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thumbnail" Target="docProps/thumbnail.wmf" /><Relationship Id="rId3" Type="http://schemas.openxmlformats.org/package/2006/relationships/metadata/core-properties" Target="docProps/core.xml" /><Relationship Id="rId4" Type="http://schemas.openxmlformats.org/officeDocument/2006/relationships/extended-properties" Target="docProps/app.xml" /><Relationship Id="rId5"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28680" yWindow="-120" windowWidth="29040" windowHeight="1584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2" hidden="1">'別紙様式3-2（４・５月）'!$B$15:$N$15</definedName>
    <definedName name="_xlnm._FilterDatabase" localSheetId="3" hidden="1">'別紙様式3-3（６月以降分）'!$B$13:$N$1213</definedName>
    <definedName name="サービス">#REF!</definedName>
    <definedName name="_new1">#REF!</definedName>
    <definedName name="高知県">'【参考】数式用2'!$D$1442:$D$1475</definedName>
    <definedName name="サービス名">#REF!</definedName>
    <definedName name="茨城県">'【参考】数式用2'!$D$415:$D$458</definedName>
    <definedName name="erea">#REF!</definedName>
    <definedName name="サービス名称">#REF!</definedName>
    <definedName name="new">#REF!</definedName>
    <definedName name="www">#REF!</definedName>
    <definedName name="新潟県">'【参考】数式用2'!$D$731:$D$760</definedName>
    <definedName name="サービス種類">[3]サービス種類一覧!$C$4:$C$20</definedName>
    <definedName name="佐賀県">'【参考】数式用2'!$D$1536:$D$1555</definedName>
    <definedName name="サービス２">#REF!</definedName>
    <definedName name="岩手県">'【参考】数式用2'!$D$228:$D$260</definedName>
    <definedName name="愛知県">'【参考】数式用2'!$D$993:$D$1046</definedName>
    <definedName name="サービス種別">[2]サービス種類一覧!$B$4:$B$20</definedName>
    <definedName name="愛媛県">'【参考】数式用2'!$D$1422:$D$1441</definedName>
    <definedName name="一覧">[4]加算率一覧!$A$4:$A$25</definedName>
    <definedName name="富山県">'【参考】数式用2'!$D$761:$D$775</definedName>
    <definedName name="岡山県">'【参考】数式用2'!$D$1312:$D$1338</definedName>
    <definedName name="北海道">'【参考】数式用2'!$D$3:$D$187</definedName>
    <definedName name="京都府">'【参考】数式用2'!$D$1095:$D$1120</definedName>
    <definedName name="沖縄県">'【参考】数式用2'!$D$1709:$D$1749</definedName>
    <definedName name="東京都">'【参考】数式用2'!$D$636:$D$697</definedName>
    <definedName name="岐阜県">'【参考】数式用2'!$D$916:$D$957</definedName>
    <definedName name="宮崎県">'【参考】数式用2'!$D$1640:$D$1665</definedName>
    <definedName name="和歌山県">'【参考】数式用2'!$D$1244:$D$1273</definedName>
    <definedName name="宮城県">'【参考】数式用2'!$D$261:$D$295</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埼玉県">'【参考】数式用2'!$D$519:$D$581</definedName>
    <definedName name="三重県">'【参考】数式用2'!$D$1047:$D$1075</definedName>
    <definedName name="山形県">'【参考】数式用2'!$D$321:$D$355</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種類">[5]サービス種類一覧!$A$4:$A$20</definedName>
    <definedName name="神奈川県">'【参考】数式用2'!$D$698:$D$730</definedName>
    <definedName name="静岡県">'【参考】数式用2'!$D$958:$D$992</definedName>
    <definedName name="石川県">'【参考】数式用2'!$D$776:$D$794</definedName>
    <definedName name="大阪府">'【参考】数式用2'!$D$1121:$D$1163</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福岡県">'【参考】数式用2'!$D$1476:$D$1535</definedName>
    <definedName name="特定">#REF!</definedName>
    <definedName name="奈良県">'【参考】数式用2'!$D$1205:$D$1243</definedName>
    <definedName name="福井県">'【参考】数式用2'!$D$795:$D$811</definedName>
    <definedName name="兵庫県">'【参考】数式用2'!$D$1164:$D$1204</definedName>
    <definedName name="_xlnm.Print_Area" localSheetId="1">'別紙様式3-1'!$A$1:$AL$194</definedName>
    <definedName name="サービス" localSheetId="1">#REF!</definedName>
    <definedName name="サービス名" localSheetId="1">#REF!</definedName>
    <definedName name="_xlnm.Print_Area" localSheetId="0">基本情報入力シート!$A$1:$AA$64</definedName>
    <definedName name="サービス名" localSheetId="0">#REF!</definedName>
    <definedName name="_new1" localSheetId="2">'[1]【参考】サービス名一覧'!$A$4:$A$27</definedName>
    <definedName name="_xlnm.Print_Area" localSheetId="2">'別紙様式3-2（４・５月）'!$A$1:$AC$32</definedName>
    <definedName name="_xlnm._FilterDatabase" localSheetId="4" hidden="1">#REF!</definedName>
    <definedName name="サービス" localSheetId="4">#REF!</definedName>
    <definedName name="_xlnm.Print_Area" localSheetId="4">'【参考】数式用'!$A$1:$G$27</definedName>
    <definedName name="www" localSheetId="4">#REF!</definedName>
    <definedName name="サービス名" localSheetId="4">'【参考】数式用'!$A$5:$A$27</definedName>
    <definedName name="特定" localSheetId="4">#REF!</definedName>
    <definedName name="_new1" localSheetId="3">'[1]【参考】サービス名一覧'!$A$4:$A$27</definedName>
    <definedName name="_xlnm.Print_Area" localSheetId="3">'別紙様式3-3（６月以降分）'!$A$1:$AC$29</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塚原 遊尋(tsukahara-yuujin.xt6)</author>
    <author>作成者</author>
  </authors>
  <commentList>
    <comment ref="C32" authorId="0">
      <text>
        <r>
          <rPr>
            <sz val="9"/>
            <color rgb="FF000000"/>
            <rFont val="MS P ゴシック"/>
          </rPr>
          <t>提出先ごとに「加算提出先」の欄を変えて提出してください。
この箇所以外では、原則として、提出先ごとに記載内容を変える必要はありません。</t>
        </r>
      </text>
    </comment>
    <comment ref="M44" authorId="0">
      <text>
        <r>
          <rPr>
            <sz val="9"/>
            <color rgb="FF000000"/>
            <rFont val="MS P ゴシック"/>
          </rPr>
          <t>社会保険労務士事務所等の担当者の
氏名・連絡先を記入しても構いません。</t>
        </r>
      </text>
    </comment>
    <comment ref="Y51" authorId="1">
      <text>
        <r>
          <rPr>
            <sz val="9"/>
            <color rgb="FF000000"/>
            <rFont val="MS P ゴシック"/>
          </rPr>
          <t>必ずプルダウンで選択してください。
介護予防サービスは、行を分ける必要はありません。
短期入所・総合事業については、行を分けてください。</t>
        </r>
      </text>
    </comment>
    <comment ref="M51" authorId="0">
      <text>
        <r>
          <rPr>
            <sz val="9"/>
            <color rgb="FF000000"/>
            <rFont val="MS P ゴシック"/>
          </rPr>
          <t>地域密着型サービスや総合事業については、
指定元の市町村を全て記載してください。
その際、指定権者ごとに行を分ける必要はありません。</t>
        </r>
      </text>
    </comment>
  </commentList>
</comments>
</file>

<file path=xl/comments2.xml><?xml version="1.0" encoding="utf-8"?>
<comments xmlns="http://schemas.openxmlformats.org/spreadsheetml/2006/main">
  <authors>
    <author>作成者</author>
    <author>塚原 遊尋(tsukahara-yuujin.xt6)</author>
    <author>鶴巻 明梨(tsurumaki-akari.2p2)</author>
  </authors>
  <commentList>
    <comment ref="Z73" authorId="0">
      <text>
        <r>
          <rPr>
            <sz val="9"/>
            <color indexed="8"/>
            <rFont val="MS P ゴシック"/>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O82" authorId="1">
      <text>
        <r>
          <rPr>
            <sz val="9"/>
            <color rgb="FF000000"/>
            <rFont val="MS P ゴシック"/>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1">
      <text>
        <r>
          <rPr>
            <sz val="9"/>
            <color rgb="FF000000"/>
            <rFont val="MS P ゴシック"/>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Q19" authorId="1">
      <text>
        <r>
          <rPr>
            <sz val="9"/>
            <color rgb="FF000000"/>
            <rFont val="MS P ゴシック"/>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AK189" authorId="2">
      <text>
        <r>
          <rPr>
            <sz val="9"/>
            <color indexed="81"/>
            <rFont val="MS P ゴシック"/>
          </rPr>
          <t>R6.11修正</t>
        </r>
      </text>
    </comment>
    <comment ref="AK190" authorId="2">
      <text>
        <r>
          <rPr>
            <sz val="9"/>
            <color indexed="81"/>
            <rFont val="MS P ゴシック"/>
          </rPr>
          <t>R6.11修正</t>
        </r>
      </text>
    </comment>
    <comment ref="F126" authorId="2">
      <text>
        <r>
          <rPr>
            <sz val="9"/>
            <color indexed="81"/>
            <rFont val="MS P ゴシック"/>
          </rPr>
          <t xml:space="preserve">R7.3修正
</t>
        </r>
      </text>
    </comment>
    <comment ref="AK185" authorId="2">
      <text>
        <r>
          <rPr>
            <sz val="9"/>
            <color indexed="81"/>
            <rFont val="MS P ゴシック"/>
          </rPr>
          <t>R7.7修正</t>
        </r>
      </text>
    </comment>
    <comment ref="Q39" authorId="2">
      <text>
        <r>
          <rPr>
            <sz val="9"/>
            <color indexed="81"/>
            <rFont val="MS P ゴシック"/>
          </rPr>
          <t xml:space="preserve">R7.7修正
</t>
        </r>
      </text>
    </comment>
  </commentList>
</comments>
</file>

<file path=xl/comments3.xml><?xml version="1.0" encoding="utf-8"?>
<comments xmlns="http://schemas.openxmlformats.org/spreadsheetml/2006/main">
  <authors>
    <author>東京都</author>
    <author>厚生労働省ネットワークシステム</author>
    <author>塚原 遊尋(tsukahara-yuujin.xt6)</author>
    <author>鶴巻 明梨(tsurumaki-akari.2p2)</author>
  </authors>
  <commentList>
    <comment ref="U16" authorId="0">
      <text>
        <r>
          <rPr>
            <sz val="9"/>
            <color rgb="FF000000"/>
            <rFont val="MS P ゴシック"/>
          </rPr>
          <t>ドロップダウンリストで選択してください。
各加算を取得しない事業所がある場合は、空欄のままにしてください。</t>
        </r>
      </text>
    </comment>
    <comment ref="AA14" authorId="1">
      <text>
        <r>
          <rPr>
            <sz val="9"/>
            <color rgb="FF000000"/>
            <rFont val="MS P ゴシック"/>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text>
        <r>
          <rPr>
            <sz val="9"/>
            <color rgb="FF000000"/>
            <rFont val="MS P ゴシック"/>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text>
        <r>
          <rPr>
            <sz val="9"/>
            <color rgb="FF000000"/>
            <rFont val="MS P ゴシック"/>
          </rPr>
          <t>ドロップダウンリストで選択してください。</t>
        </r>
      </text>
    </comment>
    <comment ref="N6" authorId="3">
      <text>
        <r>
          <rPr>
            <sz val="9"/>
            <color indexed="81"/>
            <rFont val="MS P ゴシック"/>
          </rPr>
          <t>R6.11修正</t>
        </r>
      </text>
    </comment>
    <comment ref="N9" authorId="3">
      <text>
        <r>
          <rPr>
            <sz val="9"/>
            <color indexed="81"/>
            <rFont val="MS P ゴシック"/>
          </rPr>
          <t>R7.7修正</t>
        </r>
      </text>
    </comment>
  </commentList>
</comments>
</file>

<file path=xl/comments4.xml><?xml version="1.0" encoding="utf-8"?>
<comments xmlns="http://schemas.openxmlformats.org/spreadsheetml/2006/main">
  <authors>
    <author>塚原 遊尋(tsukahara-yuujin.xt6)</author>
    <author>鶴巻 明梨(tsurumaki-akari.2p2)</author>
  </authors>
  <commentList>
    <comment ref="T12" authorId="0">
      <text>
        <r>
          <rPr>
            <sz val="9"/>
            <color rgb="FF000000"/>
            <rFont val="MS P ゴシック"/>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rPr>
          <t>単独型の短期入所生活介護事業所</t>
        </r>
        <r>
          <rPr>
            <sz val="9"/>
            <color rgb="FF000000"/>
            <rFont val="MS P ゴシック"/>
          </rPr>
          <t>や、</t>
        </r>
        <r>
          <rPr>
            <b/>
            <u/>
            <sz val="9"/>
            <color rgb="FF000000"/>
            <rFont val="MS P ゴシック"/>
          </rPr>
          <t>単独で運営している総合事業の事業所</t>
        </r>
        <r>
          <rPr>
            <sz val="9"/>
            <color rgb="FF000000"/>
            <rFont val="MS P ゴシック"/>
          </rPr>
          <t>など、上記のサービス類型のうち一体的に運営されている本体サービスがない場合には、
　当該事業所でキャリアパス要件Ⅳを満たす職員数について、</t>
        </r>
        <r>
          <rPr>
            <b/>
            <u/>
            <sz val="9"/>
            <color rgb="FF000000"/>
            <rFont val="MS P ゴシック"/>
          </rPr>
          <t>当該事業所の行に直接記入するようにしてください。</t>
        </r>
        <r>
          <rPr>
            <sz val="9"/>
            <color rgb="FF000000"/>
            <rFont val="MS P ゴシック"/>
          </rPr>
          <t>（色付きのセル以外であっても記載が必要な例外）</t>
        </r>
      </text>
    </comment>
    <comment ref="W12" authorId="0">
      <text>
        <r>
          <rPr>
            <sz val="9"/>
            <color rgb="FF000000"/>
            <rFont val="MS P ゴシック"/>
          </rPr>
          <t>令和６年度中に新加算の加算区分を変更していない場合は、「－」を選択してください。</t>
        </r>
      </text>
    </comment>
    <comment ref="R14" authorId="1">
      <text>
        <r>
          <rPr>
            <sz val="9"/>
            <color indexed="81"/>
            <rFont val="MS P ゴシック"/>
          </rPr>
          <t>R6.11修正（R14～）</t>
        </r>
      </text>
    </comment>
    <comment ref="Y14" authorId="1">
      <text>
        <r>
          <rPr>
            <sz val="9"/>
            <color indexed="81"/>
            <rFont val="MS P ゴシック"/>
          </rPr>
          <t>R6.11修正（Y14）</t>
        </r>
      </text>
    </comment>
    <comment ref="V14" authorId="1">
      <text>
        <r>
          <rPr>
            <sz val="9"/>
            <color indexed="81"/>
            <rFont val="MS P ゴシック"/>
          </rPr>
          <t>R6.11修正</t>
        </r>
      </text>
    </comment>
    <comment ref="AC14" authorId="1">
      <text>
        <r>
          <rPr>
            <sz val="9"/>
            <color indexed="81"/>
            <rFont val="MS P ゴシック"/>
          </rPr>
          <t>R6.11修正</t>
        </r>
      </text>
    </comment>
    <comment ref="N6" authorId="1">
      <text>
        <r>
          <rPr>
            <sz val="9"/>
            <color indexed="81"/>
            <rFont val="MS P ゴシック"/>
          </rPr>
          <t>R7.3修正
R7.7修正</t>
        </r>
      </text>
    </comment>
    <comment ref="Y5" authorId="1">
      <text>
        <r>
          <rPr>
            <sz val="9"/>
            <color indexed="81"/>
            <rFont val="MS P ゴシック"/>
          </rPr>
          <t>R7.7修正</t>
        </r>
      </text>
    </comment>
    <comment ref="N5" authorId="1">
      <text>
        <r>
          <rPr>
            <sz val="9"/>
            <color indexed="81"/>
            <rFont val="MS P ゴシック"/>
          </rPr>
          <t>R7.7修正</t>
        </r>
      </text>
    </comment>
    <comment ref="N7" authorId="1">
      <text>
        <r>
          <rPr>
            <sz val="9"/>
            <color indexed="81"/>
            <rFont val="MS P ゴシック"/>
          </rPr>
          <t>R7.7修正</t>
        </r>
      </text>
    </comment>
  </commentList>
</comments>
</file>

<file path=xl/sharedStrings.xml><?xml version="1.0" encoding="utf-8"?>
<sst xmlns="http://schemas.openxmlformats.org/spreadsheetml/2006/main" xmlns:r="http://schemas.openxmlformats.org/officeDocument/2006/relationships" count="2282" uniqueCount="2282">
  <si>
    <t>瑞浪市</t>
  </si>
  <si>
    <t>フリガナ</t>
  </si>
  <si>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</si>
  <si>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サービス名</t>
    <rPh sb="4" eb="5">
      <t>メイ</t>
    </rPh>
    <phoneticPr fontId="32"/>
  </si>
  <si>
    <t>〒</t>
  </si>
  <si>
    <t>２　基本情報</t>
    <rPh sb="2" eb="4">
      <t>キホン</t>
    </rPh>
    <rPh sb="4" eb="6">
      <t>ジョウホウ</t>
    </rPh>
    <phoneticPr fontId="32"/>
  </si>
  <si>
    <t>（介護予防）短期入所療養介護（医療院）</t>
  </si>
  <si>
    <t>時津町</t>
  </si>
  <si>
    <t>その他の職種について、賃金改善額の2/3以上が、ベースアップ等に充てられていること</t>
  </si>
  <si>
    <t>池田町</t>
  </si>
  <si>
    <t>1</t>
  </si>
  <si>
    <t>愛別町</t>
  </si>
  <si>
    <t>書類作成担当者</t>
    <rPh sb="0" eb="2">
      <t>ショルイ</t>
    </rPh>
    <rPh sb="2" eb="4">
      <t>サクセイ</t>
    </rPh>
    <rPh sb="4" eb="7">
      <t>タントウシャ</t>
    </rPh>
    <phoneticPr fontId="32"/>
  </si>
  <si>
    <t>処遇加算Ⅱ特定加算Ⅰベア加算なしから新加算Ⅲ</t>
  </si>
  <si>
    <t>睦沢町</t>
  </si>
  <si>
    <t>双葉町</t>
  </si>
  <si>
    <t>魚津市</t>
  </si>
  <si>
    <t>（１）</t>
  </si>
  <si>
    <t>御浜町</t>
  </si>
  <si>
    <t>月</t>
    <rPh sb="0" eb="1">
      <t>ゲツ</t>
    </rPh>
    <phoneticPr fontId="32"/>
  </si>
  <si>
    <t>尾張旭市</t>
  </si>
  <si>
    <t>通所介護</t>
  </si>
  <si>
    <t>八郎潟町</t>
  </si>
  <si>
    <t>壮瞥町</t>
  </si>
  <si>
    <t>清瀬市</t>
  </si>
  <si>
    <t>白糠町</t>
  </si>
  <si>
    <t>年</t>
    <rPh sb="0" eb="1">
      <t>ネン</t>
    </rPh>
    <phoneticPr fontId="32"/>
  </si>
  <si>
    <t>置戸町</t>
  </si>
  <si>
    <t>ひたちなか市</t>
  </si>
  <si>
    <t>長門市</t>
  </si>
  <si>
    <t>事業所の所在地</t>
    <rPh sb="0" eb="3">
      <t>ジギョウショ</t>
    </rPh>
    <rPh sb="4" eb="7">
      <t>ショザイチ</t>
    </rPh>
    <phoneticPr fontId="32"/>
  </si>
  <si>
    <t>）</t>
  </si>
  <si>
    <t>行橋市</t>
  </si>
  <si>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</si>
  <si>
    <t>円</t>
    <rPh sb="0" eb="1">
      <t>エン</t>
    </rPh>
    <phoneticPr fontId="32"/>
  </si>
  <si>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32"/>
  </si>
  <si>
    <t>袖ケ浦市</t>
  </si>
  <si>
    <t>河内長野市</t>
  </si>
  <si>
    <t>弟子屈町</t>
  </si>
  <si>
    <t>法人名</t>
    <rPh sb="0" eb="2">
      <t>ホウジン</t>
    </rPh>
    <rPh sb="2" eb="3">
      <t>メイ</t>
    </rPh>
    <phoneticPr fontId="32"/>
  </si>
  <si>
    <t>ロ</t>
  </si>
  <si>
    <t>日</t>
    <rPh sb="0" eb="1">
      <t>ニチ</t>
    </rPh>
    <phoneticPr fontId="32"/>
  </si>
  <si>
    <t>新潟県</t>
  </si>
  <si>
    <t>新居浜市</t>
  </si>
  <si>
    <t>本宮市</t>
  </si>
  <si>
    <t>訪問介護</t>
  </si>
  <si>
    <t>職員の事情等の状況に応じた勤務シフトや短時間正規職員制度の導入、職員の希望に即した非正規職員から正規職員への転換の制度等の整備</t>
  </si>
  <si>
    <t>栗原市</t>
  </si>
  <si>
    <t>別紙様式３－１</t>
    <rPh sb="0" eb="2">
      <t>ベッシ</t>
    </rPh>
    <rPh sb="2" eb="4">
      <t>ヨウシキ</t>
    </rPh>
    <phoneticPr fontId="32"/>
  </si>
  <si>
    <t>夜間対応型訪問介護</t>
  </si>
  <si>
    <t>地域密着型通所介護</t>
  </si>
  <si>
    <t>大和町</t>
  </si>
  <si>
    <t>三島市</t>
  </si>
  <si>
    <t>高原町</t>
  </si>
  <si>
    <t>群馬県</t>
  </si>
  <si>
    <t>事業所の所在地（市区町村）</t>
    <rPh sb="0" eb="3">
      <t>ジギョウショ</t>
    </rPh>
    <rPh sb="4" eb="7">
      <t>ショザイチ</t>
    </rPh>
    <rPh sb="8" eb="12">
      <t>シクチョウソン</t>
    </rPh>
    <phoneticPr fontId="32"/>
  </si>
  <si>
    <t>サービス区分</t>
  </si>
  <si>
    <t>由良町</t>
  </si>
  <si>
    <t>和寒町</t>
  </si>
  <si>
    <t>法人代表者</t>
    <rPh sb="0" eb="2">
      <t>ホウジン</t>
    </rPh>
    <rPh sb="2" eb="5">
      <t>ダイヒョウシャ</t>
    </rPh>
    <phoneticPr fontId="32"/>
  </si>
  <si>
    <t>地域密着型特定施設入居者生活介護</t>
  </si>
  <si>
    <t>東洋町</t>
  </si>
  <si>
    <t>処遇加算Ⅰ特定加算Ⅱベア加算から新加算Ⅲ</t>
  </si>
  <si>
    <t>大崎市</t>
  </si>
  <si>
    <t>廿日市市</t>
  </si>
  <si>
    <t>明和町</t>
  </si>
  <si>
    <t>砥部町</t>
  </si>
  <si>
    <t>日立市</t>
  </si>
  <si>
    <t>多賀城市</t>
  </si>
  <si>
    <t>古賀市</t>
  </si>
  <si>
    <t>西川町</t>
  </si>
  <si>
    <t>広陵町</t>
  </si>
  <si>
    <t>地域密着型介護老人福祉施設</t>
  </si>
  <si>
    <t>葛巻町</t>
  </si>
  <si>
    <t>青梅市</t>
  </si>
  <si>
    <t>電話番号</t>
    <rPh sb="0" eb="2">
      <t>デンワ</t>
    </rPh>
    <rPh sb="2" eb="4">
      <t>バンゴウ</t>
    </rPh>
    <phoneticPr fontId="32"/>
  </si>
  <si>
    <t>令和</t>
    <rPh sb="0" eb="2">
      <t>レイワ</t>
    </rPh>
    <phoneticPr fontId="32"/>
  </si>
  <si>
    <t>羅臼町</t>
  </si>
  <si>
    <t>いわき市</t>
  </si>
  <si>
    <t>職名</t>
    <rPh sb="0" eb="2">
      <t>ショクメイ</t>
    </rPh>
    <phoneticPr fontId="32"/>
  </si>
  <si>
    <t>安芸高田市</t>
  </si>
  <si>
    <t>－</t>
  </si>
  <si>
    <t>E-mail</t>
  </si>
  <si>
    <t>①</t>
  </si>
  <si>
    <t>大口町</t>
  </si>
  <si>
    <t>②</t>
  </si>
  <si>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32"/>
  </si>
  <si>
    <t>（</t>
  </si>
  <si>
    <t>葛城市</t>
  </si>
  <si>
    <t>※</t>
  </si>
  <si>
    <t>九戸村</t>
  </si>
  <si>
    <t>姫路市</t>
  </si>
  <si>
    <t>処遇加算Ⅲ特定加算Ⅱベア加算から新加算Ⅲ</t>
  </si>
  <si>
    <t>市区町村</t>
    <rPh sb="0" eb="2">
      <t>シク</t>
    </rPh>
    <rPh sb="2" eb="4">
      <t>チョウソン</t>
    </rPh>
    <phoneticPr fontId="32"/>
  </si>
  <si>
    <t>当別町</t>
  </si>
  <si>
    <t>　旧ベースアップ等加算の加算額［円］</t>
    <rPh sb="1" eb="2">
      <t>キュウ</t>
    </rPh>
    <rPh sb="12" eb="15">
      <t>カサンガク</t>
    </rPh>
    <rPh sb="16" eb="17">
      <t>エン</t>
    </rPh>
    <phoneticPr fontId="32"/>
  </si>
  <si>
    <t>志賀町</t>
  </si>
  <si>
    <t>四街道市</t>
  </si>
  <si>
    <t>宮崎県</t>
  </si>
  <si>
    <t>佐世保市</t>
  </si>
  <si>
    <t>提出先</t>
    <rPh sb="0" eb="2">
      <t>テイシュツ</t>
    </rPh>
    <rPh sb="2" eb="3">
      <t>サキ</t>
    </rPh>
    <phoneticPr fontId="32"/>
  </si>
  <si>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2"/>
  </si>
  <si>
    <t>東松島市</t>
  </si>
  <si>
    <t>おおい町</t>
  </si>
  <si>
    <t>北広島市</t>
  </si>
  <si>
    <t>法人所在地</t>
    <rPh sb="0" eb="2">
      <t>ホウジン</t>
    </rPh>
    <rPh sb="2" eb="5">
      <t>ショザイチ</t>
    </rPh>
    <phoneticPr fontId="32"/>
  </si>
  <si>
    <t>研修の受講やキャリア段位制度と人事考課との連動</t>
  </si>
  <si>
    <t>連絡先</t>
    <rPh sb="0" eb="3">
      <t>レンラクサキ</t>
    </rPh>
    <phoneticPr fontId="32"/>
  </si>
  <si>
    <t>上川町</t>
  </si>
  <si>
    <t>南伊豆町</t>
  </si>
  <si>
    <t>新加算Ⅴ（７）</t>
    <rPh sb="0" eb="3">
      <t>シンカサン</t>
    </rPh>
    <phoneticPr fontId="72"/>
  </si>
  <si>
    <t>津幡町</t>
  </si>
  <si>
    <t>↓隠し列</t>
    <rPh sb="1" eb="2">
      <t>カク</t>
    </rPh>
    <rPh sb="3" eb="4">
      <t>レツ</t>
    </rPh>
    <phoneticPr fontId="32"/>
  </si>
  <si>
    <t>名称</t>
    <rPh sb="0" eb="2">
      <t>メイショウ</t>
    </rPh>
    <phoneticPr fontId="32"/>
  </si>
  <si>
    <t>酒田市</t>
  </si>
  <si>
    <t>東御市</t>
  </si>
  <si>
    <t>〒結合</t>
    <rPh sb="1" eb="3">
      <t>ケツゴウ</t>
    </rPh>
    <phoneticPr fontId="32"/>
  </si>
  <si>
    <t>高齢者の活躍（居室やフロア等の掃除、食事の配膳・下膳などのほか、経理や労務、広報なども含めた介護業務以外の業務の提供）等による役割分担の明確化</t>
  </si>
  <si>
    <t>日高町</t>
  </si>
  <si>
    <t>中央区</t>
  </si>
  <si>
    <t>海津市</t>
  </si>
  <si>
    <t>法人住所</t>
    <rPh sb="0" eb="2">
      <t>ホウジン</t>
    </rPh>
    <rPh sb="2" eb="4">
      <t>ジュウショ</t>
    </rPh>
    <phoneticPr fontId="32"/>
  </si>
  <si>
    <t>匝瑳市</t>
  </si>
  <si>
    <t>住所１（番地・住居番号まで）</t>
    <rPh sb="0" eb="2">
      <t>ジュウショ</t>
    </rPh>
    <rPh sb="4" eb="6">
      <t>バンチ</t>
    </rPh>
    <rPh sb="7" eb="9">
      <t>ジュウキョ</t>
    </rPh>
    <rPh sb="9" eb="11">
      <t>バンゴウ</t>
    </rPh>
    <phoneticPr fontId="32"/>
  </si>
  <si>
    <t>舟橋村</t>
  </si>
  <si>
    <t>住所２（建物名等）</t>
    <rPh sb="0" eb="2">
      <t>ジュウショ</t>
    </rPh>
    <rPh sb="4" eb="6">
      <t>タテモノ</t>
    </rPh>
    <rPh sb="6" eb="7">
      <t>メイ</t>
    </rPh>
    <rPh sb="7" eb="8">
      <t>トウ</t>
    </rPh>
    <phoneticPr fontId="32"/>
  </si>
  <si>
    <t>小豆島町</t>
  </si>
  <si>
    <t>東川町</t>
  </si>
  <si>
    <t>真岡市</t>
  </si>
  <si>
    <t>京極町</t>
  </si>
  <si>
    <t>本別町</t>
  </si>
  <si>
    <t>氏名</t>
    <rPh sb="0" eb="2">
      <t>シメイ</t>
    </rPh>
    <phoneticPr fontId="32"/>
  </si>
  <si>
    <t>尾道市</t>
  </si>
  <si>
    <t>粟島浦村</t>
  </si>
  <si>
    <t>大島町</t>
  </si>
  <si>
    <t>草津市</t>
  </si>
  <si>
    <t>御蔵島村</t>
  </si>
  <si>
    <t>書類作成
担当者</t>
    <rPh sb="0" eb="2">
      <t>ショルイ</t>
    </rPh>
    <rPh sb="2" eb="4">
      <t>サクセイ</t>
    </rPh>
    <rPh sb="5" eb="8">
      <t>タントウシャ</t>
    </rPh>
    <phoneticPr fontId="32"/>
  </si>
  <si>
    <t>安平町</t>
  </si>
  <si>
    <t>田舎館村</t>
  </si>
  <si>
    <t>宮崎市</t>
  </si>
  <si>
    <t>川崎市</t>
  </si>
  <si>
    <t>古河市</t>
  </si>
  <si>
    <t>通し番号</t>
    <rPh sb="0" eb="1">
      <t>トオ</t>
    </rPh>
    <rPh sb="2" eb="4">
      <t>バンゴウ</t>
    </rPh>
    <phoneticPr fontId="32"/>
  </si>
  <si>
    <t>太子町</t>
  </si>
  <si>
    <t>杉並区</t>
  </si>
  <si>
    <t>由仁町</t>
  </si>
  <si>
    <t>介護保険事業所番号</t>
    <rPh sb="0" eb="2">
      <t>カイゴ</t>
    </rPh>
    <rPh sb="2" eb="4">
      <t>ホケン</t>
    </rPh>
    <rPh sb="4" eb="6">
      <t>ジギョウ</t>
    </rPh>
    <rPh sb="6" eb="7">
      <t>ショ</t>
    </rPh>
    <rPh sb="7" eb="9">
      <t>バンゴウ</t>
    </rPh>
    <phoneticPr fontId="32"/>
  </si>
  <si>
    <t>都道府県</t>
    <rPh sb="0" eb="4">
      <t>トドウフケン</t>
    </rPh>
    <phoneticPr fontId="32"/>
  </si>
  <si>
    <t>富津市</t>
  </si>
  <si>
    <t>皆野町</t>
  </si>
  <si>
    <t>南風原町</t>
  </si>
  <si>
    <t>川口市</t>
  </si>
  <si>
    <t>指定権者名</t>
    <rPh sb="0" eb="2">
      <t>シテイ</t>
    </rPh>
    <rPh sb="2" eb="3">
      <t>ケン</t>
    </rPh>
    <rPh sb="3" eb="4">
      <t>ジャ</t>
    </rPh>
    <rPh sb="4" eb="5">
      <t>メイ</t>
    </rPh>
    <phoneticPr fontId="32"/>
  </si>
  <si>
    <t>玖珠町</t>
  </si>
  <si>
    <t>南陽市</t>
  </si>
  <si>
    <t>南木曽町</t>
  </si>
  <si>
    <t>事業所名</t>
    <rPh sb="0" eb="2">
      <t>ジギョウ</t>
    </rPh>
    <rPh sb="2" eb="3">
      <t>ショ</t>
    </rPh>
    <rPh sb="3" eb="4">
      <t>メイ</t>
    </rPh>
    <phoneticPr fontId="32"/>
  </si>
  <si>
    <t>事業所名</t>
    <rPh sb="0" eb="2">
      <t>ジギョウ</t>
    </rPh>
    <rPh sb="2" eb="3">
      <t>ショ</t>
    </rPh>
    <rPh sb="3" eb="4">
      <t>ナ</t>
    </rPh>
    <phoneticPr fontId="3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</si>
  <si>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1"/>
  </si>
  <si>
    <t>飯田市</t>
  </si>
  <si>
    <t>伊達市</t>
  </si>
  <si>
    <r>
      <t xml:space="preserve">令和６年度の賃金改善額
</t>
    </r>
    <r>
      <rPr>
        <b/>
        <sz val="9"/>
        <color auto="1"/>
        <rFont val="ＭＳ Ｐゴシック"/>
      </rPr>
      <t>（②の額以上となること）</t>
    </r>
    <rPh sb="6" eb="8">
      <t>チンギン</t>
    </rPh>
    <phoneticPr fontId="32"/>
  </si>
  <si>
    <t>北区</t>
  </si>
  <si>
    <t>１　提出先に関する情報</t>
    <rPh sb="2" eb="4">
      <t>テイシュツ</t>
    </rPh>
    <rPh sb="4" eb="5">
      <t>サキ</t>
    </rPh>
    <rPh sb="6" eb="7">
      <t>カン</t>
    </rPh>
    <rPh sb="9" eb="11">
      <t>ジョウホウ</t>
    </rPh>
    <phoneticPr fontId="32"/>
  </si>
  <si>
    <t>西郷村</t>
  </si>
  <si>
    <t>熱海市</t>
  </si>
  <si>
    <t>井川町</t>
  </si>
  <si>
    <t>山武市</t>
  </si>
  <si>
    <t>処遇加算Ⅰ特定加算Ⅱベア加算なしから新加算Ⅲ</t>
  </si>
  <si>
    <t>指定権者</t>
    <rPh sb="0" eb="2">
      <t>シテイ</t>
    </rPh>
    <rPh sb="2" eb="4">
      <t>ケンシャ</t>
    </rPh>
    <phoneticPr fontId="32"/>
  </si>
  <si>
    <t>北見市</t>
  </si>
  <si>
    <t>業務や福利厚生制度、メンタルヘルス等の職員相談窓口の設置等相談体制の充実</t>
  </si>
  <si>
    <t>処遇加算Ⅱ特定加算なしベア加算なしから新加算Ⅴ（11）</t>
  </si>
  <si>
    <t>　</t>
  </si>
  <si>
    <t>新庄村</t>
  </si>
  <si>
    <t>上位者・担当者等によるキャリア面談など、キャリアアップ等に関する定期的な相談の機会の確保</t>
  </si>
  <si>
    <t>内容</t>
    <rPh sb="0" eb="2">
      <t>ナイヨウ</t>
    </rPh>
    <phoneticPr fontId="32"/>
  </si>
  <si>
    <t>事故・トラブルへの対応マニュアル等の作成等の体制の整備</t>
  </si>
  <si>
    <t>東伊豆町</t>
  </si>
  <si>
    <t>入職促進に向けた取組</t>
  </si>
  <si>
    <t>西都市</t>
  </si>
  <si>
    <t>法人や事業所の経営理念やケア方針・人材育成方針、その実現のための施策・仕組みなどの明確化</t>
  </si>
  <si>
    <t>事業者の共同による採用・人事ローテーション・研修のための制度構築</t>
  </si>
  <si>
    <t>忠岡町</t>
  </si>
  <si>
    <t>七飯町</t>
  </si>
  <si>
    <t>登別市</t>
  </si>
  <si>
    <t>他産業からの転職者、主婦層、中高年齢者等、経験者・有資格者等にこだわらない幅広い採用の仕組みの構築</t>
    <rPh sb="43" eb="45">
      <t>シク</t>
    </rPh>
    <rPh sb="47" eb="49">
      <t>コウチク</t>
    </rPh>
    <phoneticPr fontId="32"/>
  </si>
  <si>
    <t>赤平市</t>
  </si>
  <si>
    <t>（参考）令和５年度</t>
    <rPh sb="1" eb="3">
      <t>サンコウ</t>
    </rPh>
    <rPh sb="4" eb="6">
      <t>レイワ</t>
    </rPh>
    <rPh sb="7" eb="9">
      <t>ネンド</t>
    </rPh>
    <phoneticPr fontId="32"/>
  </si>
  <si>
    <t>職業体験の受入れや地域行事への参加や主催等による職業魅力度向上の取組の実施</t>
    <rPh sb="35" eb="37">
      <t>ジッシ</t>
    </rPh>
    <phoneticPr fontId="32"/>
  </si>
  <si>
    <t>資質の向上やキャリアアップに向けた支援</t>
  </si>
  <si>
    <t>沼田市</t>
  </si>
  <si>
    <t>奥尻町</t>
  </si>
  <si>
    <t>阿見町</t>
  </si>
  <si>
    <t>宜野湾市</t>
  </si>
  <si>
    <t>子育てや家族等の介護等と仕事の両立を目指す者のための休業制度等の充実、事業所内託児施設の整備</t>
  </si>
  <si>
    <t>３　加算対象事業所に関する情報</t>
    <rPh sb="2" eb="4">
      <t>カサン</t>
    </rPh>
    <rPh sb="4" eb="6">
      <t>タイショウ</t>
    </rPh>
    <rPh sb="6" eb="8">
      <t>ジギョウ</t>
    </rPh>
    <rPh sb="8" eb="9">
      <t>ショ</t>
    </rPh>
    <rPh sb="10" eb="11">
      <t>カン</t>
    </rPh>
    <rPh sb="13" eb="15">
      <t>ジョウホウ</t>
    </rPh>
    <phoneticPr fontId="32"/>
  </si>
  <si>
    <t>エルダー・メンター（仕事やメンタル面のサポート等をする担当者）制度等導入</t>
  </si>
  <si>
    <t>椎葉村</t>
  </si>
  <si>
    <t>中山町</t>
  </si>
  <si>
    <t>両立支援・多様な働き方の推進</t>
  </si>
  <si>
    <t>三田市</t>
  </si>
  <si>
    <t>大熊町</t>
  </si>
  <si>
    <t>有給休暇が取得しやすい環境の整備</t>
  </si>
  <si>
    <t>三沢市</t>
  </si>
  <si>
    <t>腰痛を含む心身の健康管理</t>
  </si>
  <si>
    <t>新加算Ⅴ（10）</t>
    <rPh sb="0" eb="3">
      <t>シンカサン</t>
    </rPh>
    <phoneticPr fontId="72"/>
  </si>
  <si>
    <t>白川町</t>
  </si>
  <si>
    <t>上野原市</t>
  </si>
  <si>
    <t>常陸大宮市</t>
  </si>
  <si>
    <t>北大東村</t>
  </si>
  <si>
    <t>小平市</t>
  </si>
  <si>
    <t>羽後町</t>
  </si>
  <si>
    <t>近江八幡市</t>
  </si>
  <si>
    <t>兵庫県</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</si>
  <si>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32"/>
  </si>
  <si>
    <t>吉備中央町</t>
  </si>
  <si>
    <t>上野村</t>
  </si>
  <si>
    <t>介護職員の身体の負担軽減のための介護技術の修得支援、介護ロボットやリフト等の介護機器等導入及び研修等による腰痛対策の実施</t>
  </si>
  <si>
    <t>宮津市</t>
  </si>
  <si>
    <t>雇用管理改善のための管理者に対する研修等の実施</t>
  </si>
  <si>
    <t>山ノ内町</t>
  </si>
  <si>
    <t>岡崎市</t>
  </si>
  <si>
    <t>三条市</t>
  </si>
  <si>
    <t>生産性向上のための業務改善の取組</t>
  </si>
  <si>
    <t>大衡村</t>
  </si>
  <si>
    <t>今金町</t>
  </si>
  <si>
    <t>岩沼市</t>
  </si>
  <si>
    <t>多良木町</t>
  </si>
  <si>
    <t>タブレット端末やインカム等のＩＣＴ活用や見守り機器等の介護ロボットやセンサー等の導入による業務量の縮減</t>
  </si>
  <si>
    <t>葉山町</t>
  </si>
  <si>
    <t>５S活動（業務管理の手法の１つ。整理・整頓・清掃・清潔・躾の頭文字をとったもの）等の実践による職場環境の整備</t>
  </si>
  <si>
    <t>勝浦町</t>
  </si>
  <si>
    <t>処遇加算Ⅰ</t>
    <rPh sb="0" eb="2">
      <t>ショグウ</t>
    </rPh>
    <rPh sb="2" eb="4">
      <t>カサン</t>
    </rPh>
    <phoneticPr fontId="32"/>
  </si>
  <si>
    <t>業務手順書の作成や、記録・報告様式の工夫等による情報共有や作業負担の軽減</t>
  </si>
  <si>
    <t>新十津川町</t>
  </si>
  <si>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32"/>
  </si>
  <si>
    <t>身延町</t>
  </si>
  <si>
    <t>やりがい・働きがいの醸成</t>
  </si>
  <si>
    <t>柳川市</t>
  </si>
  <si>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32"/>
  </si>
  <si>
    <t>周南市</t>
  </si>
  <si>
    <t>座間市</t>
  </si>
  <si>
    <t>更別村</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</si>
  <si>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32"/>
  </si>
  <si>
    <t>千葉市</t>
  </si>
  <si>
    <t>ミーティング等による職場内コミュニケーションの円滑化による個々の介護職員の気づきを踏まえた勤務環境やケア内容の改善</t>
  </si>
  <si>
    <t>市原市</t>
  </si>
  <si>
    <t>勝山市</t>
  </si>
  <si>
    <t>喜多方市</t>
  </si>
  <si>
    <t>糸満市</t>
  </si>
  <si>
    <t>大江町</t>
  </si>
  <si>
    <t>甲賀市</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</si>
  <si>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32"/>
  </si>
  <si>
    <t>室蘭市</t>
  </si>
  <si>
    <t>南大東村</t>
  </si>
  <si>
    <t>垂水市</t>
  </si>
  <si>
    <t>利用者本位のケア方針など介護保険や法人の理念等を定期的に学ぶ機会の提供</t>
  </si>
  <si>
    <t>大仙市</t>
  </si>
  <si>
    <t>鶴居村</t>
  </si>
  <si>
    <t>取手市</t>
  </si>
  <si>
    <t>糸島市</t>
  </si>
  <si>
    <t>ケアの好事例や、利用者やその家族からの謝意等の情報を共有する機会の提供</t>
  </si>
  <si>
    <t>西原町</t>
  </si>
  <si>
    <t>区分</t>
    <rPh sb="0" eb="2">
      <t>クブン</t>
    </rPh>
    <phoneticPr fontId="3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</si>
  <si>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32"/>
  </si>
  <si>
    <t>輪島市</t>
  </si>
  <si>
    <t>平田村</t>
  </si>
  <si>
    <t>美波町</t>
  </si>
  <si>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</si>
  <si>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32"/>
  </si>
  <si>
    <t>深谷市</t>
  </si>
  <si>
    <t>加算提出先</t>
    <rPh sb="0" eb="2">
      <t>カサン</t>
    </rPh>
    <rPh sb="2" eb="4">
      <t>テイシュツ</t>
    </rPh>
    <rPh sb="4" eb="5">
      <t>サキ</t>
    </rPh>
    <phoneticPr fontId="32"/>
  </si>
  <si>
    <t>％</t>
  </si>
  <si>
    <t>浦河町</t>
  </si>
  <si>
    <t>豊後大野市</t>
  </si>
  <si>
    <t>新加算Ⅱ</t>
    <rPh sb="0" eb="3">
      <t>シンカサン</t>
    </rPh>
    <phoneticPr fontId="72"/>
  </si>
  <si>
    <t>キャリアパス要件Ⅲ（昇給の仕組みの整備等）を満たすこと。</t>
    <rPh sb="22" eb="23">
      <t>ミ</t>
    </rPh>
    <phoneticPr fontId="32"/>
  </si>
  <si>
    <t>逗子市</t>
  </si>
  <si>
    <t>久米南町</t>
  </si>
  <si>
    <t>上郡町</t>
  </si>
  <si>
    <t>片品村</t>
  </si>
  <si>
    <t>介護職員とその他の職種のそれぞれについて、賃金改善の見込額の３分の２以上を、ベースアップ等（基本給又は決まって毎月支払われる手当の引上げ）に充てられる計画になっていること</t>
  </si>
  <si>
    <t>旭川市</t>
  </si>
  <si>
    <t>【記入上の注意】</t>
    <rPh sb="1" eb="3">
      <t>キニュウ</t>
    </rPh>
    <rPh sb="3" eb="4">
      <t>ジョウ</t>
    </rPh>
    <rPh sb="5" eb="7">
      <t>チュウイ</t>
    </rPh>
    <phoneticPr fontId="32"/>
  </si>
  <si>
    <t>青木村</t>
  </si>
  <si>
    <t>石巻市</t>
  </si>
  <si>
    <t>・</t>
  </si>
  <si>
    <t>壱岐市</t>
  </si>
  <si>
    <t>白老町</t>
  </si>
  <si>
    <t>筑西市</t>
  </si>
  <si>
    <t>介護職員等ベースアップ等支援加算</t>
    <rPh sb="0" eb="2">
      <t>カイゴ</t>
    </rPh>
    <rPh sb="2" eb="4">
      <t>ショクイン</t>
    </rPh>
    <rPh sb="4" eb="5">
      <t>トウ</t>
    </rPh>
    <rPh sb="11" eb="12">
      <t>トウ</t>
    </rPh>
    <rPh sb="12" eb="16">
      <t>シエンカサン</t>
    </rPh>
    <phoneticPr fontId="32"/>
  </si>
  <si>
    <t>刈谷市</t>
  </si>
  <si>
    <t>水戸市</t>
  </si>
  <si>
    <t>独自の賃金改善の具体的な取組内容</t>
    <rPh sb="0" eb="2">
      <t>ドクジ</t>
    </rPh>
    <rPh sb="3" eb="5">
      <t>チンギン</t>
    </rPh>
    <rPh sb="5" eb="7">
      <t>カイゼン</t>
    </rPh>
    <rPh sb="8" eb="11">
      <t>グタイテキ</t>
    </rPh>
    <rPh sb="12" eb="14">
      <t>トリクミ</t>
    </rPh>
    <rPh sb="14" eb="16">
      <t>ナイヨウ</t>
    </rPh>
    <phoneticPr fontId="32"/>
  </si>
  <si>
    <t>柏原市</t>
  </si>
  <si>
    <t>大網白里市</t>
    <rPh sb="4" eb="5">
      <t>シ</t>
    </rPh>
    <phoneticPr fontId="21"/>
  </si>
  <si>
    <t>独自の賃金改善額の算定根拠</t>
    <rPh sb="0" eb="2">
      <t>ドクジ</t>
    </rPh>
    <rPh sb="3" eb="5">
      <t>チンギン</t>
    </rPh>
    <rPh sb="5" eb="7">
      <t>カイゼン</t>
    </rPh>
    <rPh sb="7" eb="8">
      <t>ガク</t>
    </rPh>
    <rPh sb="9" eb="11">
      <t>サンテイ</t>
    </rPh>
    <rPh sb="11" eb="13">
      <t>コンキョ</t>
    </rPh>
    <phoneticPr fontId="32"/>
  </si>
  <si>
    <t>金山町</t>
  </si>
  <si>
    <t>中央市</t>
  </si>
  <si>
    <t>事業所の所在地</t>
  </si>
  <si>
    <t>介護医療院</t>
  </si>
  <si>
    <t>小樽市</t>
  </si>
  <si>
    <t>大多喜町</t>
  </si>
  <si>
    <t>かすみがうら市</t>
  </si>
  <si>
    <t>滝上町</t>
  </si>
  <si>
    <t>おいらせ町</t>
  </si>
  <si>
    <t>王寺町</t>
  </si>
  <si>
    <t>介護職員</t>
    <rPh sb="0" eb="2">
      <t>カイゴ</t>
    </rPh>
    <rPh sb="2" eb="4">
      <t>ショクイン</t>
    </rPh>
    <phoneticPr fontId="32"/>
  </si>
  <si>
    <t>代表者</t>
    <rPh sb="0" eb="3">
      <t>ダイヒョウシャ</t>
    </rPh>
    <phoneticPr fontId="32"/>
  </si>
  <si>
    <t>新加算Ⅴ（６）</t>
    <rPh sb="0" eb="3">
      <t>シンカサン</t>
    </rPh>
    <phoneticPr fontId="72"/>
  </si>
  <si>
    <t>西桂町</t>
  </si>
  <si>
    <t>西条市</t>
  </si>
  <si>
    <t>延岡市</t>
  </si>
  <si>
    <t>←</t>
  </si>
  <si>
    <t>（１）加算額以上の賃金改善について（全体）</t>
    <rPh sb="3" eb="6">
      <t>カサンガク</t>
    </rPh>
    <rPh sb="6" eb="8">
      <t>イジョウ</t>
    </rPh>
    <rPh sb="9" eb="11">
      <t>チンギン</t>
    </rPh>
    <rPh sb="11" eb="13">
      <t>カイゼン</t>
    </rPh>
    <rPh sb="18" eb="20">
      <t>ゼンタイ</t>
    </rPh>
    <phoneticPr fontId="32"/>
  </si>
  <si>
    <t>（介護予防）短期入所生活介護</t>
  </si>
  <si>
    <t>野辺地町</t>
  </si>
  <si>
    <t>上峰町</t>
  </si>
  <si>
    <t>渋川市</t>
  </si>
  <si>
    <t>通所型サービス（総合事業）</t>
  </si>
  <si>
    <t>（介護予防）小規模多機能型居宅介護</t>
  </si>
  <si>
    <t>宇佐市</t>
  </si>
  <si>
    <t>（確認用）</t>
    <rPh sb="1" eb="4">
      <t>カクニンヨウ</t>
    </rPh>
    <phoneticPr fontId="32"/>
  </si>
  <si>
    <t>○</t>
  </si>
  <si>
    <t>提出前のチェックリスト</t>
    <rPh sb="0" eb="2">
      <t>テイシュツ</t>
    </rPh>
    <rPh sb="2" eb="3">
      <t>マエ</t>
    </rPh>
    <phoneticPr fontId="32"/>
  </si>
  <si>
    <t>女川町</t>
  </si>
  <si>
    <t>柴田町</t>
  </si>
  <si>
    <t>東村</t>
  </si>
  <si>
    <t>（２）</t>
  </si>
  <si>
    <t>大治町</t>
  </si>
  <si>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21"/>
  </si>
  <si>
    <t>稲沢市</t>
  </si>
  <si>
    <t>釧路町</t>
  </si>
  <si>
    <t>国東市</t>
  </si>
  <si>
    <t>介護職員等処遇改善加算</t>
    <rPh sb="0" eb="9">
      <t>カイゴショクイントウショグウカイゼン</t>
    </rPh>
    <rPh sb="9" eb="11">
      <t xml:space="preserve">カサン </t>
    </rPh>
    <phoneticPr fontId="32"/>
  </si>
  <si>
    <t>令和６年度の加算の影響を除いた賃金額</t>
  </si>
  <si>
    <t>（ア）令和６年度の賃金の総額</t>
    <rPh sb="3" eb="5">
      <t xml:space="preserve">レイワ </t>
    </rPh>
    <rPh sb="6" eb="8">
      <t>ホンネンド</t>
    </rPh>
    <rPh sb="9" eb="11">
      <t>チンギン</t>
    </rPh>
    <rPh sb="12" eb="14">
      <t>ソウガク</t>
    </rPh>
    <phoneticPr fontId="32"/>
  </si>
  <si>
    <t>西宮市</t>
  </si>
  <si>
    <t>館山市</t>
  </si>
  <si>
    <t>村山市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</si>
  <si>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32"/>
  </si>
  <si>
    <t>洞爺湖町</t>
  </si>
  <si>
    <t>新発田市</t>
  </si>
  <si>
    <t>(エ)令和５年度の旧ベースアップ等加算の総額</t>
    <rPh sb="3" eb="5">
      <t xml:space="preserve">レイワ </t>
    </rPh>
    <rPh sb="9" eb="10">
      <t>キュウ</t>
    </rPh>
    <phoneticPr fontId="32"/>
  </si>
  <si>
    <t>(ア)令和５年度の賃金の総額</t>
    <rPh sb="3" eb="5">
      <t xml:space="preserve">レイワ </t>
    </rPh>
    <phoneticPr fontId="32"/>
  </si>
  <si>
    <t>介護職員処遇改善加算</t>
    <rPh sb="0" eb="2">
      <t>カイゴ</t>
    </rPh>
    <rPh sb="2" eb="4">
      <t>ショクイン</t>
    </rPh>
    <rPh sb="4" eb="6">
      <t>ショグウ</t>
    </rPh>
    <rPh sb="6" eb="10">
      <t>カイゼンカサン</t>
    </rPh>
    <phoneticPr fontId="32"/>
  </si>
  <si>
    <t>介護職員等特定処遇改善加算</t>
    <rPh sb="0" eb="2">
      <t>カイゴ</t>
    </rPh>
    <rPh sb="2" eb="4">
      <t>ショクイン</t>
    </rPh>
    <rPh sb="4" eb="5">
      <t>トウ</t>
    </rPh>
    <rPh sb="5" eb="7">
      <t>トクテイ</t>
    </rPh>
    <rPh sb="7" eb="9">
      <t>ショグウ</t>
    </rPh>
    <rPh sb="9" eb="11">
      <t>カイゼン</t>
    </rPh>
    <rPh sb="11" eb="13">
      <t>カサン</t>
    </rPh>
    <phoneticPr fontId="32"/>
  </si>
  <si>
    <t>刈羽村</t>
  </si>
  <si>
    <t>寿都町</t>
  </si>
  <si>
    <t>大山町</t>
  </si>
  <si>
    <t>むつ市</t>
  </si>
  <si>
    <t>介護職員等処遇改善加算</t>
    <rPh sb="0" eb="5">
      <t>カイゴショクイントウ</t>
    </rPh>
    <rPh sb="5" eb="11">
      <t>ショグウカイゼンカサン</t>
    </rPh>
    <phoneticPr fontId="32"/>
  </si>
  <si>
    <t>小川町</t>
  </si>
  <si>
    <t>岩内町</t>
  </si>
  <si>
    <t>松前町</t>
  </si>
  <si>
    <t>前橋市</t>
  </si>
  <si>
    <t>栃木県</t>
  </si>
  <si>
    <t>香南市</t>
  </si>
  <si>
    <t>サービス提供体制強化加算等の算定状況に応じた加算率</t>
    <rPh sb="14" eb="16">
      <t>サンテイ</t>
    </rPh>
    <phoneticPr fontId="32"/>
  </si>
  <si>
    <t>小清水町</t>
  </si>
  <si>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</si>
  <si>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</si>
  <si>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32"/>
  </si>
  <si>
    <t>神流町</t>
  </si>
  <si>
    <t>牛久市</t>
  </si>
  <si>
    <t>算定した
加算区分</t>
  </si>
  <si>
    <t>天塩町</t>
  </si>
  <si>
    <t>処遇加算Ⅱ</t>
    <rPh sb="2" eb="4">
      <t>カサン</t>
    </rPh>
    <phoneticPr fontId="32"/>
  </si>
  <si>
    <t>美瑛町</t>
  </si>
  <si>
    <t>都留市</t>
  </si>
  <si>
    <t>江差町</t>
  </si>
  <si>
    <t>処遇加算Ⅲ</t>
    <rPh sb="2" eb="4">
      <t>カサン</t>
    </rPh>
    <phoneticPr fontId="32"/>
  </si>
  <si>
    <t>鶴ヶ島市</t>
  </si>
  <si>
    <t>吉野町</t>
  </si>
  <si>
    <t>大河原町</t>
  </si>
  <si>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32"/>
  </si>
  <si>
    <t>特定加算Ⅰ</t>
    <rPh sb="0" eb="2">
      <t>トクテイ</t>
    </rPh>
    <rPh sb="2" eb="4">
      <t>カサン</t>
    </rPh>
    <phoneticPr fontId="32"/>
  </si>
  <si>
    <t>（介護予防）認知症対応型通所介護</t>
  </si>
  <si>
    <t>岩泉町</t>
  </si>
  <si>
    <t>伊江村</t>
  </si>
  <si>
    <t>上勝町</t>
  </si>
  <si>
    <t>中富良野町</t>
  </si>
  <si>
    <t>特定加算Ⅱ</t>
    <rPh sb="0" eb="2">
      <t>トクテイ</t>
    </rPh>
    <rPh sb="2" eb="4">
      <t>カサン</t>
    </rPh>
    <phoneticPr fontId="32"/>
  </si>
  <si>
    <t>市川三郷町</t>
  </si>
  <si>
    <t>大野市</t>
  </si>
  <si>
    <t>内灘町</t>
  </si>
  <si>
    <t>太宰府市</t>
  </si>
  <si>
    <t>特定加算なし</t>
    <rPh sb="0" eb="2">
      <t>トクテイ</t>
    </rPh>
    <rPh sb="2" eb="4">
      <t>カサン</t>
    </rPh>
    <phoneticPr fontId="32"/>
  </si>
  <si>
    <t>つがる市</t>
  </si>
  <si>
    <t>ベア加算</t>
    <rPh sb="2" eb="4">
      <t>カサン</t>
    </rPh>
    <phoneticPr fontId="32"/>
  </si>
  <si>
    <t>富士見町</t>
  </si>
  <si>
    <t>ベア加算なし</t>
    <rPh sb="2" eb="4">
      <t>カサン</t>
    </rPh>
    <phoneticPr fontId="32"/>
  </si>
  <si>
    <t>新加算Ⅰ</t>
    <rPh sb="0" eb="3">
      <t>シンカサン</t>
    </rPh>
    <phoneticPr fontId="72"/>
  </si>
  <si>
    <t>与那原町</t>
  </si>
  <si>
    <t>板橋区</t>
  </si>
  <si>
    <t>豊根村</t>
  </si>
  <si>
    <t>新加算Ⅲ</t>
    <rPh sb="0" eb="3">
      <t>シンカサン</t>
    </rPh>
    <phoneticPr fontId="72"/>
  </si>
  <si>
    <t>天栄村</t>
  </si>
  <si>
    <t>猿払村</t>
  </si>
  <si>
    <t>神河町</t>
  </si>
  <si>
    <t>新加算Ⅳ</t>
    <rPh sb="0" eb="3">
      <t>シンカサン</t>
    </rPh>
    <phoneticPr fontId="72"/>
  </si>
  <si>
    <t>京都府</t>
  </si>
  <si>
    <t>新加算Ⅴ（１）</t>
    <rPh sb="0" eb="3">
      <t>シンカサン</t>
    </rPh>
    <phoneticPr fontId="72"/>
  </si>
  <si>
    <t>新加算Ⅴ（２）</t>
    <rPh sb="0" eb="3">
      <t>シンカサン</t>
    </rPh>
    <phoneticPr fontId="72"/>
  </si>
  <si>
    <t>菊池市</t>
  </si>
  <si>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32"/>
  </si>
  <si>
    <t>北斗市</t>
  </si>
  <si>
    <t>新加算Ⅴ（３）</t>
    <rPh sb="0" eb="3">
      <t>シンカサン</t>
    </rPh>
    <phoneticPr fontId="72"/>
  </si>
  <si>
    <t>笠置町</t>
  </si>
  <si>
    <t>新加算Ⅴ（４）</t>
    <rPh sb="0" eb="3">
      <t>シンカサン</t>
    </rPh>
    <phoneticPr fontId="72"/>
  </si>
  <si>
    <t>その他（</t>
    <rPh sb="2" eb="3">
      <t>タ</t>
    </rPh>
    <phoneticPr fontId="32"/>
  </si>
  <si>
    <t>北相木村</t>
  </si>
  <si>
    <t>新加算Ⅴ（５）</t>
    <rPh sb="0" eb="3">
      <t>シンカサン</t>
    </rPh>
    <phoneticPr fontId="72"/>
  </si>
  <si>
    <t>新加算Ⅴ（８）</t>
    <rPh sb="0" eb="3">
      <t>シンカサン</t>
    </rPh>
    <phoneticPr fontId="72"/>
  </si>
  <si>
    <t>足寄町</t>
  </si>
  <si>
    <t>小布施町</t>
  </si>
  <si>
    <t>徳島市</t>
  </si>
  <si>
    <t>新加算Ⅴ（９）</t>
    <rPh sb="0" eb="3">
      <t>シンカサン</t>
    </rPh>
    <phoneticPr fontId="72"/>
  </si>
  <si>
    <t>甲州市</t>
  </si>
  <si>
    <t>佐呂間町</t>
  </si>
  <si>
    <t>聖籠町</t>
  </si>
  <si>
    <t>浦臼町</t>
  </si>
  <si>
    <t>新加算Ⅴ（11）</t>
    <rPh sb="0" eb="3">
      <t>シンカサン</t>
    </rPh>
    <phoneticPr fontId="72"/>
  </si>
  <si>
    <t>新加算Ⅴ（12）</t>
    <rPh sb="0" eb="3">
      <t>シンカサン</t>
    </rPh>
    <phoneticPr fontId="72"/>
  </si>
  <si>
    <t>神崎町</t>
  </si>
  <si>
    <t>基山町</t>
  </si>
  <si>
    <t>新加算Ⅴ（13）</t>
    <rPh sb="0" eb="3">
      <t>シンカサン</t>
    </rPh>
    <phoneticPr fontId="72"/>
  </si>
  <si>
    <t>白子町</t>
  </si>
  <si>
    <t>新加算Ⅴ（14）</t>
    <rPh sb="0" eb="3">
      <t>シンカサン</t>
    </rPh>
    <phoneticPr fontId="72"/>
  </si>
  <si>
    <t>津奈木町</t>
  </si>
  <si>
    <t>定期巡回･随時対応型訪問介護看護</t>
  </si>
  <si>
    <t>北島町</t>
  </si>
  <si>
    <t>我孫子市</t>
  </si>
  <si>
    <t>西目屋村</t>
  </si>
  <si>
    <t>河津町</t>
  </si>
  <si>
    <t>（介護予防）訪問入浴介護</t>
  </si>
  <si>
    <t>村田町</t>
  </si>
  <si>
    <t>（介護予防）通所リハビリテーション</t>
  </si>
  <si>
    <t>鴨川市</t>
  </si>
  <si>
    <t>さつま町</t>
  </si>
  <si>
    <t>八千代市</t>
  </si>
  <si>
    <t>（介護予防）特定施設入居者生活介護</t>
  </si>
  <si>
    <t>看護小規模多機能型居宅介護</t>
  </si>
  <si>
    <t>松川町</t>
  </si>
  <si>
    <t>（介護予防）認知症対応型共同生活介護</t>
  </si>
  <si>
    <t>新加算Ⅰ</t>
    <rPh sb="0" eb="3">
      <t>シンカサン</t>
    </rPh>
    <phoneticPr fontId="32"/>
  </si>
  <si>
    <t>士幌町</t>
  </si>
  <si>
    <t>能美市</t>
  </si>
  <si>
    <t>島牧村</t>
  </si>
  <si>
    <t>大津町</t>
  </si>
  <si>
    <t>介護老人福祉施設</t>
  </si>
  <si>
    <t>幌延町</t>
  </si>
  <si>
    <t>介護老人保健施設</t>
  </si>
  <si>
    <t>茨城県</t>
  </si>
  <si>
    <t>亘理町</t>
  </si>
  <si>
    <t>西ノ島町</t>
  </si>
  <si>
    <t>天草市</t>
  </si>
  <si>
    <t>（介護予防）短期入所療養介護（老健）</t>
  </si>
  <si>
    <t>別海町</t>
  </si>
  <si>
    <t>大崎上島町</t>
  </si>
  <si>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32"/>
  </si>
  <si>
    <t>高崎市</t>
  </si>
  <si>
    <t>旧特定加算</t>
    <rPh sb="0" eb="1">
      <t>キュウ</t>
    </rPh>
    <rPh sb="1" eb="5">
      <t>トクテイカサン</t>
    </rPh>
    <phoneticPr fontId="32"/>
  </si>
  <si>
    <t>（介護予防）短期入所療養介護 （病院等（老健以外）)</t>
  </si>
  <si>
    <t>矢祭町</t>
  </si>
  <si>
    <t>丸森町</t>
  </si>
  <si>
    <t>藤沢市</t>
  </si>
  <si>
    <t>訪問型サービス（総合事業）</t>
  </si>
  <si>
    <t>令和６年度の加算額</t>
  </si>
  <si>
    <t>川北町</t>
  </si>
  <si>
    <t>国見町</t>
  </si>
  <si>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32"/>
  </si>
  <si>
    <t>東員町</t>
  </si>
  <si>
    <t>戸沢村</t>
  </si>
  <si>
    <t>北海道</t>
  </si>
  <si>
    <t>東みよし町</t>
  </si>
  <si>
    <t>会津若松市</t>
  </si>
  <si>
    <t>キャリアパス要件Ⅳ　次のイとロ両方の基準を満たす。</t>
    <rPh sb="6" eb="8">
      <t>ヨウケン</t>
    </rPh>
    <rPh sb="15" eb="17">
      <t>リョウホウ</t>
    </rPh>
    <rPh sb="18" eb="20">
      <t>キジュン</t>
    </rPh>
    <phoneticPr fontId="32"/>
  </si>
  <si>
    <t>富岡市</t>
  </si>
  <si>
    <t>志木市</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</si>
  <si>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</si>
  <si>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32"/>
  </si>
  <si>
    <t>ふじみ野市</t>
  </si>
  <si>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32"/>
  </si>
  <si>
    <t>⇒</t>
  </si>
  <si>
    <t>富良野市</t>
  </si>
  <si>
    <t>湯河原町</t>
  </si>
  <si>
    <t>本部町</t>
  </si>
  <si>
    <t>妙高市</t>
  </si>
  <si>
    <t>【令和６年４月・５月に新規にベースアップ等加算を算定する場合】</t>
    <rPh sb="20" eb="21">
      <t>トウ</t>
    </rPh>
    <rPh sb="21" eb="23">
      <t>カサン</t>
    </rPh>
    <rPh sb="24" eb="26">
      <t>サンテイ</t>
    </rPh>
    <phoneticPr fontId="32"/>
  </si>
  <si>
    <t>出水市</t>
  </si>
  <si>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32"/>
  </si>
  <si>
    <t>令和６年４・５月の加算の総額［円］</t>
    <rPh sb="0" eb="2">
      <t>レイワ</t>
    </rPh>
    <rPh sb="3" eb="4">
      <t>ネン</t>
    </rPh>
    <rPh sb="7" eb="8">
      <t>ガツ</t>
    </rPh>
    <rPh sb="9" eb="11">
      <t>カサン</t>
    </rPh>
    <rPh sb="12" eb="14">
      <t>ソウガク</t>
    </rPh>
    <rPh sb="15" eb="16">
      <t>エン</t>
    </rPh>
    <phoneticPr fontId="32"/>
  </si>
  <si>
    <t>西之表市</t>
  </si>
  <si>
    <t>加算の総額［円］</t>
    <rPh sb="0" eb="2">
      <t>カサン</t>
    </rPh>
    <rPh sb="3" eb="5">
      <t>ソウガク</t>
    </rPh>
    <rPh sb="6" eb="7">
      <t>エン</t>
    </rPh>
    <phoneticPr fontId="32"/>
  </si>
  <si>
    <t>二戸市</t>
  </si>
  <si>
    <t>豊中市</t>
  </si>
  <si>
    <t>矢吹町</t>
  </si>
  <si>
    <t>市区町村</t>
    <rPh sb="0" eb="4">
      <t>シクチョウソン</t>
    </rPh>
    <phoneticPr fontId="32"/>
  </si>
  <si>
    <t>一宮市</t>
  </si>
  <si>
    <t>初山別村</t>
  </si>
  <si>
    <t>札幌市</t>
  </si>
  <si>
    <t>陸別町</t>
  </si>
  <si>
    <t>太良町</t>
  </si>
  <si>
    <t>海田町</t>
  </si>
  <si>
    <t>函館市</t>
  </si>
  <si>
    <t>釧路市</t>
  </si>
  <si>
    <t>八雲町</t>
  </si>
  <si>
    <t>介護職員等処遇改善加算等 実績報告書（令和６年度）</t>
    <rPh sb="0" eb="3">
      <t>ホウコクショ</t>
    </rPh>
    <rPh sb="4" eb="6">
      <t>レイワ</t>
    </rPh>
    <rPh sb="11" eb="12">
      <t>トウ</t>
    </rPh>
    <rPh sb="13" eb="15">
      <t>ジッセキ</t>
    </rPh>
    <rPh sb="15" eb="17">
      <t>ホウコク</t>
    </rPh>
    <rPh sb="17" eb="18">
      <t>ショ</t>
    </rPh>
    <phoneticPr fontId="32"/>
  </si>
  <si>
    <t>長岡市</t>
  </si>
  <si>
    <t>帯広市</t>
  </si>
  <si>
    <t>利尻町</t>
  </si>
  <si>
    <t>野田村</t>
  </si>
  <si>
    <t>阿南市</t>
  </si>
  <si>
    <t>上砂川町</t>
  </si>
  <si>
    <t>芳賀町</t>
  </si>
  <si>
    <t>大樹町</t>
  </si>
  <si>
    <t>鹿角市</t>
  </si>
  <si>
    <t>夕張市</t>
  </si>
  <si>
    <t>岩見沢市</t>
  </si>
  <si>
    <t>山鹿市</t>
  </si>
  <si>
    <t>上尾市</t>
  </si>
  <si>
    <t>小坂町</t>
  </si>
  <si>
    <t>（別紙様式3-2「キャリアパス要件Ⅳについて」の欄から転記）</t>
    <rPh sb="1" eb="3">
      <t>ベッシ</t>
    </rPh>
    <rPh sb="3" eb="5">
      <t>ヨウシキ</t>
    </rPh>
    <rPh sb="24" eb="25">
      <t>ラン</t>
    </rPh>
    <rPh sb="27" eb="29">
      <t>テンキ</t>
    </rPh>
    <phoneticPr fontId="32"/>
  </si>
  <si>
    <t>網走市</t>
  </si>
  <si>
    <t>柏市</t>
  </si>
  <si>
    <t>留萌市</t>
  </si>
  <si>
    <t>鹿児島市</t>
  </si>
  <si>
    <t>苫小牧市</t>
  </si>
  <si>
    <t>府中市</t>
  </si>
  <si>
    <t>宮代町</t>
  </si>
  <si>
    <t>豊田市</t>
  </si>
  <si>
    <t>大空町</t>
  </si>
  <si>
    <t>稚内市</t>
  </si>
  <si>
    <t>美唄市</t>
  </si>
  <si>
    <t>まんのう町</t>
  </si>
  <si>
    <t>処遇加算Ⅲ特定加算Ⅰベア加算なしから新加算Ⅰ</t>
  </si>
  <si>
    <t>箱根町</t>
  </si>
  <si>
    <t>蓬田村</t>
  </si>
  <si>
    <t>大分県</t>
  </si>
  <si>
    <t>芦別市</t>
  </si>
  <si>
    <t>文京区</t>
  </si>
  <si>
    <t>毛呂山町</t>
  </si>
  <si>
    <t>御殿場市</t>
  </si>
  <si>
    <t>江別市</t>
  </si>
  <si>
    <t>紋別市</t>
  </si>
  <si>
    <t>士別市</t>
  </si>
  <si>
    <t>鎌倉市</t>
  </si>
  <si>
    <t>佐久市</t>
  </si>
  <si>
    <t>名寄市</t>
  </si>
  <si>
    <t>三笠市</t>
  </si>
  <si>
    <t>中島村</t>
  </si>
  <si>
    <t>奈良県</t>
  </si>
  <si>
    <t>根室市</t>
  </si>
  <si>
    <t>平内町</t>
  </si>
  <si>
    <t>比布町</t>
  </si>
  <si>
    <t>千歳市</t>
  </si>
  <si>
    <t>朝来市</t>
  </si>
  <si>
    <t>処遇加算Ⅰ特定加算Ⅰベア加算から新加算Ⅰ</t>
  </si>
  <si>
    <t>滑川市</t>
  </si>
  <si>
    <t>滝川市</t>
  </si>
  <si>
    <t>砂川市</t>
  </si>
  <si>
    <t>処遇加算Ⅲ特定加算なしベア加算</t>
  </si>
  <si>
    <t>鯖江市</t>
  </si>
  <si>
    <t>泰阜村</t>
  </si>
  <si>
    <t>下北山村</t>
  </si>
  <si>
    <t>大町町</t>
  </si>
  <si>
    <t>鮫川村</t>
  </si>
  <si>
    <t>上田市</t>
  </si>
  <si>
    <t>泊村</t>
    <rPh sb="0" eb="2">
      <t>トマリムラ</t>
    </rPh>
    <phoneticPr fontId="21"/>
  </si>
  <si>
    <t>歌志内市</t>
  </si>
  <si>
    <t>深川市</t>
  </si>
  <si>
    <t>雄武町</t>
  </si>
  <si>
    <t>阿智村</t>
  </si>
  <si>
    <t>越前町</t>
  </si>
  <si>
    <t>恵庭市</t>
  </si>
  <si>
    <t>三芳町</t>
  </si>
  <si>
    <t>粕屋町</t>
  </si>
  <si>
    <t>石狩市</t>
  </si>
  <si>
    <t>新篠津村</t>
  </si>
  <si>
    <t>厚真町</t>
  </si>
  <si>
    <t>桜井市</t>
  </si>
  <si>
    <t>福島町</t>
  </si>
  <si>
    <t>大桑村</t>
  </si>
  <si>
    <t>知内町</t>
  </si>
  <si>
    <t>木古内町</t>
  </si>
  <si>
    <t>東海村</t>
  </si>
  <si>
    <t>酒々井町</t>
  </si>
  <si>
    <t>鹿部町</t>
  </si>
  <si>
    <t>春日部市</t>
  </si>
  <si>
    <t>森町</t>
  </si>
  <si>
    <t>秋田県</t>
  </si>
  <si>
    <t>阿賀町</t>
  </si>
  <si>
    <t>会津美里町</t>
  </si>
  <si>
    <t>今別町</t>
  </si>
  <si>
    <t>鳴門市</t>
  </si>
  <si>
    <t>洋野町</t>
  </si>
  <si>
    <t>長万部町</t>
  </si>
  <si>
    <t>上ノ国町</t>
  </si>
  <si>
    <t>厚沢部町</t>
  </si>
  <si>
    <t>河内町</t>
  </si>
  <si>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32"/>
  </si>
  <si>
    <t>乙部町</t>
  </si>
  <si>
    <t>恩納村</t>
  </si>
  <si>
    <t>男鹿市</t>
  </si>
  <si>
    <t>小美玉市</t>
  </si>
  <si>
    <t>せたな町</t>
  </si>
  <si>
    <t>三郷町</t>
  </si>
  <si>
    <t>東浦町</t>
  </si>
  <si>
    <t>処遇加算Ⅱ特定加算Ⅱベア加算なしから新加算Ⅱ</t>
  </si>
  <si>
    <t>板倉町</t>
  </si>
  <si>
    <t>新庄市</t>
  </si>
  <si>
    <t>塩尻市</t>
  </si>
  <si>
    <t>泉崎村</t>
  </si>
  <si>
    <t>黒松内町</t>
  </si>
  <si>
    <t>蘭越町</t>
  </si>
  <si>
    <t>柏崎市</t>
  </si>
  <si>
    <t>幸手市</t>
  </si>
  <si>
    <t>ニセコ町</t>
  </si>
  <si>
    <t>真狩村</t>
  </si>
  <si>
    <t>野々市市</t>
  </si>
  <si>
    <t>留寿都村</t>
  </si>
  <si>
    <t>佐川町</t>
  </si>
  <si>
    <t>大垣市</t>
  </si>
  <si>
    <t>喜茂別町</t>
  </si>
  <si>
    <t>倶知安町</t>
  </si>
  <si>
    <t>五戸町</t>
  </si>
  <si>
    <t>長井市</t>
  </si>
  <si>
    <t>土庄町</t>
  </si>
  <si>
    <t>えびの市</t>
  </si>
  <si>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32"/>
  </si>
  <si>
    <t>伊奈町</t>
  </si>
  <si>
    <t>共和町</t>
  </si>
  <si>
    <t>【新加算Ⅴ⑺・Ⅴ⑼・Ⅴ⑽・Ⅴ⑿～⒁、旧処遇Ⅲ】</t>
    <rPh sb="19" eb="21">
      <t>ショグウ</t>
    </rPh>
    <phoneticPr fontId="32"/>
  </si>
  <si>
    <t>泊村</t>
  </si>
  <si>
    <t>函南町</t>
  </si>
  <si>
    <t>剣淵町</t>
  </si>
  <si>
    <t>神恵内村</t>
  </si>
  <si>
    <t>積丹町</t>
  </si>
  <si>
    <t>古平町</t>
  </si>
  <si>
    <t>中川町</t>
  </si>
  <si>
    <t>大阪市</t>
  </si>
  <si>
    <t>台東区</t>
  </si>
  <si>
    <t>余市町</t>
  </si>
  <si>
    <t>(ウ)令和５年度の旧特定加算の総額</t>
    <rPh sb="3" eb="5">
      <t xml:space="preserve">レイワ </t>
    </rPh>
    <rPh sb="9" eb="10">
      <t>キュウ</t>
    </rPh>
    <phoneticPr fontId="32"/>
  </si>
  <si>
    <t>八幡平市</t>
  </si>
  <si>
    <t>伊勢市</t>
  </si>
  <si>
    <t>(カ)令和５年度の各介護サービス事業者等の
     独自の賃金改善額</t>
    <rPh sb="3" eb="5">
      <t xml:space="preserve">レイワ </t>
    </rPh>
    <phoneticPr fontId="32"/>
  </si>
  <si>
    <t>赤井川村</t>
  </si>
  <si>
    <t>南幌町</t>
  </si>
  <si>
    <t>奈井江町</t>
  </si>
  <si>
    <t>東通村</t>
  </si>
  <si>
    <t>西脇市</t>
  </si>
  <si>
    <t>由利本荘市</t>
  </si>
  <si>
    <t>河南町</t>
  </si>
  <si>
    <t>川島町</t>
  </si>
  <si>
    <t>長沼町</t>
  </si>
  <si>
    <t>栃木市</t>
  </si>
  <si>
    <t>栗山町</t>
  </si>
  <si>
    <t>筑紫野市</t>
  </si>
  <si>
    <t>遠別町</t>
  </si>
  <si>
    <t>八百津町</t>
  </si>
  <si>
    <t>月形町</t>
  </si>
  <si>
    <t>南箕輪村</t>
  </si>
  <si>
    <t>東串良町</t>
  </si>
  <si>
    <t>小田原市</t>
  </si>
  <si>
    <t>妹背牛町</t>
  </si>
  <si>
    <t>伊予市</t>
  </si>
  <si>
    <t>大鰐町</t>
  </si>
  <si>
    <t>秩父別町</t>
  </si>
  <si>
    <t>雨竜町</t>
  </si>
  <si>
    <t>北竜町</t>
  </si>
  <si>
    <t>東海市</t>
  </si>
  <si>
    <t>大田市</t>
  </si>
  <si>
    <t>沼田町</t>
  </si>
  <si>
    <t>軽米町</t>
  </si>
  <si>
    <t>喜界町</t>
  </si>
  <si>
    <t>鷹栖町</t>
  </si>
  <si>
    <t>下條村</t>
  </si>
  <si>
    <t>鶴田町</t>
  </si>
  <si>
    <t>鉾田市</t>
  </si>
  <si>
    <t>西尾市</t>
  </si>
  <si>
    <t>矢掛町</t>
  </si>
  <si>
    <t>吹田市</t>
  </si>
  <si>
    <t>東神楽町</t>
  </si>
  <si>
    <t>当麻町</t>
  </si>
  <si>
    <t>飯南町</t>
  </si>
  <si>
    <t>様似町</t>
  </si>
  <si>
    <t>香美市</t>
  </si>
  <si>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32"/>
  </si>
  <si>
    <t>処遇加算なし特定加算なしベア加算なしから新加算Ⅴ（３）</t>
  </si>
  <si>
    <t>上富良野町</t>
  </si>
  <si>
    <t>住田町</t>
  </si>
  <si>
    <t>南富良野町</t>
  </si>
  <si>
    <t>占冠村</t>
  </si>
  <si>
    <t>東庄町</t>
  </si>
  <si>
    <t>介護保険
事業所番号</t>
    <rPh sb="0" eb="2">
      <t>カイゴ</t>
    </rPh>
    <rPh sb="2" eb="4">
      <t>ホケン</t>
    </rPh>
    <rPh sb="5" eb="8">
      <t>ジギョウショ</t>
    </rPh>
    <rPh sb="8" eb="10">
      <t>バンゴウ</t>
    </rPh>
    <phoneticPr fontId="32"/>
  </si>
  <si>
    <t>下川町</t>
  </si>
  <si>
    <t>長崎市</t>
  </si>
  <si>
    <t>立川市</t>
  </si>
  <si>
    <t>美深町</t>
  </si>
  <si>
    <t>甘楽町</t>
  </si>
  <si>
    <t>八峰町</t>
  </si>
  <si>
    <t>音威子府村</t>
  </si>
  <si>
    <t>明石市</t>
  </si>
  <si>
    <t>浜頓別町</t>
  </si>
  <si>
    <t>東村山市</t>
  </si>
  <si>
    <t>幌加内町</t>
  </si>
  <si>
    <t>佐々町</t>
  </si>
  <si>
    <t>増毛町</t>
  </si>
  <si>
    <t>小平町</t>
  </si>
  <si>
    <t>佐伯市</t>
  </si>
  <si>
    <t>苫前町</t>
  </si>
  <si>
    <t>ハ</t>
  </si>
  <si>
    <t>羽幌町</t>
  </si>
  <si>
    <t>中頓別町</t>
  </si>
  <si>
    <t>中標津町</t>
  </si>
  <si>
    <t>山元町</t>
  </si>
  <si>
    <t>王滝村</t>
  </si>
  <si>
    <t>高浜町</t>
  </si>
  <si>
    <t>枝幸町</t>
  </si>
  <si>
    <t>美幌町</t>
  </si>
  <si>
    <t>上山市</t>
  </si>
  <si>
    <t>豊富町</t>
  </si>
  <si>
    <t>富加町</t>
  </si>
  <si>
    <t>礼文町</t>
  </si>
  <si>
    <t>美郷町</t>
  </si>
  <si>
    <t>利尻富士町</t>
  </si>
  <si>
    <t>実施した場合、ベースアップ率</t>
    <rPh sb="0" eb="2">
      <t>ジッシ</t>
    </rPh>
    <rPh sb="4" eb="6">
      <t>バアイ</t>
    </rPh>
    <rPh sb="13" eb="14">
      <t>リツ</t>
    </rPh>
    <phoneticPr fontId="32"/>
  </si>
  <si>
    <t>甲府市</t>
  </si>
  <si>
    <t>北塩原村</t>
  </si>
  <si>
    <t>釜石市</t>
  </si>
  <si>
    <t>津別町</t>
  </si>
  <si>
    <t>富士見市</t>
  </si>
  <si>
    <t>斜里町</t>
  </si>
  <si>
    <t>蓮田市</t>
  </si>
  <si>
    <t>処遇加算Ⅲ特定加算Ⅰベア加算から新加算Ⅰ</t>
  </si>
  <si>
    <t>越谷市</t>
  </si>
  <si>
    <t>清里町</t>
  </si>
  <si>
    <t>新加算Ⅳ</t>
    <rPh sb="0" eb="3">
      <t>シンカサン</t>
    </rPh>
    <phoneticPr fontId="32"/>
  </si>
  <si>
    <t>訓子府町</t>
  </si>
  <si>
    <t>尾花沢市</t>
  </si>
  <si>
    <t>豊浦町</t>
  </si>
  <si>
    <t>遠軽町</t>
  </si>
  <si>
    <t>処遇加算Ⅱ特定加算Ⅰベア加算から新加算Ⅴ（２）</t>
  </si>
  <si>
    <t>湧別町</t>
  </si>
  <si>
    <t>興部町</t>
  </si>
  <si>
    <t>坂井市</t>
  </si>
  <si>
    <t>西興部村</t>
  </si>
  <si>
    <t>愛媛県</t>
  </si>
  <si>
    <t>町田市</t>
  </si>
  <si>
    <t xml:space="preserve">1 </t>
  </si>
  <si>
    <t>むかわ町</t>
  </si>
  <si>
    <t>早川町</t>
  </si>
  <si>
    <t>平取町</t>
  </si>
  <si>
    <t>燕市</t>
  </si>
  <si>
    <t>新冠町</t>
  </si>
  <si>
    <t>中土佐町</t>
  </si>
  <si>
    <t>五木村</t>
  </si>
  <si>
    <t>えりも町</t>
  </si>
  <si>
    <t>六戸町</t>
  </si>
  <si>
    <t>鹿追町</t>
  </si>
  <si>
    <t>ときがわ町</t>
  </si>
  <si>
    <t>山都町</t>
  </si>
  <si>
    <t>新ひだか町</t>
  </si>
  <si>
    <t>一定の基準に基づき定期に昇給を判定する仕組み
※「実技試験」や「人事評価」などの結果に基づき昇給する仕組みを指す。ただし、客観的な評価基準や昇給条件が明文化されていることを要する。</t>
  </si>
  <si>
    <t>処遇加算Ⅲ特定加算Ⅰベア加算から新加算Ⅴ（７）</t>
  </si>
  <si>
    <t>斑鳩町</t>
  </si>
  <si>
    <t>音更町</t>
  </si>
  <si>
    <t>横手市</t>
  </si>
  <si>
    <t>上士幌町</t>
  </si>
  <si>
    <t>新得町</t>
  </si>
  <si>
    <t>茅ヶ崎市</t>
  </si>
  <si>
    <t>京丹波町</t>
  </si>
  <si>
    <t>清水町</t>
  </si>
  <si>
    <t>伊豆市</t>
  </si>
  <si>
    <t>芽室町</t>
  </si>
  <si>
    <t>蟹江町</t>
  </si>
  <si>
    <t>中札内村</t>
  </si>
  <si>
    <t>京都市</t>
  </si>
  <si>
    <t>吉岡町</t>
  </si>
  <si>
    <t>広尾町</t>
  </si>
  <si>
    <t>幕別町</t>
  </si>
  <si>
    <t>豊頃町</t>
  </si>
  <si>
    <t>茂木町</t>
  </si>
  <si>
    <t>浦幌町</t>
  </si>
  <si>
    <t>厚岸町</t>
  </si>
  <si>
    <t>湯沢市</t>
  </si>
  <si>
    <t>浜中町</t>
  </si>
  <si>
    <t>滝沢市</t>
    <rPh sb="2" eb="3">
      <t>シ</t>
    </rPh>
    <phoneticPr fontId="21"/>
  </si>
  <si>
    <t>茨城町</t>
  </si>
  <si>
    <t>標茶町</t>
  </si>
  <si>
    <t>標津町</t>
  </si>
  <si>
    <t>浪江町</t>
  </si>
  <si>
    <t>川越町</t>
  </si>
  <si>
    <t>神川町</t>
  </si>
  <si>
    <t>色丹村</t>
    <rPh sb="0" eb="3">
      <t>シコタンムラ</t>
    </rPh>
    <phoneticPr fontId="21"/>
  </si>
  <si>
    <t>奥州市</t>
  </si>
  <si>
    <t>処遇加算Ⅰ特定加算なしベア加算から新加算Ⅳ</t>
  </si>
  <si>
    <t>留夜別村</t>
  </si>
  <si>
    <t>遠野市</t>
  </si>
  <si>
    <t>奈良市</t>
  </si>
  <si>
    <t>つるぎ町</t>
  </si>
  <si>
    <t>昭和村</t>
  </si>
  <si>
    <t>白石市</t>
  </si>
  <si>
    <t>西東京市</t>
  </si>
  <si>
    <t>留別村</t>
  </si>
  <si>
    <t>伊勢崎市</t>
  </si>
  <si>
    <t>二宮町</t>
  </si>
  <si>
    <t>風間浦村</t>
  </si>
  <si>
    <t>紗那村</t>
  </si>
  <si>
    <t>利府町</t>
  </si>
  <si>
    <t>昭和町</t>
  </si>
  <si>
    <t>七宗町</t>
  </si>
  <si>
    <t>蘂取村</t>
  </si>
  <si>
    <t>藤崎町</t>
  </si>
  <si>
    <t>富士市</t>
  </si>
  <si>
    <t>青森県</t>
  </si>
  <si>
    <t>大東市</t>
  </si>
  <si>
    <t>青森市</t>
  </si>
  <si>
    <t>早島町</t>
  </si>
  <si>
    <t>珠洲市</t>
  </si>
  <si>
    <t>三川町</t>
  </si>
  <si>
    <t>黒石市</t>
  </si>
  <si>
    <t>登米市</t>
  </si>
  <si>
    <t>弘前市</t>
  </si>
  <si>
    <t>平川市</t>
  </si>
  <si>
    <t>八戸市</t>
  </si>
  <si>
    <t>香取市</t>
  </si>
  <si>
    <t>普代村</t>
  </si>
  <si>
    <t>五所川原市</t>
  </si>
  <si>
    <t>十和田市</t>
  </si>
  <si>
    <t>新温泉町</t>
  </si>
  <si>
    <t>盛岡市</t>
  </si>
  <si>
    <t>吉富町</t>
  </si>
  <si>
    <t>尼崎市</t>
  </si>
  <si>
    <t>千代田町</t>
  </si>
  <si>
    <t>外ヶ浜町</t>
  </si>
  <si>
    <t>南小国町</t>
  </si>
  <si>
    <t>平戸市</t>
  </si>
  <si>
    <t>鰺ヶ沢町</t>
  </si>
  <si>
    <t>深浦町</t>
  </si>
  <si>
    <t>田子町</t>
  </si>
  <si>
    <t>宮古市</t>
  </si>
  <si>
    <t>浦安市</t>
  </si>
  <si>
    <t>新郷村</t>
  </si>
  <si>
    <t>竹田市</t>
  </si>
  <si>
    <t>板柳町</t>
  </si>
  <si>
    <t>中泊町</t>
  </si>
  <si>
    <t>能登町</t>
  </si>
  <si>
    <t>岩手町</t>
  </si>
  <si>
    <t>職場環境等要件</t>
  </si>
  <si>
    <t>七戸町</t>
  </si>
  <si>
    <t>飛島村</t>
  </si>
  <si>
    <t>横浜町</t>
  </si>
  <si>
    <t>見附市</t>
  </si>
  <si>
    <t>南相馬市</t>
  </si>
  <si>
    <t>東北町</t>
  </si>
  <si>
    <t>六ヶ所村</t>
  </si>
  <si>
    <t>本庄市</t>
  </si>
  <si>
    <t>大間町</t>
  </si>
  <si>
    <t>十日町市</t>
  </si>
  <si>
    <t>佐井村</t>
  </si>
  <si>
    <t>三戸町</t>
  </si>
  <si>
    <t>南部町</t>
  </si>
  <si>
    <t>処遇加算Ⅲ特定加算なしベア加算なしから新加算Ⅱ</t>
  </si>
  <si>
    <t>処遇加算Ⅰ特定加算Ⅰベア加算なし</t>
  </si>
  <si>
    <t>河北町</t>
  </si>
  <si>
    <t>階上町</t>
  </si>
  <si>
    <t>桑折町</t>
  </si>
  <si>
    <t>立山町</t>
  </si>
  <si>
    <t>岩手県</t>
  </si>
  <si>
    <t>大船渡市</t>
  </si>
  <si>
    <t>花巻市</t>
  </si>
  <si>
    <t>北上市</t>
  </si>
  <si>
    <t>塩竈市</t>
  </si>
  <si>
    <t>久慈市</t>
  </si>
  <si>
    <t>鳥羽市</t>
  </si>
  <si>
    <t>実施していない</t>
    <rPh sb="0" eb="2">
      <t>ジッシ</t>
    </rPh>
    <phoneticPr fontId="32"/>
  </si>
  <si>
    <t>上三川町</t>
  </si>
  <si>
    <t>一関市</t>
  </si>
  <si>
    <t>陸前高田市</t>
  </si>
  <si>
    <t>西予市</t>
  </si>
  <si>
    <t>大阪狭山市</t>
  </si>
  <si>
    <t>雫石町</t>
  </si>
  <si>
    <t>山梨市</t>
  </si>
  <si>
    <t>紫波町</t>
  </si>
  <si>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32"/>
  </si>
  <si>
    <r>
      <t>改善後の賃金要件</t>
    </r>
    <r>
      <rPr>
        <sz val="9"/>
        <color theme="1"/>
        <rFont val="ＭＳ Ｐゴシック"/>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32"/>
  </si>
  <si>
    <t>府中町</t>
  </si>
  <si>
    <t>東秩父村</t>
  </si>
  <si>
    <t>矢巾町</t>
  </si>
  <si>
    <t>三春町</t>
  </si>
  <si>
    <t>西和賀町</t>
  </si>
  <si>
    <t>上小阿仁村</t>
  </si>
  <si>
    <t>東温市</t>
  </si>
  <si>
    <t>名古屋市</t>
  </si>
  <si>
    <t>阿武町</t>
  </si>
  <si>
    <t>瑞穂市</t>
  </si>
  <si>
    <t>金ケ崎町</t>
  </si>
  <si>
    <t>岡谷市</t>
  </si>
  <si>
    <t>平泉町</t>
  </si>
  <si>
    <t>東成瀬村</t>
  </si>
  <si>
    <t>那珂川市</t>
    <rPh sb="0" eb="3">
      <t>ナカガワ</t>
    </rPh>
    <rPh sb="3" eb="4">
      <t>シ</t>
    </rPh>
    <phoneticPr fontId="21"/>
  </si>
  <si>
    <t>四條畷市</t>
  </si>
  <si>
    <t>富岡町</t>
  </si>
  <si>
    <t>大槌町</t>
  </si>
  <si>
    <t>山田町</t>
  </si>
  <si>
    <t>大潟村</t>
  </si>
  <si>
    <t>朝日村</t>
  </si>
  <si>
    <t>嬬恋村</t>
  </si>
  <si>
    <t>大郷町</t>
  </si>
  <si>
    <t>豊橋市</t>
  </si>
  <si>
    <t>上島町</t>
  </si>
  <si>
    <t>三鷹市</t>
  </si>
  <si>
    <t>田野畑村</t>
  </si>
  <si>
    <t>菰野町</t>
  </si>
  <si>
    <t>一戸町</t>
  </si>
  <si>
    <t>大町市</t>
  </si>
  <si>
    <t>宮城県</t>
  </si>
  <si>
    <t>御宿町</t>
  </si>
  <si>
    <t>仙台市</t>
  </si>
  <si>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32"/>
  </si>
  <si>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rPr>
      <t>６区分について、それぞれ１つ以上の取組を行うこと</t>
    </r>
    <r>
      <rPr>
        <sz val="8"/>
        <color theme="1"/>
        <rFont val="ＭＳ Ｐゴシック"/>
      </rPr>
      <t xml:space="preserve">。
</t>
    </r>
    <rPh sb="146" eb="148">
      <t>クブン</t>
    </rPh>
    <phoneticPr fontId="32"/>
  </si>
  <si>
    <t>玉城町</t>
  </si>
  <si>
    <t>気仙沼市</t>
  </si>
  <si>
    <t>岬町</t>
  </si>
  <si>
    <t>名取市</t>
  </si>
  <si>
    <t>処遇加算なし特定加算なしベア加算なしから新加算Ⅴ（10）</t>
  </si>
  <si>
    <t>渋谷区</t>
  </si>
  <si>
    <t>角田市</t>
  </si>
  <si>
    <t>東松山市</t>
  </si>
  <si>
    <t>富谷市</t>
    <rPh sb="2" eb="3">
      <t>シ</t>
    </rPh>
    <phoneticPr fontId="21"/>
  </si>
  <si>
    <t>涌谷町</t>
  </si>
  <si>
    <t>湯沢町</t>
  </si>
  <si>
    <t>蔵王町</t>
  </si>
  <si>
    <t>鞍手町</t>
  </si>
  <si>
    <t>七ヶ宿町</t>
  </si>
  <si>
    <t>桐生市</t>
  </si>
  <si>
    <t>飯舘村</t>
  </si>
  <si>
    <t>長浜市</t>
  </si>
  <si>
    <t>川崎町</t>
  </si>
  <si>
    <t>松島町</t>
  </si>
  <si>
    <t>ⅰ）旧ベースアップ等加算による賃金改善の見込額</t>
    <rPh sb="2" eb="3">
      <t>キュウ</t>
    </rPh>
    <rPh sb="9" eb="10">
      <t>トウ</t>
    </rPh>
    <rPh sb="10" eb="12">
      <t>カサン</t>
    </rPh>
    <phoneticPr fontId="32"/>
  </si>
  <si>
    <t>南牧村</t>
  </si>
  <si>
    <t>七ヶ浜町</t>
  </si>
  <si>
    <t>すさみ町</t>
  </si>
  <si>
    <t>梼原町</t>
  </si>
  <si>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32"/>
  </si>
  <si>
    <t>福井県</t>
  </si>
  <si>
    <t>色麻町</t>
  </si>
  <si>
    <t>湯梨浜町</t>
  </si>
  <si>
    <t>加美町</t>
  </si>
  <si>
    <t>南アルプス市</t>
  </si>
  <si>
    <t>美里町</t>
  </si>
  <si>
    <t>杵築市</t>
  </si>
  <si>
    <t>いの町</t>
  </si>
  <si>
    <t>津南町</t>
  </si>
  <si>
    <t>草加市</t>
  </si>
  <si>
    <t>南三陸町</t>
  </si>
  <si>
    <t>処遇加算Ⅲ特定加算Ⅰベア加算なしから新加算Ⅲ</t>
  </si>
  <si>
    <t>真室川町</t>
  </si>
  <si>
    <t>四万十市</t>
  </si>
  <si>
    <t>秋田市</t>
  </si>
  <si>
    <t>奥出雲町</t>
  </si>
  <si>
    <t>南魚沼市</t>
  </si>
  <si>
    <t>能代市</t>
  </si>
  <si>
    <t>神奈川県</t>
  </si>
  <si>
    <t>仁淀川町</t>
  </si>
  <si>
    <t>大館市</t>
  </si>
  <si>
    <t>瀬戸市</t>
  </si>
  <si>
    <t>潟上市</t>
  </si>
  <si>
    <t>高鍋町</t>
  </si>
  <si>
    <t>北秋田市</t>
  </si>
  <si>
    <t>広野町</t>
  </si>
  <si>
    <t>にかほ市</t>
  </si>
  <si>
    <t>仙北市</t>
  </si>
  <si>
    <t>藤里町</t>
  </si>
  <si>
    <t>阿蘇市</t>
  </si>
  <si>
    <t>三種町</t>
  </si>
  <si>
    <t>大和高田市</t>
  </si>
  <si>
    <t>五城目町</t>
  </si>
  <si>
    <t>山形県</t>
  </si>
  <si>
    <t>天理市</t>
  </si>
  <si>
    <t>山形市</t>
  </si>
  <si>
    <t>新座市</t>
  </si>
  <si>
    <t>米沢市</t>
  </si>
  <si>
    <t>旭市</t>
  </si>
  <si>
    <t>貝塚市</t>
  </si>
  <si>
    <t>鶴岡市</t>
  </si>
  <si>
    <t>北名古屋市</t>
  </si>
  <si>
    <t>寒河江市</t>
  </si>
  <si>
    <t>土佐清水市</t>
  </si>
  <si>
    <t>天童市</t>
  </si>
  <si>
    <t>滑川町</t>
  </si>
  <si>
    <t>東根市</t>
  </si>
  <si>
    <t>山辺町</t>
  </si>
  <si>
    <t>ⅱ）旧ベースアップ等加算による賃金改善の見込額</t>
    <rPh sb="2" eb="3">
      <t>キュウ</t>
    </rPh>
    <rPh sb="9" eb="10">
      <t>トウ</t>
    </rPh>
    <rPh sb="10" eb="12">
      <t>カサン</t>
    </rPh>
    <phoneticPr fontId="32"/>
  </si>
  <si>
    <t>朝日町</t>
  </si>
  <si>
    <t>氷川町</t>
  </si>
  <si>
    <t>大石田町</t>
  </si>
  <si>
    <t>塙町</t>
  </si>
  <si>
    <t>最上町</t>
  </si>
  <si>
    <t>舟形町</t>
  </si>
  <si>
    <t>井原市</t>
  </si>
  <si>
    <t>処遇加算Ⅲ特定加算Ⅱベア加算</t>
  </si>
  <si>
    <t>大蔵村</t>
  </si>
  <si>
    <t>江戸川区</t>
  </si>
  <si>
    <t>海老名市</t>
  </si>
  <si>
    <t>鮭川村</t>
  </si>
  <si>
    <t>高畠町</t>
  </si>
  <si>
    <t>月額賃金改善要件Ⅱ</t>
  </si>
  <si>
    <t>伊根町</t>
  </si>
  <si>
    <t>山口県</t>
  </si>
  <si>
    <t>韮崎市</t>
  </si>
  <si>
    <t>館林市</t>
  </si>
  <si>
    <t>川西町</t>
  </si>
  <si>
    <t>小国町</t>
  </si>
  <si>
    <t>市川市</t>
  </si>
  <si>
    <t>白鷹町</t>
  </si>
  <si>
    <t>飯豊町</t>
  </si>
  <si>
    <t>田尻町</t>
  </si>
  <si>
    <t>庄内町</t>
  </si>
  <si>
    <t>遊佐町</t>
  </si>
  <si>
    <t>空欄が表示される項目は、記入が不要であるため対応する必要はない。</t>
  </si>
  <si>
    <t>福島県</t>
  </si>
  <si>
    <t>福島市</t>
  </si>
  <si>
    <t>中種子町</t>
  </si>
  <si>
    <t>郡山市</t>
  </si>
  <si>
    <t>美浦村</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</si>
  <si>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32"/>
  </si>
  <si>
    <t>出雲崎町</t>
  </si>
  <si>
    <t>稲敷市</t>
  </si>
  <si>
    <t>白河市</t>
  </si>
  <si>
    <t>雲仙市</t>
  </si>
  <si>
    <t>須賀川市</t>
  </si>
  <si>
    <t>日進市</t>
  </si>
  <si>
    <t>長野市</t>
  </si>
  <si>
    <t>長野県</t>
  </si>
  <si>
    <t>相馬市</t>
  </si>
  <si>
    <t>苅田町</t>
  </si>
  <si>
    <t>新潟市</t>
  </si>
  <si>
    <t>二本松市</t>
  </si>
  <si>
    <t>井手町</t>
  </si>
  <si>
    <t>利島村</t>
  </si>
  <si>
    <t>南国市</t>
  </si>
  <si>
    <t>福知山市</t>
  </si>
  <si>
    <t>田村市</t>
  </si>
  <si>
    <t>小笠原村</t>
  </si>
  <si>
    <t>川俣町</t>
  </si>
  <si>
    <t>江東区</t>
  </si>
  <si>
    <t>玉村町</t>
  </si>
  <si>
    <t>大玉村</t>
  </si>
  <si>
    <t>処遇加算なし特定加算なしベア加算なしから新加算Ⅴ（５）</t>
  </si>
  <si>
    <t>鏡石町</t>
  </si>
  <si>
    <t>岩出市</t>
  </si>
  <si>
    <t>下郷町</t>
  </si>
  <si>
    <t>檜枝岐村</t>
  </si>
  <si>
    <t>只見町</t>
  </si>
  <si>
    <t>算定した加算の合計</t>
    <rPh sb="0" eb="2">
      <t>サンテイ</t>
    </rPh>
    <rPh sb="4" eb="6">
      <t>カサン</t>
    </rPh>
    <rPh sb="7" eb="9">
      <t>ゴウケイ</t>
    </rPh>
    <phoneticPr fontId="32"/>
  </si>
  <si>
    <t>南会津町</t>
  </si>
  <si>
    <t>今治市</t>
  </si>
  <si>
    <t>西会津町</t>
  </si>
  <si>
    <r>
      <t>キャリアパス要件ⅠとⅡの</t>
    </r>
    <r>
      <rPr>
        <b/>
        <u/>
        <sz val="8"/>
        <color theme="1"/>
        <rFont val="ＭＳ Ｐゴシック"/>
      </rPr>
      <t>両方</t>
    </r>
    <r>
      <rPr>
        <b/>
        <sz val="8"/>
        <color theme="1"/>
        <rFont val="ＭＳ Ｐゴシック"/>
      </rPr>
      <t>を満たすこと。</t>
    </r>
    <rPh sb="6" eb="8">
      <t>ヨウケン</t>
    </rPh>
    <rPh sb="12" eb="14">
      <t>リョウホウ</t>
    </rPh>
    <rPh sb="15" eb="16">
      <t>ミ</t>
    </rPh>
    <phoneticPr fontId="32"/>
  </si>
  <si>
    <t>磐梯町</t>
  </si>
  <si>
    <t>猪苗代町</t>
  </si>
  <si>
    <t>あさぎり町</t>
  </si>
  <si>
    <t>須坂市</t>
  </si>
  <si>
    <t>摂津市</t>
  </si>
  <si>
    <t>吉川市</t>
  </si>
  <si>
    <t>木祖村</t>
  </si>
  <si>
    <t>会津坂下町</t>
  </si>
  <si>
    <t>湯川村</t>
  </si>
  <si>
    <t>常滑市</t>
  </si>
  <si>
    <t>柳津町</t>
  </si>
  <si>
    <t>三島町</t>
  </si>
  <si>
    <t>棚倉町</t>
  </si>
  <si>
    <t>玉川村</t>
  </si>
  <si>
    <t>浅川町</t>
  </si>
  <si>
    <t>田原本町</t>
  </si>
  <si>
    <t>成田市</t>
  </si>
  <si>
    <t>古殿町</t>
  </si>
  <si>
    <t>小野町</t>
  </si>
  <si>
    <t>小牧市</t>
  </si>
  <si>
    <t>長南町</t>
  </si>
  <si>
    <t>楢葉町</t>
  </si>
  <si>
    <t>さくら市</t>
  </si>
  <si>
    <t>大分市</t>
  </si>
  <si>
    <t>処遇加算Ⅱ特定加算Ⅰベア加算から新加算Ⅳ</t>
  </si>
  <si>
    <t>川内村</t>
  </si>
  <si>
    <t>葛尾村</t>
  </si>
  <si>
    <t>新地町</t>
  </si>
  <si>
    <t>守山市</t>
  </si>
  <si>
    <t>豊前市</t>
  </si>
  <si>
    <t>土浦市</t>
  </si>
  <si>
    <t>石岡市</t>
  </si>
  <si>
    <t>結城市</t>
  </si>
  <si>
    <t>龍ケ崎市</t>
  </si>
  <si>
    <t>下妻市</t>
  </si>
  <si>
    <t>千葉県</t>
  </si>
  <si>
    <t>常総市</t>
  </si>
  <si>
    <t>あま市</t>
  </si>
  <si>
    <t>常陸太田市</t>
  </si>
  <si>
    <t>高萩市</t>
  </si>
  <si>
    <t>与那国町</t>
  </si>
  <si>
    <t>介護職員について、賃金改善額の2/3以上が、ベースアップ等に充てられていること</t>
  </si>
  <si>
    <t>処遇加算Ⅰ特定加算Ⅱベア加算から新加算Ⅱ</t>
  </si>
  <si>
    <t>安中市</t>
  </si>
  <si>
    <t>高岡市</t>
  </si>
  <si>
    <t>北茨城市</t>
  </si>
  <si>
    <t>白石町</t>
  </si>
  <si>
    <t>水上村</t>
  </si>
  <si>
    <t>薩摩川内市</t>
  </si>
  <si>
    <t>笠間市</t>
  </si>
  <si>
    <t>つくば市</t>
  </si>
  <si>
    <t>鹿嶋市</t>
  </si>
  <si>
    <t>和木町</t>
  </si>
  <si>
    <t>名張市</t>
  </si>
  <si>
    <t>潮来市</t>
  </si>
  <si>
    <t>信濃町</t>
  </si>
  <si>
    <t>守谷市</t>
  </si>
  <si>
    <t>行方市</t>
  </si>
  <si>
    <t>敦賀市</t>
  </si>
  <si>
    <t>板野町</t>
  </si>
  <si>
    <t>那珂市</t>
  </si>
  <si>
    <t>昭島市</t>
  </si>
  <si>
    <t>亀岡市</t>
  </si>
  <si>
    <t>東栄町</t>
  </si>
  <si>
    <t>坂東市</t>
  </si>
  <si>
    <t>桜川市</t>
  </si>
  <si>
    <t>下野市</t>
  </si>
  <si>
    <t>神栖市</t>
  </si>
  <si>
    <t>つくばみらい市</t>
  </si>
  <si>
    <t>伊豆の国市</t>
  </si>
  <si>
    <t>大洗町</t>
  </si>
  <si>
    <t>小松島市</t>
  </si>
  <si>
    <t>大月市</t>
  </si>
  <si>
    <t>(イ)令和５年度の旧処遇改善加算の総額</t>
    <rPh sb="3" eb="5">
      <t xml:space="preserve">レイワ </t>
    </rPh>
    <rPh sb="9" eb="10">
      <t>キュウ</t>
    </rPh>
    <phoneticPr fontId="32"/>
  </si>
  <si>
    <t>桶川市</t>
  </si>
  <si>
    <t>榛東村</t>
  </si>
  <si>
    <t>福智町</t>
  </si>
  <si>
    <t>城里町</t>
  </si>
  <si>
    <t>大子町</t>
  </si>
  <si>
    <t>清川村</t>
  </si>
  <si>
    <t>八千代町</t>
  </si>
  <si>
    <t>具体的な仕組みの内容（該当するもの全てにチェック（✔）すること。）</t>
  </si>
  <si>
    <t>五霞町</t>
  </si>
  <si>
    <t>境町</t>
  </si>
  <si>
    <t>瑞穂町</t>
  </si>
  <si>
    <t>利根町</t>
  </si>
  <si>
    <t>宇都宮市</t>
  </si>
  <si>
    <t>飯綱町</t>
  </si>
  <si>
    <t>松田町</t>
  </si>
  <si>
    <t>足利市</t>
  </si>
  <si>
    <t>泉大津市</t>
  </si>
  <si>
    <t>氷見市</t>
  </si>
  <si>
    <t>✓</t>
  </si>
  <si>
    <t>佐野市</t>
  </si>
  <si>
    <t>壬生町</t>
  </si>
  <si>
    <t>処遇加算Ⅱ特定加算Ⅱベア加算から新加算Ⅱ</t>
  </si>
  <si>
    <t>鹿沼市</t>
  </si>
  <si>
    <t>佐倉市</t>
  </si>
  <si>
    <t>日光市</t>
  </si>
  <si>
    <t>根羽村</t>
  </si>
  <si>
    <t>みなかみ町</t>
  </si>
  <si>
    <t>寒川町</t>
  </si>
  <si>
    <t>小山市</t>
  </si>
  <si>
    <t>大田原市</t>
  </si>
  <si>
    <t>交野市</t>
  </si>
  <si>
    <t>湯浅町</t>
  </si>
  <si>
    <t>佐渡市</t>
  </si>
  <si>
    <t>矢板市</t>
  </si>
  <si>
    <t>那須塩原市</t>
  </si>
  <si>
    <t>那須烏山市</t>
  </si>
  <si>
    <t>安曇野市</t>
  </si>
  <si>
    <t>益子町</t>
  </si>
  <si>
    <t>市貝町</t>
  </si>
  <si>
    <t>新上五島町</t>
  </si>
  <si>
    <t>野木町</t>
  </si>
  <si>
    <t>塩谷町</t>
  </si>
  <si>
    <t>杉戸町</t>
  </si>
  <si>
    <t>中野市</t>
  </si>
  <si>
    <t>高根沢町</t>
  </si>
  <si>
    <t>一宮町</t>
  </si>
  <si>
    <t>津和野町</t>
  </si>
  <si>
    <t>那須町</t>
  </si>
  <si>
    <t>鳴沢村</t>
  </si>
  <si>
    <t>木曽町</t>
  </si>
  <si>
    <t>遠賀町</t>
  </si>
  <si>
    <t>那珂川町</t>
  </si>
  <si>
    <t>松伏町</t>
  </si>
  <si>
    <t>太田市</t>
  </si>
  <si>
    <t>三木市</t>
  </si>
  <si>
    <t>藤岡市</t>
  </si>
  <si>
    <t>２　実績報告について</t>
    <rPh sb="2" eb="4">
      <t>ジッセキ</t>
    </rPh>
    <rPh sb="4" eb="6">
      <t>ホウコク</t>
    </rPh>
    <phoneticPr fontId="32"/>
  </si>
  <si>
    <t>行田市</t>
  </si>
  <si>
    <t>みどり市</t>
  </si>
  <si>
    <t>熊野市</t>
  </si>
  <si>
    <t>宇治田原町</t>
  </si>
  <si>
    <t>四国中央市</t>
  </si>
  <si>
    <t>下仁田町</t>
  </si>
  <si>
    <t>中之条町</t>
  </si>
  <si>
    <t>加古川市</t>
  </si>
  <si>
    <t>長野原町</t>
  </si>
  <si>
    <t>五島市</t>
  </si>
  <si>
    <t>北谷町</t>
  </si>
  <si>
    <t>処遇加算Ⅱ特定加算Ⅰベア加算なしから新加算Ⅴ（５）</t>
  </si>
  <si>
    <t>野田市</t>
  </si>
  <si>
    <t>草津町</t>
  </si>
  <si>
    <t>京丹後市</t>
  </si>
  <si>
    <t>高山村</t>
  </si>
  <si>
    <t>東吾妻町</t>
  </si>
  <si>
    <t>「月額平均８万円の処遇改善又は改善後の賃金が年額440万円以上となる者」を設定できない場合その理由</t>
  </si>
  <si>
    <t>入善町</t>
  </si>
  <si>
    <t>防府市</t>
  </si>
  <si>
    <t>川場村</t>
  </si>
  <si>
    <t>四日市市</t>
  </si>
  <si>
    <t>大泉町</t>
  </si>
  <si>
    <t>安芸太田町</t>
  </si>
  <si>
    <t>鋸南町</t>
  </si>
  <si>
    <t>宇美町</t>
  </si>
  <si>
    <t>邑楽町</t>
  </si>
  <si>
    <t>宇土市</t>
  </si>
  <si>
    <t>埼玉県</t>
  </si>
  <si>
    <t>高砂市</t>
  </si>
  <si>
    <t>萩市</t>
  </si>
  <si>
    <t>処遇加算Ⅱ特定加算なしベア加算なしから新加算Ⅲ</t>
  </si>
  <si>
    <t>さいたま市</t>
  </si>
  <si>
    <t>川越市</t>
  </si>
  <si>
    <t>南九州市</t>
  </si>
  <si>
    <t>永平寺町</t>
  </si>
  <si>
    <t>大阪府</t>
  </si>
  <si>
    <t>熊谷市</t>
  </si>
  <si>
    <t>秩父市</t>
  </si>
  <si>
    <t>所沢市</t>
  </si>
  <si>
    <t>飯能市</t>
  </si>
  <si>
    <t>小鹿野町</t>
  </si>
  <si>
    <t>加須市</t>
  </si>
  <si>
    <t>狭山市</t>
  </si>
  <si>
    <t>笠松町</t>
  </si>
  <si>
    <t>羽生市</t>
  </si>
  <si>
    <t>生坂村</t>
  </si>
  <si>
    <t>安堵町</t>
  </si>
  <si>
    <t>鴻巣市</t>
  </si>
  <si>
    <t>菊川市</t>
  </si>
  <si>
    <t>蕨市</t>
  </si>
  <si>
    <t>戸田市</t>
  </si>
  <si>
    <t>横浜市</t>
  </si>
  <si>
    <t>村上市</t>
  </si>
  <si>
    <t>入間市</t>
  </si>
  <si>
    <t>令和６年度に増加した加算額
（令和５年度の加算率と
比較）</t>
  </si>
  <si>
    <t>東大阪市</t>
  </si>
  <si>
    <t>朝霞市</t>
  </si>
  <si>
    <t>和光市</t>
  </si>
  <si>
    <t>加西市</t>
  </si>
  <si>
    <t>久喜市</t>
  </si>
  <si>
    <t>伊那市</t>
  </si>
  <si>
    <t>北本市</t>
  </si>
  <si>
    <t>弥彦村</t>
  </si>
  <si>
    <t>みよし市</t>
  </si>
  <si>
    <t>八潮市</t>
  </si>
  <si>
    <t>三郷市</t>
  </si>
  <si>
    <t>坂戸市</t>
  </si>
  <si>
    <t>日高市</t>
  </si>
  <si>
    <t>白岡市</t>
    <rPh sb="0" eb="2">
      <t>シラオカ</t>
    </rPh>
    <rPh sb="2" eb="3">
      <t>シ</t>
    </rPh>
    <phoneticPr fontId="21"/>
  </si>
  <si>
    <t>筑北村</t>
  </si>
  <si>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32"/>
  </si>
  <si>
    <t>越生町</t>
  </si>
  <si>
    <t>嵐山町</t>
  </si>
  <si>
    <t>八幡市</t>
  </si>
  <si>
    <t>吉見町</t>
  </si>
  <si>
    <t>鳩山町</t>
  </si>
  <si>
    <t>宝達志水町</t>
  </si>
  <si>
    <t>小矢部市</t>
  </si>
  <si>
    <t>横瀬町</t>
  </si>
  <si>
    <t>長瀞町</t>
  </si>
  <si>
    <t>上里町</t>
  </si>
  <si>
    <t>新島村</t>
  </si>
  <si>
    <t>足立区</t>
  </si>
  <si>
    <t>寄居町</t>
  </si>
  <si>
    <t>石井町</t>
  </si>
  <si>
    <t>飛騨市</t>
  </si>
  <si>
    <t>狛江市</t>
  </si>
  <si>
    <t>銚子市</t>
  </si>
  <si>
    <t>吉野川市</t>
  </si>
  <si>
    <t>船橋市</t>
  </si>
  <si>
    <t>木更津市</t>
  </si>
  <si>
    <t>半田市</t>
  </si>
  <si>
    <t>松戸市</t>
  </si>
  <si>
    <t>徳之島町</t>
  </si>
  <si>
    <t>茂原市</t>
  </si>
  <si>
    <t>東金市</t>
  </si>
  <si>
    <t>座間味村</t>
  </si>
  <si>
    <t>習志野市</t>
  </si>
  <si>
    <t>勝浦市</t>
  </si>
  <si>
    <t>流山市</t>
  </si>
  <si>
    <t>鎌ケ谷市</t>
  </si>
  <si>
    <t>君津市</t>
  </si>
  <si>
    <t>松本市</t>
  </si>
  <si>
    <t>美祢市</t>
  </si>
  <si>
    <t>八街市</t>
  </si>
  <si>
    <t>処遇加算Ⅰ特定加算なしベア加算なしから新加算Ⅲ</t>
  </si>
  <si>
    <t>印西市</t>
  </si>
  <si>
    <t>山梨県</t>
  </si>
  <si>
    <t>知多市</t>
  </si>
  <si>
    <t>白井市</t>
  </si>
  <si>
    <t>富里市</t>
  </si>
  <si>
    <t>豊丘村</t>
  </si>
  <si>
    <t>南房総市</t>
  </si>
  <si>
    <t>いすみ市</t>
  </si>
  <si>
    <t>新宮市</t>
  </si>
  <si>
    <t>栄町</t>
  </si>
  <si>
    <t>処遇加算Ⅲ特定加算Ⅰベア加算なしから新加算Ⅴ（10）</t>
  </si>
  <si>
    <t>雲南市</t>
  </si>
  <si>
    <t>処遇加算Ⅰ特定加算なしベア加算から新加算Ⅰ</t>
  </si>
  <si>
    <t>多古町</t>
  </si>
  <si>
    <t>処遇加算Ⅱ特定加算Ⅱベア加算から新加算Ⅴ（４）</t>
  </si>
  <si>
    <t>九十九里町</t>
  </si>
  <si>
    <t>芝山町</t>
  </si>
  <si>
    <t>横芝光町</t>
  </si>
  <si>
    <t>長生村</t>
  </si>
  <si>
    <t>３　介護職員等処遇改善加算の要件について</t>
  </si>
  <si>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32"/>
  </si>
  <si>
    <t>長柄町</t>
  </si>
  <si>
    <t>東京都</t>
  </si>
  <si>
    <t>五條市</t>
  </si>
  <si>
    <t>安八町</t>
  </si>
  <si>
    <t>千代田区</t>
  </si>
  <si>
    <t>港区</t>
  </si>
  <si>
    <t>那智勝浦町</t>
  </si>
  <si>
    <t>富士吉田市</t>
  </si>
  <si>
    <t>新宿区</t>
  </si>
  <si>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32"/>
  </si>
  <si>
    <t>墨田区</t>
  </si>
  <si>
    <t>品川区</t>
  </si>
  <si>
    <t>目黒区</t>
  </si>
  <si>
    <t>処遇加算Ⅰ特定加算Ⅰベア加算なしから新加算Ⅰ</t>
  </si>
  <si>
    <t>阿南町</t>
  </si>
  <si>
    <t>宜野座村</t>
  </si>
  <si>
    <t>大田区</t>
  </si>
  <si>
    <t>世田谷区</t>
  </si>
  <si>
    <t>中野区</t>
  </si>
  <si>
    <t>豊島区</t>
  </si>
  <si>
    <t>荒川区</t>
  </si>
  <si>
    <t>練馬区</t>
  </si>
  <si>
    <t>福山市</t>
  </si>
  <si>
    <t>嘉島町</t>
  </si>
  <si>
    <t>葛飾区</t>
  </si>
  <si>
    <t>若狭町</t>
  </si>
  <si>
    <t>高知市</t>
  </si>
  <si>
    <t>八王子市</t>
  </si>
  <si>
    <t>武蔵野市</t>
  </si>
  <si>
    <t>調布市</t>
  </si>
  <si>
    <t>小金井市</t>
  </si>
  <si>
    <t>高島市</t>
  </si>
  <si>
    <t>勝央町</t>
  </si>
  <si>
    <t>日野市</t>
  </si>
  <si>
    <t>新加算Ⅰ・Ⅱの算定を届け出た事業所数
（短期入所・予防・総合事業での重複除く）</t>
    <rPh sb="7" eb="9">
      <t>サンテイ</t>
    </rPh>
    <phoneticPr fontId="32"/>
  </si>
  <si>
    <t>！チェックボックスにチェック（✔）が入っていません。</t>
  </si>
  <si>
    <t>国分寺市</t>
  </si>
  <si>
    <t>小海町</t>
  </si>
  <si>
    <t>三豊市</t>
  </si>
  <si>
    <t>国立市</t>
  </si>
  <si>
    <t>福生市</t>
  </si>
  <si>
    <t>三好市</t>
  </si>
  <si>
    <r>
      <rPr>
        <sz val="9"/>
        <color theme="1"/>
        <rFont val="ＭＳ Ｐゴシック"/>
      </rPr>
      <t>新加算Ⅰ・Ⅱ、Ⅴ⑴～⑺・⑼・⑽・⑿の要件（６月以降）</t>
    </r>
    <r>
      <rPr>
        <sz val="10"/>
        <color theme="1"/>
        <rFont val="ＭＳ Ｐゴシック"/>
      </rPr>
      <t xml:space="preserve">
</t>
    </r>
    <r>
      <rPr>
        <sz val="8"/>
        <color theme="1"/>
        <rFont val="ＭＳ Ｐゴシック"/>
      </rPr>
      <t>(「令和６年度の算定予定①」の期間について)</t>
    </r>
    <rPh sb="0" eb="3">
      <t>シンカサン</t>
    </rPh>
    <rPh sb="18" eb="20">
      <t>ヨウケン</t>
    </rPh>
    <rPh sb="22" eb="23">
      <t>ガツ</t>
    </rPh>
    <rPh sb="23" eb="25">
      <t>イコウ</t>
    </rPh>
    <phoneticPr fontId="32"/>
  </si>
  <si>
    <t>黒部市</t>
  </si>
  <si>
    <t>東大和市</t>
  </si>
  <si>
    <t>東久留米市</t>
  </si>
  <si>
    <t>武蔵村山市</t>
  </si>
  <si>
    <t>多摩市</t>
  </si>
  <si>
    <t>福井市</t>
  </si>
  <si>
    <t>平群町</t>
  </si>
  <si>
    <t>周防大島町</t>
  </si>
  <si>
    <t>稲城市</t>
  </si>
  <si>
    <t>羽村市</t>
  </si>
  <si>
    <t>あきる野市</t>
  </si>
  <si>
    <t>有田町</t>
  </si>
  <si>
    <t>嘉麻市</t>
  </si>
  <si>
    <t>日の出町</t>
  </si>
  <si>
    <t>檜原村</t>
  </si>
  <si>
    <t>奥多摩町</t>
  </si>
  <si>
    <t>神津島村</t>
  </si>
  <si>
    <t>津市</t>
  </si>
  <si>
    <t>野迫川村</t>
  </si>
  <si>
    <t>伊勢原市</t>
  </si>
  <si>
    <t>三宅村</t>
  </si>
  <si>
    <t>　旧特定加算の加算額［円］</t>
    <rPh sb="1" eb="2">
      <t>キュウ</t>
    </rPh>
    <rPh sb="2" eb="4">
      <t>トクテイ</t>
    </rPh>
    <rPh sb="4" eb="6">
      <t>カサン</t>
    </rPh>
    <rPh sb="7" eb="10">
      <t>カサンガク</t>
    </rPh>
    <rPh sb="11" eb="12">
      <t>エン</t>
    </rPh>
    <phoneticPr fontId="32"/>
  </si>
  <si>
    <t>八丈町</t>
  </si>
  <si>
    <t>青ヶ島村</t>
  </si>
  <si>
    <t>綾瀬市</t>
  </si>
  <si>
    <t>相模原市</t>
  </si>
  <si>
    <t>横須賀市</t>
  </si>
  <si>
    <t>富田林市</t>
  </si>
  <si>
    <t>木城町</t>
  </si>
  <si>
    <t>川南町</t>
  </si>
  <si>
    <t>平塚市</t>
  </si>
  <si>
    <t>三浦市</t>
  </si>
  <si>
    <t>山江村</t>
  </si>
  <si>
    <t>秦野市</t>
  </si>
  <si>
    <t>厚木市</t>
  </si>
  <si>
    <t>大和市</t>
  </si>
  <si>
    <t>処遇加算Ⅰ特定加算Ⅱベア加算なしから新加算Ⅰ</t>
  </si>
  <si>
    <t>南足柄市</t>
  </si>
  <si>
    <t>大鹿村</t>
  </si>
  <si>
    <t>大磯町</t>
  </si>
  <si>
    <t>中井町</t>
  </si>
  <si>
    <t>大井町</t>
  </si>
  <si>
    <t>山北町</t>
  </si>
  <si>
    <t>開成町</t>
  </si>
  <si>
    <t>真鶴町</t>
  </si>
  <si>
    <t>愛川町</t>
  </si>
  <si>
    <t>小千谷市</t>
  </si>
  <si>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32"/>
  </si>
  <si>
    <t>加茂市</t>
  </si>
  <si>
    <t>道志村</t>
  </si>
  <si>
    <t>糸魚川市</t>
  </si>
  <si>
    <t>松茂町</t>
  </si>
  <si>
    <t>五泉市</t>
  </si>
  <si>
    <t>加賀市</t>
  </si>
  <si>
    <t>上越市</t>
  </si>
  <si>
    <t>阿賀野市</t>
  </si>
  <si>
    <t>魚沼市</t>
  </si>
  <si>
    <t>胎内市</t>
  </si>
  <si>
    <t>富山県</t>
  </si>
  <si>
    <t>田上町</t>
  </si>
  <si>
    <t>神埼市</t>
  </si>
  <si>
    <t>令和５年度と比較して令和６年度に増加する加算額（繰越分を除く。）（b - c）</t>
    <rPh sb="20" eb="22">
      <t>カサン</t>
    </rPh>
    <rPh sb="22" eb="23">
      <t>ガク</t>
    </rPh>
    <rPh sb="24" eb="25">
      <t>ク</t>
    </rPh>
    <rPh sb="25" eb="26">
      <t>コ</t>
    </rPh>
    <rPh sb="26" eb="27">
      <t>ブン</t>
    </rPh>
    <rPh sb="28" eb="29">
      <t>ノゾ</t>
    </rPh>
    <phoneticPr fontId="32"/>
  </si>
  <si>
    <t>三次市</t>
  </si>
  <si>
    <t>徳島県</t>
  </si>
  <si>
    <t>処遇加算Ⅰ特定加算Ⅰベア加算なしから新加算Ⅴ（１）</t>
  </si>
  <si>
    <t>関川村</t>
  </si>
  <si>
    <t>富山市</t>
  </si>
  <si>
    <t>砺波市</t>
  </si>
  <si>
    <t>小松市</t>
  </si>
  <si>
    <t>南砺市</t>
  </si>
  <si>
    <t>忍野村</t>
  </si>
  <si>
    <t>光市</t>
  </si>
  <si>
    <t>射水市</t>
  </si>
  <si>
    <t>土佐市</t>
  </si>
  <si>
    <t>上市町</t>
  </si>
  <si>
    <t>石川県</t>
  </si>
  <si>
    <t>越前市</t>
  </si>
  <si>
    <t>金沢市</t>
  </si>
  <si>
    <t>七尾市</t>
  </si>
  <si>
    <t>羽咋市</t>
  </si>
  <si>
    <t>垂井町</t>
  </si>
  <si>
    <t>かほく市</t>
  </si>
  <si>
    <t>高浜市</t>
  </si>
  <si>
    <t>白山市</t>
  </si>
  <si>
    <t>中能登町</t>
  </si>
  <si>
    <t>穴水町</t>
  </si>
  <si>
    <t>山中湖村</t>
  </si>
  <si>
    <t>小浜市</t>
  </si>
  <si>
    <t>あわら市</t>
  </si>
  <si>
    <t>南越前町</t>
  </si>
  <si>
    <t>美浜町</t>
  </si>
  <si>
    <t>北杜市</t>
  </si>
  <si>
    <t>三原市</t>
  </si>
  <si>
    <t>甲斐市</t>
  </si>
  <si>
    <t>東郷町</t>
  </si>
  <si>
    <t>⑦</t>
  </si>
  <si>
    <t>笛吹市</t>
  </si>
  <si>
    <t>富士川町</t>
  </si>
  <si>
    <t>南丹市</t>
  </si>
  <si>
    <t>福岡県</t>
    <rPh sb="0" eb="3">
      <t>フクオカケン</t>
    </rPh>
    <phoneticPr fontId="21"/>
  </si>
  <si>
    <t>富士河口湖町</t>
  </si>
  <si>
    <t>小菅村</t>
  </si>
  <si>
    <t>丹波山村</t>
  </si>
  <si>
    <t>諏訪市</t>
  </si>
  <si>
    <t>添田町</t>
  </si>
  <si>
    <t>小諸市</t>
  </si>
  <si>
    <t>小竹町</t>
  </si>
  <si>
    <t>日向市</t>
  </si>
  <si>
    <t>駒ヶ根市</t>
  </si>
  <si>
    <t>佐久穂町</t>
  </si>
  <si>
    <t>柳井市</t>
  </si>
  <si>
    <t>飯山市</t>
  </si>
  <si>
    <t>茅野市</t>
  </si>
  <si>
    <t>千曲市</t>
  </si>
  <si>
    <t>川上村</t>
  </si>
  <si>
    <t>篠栗町</t>
  </si>
  <si>
    <t>南相木村</t>
  </si>
  <si>
    <t>洲本市</t>
  </si>
  <si>
    <t>軽井沢町</t>
  </si>
  <si>
    <t>（４）キャリアパス要件Ⅲ　</t>
    <rPh sb="9" eb="11">
      <t>ヨウケン</t>
    </rPh>
    <phoneticPr fontId="32"/>
  </si>
  <si>
    <t>御代田町</t>
  </si>
  <si>
    <t>安芸市</t>
  </si>
  <si>
    <t>立科町</t>
  </si>
  <si>
    <t>長和町</t>
  </si>
  <si>
    <t>下諏訪町</t>
  </si>
  <si>
    <t>沼津市</t>
  </si>
  <si>
    <t>栗東市</t>
  </si>
  <si>
    <t>原村</t>
  </si>
  <si>
    <t>南知多町</t>
  </si>
  <si>
    <t>印南町</t>
  </si>
  <si>
    <t>辰野町</t>
  </si>
  <si>
    <t>大川村</t>
  </si>
  <si>
    <t>箕輪町</t>
  </si>
  <si>
    <t>猪名川町</t>
  </si>
  <si>
    <t>武雄市</t>
  </si>
  <si>
    <t>飯島町</t>
  </si>
  <si>
    <t>吉田町</t>
  </si>
  <si>
    <t>中川村</t>
  </si>
  <si>
    <t>宮田村</t>
  </si>
  <si>
    <t>高森町</t>
  </si>
  <si>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32"/>
  </si>
  <si>
    <t>芦屋市</t>
  </si>
  <si>
    <t>赤磐市</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</si>
  <si>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32"/>
  </si>
  <si>
    <t>平谷村</t>
  </si>
  <si>
    <t>売木村</t>
  </si>
  <si>
    <t>岐阜県</t>
  </si>
  <si>
    <t>天龍村</t>
  </si>
  <si>
    <t>処遇加算Ⅱ特定加算なしベア加算から新加算Ⅳ</t>
  </si>
  <si>
    <t>喬木村</t>
  </si>
  <si>
    <t>上松町</t>
  </si>
  <si>
    <t>与論町</t>
  </si>
  <si>
    <t>麻績村</t>
  </si>
  <si>
    <t>山形村</t>
  </si>
  <si>
    <t>松川村</t>
  </si>
  <si>
    <t>白馬村</t>
  </si>
  <si>
    <t>小谷村</t>
  </si>
  <si>
    <t>坂城町</t>
  </si>
  <si>
    <t>木島平村</t>
  </si>
  <si>
    <t>豊明市</t>
  </si>
  <si>
    <t>　うち、新規に増加する旧ベースアップ等加算相当の加算額［円］
　（別紙様式3-1 ３⑴に転記）</t>
    <rPh sb="7" eb="9">
      <t>ゾウカ</t>
    </rPh>
    <rPh sb="21" eb="23">
      <t>ソウトウ</t>
    </rPh>
    <rPh sb="24" eb="26">
      <t>カサン</t>
    </rPh>
    <phoneticPr fontId="32"/>
  </si>
  <si>
    <t>串間市</t>
  </si>
  <si>
    <t>野沢温泉村</t>
  </si>
  <si>
    <t>小川村</t>
  </si>
  <si>
    <t>栄村</t>
  </si>
  <si>
    <t>岐阜市</t>
  </si>
  <si>
    <t>春日井市</t>
  </si>
  <si>
    <t>高山市</t>
  </si>
  <si>
    <t>多治見市</t>
  </si>
  <si>
    <t>関市</t>
  </si>
  <si>
    <t>中津川市</t>
  </si>
  <si>
    <t>能勢町</t>
  </si>
  <si>
    <t>美濃市</t>
  </si>
  <si>
    <t>羽島市</t>
  </si>
  <si>
    <t>恵那市</t>
  </si>
  <si>
    <t>吉野ヶ里町</t>
  </si>
  <si>
    <t>度会町</t>
  </si>
  <si>
    <t>美濃加茂市</t>
  </si>
  <si>
    <t>土岐市</t>
  </si>
  <si>
    <t>各務原市</t>
  </si>
  <si>
    <t>久山町</t>
  </si>
  <si>
    <t>可児市</t>
  </si>
  <si>
    <t>山県市</t>
  </si>
  <si>
    <t>岐南町</t>
  </si>
  <si>
    <t>本巣市</t>
  </si>
  <si>
    <t>郡上市</t>
  </si>
  <si>
    <t>長島町</t>
  </si>
  <si>
    <r>
      <t>うち、ベースアップ等（</t>
    </r>
    <r>
      <rPr>
        <u/>
        <sz val="8"/>
        <color theme="1"/>
        <rFont val="ＭＳ Ｐゴシック"/>
      </rPr>
      <t>基本給又は毎月決まって支払われる手当の引上げ</t>
    </r>
    <r>
      <rPr>
        <sz val="8"/>
        <color theme="1"/>
        <rFont val="ＭＳ Ｐゴシック"/>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32"/>
  </si>
  <si>
    <t>大和郡山市</t>
  </si>
  <si>
    <t>大川市</t>
  </si>
  <si>
    <t>下呂市</t>
  </si>
  <si>
    <t>福岡市</t>
  </si>
  <si>
    <t>養老町</t>
  </si>
  <si>
    <t>キャリアパス要件Ⅱ（研修の実施等）　</t>
    <rPh sb="10" eb="12">
      <t>ケンシュウ</t>
    </rPh>
    <rPh sb="13" eb="15">
      <t>ジッシ</t>
    </rPh>
    <phoneticPr fontId="32"/>
  </si>
  <si>
    <t>関ケ原町</t>
  </si>
  <si>
    <t>神戸町</t>
  </si>
  <si>
    <t>輪之内町</t>
  </si>
  <si>
    <t>揖斐川町</t>
  </si>
  <si>
    <t>和泉市</t>
  </si>
  <si>
    <t>大野町</t>
  </si>
  <si>
    <t>北方町</t>
  </si>
  <si>
    <t>坂祝町</t>
  </si>
  <si>
    <t>川辺町</t>
  </si>
  <si>
    <t>東白川村</t>
  </si>
  <si>
    <t>御嵩町</t>
  </si>
  <si>
    <t>白川村</t>
  </si>
  <si>
    <t>静岡県</t>
  </si>
  <si>
    <t>静岡市</t>
  </si>
  <si>
    <t>浜松市</t>
  </si>
  <si>
    <t>キャリアパス要件Ⅲ</t>
  </si>
  <si>
    <t>富士宮市</t>
  </si>
  <si>
    <t>伊東市</t>
  </si>
  <si>
    <t>海南市</t>
  </si>
  <si>
    <t>島田市</t>
  </si>
  <si>
    <t>竜王町</t>
  </si>
  <si>
    <t>磐田市</t>
  </si>
  <si>
    <t>焼津市</t>
  </si>
  <si>
    <t>掛川市</t>
  </si>
  <si>
    <t>藤枝市</t>
  </si>
  <si>
    <t>袋井市</t>
  </si>
  <si>
    <t>下田市</t>
  </si>
  <si>
    <t>藤井寺市</t>
  </si>
  <si>
    <t>裾野市</t>
  </si>
  <si>
    <t>湖西市</t>
  </si>
  <si>
    <t>稲美町</t>
  </si>
  <si>
    <t>名護市</t>
  </si>
  <si>
    <t>御前崎市</t>
  </si>
  <si>
    <t>熊本県</t>
  </si>
  <si>
    <t>牧之原市</t>
  </si>
  <si>
    <t>松崎町</t>
  </si>
  <si>
    <t>西伊豆町</t>
  </si>
  <si>
    <t>③</t>
  </si>
  <si>
    <t>長泉町</t>
  </si>
  <si>
    <t>小山町</t>
  </si>
  <si>
    <t>川根本町</t>
  </si>
  <si>
    <t>愛知県</t>
  </si>
  <si>
    <t>豊川市</t>
  </si>
  <si>
    <t>津島市</t>
  </si>
  <si>
    <t>碧南市</t>
  </si>
  <si>
    <t>渡嘉敷村</t>
  </si>
  <si>
    <t>（６）職場環境等要件</t>
  </si>
  <si>
    <t>かつらぎ町</t>
  </si>
  <si>
    <t>安城市</t>
  </si>
  <si>
    <t>蒲郡市</t>
  </si>
  <si>
    <t>犬山市</t>
  </si>
  <si>
    <t>江南市</t>
  </si>
  <si>
    <t>田布施町</t>
  </si>
  <si>
    <t>宿毛市</t>
  </si>
  <si>
    <t>新城市</t>
  </si>
  <si>
    <t>大府市</t>
  </si>
  <si>
    <t>知立市</t>
  </si>
  <si>
    <t>岩倉市</t>
  </si>
  <si>
    <t>田原市</t>
  </si>
  <si>
    <t>愛西市</t>
  </si>
  <si>
    <t>　新加算の加算額［円］</t>
    <rPh sb="1" eb="4">
      <t xml:space="preserve">シンカサン </t>
    </rPh>
    <rPh sb="5" eb="8">
      <t>カサンガク</t>
    </rPh>
    <rPh sb="9" eb="10">
      <t>エン</t>
    </rPh>
    <phoneticPr fontId="32"/>
  </si>
  <si>
    <t>清須市</t>
  </si>
  <si>
    <t>佐用町</t>
  </si>
  <si>
    <t>弥富市</t>
  </si>
  <si>
    <t>みやき町</t>
  </si>
  <si>
    <t>長久手市</t>
  </si>
  <si>
    <t>豊山町</t>
  </si>
  <si>
    <t>扶桑町</t>
  </si>
  <si>
    <t>阿久比町</t>
  </si>
  <si>
    <t>武豊町</t>
  </si>
  <si>
    <t>幸田町</t>
  </si>
  <si>
    <t>設楽町</t>
  </si>
  <si>
    <t>三重県</t>
  </si>
  <si>
    <t>松阪市</t>
  </si>
  <si>
    <t>桑名市</t>
  </si>
  <si>
    <t>鈴鹿市</t>
  </si>
  <si>
    <t>尾鷲市</t>
  </si>
  <si>
    <t>（５）キャリアパス要件Ⅳ（改善後の賃金要件）　</t>
    <rPh sb="9" eb="11">
      <t>ヨウケン</t>
    </rPh>
    <phoneticPr fontId="32"/>
  </si>
  <si>
    <t>亀山市</t>
  </si>
  <si>
    <t>いなべ市</t>
  </si>
  <si>
    <t>志摩市</t>
  </si>
  <si>
    <t>久留米市</t>
  </si>
  <si>
    <t>西海市</t>
  </si>
  <si>
    <t>伊賀市</t>
  </si>
  <si>
    <t>木曽岬町</t>
  </si>
  <si>
    <t>多気町</t>
  </si>
  <si>
    <t>旧特定加算（令和６年４・５月）</t>
    <rPh sb="0" eb="1">
      <t>キュウ</t>
    </rPh>
    <rPh sb="1" eb="3">
      <t>トクテイ</t>
    </rPh>
    <rPh sb="3" eb="5">
      <t>カサン</t>
    </rPh>
    <rPh sb="6" eb="8">
      <t>レイワ</t>
    </rPh>
    <rPh sb="9" eb="10">
      <t>ネン</t>
    </rPh>
    <rPh sb="13" eb="14">
      <t>ガツ</t>
    </rPh>
    <phoneticPr fontId="32"/>
  </si>
  <si>
    <t>大台町</t>
  </si>
  <si>
    <t>大竹市</t>
  </si>
  <si>
    <t>大紀町</t>
  </si>
  <si>
    <t>南伊勢町</t>
  </si>
  <si>
    <t>紀北町</t>
  </si>
  <si>
    <t>紀宝町</t>
  </si>
  <si>
    <t>滋賀県</t>
  </si>
  <si>
    <t>球磨村</t>
  </si>
  <si>
    <t>大津市</t>
  </si>
  <si>
    <t>彦根市</t>
  </si>
  <si>
    <t>野洲市</t>
  </si>
  <si>
    <t>土佐町</t>
  </si>
  <si>
    <t>湖南市</t>
  </si>
  <si>
    <t>室戸市</t>
  </si>
  <si>
    <t>東近江市</t>
  </si>
  <si>
    <t>米原市</t>
  </si>
  <si>
    <t>南関町</t>
  </si>
  <si>
    <t>日野町</t>
  </si>
  <si>
    <t>愛荘町</t>
  </si>
  <si>
    <t>豊郷町</t>
  </si>
  <si>
    <t>甲良町</t>
  </si>
  <si>
    <t>多賀町</t>
  </si>
  <si>
    <t>舞鶴市</t>
  </si>
  <si>
    <t>綾部市</t>
  </si>
  <si>
    <t>宇治市</t>
  </si>
  <si>
    <t>城陽市</t>
  </si>
  <si>
    <t>向日市</t>
  </si>
  <si>
    <t>⑥</t>
  </si>
  <si>
    <t>長岡京市</t>
  </si>
  <si>
    <t>福崎町</t>
  </si>
  <si>
    <t>京田辺市</t>
  </si>
  <si>
    <t>木津川市</t>
  </si>
  <si>
    <t>大山崎町</t>
  </si>
  <si>
    <t>久御山町</t>
  </si>
  <si>
    <t>和束町</t>
  </si>
  <si>
    <t>精華町</t>
  </si>
  <si>
    <t>南山城村</t>
  </si>
  <si>
    <t>与謝野町</t>
  </si>
  <si>
    <t>島原市</t>
  </si>
  <si>
    <t>堺市</t>
  </si>
  <si>
    <t>岸和田市</t>
  </si>
  <si>
    <t>池田市</t>
  </si>
  <si>
    <t>高槻市</t>
  </si>
  <si>
    <t>古座川町</t>
  </si>
  <si>
    <t>守口市</t>
  </si>
  <si>
    <t>枚方市</t>
  </si>
  <si>
    <t>茨木市</t>
  </si>
  <si>
    <t>八尾市</t>
  </si>
  <si>
    <t>処遇加算Ⅲ特定加算なしベア加算から新加算Ⅲ</t>
  </si>
  <si>
    <t>志免町</t>
  </si>
  <si>
    <t>泉佐野市</t>
  </si>
  <si>
    <t>寝屋川市</t>
  </si>
  <si>
    <t>松原市</t>
  </si>
  <si>
    <t>粟国村</t>
  </si>
  <si>
    <t>箕面市</t>
  </si>
  <si>
    <t>羽曳野市</t>
  </si>
  <si>
    <t>門真市</t>
  </si>
  <si>
    <t>高石市</t>
  </si>
  <si>
    <t>枕崎市</t>
  </si>
  <si>
    <t>泉南市</t>
  </si>
  <si>
    <t>阪南市</t>
  </si>
  <si>
    <t>島本町</t>
  </si>
  <si>
    <t>橋本市</t>
  </si>
  <si>
    <t>竹富町</t>
  </si>
  <si>
    <t>豊能町</t>
  </si>
  <si>
    <t>琴浦町</t>
  </si>
  <si>
    <t>浜田市</t>
  </si>
  <si>
    <t>熊取町</t>
  </si>
  <si>
    <t>千早赤阪村</t>
  </si>
  <si>
    <t>南城市</t>
  </si>
  <si>
    <t>神戸市</t>
  </si>
  <si>
    <t>伊丹市</t>
  </si>
  <si>
    <t>相生市</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</si>
  <si>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</si>
  <si>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</si>
  <si>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赤穂市</t>
  </si>
  <si>
    <t>（５）</t>
  </si>
  <si>
    <t>江津市</t>
  </si>
  <si>
    <t>宝塚市</t>
  </si>
  <si>
    <t>川西市</t>
  </si>
  <si>
    <t>香芝市</t>
  </si>
  <si>
    <t>小野市</t>
  </si>
  <si>
    <t>丹波篠山市</t>
  </si>
  <si>
    <t>養父市</t>
  </si>
  <si>
    <t>倉敷市</t>
  </si>
  <si>
    <t>丹波市</t>
  </si>
  <si>
    <t>南あわじ市</t>
  </si>
  <si>
    <t>淡路市</t>
  </si>
  <si>
    <t>処遇加算Ⅲ特定加算Ⅱベア加算なし</t>
  </si>
  <si>
    <t>宍粟市</t>
  </si>
  <si>
    <t>処遇加算Ⅲ特定加算Ⅱベア加算なしから新加算Ⅳ</t>
  </si>
  <si>
    <t>加東市</t>
  </si>
  <si>
    <t>新富町</t>
  </si>
  <si>
    <t>たつの市</t>
  </si>
  <si>
    <t>キャリアパス要件Ⅰ・Ⅱ</t>
  </si>
  <si>
    <t>多良間村</t>
  </si>
  <si>
    <t>多可町</t>
  </si>
  <si>
    <t>処遇加算Ⅱ特定加算なしベア加算</t>
  </si>
  <si>
    <t>播磨町</t>
  </si>
  <si>
    <t>市川町</t>
  </si>
  <si>
    <t>香美町</t>
  </si>
  <si>
    <t>橿原市</t>
  </si>
  <si>
    <t>御所市</t>
  </si>
  <si>
    <t>生駒市</t>
  </si>
  <si>
    <t>福津市</t>
  </si>
  <si>
    <t>宇陀市</t>
  </si>
  <si>
    <t>山添村</t>
  </si>
  <si>
    <t>三宅町</t>
  </si>
  <si>
    <t>曽爾村</t>
  </si>
  <si>
    <t>御杖村</t>
  </si>
  <si>
    <t>高取町</t>
  </si>
  <si>
    <t>明日香村</t>
  </si>
  <si>
    <t>長洲町</t>
  </si>
  <si>
    <t>上牧町</t>
  </si>
  <si>
    <t>河合町</t>
  </si>
  <si>
    <t>中城村</t>
  </si>
  <si>
    <t>大淀町</t>
  </si>
  <si>
    <t>佐賀市</t>
  </si>
  <si>
    <t>下市町</t>
  </si>
  <si>
    <t>黒滝村</t>
  </si>
  <si>
    <t>天川村</t>
  </si>
  <si>
    <t>下関市</t>
  </si>
  <si>
    <t>十津川村</t>
  </si>
  <si>
    <t>上北山村</t>
  </si>
  <si>
    <t>東吉野村</t>
  </si>
  <si>
    <t>和歌山県</t>
  </si>
  <si>
    <t>和歌山市</t>
  </si>
  <si>
    <t>有田市</t>
  </si>
  <si>
    <t>キャリアパス要件Ⅰ（任用要件・賃金体系の整備等）　</t>
    <rPh sb="10" eb="12">
      <t>ニンヨウ</t>
    </rPh>
    <rPh sb="12" eb="14">
      <t>ヨウケン</t>
    </rPh>
    <phoneticPr fontId="32"/>
  </si>
  <si>
    <t>御坊市</t>
  </si>
  <si>
    <t>田辺市</t>
  </si>
  <si>
    <t>紀の川市</t>
  </si>
  <si>
    <t>紀美野町</t>
  </si>
  <si>
    <t>九度山町</t>
  </si>
  <si>
    <t>高野町</t>
  </si>
  <si>
    <t>広川町</t>
  </si>
  <si>
    <t>有田川町</t>
  </si>
  <si>
    <t>みなべ町</t>
  </si>
  <si>
    <t>日高川町</t>
  </si>
  <si>
    <t>白浜町</t>
  </si>
  <si>
    <t>上富田町</t>
  </si>
  <si>
    <t>太地町</t>
  </si>
  <si>
    <t>北山村</t>
  </si>
  <si>
    <t>奄美市</t>
  </si>
  <si>
    <t>串本町</t>
  </si>
  <si>
    <t>鳥取県</t>
  </si>
  <si>
    <t>屋久島町</t>
  </si>
  <si>
    <t>鳥取市</t>
  </si>
  <si>
    <t>八女市</t>
  </si>
  <si>
    <t>天城町</t>
  </si>
  <si>
    <t>米子市</t>
  </si>
  <si>
    <t>諫早市</t>
  </si>
  <si>
    <t>倉吉市</t>
  </si>
  <si>
    <t>境港市</t>
  </si>
  <si>
    <t>南阿蘇村</t>
  </si>
  <si>
    <t>岩美町</t>
  </si>
  <si>
    <t>若桜町</t>
  </si>
  <si>
    <t>智頭町</t>
  </si>
  <si>
    <t>八頭町</t>
  </si>
  <si>
    <t>三朝町</t>
  </si>
  <si>
    <t>北栄町</t>
  </si>
  <si>
    <t>日吉津村</t>
  </si>
  <si>
    <t>伯耆町</t>
  </si>
  <si>
    <t>日南町</t>
  </si>
  <si>
    <t>笠岡市</t>
  </si>
  <si>
    <t>江府町</t>
  </si>
  <si>
    <t>島根県</t>
  </si>
  <si>
    <t>松江市</t>
  </si>
  <si>
    <t>綾町</t>
  </si>
  <si>
    <t>出雲市</t>
  </si>
  <si>
    <t>益田市</t>
  </si>
  <si>
    <t>安来市</t>
  </si>
  <si>
    <t>川本町</t>
  </si>
  <si>
    <t>邑南町</t>
  </si>
  <si>
    <t>吉賀町</t>
  </si>
  <si>
    <t>益城町</t>
  </si>
  <si>
    <t>本山町</t>
  </si>
  <si>
    <t>海士町</t>
  </si>
  <si>
    <t>知夫村</t>
  </si>
  <si>
    <t>隠岐の島町</t>
  </si>
  <si>
    <t>岡山県</t>
  </si>
  <si>
    <t>香川県</t>
  </si>
  <si>
    <t>岡山市</t>
  </si>
  <si>
    <t>錦町</t>
  </si>
  <si>
    <t>津山市</t>
  </si>
  <si>
    <t>玉野市</t>
  </si>
  <si>
    <t>総社市</t>
  </si>
  <si>
    <t>北川村</t>
  </si>
  <si>
    <t>水巻町</t>
  </si>
  <si>
    <t>高梁市</t>
  </si>
  <si>
    <t>東かがわ市</t>
  </si>
  <si>
    <t>新見市</t>
  </si>
  <si>
    <t>備前市</t>
  </si>
  <si>
    <t>瀬戸内市</t>
  </si>
  <si>
    <t>真庭市</t>
  </si>
  <si>
    <t>美作市</t>
  </si>
  <si>
    <t>浅口市</t>
  </si>
  <si>
    <t>和気町</t>
  </si>
  <si>
    <t>里庄町</t>
  </si>
  <si>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32"/>
  </si>
  <si>
    <t>鏡野町</t>
  </si>
  <si>
    <t>奈義町</t>
  </si>
  <si>
    <t>西粟倉村</t>
  </si>
  <si>
    <t>美咲町</t>
  </si>
  <si>
    <t>多度津町</t>
  </si>
  <si>
    <t>広島県</t>
  </si>
  <si>
    <t>宮若市</t>
  </si>
  <si>
    <t>広島市</t>
  </si>
  <si>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3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</si>
  <si>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32"/>
  </si>
  <si>
    <t>呉市</t>
  </si>
  <si>
    <t>山陽小野田市</t>
  </si>
  <si>
    <t>桂川町</t>
  </si>
  <si>
    <t>竹原市</t>
  </si>
  <si>
    <t>庄原市</t>
  </si>
  <si>
    <t>東広島市</t>
  </si>
  <si>
    <t>江田島市</t>
  </si>
  <si>
    <t>熊野町</t>
  </si>
  <si>
    <t>長与町</t>
  </si>
  <si>
    <t>坂町</t>
  </si>
  <si>
    <t>北広島町</t>
  </si>
  <si>
    <t>長崎県</t>
  </si>
  <si>
    <t>世羅町</t>
  </si>
  <si>
    <t>神石高原町</t>
  </si>
  <si>
    <t>宇部市</t>
  </si>
  <si>
    <t>山口市</t>
  </si>
  <si>
    <t>大宜味村</t>
  </si>
  <si>
    <t>下松市</t>
  </si>
  <si>
    <t>岩国市</t>
  </si>
  <si>
    <t>上関町</t>
  </si>
  <si>
    <t xml:space="preserve"> 旧特定加算</t>
    <rPh sb="1" eb="2">
      <t>キュウ</t>
    </rPh>
    <rPh sb="2" eb="4">
      <t>トクテイ</t>
    </rPh>
    <rPh sb="4" eb="6">
      <t>カサン</t>
    </rPh>
    <phoneticPr fontId="32"/>
  </si>
  <si>
    <t>平生町</t>
  </si>
  <si>
    <t>阿波市</t>
  </si>
  <si>
    <t>美馬市</t>
  </si>
  <si>
    <t>佐那河内村</t>
  </si>
  <si>
    <t>神山町</t>
  </si>
  <si>
    <t>那賀町</t>
  </si>
  <si>
    <t>牟岐町</t>
  </si>
  <si>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32"/>
  </si>
  <si>
    <t>海陽町</t>
  </si>
  <si>
    <t>藍住町</t>
  </si>
  <si>
    <t>上板町</t>
  </si>
  <si>
    <t>肝付町</t>
  </si>
  <si>
    <t>高松市</t>
  </si>
  <si>
    <t>丸亀市</t>
  </si>
  <si>
    <t>坂出市</t>
  </si>
  <si>
    <t>国富町</t>
  </si>
  <si>
    <t>善通寺市</t>
  </si>
  <si>
    <t>観音寺市</t>
  </si>
  <si>
    <t>さぬき市</t>
  </si>
  <si>
    <t>三木町</t>
  </si>
  <si>
    <t>直島町</t>
  </si>
  <si>
    <t>南島原市</t>
  </si>
  <si>
    <t>経験に応じて昇給する仕組み
※「勤続年数」や「経験年数」などに応じて昇給する仕組みを指す。</t>
  </si>
  <si>
    <t>宇多津町</t>
  </si>
  <si>
    <t>綾川町</t>
  </si>
  <si>
    <t>琴平町</t>
  </si>
  <si>
    <t>松山市</t>
  </si>
  <si>
    <t>宇和島市</t>
  </si>
  <si>
    <t>八幡浜市</t>
  </si>
  <si>
    <t>大洲市</t>
  </si>
  <si>
    <t>久万高原町</t>
  </si>
  <si>
    <t>内子町</t>
  </si>
  <si>
    <t>伊方町</t>
  </si>
  <si>
    <t>上天草市</t>
  </si>
  <si>
    <t>松野町</t>
  </si>
  <si>
    <t>鬼北町</t>
  </si>
  <si>
    <t>津久見市</t>
  </si>
  <si>
    <t>愛南町</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</si>
  <si>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</si>
  <si>
    <t>高知県</t>
  </si>
  <si>
    <t>甲佐町</t>
  </si>
  <si>
    <t>西米良村</t>
  </si>
  <si>
    <t>須崎市</t>
  </si>
  <si>
    <t>奈半利町</t>
  </si>
  <si>
    <t>田野町</t>
  </si>
  <si>
    <t>処遇加算Ⅲ特定加算なしベア加算なしから新加算Ⅰ</t>
  </si>
  <si>
    <t>安田町</t>
  </si>
  <si>
    <t>馬路村</t>
  </si>
  <si>
    <t>芸西村</t>
  </si>
  <si>
    <t>大豊町</t>
  </si>
  <si>
    <t>越知町</t>
  </si>
  <si>
    <t>日高村</t>
  </si>
  <si>
    <t>津野町</t>
  </si>
  <si>
    <t>四万十町</t>
  </si>
  <si>
    <t>大月町</t>
  </si>
  <si>
    <t>三原村</t>
  </si>
  <si>
    <t>黒潮町</t>
  </si>
  <si>
    <t>福岡県</t>
  </si>
  <si>
    <t>北九州市</t>
  </si>
  <si>
    <t>大牟田市</t>
  </si>
  <si>
    <t>直方市</t>
  </si>
  <si>
    <t>飯塚市</t>
  </si>
  <si>
    <t>田川市</t>
  </si>
  <si>
    <t>筑後市</t>
  </si>
  <si>
    <t>中間市</t>
  </si>
  <si>
    <t>小郡市</t>
  </si>
  <si>
    <t>春日市</t>
  </si>
  <si>
    <t>大野城市</t>
  </si>
  <si>
    <t>宗像市</t>
  </si>
  <si>
    <t>うきは市</t>
  </si>
  <si>
    <t>朝倉市</t>
  </si>
  <si>
    <t>処遇加算Ⅱ特定加算なしベア加算なしから新加算Ⅱ</t>
  </si>
  <si>
    <t>みやま市</t>
  </si>
  <si>
    <t>須恵町</t>
  </si>
  <si>
    <t>新宮町</t>
  </si>
  <si>
    <t>芦屋町</t>
  </si>
  <si>
    <t>新加算Ⅲ</t>
    <rPh sb="0" eb="3">
      <t>シンカサン</t>
    </rPh>
    <phoneticPr fontId="32"/>
  </si>
  <si>
    <t>岡垣町</t>
  </si>
  <si>
    <t>処遇加算Ⅲ特定加算なしベア加算なしから新加算Ⅳ</t>
  </si>
  <si>
    <t>筑前町</t>
  </si>
  <si>
    <t>東峰村</t>
  </si>
  <si>
    <t>大刀洗町</t>
  </si>
  <si>
    <t>大木町</t>
  </si>
  <si>
    <t>香春町</t>
  </si>
  <si>
    <t>その他の職員</t>
    <rPh sb="2" eb="3">
      <t>タ</t>
    </rPh>
    <rPh sb="4" eb="6">
      <t>ショクイン</t>
    </rPh>
    <phoneticPr fontId="32"/>
  </si>
  <si>
    <t>糸田町</t>
  </si>
  <si>
    <t>大任町</t>
  </si>
  <si>
    <t>赤村</t>
  </si>
  <si>
    <t>那覇市</t>
  </si>
  <si>
    <t>みやこ町</t>
  </si>
  <si>
    <t>上毛町</t>
  </si>
  <si>
    <t>門川町</t>
  </si>
  <si>
    <t>人吉市</t>
  </si>
  <si>
    <t>⑧</t>
  </si>
  <si>
    <t>築上町</t>
  </si>
  <si>
    <t>佐賀県</t>
  </si>
  <si>
    <t>唐津市</t>
  </si>
  <si>
    <t>鳥栖市</t>
  </si>
  <si>
    <t>多久市</t>
  </si>
  <si>
    <t>処遇加算Ⅱ特定加算Ⅰベア加算なしから新加算Ⅰ</t>
  </si>
  <si>
    <t>伊万里市</t>
  </si>
  <si>
    <t>鹿島市</t>
  </si>
  <si>
    <t>小城市</t>
  </si>
  <si>
    <t>嬉野市</t>
  </si>
  <si>
    <t>玄海町</t>
  </si>
  <si>
    <t>和水町</t>
  </si>
  <si>
    <t>江北町</t>
  </si>
  <si>
    <r>
      <t>（２）月額賃金改善要件Ⅲ</t>
    </r>
    <r>
      <rPr>
        <b/>
        <sz val="9"/>
        <color theme="1"/>
        <rFont val="ＭＳ Ｐゴシック"/>
      </rPr>
      <t>　【旧ベア加算】※４・５月分のみ</t>
    </r>
    <rPh sb="3" eb="5">
      <t>ゲツガク</t>
    </rPh>
    <rPh sb="5" eb="7">
      <t>チンギン</t>
    </rPh>
    <rPh sb="7" eb="9">
      <t>カイゼン</t>
    </rPh>
    <rPh sb="9" eb="11">
      <t>ヨウケン</t>
    </rPh>
    <rPh sb="14" eb="15">
      <t>キュウ</t>
    </rPh>
    <rPh sb="17" eb="19">
      <t>カサン</t>
    </rPh>
    <rPh sb="24" eb="26">
      <t>ガツブン</t>
    </rPh>
    <phoneticPr fontId="32"/>
  </si>
  <si>
    <t>大村市</t>
  </si>
  <si>
    <t>松浦市</t>
  </si>
  <si>
    <t>実施した</t>
    <rPh sb="0" eb="2">
      <t>ジッシ</t>
    </rPh>
    <phoneticPr fontId="32"/>
  </si>
  <si>
    <t>対馬市</t>
  </si>
  <si>
    <t>東彼杵町</t>
  </si>
  <si>
    <t>川棚町</t>
  </si>
  <si>
    <t>波佐見町</t>
  </si>
  <si>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32"/>
  </si>
  <si>
    <t>小値賀町</t>
  </si>
  <si>
    <t>豊見城市</t>
  </si>
  <si>
    <t>熊本市</t>
  </si>
  <si>
    <t>八代市</t>
  </si>
  <si>
    <t>荒尾市</t>
  </si>
  <si>
    <t>水俣市</t>
  </si>
  <si>
    <t>玉名市</t>
  </si>
  <si>
    <t>宇城市</t>
  </si>
  <si>
    <t>合志市</t>
  </si>
  <si>
    <t>玉東町</t>
  </si>
  <si>
    <t>菊陽町</t>
  </si>
  <si>
    <t>産山村</t>
  </si>
  <si>
    <t>西原村</t>
  </si>
  <si>
    <t>御船町</t>
  </si>
  <si>
    <t>芦北町</t>
  </si>
  <si>
    <t>湯前町</t>
  </si>
  <si>
    <t>相良村</t>
  </si>
  <si>
    <t>嘉手納町</t>
  </si>
  <si>
    <t>苓北町</t>
  </si>
  <si>
    <t>別府市</t>
  </si>
  <si>
    <t>中津市</t>
  </si>
  <si>
    <t>日田市</t>
  </si>
  <si>
    <t>処遇加算Ⅰ特定加算なしベア加算なしから新加算Ⅳ</t>
  </si>
  <si>
    <t>臼杵市</t>
  </si>
  <si>
    <t>加算以外の部分で賃金水準を下げないことを誓約している</t>
    <rPh sb="20" eb="22">
      <t>セイヤク</t>
    </rPh>
    <phoneticPr fontId="32"/>
  </si>
  <si>
    <t>国頭村</t>
  </si>
  <si>
    <t>豊後高田市</t>
  </si>
  <si>
    <t>由布市</t>
  </si>
  <si>
    <t>姫島村</t>
  </si>
  <si>
    <t>日出町</t>
  </si>
  <si>
    <t>九重町</t>
  </si>
  <si>
    <t>都城市</t>
  </si>
  <si>
    <t>日南市</t>
  </si>
  <si>
    <t>小林市</t>
  </si>
  <si>
    <t>三股町</t>
  </si>
  <si>
    <t>都農町</t>
  </si>
  <si>
    <t>諸塚村</t>
  </si>
  <si>
    <t>高千穂町</t>
  </si>
  <si>
    <t>日之影町</t>
  </si>
  <si>
    <t>五ヶ瀬町</t>
  </si>
  <si>
    <t>鹿児島県</t>
  </si>
  <si>
    <t>鹿屋市</t>
  </si>
  <si>
    <t>旧ベースアップ等加算相当の2/3以上の新規の月額賃金改善を行っていること</t>
    <rPh sb="29" eb="30">
      <t>オコナ</t>
    </rPh>
    <phoneticPr fontId="32"/>
  </si>
  <si>
    <t>阿久根市</t>
  </si>
  <si>
    <t>姶良市</t>
  </si>
  <si>
    <t>指宿市</t>
  </si>
  <si>
    <t>日置市</t>
  </si>
  <si>
    <t>曽於市</t>
  </si>
  <si>
    <t>霧島市</t>
  </si>
  <si>
    <t>処遇加算Ⅲ特定加算なしベア加算から新加算Ⅳ</t>
  </si>
  <si>
    <t>いちき串木野市</t>
  </si>
  <si>
    <t>南さつま市</t>
  </si>
  <si>
    <t>志布志市</t>
  </si>
  <si>
    <t>伊佐市</t>
  </si>
  <si>
    <t>三島村</t>
  </si>
  <si>
    <t>十島村</t>
  </si>
  <si>
    <t>湧水町</t>
  </si>
  <si>
    <t>大崎町</t>
  </si>
  <si>
    <t>錦江町</t>
  </si>
  <si>
    <t>南大隅町</t>
  </si>
  <si>
    <t>南種子町</t>
  </si>
  <si>
    <t>大和村</t>
  </si>
  <si>
    <t>宇検村</t>
  </si>
  <si>
    <t>瀬戸内町</t>
  </si>
  <si>
    <t>龍郷町</t>
  </si>
  <si>
    <t>伊仙町</t>
  </si>
  <si>
    <t>和泊町</t>
  </si>
  <si>
    <t>知名町</t>
  </si>
  <si>
    <t>沖縄県</t>
  </si>
  <si>
    <t>石垣市</t>
  </si>
  <si>
    <t>浦添市</t>
  </si>
  <si>
    <t>沖縄市</t>
  </si>
  <si>
    <t>うるま市</t>
  </si>
  <si>
    <t>宮古島市</t>
  </si>
  <si>
    <t>今帰仁村</t>
  </si>
  <si>
    <t>金武町</t>
  </si>
  <si>
    <t>読谷村</t>
  </si>
  <si>
    <t>北中城村</t>
  </si>
  <si>
    <t>渡名喜村</t>
  </si>
  <si>
    <t>伊平屋村</t>
  </si>
  <si>
    <t>伊是名村</t>
  </si>
  <si>
    <t>久米島町</t>
  </si>
  <si>
    <t>八重瀬町</t>
  </si>
  <si>
    <t>事業所の所在地（都道府県）</t>
    <rPh sb="8" eb="12">
      <t>トドウフケン</t>
    </rPh>
    <phoneticPr fontId="32"/>
  </si>
  <si>
    <t>【新加算Ⅰ～Ⅳ・Ⅴ⑴～⑹・Ⅴ⑻・Ⅴ⑾、旧処遇Ⅰ・Ⅱ】</t>
    <rPh sb="19" eb="20">
      <t>キュウ</t>
    </rPh>
    <rPh sb="20" eb="22">
      <t>ショグウ</t>
    </rPh>
    <phoneticPr fontId="32"/>
  </si>
  <si>
    <t>次のイからハまでのすべての基準を満たす。</t>
    <rPh sb="13" eb="15">
      <t>キジュン</t>
    </rPh>
    <phoneticPr fontId="32"/>
  </si>
  <si>
    <t>イ</t>
  </si>
  <si>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32"/>
  </si>
  <si>
    <t>次のイとロの両方の基準を満たす。</t>
    <rPh sb="6" eb="8">
      <t>リョウホウ</t>
    </rPh>
    <rPh sb="9" eb="11">
      <t>キジュン</t>
    </rPh>
    <phoneticPr fontId="32"/>
  </si>
  <si>
    <t>資格取得のための支援の実施</t>
    <rPh sb="0" eb="2">
      <t>シカク</t>
    </rPh>
    <rPh sb="2" eb="4">
      <t>シュトク</t>
    </rPh>
    <rPh sb="8" eb="10">
      <t>シエン</t>
    </rPh>
    <rPh sb="11" eb="13">
      <t>ジッシ</t>
    </rPh>
    <phoneticPr fontId="32"/>
  </si>
  <si>
    <t>※当該取組の内容について以下に記載すること</t>
    <rPh sb="1" eb="3">
      <t>トウガイ</t>
    </rPh>
    <rPh sb="3" eb="5">
      <t>トリクミ</t>
    </rPh>
    <rPh sb="6" eb="8">
      <t>ナイヨウ</t>
    </rPh>
    <rPh sb="12" eb="14">
      <t>イカ</t>
    </rPh>
    <rPh sb="15" eb="17">
      <t>キサイ</t>
    </rPh>
    <phoneticPr fontId="32"/>
  </si>
  <si>
    <t>イについて、全ての介護職員に周知している。</t>
    <rPh sb="6" eb="7">
      <t>スベ</t>
    </rPh>
    <phoneticPr fontId="32"/>
  </si>
  <si>
    <t>キャリアパス要件Ⅲ（昇給の仕組みの整備等）</t>
    <rPh sb="6" eb="8">
      <t>ヨウケン</t>
    </rPh>
    <rPh sb="10" eb="12">
      <t>ショウキュウ</t>
    </rPh>
    <rPh sb="13" eb="15">
      <t>シク</t>
    </rPh>
    <rPh sb="17" eb="19">
      <t>セイビ</t>
    </rPh>
    <rPh sb="19" eb="20">
      <t>トウ</t>
    </rPh>
    <phoneticPr fontId="32"/>
  </si>
  <si>
    <t>介護職員について、経験若しくは資格等に応じて昇給する仕組み又は一定の基準に基づき定期に昇給を判定する仕組みを設けている。</t>
  </si>
  <si>
    <r>
      <t>②新たに増加する旧ベースアップ等加算相当を原資として実施する新たな賃金改善額（</t>
    </r>
    <r>
      <rPr>
        <b/>
        <sz val="9"/>
        <color theme="1"/>
        <rFont val="ＭＳ Ｐゴシック"/>
      </rPr>
      <t>①の額以上となること</t>
    </r>
    <r>
      <rPr>
        <sz val="9"/>
        <color theme="1"/>
        <rFont val="ＭＳ Ｐゴシック"/>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32"/>
  </si>
  <si>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32"/>
  </si>
  <si>
    <t>実施していない場合、やむを得ない事情</t>
    <rPh sb="0" eb="2">
      <t>ジッシ</t>
    </rPh>
    <rPh sb="7" eb="9">
      <t>バアイ</t>
    </rPh>
    <rPh sb="13" eb="14">
      <t>エ</t>
    </rPh>
    <rPh sb="16" eb="18">
      <t>ジジョウ</t>
    </rPh>
    <phoneticPr fontId="32"/>
  </si>
  <si>
    <t>ベースアップの実施</t>
  </si>
  <si>
    <r>
      <t>令和５年度の加算及び独自の賃金改善の影響を除いた賃金額</t>
    </r>
    <r>
      <rPr>
        <b/>
        <sz val="9"/>
        <color auto="1"/>
        <rFont val="ＭＳ Ｐゴシック"/>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32"/>
  </si>
  <si>
    <r>
      <t>うち、ベースアップ等（</t>
    </r>
    <r>
      <rPr>
        <u/>
        <sz val="9"/>
        <color theme="1"/>
        <rFont val="ＭＳ Ｐゴシック"/>
      </rPr>
      <t>基本給又は毎月決まって支払われる手当の引上げ</t>
    </r>
    <r>
      <rPr>
        <sz val="9"/>
        <color theme="1"/>
        <rFont val="ＭＳ Ｐゴシック"/>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32"/>
  </si>
  <si>
    <t>　旧処遇改善加算の加算額［円］</t>
    <rPh sb="1" eb="2">
      <t>キュウ</t>
    </rPh>
    <rPh sb="2" eb="4">
      <t>ショグウ</t>
    </rPh>
    <rPh sb="4" eb="8">
      <t>カイゼンカサン</t>
    </rPh>
    <phoneticPr fontId="32"/>
  </si>
  <si>
    <t>表３</t>
    <rPh sb="0" eb="1">
      <t>ヒョウ</t>
    </rPh>
    <phoneticPr fontId="32"/>
  </si>
  <si>
    <t>旧ベースアップ等加算の加算率との比</t>
    <rPh sb="0" eb="1">
      <t>キュウ</t>
    </rPh>
    <rPh sb="7" eb="8">
      <t>トウ</t>
    </rPh>
    <rPh sb="8" eb="10">
      <t>カサン</t>
    </rPh>
    <rPh sb="16" eb="17">
      <t>ヒ</t>
    </rPh>
    <phoneticPr fontId="32"/>
  </si>
  <si>
    <r>
      <t>キャリアパス要件ⅠとⅡの</t>
    </r>
    <r>
      <rPr>
        <b/>
        <u/>
        <sz val="8"/>
        <color theme="1"/>
        <rFont val="ＭＳ Ｐゴシック"/>
      </rPr>
      <t>どちらか</t>
    </r>
    <r>
      <rPr>
        <b/>
        <sz val="8"/>
        <color theme="1"/>
        <rFont val="ＭＳ Ｐゴシック"/>
      </rPr>
      <t>を満たすこと。</t>
    </r>
    <rPh sb="6" eb="8">
      <t>ヨウケン</t>
    </rPh>
    <rPh sb="17" eb="18">
      <t>ミ</t>
    </rPh>
    <phoneticPr fontId="32"/>
  </si>
  <si>
    <t>令和６年度の算定期間①</t>
    <rPh sb="0" eb="2">
      <t>レイワ</t>
    </rPh>
    <rPh sb="3" eb="5">
      <t>ネンド</t>
    </rPh>
    <rPh sb="6" eb="8">
      <t>サンテイ</t>
    </rPh>
    <rPh sb="8" eb="10">
      <t>キカン</t>
    </rPh>
    <phoneticPr fontId="32"/>
  </si>
  <si>
    <t>賃金改善額が月額平均８万円以上又は改善後の賃金が年額440万円以上となる者の数</t>
  </si>
  <si>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32"/>
  </si>
  <si>
    <t>旧特定加算Ⅰ・Ⅱの要件（４・５月）</t>
    <rPh sb="0" eb="1">
      <t>キュウ</t>
    </rPh>
    <rPh sb="1" eb="3">
      <t>トクテイ</t>
    </rPh>
    <rPh sb="3" eb="5">
      <t>カサン</t>
    </rPh>
    <rPh sb="9" eb="11">
      <t>ヨウケン</t>
    </rPh>
    <rPh sb="15" eb="16">
      <t>ガツ</t>
    </rPh>
    <phoneticPr fontId="32"/>
  </si>
  <si>
    <t>⇒上記のいずれかまたは全てに「×」が付いた場合、この欄に記入すること</t>
    <rPh sb="1" eb="3">
      <t>ジョウキ</t>
    </rPh>
    <rPh sb="11" eb="12">
      <t>スベ</t>
    </rPh>
    <phoneticPr fontId="32"/>
  </si>
  <si>
    <t>キャリアパス要件Ⅳについて</t>
    <rPh sb="6" eb="8">
      <t>ヨウケン</t>
    </rPh>
    <phoneticPr fontId="32"/>
  </si>
  <si>
    <r>
      <t>届出に係る計画の期間中に実施した事項について、チェック（✔）すること。</t>
    </r>
    <r>
      <rPr>
        <b/>
        <u/>
        <sz val="8"/>
        <color theme="1"/>
        <rFont val="ＭＳ Ｐゴシック"/>
      </rPr>
      <t>全体で必ず１つ以上の取組を行うこと</t>
    </r>
    <r>
      <rPr>
        <sz val="8"/>
        <color theme="1"/>
        <rFont val="ＭＳ Ｐゴシック"/>
      </rPr>
      <t>。 (ただし、取組を選択するに当たっては、本計画書３（２）「キャリアパス要件」で選択した事項と重複する事項を選択しないこと。)</t>
    </r>
    <rPh sb="12" eb="14">
      <t>ジッシ</t>
    </rPh>
    <rPh sb="45" eb="47">
      <t>トリクミ</t>
    </rPh>
    <rPh sb="48" eb="49">
      <t>オコナ</t>
    </rPh>
    <phoneticPr fontId="32"/>
  </si>
  <si>
    <t>以下の項目に「×」がないか、提出前に確認すること。「×」がある場合、当該項目の記載を修正すること。</t>
  </si>
  <si>
    <t>１　基本情報</t>
    <rPh sb="2" eb="4">
      <t>キホン</t>
    </rPh>
    <rPh sb="4" eb="6">
      <t>ジョウホウ</t>
    </rPh>
    <phoneticPr fontId="32"/>
  </si>
  <si>
    <t>加算額以上の賃金改善を行っている</t>
    <rPh sb="0" eb="2">
      <t>カサン</t>
    </rPh>
    <rPh sb="2" eb="3">
      <t>ガク</t>
    </rPh>
    <rPh sb="3" eb="5">
      <t>イジョウ</t>
    </rPh>
    <rPh sb="6" eb="8">
      <t>チンギン</t>
    </rPh>
    <rPh sb="8" eb="10">
      <t>カイゼン</t>
    </rPh>
    <rPh sb="11" eb="12">
      <t>オコナ</t>
    </rPh>
    <phoneticPr fontId="32"/>
  </si>
  <si>
    <t>月額賃金改善要件Ⅲ</t>
  </si>
  <si>
    <t>（４）</t>
  </si>
  <si>
    <t>処遇加算なし特定加算なしベア加算なしから新加算Ⅴ（６）</t>
  </si>
  <si>
    <t>キャリアパス要件Ⅳ</t>
  </si>
  <si>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32"/>
  </si>
  <si>
    <t>（３）キャリアパス要件Ⅰ・Ⅱ</t>
    <rPh sb="9" eb="11">
      <t>ヨウケン</t>
    </rPh>
    <phoneticPr fontId="32"/>
  </si>
  <si>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32"/>
  </si>
  <si>
    <t>【新加算Ⅰ～Ⅲ、Ⅴ⑴・⑶・⑻、旧処遇Ⅰ】</t>
  </si>
  <si>
    <t>【新加算Ⅰ・Ⅱ、Ⅴ⑴～⑺・⑼・⑽・⑿、旧特定Ⅰ・Ⅱ】</t>
  </si>
  <si>
    <r>
      <t>キャリアパス要件Ⅰ（任用要件・賃金体系の整備等）とキャリアパス要件Ⅱ（研修の実施等）の</t>
    </r>
    <r>
      <rPr>
        <u/>
        <sz val="9"/>
        <color theme="1"/>
        <rFont val="ＭＳ Ｐゴシック"/>
      </rPr>
      <t>両方</t>
    </r>
    <r>
      <rPr>
        <sz val="9"/>
        <color theme="1"/>
        <rFont val="ＭＳ Ｐゴシック"/>
      </rPr>
      <t>を満たすこと</t>
    </r>
    <rPh sb="43" eb="45">
      <t>リョウホウ</t>
    </rPh>
    <rPh sb="46" eb="47">
      <t>ミ</t>
    </rPh>
    <phoneticPr fontId="32"/>
  </si>
  <si>
    <r>
      <t>キャリアパス要件Ⅰ（任用要件・賃金体系の整備等）とキャリアパス要件Ⅱ（研修の実施等）の</t>
    </r>
    <r>
      <rPr>
        <u/>
        <sz val="9"/>
        <color theme="1"/>
        <rFont val="ＭＳ Ｐゴシック"/>
      </rPr>
      <t>どちらか</t>
    </r>
    <r>
      <rPr>
        <sz val="9"/>
        <color theme="1"/>
        <rFont val="ＭＳ Ｐゴシック"/>
      </rPr>
      <t>を満たすこと</t>
    </r>
    <rPh sb="48" eb="49">
      <t>ミ</t>
    </rPh>
    <phoneticPr fontId="32"/>
  </si>
  <si>
    <t>（３）</t>
  </si>
  <si>
    <t>（６）</t>
  </si>
  <si>
    <t>新加算Ⅱ</t>
    <rPh sb="0" eb="3">
      <t>シンカサン</t>
    </rPh>
    <phoneticPr fontId="32"/>
  </si>
  <si>
    <t>―</t>
  </si>
  <si>
    <t>表４</t>
    <rPh sb="0" eb="1">
      <t>ヒョウ</t>
    </rPh>
    <phoneticPr fontId="32"/>
  </si>
  <si>
    <r>
      <rPr>
        <sz val="9"/>
        <color theme="1"/>
        <rFont val="ＭＳ Ｐゴシック"/>
      </rPr>
      <t>②旧ベースアップ等加算による賃金改善の額</t>
    </r>
    <r>
      <rPr>
        <sz val="8"/>
        <color theme="1"/>
        <rFont val="ＭＳ Ｐゴシック"/>
      </rPr>
      <t>（ⅰ・ⅱの合計）</t>
    </r>
    <rPh sb="1" eb="2">
      <t>キュウ</t>
    </rPh>
    <rPh sb="8" eb="9">
      <t>トウ</t>
    </rPh>
    <rPh sb="9" eb="11">
      <t>カサン</t>
    </rPh>
    <rPh sb="14" eb="16">
      <t>チンギン</t>
    </rPh>
    <rPh sb="16" eb="18">
      <t>カイゼン</t>
    </rPh>
    <rPh sb="19" eb="20">
      <t>ガク</t>
    </rPh>
    <rPh sb="25" eb="27">
      <t>ゴウケイ</t>
    </rPh>
    <phoneticPr fontId="32"/>
  </si>
  <si>
    <t>！旧ベースアップ等加算相当の加算額の2/3以上の新規の月額賃金改善を行っていません。</t>
    <rPh sb="8" eb="9">
      <t>トウ</t>
    </rPh>
    <rPh sb="14" eb="17">
      <t>カサンガク</t>
    </rPh>
    <rPh sb="31" eb="33">
      <t>カイゼン</t>
    </rPh>
    <rPh sb="34" eb="35">
      <t>オコナ</t>
    </rPh>
    <phoneticPr fontId="32"/>
  </si>
  <si>
    <t>①新規に算定した旧ベースアップ等加算の額</t>
    <rPh sb="1" eb="3">
      <t>シンキ</t>
    </rPh>
    <rPh sb="4" eb="6">
      <t>サンテイ</t>
    </rPh>
    <rPh sb="8" eb="9">
      <t>キュウ</t>
    </rPh>
    <rPh sb="15" eb="16">
      <t>トウ</t>
    </rPh>
    <rPh sb="16" eb="18">
      <t>カサン</t>
    </rPh>
    <rPh sb="19" eb="20">
      <t>ガク</t>
    </rPh>
    <phoneticPr fontId="32"/>
  </si>
  <si>
    <t>うち、新規に算定する旧ベースアップ等加算の加算額［円］
（別紙様式3-1 ３⑵に転記）</t>
    <rPh sb="21" eb="23">
      <t>カサン</t>
    </rPh>
    <rPh sb="29" eb="31">
      <t>ベッシ</t>
    </rPh>
    <rPh sb="31" eb="33">
      <t>ヨウシキ</t>
    </rPh>
    <phoneticPr fontId="32"/>
  </si>
  <si>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32"/>
  </si>
  <si>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32"/>
  </si>
  <si>
    <r>
      <t>【新加算Ⅰ・Ⅱ、Ⅴ⑴～⑺・⑼・⑽・⑿及び旧特定Ⅰ・Ⅱを算定</t>
    </r>
    <r>
      <rPr>
        <u/>
        <sz val="8"/>
        <color theme="1"/>
        <rFont val="ＭＳ Ｐゴシック"/>
      </rPr>
      <t>しない</t>
    </r>
    <r>
      <rPr>
        <sz val="8"/>
        <color theme="1"/>
        <rFont val="ＭＳ Ｐゴシック"/>
      </rPr>
      <t>】</t>
    </r>
  </si>
  <si>
    <r>
      <t>【新加算Ⅰ・Ⅱ、Ⅴ⑴～⑺・⑼・⑽・⑿又は旧特定Ⅰ・Ⅱを算定</t>
    </r>
    <r>
      <rPr>
        <u/>
        <sz val="8"/>
        <color theme="1"/>
        <rFont val="ＭＳ Ｐゴシック"/>
      </rPr>
      <t>する</t>
    </r>
    <r>
      <rPr>
        <sz val="8"/>
        <color theme="1"/>
        <rFont val="ＭＳ Ｐゴシック"/>
      </rPr>
      <t>】</t>
    </r>
  </si>
  <si>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32"/>
  </si>
  <si>
    <t>算定した加算区分</t>
    <rPh sb="0" eb="2">
      <t>サンテイ</t>
    </rPh>
    <rPh sb="4" eb="6">
      <t>カサン</t>
    </rPh>
    <rPh sb="6" eb="8">
      <t>クブン</t>
    </rPh>
    <phoneticPr fontId="32"/>
  </si>
  <si>
    <t>月額賃金要件Ⅲ</t>
    <rPh sb="0" eb="2">
      <t>ゲツガク</t>
    </rPh>
    <rPh sb="2" eb="4">
      <t>チンギン</t>
    </rPh>
    <rPh sb="4" eb="6">
      <t>ヨウケン</t>
    </rPh>
    <phoneticPr fontId="32"/>
  </si>
  <si>
    <t>月額賃金要件Ⅱ</t>
  </si>
  <si>
    <t>新規に増加する旧ベースアップ等加算相当の新加算の見込額［円］</t>
    <rPh sb="0" eb="2">
      <t>シンキ</t>
    </rPh>
    <rPh sb="28" eb="29">
      <t>エン</t>
    </rPh>
    <phoneticPr fontId="32"/>
  </si>
  <si>
    <t>新加算（令和６年度の算定期間①）</t>
    <rPh sb="0" eb="3">
      <t>シンカサン</t>
    </rPh>
    <rPh sb="4" eb="6">
      <t>レイワ</t>
    </rPh>
    <rPh sb="7" eb="8">
      <t>ネン</t>
    </rPh>
    <rPh sb="8" eb="9">
      <t>ド</t>
    </rPh>
    <rPh sb="10" eb="12">
      <t>サンテイ</t>
    </rPh>
    <rPh sb="12" eb="14">
      <t>キカン</t>
    </rPh>
    <phoneticPr fontId="32"/>
  </si>
  <si>
    <t>新加算（令和６年度の算定期間①）</t>
    <rPh sb="0" eb="3">
      <t>シンカサン</t>
    </rPh>
    <rPh sb="4" eb="6">
      <t>レイワ</t>
    </rPh>
    <rPh sb="7" eb="9">
      <t>ネンド</t>
    </rPh>
    <rPh sb="10" eb="12">
      <t>サンテイ</t>
    </rPh>
    <rPh sb="12" eb="14">
      <t>キカン</t>
    </rPh>
    <phoneticPr fontId="32"/>
  </si>
  <si>
    <t>旧特定加算Ⅰ・Ⅱの算定を届け出た事業所数
（短期入所・予防・総合事業での重複除く）</t>
    <rPh sb="0" eb="1">
      <t>キュウ</t>
    </rPh>
    <rPh sb="1" eb="3">
      <t>トクテイ</t>
    </rPh>
    <rPh sb="9" eb="11">
      <t>サンテイ</t>
    </rPh>
    <phoneticPr fontId="32"/>
  </si>
  <si>
    <t>別紙様式３－２ 個票（令和６年４・５月分）</t>
    <rPh sb="0" eb="2">
      <t>ベッシ</t>
    </rPh>
    <rPh sb="2" eb="4">
      <t>ヨウシキ</t>
    </rPh>
    <rPh sb="8" eb="10">
      <t>コヒョウ</t>
    </rPh>
    <rPh sb="11" eb="13">
      <t>レイワ</t>
    </rPh>
    <rPh sb="14" eb="15">
      <t>ネン</t>
    </rPh>
    <rPh sb="18" eb="19">
      <t>ガツ</t>
    </rPh>
    <rPh sb="19" eb="20">
      <t>ブン</t>
    </rPh>
    <phoneticPr fontId="32"/>
  </si>
  <si>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32"/>
  </si>
  <si>
    <t>！③賃金改善額 (e) が ②賃金改善が必要な額 (d) を下回っています。</t>
  </si>
  <si>
    <t>令和６年度（令和６年４・５月分）</t>
    <rPh sb="0" eb="2">
      <t>レイワ</t>
    </rPh>
    <rPh sb="3" eb="5">
      <t>ネンド</t>
    </rPh>
    <rPh sb="6" eb="8">
      <t>レイワ</t>
    </rPh>
    <rPh sb="9" eb="10">
      <t>ネン</t>
    </rPh>
    <rPh sb="13" eb="15">
      <t>ガツブン</t>
    </rPh>
    <phoneticPr fontId="32"/>
  </si>
  <si>
    <t>旧処遇改善加算</t>
    <rPh sb="0" eb="1">
      <t>キュウ</t>
    </rPh>
    <rPh sb="1" eb="3">
      <t>ショグウ</t>
    </rPh>
    <rPh sb="3" eb="5">
      <t>カイゼン</t>
    </rPh>
    <rPh sb="5" eb="7">
      <t>カサン</t>
    </rPh>
    <phoneticPr fontId="32"/>
  </si>
  <si>
    <t>旧ベースアップ等加算</t>
    <rPh sb="0" eb="1">
      <t>キュウ</t>
    </rPh>
    <rPh sb="7" eb="8">
      <t>トウ</t>
    </rPh>
    <rPh sb="8" eb="10">
      <t>カサン</t>
    </rPh>
    <phoneticPr fontId="32"/>
  </si>
  <si>
    <t>キャリアパス要件等の適合状況に応じた加算率</t>
    <rPh sb="6" eb="9">
      <t>ヨウケントウ</t>
    </rPh>
    <rPh sb="10" eb="12">
      <t>テキゴウ</t>
    </rPh>
    <rPh sb="12" eb="14">
      <t>ジョウキョウ</t>
    </rPh>
    <rPh sb="15" eb="16">
      <t>オウ</t>
    </rPh>
    <rPh sb="18" eb="21">
      <t>カサンリツ</t>
    </rPh>
    <phoneticPr fontId="32"/>
  </si>
  <si>
    <t>処遇加算なし</t>
    <rPh sb="0" eb="2">
      <t>ショグウ</t>
    </rPh>
    <rPh sb="2" eb="4">
      <t>カサン</t>
    </rPh>
    <phoneticPr fontId="72"/>
  </si>
  <si>
    <t>処遇加算Ⅰ特定加算Ⅰベア加算</t>
  </si>
  <si>
    <t>処遇加算Ⅰ特定加算Ⅱベア加算</t>
  </si>
  <si>
    <t>処遇加算Ⅰ特定加算なしベア加算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</si>
  <si>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</si>
  <si>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</si>
  <si>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</si>
  <si>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</si>
  <si>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</si>
  <si>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</si>
  <si>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</si>
  <si>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処遇加算Ⅲ特定加算Ⅰベア加算なし</t>
  </si>
  <si>
    <t>処遇加算Ⅱ特定加算なしベア加算なし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</si>
  <si>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</si>
  <si>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</si>
  <si>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32"/>
  </si>
  <si>
    <t>令和６年４・５月の算定状況</t>
  </si>
  <si>
    <t>令和５年度の算定状況</t>
  </si>
  <si>
    <r>
      <t xml:space="preserve">令和６年度に増加した加算額
</t>
    </r>
    <r>
      <rPr>
        <sz val="10"/>
        <color theme="1"/>
        <rFont val="ＭＳ Ｐゴシック"/>
      </rPr>
      <t xml:space="preserve">
（令和５年度の区分と比較）</t>
    </r>
    <rPh sb="22" eb="24">
      <t>クブン</t>
    </rPh>
    <phoneticPr fontId="32"/>
  </si>
  <si>
    <t>令和５年度から令和６年４・５月への移行パターン</t>
    <rPh sb="0" eb="2">
      <t>レイワ</t>
    </rPh>
    <rPh sb="3" eb="5">
      <t>ネンド</t>
    </rPh>
    <rPh sb="7" eb="9">
      <t>レイワ</t>
    </rPh>
    <rPh sb="10" eb="11">
      <t>ネン</t>
    </rPh>
    <rPh sb="14" eb="15">
      <t>ガツ</t>
    </rPh>
    <rPh sb="17" eb="19">
      <t>イコウ</t>
    </rPh>
    <phoneticPr fontId="32"/>
  </si>
  <si>
    <t>旧処遇改善加算</t>
    <rPh sb="0" eb="1">
      <t>キュウ</t>
    </rPh>
    <rPh sb="1" eb="3">
      <t>ショグウ</t>
    </rPh>
    <rPh sb="3" eb="7">
      <t>カイゼンカサン</t>
    </rPh>
    <phoneticPr fontId="32"/>
  </si>
  <si>
    <t>令和６年６月以降の算定状況</t>
    <rPh sb="0" eb="2">
      <t>レイワ</t>
    </rPh>
    <rPh sb="3" eb="4">
      <t>ネン</t>
    </rPh>
    <rPh sb="5" eb="6">
      <t>ガツ</t>
    </rPh>
    <rPh sb="6" eb="8">
      <t>イコウ</t>
    </rPh>
    <rPh sb="9" eb="11">
      <t>サンテイ</t>
    </rPh>
    <rPh sb="11" eb="13">
      <t>ジョウキョウ</t>
    </rPh>
    <phoneticPr fontId="32"/>
  </si>
  <si>
    <t>令和６年６月以降の算定状況</t>
    <rPh sb="6" eb="8">
      <t>イコウ</t>
    </rPh>
    <phoneticPr fontId="32"/>
  </si>
  <si>
    <t>令和５年度から令和６年６月以降への移行パターン</t>
    <rPh sb="13" eb="15">
      <t>イコウ</t>
    </rPh>
    <phoneticPr fontId="32"/>
  </si>
  <si>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</si>
  <si>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</si>
  <si>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</si>
  <si>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処遇加算Ⅰ特定加算Ⅰベア加算なしから新加算Ⅱ</t>
  </si>
  <si>
    <t>処遇加算Ⅰ特定加算Ⅰベア加算なしから新加算Ⅲ</t>
  </si>
  <si>
    <t>処遇加算Ⅰ特定加算Ⅰベア加算なしから新加算Ⅳ</t>
  </si>
  <si>
    <t>処遇加算Ⅰ特定加算Ⅱベア加算から新加算Ⅰ</t>
  </si>
  <si>
    <t>処遇加算Ⅰ特定加算Ⅱベア加算から新加算Ⅳ</t>
  </si>
  <si>
    <t>処遇加算Ⅰ特定加算Ⅱベア加算なしから新加算Ⅱ</t>
  </si>
  <si>
    <t>処遇加算Ⅰ特定加算Ⅱベア加算なしから新加算Ⅳ</t>
  </si>
  <si>
    <t>処遇加算Ⅰ特定加算Ⅱベア加算なしから新加算Ⅴ（３）</t>
  </si>
  <si>
    <t>処遇加算Ⅰ特定加算なしベア加算から新加算Ⅱ</t>
  </si>
  <si>
    <t>処遇加算Ⅰ特定加算なしベア加算から新加算Ⅲ</t>
  </si>
  <si>
    <t>処遇加算Ⅰ特定加算なしベア加算なしから新加算Ⅰ</t>
  </si>
  <si>
    <t>処遇加算Ⅰ特定加算なしベア加算なしから新加算Ⅱ</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</si>
  <si>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</si>
  <si>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</si>
  <si>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</si>
  <si>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</si>
  <si>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処遇加算Ⅱ特定加算Ⅰベア加算なしから新加算Ⅱ</t>
  </si>
  <si>
    <t>処遇加算Ⅱ特定加算Ⅰベア加算なしから新加算Ⅳ</t>
  </si>
  <si>
    <t>処遇加算Ⅱ特定加算Ⅱベア加算から新加算Ⅰ</t>
  </si>
  <si>
    <t>処遇加算Ⅱ特定加算Ⅱベア加算から新加算Ⅲ</t>
  </si>
  <si>
    <t>処遇加算Ⅱ特定加算Ⅱベア加算から新加算Ⅳ</t>
  </si>
  <si>
    <t>処遇加算Ⅱ特定加算Ⅱベア加算なしから新加算Ⅰ</t>
  </si>
  <si>
    <t>処遇加算Ⅱ特定加算Ⅱベア加算なしから新加算Ⅲ</t>
  </si>
  <si>
    <t>処遇加算Ⅱ特定加算Ⅱベア加算なしから新加算Ⅳ</t>
  </si>
  <si>
    <t>処遇加算Ⅱ特定加算Ⅱベア加算なしから新加算Ⅴ（６）</t>
  </si>
  <si>
    <t>処遇加算なし特定加算なしベア加算なしから新加算Ⅴ（13）</t>
  </si>
  <si>
    <t>処遇加算Ⅱ特定加算なしベア加算から新加算Ⅰ</t>
  </si>
  <si>
    <t>処遇加算Ⅱ特定加算なしベア加算から新加算Ⅱ</t>
  </si>
  <si>
    <t>処遇加算Ⅱ特定加算なしベア加算から新加算Ⅲ</t>
  </si>
  <si>
    <t>処遇加算Ⅱ特定加算なしベア加算なしから新加算Ⅰ</t>
  </si>
  <si>
    <t>処遇加算Ⅱ特定加算なしベア加算なしから新加算Ⅳ</t>
  </si>
  <si>
    <t>処遇加算Ⅲ特定加算Ⅰベア加算から新加算Ⅱ</t>
  </si>
  <si>
    <t>処遇加算Ⅲ特定加算Ⅰベア加算から新加算Ⅳ</t>
  </si>
  <si>
    <t>処遇加算Ⅲ特定加算Ⅰベア加算から新加算Ⅲ</t>
  </si>
  <si>
    <t>処遇加算Ⅲ特定加算Ⅰベア加算なしから新加算Ⅱ</t>
  </si>
  <si>
    <t>処遇加算Ⅲ特定加算Ⅰベア加算なしから新加算Ⅳ</t>
  </si>
  <si>
    <t>処遇加算Ⅲ特定加算Ⅱベア加算から新加算Ⅰ</t>
  </si>
  <si>
    <t>処遇加算Ⅲ特定加算Ⅱベア加算から新加算Ⅱ</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</si>
  <si>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</si>
  <si>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</si>
  <si>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</si>
  <si>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</si>
  <si>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</si>
  <si>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処遇加算Ⅲ特定加算なしベア加算なしから新加算Ⅲ</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</si>
  <si>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</si>
  <si>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</si>
  <si>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</si>
  <si>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処遇加算Ⅲ特定加算なしベア加算から新加算Ⅴ（13）</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</si>
  <si>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</si>
  <si>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</si>
  <si>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</si>
  <si>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</si>
  <si>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</si>
  <si>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</si>
  <si>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</si>
  <si>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処遇加算なし特定加算なしベア加算なしから新加算Ⅴ（４）</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</si>
  <si>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</si>
  <si>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</si>
  <si>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</si>
  <si>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処遇加算なし特定加算なしベア加算なしから新加算Ⅴ（11）</t>
  </si>
  <si>
    <t>処遇加算なし特定加算なしベア加算なしから新加算Ⅴ（12）</t>
  </si>
  <si>
    <t>処遇加算なし特定加算なしベア加算なしから新加算Ⅴ（14）</t>
  </si>
  <si>
    <t>⑤</t>
  </si>
  <si>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32"/>
  </si>
  <si>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32"/>
  </si>
  <si>
    <t>キャリアパス要件Ⅳの必要数チェック
（併設の場合０）</t>
    <rPh sb="6" eb="8">
      <t>ヨウケン</t>
    </rPh>
    <phoneticPr fontId="32"/>
  </si>
  <si>
    <t>キャリアパス要件Ⅳの必要数チェック
（併設の場合０）</t>
  </si>
  <si>
    <t>キャリアパス
要件Ⅳ</t>
    <rPh sb="7" eb="9">
      <t>ヨウケン</t>
    </rPh>
    <phoneticPr fontId="32"/>
  </si>
  <si>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32"/>
  </si>
  <si>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32"/>
  </si>
  <si>
    <t>　令和６年度に増加した加算額［円］
　（令和６年度改定での加算率の引上げ及び新加算への移行によるもの）</t>
  </si>
  <si>
    <t>ⅰ）</t>
  </si>
  <si>
    <t>ア</t>
  </si>
  <si>
    <t>うち、令和５年度と比較して令和６年度に増加した加算額</t>
    <rPh sb="23" eb="25">
      <t>カサン</t>
    </rPh>
    <phoneticPr fontId="32"/>
  </si>
  <si>
    <t>うち、令和７年度の賃金改善に充てるために繰り越す部分の額</t>
  </si>
  <si>
    <t>（２）加算以外の部分で賃金水準を下げないことについて</t>
    <rPh sb="3" eb="5">
      <t>カサン</t>
    </rPh>
    <rPh sb="5" eb="7">
      <t>イガイ</t>
    </rPh>
    <rPh sb="8" eb="10">
      <t>ブブン</t>
    </rPh>
    <rPh sb="11" eb="13">
      <t>チンギン</t>
    </rPh>
    <rPh sb="13" eb="15">
      <t>スイジュン</t>
    </rPh>
    <rPh sb="16" eb="17">
      <t>サ</t>
    </rPh>
    <phoneticPr fontId="32"/>
  </si>
  <si>
    <t>（別紙様式3-3「キャリアパス要件Ⅳについて」の欄から転記）</t>
    <rPh sb="1" eb="3">
      <t>ベッシ</t>
    </rPh>
    <rPh sb="3" eb="5">
      <t>ヨウシキ</t>
    </rPh>
    <rPh sb="24" eb="25">
      <t>ラン</t>
    </rPh>
    <rPh sb="27" eb="29">
      <t>テンキ</t>
    </rPh>
    <phoneticPr fontId="32"/>
  </si>
  <si>
    <r>
      <rPr>
        <sz val="9"/>
        <color theme="1"/>
        <rFont val="ＭＳ Ｐゴシック"/>
      </rPr>
      <t>新加算Ⅰ・Ⅱの要件（６月以降）</t>
    </r>
    <r>
      <rPr>
        <sz val="10"/>
        <color theme="1"/>
        <rFont val="ＭＳ Ｐゴシック"/>
      </rPr>
      <t xml:space="preserve">
</t>
    </r>
    <r>
      <rPr>
        <sz val="8"/>
        <color theme="1"/>
        <rFont val="ＭＳ Ｐゴシック"/>
      </rPr>
      <t>(「令和６年度の算定予定②（期中移行）」の期間について)</t>
    </r>
    <rPh sb="0" eb="3">
      <t>シンカサン</t>
    </rPh>
    <rPh sb="30" eb="32">
      <t>キチュウ</t>
    </rPh>
    <rPh sb="32" eb="34">
      <t>イコウ</t>
    </rPh>
    <phoneticPr fontId="32"/>
  </si>
  <si>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32"/>
  </si>
  <si>
    <t>令和６年度に増加した加算額
（令和５年度の加算率と比較）</t>
  </si>
  <si>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32"/>
  </si>
  <si>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32"/>
  </si>
  <si>
    <r>
      <t>令和６年度に④を原資として行う新たな賃金改善額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32"/>
  </si>
  <si>
    <t>新たな賃金改善額の合計（g + h）</t>
    <rPh sb="0" eb="1">
      <t>アラ</t>
    </rPh>
    <rPh sb="3" eb="5">
      <t>チンギン</t>
    </rPh>
    <rPh sb="5" eb="7">
      <t>カイゼン</t>
    </rPh>
    <rPh sb="7" eb="8">
      <t>ガク</t>
    </rPh>
    <rPh sb="9" eb="11">
      <t>ゴウケイ</t>
    </rPh>
    <phoneticPr fontId="32"/>
  </si>
  <si>
    <t>令和６年度に賃金改善が必要な額（a - c）</t>
    <rPh sb="0" eb="2">
      <t>レイワ</t>
    </rPh>
    <rPh sb="3" eb="5">
      <t>ネンド</t>
    </rPh>
    <rPh sb="6" eb="8">
      <t>チンギン</t>
    </rPh>
    <rPh sb="8" eb="10">
      <t>カイゼン</t>
    </rPh>
    <rPh sb="11" eb="13">
      <t>ヒツヨウ</t>
    </rPh>
    <rPh sb="14" eb="15">
      <t>ガク</t>
    </rPh>
    <phoneticPr fontId="32"/>
  </si>
  <si>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32"/>
  </si>
  <si>
    <t>判定・指定権者用</t>
    <rPh sb="0" eb="2">
      <t>ハンテイ</t>
    </rPh>
    <rPh sb="3" eb="7">
      <t>シテイケンジャ</t>
    </rPh>
    <rPh sb="7" eb="8">
      <t>ヨウ</t>
    </rPh>
    <phoneticPr fontId="32"/>
  </si>
  <si>
    <t>！この区分（４項目）から1つ以上の取組が選択されていません。</t>
    <rPh sb="3" eb="5">
      <t>クブン</t>
    </rPh>
    <rPh sb="7" eb="9">
      <t>コウモク</t>
    </rPh>
    <phoneticPr fontId="3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</si>
  <si>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32"/>
  </si>
  <si>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32"/>
  </si>
  <si>
    <t>新加算Ⅰ・Ⅱ・Ⅴ⑴～⑺・⑼・⑽・⑿の算定を届け出た事業所数（短期入所・予防・総合事業での重複除く）</t>
    <rPh sb="18" eb="20">
      <t>サンテイ</t>
    </rPh>
    <phoneticPr fontId="32"/>
  </si>
  <si>
    <t>（イ）令和６年度の賃金改善額（再掲）</t>
    <rPh sb="3" eb="5">
      <t>レイワ</t>
    </rPh>
    <rPh sb="6" eb="8">
      <t>ネンド</t>
    </rPh>
    <rPh sb="9" eb="11">
      <t>チンギン</t>
    </rPh>
    <rPh sb="11" eb="13">
      <t>カイゼン</t>
    </rPh>
    <rPh sb="13" eb="14">
      <t>ガク</t>
    </rPh>
    <rPh sb="15" eb="17">
      <t>サイケイ</t>
    </rPh>
    <phoneticPr fontId="32"/>
  </si>
  <si>
    <r>
      <t>（１）月額賃金改善要件Ⅱ（旧ベア加算相当の2/3以上の新規の月額賃金改善）　</t>
    </r>
    <r>
      <rPr>
        <b/>
        <sz val="9"/>
        <color theme="1"/>
        <rFont val="ＭＳ Ｐゴシック"/>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32"/>
  </si>
  <si>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32"/>
  </si>
  <si>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32"/>
  </si>
  <si>
    <t>！⑦令和６年度の新たな賃金改善額 (i = g + h) が ④令和６年度に増加する加算額 (f) を下回っています。</t>
  </si>
  <si>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32"/>
  </si>
  <si>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32"/>
  </si>
  <si>
    <t>！この欄は直接要件には影響しませんが、②が①以上となっていません。</t>
    <rPh sb="3" eb="4">
      <t>ラン</t>
    </rPh>
    <rPh sb="5" eb="7">
      <t>チョクセツ</t>
    </rPh>
    <rPh sb="7" eb="9">
      <t>ヨウケン</t>
    </rPh>
    <rPh sb="11" eb="13">
      <t>エイキョウ</t>
    </rPh>
    <rPh sb="22" eb="24">
      <t>イジョウ</t>
    </rPh>
    <phoneticPr fontId="32"/>
  </si>
  <si>
    <t>！「その他」にチェック（✔）した場合は、具体的な内容を記載してください。</t>
    <rPh sb="4" eb="5">
      <t>タ</t>
    </rPh>
    <rPh sb="16" eb="18">
      <t>バアイ</t>
    </rPh>
    <rPh sb="20" eb="22">
      <t>グタイ</t>
    </rPh>
    <phoneticPr fontId="32"/>
  </si>
  <si>
    <t>！キャリアパス要件Ⅳの欄に「×」があるのに、左のチェックボックスにチェック（✔）が入っていません。</t>
    <rPh sb="7" eb="9">
      <t>ヨウケン</t>
    </rPh>
    <rPh sb="11" eb="12">
      <t>ラン</t>
    </rPh>
    <rPh sb="22" eb="23">
      <t>ヒダリ</t>
    </rPh>
    <phoneticPr fontId="32"/>
  </si>
  <si>
    <r>
      <t>改善後の賃金要件</t>
    </r>
    <r>
      <rPr>
        <sz val="8"/>
        <color theme="1"/>
        <rFont val="ＭＳ Ｐゴシック"/>
      </rPr>
      <t>（月額8万円以上又は年額440万円以上）</t>
    </r>
    <r>
      <rPr>
        <sz val="9"/>
        <color theme="1"/>
        <rFont val="ＭＳ Ｐゴシック"/>
      </rPr>
      <t>を満たす職員数を記載</t>
    </r>
    <r>
      <rPr>
        <sz val="8"/>
        <color theme="1"/>
        <rFont val="ＭＳ Ｐゴシック"/>
      </rPr>
      <t>［人］</t>
    </r>
    <rPh sb="0" eb="2">
      <t>カイゼン</t>
    </rPh>
    <rPh sb="2" eb="3">
      <t>ゴ</t>
    </rPh>
    <rPh sb="4" eb="6">
      <t>チンギン</t>
    </rPh>
    <rPh sb="6" eb="8">
      <t>ヨウケン</t>
    </rPh>
    <rPh sb="9" eb="11">
      <t>ゲツガク</t>
    </rPh>
    <rPh sb="29" eb="30">
      <t>ミ</t>
    </rPh>
    <rPh sb="32" eb="35">
      <t>ショクインスウ</t>
    </rPh>
    <rPh sb="36" eb="38">
      <t>キサイ</t>
    </rPh>
    <phoneticPr fontId="32"/>
  </si>
  <si>
    <r>
      <t>改善後の賃金要件（月額</t>
    </r>
    <r>
      <rPr>
        <sz val="8"/>
        <color theme="1"/>
        <rFont val="ＭＳ Ｐゴシック"/>
      </rPr>
      <t>8万円以上又は年額440万円以上）</t>
    </r>
    <r>
      <rPr>
        <sz val="9"/>
        <color theme="1"/>
        <rFont val="ＭＳ Ｐゴシック"/>
      </rPr>
      <t>を満たす職員数を記載</t>
    </r>
    <r>
      <rPr>
        <sz val="8"/>
        <color theme="1"/>
        <rFont val="ＭＳ Ｐゴシック"/>
      </rPr>
      <t>［人］</t>
    </r>
    <rPh sb="0" eb="2">
      <t>カイゼン</t>
    </rPh>
    <rPh sb="2" eb="3">
      <t>ゴ</t>
    </rPh>
    <rPh sb="4" eb="6">
      <t>チンギン</t>
    </rPh>
    <rPh sb="6" eb="8">
      <t>ヨウケン</t>
    </rPh>
    <rPh sb="9" eb="11">
      <t>ゲツガク</t>
    </rPh>
    <rPh sb="29" eb="30">
      <t>ミ</t>
    </rPh>
    <rPh sb="32" eb="35">
      <t>ショクインスウ</t>
    </rPh>
    <rPh sb="36" eb="38">
      <t>キサイ</t>
    </rPh>
    <phoneticPr fontId="32"/>
  </si>
  <si>
    <t>！記入が必要な箇所が埋まっていません。</t>
    <rPh sb="1" eb="3">
      <t>キニュウ</t>
    </rPh>
    <rPh sb="4" eb="6">
      <t>ヒツヨウ</t>
    </rPh>
    <rPh sb="7" eb="9">
      <t>カショ</t>
    </rPh>
    <rPh sb="10" eb="11">
      <t>ウ</t>
    </rPh>
    <phoneticPr fontId="32"/>
  </si>
  <si>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32"/>
  </si>
  <si>
    <r>
      <t>！この欄が「×」の場合、加算以外の部分で賃金水準が引き下げられています。この欄が「×」のまま提出する場合には、別紙様式５「特別な事情に係る届出書」を合わせて提出してください。</t>
    </r>
    <r>
      <rPr>
        <b/>
        <sz val="9"/>
        <color auto="1"/>
        <rFont val="ＭＳ Ｐゴシック"/>
      </rPr>
      <t xml:space="preserve">
</t>
    </r>
    <r>
      <rPr>
        <sz val="9"/>
        <color auto="1"/>
        <rFont val="ＭＳ Ｐゴシック"/>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32"/>
  </si>
</sst>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_ "/>
    <numFmt numFmtId="182" formatCode="0_);[Red]\(0\)"/>
    <numFmt numFmtId="183" formatCode="0.0%"/>
  </numFmts>
  <fonts count="73">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theme="1"/>
      <name val="ＭＳ Ｐゴシック"/>
      <family val="3"/>
      <scheme val="minor"/>
    </font>
    <font>
      <sz val="8"/>
      <color auto="1"/>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11"/>
      <color theme="1"/>
      <name val="ＭＳ Ｐゴシック"/>
      <family val="3"/>
      <scheme val="minor"/>
    </font>
    <font>
      <sz val="12"/>
      <color theme="1"/>
      <name val="ＭＳ Ｐゴシック"/>
      <family val="3"/>
    </font>
    <font>
      <b/>
      <sz val="16"/>
      <color auto="1"/>
      <name val="ＭＳ Ｐゴシック"/>
      <family val="3"/>
    </font>
    <font>
      <b/>
      <sz val="12"/>
      <color rgb="FFFF0000"/>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b/>
      <sz val="11"/>
      <color rgb="FFFF0000"/>
      <name val="ＭＳ Ｐゴシック"/>
      <family val="3"/>
    </font>
    <font>
      <sz val="14"/>
      <color theme="1"/>
      <name val="ＭＳ Ｐゴシック"/>
      <family val="3"/>
    </font>
    <font>
      <u/>
      <sz val="11"/>
      <color theme="10"/>
      <name val="ＭＳ Ｐゴシック"/>
      <family val="3"/>
    </font>
    <font>
      <u/>
      <sz val="11"/>
      <color theme="1"/>
      <name val="ＭＳ Ｐゴシック"/>
      <family val="3"/>
    </font>
    <font>
      <sz val="6"/>
      <color auto="1"/>
      <name val="ＭＳ Ｐゴシック"/>
      <family val="3"/>
    </font>
    <font>
      <sz val="10"/>
      <color auto="1"/>
      <name val="ＭＳ Ｐゴシック"/>
      <family val="3"/>
    </font>
    <font>
      <sz val="10.5"/>
      <color auto="1"/>
      <name val="ＭＳ Ｐゴシック"/>
      <family val="3"/>
    </font>
    <font>
      <sz val="13"/>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font>
    <font>
      <sz val="11"/>
      <color rgb="FFFF0000"/>
      <name val="ＭＳ Ｐゴシック"/>
      <family val="3"/>
    </font>
    <font>
      <sz val="8"/>
      <color theme="1"/>
      <name val="ＭＳ Ｐゴシック"/>
      <family val="3"/>
    </font>
    <font>
      <b/>
      <sz val="9"/>
      <color theme="1"/>
      <name val="ＭＳ Ｐゴシック"/>
      <family val="3"/>
    </font>
    <font>
      <b/>
      <sz val="10"/>
      <color theme="1"/>
      <name val="ＭＳ Ｐゴシック"/>
      <family val="3"/>
    </font>
    <font>
      <b/>
      <sz val="10.5"/>
      <color auto="1"/>
      <name val="ＭＳ Ｐゴシック"/>
      <family val="3"/>
    </font>
    <font>
      <b/>
      <sz val="10.5"/>
      <color theme="1"/>
      <name val="ＭＳ Ｐゴシック"/>
      <family val="3"/>
    </font>
    <font>
      <b/>
      <sz val="12"/>
      <color auto="1"/>
      <name val="ＭＳ Ｐゴシック"/>
      <family val="3"/>
    </font>
    <font>
      <b/>
      <sz val="8"/>
      <color theme="1"/>
      <name val="ＭＳ Ｐゴシック"/>
      <family val="3"/>
    </font>
    <font>
      <b/>
      <sz val="9.5"/>
      <color theme="1"/>
      <name val="ＭＳ Ｐゴシック"/>
      <family val="3"/>
    </font>
    <font>
      <sz val="10"/>
      <color rgb="FFFF0000"/>
      <name val="ＭＳ Ｐゴシック"/>
      <family val="3"/>
    </font>
    <font>
      <sz val="10.5"/>
      <color theme="1"/>
      <name val="ＭＳ Ｐゴシック"/>
      <family val="3"/>
    </font>
    <font>
      <sz val="8.5"/>
      <color theme="1"/>
      <name val="ＭＳ Ｐゴシック"/>
      <family val="3"/>
    </font>
    <font>
      <u/>
      <sz val="9"/>
      <color theme="1"/>
      <name val="ＭＳ Ｐゴシック"/>
      <family val="3"/>
    </font>
    <font>
      <sz val="8"/>
      <color rgb="FFFF0000"/>
      <name val="ＭＳ Ｐゴシック"/>
      <family val="3"/>
    </font>
    <font>
      <b/>
      <sz val="11"/>
      <color auto="1"/>
      <name val="ＭＳ Ｐゴシック"/>
      <family val="3"/>
    </font>
    <font>
      <b/>
      <sz val="9.5"/>
      <color rgb="FFFF0000"/>
      <name val="ＭＳ Ｐゴシック"/>
      <family val="3"/>
    </font>
    <font>
      <sz val="7"/>
      <color theme="1"/>
      <name val="ＭＳ Ｐゴシック"/>
      <family val="3"/>
    </font>
    <font>
      <sz val="7"/>
      <color auto="1"/>
      <name val="ＭＳ Ｐゴシック"/>
      <family val="3"/>
    </font>
    <font>
      <sz val="10"/>
      <color theme="0"/>
      <name val="ＭＳ Ｐゴシック"/>
      <family val="3"/>
    </font>
    <font>
      <u/>
      <sz val="8"/>
      <color theme="1"/>
      <name val="ＭＳ Ｐゴシック"/>
      <family val="3"/>
    </font>
    <font>
      <u/>
      <sz val="8"/>
      <color rgb="FFFF0000"/>
      <name val="ＭＳ Ｐゴシック"/>
      <family val="3"/>
    </font>
    <font>
      <b/>
      <sz val="10"/>
      <color auto="1"/>
      <name val="ＭＳ Ｐゴシック"/>
      <family val="3"/>
    </font>
    <font>
      <sz val="9"/>
      <color theme="1" tint="0.25"/>
      <name val="ＭＳ Ｐゴシック"/>
      <family val="3"/>
    </font>
    <font>
      <sz val="11"/>
      <color theme="1" tint="0.25"/>
      <name val="ＭＳ Ｐゴシック"/>
      <family val="3"/>
    </font>
    <font>
      <sz val="10"/>
      <color theme="1" tint="0.25"/>
      <name val="ＭＳ Ｐゴシック"/>
      <family val="3"/>
    </font>
    <font>
      <sz val="11"/>
      <color theme="0"/>
      <name val="ＭＳ Ｐゴシック"/>
      <family val="3"/>
    </font>
    <font>
      <sz val="12"/>
      <color theme="0"/>
      <name val="ＭＳ Ｐゴシック"/>
      <family val="3"/>
    </font>
    <font>
      <sz val="11"/>
      <color auto="1"/>
      <name val="ＭＳ Ｐ明朝"/>
      <family val="1"/>
    </font>
    <font>
      <sz val="9"/>
      <color auto="1"/>
      <name val="ＭＳ Ｐ明朝"/>
      <family val="1"/>
    </font>
    <font>
      <sz val="11.5"/>
      <color theme="1"/>
      <name val="ＭＳ Ｐゴシック"/>
      <family val="3"/>
    </font>
    <font>
      <sz val="9"/>
      <color auto="1"/>
      <name val="ＭＳ 明朝"/>
      <family val="1"/>
    </font>
    <font>
      <sz val="10"/>
      <color auto="1"/>
      <name val="ＭＳ 明朝"/>
      <family val="1"/>
    </font>
    <font>
      <u/>
      <sz val="11"/>
      <color theme="10"/>
      <name val="ＭＳ Ｐゴシック"/>
      <family val="3"/>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DFFFF"/>
        <bgColor indexed="64"/>
      </patternFill>
    </fill>
  </fills>
  <borders count="15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right style="thin">
        <color indexed="64"/>
      </right>
      <top/>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thin">
        <color indexed="64"/>
      </top>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thin">
        <color indexed="64"/>
      </top>
      <bottom/>
      <diagonal/>
    </border>
    <border>
      <left/>
      <right/>
      <top style="hair">
        <color indexed="64"/>
      </top>
      <bottom/>
      <diagonal/>
    </border>
    <border>
      <left/>
      <right/>
      <top/>
      <bottom style="hair">
        <color auto="1"/>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thin">
        <color indexed="64"/>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hair">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hair">
        <color indexed="64"/>
      </top>
      <bottom style="thin">
        <color indexed="64"/>
      </bottom>
      <diagonal/>
    </border>
    <border>
      <left/>
      <right style="medium">
        <color indexed="64"/>
      </right>
      <top style="medium">
        <color indexed="64"/>
      </top>
      <bottom/>
      <diagonal/>
    </border>
    <border>
      <left/>
      <right style="medium">
        <color auto="1"/>
      </right>
      <top/>
      <bottom style="medium">
        <color auto="1"/>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style="hair">
        <color indexed="64"/>
      </bottom>
      <diagonal/>
    </border>
    <border>
      <left style="thin">
        <color theme="1" tint="0.5"/>
      </left>
      <right style="thin">
        <color theme="1" tint="0.5"/>
      </right>
      <top style="thin">
        <color theme="1" tint="0.5"/>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theme="1" tint="0.5"/>
      </right>
      <top style="thin">
        <color theme="1" tint="0.5"/>
      </top>
      <bottom style="thin">
        <color theme="1" tint="0.5"/>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right style="thin">
        <color theme="1" tint="0.5"/>
      </right>
      <top style="thin">
        <color theme="1" tint="0.5"/>
      </top>
      <bottom style="thin">
        <color theme="1" tint="0.5"/>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57">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alignment vertical="center"/>
    </xf>
    <xf numFmtId="0" fontId="11" fillId="0" borderId="0">
      <alignment vertical="center"/>
    </xf>
    <xf numFmtId="0" fontId="12"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cellStyleXfs>
  <cellXfs count="111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2" fillId="0" borderId="0" xfId="0" applyFont="1" applyAlignment="1" applyProtection="1">
      <alignment horizontal="left" vertical="center" wrapText="1"/>
    </xf>
    <xf numFmtId="0" fontId="25" fillId="0" borderId="0" xfId="0" applyFont="1" applyAlignment="1" applyProtection="1">
      <alignment horizontal="left" vertical="top" wrapText="1"/>
    </xf>
    <xf numFmtId="0" fontId="22" fillId="0" borderId="0" xfId="0" applyFont="1" applyAlignment="1" applyProtection="1">
      <alignment horizontal="left" vertical="top" wrapText="1"/>
    </xf>
    <xf numFmtId="0" fontId="26" fillId="0" borderId="0" xfId="0" applyFont="1" applyProtection="1">
      <alignment vertical="center"/>
    </xf>
    <xf numFmtId="0" fontId="11" fillId="0" borderId="0" xfId="0" applyFont="1" applyProtection="1">
      <alignment vertical="center"/>
    </xf>
    <xf numFmtId="0" fontId="27" fillId="0" borderId="0" xfId="0" applyFont="1" applyProtection="1">
      <alignment vertical="center"/>
    </xf>
    <xf numFmtId="0" fontId="28" fillId="0" borderId="0" xfId="0" applyFont="1" applyProtection="1">
      <alignment vertical="center"/>
    </xf>
    <xf numFmtId="0" fontId="11" fillId="0" borderId="10" xfId="0" applyFont="1" applyBorder="1" applyProtection="1">
      <alignment vertical="center"/>
    </xf>
    <xf numFmtId="0" fontId="11" fillId="0" borderId="11" xfId="0" applyFont="1" applyBorder="1" applyProtection="1">
      <alignment vertical="center"/>
    </xf>
    <xf numFmtId="0" fontId="11" fillId="0" borderId="12" xfId="0" applyFont="1" applyBorder="1" applyProtection="1">
      <alignment vertical="center"/>
    </xf>
    <xf numFmtId="0" fontId="11" fillId="0" borderId="13" xfId="0" applyFont="1" applyBorder="1" applyProtection="1">
      <alignment vertical="center"/>
    </xf>
    <xf numFmtId="0" fontId="11" fillId="0" borderId="11" xfId="0" applyFont="1" applyBorder="1" applyAlignment="1" applyProtection="1">
      <alignment vertical="center" wrapText="1" shrinkToFit="1"/>
    </xf>
    <xf numFmtId="0" fontId="11" fillId="0" borderId="12" xfId="0" applyFont="1" applyBorder="1" applyAlignment="1" applyProtection="1">
      <alignment vertical="center" wrapText="1" shrinkToFit="1"/>
    </xf>
    <xf numFmtId="0" fontId="11" fillId="0" borderId="12" xfId="0" applyFont="1" applyBorder="1" applyAlignment="1" applyProtection="1">
      <alignment vertical="center" shrinkToFit="1"/>
    </xf>
    <xf numFmtId="0" fontId="11" fillId="0" borderId="0" xfId="0" applyFont="1" applyAlignment="1" applyProtection="1">
      <alignment horizontal="right" vertical="top" wrapText="1"/>
    </xf>
    <xf numFmtId="0" fontId="11" fillId="0" borderId="14"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24" borderId="16" xfId="0" applyFont="1" applyFill="1" applyBorder="1" applyAlignment="1" applyProtection="1">
      <alignment horizontal="left" vertical="center"/>
      <protection locked="0"/>
    </xf>
    <xf numFmtId="0" fontId="11" fillId="0" borderId="14" xfId="0" applyFont="1" applyBorder="1" applyAlignment="1" applyProtection="1">
      <alignment horizontal="left" vertical="center"/>
    </xf>
    <xf numFmtId="0" fontId="11" fillId="0" borderId="14" xfId="0" applyFont="1" applyBorder="1" applyProtection="1">
      <alignment vertical="center"/>
    </xf>
    <xf numFmtId="0" fontId="11" fillId="0" borderId="0" xfId="0" applyFont="1" applyAlignment="1" applyProtection="1">
      <alignment horizontal="left" vertical="top" wrapText="1"/>
    </xf>
    <xf numFmtId="0" fontId="11" fillId="0" borderId="11" xfId="0" applyFont="1" applyBorder="1" applyAlignment="1" applyProtection="1">
      <alignment horizontal="center" vertical="center"/>
    </xf>
    <xf numFmtId="49" fontId="29" fillId="24" borderId="17" xfId="0" applyNumberFormat="1" applyFont="1" applyFill="1" applyBorder="1" applyAlignment="1" applyProtection="1">
      <alignment horizontal="center" vertical="center"/>
      <protection locked="0"/>
    </xf>
    <xf numFmtId="49" fontId="29" fillId="24" borderId="18" xfId="0" applyNumberFormat="1" applyFont="1" applyFill="1" applyBorder="1" applyAlignment="1" applyProtection="1">
      <alignment horizontal="center" vertical="center"/>
      <protection locked="0"/>
    </xf>
    <xf numFmtId="49" fontId="22" fillId="24" borderId="19" xfId="0" applyNumberFormat="1" applyFont="1" applyFill="1" applyBorder="1" applyAlignment="1" applyProtection="1">
      <alignment horizontal="center" vertical="center"/>
      <protection locked="0"/>
    </xf>
    <xf numFmtId="49" fontId="22" fillId="24" borderId="20" xfId="0" applyNumberFormat="1" applyFont="1" applyFill="1" applyBorder="1" applyAlignment="1" applyProtection="1">
      <alignment horizontal="center" vertical="center"/>
      <protection locked="0"/>
    </xf>
    <xf numFmtId="0" fontId="11" fillId="24" borderId="21" xfId="0" applyFont="1" applyFill="1" applyBorder="1" applyAlignment="1" applyProtection="1">
      <alignment horizontal="left" vertical="center"/>
      <protection locked="0"/>
    </xf>
    <xf numFmtId="49" fontId="29" fillId="24" borderId="22" xfId="0" applyNumberFormat="1" applyFont="1" applyFill="1" applyBorder="1" applyAlignment="1" applyProtection="1">
      <alignment horizontal="center" vertical="center"/>
      <protection locked="0"/>
    </xf>
    <xf numFmtId="49" fontId="29" fillId="24" borderId="23" xfId="0" applyNumberFormat="1" applyFont="1" applyFill="1" applyBorder="1" applyAlignment="1" applyProtection="1">
      <alignment horizontal="center" vertical="center"/>
      <protection locked="0"/>
    </xf>
    <xf numFmtId="49" fontId="22" fillId="24" borderId="24" xfId="0" applyNumberFormat="1" applyFont="1" applyFill="1" applyBorder="1" applyAlignment="1" applyProtection="1">
      <alignment horizontal="center" vertical="center"/>
      <protection locked="0"/>
    </xf>
    <xf numFmtId="49" fontId="22" fillId="24" borderId="25" xfId="0" applyNumberFormat="1" applyFont="1" applyFill="1" applyBorder="1" applyAlignment="1" applyProtection="1">
      <alignment horizontal="center" vertical="center"/>
      <protection locked="0"/>
    </xf>
    <xf numFmtId="0" fontId="11" fillId="24" borderId="26" xfId="0" applyFont="1" applyFill="1" applyBorder="1" applyAlignment="1" applyProtection="1">
      <alignment horizontal="left" vertical="center"/>
      <protection locked="0"/>
    </xf>
    <xf numFmtId="0" fontId="11" fillId="0" borderId="10" xfId="0" applyFont="1" applyBorder="1" applyAlignment="1" applyProtection="1">
      <alignment horizontal="left" vertical="center"/>
    </xf>
    <xf numFmtId="49" fontId="29" fillId="24" borderId="27" xfId="0" applyNumberFormat="1" applyFont="1" applyFill="1" applyBorder="1" applyAlignment="1" applyProtection="1">
      <alignment horizontal="center" vertical="center"/>
      <protection locked="0"/>
    </xf>
    <xf numFmtId="49" fontId="29" fillId="24" borderId="28" xfId="0" applyNumberFormat="1" applyFont="1" applyFill="1" applyBorder="1" applyAlignment="1" applyProtection="1">
      <alignment horizontal="center" vertical="center"/>
      <protection locked="0"/>
    </xf>
    <xf numFmtId="49" fontId="22" fillId="24" borderId="29" xfId="0" applyNumberFormat="1" applyFont="1" applyFill="1" applyBorder="1" applyAlignment="1" applyProtection="1">
      <alignment horizontal="center" vertical="center"/>
      <protection locked="0"/>
    </xf>
    <xf numFmtId="49" fontId="22" fillId="24" borderId="30" xfId="0" applyNumberFormat="1" applyFont="1" applyFill="1" applyBorder="1" applyAlignment="1" applyProtection="1">
      <alignment horizontal="center" vertical="center"/>
      <protection locked="0"/>
    </xf>
    <xf numFmtId="0" fontId="11" fillId="24" borderId="31" xfId="0" applyFont="1" applyFill="1" applyBorder="1" applyAlignment="1" applyProtection="1">
      <alignment horizontal="left" vertical="center"/>
      <protection locked="0"/>
    </xf>
    <xf numFmtId="0" fontId="11" fillId="24" borderId="32" xfId="0" applyFont="1" applyFill="1" applyBorder="1" applyAlignment="1" applyProtection="1">
      <alignment horizontal="left" vertical="center"/>
      <protection locked="0"/>
    </xf>
    <xf numFmtId="0" fontId="11" fillId="24" borderId="33" xfId="0" applyFont="1" applyFill="1" applyBorder="1" applyAlignment="1" applyProtection="1">
      <alignment horizontal="center" vertical="center"/>
      <protection locked="0"/>
    </xf>
    <xf numFmtId="0" fontId="11" fillId="24" borderId="34" xfId="0" applyFont="1" applyFill="1" applyBorder="1" applyAlignment="1" applyProtection="1">
      <alignment horizontal="left" vertical="center"/>
      <protection locked="0"/>
    </xf>
    <xf numFmtId="0" fontId="11" fillId="24" borderId="35" xfId="0" applyFont="1" applyFill="1" applyBorder="1" applyAlignment="1" applyProtection="1">
      <alignment horizontal="left" vertical="center"/>
      <protection locked="0"/>
    </xf>
    <xf numFmtId="0" fontId="31" fillId="24" borderId="36" xfId="54" applyFont="1" applyFill="1" applyBorder="1" applyAlignment="1" applyProtection="1">
      <alignment horizontal="left" vertical="center"/>
      <protection locked="0"/>
    </xf>
    <xf numFmtId="0" fontId="11" fillId="24" borderId="37" xfId="0" applyFont="1" applyFill="1" applyBorder="1" applyProtection="1">
      <alignment vertical="center"/>
      <protection locked="0"/>
    </xf>
    <xf numFmtId="0" fontId="11" fillId="24" borderId="10" xfId="0" applyFont="1" applyFill="1" applyBorder="1" applyAlignment="1" applyProtection="1">
      <alignment vertical="center" wrapText="1"/>
      <protection locked="0"/>
    </xf>
    <xf numFmtId="0" fontId="11" fillId="24" borderId="10" xfId="0" applyFont="1" applyFill="1" applyBorder="1" applyProtection="1">
      <alignment vertical="center"/>
      <protection locked="0"/>
    </xf>
    <xf numFmtId="0" fontId="11" fillId="24" borderId="14" xfId="0" applyFont="1" applyFill="1" applyBorder="1" applyProtection="1">
      <alignment vertical="center"/>
      <protection locked="0"/>
    </xf>
    <xf numFmtId="0" fontId="11" fillId="24" borderId="38" xfId="0" applyFont="1" applyFill="1" applyBorder="1" applyProtection="1">
      <alignment vertical="center"/>
      <protection locked="0"/>
    </xf>
    <xf numFmtId="0" fontId="11" fillId="24" borderId="39" xfId="0" applyFont="1" applyFill="1" applyBorder="1" applyAlignment="1" applyProtection="1">
      <alignment horizontal="left" vertical="center"/>
      <protection locked="0"/>
    </xf>
    <xf numFmtId="0" fontId="11" fillId="24" borderId="14" xfId="0" applyFont="1" applyFill="1" applyBorder="1" applyAlignment="1" applyProtection="1">
      <alignment horizontal="left" vertical="center"/>
      <protection locked="0"/>
    </xf>
    <xf numFmtId="0" fontId="11" fillId="24" borderId="40" xfId="0" applyFont="1" applyFill="1" applyBorder="1" applyAlignment="1" applyProtection="1">
      <alignment horizontal="center" vertical="center"/>
      <protection locked="0"/>
    </xf>
    <xf numFmtId="0" fontId="11" fillId="24" borderId="11" xfId="0" applyFont="1" applyFill="1" applyBorder="1" applyAlignment="1" applyProtection="1">
      <alignment horizontal="left" vertical="center"/>
      <protection locked="0"/>
    </xf>
    <xf numFmtId="0" fontId="11" fillId="24" borderId="12" xfId="0" applyFont="1" applyFill="1" applyBorder="1" applyAlignment="1" applyProtection="1">
      <alignment horizontal="left" vertical="center"/>
      <protection locked="0"/>
    </xf>
    <xf numFmtId="0" fontId="11" fillId="24" borderId="38" xfId="0" applyFont="1" applyFill="1" applyBorder="1" applyAlignment="1" applyProtection="1">
      <alignment horizontal="left" vertical="center"/>
      <protection locked="0"/>
    </xf>
    <xf numFmtId="0" fontId="11" fillId="24" borderId="41" xfId="0" applyFont="1" applyFill="1" applyBorder="1" applyProtection="1">
      <alignment vertical="center"/>
      <protection locked="0"/>
    </xf>
    <xf numFmtId="0" fontId="11" fillId="24" borderId="23" xfId="0" applyFont="1" applyFill="1" applyBorder="1" applyAlignment="1" applyProtection="1">
      <alignment vertical="center" wrapText="1"/>
      <protection locked="0"/>
    </xf>
    <xf numFmtId="0" fontId="11" fillId="24" borderId="23" xfId="0" applyFont="1" applyFill="1" applyBorder="1" applyProtection="1">
      <alignment vertical="center"/>
      <protection locked="0"/>
    </xf>
    <xf numFmtId="0" fontId="11" fillId="0" borderId="40" xfId="0" applyFont="1" applyBorder="1" applyProtection="1">
      <alignment vertical="center"/>
    </xf>
    <xf numFmtId="0" fontId="11" fillId="24" borderId="42" xfId="0" applyFont="1" applyFill="1" applyBorder="1" applyProtection="1">
      <alignment vertical="center"/>
      <protection locked="0"/>
    </xf>
    <xf numFmtId="0" fontId="11" fillId="24" borderId="28" xfId="0" applyFont="1" applyFill="1" applyBorder="1" applyAlignment="1" applyProtection="1">
      <alignment vertical="center" wrapText="1"/>
      <protection locked="0"/>
    </xf>
    <xf numFmtId="0" fontId="11" fillId="24" borderId="28" xfId="0" applyFont="1" applyFill="1" applyBorder="1" applyProtection="1">
      <alignment vertical="center"/>
      <protection locked="0"/>
    </xf>
    <xf numFmtId="0" fontId="11" fillId="0" borderId="11" xfId="0" applyFont="1" applyBorder="1" applyAlignment="1" applyProtection="1">
      <alignment horizontal="center" vertical="center" wrapText="1"/>
    </xf>
    <xf numFmtId="0" fontId="11" fillId="24" borderId="43" xfId="0" applyFont="1" applyFill="1" applyBorder="1" applyProtection="1">
      <alignment vertical="center"/>
      <protection locked="0"/>
    </xf>
    <xf numFmtId="0" fontId="11" fillId="24" borderId="44" xfId="0" applyFont="1" applyFill="1" applyBorder="1" applyProtection="1">
      <alignment vertical="center"/>
      <protection locked="0"/>
    </xf>
    <xf numFmtId="0" fontId="11" fillId="0" borderId="23" xfId="0" applyFont="1" applyBorder="1" applyAlignment="1" applyProtection="1">
      <alignment horizontal="center" vertical="center"/>
    </xf>
    <xf numFmtId="0" fontId="11" fillId="24" borderId="22" xfId="0" applyFont="1" applyFill="1" applyBorder="1" applyProtection="1">
      <alignment vertical="center"/>
      <protection locked="0"/>
    </xf>
    <xf numFmtId="0" fontId="11" fillId="24" borderId="25" xfId="0" applyFont="1" applyFill="1" applyBorder="1" applyProtection="1">
      <alignment vertical="center"/>
      <protection locked="0"/>
    </xf>
    <xf numFmtId="0" fontId="11" fillId="24" borderId="45" xfId="0" applyFont="1" applyFill="1" applyBorder="1" applyAlignment="1" applyProtection="1">
      <alignment horizontal="center" vertical="center"/>
      <protection locked="0"/>
    </xf>
    <xf numFmtId="0" fontId="11" fillId="0" borderId="46" xfId="0" applyFont="1" applyBorder="1" applyProtection="1">
      <alignment vertical="center"/>
    </xf>
    <xf numFmtId="0" fontId="11" fillId="0" borderId="47" xfId="0" applyFont="1" applyBorder="1" applyProtection="1">
      <alignment vertical="center"/>
    </xf>
    <xf numFmtId="0" fontId="11" fillId="24" borderId="27" xfId="0" applyFont="1" applyFill="1" applyBorder="1" applyProtection="1">
      <alignment vertical="center"/>
      <protection locked="0"/>
    </xf>
    <xf numFmtId="0" fontId="11" fillId="24" borderId="30" xfId="0" applyFont="1" applyFill="1" applyBorder="1" applyProtection="1">
      <alignment vertical="center"/>
      <protection locked="0"/>
    </xf>
    <xf numFmtId="0" fontId="11" fillId="24" borderId="43" xfId="0" applyFont="1" applyFill="1" applyBorder="1" applyAlignment="1" applyProtection="1">
      <alignment horizontal="left" vertical="center"/>
      <protection locked="0"/>
    </xf>
    <xf numFmtId="0" fontId="11" fillId="24" borderId="48" xfId="0" applyFont="1" applyFill="1" applyBorder="1" applyAlignment="1" applyProtection="1">
      <alignment horizontal="left" vertical="center"/>
      <protection locked="0"/>
    </xf>
    <xf numFmtId="0" fontId="11" fillId="24" borderId="15"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44" xfId="0" applyFont="1" applyFill="1" applyBorder="1" applyAlignment="1" applyProtection="1">
      <alignment horizontal="left" vertical="center"/>
      <protection locked="0"/>
    </xf>
    <xf numFmtId="0" fontId="11" fillId="0" borderId="28" xfId="0" applyFont="1" applyBorder="1" applyAlignment="1" applyProtection="1">
      <alignment horizontal="center" vertical="center"/>
    </xf>
    <xf numFmtId="0" fontId="11" fillId="24" borderId="39" xfId="0" applyFont="1" applyFill="1" applyBorder="1" applyProtection="1">
      <alignment vertical="center"/>
      <protection locked="0"/>
    </xf>
    <xf numFmtId="0" fontId="11" fillId="24" borderId="12" xfId="0" applyFont="1" applyFill="1" applyBorder="1" applyProtection="1">
      <alignment vertical="center"/>
      <protection locked="0"/>
    </xf>
    <xf numFmtId="0" fontId="11" fillId="24" borderId="49" xfId="0" applyFont="1" applyFill="1" applyBorder="1" applyAlignment="1" applyProtection="1">
      <alignment horizontal="left" vertical="center"/>
      <protection locked="0"/>
    </xf>
    <xf numFmtId="0" fontId="11" fillId="24" borderId="50" xfId="0" applyFont="1" applyFill="1" applyBorder="1" applyAlignment="1" applyProtection="1">
      <alignment horizontal="left" vertical="center"/>
      <protection locked="0"/>
    </xf>
    <xf numFmtId="0" fontId="11" fillId="24" borderId="51" xfId="0" applyFont="1" applyFill="1" applyBorder="1" applyAlignment="1" applyProtection="1">
      <alignment horizontal="left" vertical="center"/>
      <protection locked="0"/>
    </xf>
    <xf numFmtId="0" fontId="11" fillId="24" borderId="52" xfId="0" applyFont="1" applyFill="1" applyBorder="1" applyAlignment="1" applyProtection="1">
      <alignment horizontal="left" vertical="center"/>
      <protection locked="0"/>
    </xf>
    <xf numFmtId="0" fontId="11" fillId="24" borderId="53" xfId="0" applyFont="1" applyFill="1" applyBorder="1" applyAlignment="1" applyProtection="1">
      <alignment horizontal="left" vertical="center"/>
      <protection locked="0"/>
    </xf>
    <xf numFmtId="0" fontId="11" fillId="0" borderId="0" xfId="0" applyFont="1" applyAlignment="1" applyProtection="1">
      <alignment horizontal="center" vertical="center" wrapText="1"/>
    </xf>
    <xf numFmtId="0" fontId="11" fillId="24" borderId="54" xfId="0" applyFont="1" applyFill="1" applyBorder="1" applyAlignment="1" applyProtection="1">
      <alignment vertical="center" wrapText="1"/>
      <protection locked="0"/>
    </xf>
    <xf numFmtId="0" fontId="11" fillId="24" borderId="14" xfId="0" applyFont="1" applyFill="1" applyBorder="1" applyAlignment="1" applyProtection="1">
      <alignment vertical="center" wrapText="1"/>
      <protection locked="0"/>
    </xf>
    <xf numFmtId="0" fontId="11" fillId="24" borderId="38" xfId="0" applyFont="1" applyFill="1" applyBorder="1" applyAlignment="1" applyProtection="1">
      <alignment vertical="center" wrapText="1"/>
      <protection locked="0"/>
    </xf>
    <xf numFmtId="0" fontId="11" fillId="0" borderId="13" xfId="0" applyFont="1" applyBorder="1" applyAlignment="1" applyProtection="1">
      <alignment horizontal="center" vertical="center"/>
    </xf>
    <xf numFmtId="0" fontId="11" fillId="24" borderId="49" xfId="0" applyFont="1" applyFill="1" applyBorder="1" applyAlignment="1" applyProtection="1">
      <alignment vertical="center" wrapText="1"/>
      <protection locked="0"/>
    </xf>
    <xf numFmtId="0" fontId="11" fillId="24" borderId="52" xfId="0" applyFont="1" applyFill="1" applyBorder="1" applyAlignment="1" applyProtection="1">
      <alignment vertical="center" wrapText="1"/>
      <protection locked="0"/>
    </xf>
    <xf numFmtId="0" fontId="11" fillId="24" borderId="53" xfId="0" applyFont="1" applyFill="1" applyBorder="1" applyAlignment="1" applyProtection="1">
      <alignment vertical="center" wrapText="1"/>
      <protection locked="0"/>
    </xf>
    <xf numFmtId="176" fontId="11" fillId="0" borderId="0" xfId="0" applyNumberFormat="1" applyFont="1" applyProtection="1">
      <alignment vertical="center"/>
    </xf>
    <xf numFmtId="0" fontId="0" fillId="0" borderId="0" xfId="0" applyAlignment="1" applyProtection="1">
      <alignment vertical="top" wrapText="1"/>
    </xf>
    <xf numFmtId="0" fontId="25" fillId="0" borderId="0" xfId="0" applyFont="1" applyAlignment="1" applyProtection="1">
      <alignment vertical="top" wrapText="1"/>
    </xf>
    <xf numFmtId="0" fontId="22" fillId="0" borderId="0" xfId="0" applyFont="1" applyAlignment="1" applyProtection="1">
      <alignment vertical="center" wrapText="1"/>
    </xf>
    <xf numFmtId="177" fontId="11" fillId="0" borderId="0" xfId="0" applyNumberFormat="1" applyFont="1" applyProtection="1">
      <alignment vertical="center"/>
    </xf>
    <xf numFmtId="0" fontId="33" fillId="0" borderId="0" xfId="0" applyFont="1" applyProtection="1">
      <alignment vertical="center"/>
    </xf>
    <xf numFmtId="0" fontId="25" fillId="0" borderId="0" xfId="0" applyFont="1" applyProtection="1">
      <alignment vertical="center"/>
    </xf>
    <xf numFmtId="0" fontId="12" fillId="0" borderId="0" xfId="0" applyFont="1" applyProtection="1">
      <alignment vertical="center"/>
    </xf>
    <xf numFmtId="0" fontId="33" fillId="0" borderId="0" xfId="0" applyFont="1" applyAlignment="1" applyProtection="1">
      <alignment vertical="top"/>
    </xf>
    <xf numFmtId="0" fontId="34" fillId="0" borderId="0" xfId="0" applyFont="1" applyProtection="1">
      <alignment vertical="center"/>
    </xf>
    <xf numFmtId="0" fontId="0" fillId="25" borderId="0" xfId="0" applyFill="1" applyProtection="1">
      <alignment vertical="center"/>
    </xf>
    <xf numFmtId="0" fontId="33" fillId="25" borderId="0" xfId="0" applyFont="1" applyFill="1" applyProtection="1">
      <alignment vertical="center"/>
    </xf>
    <xf numFmtId="0" fontId="25" fillId="25" borderId="0" xfId="0" applyFont="1" applyFill="1" applyProtection="1">
      <alignment vertical="center"/>
    </xf>
    <xf numFmtId="0" fontId="12" fillId="25" borderId="0" xfId="0" applyFont="1" applyFill="1" applyProtection="1">
      <alignment vertical="center"/>
    </xf>
    <xf numFmtId="0" fontId="33" fillId="25" borderId="0" xfId="0" applyFont="1" applyFill="1" applyAlignment="1" applyProtection="1">
      <alignment vertical="top"/>
    </xf>
    <xf numFmtId="0" fontId="34" fillId="25" borderId="0" xfId="0" applyFont="1" applyFill="1" applyProtection="1">
      <alignment vertical="center"/>
    </xf>
    <xf numFmtId="0" fontId="11" fillId="25" borderId="0" xfId="0" applyFont="1" applyFill="1" applyProtection="1">
      <alignment vertical="center"/>
    </xf>
    <xf numFmtId="0" fontId="35" fillId="25" borderId="0" xfId="0" applyFont="1" applyFill="1" applyAlignment="1" applyProtection="1">
      <alignment horizontal="center" vertical="center"/>
    </xf>
    <xf numFmtId="0" fontId="27" fillId="25" borderId="0" xfId="0" applyFont="1" applyFill="1" applyProtection="1">
      <alignment vertical="center"/>
    </xf>
    <xf numFmtId="0" fontId="36" fillId="25" borderId="48" xfId="0" applyFont="1" applyFill="1" applyBorder="1" applyAlignment="1" applyProtection="1">
      <alignment horizontal="center" vertical="center"/>
    </xf>
    <xf numFmtId="0" fontId="36" fillId="25" borderId="15" xfId="0" applyFont="1" applyFill="1" applyBorder="1" applyAlignment="1" applyProtection="1">
      <alignment horizontal="center" vertical="center"/>
    </xf>
    <xf numFmtId="0" fontId="36" fillId="25" borderId="48" xfId="0" applyFont="1" applyFill="1" applyBorder="1" applyAlignment="1" applyProtection="1">
      <alignment horizontal="center" vertical="center" wrapText="1"/>
    </xf>
    <xf numFmtId="0" fontId="36" fillId="25" borderId="55" xfId="0" applyFont="1" applyFill="1" applyBorder="1" applyAlignment="1" applyProtection="1">
      <alignment horizontal="center" vertical="center" wrapText="1"/>
    </xf>
    <xf numFmtId="0" fontId="36" fillId="25" borderId="15" xfId="0" applyFont="1" applyFill="1" applyBorder="1" applyAlignment="1" applyProtection="1">
      <alignment horizontal="center" vertical="center" wrapText="1"/>
    </xf>
    <xf numFmtId="0" fontId="36" fillId="25" borderId="56" xfId="0" applyFont="1" applyFill="1" applyBorder="1" applyAlignment="1" applyProtection="1">
      <alignment horizontal="center" vertical="center" wrapText="1"/>
    </xf>
    <xf numFmtId="0" fontId="36" fillId="25" borderId="14" xfId="0" applyFont="1" applyFill="1" applyBorder="1" applyAlignment="1" applyProtection="1">
      <alignment horizontal="center" vertical="center"/>
    </xf>
    <xf numFmtId="0" fontId="27" fillId="25" borderId="0" xfId="0" applyFont="1" applyFill="1" applyAlignment="1" applyProtection="1">
      <alignment horizontal="left" vertical="center"/>
    </xf>
    <xf numFmtId="0" fontId="37" fillId="25" borderId="0" xfId="0" applyFont="1" applyFill="1" applyProtection="1">
      <alignment vertical="center"/>
    </xf>
    <xf numFmtId="0" fontId="38" fillId="26" borderId="10" xfId="0" applyFont="1" applyFill="1" applyBorder="1" applyAlignment="1" applyProtection="1">
      <alignment horizontal="left" vertical="center"/>
    </xf>
    <xf numFmtId="0" fontId="39" fillId="25" borderId="48" xfId="0" applyFont="1" applyFill="1" applyBorder="1" applyAlignment="1" applyProtection="1">
      <alignment horizontal="center" vertical="center"/>
    </xf>
    <xf numFmtId="0" fontId="39" fillId="25" borderId="55" xfId="0" applyFont="1" applyFill="1" applyBorder="1" applyAlignment="1" applyProtection="1">
      <alignment horizontal="center" vertical="center"/>
    </xf>
    <xf numFmtId="0" fontId="39" fillId="25" borderId="15" xfId="0" applyFont="1" applyFill="1" applyBorder="1" applyAlignment="1" applyProtection="1">
      <alignment horizontal="center" vertical="center"/>
    </xf>
    <xf numFmtId="0" fontId="39" fillId="25" borderId="10" xfId="0" applyFont="1" applyFill="1" applyBorder="1" applyAlignment="1" applyProtection="1">
      <alignment horizontal="center" vertical="center"/>
    </xf>
    <xf numFmtId="0" fontId="40" fillId="25" borderId="0" xfId="0" applyFont="1" applyFill="1" applyProtection="1">
      <alignment vertical="center"/>
    </xf>
    <xf numFmtId="0" fontId="39" fillId="26" borderId="10" xfId="0" applyFont="1" applyFill="1" applyBorder="1" applyAlignment="1" applyProtection="1">
      <alignment horizontal="left" vertical="center"/>
    </xf>
    <xf numFmtId="0" fontId="38" fillId="25" borderId="48" xfId="0" applyFont="1" applyFill="1" applyBorder="1" applyAlignment="1" applyProtection="1">
      <alignment horizontal="center" vertical="center" wrapText="1"/>
    </xf>
    <xf numFmtId="0" fontId="38" fillId="25" borderId="15" xfId="0" applyFont="1" applyFill="1" applyBorder="1" applyAlignment="1" applyProtection="1">
      <alignment horizontal="center" vertical="center" wrapText="1"/>
    </xf>
    <xf numFmtId="0" fontId="41" fillId="25" borderId="0" xfId="0" applyFont="1" applyFill="1" applyBorder="1" applyAlignment="1" applyProtection="1">
      <alignment horizontal="left" vertical="center"/>
    </xf>
    <xf numFmtId="0" fontId="12" fillId="25" borderId="0" xfId="0" applyFont="1" applyFill="1" applyAlignment="1" applyProtection="1">
      <alignment horizontal="center" vertical="top"/>
    </xf>
    <xf numFmtId="0" fontId="38" fillId="25" borderId="0" xfId="0" applyFont="1" applyFill="1" applyProtection="1">
      <alignment vertical="center"/>
    </xf>
    <xf numFmtId="0" fontId="12" fillId="25" borderId="48" xfId="0" applyFont="1" applyFill="1" applyBorder="1" applyAlignment="1" applyProtection="1">
      <alignment horizontal="center" vertical="center"/>
    </xf>
    <xf numFmtId="0" fontId="12" fillId="25" borderId="55" xfId="0" applyFont="1" applyFill="1" applyBorder="1" applyAlignment="1" applyProtection="1">
      <alignment horizontal="center" vertical="center"/>
    </xf>
    <xf numFmtId="0" fontId="12" fillId="25" borderId="57" xfId="0" applyFont="1" applyFill="1" applyBorder="1" applyAlignment="1" applyProtection="1">
      <alignment horizontal="center" vertical="center"/>
    </xf>
    <xf numFmtId="0" fontId="12" fillId="25" borderId="58" xfId="0" applyFont="1" applyFill="1" applyBorder="1" applyAlignment="1" applyProtection="1">
      <alignment horizontal="center" vertical="center"/>
    </xf>
    <xf numFmtId="0" fontId="36" fillId="25" borderId="0" xfId="0" applyFont="1" applyFill="1" applyAlignment="1" applyProtection="1">
      <alignment horizontal="center" vertical="center"/>
    </xf>
    <xf numFmtId="0" fontId="41" fillId="25" borderId="0" xfId="0" applyFont="1" applyFill="1" applyAlignment="1" applyProtection="1">
      <alignment horizontal="center" vertical="top"/>
    </xf>
    <xf numFmtId="0" fontId="12" fillId="25" borderId="0" xfId="0" applyFont="1" applyFill="1" applyAlignment="1" applyProtection="1">
      <alignment horizontal="right" vertical="top"/>
    </xf>
    <xf numFmtId="0" fontId="37" fillId="25" borderId="0" xfId="0" applyFont="1" applyFill="1" applyAlignment="1" applyProtection="1">
      <alignment horizontal="left" vertical="center"/>
    </xf>
    <xf numFmtId="0" fontId="0" fillId="25" borderId="0" xfId="0" applyFill="1" applyAlignment="1" applyProtection="1">
      <alignment horizontal="center" vertical="center"/>
    </xf>
    <xf numFmtId="0" fontId="38" fillId="0" borderId="10" xfId="0" applyFont="1" applyBorder="1" applyAlignment="1" applyProtection="1">
      <alignment vertical="center" wrapText="1"/>
    </xf>
    <xf numFmtId="0" fontId="38" fillId="25" borderId="0" xfId="0" applyFont="1" applyFill="1" applyAlignment="1" applyProtection="1">
      <alignment vertical="center" wrapText="1"/>
    </xf>
    <xf numFmtId="49" fontId="27" fillId="25" borderId="0" xfId="0" applyNumberFormat="1" applyFont="1" applyFill="1" applyProtection="1">
      <alignment vertical="center"/>
    </xf>
    <xf numFmtId="0" fontId="37" fillId="25" borderId="0" xfId="0" applyFont="1" applyFill="1" applyAlignment="1" applyProtection="1">
      <alignment horizontal="left" vertical="top" wrapText="1"/>
    </xf>
    <xf numFmtId="0" fontId="38" fillId="25" borderId="10" xfId="0" applyFont="1" applyFill="1" applyBorder="1" applyAlignment="1" applyProtection="1">
      <alignment horizontal="left" vertical="center" wrapText="1"/>
    </xf>
    <xf numFmtId="0" fontId="38" fillId="25" borderId="48" xfId="0" applyFont="1" applyFill="1" applyBorder="1" applyAlignment="1" applyProtection="1">
      <alignment horizontal="left" vertical="top" wrapText="1"/>
    </xf>
    <xf numFmtId="0" fontId="0" fillId="25" borderId="12" xfId="0" applyFill="1" applyBorder="1" applyAlignment="1" applyProtection="1">
      <alignment horizontal="left" vertical="top"/>
    </xf>
    <xf numFmtId="0" fontId="37" fillId="0" borderId="0" xfId="0" applyFont="1" applyAlignment="1" applyProtection="1">
      <alignment horizontal="left" vertical="center"/>
    </xf>
    <xf numFmtId="0" fontId="38" fillId="25" borderId="0" xfId="0" applyFont="1" applyFill="1" applyBorder="1" applyAlignment="1" applyProtection="1">
      <alignment horizontal="left" vertical="center" wrapText="1"/>
    </xf>
    <xf numFmtId="0" fontId="37" fillId="25" borderId="0" xfId="0" applyFont="1" applyFill="1" applyAlignment="1" applyProtection="1">
      <alignment vertical="center"/>
    </xf>
    <xf numFmtId="49" fontId="42" fillId="25" borderId="0" xfId="0" applyNumberFormat="1" applyFont="1" applyFill="1" applyProtection="1">
      <alignment vertical="center"/>
    </xf>
    <xf numFmtId="49" fontId="41"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6" fillId="25" borderId="59" xfId="0" applyFont="1" applyFill="1" applyBorder="1" applyAlignment="1" applyProtection="1">
      <alignment horizontal="center" vertical="center"/>
    </xf>
    <xf numFmtId="0" fontId="43" fillId="25" borderId="59" xfId="0" applyFont="1" applyFill="1" applyBorder="1" applyProtection="1">
      <alignment vertical="center"/>
    </xf>
    <xf numFmtId="0" fontId="36" fillId="25" borderId="0" xfId="0" applyFont="1" applyFill="1" applyAlignment="1" applyProtection="1">
      <alignment horizontal="left" vertical="center"/>
    </xf>
    <xf numFmtId="0" fontId="42" fillId="25" borderId="0" xfId="0" applyFont="1" applyFill="1" applyAlignment="1" applyProtection="1">
      <alignment horizontal="left" vertical="center"/>
    </xf>
    <xf numFmtId="0" fontId="43" fillId="25" borderId="60" xfId="0" applyFont="1" applyFill="1" applyBorder="1" applyProtection="1">
      <alignment vertical="center"/>
    </xf>
    <xf numFmtId="0" fontId="36" fillId="27" borderId="46" xfId="0" applyFont="1" applyFill="1" applyBorder="1" applyAlignment="1" applyProtection="1">
      <alignment horizontal="center" vertical="center"/>
    </xf>
    <xf numFmtId="0" fontId="38" fillId="25" borderId="61" xfId="0" applyFont="1" applyFill="1" applyBorder="1" applyAlignment="1" applyProtection="1">
      <alignment horizontal="center" vertical="center"/>
    </xf>
    <xf numFmtId="0" fontId="38" fillId="25" borderId="57" xfId="0" applyFont="1" applyFill="1" applyBorder="1" applyAlignment="1" applyProtection="1">
      <alignment horizontal="center" vertical="center"/>
    </xf>
    <xf numFmtId="0" fontId="38" fillId="25" borderId="62" xfId="0" applyFont="1" applyFill="1" applyBorder="1" applyAlignment="1" applyProtection="1">
      <alignment horizontal="center" vertical="center"/>
    </xf>
    <xf numFmtId="0" fontId="38" fillId="25" borderId="63" xfId="0" applyFont="1" applyFill="1" applyBorder="1" applyAlignment="1" applyProtection="1">
      <alignment horizontal="center" vertical="center"/>
    </xf>
    <xf numFmtId="0" fontId="43" fillId="25" borderId="0" xfId="0" applyFont="1" applyFill="1" applyBorder="1" applyProtection="1">
      <alignment vertical="center"/>
    </xf>
    <xf numFmtId="0" fontId="36" fillId="0" borderId="10" xfId="0" applyFont="1" applyBorder="1" applyAlignment="1" applyProtection="1">
      <alignment horizontal="left" vertical="center"/>
    </xf>
    <xf numFmtId="0" fontId="36" fillId="0" borderId="10" xfId="0" applyFont="1" applyBorder="1" applyAlignment="1" applyProtection="1">
      <alignment horizontal="left" vertical="center" wrapText="1"/>
    </xf>
    <xf numFmtId="0" fontId="38" fillId="25" borderId="64" xfId="0" applyFont="1" applyFill="1" applyBorder="1" applyProtection="1">
      <alignment vertical="center"/>
    </xf>
    <xf numFmtId="0" fontId="38" fillId="25" borderId="65" xfId="0" applyFont="1" applyFill="1" applyBorder="1" applyProtection="1">
      <alignment vertical="center"/>
    </xf>
    <xf numFmtId="0" fontId="38" fillId="25" borderId="66" xfId="0" applyFont="1" applyFill="1" applyBorder="1" applyProtection="1">
      <alignment vertical="center"/>
    </xf>
    <xf numFmtId="0" fontId="12" fillId="25" borderId="0" xfId="0" applyFont="1" applyFill="1" applyAlignment="1" applyProtection="1">
      <alignment vertical="center"/>
    </xf>
    <xf numFmtId="49" fontId="37" fillId="25" borderId="0" xfId="0" applyNumberFormat="1" applyFont="1" applyFill="1" applyProtection="1">
      <alignment vertical="center"/>
    </xf>
    <xf numFmtId="49" fontId="41" fillId="25" borderId="0" xfId="0" applyNumberFormat="1" applyFont="1" applyFill="1" applyProtection="1">
      <alignment vertical="center"/>
    </xf>
    <xf numFmtId="49" fontId="41" fillId="0" borderId="0" xfId="0" applyNumberFormat="1" applyFont="1" applyAlignment="1" applyProtection="1">
      <alignment horizontal="center" vertical="top"/>
    </xf>
    <xf numFmtId="49" fontId="38" fillId="25" borderId="24" xfId="0" applyNumberFormat="1" applyFont="1" applyFill="1" applyBorder="1" applyAlignment="1" applyProtection="1">
      <alignment horizontal="left" vertical="center" wrapText="1"/>
    </xf>
    <xf numFmtId="49" fontId="38" fillId="26" borderId="10" xfId="0" applyNumberFormat="1" applyFont="1" applyFill="1" applyBorder="1" applyAlignment="1" applyProtection="1">
      <alignment horizontal="center" vertical="center" wrapText="1"/>
    </xf>
    <xf numFmtId="0" fontId="38" fillId="0" borderId="48" xfId="0" applyFont="1" applyBorder="1" applyAlignment="1" applyProtection="1">
      <alignment horizontal="left" vertical="center" wrapText="1"/>
    </xf>
    <xf numFmtId="0" fontId="38" fillId="0" borderId="55" xfId="0" applyFont="1" applyBorder="1" applyAlignment="1" applyProtection="1">
      <alignment horizontal="left" vertical="center" wrapText="1"/>
    </xf>
    <xf numFmtId="0" fontId="38" fillId="0" borderId="15" xfId="0" applyFont="1" applyBorder="1" applyAlignment="1" applyProtection="1">
      <alignment horizontal="left" vertical="center" wrapText="1"/>
    </xf>
    <xf numFmtId="49" fontId="11" fillId="25" borderId="0" xfId="0" applyNumberFormat="1" applyFont="1" applyFill="1" applyProtection="1">
      <alignment vertical="center"/>
    </xf>
    <xf numFmtId="49" fontId="44" fillId="25" borderId="0" xfId="0" applyNumberFormat="1" applyFont="1" applyFill="1" applyAlignment="1" applyProtection="1">
      <alignment vertical="center"/>
    </xf>
    <xf numFmtId="0" fontId="36" fillId="25" borderId="10" xfId="0" applyFont="1" applyFill="1" applyBorder="1" applyAlignment="1" applyProtection="1">
      <alignment horizontal="left" vertical="top" wrapText="1"/>
      <protection locked="0"/>
    </xf>
    <xf numFmtId="0" fontId="41" fillId="25" borderId="0" xfId="0" applyFont="1" applyFill="1" applyAlignment="1" applyProtection="1">
      <alignment horizontal="center" vertical="center"/>
    </xf>
    <xf numFmtId="49" fontId="11" fillId="25" borderId="64" xfId="0" applyNumberFormat="1" applyFont="1" applyFill="1" applyBorder="1" applyProtection="1">
      <alignment vertical="center"/>
    </xf>
    <xf numFmtId="0" fontId="45" fillId="25" borderId="65" xfId="0" applyFont="1" applyFill="1" applyBorder="1" applyAlignment="1" applyProtection="1">
      <alignment vertical="center" wrapText="1"/>
    </xf>
    <xf numFmtId="0" fontId="45" fillId="25" borderId="65" xfId="0" applyFont="1" applyFill="1" applyBorder="1" applyProtection="1">
      <alignment vertical="center"/>
    </xf>
    <xf numFmtId="0" fontId="11" fillId="25" borderId="66" xfId="0" applyFont="1" applyFill="1" applyBorder="1" applyProtection="1">
      <alignment vertical="center"/>
    </xf>
    <xf numFmtId="0" fontId="46" fillId="25" borderId="0" xfId="0" applyFont="1" applyFill="1" applyProtection="1">
      <alignment vertical="center"/>
    </xf>
    <xf numFmtId="0" fontId="33" fillId="26" borderId="14" xfId="0" applyFont="1" applyFill="1" applyBorder="1" applyAlignment="1" applyProtection="1">
      <alignment horizontal="center" vertical="center"/>
    </xf>
    <xf numFmtId="0" fontId="12" fillId="0" borderId="67" xfId="0" quotePrefix="1" applyFont="1" applyBorder="1" applyAlignment="1" applyProtection="1">
      <alignment horizontal="center" vertical="center"/>
    </xf>
    <xf numFmtId="0" fontId="12" fillId="0" borderId="62" xfId="0" quotePrefix="1" applyFont="1" applyBorder="1" applyAlignment="1" applyProtection="1">
      <alignment horizontal="center" vertical="center"/>
    </xf>
    <xf numFmtId="0" fontId="12" fillId="0" borderId="58" xfId="0" quotePrefix="1" applyFont="1" applyBorder="1" applyAlignment="1" applyProtection="1">
      <alignment vertical="center"/>
    </xf>
    <xf numFmtId="0" fontId="12" fillId="0" borderId="68" xfId="0" quotePrefix="1" applyFont="1" applyBorder="1" applyAlignment="1" applyProtection="1">
      <alignment vertical="center"/>
    </xf>
    <xf numFmtId="0" fontId="12" fillId="0" borderId="68" xfId="0" quotePrefix="1" applyFont="1" applyBorder="1" applyAlignment="1" applyProtection="1">
      <alignment horizontal="center" vertical="center"/>
    </xf>
    <xf numFmtId="0" fontId="41" fillId="0" borderId="69" xfId="0" quotePrefix="1" applyFont="1" applyBorder="1" applyAlignment="1" applyProtection="1">
      <alignment horizontal="center" vertical="center"/>
    </xf>
    <xf numFmtId="0" fontId="0" fillId="0" borderId="0" xfId="0" applyFill="1" applyAlignment="1" applyProtection="1">
      <alignment horizontal="center" vertical="center"/>
    </xf>
    <xf numFmtId="0" fontId="36" fillId="25" borderId="70" xfId="0" applyFont="1" applyFill="1" applyBorder="1" applyAlignment="1" applyProtection="1">
      <alignment horizontal="center" vertical="center"/>
    </xf>
    <xf numFmtId="0" fontId="36" fillId="25" borderId="24" xfId="0" applyFont="1" applyFill="1" applyBorder="1" applyAlignment="1" applyProtection="1">
      <alignment horizontal="center" vertical="center"/>
    </xf>
    <xf numFmtId="0" fontId="36" fillId="25" borderId="70"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36" fillId="25" borderId="24" xfId="0" applyFont="1" applyFill="1" applyBorder="1" applyAlignment="1" applyProtection="1">
      <alignment horizontal="center" vertical="center" wrapText="1"/>
    </xf>
    <xf numFmtId="0" fontId="36" fillId="25" borderId="71" xfId="0" applyFont="1" applyFill="1" applyBorder="1" applyAlignment="1" applyProtection="1">
      <alignment horizontal="center" vertical="center" wrapText="1"/>
    </xf>
    <xf numFmtId="0" fontId="11" fillId="25" borderId="0" xfId="0" applyFont="1" applyFill="1" applyAlignment="1" applyProtection="1">
      <alignment horizontal="center" vertical="center"/>
    </xf>
    <xf numFmtId="0" fontId="41" fillId="25" borderId="0" xfId="0" applyFont="1" applyFill="1" applyProtection="1">
      <alignment vertical="center"/>
    </xf>
    <xf numFmtId="0" fontId="38" fillId="26" borderId="23" xfId="0" applyFont="1" applyFill="1" applyBorder="1" applyAlignment="1" applyProtection="1">
      <alignment horizontal="left" vertical="center"/>
    </xf>
    <xf numFmtId="0" fontId="39" fillId="25" borderId="23" xfId="0" applyFont="1" applyFill="1" applyBorder="1" applyAlignment="1" applyProtection="1">
      <alignment horizontal="left" vertical="center"/>
    </xf>
    <xf numFmtId="0" fontId="39" fillId="0" borderId="48" xfId="0" applyFont="1" applyBorder="1" applyProtection="1">
      <alignment vertical="center"/>
    </xf>
    <xf numFmtId="0" fontId="39" fillId="25" borderId="12" xfId="0" applyFont="1" applyFill="1" applyBorder="1" applyAlignment="1" applyProtection="1">
      <alignment horizontal="left" vertical="center"/>
    </xf>
    <xf numFmtId="0" fontId="39" fillId="25" borderId="23" xfId="0" applyFont="1" applyFill="1" applyBorder="1" applyAlignment="1" applyProtection="1">
      <alignment horizontal="left" vertical="center" wrapText="1"/>
    </xf>
    <xf numFmtId="0" fontId="39" fillId="26" borderId="23" xfId="0" applyFont="1" applyFill="1" applyBorder="1" applyAlignment="1" applyProtection="1">
      <alignment horizontal="left" vertical="center"/>
    </xf>
    <xf numFmtId="0" fontId="41" fillId="25" borderId="70" xfId="0" applyFont="1" applyFill="1" applyBorder="1" applyAlignment="1" applyProtection="1">
      <alignment horizontal="center" vertical="center" wrapText="1"/>
    </xf>
    <xf numFmtId="0" fontId="41" fillId="25" borderId="24" xfId="0" applyFont="1" applyFill="1" applyBorder="1" applyAlignment="1" applyProtection="1">
      <alignment horizontal="center" vertical="center" wrapText="1"/>
    </xf>
    <xf numFmtId="0" fontId="41" fillId="25" borderId="0" xfId="0" applyFont="1" applyFill="1" applyBorder="1" applyAlignment="1" applyProtection="1">
      <alignment horizontal="center" vertical="center" wrapText="1"/>
    </xf>
    <xf numFmtId="0" fontId="12" fillId="25" borderId="0" xfId="0" applyFont="1" applyFill="1" applyAlignment="1" applyProtection="1">
      <alignment horizontal="left" vertical="top" wrapText="1"/>
    </xf>
    <xf numFmtId="0" fontId="39" fillId="25" borderId="0" xfId="0" applyFont="1" applyFill="1" applyAlignment="1" applyProtection="1">
      <alignment horizontal="left" vertical="center" wrapText="1"/>
    </xf>
    <xf numFmtId="0" fontId="39" fillId="25" borderId="71" xfId="0" applyFont="1" applyFill="1" applyBorder="1" applyAlignment="1" applyProtection="1">
      <alignment horizontal="left" vertical="center"/>
    </xf>
    <xf numFmtId="0" fontId="39" fillId="25" borderId="72" xfId="0" applyFont="1" applyFill="1" applyBorder="1" applyAlignment="1" applyProtection="1">
      <alignment horizontal="left" vertical="center"/>
    </xf>
    <xf numFmtId="0" fontId="39" fillId="25" borderId="73" xfId="0" applyFont="1" applyFill="1" applyBorder="1" applyAlignment="1" applyProtection="1">
      <alignment horizontal="left" vertical="center" wrapText="1"/>
    </xf>
    <xf numFmtId="0" fontId="39" fillId="25" borderId="73" xfId="0" applyFont="1" applyFill="1" applyBorder="1" applyAlignment="1">
      <alignment horizontal="left" vertical="center" wrapText="1"/>
    </xf>
    <xf numFmtId="0" fontId="39" fillId="25" borderId="70" xfId="0" applyFont="1" applyFill="1" applyBorder="1" applyAlignment="1" applyProtection="1">
      <alignment horizontal="left" vertical="center" wrapText="1"/>
    </xf>
    <xf numFmtId="0" fontId="39" fillId="25" borderId="74" xfId="0" applyFont="1" applyFill="1" applyBorder="1" applyAlignment="1" applyProtection="1">
      <alignment horizontal="left" vertical="center"/>
    </xf>
    <xf numFmtId="0" fontId="39" fillId="25" borderId="74" xfId="0" applyFont="1" applyFill="1" applyBorder="1" applyAlignment="1" applyProtection="1">
      <alignment horizontal="left" vertical="center" wrapText="1"/>
    </xf>
    <xf numFmtId="0" fontId="39" fillId="25" borderId="75" xfId="0" applyFont="1" applyFill="1" applyBorder="1" applyAlignment="1" applyProtection="1">
      <alignment horizontal="left" vertical="center" wrapText="1"/>
    </xf>
    <xf numFmtId="0" fontId="12" fillId="25" borderId="0" xfId="0" applyFont="1" applyFill="1" applyAlignment="1" applyProtection="1">
      <alignment horizontal="left" vertical="center" wrapText="1"/>
    </xf>
    <xf numFmtId="0" fontId="41" fillId="25" borderId="0" xfId="0" applyFont="1" applyFill="1" applyAlignment="1">
      <alignment horizontal="left" vertical="top" wrapText="1"/>
    </xf>
    <xf numFmtId="0" fontId="12" fillId="25" borderId="0" xfId="0" applyFont="1" applyFill="1" applyAlignment="1">
      <alignment horizontal="left" vertical="top" wrapText="1"/>
    </xf>
    <xf numFmtId="0" fontId="41" fillId="25" borderId="0" xfId="0" applyFont="1" applyFill="1" applyAlignment="1" applyProtection="1">
      <alignment horizontal="left" vertical="center"/>
    </xf>
    <xf numFmtId="0" fontId="38" fillId="0" borderId="23" xfId="0" applyFont="1" applyBorder="1" applyAlignment="1" applyProtection="1">
      <alignment vertical="center" wrapText="1"/>
    </xf>
    <xf numFmtId="0" fontId="36" fillId="25" borderId="23" xfId="0" applyFont="1" applyFill="1" applyBorder="1" applyAlignment="1" applyProtection="1">
      <alignment horizontal="left" vertical="center" wrapText="1"/>
    </xf>
    <xf numFmtId="0" fontId="38" fillId="25" borderId="70" xfId="0" applyFont="1" applyFill="1" applyBorder="1" applyAlignment="1" applyProtection="1">
      <alignment horizontal="left" vertical="top" wrapText="1"/>
    </xf>
    <xf numFmtId="0" fontId="38" fillId="0" borderId="10" xfId="0" applyFont="1" applyBorder="1" applyAlignment="1" applyProtection="1">
      <alignment horizontal="left" vertical="top" wrapText="1"/>
    </xf>
    <xf numFmtId="49" fontId="41" fillId="25" borderId="0" xfId="0" applyNumberFormat="1" applyFont="1" applyFill="1" applyAlignment="1" applyProtection="1">
      <alignment horizontal="center" vertical="center"/>
    </xf>
    <xf numFmtId="0" fontId="25" fillId="28" borderId="46" xfId="0" applyFont="1" applyFill="1" applyBorder="1" applyAlignment="1" applyProtection="1">
      <alignment horizontal="center" vertical="center" wrapText="1"/>
    </xf>
    <xf numFmtId="0" fontId="36" fillId="25" borderId="10" xfId="0" applyFont="1" applyFill="1" applyBorder="1" applyAlignment="1" applyProtection="1">
      <alignment horizontal="left" vertical="center"/>
    </xf>
    <xf numFmtId="0" fontId="12" fillId="26" borderId="55" xfId="0" applyFont="1" applyFill="1" applyBorder="1" applyAlignment="1" applyProtection="1">
      <alignment horizontal="center" vertical="center" textRotation="255"/>
    </xf>
    <xf numFmtId="0" fontId="12" fillId="26" borderId="48" xfId="0" applyFont="1" applyFill="1" applyBorder="1" applyAlignment="1" applyProtection="1">
      <alignment horizontal="center" vertical="center" textRotation="255" wrapText="1"/>
    </xf>
    <xf numFmtId="0" fontId="12" fillId="26" borderId="55" xfId="0" applyFont="1" applyFill="1" applyBorder="1" applyAlignment="1" applyProtection="1">
      <alignment horizontal="center" vertical="center" textRotation="255" wrapText="1"/>
    </xf>
    <xf numFmtId="0" fontId="12" fillId="26" borderId="15" xfId="0" applyFont="1" applyFill="1" applyBorder="1" applyAlignment="1" applyProtection="1">
      <alignment horizontal="center" vertical="center" textRotation="255"/>
    </xf>
    <xf numFmtId="0" fontId="47" fillId="25" borderId="0" xfId="0" applyFont="1" applyFill="1" applyAlignment="1" applyProtection="1">
      <alignment horizontal="left" vertical="center"/>
    </xf>
    <xf numFmtId="0" fontId="41" fillId="25" borderId="0" xfId="0" applyFont="1" applyFill="1" applyAlignment="1" applyProtection="1">
      <alignment horizontal="left" vertical="center" wrapText="1"/>
    </xf>
    <xf numFmtId="0" fontId="38" fillId="25" borderId="68" xfId="0" applyFont="1" applyFill="1" applyBorder="1" applyAlignment="1" applyProtection="1">
      <alignment horizontal="center" vertical="center"/>
    </xf>
    <xf numFmtId="0" fontId="38" fillId="25" borderId="58" xfId="0" applyFont="1" applyFill="1" applyBorder="1" applyAlignment="1" applyProtection="1">
      <alignment horizontal="center" vertical="center"/>
    </xf>
    <xf numFmtId="0" fontId="38" fillId="25" borderId="0" xfId="0" applyFont="1" applyFill="1" applyAlignment="1" applyProtection="1">
      <alignment horizontal="center" vertical="center"/>
    </xf>
    <xf numFmtId="0" fontId="38" fillId="0" borderId="76" xfId="0" applyFont="1" applyBorder="1" applyAlignment="1" applyProtection="1">
      <alignment horizontal="center" vertical="center"/>
    </xf>
    <xf numFmtId="0" fontId="48" fillId="25" borderId="0" xfId="0" applyFont="1" applyFill="1" applyProtection="1">
      <alignment vertical="center"/>
    </xf>
    <xf numFmtId="0" fontId="36" fillId="27" borderId="77" xfId="0" applyFont="1" applyFill="1" applyBorder="1" applyAlignment="1" applyProtection="1">
      <alignment horizontal="center" vertical="center"/>
    </xf>
    <xf numFmtId="0" fontId="38" fillId="0" borderId="78" xfId="0" applyFont="1" applyBorder="1" applyAlignment="1" applyProtection="1">
      <alignment horizontal="left" vertical="center" wrapText="1"/>
    </xf>
    <xf numFmtId="0" fontId="38" fillId="0" borderId="79"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38" fillId="0" borderId="80" xfId="0" applyFont="1" applyBorder="1" applyAlignment="1" applyProtection="1">
      <alignment horizontal="center" vertical="center" wrapText="1"/>
    </xf>
    <xf numFmtId="0" fontId="38" fillId="0" borderId="81" xfId="0" applyFont="1" applyBorder="1" applyAlignment="1" applyProtection="1">
      <alignment horizontal="left" vertical="center"/>
    </xf>
    <xf numFmtId="0" fontId="36" fillId="0" borderId="23" xfId="0" applyFont="1" applyBorder="1" applyAlignment="1" applyProtection="1">
      <alignment horizontal="left" vertical="center"/>
    </xf>
    <xf numFmtId="0" fontId="36" fillId="0" borderId="23" xfId="0" applyFont="1" applyBorder="1" applyAlignment="1" applyProtection="1">
      <alignment horizontal="left" vertical="center" wrapText="1"/>
    </xf>
    <xf numFmtId="0" fontId="33" fillId="25" borderId="41" xfId="0" applyFont="1" applyFill="1" applyBorder="1" applyProtection="1">
      <alignment vertical="center"/>
    </xf>
    <xf numFmtId="0" fontId="41" fillId="27" borderId="82" xfId="0" applyFont="1" applyFill="1" applyBorder="1" applyAlignment="1" applyProtection="1">
      <alignment horizontal="center" vertical="center" wrapText="1"/>
    </xf>
    <xf numFmtId="0" fontId="41" fillId="27" borderId="83" xfId="0" applyFont="1" applyFill="1" applyBorder="1" applyAlignment="1" applyProtection="1">
      <alignment horizontal="center" vertical="center" wrapText="1"/>
    </xf>
    <xf numFmtId="0" fontId="41" fillId="27" borderId="84" xfId="0" applyFont="1" applyFill="1" applyBorder="1" applyAlignment="1" applyProtection="1">
      <alignment horizontal="center" vertical="center" wrapText="1"/>
    </xf>
    <xf numFmtId="49" fontId="36" fillId="25" borderId="0" xfId="0" applyNumberFormat="1" applyFont="1" applyFill="1" applyProtection="1">
      <alignment vertical="center"/>
    </xf>
    <xf numFmtId="0" fontId="41" fillId="0" borderId="0" xfId="0" applyFont="1" applyAlignment="1" applyProtection="1">
      <alignment horizontal="left" vertical="top" wrapText="1"/>
    </xf>
    <xf numFmtId="0" fontId="41" fillId="25" borderId="0" xfId="0" applyFont="1" applyFill="1" applyAlignment="1" applyProtection="1">
      <alignment horizontal="left" vertical="top" wrapText="1"/>
    </xf>
    <xf numFmtId="49" fontId="38" fillId="26" borderId="23" xfId="0" applyNumberFormat="1" applyFont="1" applyFill="1" applyBorder="1" applyAlignment="1" applyProtection="1">
      <alignment horizontal="center" vertical="center" wrapText="1"/>
    </xf>
    <xf numFmtId="0" fontId="38" fillId="0" borderId="70" xfId="0" applyFont="1" applyBorder="1" applyAlignment="1" applyProtection="1">
      <alignment horizontal="left" vertical="center" wrapText="1"/>
    </xf>
    <xf numFmtId="0" fontId="38" fillId="0" borderId="0" xfId="0" applyFont="1" applyAlignment="1" applyProtection="1">
      <alignment horizontal="left" vertical="center" wrapText="1"/>
    </xf>
    <xf numFmtId="0" fontId="38" fillId="0" borderId="24" xfId="0" applyFont="1" applyBorder="1" applyAlignment="1" applyProtection="1">
      <alignment horizontal="left" vertical="center" wrapText="1"/>
    </xf>
    <xf numFmtId="49" fontId="49" fillId="25" borderId="0" xfId="0" applyNumberFormat="1" applyFont="1" applyFill="1" applyAlignment="1" applyProtection="1">
      <alignment vertical="top"/>
    </xf>
    <xf numFmtId="0" fontId="36" fillId="25" borderId="23" xfId="0" applyFont="1" applyFill="1" applyBorder="1" applyAlignment="1" applyProtection="1">
      <alignment horizontal="left" vertical="top" wrapText="1"/>
      <protection locked="0"/>
    </xf>
    <xf numFmtId="0" fontId="41" fillId="25" borderId="0" xfId="0" applyFont="1" applyFill="1" applyAlignment="1" applyProtection="1">
      <alignment horizontal="center" vertical="center" wrapText="1"/>
    </xf>
    <xf numFmtId="0" fontId="11" fillId="25" borderId="41" xfId="0" applyFont="1" applyFill="1" applyBorder="1" applyProtection="1">
      <alignment vertical="center"/>
    </xf>
    <xf numFmtId="0" fontId="45" fillId="25" borderId="0" xfId="0" applyFont="1" applyFill="1" applyAlignment="1" applyProtection="1">
      <alignment horizontal="left" vertical="center" wrapText="1"/>
    </xf>
    <xf numFmtId="0" fontId="45" fillId="25" borderId="0" xfId="0" applyFont="1" applyFill="1" applyProtection="1">
      <alignment vertical="center"/>
    </xf>
    <xf numFmtId="0" fontId="50" fillId="25" borderId="0" xfId="0" applyFont="1" applyFill="1" applyProtection="1">
      <alignment vertical="center"/>
    </xf>
    <xf numFmtId="0" fontId="45" fillId="25" borderId="85" xfId="0" applyFont="1" applyFill="1" applyBorder="1" applyProtection="1">
      <alignment vertical="center"/>
    </xf>
    <xf numFmtId="0" fontId="44" fillId="25" borderId="0" xfId="0" applyFont="1" applyFill="1" applyProtection="1">
      <alignment vertical="center"/>
    </xf>
    <xf numFmtId="0" fontId="39" fillId="0" borderId="86" xfId="0" applyFont="1" applyBorder="1" applyAlignment="1" applyProtection="1">
      <alignment horizontal="left" vertical="center"/>
    </xf>
    <xf numFmtId="0" fontId="39" fillId="0" borderId="74" xfId="0" applyFont="1" applyBorder="1" applyAlignment="1" applyProtection="1">
      <alignment horizontal="left" vertical="center"/>
    </xf>
    <xf numFmtId="0" fontId="39" fillId="0" borderId="75" xfId="0" applyFont="1" applyBorder="1" applyAlignment="1" applyProtection="1">
      <alignment horizontal="left" vertical="center"/>
    </xf>
    <xf numFmtId="0" fontId="39" fillId="0" borderId="72" xfId="0" applyFont="1" applyBorder="1" applyAlignment="1" applyProtection="1">
      <alignment horizontal="left" vertical="center"/>
    </xf>
    <xf numFmtId="0" fontId="38" fillId="0" borderId="72" xfId="0" applyFont="1" applyBorder="1" applyAlignment="1" applyProtection="1">
      <alignment horizontal="left" vertical="center"/>
    </xf>
    <xf numFmtId="0" fontId="38" fillId="0" borderId="87" xfId="0" applyFont="1" applyBorder="1" applyAlignment="1" applyProtection="1">
      <alignment horizontal="left" vertical="center"/>
    </xf>
    <xf numFmtId="0" fontId="39" fillId="0" borderId="10" xfId="0" applyFont="1" applyBorder="1" applyAlignment="1" applyProtection="1">
      <alignment horizontal="center" vertical="center"/>
    </xf>
    <xf numFmtId="0" fontId="39" fillId="25" borderId="0" xfId="0" applyFont="1" applyFill="1" applyAlignment="1" applyProtection="1">
      <alignment horizontal="left" vertical="center"/>
    </xf>
    <xf numFmtId="0" fontId="39" fillId="25" borderId="70" xfId="0" applyFont="1" applyFill="1" applyBorder="1" applyAlignment="1" applyProtection="1">
      <alignment horizontal="left" vertical="center"/>
    </xf>
    <xf numFmtId="0" fontId="39" fillId="25" borderId="88" xfId="0" applyFont="1" applyFill="1" applyBorder="1" applyAlignment="1" applyProtection="1">
      <alignment horizontal="left" vertical="center"/>
    </xf>
    <xf numFmtId="0" fontId="39" fillId="25" borderId="88" xfId="0" applyFont="1" applyFill="1" applyBorder="1" applyAlignment="1" applyProtection="1">
      <alignment horizontal="left" vertical="center" wrapText="1"/>
    </xf>
    <xf numFmtId="0" fontId="39" fillId="25" borderId="76" xfId="0" applyFont="1" applyFill="1" applyBorder="1" applyAlignment="1" applyProtection="1">
      <alignment horizontal="left" vertical="center" wrapText="1"/>
    </xf>
    <xf numFmtId="0" fontId="0" fillId="25" borderId="0" xfId="0" applyFill="1" applyAlignment="1" applyProtection="1">
      <alignment horizontal="left" vertical="center" wrapText="1"/>
    </xf>
    <xf numFmtId="0" fontId="38" fillId="0" borderId="23" xfId="0" applyFont="1" applyBorder="1" applyAlignment="1" applyProtection="1">
      <alignment horizontal="left" vertical="top" wrapText="1"/>
    </xf>
    <xf numFmtId="0" fontId="25" fillId="28" borderId="77" xfId="0" applyFont="1" applyFill="1" applyBorder="1" applyAlignment="1" applyProtection="1">
      <alignment horizontal="center" vertical="center" wrapText="1"/>
    </xf>
    <xf numFmtId="0" fontId="36" fillId="25" borderId="23" xfId="0" applyFont="1" applyFill="1" applyBorder="1" applyAlignment="1" applyProtection="1">
      <alignment horizontal="left" vertical="center"/>
    </xf>
    <xf numFmtId="0" fontId="12" fillId="26" borderId="59" xfId="0" applyFont="1" applyFill="1" applyBorder="1" applyAlignment="1" applyProtection="1">
      <alignment horizontal="center" vertical="center" textRotation="255"/>
    </xf>
    <xf numFmtId="0" fontId="12" fillId="26" borderId="89" xfId="0" applyFont="1" applyFill="1" applyBorder="1" applyAlignment="1" applyProtection="1">
      <alignment horizontal="center" vertical="center" textRotation="255"/>
    </xf>
    <xf numFmtId="0" fontId="12" fillId="26" borderId="29"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8" fillId="25" borderId="70" xfId="0" applyFont="1" applyFill="1" applyBorder="1" applyProtection="1">
      <alignment vertical="center"/>
    </xf>
    <xf numFmtId="0" fontId="38" fillId="25" borderId="88" xfId="0" applyFont="1" applyFill="1" applyBorder="1" applyProtection="1">
      <alignment vertical="center"/>
    </xf>
    <xf numFmtId="0" fontId="38" fillId="25" borderId="75" xfId="0" applyFont="1" applyFill="1" applyBorder="1" applyProtection="1">
      <alignment vertical="center"/>
    </xf>
    <xf numFmtId="0" fontId="38" fillId="0" borderId="80" xfId="0" applyFont="1" applyBorder="1" applyAlignment="1" applyProtection="1">
      <alignment vertical="center" wrapText="1"/>
    </xf>
    <xf numFmtId="0" fontId="48" fillId="25" borderId="24" xfId="0" applyFont="1" applyFill="1" applyBorder="1" applyProtection="1">
      <alignment vertical="center"/>
    </xf>
    <xf numFmtId="0" fontId="36" fillId="0" borderId="70" xfId="0" applyFont="1" applyBorder="1" applyAlignment="1" applyProtection="1">
      <alignment horizontal="left" vertical="center"/>
    </xf>
    <xf numFmtId="0" fontId="38" fillId="0" borderId="90"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38" fillId="0" borderId="91" xfId="0" applyFont="1" applyBorder="1" applyAlignment="1" applyProtection="1">
      <alignment horizontal="center" vertical="center" wrapText="1"/>
    </xf>
    <xf numFmtId="0" fontId="38" fillId="0" borderId="24" xfId="0" applyFont="1" applyBorder="1" applyAlignment="1" applyProtection="1">
      <alignment horizontal="left" vertical="center"/>
    </xf>
    <xf numFmtId="0" fontId="41" fillId="25" borderId="41" xfId="0" applyFont="1" applyFill="1" applyBorder="1" applyProtection="1">
      <alignment vertical="center"/>
    </xf>
    <xf numFmtId="0" fontId="41" fillId="25" borderId="0" xfId="0" applyFont="1" applyFill="1" applyBorder="1" applyProtection="1">
      <alignment vertical="center"/>
    </xf>
    <xf numFmtId="0" fontId="41" fillId="25" borderId="0" xfId="0" applyFont="1" applyFill="1" applyBorder="1" applyAlignment="1" applyProtection="1">
      <alignment vertical="center" wrapText="1"/>
    </xf>
    <xf numFmtId="0" fontId="41" fillId="25" borderId="60" xfId="0" applyFont="1" applyFill="1" applyBorder="1" applyProtection="1">
      <alignment vertical="center"/>
    </xf>
    <xf numFmtId="0" fontId="45" fillId="25" borderId="0" xfId="0" applyFont="1" applyFill="1" applyAlignment="1" applyProtection="1">
      <alignment vertical="center" wrapText="1"/>
    </xf>
    <xf numFmtId="0" fontId="11" fillId="25" borderId="85" xfId="0" applyFont="1" applyFill="1" applyBorder="1" applyProtection="1">
      <alignment vertical="center"/>
    </xf>
    <xf numFmtId="0" fontId="39" fillId="0" borderId="71" xfId="0" applyFont="1" applyBorder="1" applyAlignment="1" applyProtection="1">
      <alignment horizontal="left" vertical="center"/>
    </xf>
    <xf numFmtId="0" fontId="39" fillId="0" borderId="88" xfId="0" applyFont="1" applyBorder="1" applyAlignment="1" applyProtection="1">
      <alignment horizontal="left" vertical="center"/>
    </xf>
    <xf numFmtId="0" fontId="39" fillId="0" borderId="76" xfId="0" applyFont="1" applyBorder="1" applyAlignment="1" applyProtection="1">
      <alignment horizontal="left" vertical="center"/>
    </xf>
    <xf numFmtId="0" fontId="41" fillId="25" borderId="92" xfId="0" applyFont="1" applyFill="1" applyBorder="1" applyAlignment="1" applyProtection="1">
      <alignment horizontal="center" vertical="center" wrapText="1"/>
    </xf>
    <xf numFmtId="0" fontId="41" fillId="25" borderId="93" xfId="0" applyFont="1" applyFill="1" applyBorder="1" applyAlignment="1" applyProtection="1">
      <alignment horizontal="center" vertical="center" wrapText="1"/>
    </xf>
    <xf numFmtId="0" fontId="38" fillId="0" borderId="94" xfId="0" applyFont="1" applyBorder="1" applyAlignment="1" applyProtection="1">
      <alignment vertical="center" wrapText="1"/>
    </xf>
    <xf numFmtId="0" fontId="47" fillId="0" borderId="23" xfId="0" applyFont="1" applyBorder="1" applyAlignment="1" applyProtection="1">
      <alignment horizontal="left" vertical="center" wrapText="1"/>
    </xf>
    <xf numFmtId="0" fontId="38" fillId="25" borderId="48" xfId="0" applyFont="1" applyFill="1" applyBorder="1" applyAlignment="1" applyProtection="1">
      <alignment horizontal="left" vertical="center"/>
    </xf>
    <xf numFmtId="0" fontId="38" fillId="25" borderId="55" xfId="0" applyFont="1" applyFill="1" applyBorder="1" applyAlignment="1" applyProtection="1">
      <alignment horizontal="left" vertical="center"/>
    </xf>
    <xf numFmtId="0" fontId="0" fillId="25" borderId="55" xfId="0" applyFill="1" applyBorder="1" applyAlignment="1" applyProtection="1">
      <alignment horizontal="center" vertical="center"/>
    </xf>
    <xf numFmtId="0" fontId="0" fillId="25" borderId="58" xfId="0" applyFill="1" applyBorder="1" applyAlignment="1" applyProtection="1">
      <alignment horizontal="center" vertical="center"/>
    </xf>
    <xf numFmtId="0" fontId="38" fillId="25" borderId="24" xfId="0" applyFont="1" applyFill="1" applyBorder="1" applyAlignment="1" applyProtection="1">
      <alignment vertical="center" wrapText="1"/>
    </xf>
    <xf numFmtId="0" fontId="38" fillId="0" borderId="91" xfId="0" applyFont="1" applyBorder="1" applyAlignment="1" applyProtection="1">
      <alignment vertical="center" wrapText="1"/>
    </xf>
    <xf numFmtId="0" fontId="38" fillId="25" borderId="76" xfId="0" applyFont="1" applyFill="1" applyBorder="1" applyAlignment="1" applyProtection="1">
      <alignment vertical="center" wrapText="1"/>
    </xf>
    <xf numFmtId="0" fontId="41" fillId="25" borderId="41" xfId="0" applyFont="1" applyFill="1" applyBorder="1" applyAlignment="1" applyProtection="1">
      <alignment vertical="center" wrapText="1"/>
    </xf>
    <xf numFmtId="0" fontId="36" fillId="25" borderId="0" xfId="0" applyFont="1" applyFill="1" applyBorder="1" applyProtection="1">
      <alignment vertical="center"/>
    </xf>
    <xf numFmtId="0" fontId="38" fillId="25" borderId="0" xfId="0" applyFont="1" applyFill="1" applyBorder="1" applyAlignment="1" applyProtection="1">
      <alignment vertical="top"/>
    </xf>
    <xf numFmtId="0" fontId="38" fillId="25" borderId="60" xfId="0" applyFont="1" applyFill="1" applyBorder="1" applyAlignment="1" applyProtection="1">
      <alignment vertical="top"/>
    </xf>
    <xf numFmtId="49" fontId="38" fillId="26" borderId="28" xfId="0" applyNumberFormat="1" applyFont="1" applyFill="1" applyBorder="1" applyAlignment="1" applyProtection="1">
      <alignment horizontal="center" vertical="center" wrapText="1"/>
    </xf>
    <xf numFmtId="0" fontId="38" fillId="0" borderId="92" xfId="0" applyFont="1" applyBorder="1" applyAlignment="1" applyProtection="1">
      <alignment horizontal="left" vertical="center" wrapText="1"/>
    </xf>
    <xf numFmtId="0" fontId="38" fillId="0" borderId="95" xfId="0" applyFont="1" applyBorder="1" applyAlignment="1" applyProtection="1">
      <alignment horizontal="left" vertical="center" wrapText="1"/>
    </xf>
    <xf numFmtId="0" fontId="38" fillId="0" borderId="93" xfId="0" applyFont="1" applyBorder="1" applyAlignment="1" applyProtection="1">
      <alignment horizontal="left" vertical="center" wrapText="1"/>
    </xf>
    <xf numFmtId="0" fontId="36" fillId="25" borderId="0" xfId="0" applyFont="1" applyFill="1" applyProtection="1">
      <alignment vertical="center"/>
    </xf>
    <xf numFmtId="0" fontId="45" fillId="27" borderId="0" xfId="0" applyFont="1" applyFill="1" applyAlignment="1" applyProtection="1">
      <alignment horizontal="center" vertical="center"/>
      <protection locked="0"/>
    </xf>
    <xf numFmtId="0" fontId="39" fillId="27" borderId="17" xfId="0" applyFont="1" applyFill="1" applyBorder="1" applyAlignment="1" applyProtection="1">
      <alignment horizontal="center" vertical="center" wrapText="1"/>
    </xf>
    <xf numFmtId="0" fontId="39" fillId="27" borderId="20" xfId="0" applyFont="1" applyFill="1" applyBorder="1" applyAlignment="1" applyProtection="1">
      <alignment horizontal="center" vertical="center" wrapText="1"/>
    </xf>
    <xf numFmtId="0" fontId="39" fillId="25" borderId="0" xfId="0" applyFont="1" applyFill="1" applyBorder="1" applyAlignment="1" applyProtection="1">
      <alignment horizontal="center" vertical="center" wrapText="1"/>
    </xf>
    <xf numFmtId="0" fontId="38" fillId="27" borderId="17" xfId="0" applyFont="1" applyFill="1" applyBorder="1" applyAlignment="1" applyProtection="1">
      <alignment horizontal="left" vertical="center" wrapText="1"/>
      <protection locked="0"/>
    </xf>
    <xf numFmtId="0" fontId="38" fillId="27" borderId="66" xfId="0" applyFont="1" applyFill="1" applyBorder="1" applyAlignment="1" applyProtection="1">
      <alignment horizontal="left" vertical="center" wrapText="1"/>
      <protection locked="0"/>
    </xf>
    <xf numFmtId="0" fontId="38" fillId="25" borderId="70" xfId="0" applyFont="1" applyFill="1" applyBorder="1" applyAlignment="1" applyProtection="1">
      <alignment horizontal="left" vertical="center"/>
    </xf>
    <xf numFmtId="0" fontId="38" fillId="25" borderId="0" xfId="0" applyFont="1" applyFill="1" applyBorder="1" applyAlignment="1" applyProtection="1">
      <alignment horizontal="left" vertical="center"/>
    </xf>
    <xf numFmtId="0" fontId="41" fillId="25" borderId="79" xfId="0" applyFont="1" applyFill="1" applyBorder="1" applyAlignment="1" applyProtection="1">
      <alignment horizontal="left" vertical="center" wrapText="1"/>
    </xf>
    <xf numFmtId="0" fontId="41" fillId="25" borderId="81" xfId="0" applyFont="1" applyFill="1" applyBorder="1" applyAlignment="1" applyProtection="1">
      <alignment horizontal="left" vertical="center" wrapText="1"/>
    </xf>
    <xf numFmtId="0" fontId="38" fillId="27" borderId="60" xfId="0" applyFont="1" applyFill="1" applyBorder="1" applyAlignment="1" applyProtection="1">
      <alignment horizontal="left" vertical="center" shrinkToFit="1"/>
      <protection locked="0"/>
    </xf>
    <xf numFmtId="49" fontId="38" fillId="25" borderId="0" xfId="0" applyNumberFormat="1" applyFont="1" applyFill="1" applyAlignment="1" applyProtection="1">
      <alignment horizontal="left" vertical="center" wrapText="1"/>
    </xf>
    <xf numFmtId="49" fontId="38" fillId="26" borderId="44" xfId="0" applyNumberFormat="1" applyFont="1" applyFill="1" applyBorder="1" applyAlignment="1" applyProtection="1">
      <alignment horizontal="center" vertical="center" wrapText="1"/>
    </xf>
    <xf numFmtId="0" fontId="41" fillId="27" borderId="96" xfId="0" applyFont="1" applyFill="1" applyBorder="1" applyAlignment="1" applyProtection="1">
      <alignment horizontal="center" vertical="center" wrapText="1"/>
    </xf>
    <xf numFmtId="0" fontId="41" fillId="27" borderId="97" xfId="0" applyFont="1" applyFill="1" applyBorder="1" applyAlignment="1" applyProtection="1">
      <alignment horizontal="center" vertical="center" wrapText="1"/>
    </xf>
    <xf numFmtId="0" fontId="41" fillId="27" borderId="98" xfId="0" applyFont="1" applyFill="1" applyBorder="1" applyAlignment="1" applyProtection="1">
      <alignment horizontal="center" vertical="center" wrapText="1"/>
    </xf>
    <xf numFmtId="0" fontId="41" fillId="27" borderId="99" xfId="0" applyFont="1" applyFill="1" applyBorder="1" applyAlignment="1" applyProtection="1">
      <alignment horizontal="center" vertical="center" wrapText="1"/>
    </xf>
    <xf numFmtId="0" fontId="41" fillId="27" borderId="100" xfId="0" applyFont="1" applyFill="1" applyBorder="1" applyAlignment="1" applyProtection="1">
      <alignment horizontal="center" vertical="center" wrapText="1"/>
    </xf>
    <xf numFmtId="0" fontId="41" fillId="27" borderId="101" xfId="0" applyFont="1" applyFill="1" applyBorder="1" applyAlignment="1" applyProtection="1">
      <alignment horizontal="center" vertical="center" wrapText="1"/>
    </xf>
    <xf numFmtId="0" fontId="41" fillId="27" borderId="102" xfId="0" applyFont="1" applyFill="1" applyBorder="1" applyAlignment="1" applyProtection="1">
      <alignment horizontal="center" vertical="center" wrapText="1"/>
    </xf>
    <xf numFmtId="0" fontId="11" fillId="27" borderId="0" xfId="0" applyFont="1" applyFill="1" applyAlignment="1" applyProtection="1">
      <alignment horizontal="center" vertical="center"/>
      <protection locked="0"/>
    </xf>
    <xf numFmtId="0" fontId="41" fillId="0" borderId="43" xfId="0" applyFont="1" applyBorder="1" applyAlignment="1" applyProtection="1">
      <alignment horizontal="center" vertical="center" wrapText="1" shrinkToFit="1"/>
    </xf>
    <xf numFmtId="0" fontId="41" fillId="0" borderId="44" xfId="0" applyFont="1" applyBorder="1" applyAlignment="1" applyProtection="1">
      <alignment horizontal="center" vertical="center" wrapText="1" shrinkToFit="1"/>
    </xf>
    <xf numFmtId="0" fontId="41" fillId="25" borderId="0" xfId="0" applyFont="1" applyFill="1" applyBorder="1" applyAlignment="1" applyProtection="1">
      <alignment horizontal="center" vertical="center" wrapText="1" shrinkToFit="1"/>
    </xf>
    <xf numFmtId="176" fontId="12" fillId="25" borderId="0" xfId="0" applyNumberFormat="1" applyFont="1" applyFill="1" applyAlignment="1" applyProtection="1">
      <alignment horizontal="right" vertical="center"/>
    </xf>
    <xf numFmtId="0" fontId="38" fillId="27" borderId="22" xfId="0" applyFont="1" applyFill="1" applyBorder="1" applyAlignment="1" applyProtection="1">
      <alignment horizontal="left" vertical="center" wrapText="1"/>
      <protection locked="0"/>
    </xf>
    <xf numFmtId="0" fontId="38" fillId="27" borderId="85" xfId="0" applyFont="1" applyFill="1" applyBorder="1" applyAlignment="1" applyProtection="1">
      <alignment horizontal="left" vertical="center" wrapText="1"/>
      <protection locked="0"/>
    </xf>
    <xf numFmtId="0" fontId="41" fillId="25" borderId="90" xfId="0" applyFont="1" applyFill="1" applyBorder="1" applyAlignment="1" applyProtection="1">
      <alignment horizontal="left" vertical="center" wrapText="1"/>
    </xf>
    <xf numFmtId="0" fontId="41" fillId="25" borderId="24" xfId="0" applyFont="1" applyFill="1" applyBorder="1" applyAlignment="1" applyProtection="1">
      <alignment horizontal="left" vertical="center" wrapText="1"/>
    </xf>
    <xf numFmtId="49" fontId="38" fillId="26" borderId="25" xfId="0" applyNumberFormat="1" applyFont="1" applyFill="1" applyBorder="1" applyAlignment="1" applyProtection="1">
      <alignment horizontal="center" vertical="center" wrapText="1"/>
    </xf>
    <xf numFmtId="0" fontId="41" fillId="25" borderId="103" xfId="0" applyFont="1" applyFill="1" applyBorder="1" applyAlignment="1" applyProtection="1">
      <alignment horizontal="left" vertical="center" wrapText="1"/>
    </xf>
    <xf numFmtId="0" fontId="41" fillId="25" borderId="88" xfId="0" applyFont="1" applyFill="1" applyBorder="1" applyAlignment="1" applyProtection="1">
      <alignment vertical="center" wrapText="1"/>
    </xf>
    <xf numFmtId="0" fontId="41" fillId="25" borderId="76" xfId="0" applyFont="1" applyFill="1" applyBorder="1" applyAlignment="1" applyProtection="1">
      <alignment vertical="center" wrapText="1"/>
    </xf>
    <xf numFmtId="0" fontId="41" fillId="25" borderId="71" xfId="0" applyFont="1" applyFill="1" applyBorder="1" applyAlignment="1" applyProtection="1">
      <alignment horizontal="left" vertical="center" wrapText="1"/>
    </xf>
    <xf numFmtId="0" fontId="41" fillId="25" borderId="76" xfId="0" applyFont="1" applyFill="1" applyBorder="1" applyAlignment="1" applyProtection="1">
      <alignment horizontal="left" vertical="center" wrapText="1"/>
    </xf>
    <xf numFmtId="0" fontId="41" fillId="25" borderId="71" xfId="0" applyFont="1" applyFill="1" applyBorder="1" applyAlignment="1" applyProtection="1">
      <alignment vertical="center" wrapText="1"/>
    </xf>
    <xf numFmtId="0" fontId="41" fillId="25" borderId="88" xfId="0" applyFont="1" applyFill="1" applyBorder="1" applyAlignment="1" applyProtection="1">
      <alignment horizontal="left" vertical="center" wrapText="1"/>
    </xf>
    <xf numFmtId="0" fontId="41" fillId="25" borderId="104" xfId="0" applyFont="1" applyFill="1" applyBorder="1" applyAlignment="1" applyProtection="1">
      <alignment horizontal="left" vertical="center" wrapText="1"/>
    </xf>
    <xf numFmtId="0" fontId="36" fillId="25" borderId="56" xfId="0" applyFont="1" applyFill="1" applyBorder="1" applyProtection="1">
      <alignment vertical="center"/>
    </xf>
    <xf numFmtId="0" fontId="36" fillId="25" borderId="63" xfId="0" applyFont="1" applyFill="1" applyBorder="1" applyAlignment="1" applyProtection="1">
      <alignment vertical="center" wrapText="1"/>
    </xf>
    <xf numFmtId="0" fontId="36" fillId="25" borderId="48" xfId="0" applyFont="1" applyFill="1" applyBorder="1" applyProtection="1">
      <alignment vertical="center"/>
    </xf>
    <xf numFmtId="0" fontId="36" fillId="25" borderId="55" xfId="0" applyFont="1" applyFill="1" applyBorder="1" applyProtection="1">
      <alignment vertical="center"/>
    </xf>
    <xf numFmtId="0" fontId="36" fillId="25" borderId="15" xfId="0" applyFont="1" applyFill="1" applyBorder="1" applyProtection="1">
      <alignment vertical="center"/>
    </xf>
    <xf numFmtId="0" fontId="36" fillId="25" borderId="12" xfId="0" applyFont="1" applyFill="1" applyBorder="1" applyAlignment="1" applyProtection="1">
      <alignment horizontal="center" vertical="center"/>
    </xf>
    <xf numFmtId="0" fontId="41" fillId="0" borderId="22" xfId="0" applyFont="1" applyBorder="1" applyAlignment="1" applyProtection="1">
      <alignment horizontal="center" vertical="center" wrapText="1" shrinkToFit="1"/>
    </xf>
    <xf numFmtId="0" fontId="41" fillId="0" borderId="25" xfId="0" applyFont="1" applyBorder="1" applyAlignment="1" applyProtection="1">
      <alignment horizontal="center" vertical="center" wrapText="1" shrinkToFit="1"/>
    </xf>
    <xf numFmtId="0" fontId="38" fillId="0" borderId="0" xfId="0" applyFont="1" applyAlignment="1" applyProtection="1">
      <alignment vertical="center" wrapText="1"/>
    </xf>
    <xf numFmtId="0" fontId="36" fillId="27" borderId="105" xfId="0" applyFont="1" applyFill="1" applyBorder="1" applyAlignment="1" applyProtection="1">
      <alignment horizontal="center" vertical="center"/>
    </xf>
    <xf numFmtId="0" fontId="36" fillId="27" borderId="106" xfId="0" applyFont="1" applyFill="1" applyBorder="1" applyAlignment="1" applyProtection="1">
      <alignment horizontal="center" vertical="center"/>
    </xf>
    <xf numFmtId="0" fontId="36" fillId="27" borderId="65" xfId="0" applyFont="1" applyFill="1" applyBorder="1" applyAlignment="1" applyProtection="1">
      <alignment horizontal="center" vertical="center"/>
    </xf>
    <xf numFmtId="0" fontId="36" fillId="27" borderId="66" xfId="0" applyFont="1" applyFill="1" applyBorder="1" applyAlignment="1" applyProtection="1">
      <alignment horizontal="center" vertical="center"/>
    </xf>
    <xf numFmtId="0" fontId="51" fillId="0" borderId="107" xfId="0" applyFont="1" applyBorder="1" applyAlignment="1" applyProtection="1">
      <alignment horizontal="center" vertical="center"/>
    </xf>
    <xf numFmtId="0" fontId="51" fillId="0" borderId="72" xfId="0" applyFont="1" applyBorder="1" applyAlignment="1" applyProtection="1">
      <alignment horizontal="center" vertical="center"/>
    </xf>
    <xf numFmtId="0" fontId="51" fillId="0" borderId="108" xfId="0" applyFont="1" applyBorder="1" applyAlignment="1" applyProtection="1">
      <alignment horizontal="center" vertical="center"/>
    </xf>
    <xf numFmtId="0" fontId="36" fillId="25" borderId="71" xfId="0" applyFont="1" applyFill="1" applyBorder="1" applyProtection="1">
      <alignment vertical="center"/>
    </xf>
    <xf numFmtId="0" fontId="36" fillId="25" borderId="76" xfId="0" applyFont="1" applyFill="1" applyBorder="1" applyAlignment="1" applyProtection="1">
      <alignment vertical="center" wrapText="1"/>
    </xf>
    <xf numFmtId="0" fontId="36" fillId="25" borderId="70" xfId="0" applyFont="1" applyFill="1" applyBorder="1" applyProtection="1">
      <alignment vertical="center"/>
    </xf>
    <xf numFmtId="0" fontId="36" fillId="25" borderId="24" xfId="0" applyFont="1" applyFill="1" applyBorder="1" applyProtection="1">
      <alignment vertical="center"/>
    </xf>
    <xf numFmtId="0" fontId="51" fillId="0" borderId="109" xfId="0" applyFont="1" applyBorder="1" applyAlignment="1" applyProtection="1">
      <alignment horizontal="center" vertical="center"/>
    </xf>
    <xf numFmtId="0" fontId="51" fillId="0" borderId="80" xfId="0" applyFont="1" applyBorder="1" applyAlignment="1" applyProtection="1">
      <alignment horizontal="center" vertical="center"/>
    </xf>
    <xf numFmtId="0" fontId="51" fillId="0" borderId="78" xfId="0" applyFont="1" applyBorder="1" applyAlignment="1" applyProtection="1">
      <alignment horizontal="center" vertical="center"/>
    </xf>
    <xf numFmtId="0" fontId="51" fillId="0" borderId="110" xfId="0" applyFont="1" applyBorder="1" applyAlignment="1" applyProtection="1">
      <alignment horizontal="center" vertical="center"/>
    </xf>
    <xf numFmtId="0" fontId="41" fillId="0" borderId="111" xfId="0" applyFont="1" applyBorder="1" applyAlignment="1" applyProtection="1">
      <alignment horizontal="left" vertical="center" wrapText="1"/>
    </xf>
    <xf numFmtId="0" fontId="41" fillId="0" borderId="74" xfId="0" applyFont="1" applyBorder="1" applyAlignment="1" applyProtection="1">
      <alignment horizontal="left" vertical="center" wrapText="1"/>
    </xf>
    <xf numFmtId="0" fontId="41" fillId="0" borderId="112" xfId="0" applyFont="1" applyBorder="1" applyAlignment="1" applyProtection="1">
      <alignment horizontal="left" vertical="center" wrapText="1"/>
    </xf>
    <xf numFmtId="0" fontId="39" fillId="0" borderId="113" xfId="0" applyFont="1" applyBorder="1" applyAlignment="1" applyProtection="1">
      <alignment horizontal="left" vertical="center"/>
    </xf>
    <xf numFmtId="0" fontId="41" fillId="0" borderId="27" xfId="0" applyFont="1" applyBorder="1" applyAlignment="1" applyProtection="1">
      <alignment horizontal="center" vertical="center" wrapText="1" shrinkToFit="1"/>
    </xf>
    <xf numFmtId="0" fontId="41" fillId="0" borderId="30" xfId="0" applyFont="1" applyBorder="1" applyAlignment="1" applyProtection="1">
      <alignment horizontal="center" vertical="center" wrapText="1" shrinkToFit="1"/>
    </xf>
    <xf numFmtId="0" fontId="47" fillId="25" borderId="0" xfId="0" applyFont="1" applyFill="1" applyAlignment="1" applyProtection="1">
      <alignment horizontal="left" vertical="center" wrapText="1"/>
    </xf>
    <xf numFmtId="0" fontId="38" fillId="0" borderId="111" xfId="0" applyFont="1" applyBorder="1" applyAlignment="1" applyProtection="1">
      <alignment horizontal="left" vertical="center" wrapText="1"/>
    </xf>
    <xf numFmtId="0" fontId="12" fillId="27" borderId="74" xfId="0" applyFont="1" applyFill="1" applyBorder="1" applyAlignment="1" applyProtection="1">
      <alignment horizontal="left" vertical="center" wrapText="1" shrinkToFit="1"/>
      <protection locked="0"/>
    </xf>
    <xf numFmtId="0" fontId="38" fillId="25" borderId="74" xfId="0" applyFont="1" applyFill="1" applyBorder="1" applyProtection="1">
      <alignment vertical="center"/>
    </xf>
    <xf numFmtId="0" fontId="41" fillId="27" borderId="112" xfId="0" applyFont="1" applyFill="1" applyBorder="1" applyAlignment="1" applyProtection="1">
      <alignment horizontal="left" vertical="center" wrapText="1" shrinkToFit="1"/>
      <protection locked="0"/>
    </xf>
    <xf numFmtId="0" fontId="41" fillId="0" borderId="103" xfId="0" applyFont="1" applyBorder="1" applyAlignment="1" applyProtection="1">
      <alignment horizontal="left" vertical="center" wrapText="1"/>
    </xf>
    <xf numFmtId="0" fontId="41" fillId="0" borderId="88" xfId="0" applyFont="1" applyBorder="1" applyAlignment="1" applyProtection="1">
      <alignment horizontal="left" vertical="center" wrapText="1"/>
    </xf>
    <xf numFmtId="0" fontId="41" fillId="0" borderId="104" xfId="0" applyFont="1" applyBorder="1" applyAlignment="1" applyProtection="1">
      <alignment horizontal="left" vertical="center" wrapText="1"/>
    </xf>
    <xf numFmtId="0" fontId="39" fillId="0" borderId="72" xfId="0" applyFont="1" applyBorder="1" applyAlignment="1" applyProtection="1">
      <alignment horizontal="left" vertical="center" wrapText="1"/>
    </xf>
    <xf numFmtId="0" fontId="38" fillId="0" borderId="72" xfId="0" applyFont="1" applyBorder="1" applyAlignment="1" applyProtection="1">
      <alignment horizontal="left" vertical="center" wrapText="1"/>
    </xf>
    <xf numFmtId="0" fontId="39" fillId="0" borderId="39" xfId="0" applyFont="1" applyBorder="1" applyAlignment="1" applyProtection="1">
      <alignment horizontal="center" vertical="center" wrapText="1"/>
    </xf>
    <xf numFmtId="0" fontId="39" fillId="0" borderId="38" xfId="0" applyFont="1" applyBorder="1" applyAlignment="1" applyProtection="1">
      <alignment horizontal="center" vertical="center" wrapText="1"/>
    </xf>
    <xf numFmtId="0" fontId="38" fillId="0" borderId="103" xfId="0" applyFont="1" applyBorder="1" applyAlignment="1" applyProtection="1">
      <alignment horizontal="left" vertical="center" wrapText="1"/>
    </xf>
    <xf numFmtId="0" fontId="12" fillId="27" borderId="88" xfId="0" applyFont="1" applyFill="1" applyBorder="1" applyAlignment="1" applyProtection="1">
      <alignment horizontal="left" vertical="center" wrapText="1" shrinkToFit="1"/>
      <protection locked="0"/>
    </xf>
    <xf numFmtId="0" fontId="52" fillId="25" borderId="88" xfId="0" applyFont="1" applyFill="1" applyBorder="1" applyAlignment="1" applyProtection="1">
      <alignment vertical="center" wrapText="1"/>
    </xf>
    <xf numFmtId="0" fontId="41" fillId="27" borderId="104" xfId="0" applyFont="1" applyFill="1" applyBorder="1" applyAlignment="1" applyProtection="1">
      <alignment horizontal="left" vertical="center" wrapText="1" shrinkToFit="1"/>
      <protection locked="0"/>
    </xf>
    <xf numFmtId="0" fontId="36" fillId="25" borderId="14" xfId="0" applyFont="1" applyFill="1" applyBorder="1" applyAlignment="1" applyProtection="1">
      <alignment horizontal="center" vertical="center" shrinkToFit="1"/>
    </xf>
    <xf numFmtId="0" fontId="11" fillId="25" borderId="0" xfId="0" applyFont="1" applyFill="1" applyAlignment="1" applyProtection="1">
      <alignment vertical="center" shrinkToFit="1"/>
    </xf>
    <xf numFmtId="0" fontId="36" fillId="25" borderId="0" xfId="0" applyFont="1" applyFill="1" applyAlignment="1" applyProtection="1">
      <alignment vertical="center" shrinkToFit="1"/>
    </xf>
    <xf numFmtId="0" fontId="11" fillId="25" borderId="0" xfId="0" applyFont="1" applyFill="1" applyAlignment="1" applyProtection="1">
      <alignment horizontal="left" vertical="center"/>
    </xf>
    <xf numFmtId="0" fontId="36" fillId="25" borderId="10" xfId="0" applyFont="1" applyFill="1" applyBorder="1" applyProtection="1">
      <alignment vertical="center"/>
    </xf>
    <xf numFmtId="0" fontId="36" fillId="25" borderId="23" xfId="0" applyFont="1" applyFill="1" applyBorder="1" applyProtection="1">
      <alignment vertical="center"/>
    </xf>
    <xf numFmtId="10" fontId="33" fillId="27" borderId="37" xfId="55" applyNumberFormat="1" applyFont="1" applyFill="1" applyBorder="1" applyAlignment="1" applyProtection="1">
      <alignment horizontal="center" vertical="center"/>
      <protection locked="0"/>
    </xf>
    <xf numFmtId="10" fontId="33" fillId="27" borderId="114" xfId="55" applyNumberFormat="1" applyFont="1" applyFill="1" applyBorder="1" applyAlignment="1" applyProtection="1">
      <alignment horizontal="center" vertical="center"/>
      <protection locked="0"/>
    </xf>
    <xf numFmtId="10" fontId="33" fillId="25" borderId="0" xfId="55" applyNumberFormat="1" applyFont="1" applyFill="1" applyBorder="1" applyAlignment="1" applyProtection="1">
      <alignment horizontal="center" vertical="center"/>
    </xf>
    <xf numFmtId="0" fontId="42" fillId="0" borderId="23" xfId="0" applyFont="1" applyBorder="1" applyAlignment="1" applyProtection="1">
      <alignment horizontal="left" vertical="center"/>
    </xf>
    <xf numFmtId="0" fontId="48" fillId="0" borderId="23" xfId="0" applyFont="1" applyBorder="1" applyAlignment="1" applyProtection="1">
      <alignment horizontal="left" vertical="center"/>
    </xf>
    <xf numFmtId="0" fontId="45" fillId="25" borderId="0" xfId="0" applyFont="1" applyFill="1" applyAlignment="1" applyProtection="1">
      <alignment horizontal="center" vertical="center"/>
    </xf>
    <xf numFmtId="0" fontId="45" fillId="25" borderId="0" xfId="0" applyFont="1" applyFill="1" applyAlignment="1" applyProtection="1">
      <alignment horizontal="center" vertical="center" wrapText="1"/>
    </xf>
    <xf numFmtId="0" fontId="39" fillId="25" borderId="28" xfId="0" applyFont="1" applyFill="1" applyBorder="1" applyAlignment="1" applyProtection="1">
      <alignment horizontal="left" vertical="center"/>
    </xf>
    <xf numFmtId="0" fontId="39" fillId="25" borderId="28" xfId="0" applyFont="1" applyFill="1" applyBorder="1" applyAlignment="1" applyProtection="1">
      <alignment horizontal="left" vertical="center" wrapText="1"/>
    </xf>
    <xf numFmtId="0" fontId="39" fillId="25" borderId="94" xfId="0" applyFont="1" applyFill="1" applyBorder="1" applyAlignment="1" applyProtection="1">
      <alignment horizontal="left" vertical="center" wrapText="1"/>
    </xf>
    <xf numFmtId="10" fontId="33" fillId="27" borderId="42" xfId="55" applyNumberFormat="1" applyFont="1" applyFill="1" applyBorder="1" applyAlignment="1" applyProtection="1">
      <alignment horizontal="center" vertical="center"/>
      <protection locked="0"/>
    </xf>
    <xf numFmtId="10" fontId="33" fillId="27" borderId="115" xfId="55" applyNumberFormat="1" applyFont="1" applyFill="1" applyBorder="1" applyAlignment="1" applyProtection="1">
      <alignment horizontal="center" vertical="center"/>
      <protection locked="0"/>
    </xf>
    <xf numFmtId="0" fontId="39" fillId="25" borderId="116" xfId="0" applyFont="1" applyFill="1" applyBorder="1" applyAlignment="1" applyProtection="1">
      <alignment horizontal="left" vertical="center"/>
    </xf>
    <xf numFmtId="0" fontId="39" fillId="25" borderId="79" xfId="0" applyFont="1" applyFill="1" applyBorder="1" applyAlignment="1" applyProtection="1">
      <alignment horizontal="left" vertical="center" wrapText="1"/>
    </xf>
    <xf numFmtId="0" fontId="39" fillId="25" borderId="79" xfId="0" applyFont="1" applyFill="1" applyBorder="1" applyAlignment="1">
      <alignment horizontal="left" vertical="center" wrapText="1"/>
    </xf>
    <xf numFmtId="0" fontId="39" fillId="25" borderId="117" xfId="0" applyFont="1" applyFill="1" applyBorder="1" applyAlignment="1" applyProtection="1">
      <alignment horizontal="left" vertical="center"/>
    </xf>
    <xf numFmtId="0" fontId="39" fillId="25" borderId="117" xfId="0" applyFont="1" applyFill="1" applyBorder="1" applyAlignment="1" applyProtection="1">
      <alignment horizontal="left" vertical="center" wrapText="1"/>
    </xf>
    <xf numFmtId="0" fontId="39" fillId="25" borderId="118" xfId="0" applyFont="1" applyFill="1" applyBorder="1" applyAlignment="1" applyProtection="1">
      <alignment horizontal="left" vertical="center" wrapText="1"/>
    </xf>
    <xf numFmtId="178" fontId="33" fillId="0" borderId="48" xfId="56" applyNumberFormat="1" applyFont="1" applyFill="1" applyBorder="1" applyAlignment="1" applyProtection="1">
      <alignment horizontal="right" vertical="center" shrinkToFit="1"/>
    </xf>
    <xf numFmtId="178" fontId="33" fillId="27" borderId="46" xfId="56" applyNumberFormat="1" applyFont="1" applyFill="1" applyBorder="1" applyAlignment="1" applyProtection="1">
      <alignment horizontal="right" vertical="center" shrinkToFit="1"/>
      <protection locked="0"/>
    </xf>
    <xf numFmtId="0" fontId="39" fillId="26" borderId="70" xfId="0" applyFont="1" applyFill="1" applyBorder="1" applyAlignment="1" applyProtection="1">
      <alignment horizontal="left" vertical="center"/>
    </xf>
    <xf numFmtId="178" fontId="33" fillId="0" borderId="10" xfId="56" applyNumberFormat="1" applyFont="1" applyFill="1" applyBorder="1" applyAlignment="1" applyProtection="1">
      <alignment horizontal="right" vertical="center" shrinkToFit="1"/>
    </xf>
    <xf numFmtId="178" fontId="33" fillId="0" borderId="46" xfId="56" applyNumberFormat="1" applyFont="1" applyFill="1" applyBorder="1" applyAlignment="1" applyProtection="1">
      <alignment horizontal="right" vertical="center" shrinkToFit="1"/>
    </xf>
    <xf numFmtId="0" fontId="41" fillId="0" borderId="39" xfId="0" applyFont="1" applyBorder="1" applyAlignment="1" applyProtection="1">
      <alignment horizontal="center" vertical="center" wrapText="1" shrinkToFit="1"/>
    </xf>
    <xf numFmtId="0" fontId="41" fillId="0" borderId="38" xfId="0" applyFont="1" applyBorder="1" applyAlignment="1" applyProtection="1">
      <alignment horizontal="center" vertical="center" wrapText="1" shrinkToFit="1"/>
    </xf>
    <xf numFmtId="176" fontId="33" fillId="25" borderId="0" xfId="0" applyNumberFormat="1" applyFont="1" applyFill="1" applyAlignment="1" applyProtection="1">
      <alignment horizontal="right" vertical="center"/>
    </xf>
    <xf numFmtId="176" fontId="33" fillId="0" borderId="46" xfId="0" applyNumberFormat="1" applyFont="1" applyBorder="1" applyAlignment="1" applyProtection="1">
      <alignment horizontal="right" vertical="center" shrinkToFit="1"/>
    </xf>
    <xf numFmtId="176" fontId="33" fillId="27" borderId="46" xfId="0" applyNumberFormat="1" applyFont="1" applyFill="1" applyBorder="1" applyAlignment="1" applyProtection="1">
      <alignment horizontal="right" vertical="center" shrinkToFit="1"/>
      <protection locked="0"/>
    </xf>
    <xf numFmtId="176" fontId="33" fillId="27" borderId="16" xfId="0" applyNumberFormat="1" applyFont="1" applyFill="1" applyBorder="1" applyAlignment="1" applyProtection="1">
      <alignment horizontal="right" vertical="center" shrinkToFit="1"/>
      <protection locked="0"/>
    </xf>
    <xf numFmtId="0" fontId="36" fillId="0" borderId="89" xfId="0" applyFont="1" applyBorder="1" applyAlignment="1" applyProtection="1">
      <alignment horizontal="left" vertical="center"/>
    </xf>
    <xf numFmtId="0" fontId="36" fillId="0" borderId="28" xfId="0" applyFont="1" applyBorder="1" applyAlignment="1" applyProtection="1">
      <alignment horizontal="left" vertical="center"/>
    </xf>
    <xf numFmtId="0" fontId="36" fillId="0" borderId="28" xfId="0" applyFont="1" applyBorder="1" applyAlignment="1" applyProtection="1">
      <alignment horizontal="left" vertical="center" wrapText="1"/>
    </xf>
    <xf numFmtId="178" fontId="33" fillId="0" borderId="70" xfId="56" applyNumberFormat="1" applyFont="1" applyFill="1" applyBorder="1" applyAlignment="1" applyProtection="1">
      <alignment horizontal="right" vertical="center" shrinkToFit="1"/>
    </xf>
    <xf numFmtId="178" fontId="33" fillId="27" borderId="47" xfId="56" applyNumberFormat="1" applyFont="1" applyFill="1" applyBorder="1" applyAlignment="1" applyProtection="1">
      <alignment horizontal="right" vertical="center" shrinkToFit="1"/>
      <protection locked="0"/>
    </xf>
    <xf numFmtId="178" fontId="33" fillId="0" borderId="23" xfId="56" applyNumberFormat="1" applyFont="1" applyFill="1" applyBorder="1" applyAlignment="1" applyProtection="1">
      <alignment horizontal="right" vertical="center" shrinkToFit="1"/>
    </xf>
    <xf numFmtId="178" fontId="33" fillId="0" borderId="47" xfId="56" applyNumberFormat="1" applyFont="1" applyFill="1" applyBorder="1" applyAlignment="1" applyProtection="1">
      <alignment horizontal="right" vertical="center" shrinkToFit="1"/>
    </xf>
    <xf numFmtId="176" fontId="33" fillId="0" borderId="47" xfId="0" applyNumberFormat="1" applyFont="1" applyBorder="1" applyAlignment="1" applyProtection="1">
      <alignment horizontal="right" vertical="center" shrinkToFit="1"/>
    </xf>
    <xf numFmtId="176" fontId="33" fillId="27" borderId="47" xfId="0" applyNumberFormat="1" applyFont="1" applyFill="1" applyBorder="1" applyAlignment="1" applyProtection="1">
      <alignment horizontal="right" vertical="center" shrinkToFit="1"/>
      <protection locked="0"/>
    </xf>
    <xf numFmtId="176" fontId="33" fillId="27" borderId="21" xfId="0" applyNumberFormat="1" applyFont="1" applyFill="1" applyBorder="1" applyAlignment="1" applyProtection="1">
      <alignment horizontal="right" vertical="center" shrinkToFit="1"/>
      <protection locked="0"/>
    </xf>
    <xf numFmtId="0" fontId="41" fillId="25" borderId="119" xfId="0" applyFont="1" applyFill="1" applyBorder="1" applyAlignment="1" applyProtection="1">
      <alignment horizontal="center" vertical="center" wrapText="1"/>
    </xf>
    <xf numFmtId="0" fontId="53" fillId="25" borderId="0" xfId="0" applyFont="1" applyFill="1" applyAlignment="1" applyProtection="1">
      <alignment horizontal="left" vertical="top" wrapText="1"/>
    </xf>
    <xf numFmtId="0" fontId="45"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6" fillId="25" borderId="28" xfId="0" applyFont="1" applyFill="1" applyBorder="1" applyAlignment="1" applyProtection="1">
      <alignment horizontal="left" vertical="center" wrapText="1"/>
    </xf>
    <xf numFmtId="49" fontId="47" fillId="25" borderId="0" xfId="0" applyNumberFormat="1" applyFont="1" applyFill="1" applyAlignment="1" applyProtection="1">
      <alignment horizontal="center" vertical="center"/>
    </xf>
    <xf numFmtId="0" fontId="41" fillId="25" borderId="51" xfId="0" applyFont="1" applyFill="1" applyBorder="1" applyAlignment="1" applyProtection="1">
      <alignment horizontal="center" vertical="center" wrapText="1"/>
    </xf>
    <xf numFmtId="176" fontId="33" fillId="25" borderId="0" xfId="0" applyNumberFormat="1" applyFont="1" applyFill="1" applyProtection="1">
      <alignment vertical="center"/>
    </xf>
    <xf numFmtId="0" fontId="41" fillId="25" borderId="88" xfId="0" applyFont="1" applyFill="1" applyBorder="1" applyAlignment="1" applyProtection="1">
      <alignment horizontal="left" vertical="center"/>
    </xf>
    <xf numFmtId="0" fontId="54" fillId="29" borderId="120" xfId="0" applyFont="1" applyFill="1" applyBorder="1" applyAlignment="1" applyProtection="1">
      <alignment horizontal="center" vertical="center"/>
    </xf>
    <xf numFmtId="0" fontId="37" fillId="26" borderId="120" xfId="0" applyNumberFormat="1" applyFont="1" applyFill="1" applyBorder="1" applyAlignment="1" applyProtection="1">
      <alignment horizontal="left" vertical="center" wrapText="1"/>
    </xf>
    <xf numFmtId="0" fontId="37" fillId="26" borderId="120" xfId="0" applyFont="1" applyFill="1" applyBorder="1" applyAlignment="1" applyProtection="1">
      <alignment vertical="center" wrapText="1"/>
    </xf>
    <xf numFmtId="176" fontId="22" fillId="25" borderId="0" xfId="0" applyNumberFormat="1" applyFont="1" applyFill="1" applyAlignment="1" applyProtection="1">
      <alignment horizontal="right" vertical="center"/>
    </xf>
    <xf numFmtId="176" fontId="11" fillId="25" borderId="48" xfId="0" applyNumberFormat="1" applyFont="1" applyFill="1" applyBorder="1" applyProtection="1">
      <alignment vertical="center"/>
    </xf>
    <xf numFmtId="176" fontId="11" fillId="30" borderId="31" xfId="0" applyNumberFormat="1" applyFont="1" applyFill="1" applyBorder="1" applyProtection="1">
      <alignment vertical="center"/>
      <protection locked="0"/>
    </xf>
    <xf numFmtId="176" fontId="11" fillId="30" borderId="36" xfId="0" applyNumberFormat="1" applyFont="1" applyFill="1" applyBorder="1" applyProtection="1">
      <alignment vertical="center"/>
      <protection locked="0"/>
    </xf>
    <xf numFmtId="0" fontId="36" fillId="25" borderId="28" xfId="0" applyFont="1" applyFill="1" applyBorder="1" applyAlignment="1" applyProtection="1">
      <alignment horizontal="left" vertical="center"/>
    </xf>
    <xf numFmtId="0" fontId="38" fillId="25" borderId="92" xfId="0" applyFont="1" applyFill="1" applyBorder="1" applyAlignment="1" applyProtection="1">
      <alignment horizontal="left" vertical="center"/>
    </xf>
    <xf numFmtId="0" fontId="38" fillId="25" borderId="95" xfId="0" applyFont="1" applyFill="1" applyBorder="1" applyAlignment="1" applyProtection="1">
      <alignment horizontal="left" vertical="center"/>
    </xf>
    <xf numFmtId="0" fontId="41" fillId="25" borderId="121" xfId="0" applyFont="1" applyFill="1" applyBorder="1" applyAlignment="1" applyProtection="1">
      <alignment horizontal="left" vertical="center" wrapText="1"/>
    </xf>
    <xf numFmtId="0" fontId="41" fillId="25" borderId="93" xfId="0" applyFont="1" applyFill="1" applyBorder="1" applyAlignment="1" applyProtection="1">
      <alignment horizontal="left" vertical="center" wrapText="1"/>
    </xf>
    <xf numFmtId="0" fontId="47" fillId="25" borderId="0" xfId="0" applyFont="1" applyFill="1" applyProtection="1">
      <alignment vertical="center"/>
    </xf>
    <xf numFmtId="176" fontId="33" fillId="25" borderId="65" xfId="0" applyNumberFormat="1" applyFont="1" applyFill="1" applyBorder="1" applyProtection="1">
      <alignment vertical="center"/>
    </xf>
    <xf numFmtId="0" fontId="38" fillId="0" borderId="23" xfId="0" applyFont="1" applyBorder="1" applyAlignment="1" applyProtection="1">
      <alignment horizontal="left" vertical="center" wrapText="1"/>
    </xf>
    <xf numFmtId="0" fontId="38" fillId="0" borderId="10" xfId="0" applyFont="1" applyBorder="1" applyAlignment="1" applyProtection="1">
      <alignment horizontal="left" vertical="center" wrapText="1"/>
    </xf>
    <xf numFmtId="0" fontId="45" fillId="27" borderId="0" xfId="0" applyFont="1" applyFill="1" applyAlignment="1" applyProtection="1">
      <alignment vertical="center" shrinkToFit="1"/>
      <protection locked="0"/>
    </xf>
    <xf numFmtId="0" fontId="22" fillId="25" borderId="0" xfId="0" applyFont="1" applyFill="1" applyAlignment="1" applyProtection="1">
      <alignment horizontal="right" vertical="center"/>
    </xf>
    <xf numFmtId="0" fontId="41" fillId="27" borderId="37" xfId="0" applyFont="1" applyFill="1" applyBorder="1" applyAlignment="1" applyProtection="1">
      <alignment horizontal="left" vertical="center" wrapText="1" shrinkToFit="1"/>
      <protection locked="0"/>
    </xf>
    <xf numFmtId="0" fontId="41" fillId="27" borderId="114" xfId="0" applyFont="1" applyFill="1" applyBorder="1" applyAlignment="1" applyProtection="1">
      <alignment horizontal="left" vertical="center" wrapText="1" shrinkToFit="1"/>
      <protection locked="0"/>
    </xf>
    <xf numFmtId="0" fontId="41" fillId="25" borderId="0" xfId="0" applyFont="1" applyFill="1" applyBorder="1" applyAlignment="1" applyProtection="1">
      <alignment horizontal="left" vertical="top" wrapText="1" shrinkToFit="1"/>
    </xf>
    <xf numFmtId="176" fontId="11" fillId="25" borderId="70" xfId="0" applyNumberFormat="1" applyFont="1" applyFill="1" applyBorder="1" applyProtection="1">
      <alignment vertical="center"/>
    </xf>
    <xf numFmtId="176" fontId="11" fillId="30" borderId="39" xfId="0" applyNumberFormat="1" applyFont="1" applyFill="1" applyBorder="1" applyProtection="1">
      <alignment vertical="center"/>
      <protection locked="0"/>
    </xf>
    <xf numFmtId="176" fontId="11" fillId="30" borderId="38" xfId="0" applyNumberFormat="1" applyFont="1" applyFill="1" applyBorder="1" applyProtection="1">
      <alignment vertical="center"/>
      <protection locked="0"/>
    </xf>
    <xf numFmtId="176" fontId="36" fillId="25" borderId="48" xfId="0" applyNumberFormat="1" applyFont="1" applyFill="1" applyBorder="1" applyProtection="1">
      <alignment vertical="center"/>
    </xf>
    <xf numFmtId="176" fontId="36" fillId="28" borderId="64" xfId="0" applyNumberFormat="1" applyFont="1" applyFill="1" applyBorder="1" applyAlignment="1" applyProtection="1">
      <alignment horizontal="right" vertical="center"/>
      <protection locked="0"/>
    </xf>
    <xf numFmtId="176" fontId="36" fillId="28" borderId="19" xfId="0" applyNumberFormat="1" applyFont="1" applyFill="1" applyBorder="1" applyAlignment="1" applyProtection="1">
      <alignment horizontal="right" vertical="center"/>
      <protection locked="0"/>
    </xf>
    <xf numFmtId="176" fontId="36" fillId="28" borderId="65" xfId="0" applyNumberFormat="1" applyFont="1" applyFill="1" applyBorder="1" applyAlignment="1" applyProtection="1">
      <alignment horizontal="right" vertical="center"/>
      <protection locked="0"/>
    </xf>
    <xf numFmtId="176" fontId="36" fillId="28" borderId="66" xfId="0" applyNumberFormat="1" applyFont="1" applyFill="1" applyBorder="1" applyAlignment="1" applyProtection="1">
      <alignment horizontal="right" vertical="center"/>
      <protection locked="0"/>
    </xf>
    <xf numFmtId="0" fontId="12" fillId="25" borderId="0" xfId="0" applyFont="1" applyFill="1" applyBorder="1" applyProtection="1">
      <alignment vertical="center"/>
    </xf>
    <xf numFmtId="176" fontId="33" fillId="25" borderId="19" xfId="0" applyNumberFormat="1" applyFont="1" applyFill="1" applyBorder="1" applyProtection="1">
      <alignment vertical="center"/>
    </xf>
    <xf numFmtId="0" fontId="55" fillId="25" borderId="0" xfId="0" applyFont="1" applyFill="1" applyProtection="1">
      <alignment vertical="center"/>
    </xf>
    <xf numFmtId="178" fontId="33" fillId="0" borderId="122" xfId="56" applyNumberFormat="1" applyFont="1" applyFill="1" applyBorder="1" applyAlignment="1" applyProtection="1">
      <alignment horizontal="right" vertical="center" shrinkToFit="1"/>
    </xf>
    <xf numFmtId="178" fontId="33" fillId="27" borderId="77" xfId="56" applyNumberFormat="1" applyFont="1" applyFill="1" applyBorder="1" applyAlignment="1" applyProtection="1">
      <alignment horizontal="right" vertical="center" shrinkToFit="1"/>
      <protection locked="0"/>
    </xf>
    <xf numFmtId="178" fontId="33" fillId="0" borderId="77" xfId="56" applyNumberFormat="1" applyFont="1" applyFill="1" applyBorder="1" applyAlignment="1" applyProtection="1">
      <alignment horizontal="right" vertical="center" shrinkToFit="1"/>
    </xf>
    <xf numFmtId="0" fontId="41" fillId="27" borderId="41" xfId="0" applyFont="1" applyFill="1" applyBorder="1" applyAlignment="1" applyProtection="1">
      <alignment horizontal="left" vertical="center" wrapText="1" shrinkToFit="1"/>
      <protection locked="0"/>
    </xf>
    <xf numFmtId="0" fontId="41" fillId="27" borderId="85" xfId="0" applyFont="1" applyFill="1" applyBorder="1" applyAlignment="1" applyProtection="1">
      <alignment horizontal="left" vertical="center" wrapText="1" shrinkToFit="1"/>
      <protection locked="0"/>
    </xf>
    <xf numFmtId="176" fontId="33" fillId="0" borderId="77" xfId="0" applyNumberFormat="1" applyFont="1" applyBorder="1" applyAlignment="1" applyProtection="1">
      <alignment horizontal="right" vertical="center" shrinkToFit="1"/>
    </xf>
    <xf numFmtId="176" fontId="33" fillId="27" borderId="77" xfId="0" applyNumberFormat="1" applyFont="1" applyFill="1" applyBorder="1" applyAlignment="1" applyProtection="1">
      <alignment horizontal="right" vertical="center" shrinkToFit="1"/>
      <protection locked="0"/>
    </xf>
    <xf numFmtId="176" fontId="33" fillId="27" borderId="26" xfId="0" applyNumberFormat="1" applyFont="1" applyFill="1" applyBorder="1" applyAlignment="1" applyProtection="1">
      <alignment horizontal="right" vertical="center" shrinkToFit="1"/>
      <protection locked="0"/>
    </xf>
    <xf numFmtId="176" fontId="36" fillId="25" borderId="70" xfId="0" applyNumberFormat="1" applyFont="1" applyFill="1" applyBorder="1" applyProtection="1">
      <alignment vertical="center"/>
    </xf>
    <xf numFmtId="176" fontId="36" fillId="28" borderId="41" xfId="0" applyNumberFormat="1" applyFont="1" applyFill="1" applyBorder="1" applyAlignment="1" applyProtection="1">
      <alignment horizontal="right" vertical="center"/>
      <protection locked="0"/>
    </xf>
    <xf numFmtId="176" fontId="36" fillId="28" borderId="24" xfId="0" applyNumberFormat="1" applyFont="1" applyFill="1" applyBorder="1" applyAlignment="1" applyProtection="1">
      <alignment horizontal="right" vertical="center"/>
      <protection locked="0"/>
    </xf>
    <xf numFmtId="176" fontId="36" fillId="28" borderId="0" xfId="0" applyNumberFormat="1" applyFont="1" applyFill="1" applyBorder="1" applyAlignment="1" applyProtection="1">
      <alignment horizontal="right" vertical="center"/>
      <protection locked="0"/>
    </xf>
    <xf numFmtId="176" fontId="36" fillId="28" borderId="60" xfId="0" applyNumberFormat="1" applyFont="1" applyFill="1" applyBorder="1" applyAlignment="1" applyProtection="1">
      <alignment horizontal="right" vertical="center"/>
      <protection locked="0"/>
    </xf>
    <xf numFmtId="38" fontId="38" fillId="25" borderId="0" xfId="56" applyFont="1" applyFill="1" applyBorder="1" applyAlignment="1" applyProtection="1">
      <alignment horizontal="center" vertical="center" shrinkToFit="1"/>
    </xf>
    <xf numFmtId="0" fontId="33" fillId="25" borderId="24" xfId="0" applyFont="1" applyFill="1" applyBorder="1" applyProtection="1">
      <alignment vertical="center"/>
    </xf>
    <xf numFmtId="176" fontId="33" fillId="25" borderId="24" xfId="0" applyNumberFormat="1" applyFont="1" applyFill="1" applyBorder="1" applyProtection="1">
      <alignment vertical="center"/>
    </xf>
    <xf numFmtId="0" fontId="38" fillId="25" borderId="0" xfId="0" applyFont="1" applyFill="1" applyAlignment="1" applyProtection="1">
      <alignment horizontal="right" vertical="center"/>
    </xf>
    <xf numFmtId="0" fontId="38" fillId="26" borderId="28" xfId="0" applyFont="1" applyFill="1" applyBorder="1" applyAlignment="1" applyProtection="1">
      <alignment horizontal="left" vertical="center"/>
    </xf>
    <xf numFmtId="0" fontId="39" fillId="0" borderId="123" xfId="0" applyFont="1" applyBorder="1" applyProtection="1">
      <alignment vertical="center"/>
    </xf>
    <xf numFmtId="0" fontId="39" fillId="0" borderId="124" xfId="0" applyFont="1" applyBorder="1" applyProtection="1">
      <alignment vertical="center"/>
    </xf>
    <xf numFmtId="0" fontId="39" fillId="0" borderId="28" xfId="0" applyFont="1" applyBorder="1" applyProtection="1">
      <alignment vertical="center"/>
    </xf>
    <xf numFmtId="0" fontId="39" fillId="0" borderId="32" xfId="0" applyFont="1" applyBorder="1" applyProtection="1">
      <alignment vertical="center"/>
    </xf>
    <xf numFmtId="0" fontId="39" fillId="26" borderId="28" xfId="0" applyFont="1" applyFill="1" applyBorder="1" applyAlignment="1" applyProtection="1">
      <alignment horizontal="left" vertical="center"/>
    </xf>
    <xf numFmtId="176" fontId="39" fillId="0" borderId="89" xfId="0" applyNumberFormat="1" applyFont="1" applyBorder="1" applyProtection="1">
      <alignment vertical="center"/>
    </xf>
    <xf numFmtId="176" fontId="39" fillId="0" borderId="89" xfId="0" applyNumberFormat="1" applyFont="1" applyBorder="1">
      <alignment vertical="center"/>
    </xf>
    <xf numFmtId="176" fontId="39" fillId="0" borderId="28" xfId="0" applyNumberFormat="1" applyFont="1" applyBorder="1" applyProtection="1">
      <alignment vertical="center"/>
    </xf>
    <xf numFmtId="0" fontId="0" fillId="25" borderId="55" xfId="0" applyFill="1" applyBorder="1" applyProtection="1">
      <alignment vertical="center"/>
    </xf>
    <xf numFmtId="176" fontId="11" fillId="30" borderId="49" xfId="0" applyNumberFormat="1" applyFont="1" applyFill="1" applyBorder="1" applyProtection="1">
      <alignment vertical="center"/>
      <protection locked="0"/>
    </xf>
    <xf numFmtId="176" fontId="11" fillId="30" borderId="53" xfId="0" applyNumberFormat="1" applyFont="1" applyFill="1" applyBorder="1" applyProtection="1">
      <alignment vertical="center"/>
      <protection locked="0"/>
    </xf>
    <xf numFmtId="0" fontId="54" fillId="29" borderId="125" xfId="0" applyFont="1" applyFill="1" applyBorder="1" applyAlignment="1" applyProtection="1">
      <alignment horizontal="center" vertical="center"/>
    </xf>
    <xf numFmtId="0" fontId="54" fillId="29" borderId="126" xfId="0" applyFont="1" applyFill="1" applyBorder="1" applyAlignment="1" applyProtection="1">
      <alignment horizontal="center" vertical="center"/>
    </xf>
    <xf numFmtId="0" fontId="54" fillId="26" borderId="125" xfId="0" applyFont="1" applyFill="1" applyBorder="1" applyAlignment="1" applyProtection="1">
      <alignment horizontal="center" vertical="center"/>
    </xf>
    <xf numFmtId="0" fontId="54" fillId="26" borderId="126" xfId="0" applyFont="1" applyFill="1" applyBorder="1" applyAlignment="1" applyProtection="1">
      <alignment horizontal="center" vertical="center"/>
    </xf>
    <xf numFmtId="0" fontId="54" fillId="29" borderId="127" xfId="0" applyFont="1" applyFill="1" applyBorder="1" applyAlignment="1" applyProtection="1">
      <alignment horizontal="center" vertical="center"/>
    </xf>
    <xf numFmtId="0" fontId="38" fillId="25" borderId="124" xfId="0" applyFont="1" applyFill="1" applyBorder="1" applyProtection="1">
      <alignment vertical="center"/>
    </xf>
    <xf numFmtId="0" fontId="38" fillId="25" borderId="89" xfId="0" applyFont="1" applyFill="1" applyBorder="1" applyProtection="1">
      <alignment vertical="center"/>
    </xf>
    <xf numFmtId="0" fontId="38" fillId="25" borderId="128" xfId="0" applyFont="1" applyFill="1" applyBorder="1" applyProtection="1">
      <alignment vertical="center"/>
    </xf>
    <xf numFmtId="176" fontId="36" fillId="28" borderId="129" xfId="0" applyNumberFormat="1" applyFont="1" applyFill="1" applyBorder="1" applyAlignment="1" applyProtection="1">
      <alignment horizontal="right" vertical="center"/>
      <protection locked="0"/>
    </xf>
    <xf numFmtId="176" fontId="36" fillId="28" borderId="93" xfId="0" applyNumberFormat="1" applyFont="1" applyFill="1" applyBorder="1" applyAlignment="1" applyProtection="1">
      <alignment horizontal="right" vertical="center"/>
      <protection locked="0"/>
    </xf>
    <xf numFmtId="176" fontId="36" fillId="28" borderId="95" xfId="0" applyNumberFormat="1" applyFont="1" applyFill="1" applyBorder="1" applyAlignment="1" applyProtection="1">
      <alignment horizontal="right" vertical="center"/>
      <protection locked="0"/>
    </xf>
    <xf numFmtId="176" fontId="36" fillId="28" borderId="130" xfId="0" applyNumberFormat="1" applyFont="1" applyFill="1" applyBorder="1" applyAlignment="1" applyProtection="1">
      <alignment horizontal="right" vertical="center"/>
      <protection locked="0"/>
    </xf>
    <xf numFmtId="38" fontId="56" fillId="25" borderId="0" xfId="56"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11" fillId="25" borderId="14" xfId="0" applyFont="1" applyFill="1" applyBorder="1" applyAlignment="1" applyProtection="1">
      <alignment horizontal="center" vertical="center"/>
    </xf>
    <xf numFmtId="176" fontId="39" fillId="25" borderId="0" xfId="0" applyNumberFormat="1" applyFont="1" applyFill="1" applyBorder="1" applyAlignment="1" applyProtection="1">
      <alignment vertical="center" textRotation="255"/>
    </xf>
    <xf numFmtId="0" fontId="0" fillId="25" borderId="0" xfId="0" applyFill="1" applyAlignment="1" applyProtection="1"/>
    <xf numFmtId="0" fontId="0" fillId="25" borderId="0" xfId="0" applyFill="1" applyAlignment="1" applyProtection="1">
      <alignment vertical="top"/>
    </xf>
    <xf numFmtId="0" fontId="47" fillId="0" borderId="28" xfId="0" applyFont="1" applyBorder="1" applyAlignment="1" applyProtection="1">
      <alignment horizontal="left" vertical="center" wrapText="1"/>
    </xf>
    <xf numFmtId="0" fontId="38" fillId="25" borderId="32" xfId="0" applyFont="1" applyFill="1" applyBorder="1" applyAlignment="1" applyProtection="1">
      <alignment horizontal="left" vertical="center"/>
    </xf>
    <xf numFmtId="38" fontId="41" fillId="25" borderId="0" xfId="56" applyFont="1" applyFill="1" applyBorder="1" applyAlignment="1" applyProtection="1">
      <alignment vertical="center" shrinkToFit="1"/>
    </xf>
    <xf numFmtId="176" fontId="38" fillId="25" borderId="88" xfId="0" applyNumberFormat="1" applyFont="1" applyFill="1" applyBorder="1" applyAlignment="1" applyProtection="1">
      <alignment vertical="center" wrapText="1"/>
    </xf>
    <xf numFmtId="176" fontId="38" fillId="25" borderId="0" xfId="0" applyNumberFormat="1" applyFont="1" applyFill="1" applyAlignment="1" applyProtection="1">
      <alignment vertical="center" wrapText="1"/>
    </xf>
    <xf numFmtId="176" fontId="38" fillId="25" borderId="24" xfId="0" applyNumberFormat="1" applyFont="1" applyFill="1" applyBorder="1" applyAlignment="1" applyProtection="1">
      <alignment vertical="center" wrapText="1"/>
    </xf>
    <xf numFmtId="0" fontId="51" fillId="25" borderId="95" xfId="0" applyFont="1" applyFill="1" applyBorder="1" applyAlignment="1" applyProtection="1">
      <alignment horizontal="right" vertical="center" shrinkToFit="1"/>
    </xf>
    <xf numFmtId="0" fontId="39" fillId="25" borderId="0" xfId="0" applyFont="1" applyFill="1" applyProtection="1">
      <alignment vertical="center"/>
    </xf>
    <xf numFmtId="0" fontId="0" fillId="25" borderId="0" xfId="0" applyFill="1" applyBorder="1" applyProtection="1">
      <alignment vertical="center"/>
    </xf>
    <xf numFmtId="2" fontId="36" fillId="25" borderId="46" xfId="0" applyNumberFormat="1" applyFont="1" applyFill="1" applyBorder="1" applyAlignment="1" applyProtection="1">
      <alignment horizontal="center" vertical="center" shrinkToFit="1"/>
    </xf>
    <xf numFmtId="0" fontId="57" fillId="25" borderId="0" xfId="0" applyFont="1" applyFill="1" applyBorder="1" applyProtection="1">
      <alignment vertical="center"/>
    </xf>
    <xf numFmtId="0" fontId="51" fillId="25" borderId="0" xfId="0" applyFont="1" applyFill="1" applyBorder="1" applyAlignment="1" applyProtection="1">
      <alignment horizontal="center" vertical="center" shrinkToFit="1"/>
    </xf>
    <xf numFmtId="2" fontId="36" fillId="25" borderId="47" xfId="0" applyNumberFormat="1" applyFont="1" applyFill="1" applyBorder="1" applyAlignment="1" applyProtection="1">
      <alignment horizontal="center" vertical="center" shrinkToFit="1"/>
    </xf>
    <xf numFmtId="0" fontId="51" fillId="25" borderId="0" xfId="0" applyFont="1" applyFill="1" applyBorder="1" applyAlignment="1" applyProtection="1">
      <alignment horizontal="right" vertical="center" shrinkToFit="1"/>
    </xf>
    <xf numFmtId="2" fontId="38" fillId="25" borderId="64" xfId="0" applyNumberFormat="1" applyFont="1" applyFill="1" applyBorder="1" applyAlignment="1" applyProtection="1">
      <alignment horizontal="center" vertical="center" shrinkToFit="1"/>
    </xf>
    <xf numFmtId="2" fontId="38" fillId="25" borderId="66" xfId="0" applyNumberFormat="1" applyFont="1" applyFill="1" applyBorder="1" applyAlignment="1" applyProtection="1">
      <alignment horizontal="center" vertical="center" shrinkToFit="1"/>
    </xf>
    <xf numFmtId="2" fontId="36" fillId="25" borderId="77" xfId="0" applyNumberFormat="1" applyFont="1" applyFill="1" applyBorder="1" applyAlignment="1" applyProtection="1">
      <alignment horizontal="center" vertical="center" shrinkToFit="1"/>
    </xf>
    <xf numFmtId="2" fontId="51" fillId="25" borderId="0" xfId="0" applyNumberFormat="1" applyFont="1" applyFill="1" applyBorder="1" applyAlignment="1" applyProtection="1">
      <alignment horizontal="center" vertical="center" shrinkToFit="1"/>
    </xf>
    <xf numFmtId="0" fontId="51" fillId="25" borderId="0" xfId="0" applyFont="1" applyFill="1" applyBorder="1" applyAlignment="1" applyProtection="1">
      <alignment vertical="center" shrinkToFit="1"/>
    </xf>
    <xf numFmtId="2" fontId="38" fillId="25" borderId="41" xfId="0" applyNumberFormat="1" applyFont="1" applyFill="1" applyBorder="1" applyAlignment="1" applyProtection="1">
      <alignment horizontal="center" vertical="center" shrinkToFit="1"/>
    </xf>
    <xf numFmtId="2" fontId="38" fillId="25" borderId="60" xfId="0" applyNumberFormat="1" applyFont="1" applyFill="1" applyBorder="1" applyAlignment="1" applyProtection="1">
      <alignment horizontal="center" vertical="center" shrinkToFit="1"/>
    </xf>
    <xf numFmtId="0" fontId="36" fillId="25" borderId="88" xfId="0" applyFont="1" applyFill="1" applyBorder="1" applyProtection="1">
      <alignment vertical="center"/>
    </xf>
    <xf numFmtId="0" fontId="51" fillId="25" borderId="65" xfId="0" applyFont="1" applyFill="1" applyBorder="1" applyAlignment="1" applyProtection="1">
      <alignment vertical="center" shrinkToFit="1"/>
    </xf>
    <xf numFmtId="2" fontId="51" fillId="25" borderId="0" xfId="0" applyNumberFormat="1" applyFont="1" applyFill="1" applyBorder="1" applyAlignment="1" applyProtection="1">
      <alignment vertical="center" shrinkToFit="1"/>
    </xf>
    <xf numFmtId="2" fontId="38" fillId="25" borderId="129" xfId="0" applyNumberFormat="1" applyFont="1" applyFill="1" applyBorder="1" applyAlignment="1" applyProtection="1">
      <alignment horizontal="center" vertical="center" shrinkToFit="1"/>
    </xf>
    <xf numFmtId="2" fontId="38" fillId="25" borderId="130" xfId="0" applyNumberFormat="1" applyFont="1" applyFill="1" applyBorder="1" applyAlignment="1" applyProtection="1">
      <alignment horizontal="center" vertical="center" shrinkToFit="1"/>
    </xf>
    <xf numFmtId="0" fontId="38" fillId="0" borderId="28" xfId="0" applyFont="1" applyBorder="1" applyAlignment="1" applyProtection="1">
      <alignment horizontal="left" vertical="center" wrapText="1"/>
    </xf>
    <xf numFmtId="0" fontId="58" fillId="25" borderId="0" xfId="0" applyFont="1" applyFill="1" applyProtection="1">
      <alignment vertical="center"/>
    </xf>
    <xf numFmtId="0" fontId="54" fillId="26" borderId="120" xfId="0" applyFont="1" applyFill="1" applyBorder="1" applyAlignment="1" applyProtection="1">
      <alignment horizontal="center" vertical="center"/>
    </xf>
    <xf numFmtId="0" fontId="54" fillId="25" borderId="0" xfId="0" applyFont="1" applyFill="1" applyBorder="1" applyProtection="1">
      <alignment vertical="center"/>
    </xf>
    <xf numFmtId="0" fontId="41" fillId="25" borderId="88" xfId="0" applyFont="1" applyFill="1" applyBorder="1" applyProtection="1">
      <alignment vertical="center"/>
    </xf>
    <xf numFmtId="0" fontId="41" fillId="25" borderId="24" xfId="0" applyFont="1" applyFill="1" applyBorder="1" applyProtection="1">
      <alignment vertical="center"/>
    </xf>
    <xf numFmtId="0" fontId="38" fillId="25" borderId="0" xfId="0" applyFont="1" applyFill="1" applyAlignment="1" applyProtection="1">
      <alignment horizontal="left" vertical="center"/>
    </xf>
    <xf numFmtId="0" fontId="41" fillId="25" borderId="0" xfId="0" applyFont="1" applyFill="1" applyAlignment="1" applyProtection="1">
      <alignment vertical="center" wrapText="1"/>
    </xf>
    <xf numFmtId="0" fontId="51" fillId="25" borderId="0" xfId="0" applyFont="1" applyFill="1" applyAlignment="1" applyProtection="1">
      <alignment vertical="center" textRotation="255" shrinkToFit="1"/>
    </xf>
    <xf numFmtId="0" fontId="43" fillId="26" borderId="46" xfId="0" applyFont="1" applyFill="1" applyBorder="1" applyAlignment="1" applyProtection="1">
      <alignment horizontal="center" vertical="center" wrapText="1"/>
    </xf>
    <xf numFmtId="0" fontId="36" fillId="25" borderId="0" xfId="0" applyFont="1" applyFill="1" applyBorder="1" applyAlignment="1" applyProtection="1">
      <alignment horizontal="center" vertical="center"/>
    </xf>
    <xf numFmtId="0" fontId="43" fillId="26" borderId="47" xfId="0" applyFont="1" applyFill="1" applyBorder="1" applyAlignment="1" applyProtection="1">
      <alignment horizontal="center" vertical="center" wrapText="1"/>
    </xf>
    <xf numFmtId="0" fontId="59" fillId="25" borderId="0" xfId="0" applyFont="1" applyFill="1" applyAlignment="1" applyProtection="1">
      <alignment horizontal="left" vertical="center" wrapText="1"/>
    </xf>
    <xf numFmtId="0" fontId="60" fillId="25" borderId="0" xfId="0" applyFont="1" applyFill="1" applyAlignment="1" applyProtection="1">
      <alignment horizontal="left" vertical="top" wrapText="1"/>
    </xf>
    <xf numFmtId="0" fontId="45" fillId="25" borderId="0" xfId="0" applyFont="1" applyFill="1" applyAlignment="1" applyProtection="1">
      <alignment vertical="center" shrinkToFit="1"/>
    </xf>
    <xf numFmtId="0" fontId="50" fillId="25" borderId="0" xfId="0" applyFont="1" applyFill="1" applyAlignment="1" applyProtection="1">
      <alignment vertical="center"/>
    </xf>
    <xf numFmtId="0" fontId="39" fillId="0" borderId="131" xfId="0" applyFont="1" applyBorder="1" applyAlignment="1" applyProtection="1">
      <alignment horizontal="left" vertical="center"/>
    </xf>
    <xf numFmtId="0" fontId="39" fillId="0" borderId="132" xfId="0" applyFont="1" applyBorder="1" applyAlignment="1" applyProtection="1">
      <alignment horizontal="left" vertical="center"/>
    </xf>
    <xf numFmtId="0" fontId="39" fillId="0" borderId="128" xfId="0" applyFont="1" applyBorder="1" applyAlignment="1" applyProtection="1">
      <alignment horizontal="left" vertical="center"/>
    </xf>
    <xf numFmtId="0" fontId="39" fillId="0" borderId="133" xfId="0" applyFont="1" applyBorder="1" applyAlignment="1" applyProtection="1">
      <alignment horizontal="left" vertical="center"/>
    </xf>
    <xf numFmtId="0" fontId="39" fillId="0" borderId="133" xfId="0" applyFont="1" applyBorder="1" applyAlignment="1" applyProtection="1">
      <alignment horizontal="left" vertical="center" wrapText="1"/>
    </xf>
    <xf numFmtId="0" fontId="38" fillId="0" borderId="133" xfId="0" applyFont="1" applyBorder="1" applyAlignment="1" applyProtection="1">
      <alignment horizontal="left" vertical="center" wrapText="1"/>
    </xf>
    <xf numFmtId="0" fontId="38" fillId="0" borderId="134" xfId="0" applyFont="1" applyBorder="1" applyAlignment="1" applyProtection="1">
      <alignment horizontal="left" vertical="center"/>
    </xf>
    <xf numFmtId="0" fontId="36" fillId="25" borderId="131" xfId="0" applyFont="1" applyFill="1" applyBorder="1" applyProtection="1">
      <alignment vertical="center"/>
    </xf>
    <xf numFmtId="0" fontId="36" fillId="25" borderId="128" xfId="0" applyFont="1" applyFill="1" applyBorder="1" applyAlignment="1" applyProtection="1">
      <alignment vertical="center" wrapText="1"/>
    </xf>
    <xf numFmtId="0" fontId="33" fillId="25" borderId="23" xfId="0" applyFont="1" applyFill="1" applyBorder="1" applyProtection="1">
      <alignment vertical="center"/>
    </xf>
    <xf numFmtId="0" fontId="36" fillId="25" borderId="59" xfId="0" applyFont="1" applyFill="1" applyBorder="1" applyProtection="1">
      <alignment vertical="center"/>
    </xf>
    <xf numFmtId="0" fontId="36" fillId="25" borderId="29" xfId="0" applyFont="1" applyFill="1" applyBorder="1" applyProtection="1">
      <alignment vertical="center"/>
    </xf>
    <xf numFmtId="0" fontId="41" fillId="27" borderId="129" xfId="0" applyFont="1" applyFill="1" applyBorder="1" applyAlignment="1" applyProtection="1">
      <alignment horizontal="left" vertical="center" wrapText="1" shrinkToFit="1"/>
      <protection locked="0"/>
    </xf>
    <xf numFmtId="0" fontId="41" fillId="27" borderId="135" xfId="0" applyFont="1" applyFill="1" applyBorder="1" applyAlignment="1" applyProtection="1">
      <alignment horizontal="left" vertical="center" wrapText="1" shrinkToFit="1"/>
      <protection locked="0"/>
    </xf>
    <xf numFmtId="0" fontId="38" fillId="27" borderId="136" xfId="0" applyFont="1" applyFill="1" applyBorder="1" applyAlignment="1" applyProtection="1">
      <alignment horizontal="left" vertical="center" wrapText="1"/>
      <protection locked="0"/>
    </xf>
    <xf numFmtId="0" fontId="38" fillId="27" borderId="135" xfId="0" applyFont="1" applyFill="1" applyBorder="1" applyAlignment="1" applyProtection="1">
      <alignment horizontal="left" vertical="center" wrapText="1"/>
      <protection locked="0"/>
    </xf>
    <xf numFmtId="0" fontId="42" fillId="0" borderId="28" xfId="0" applyFont="1" applyBorder="1" applyAlignment="1" applyProtection="1">
      <alignment horizontal="left" vertical="center"/>
    </xf>
    <xf numFmtId="0" fontId="43" fillId="26" borderId="77" xfId="0" applyFont="1" applyFill="1" applyBorder="1" applyAlignment="1" applyProtection="1">
      <alignment horizontal="center" vertical="center" wrapText="1"/>
    </xf>
    <xf numFmtId="0" fontId="41" fillId="25" borderId="59" xfId="0" applyFont="1" applyFill="1" applyBorder="1" applyProtection="1">
      <alignment vertical="center"/>
    </xf>
    <xf numFmtId="0" fontId="41" fillId="25" borderId="132" xfId="0" applyFont="1" applyFill="1" applyBorder="1" applyProtection="1">
      <alignment vertical="center"/>
    </xf>
    <xf numFmtId="0" fontId="41" fillId="25" borderId="128" xfId="0" applyFont="1" applyFill="1" applyBorder="1" applyProtection="1">
      <alignment vertical="center"/>
    </xf>
    <xf numFmtId="0" fontId="38" fillId="0" borderId="59" xfId="0" applyFont="1" applyBorder="1" applyAlignment="1" applyProtection="1">
      <alignment vertical="center" wrapText="1"/>
    </xf>
    <xf numFmtId="0" fontId="38" fillId="0" borderId="137" xfId="0" applyFont="1" applyBorder="1" applyAlignment="1" applyProtection="1">
      <alignment horizontal="left" vertical="center" wrapText="1"/>
    </xf>
    <xf numFmtId="0" fontId="12" fillId="27" borderId="117" xfId="0" applyFont="1" applyFill="1" applyBorder="1" applyAlignment="1" applyProtection="1">
      <alignment horizontal="left" vertical="center" wrapText="1" shrinkToFit="1"/>
      <protection locked="0"/>
    </xf>
    <xf numFmtId="0" fontId="41" fillId="25" borderId="117" xfId="0" applyFont="1" applyFill="1" applyBorder="1" applyAlignment="1" applyProtection="1">
      <alignment horizontal="left" vertical="center"/>
    </xf>
    <xf numFmtId="0" fontId="41" fillId="27" borderId="138" xfId="0" applyFont="1" applyFill="1" applyBorder="1" applyAlignment="1" applyProtection="1">
      <alignment horizontal="left" vertical="center" wrapText="1" shrinkToFit="1"/>
      <protection locked="0"/>
    </xf>
    <xf numFmtId="0" fontId="41" fillId="25" borderId="29" xfId="0" applyFont="1" applyFill="1" applyBorder="1" applyProtection="1">
      <alignment vertical="center"/>
    </xf>
    <xf numFmtId="0" fontId="48" fillId="0" borderId="28" xfId="0" applyFont="1" applyBorder="1" applyAlignment="1" applyProtection="1">
      <alignment horizontal="left" vertical="center"/>
    </xf>
    <xf numFmtId="0" fontId="38" fillId="0" borderId="89" xfId="0" applyFont="1" applyBorder="1" applyAlignment="1" applyProtection="1">
      <alignment horizontal="left" vertical="center" wrapText="1"/>
    </xf>
    <xf numFmtId="0" fontId="41" fillId="0" borderId="137" xfId="0" applyFont="1" applyBorder="1" applyAlignment="1" applyProtection="1">
      <alignment horizontal="left" vertical="center" wrapText="1"/>
    </xf>
    <xf numFmtId="0" fontId="41" fillId="0" borderId="117" xfId="0" applyFont="1" applyBorder="1" applyAlignment="1" applyProtection="1">
      <alignment horizontal="left" vertical="center" wrapText="1"/>
    </xf>
    <xf numFmtId="0" fontId="41" fillId="0" borderId="138" xfId="0" applyFont="1" applyBorder="1" applyAlignment="1" applyProtection="1">
      <alignment horizontal="left" vertical="center" wrapText="1"/>
    </xf>
    <xf numFmtId="0" fontId="38" fillId="0" borderId="29" xfId="0" applyFont="1" applyBorder="1" applyAlignment="1" applyProtection="1">
      <alignment horizontal="left" vertical="center"/>
    </xf>
    <xf numFmtId="0" fontId="36" fillId="25" borderId="129" xfId="0" applyFont="1" applyFill="1" applyBorder="1" applyAlignment="1" applyProtection="1">
      <alignment horizontal="center" vertical="center"/>
    </xf>
    <xf numFmtId="0" fontId="36" fillId="25" borderId="95" xfId="0" applyFont="1" applyFill="1" applyBorder="1" applyAlignment="1" applyProtection="1">
      <alignment horizontal="center" vertical="center"/>
    </xf>
    <xf numFmtId="0" fontId="38" fillId="25" borderId="130" xfId="0" applyFont="1" applyFill="1" applyBorder="1" applyProtection="1">
      <alignment vertical="center"/>
    </xf>
    <xf numFmtId="0" fontId="54" fillId="29" borderId="120" xfId="0" applyFont="1" applyFill="1" applyBorder="1" applyAlignment="1" applyProtection="1">
      <alignment horizontal="left" vertical="center"/>
    </xf>
    <xf numFmtId="0" fontId="41" fillId="25" borderId="137" xfId="0" applyFont="1" applyFill="1" applyBorder="1" applyAlignment="1" applyProtection="1">
      <alignment horizontal="left" vertical="center" wrapText="1"/>
    </xf>
    <xf numFmtId="0" fontId="41" fillId="25" borderId="117" xfId="0" applyFont="1" applyFill="1" applyBorder="1" applyAlignment="1" applyProtection="1">
      <alignment vertical="center" wrapText="1"/>
    </xf>
    <xf numFmtId="0" fontId="41" fillId="25" borderId="121" xfId="0" applyFont="1" applyFill="1" applyBorder="1" applyAlignment="1" applyProtection="1">
      <alignment vertical="center" wrapText="1"/>
    </xf>
    <xf numFmtId="0" fontId="41" fillId="25" borderId="116" xfId="0" applyFont="1" applyFill="1" applyBorder="1" applyAlignment="1" applyProtection="1">
      <alignment horizontal="left" vertical="center" wrapText="1"/>
    </xf>
    <xf numFmtId="0" fontId="41" fillId="25" borderId="139" xfId="0" applyFont="1" applyFill="1" applyBorder="1" applyAlignment="1" applyProtection="1">
      <alignment vertical="center" wrapText="1"/>
    </xf>
    <xf numFmtId="0" fontId="41" fillId="25" borderId="118" xfId="0" applyFont="1" applyFill="1" applyBorder="1" applyAlignment="1" applyProtection="1">
      <alignment horizontal="left" vertical="center" wrapText="1"/>
    </xf>
    <xf numFmtId="0" fontId="41" fillId="25" borderId="117" xfId="0" applyFont="1" applyFill="1" applyBorder="1" applyAlignment="1" applyProtection="1">
      <alignment horizontal="left" vertical="center" wrapText="1"/>
    </xf>
    <xf numFmtId="0" fontId="41" fillId="25" borderId="139" xfId="0" applyFont="1" applyFill="1" applyBorder="1" applyAlignment="1" applyProtection="1">
      <alignment horizontal="left" vertical="center" wrapText="1"/>
    </xf>
    <xf numFmtId="0" fontId="41" fillId="25" borderId="95" xfId="0" applyFont="1" applyFill="1" applyBorder="1" applyAlignment="1" applyProtection="1">
      <alignment vertical="center" wrapText="1"/>
    </xf>
    <xf numFmtId="0" fontId="41" fillId="25" borderId="118" xfId="0" applyFont="1" applyFill="1" applyBorder="1" applyAlignment="1" applyProtection="1">
      <alignment vertical="center" wrapText="1"/>
    </xf>
    <xf numFmtId="0" fontId="41" fillId="25" borderId="130" xfId="0" applyFont="1" applyFill="1" applyBorder="1" applyAlignment="1" applyProtection="1">
      <alignment vertical="center" wrapText="1"/>
    </xf>
    <xf numFmtId="0" fontId="36" fillId="25" borderId="28" xfId="0" applyFont="1" applyFill="1" applyBorder="1" applyAlignment="1" applyProtection="1">
      <alignment horizontal="left" vertical="top" wrapText="1"/>
      <protection locked="0"/>
    </xf>
    <xf numFmtId="0" fontId="11" fillId="25" borderId="129" xfId="0" applyFont="1" applyFill="1" applyBorder="1" applyProtection="1">
      <alignment vertical="center"/>
    </xf>
    <xf numFmtId="0" fontId="45" fillId="25" borderId="95" xfId="0" applyFont="1" applyFill="1" applyBorder="1" applyAlignment="1" applyProtection="1">
      <alignment vertical="center" wrapText="1"/>
    </xf>
    <xf numFmtId="0" fontId="45" fillId="25" borderId="95" xfId="0" applyFont="1" applyFill="1" applyBorder="1" applyAlignment="1" applyProtection="1">
      <alignment vertical="center" shrinkToFit="1"/>
    </xf>
    <xf numFmtId="0" fontId="50" fillId="25" borderId="95" xfId="0" applyFont="1" applyFill="1" applyBorder="1" applyAlignment="1" applyProtection="1">
      <alignment vertical="center"/>
    </xf>
    <xf numFmtId="0" fontId="11" fillId="25" borderId="135" xfId="0" applyFont="1" applyFill="1" applyBorder="1" applyProtection="1">
      <alignment vertical="center"/>
    </xf>
    <xf numFmtId="0" fontId="61" fillId="29" borderId="14" xfId="0" applyFont="1" applyFill="1" applyBorder="1" applyAlignment="1" applyProtection="1">
      <alignment horizontal="center" vertical="center"/>
    </xf>
    <xf numFmtId="0" fontId="43" fillId="29" borderId="14" xfId="0" applyFont="1" applyFill="1" applyBorder="1" applyAlignment="1" applyProtection="1">
      <alignment horizontal="center" vertical="center"/>
    </xf>
    <xf numFmtId="176" fontId="39" fillId="25" borderId="0" xfId="0" applyNumberFormat="1" applyFont="1" applyFill="1" applyProtection="1">
      <alignment vertical="center"/>
    </xf>
    <xf numFmtId="0" fontId="41" fillId="25" borderId="0" xfId="0" applyFont="1" applyFill="1" applyAlignment="1" applyProtection="1">
      <alignment vertical="top" wrapText="1"/>
    </xf>
    <xf numFmtId="0" fontId="41" fillId="25" borderId="0" xfId="0" applyFont="1" applyFill="1" applyAlignment="1" applyProtection="1">
      <alignment vertical="center"/>
    </xf>
    <xf numFmtId="0" fontId="12" fillId="25" borderId="0" xfId="0" applyFont="1" applyFill="1" applyAlignment="1" applyProtection="1">
      <alignment vertical="center" wrapText="1"/>
    </xf>
    <xf numFmtId="179" fontId="12" fillId="25" borderId="0" xfId="0" applyNumberFormat="1" applyFont="1" applyFill="1" applyProtection="1">
      <alignment vertical="center"/>
    </xf>
    <xf numFmtId="0" fontId="37" fillId="25" borderId="46" xfId="0" applyFont="1" applyFill="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64" xfId="0" applyFont="1" applyBorder="1" applyAlignment="1" applyProtection="1">
      <alignment horizontal="left" vertical="center" wrapText="1"/>
    </xf>
    <xf numFmtId="0" fontId="54" fillId="0" borderId="46" xfId="0" applyFont="1" applyBorder="1" applyAlignment="1" applyProtection="1">
      <alignment horizontal="left" vertical="center" wrapText="1"/>
    </xf>
    <xf numFmtId="0" fontId="62" fillId="0" borderId="140" xfId="0" applyFont="1" applyFill="1" applyBorder="1" applyAlignment="1" applyProtection="1">
      <alignment horizontal="center" vertical="center"/>
      <protection locked="0"/>
    </xf>
    <xf numFmtId="176" fontId="39" fillId="0" borderId="0" xfId="0" applyNumberFormat="1" applyFont="1" applyProtection="1">
      <alignment vertical="center"/>
    </xf>
    <xf numFmtId="0" fontId="54" fillId="25" borderId="64" xfId="0" applyFont="1" applyFill="1" applyBorder="1" applyAlignment="1" applyProtection="1">
      <alignment horizontal="left" vertical="center" wrapText="1"/>
    </xf>
    <xf numFmtId="0" fontId="54" fillId="25" borderId="65" xfId="0" applyFont="1" applyFill="1" applyBorder="1" applyAlignment="1" applyProtection="1">
      <alignment horizontal="left" vertical="center" wrapText="1"/>
    </xf>
    <xf numFmtId="0" fontId="54" fillId="25" borderId="66" xfId="0" applyFont="1" applyFill="1" applyBorder="1" applyAlignment="1" applyProtection="1">
      <alignment horizontal="left" vertical="center" wrapText="1"/>
    </xf>
    <xf numFmtId="0" fontId="37" fillId="0" borderId="64" xfId="0" applyFont="1" applyFill="1" applyBorder="1" applyAlignment="1" applyProtection="1">
      <alignment horizontal="left" vertical="center" wrapText="1"/>
    </xf>
    <xf numFmtId="0" fontId="37" fillId="0" borderId="66" xfId="0" applyFont="1" applyFill="1" applyBorder="1" applyAlignment="1" applyProtection="1">
      <alignment horizontal="left" vertical="center" wrapText="1"/>
    </xf>
    <xf numFmtId="0" fontId="38" fillId="0" borderId="0" xfId="0" applyFont="1" applyFill="1" applyAlignment="1" applyProtection="1">
      <alignment horizontal="left" vertical="center"/>
    </xf>
    <xf numFmtId="0" fontId="28" fillId="0" borderId="64" xfId="0" applyFont="1" applyFill="1" applyBorder="1" applyAlignment="1" applyProtection="1">
      <alignment horizontal="left" vertical="center" wrapText="1"/>
    </xf>
    <xf numFmtId="0" fontId="28" fillId="0" borderId="66" xfId="0" applyFont="1" applyFill="1" applyBorder="1" applyAlignment="1" applyProtection="1">
      <alignment horizontal="left" vertical="center" wrapText="1"/>
    </xf>
    <xf numFmtId="0" fontId="54" fillId="0" borderId="66" xfId="0" applyFont="1" applyFill="1" applyBorder="1" applyAlignment="1" applyProtection="1">
      <alignment horizontal="left" vertical="center" wrapText="1"/>
    </xf>
    <xf numFmtId="0" fontId="62" fillId="0" borderId="0" xfId="0" applyFont="1" applyFill="1" applyBorder="1" applyAlignment="1" applyProtection="1">
      <alignment horizontal="center" vertical="center"/>
    </xf>
    <xf numFmtId="0" fontId="62" fillId="0" borderId="140" xfId="0" applyFont="1" applyFill="1" applyBorder="1" applyAlignment="1" applyProtection="1">
      <alignment horizontal="center" vertical="center"/>
    </xf>
    <xf numFmtId="0" fontId="39" fillId="0" borderId="0" xfId="0" applyFont="1" applyFill="1" applyAlignment="1" applyProtection="1">
      <alignment vertical="center" wrapText="1"/>
    </xf>
    <xf numFmtId="0" fontId="63" fillId="0" borderId="140" xfId="0" applyFont="1" applyFill="1" applyBorder="1" applyAlignment="1" applyProtection="1">
      <alignment horizontal="center" vertical="center"/>
    </xf>
    <xf numFmtId="0" fontId="64" fillId="0" borderId="140" xfId="0" applyFont="1" applyBorder="1" applyAlignment="1" applyProtection="1">
      <alignment horizontal="left" vertical="center"/>
    </xf>
    <xf numFmtId="0" fontId="64" fillId="0" borderId="140" xfId="0" applyFont="1" applyBorder="1" applyAlignment="1" applyProtection="1">
      <alignment horizontal="center" vertical="center"/>
      <protection locked="0"/>
    </xf>
    <xf numFmtId="0" fontId="49" fillId="0" borderId="0" xfId="0" applyFont="1" applyProtection="1">
      <alignment vertical="center"/>
    </xf>
    <xf numFmtId="0" fontId="54" fillId="0" borderId="0" xfId="0" applyFont="1" applyAlignment="1" applyProtection="1">
      <alignment horizontal="center" vertical="center"/>
    </xf>
    <xf numFmtId="0" fontId="37" fillId="25" borderId="47" xfId="0" applyFont="1" applyFill="1" applyBorder="1" applyAlignment="1" applyProtection="1">
      <alignment horizontal="left" vertical="center" wrapText="1"/>
    </xf>
    <xf numFmtId="0" fontId="54" fillId="0" borderId="47" xfId="0" applyFont="1" applyBorder="1" applyAlignment="1" applyProtection="1">
      <alignment horizontal="left" vertical="center"/>
    </xf>
    <xf numFmtId="0" fontId="54" fillId="0" borderId="41" xfId="0" applyFont="1" applyBorder="1" applyAlignment="1" applyProtection="1">
      <alignment horizontal="left" vertical="center" wrapText="1"/>
    </xf>
    <xf numFmtId="0" fontId="54" fillId="0" borderId="47" xfId="0" applyFont="1" applyBorder="1" applyAlignment="1" applyProtection="1">
      <alignment horizontal="left" vertical="center" wrapText="1"/>
    </xf>
    <xf numFmtId="0" fontId="54" fillId="25" borderId="41" xfId="0" applyFont="1" applyFill="1" applyBorder="1" applyAlignment="1" applyProtection="1">
      <alignment horizontal="left" vertical="center" wrapText="1"/>
    </xf>
    <xf numFmtId="0" fontId="54" fillId="25" borderId="0" xfId="0" applyFont="1" applyFill="1" applyAlignment="1" applyProtection="1">
      <alignment horizontal="left" vertical="center" wrapText="1"/>
    </xf>
    <xf numFmtId="0" fontId="54" fillId="25" borderId="85" xfId="0" applyFont="1" applyFill="1" applyBorder="1" applyAlignment="1" applyProtection="1">
      <alignment horizontal="left" vertical="center" wrapText="1"/>
    </xf>
    <xf numFmtId="0" fontId="41" fillId="0" borderId="0" xfId="0" applyFont="1" applyFill="1" applyAlignment="1" applyProtection="1">
      <alignment horizontal="left" vertical="center" wrapText="1"/>
    </xf>
    <xf numFmtId="0" fontId="37" fillId="0" borderId="41" xfId="0" applyFont="1" applyFill="1" applyBorder="1" applyAlignment="1" applyProtection="1">
      <alignment horizontal="left" vertical="center" wrapText="1"/>
    </xf>
    <xf numFmtId="0" fontId="37" fillId="0" borderId="60" xfId="0" applyFont="1" applyFill="1" applyBorder="1" applyAlignment="1" applyProtection="1">
      <alignment horizontal="left" vertical="center" wrapText="1"/>
    </xf>
    <xf numFmtId="0" fontId="28" fillId="0" borderId="41" xfId="0" applyFont="1" applyFill="1" applyBorder="1" applyAlignment="1" applyProtection="1">
      <alignment horizontal="left" vertical="center" wrapText="1"/>
    </xf>
    <xf numFmtId="0" fontId="28" fillId="0" borderId="60" xfId="0" applyFont="1" applyFill="1" applyBorder="1" applyAlignment="1" applyProtection="1">
      <alignment horizontal="left" vertical="center" wrapText="1"/>
    </xf>
    <xf numFmtId="0" fontId="54" fillId="0" borderId="60" xfId="0" applyFont="1" applyFill="1" applyBorder="1" applyAlignment="1" applyProtection="1">
      <alignment horizontal="left" vertical="center" wrapText="1"/>
    </xf>
    <xf numFmtId="0" fontId="0" fillId="0" borderId="141" xfId="0" applyFill="1" applyBorder="1" applyProtection="1">
      <alignment vertical="center"/>
    </xf>
    <xf numFmtId="179" fontId="12" fillId="0" borderId="0" xfId="0" applyNumberFormat="1" applyFont="1" applyFill="1" applyProtection="1">
      <alignment vertical="center"/>
    </xf>
    <xf numFmtId="0" fontId="61" fillId="0" borderId="46" xfId="0" applyFont="1" applyBorder="1" applyAlignment="1" applyProtection="1">
      <alignment horizontal="left" vertical="center" wrapText="1"/>
    </xf>
    <xf numFmtId="0" fontId="54" fillId="0" borderId="0" xfId="0" applyFont="1" applyFill="1" applyProtection="1">
      <alignment vertical="center"/>
    </xf>
    <xf numFmtId="0" fontId="24" fillId="0" borderId="0" xfId="0" applyFont="1" applyFill="1" applyAlignment="1" applyProtection="1">
      <alignment horizontal="left" vertical="top" wrapText="1"/>
    </xf>
    <xf numFmtId="0" fontId="61" fillId="0" borderId="47" xfId="0" applyFont="1" applyBorder="1" applyAlignment="1" applyProtection="1">
      <alignment horizontal="left" vertical="center" wrapText="1"/>
    </xf>
    <xf numFmtId="180" fontId="12" fillId="0" borderId="0" xfId="0" applyNumberFormat="1" applyFont="1" applyFill="1" applyProtection="1">
      <alignment vertical="center"/>
    </xf>
    <xf numFmtId="0" fontId="58" fillId="0" borderId="0" xfId="0" applyFont="1" applyFill="1" applyProtection="1">
      <alignment vertical="center"/>
    </xf>
    <xf numFmtId="0" fontId="65" fillId="0" borderId="0" xfId="0" applyFont="1" applyProtection="1">
      <alignment vertical="center"/>
    </xf>
    <xf numFmtId="0" fontId="66" fillId="0" borderId="0" xfId="0" applyFont="1" applyFill="1" applyProtection="1">
      <alignment vertical="center"/>
    </xf>
    <xf numFmtId="0" fontId="54" fillId="25" borderId="60" xfId="0" applyFont="1" applyFill="1" applyBorder="1" applyAlignment="1" applyProtection="1">
      <alignment horizontal="left" vertical="center" wrapText="1"/>
    </xf>
    <xf numFmtId="0" fontId="37" fillId="25" borderId="77" xfId="0" applyFont="1" applyFill="1" applyBorder="1" applyAlignment="1" applyProtection="1">
      <alignment horizontal="left" vertical="center" wrapText="1"/>
    </xf>
    <xf numFmtId="0" fontId="54" fillId="0" borderId="77" xfId="0" applyFont="1" applyBorder="1" applyAlignment="1" applyProtection="1">
      <alignment horizontal="left" vertical="center"/>
    </xf>
    <xf numFmtId="0" fontId="54" fillId="0" borderId="129" xfId="0" applyFont="1" applyBorder="1" applyAlignment="1" applyProtection="1">
      <alignment horizontal="left" vertical="center" wrapText="1"/>
    </xf>
    <xf numFmtId="0" fontId="54" fillId="0" borderId="77" xfId="0" applyFont="1" applyBorder="1" applyAlignment="1" applyProtection="1">
      <alignment horizontal="left" vertical="center" wrapText="1"/>
    </xf>
    <xf numFmtId="0" fontId="54" fillId="25" borderId="129" xfId="0" applyFont="1" applyFill="1" applyBorder="1" applyAlignment="1" applyProtection="1">
      <alignment horizontal="left" vertical="center" wrapText="1"/>
    </xf>
    <xf numFmtId="0" fontId="54" fillId="25" borderId="95" xfId="0" applyFont="1" applyFill="1" applyBorder="1" applyAlignment="1" applyProtection="1">
      <alignment horizontal="left" vertical="center" wrapText="1"/>
    </xf>
    <xf numFmtId="0" fontId="54" fillId="25" borderId="135" xfId="0" applyFont="1" applyFill="1" applyBorder="1" applyAlignment="1" applyProtection="1">
      <alignment horizontal="left" vertical="center" wrapText="1"/>
    </xf>
    <xf numFmtId="0" fontId="37" fillId="0" borderId="129" xfId="0" applyFont="1" applyFill="1" applyBorder="1" applyAlignment="1" applyProtection="1">
      <alignment horizontal="left" vertical="center" wrapText="1"/>
    </xf>
    <xf numFmtId="0" fontId="37" fillId="0" borderId="130" xfId="0" applyFont="1" applyFill="1" applyBorder="1" applyAlignment="1" applyProtection="1">
      <alignment horizontal="left" vertical="center" wrapText="1"/>
    </xf>
    <xf numFmtId="0" fontId="28" fillId="0" borderId="129" xfId="0" applyFont="1" applyFill="1" applyBorder="1" applyAlignment="1" applyProtection="1">
      <alignment horizontal="left" vertical="center" wrapText="1"/>
    </xf>
    <xf numFmtId="0" fontId="28" fillId="0" borderId="130" xfId="0" applyFont="1" applyFill="1" applyBorder="1" applyAlignment="1" applyProtection="1">
      <alignment horizontal="left" vertical="center" wrapText="1"/>
    </xf>
    <xf numFmtId="0" fontId="54" fillId="0" borderId="130" xfId="0" applyFont="1" applyFill="1" applyBorder="1" applyAlignment="1" applyProtection="1">
      <alignment horizontal="left" vertical="center" wrapText="1"/>
    </xf>
    <xf numFmtId="0" fontId="61" fillId="0" borderId="77" xfId="0" applyFont="1" applyBorder="1" applyAlignment="1" applyProtection="1">
      <alignment horizontal="left" vertical="center" wrapText="1"/>
    </xf>
    <xf numFmtId="0" fontId="67" fillId="0" borderId="0" xfId="0" applyFont="1" applyProtection="1">
      <alignment vertical="center"/>
    </xf>
    <xf numFmtId="0" fontId="68" fillId="0" borderId="0" xfId="0" applyFont="1" applyProtection="1">
      <alignment vertical="center"/>
    </xf>
    <xf numFmtId="0" fontId="29" fillId="25" borderId="0" xfId="0" applyFont="1" applyFill="1" applyProtection="1">
      <alignment vertical="center"/>
    </xf>
    <xf numFmtId="0" fontId="22" fillId="25" borderId="14" xfId="0" applyFont="1" applyFill="1" applyBorder="1" applyAlignment="1" applyProtection="1">
      <alignment horizontal="center" vertical="center"/>
    </xf>
    <xf numFmtId="0" fontId="22" fillId="25" borderId="0" xfId="0" applyFont="1" applyFill="1" applyAlignment="1" applyProtection="1">
      <alignment horizontal="center" vertical="center"/>
    </xf>
    <xf numFmtId="0" fontId="41" fillId="25" borderId="142" xfId="0" applyFont="1" applyFill="1" applyBorder="1" applyAlignment="1" applyProtection="1">
      <alignment horizontal="center" vertical="center" wrapText="1"/>
    </xf>
    <xf numFmtId="0" fontId="41" fillId="25" borderId="143" xfId="0" applyFont="1" applyFill="1" applyBorder="1" applyAlignment="1" applyProtection="1">
      <alignment horizontal="center" vertical="center" wrapText="1"/>
    </xf>
    <xf numFmtId="0" fontId="41" fillId="25" borderId="144" xfId="0" applyFont="1" applyFill="1" applyBorder="1" applyAlignment="1" applyProtection="1">
      <alignment horizontal="center" vertical="center" wrapText="1"/>
    </xf>
    <xf numFmtId="0" fontId="36" fillId="0" borderId="143" xfId="0" applyFont="1" applyBorder="1" applyAlignment="1" applyProtection="1">
      <alignment horizontal="center" vertical="center"/>
    </xf>
    <xf numFmtId="181" fontId="36" fillId="0" borderId="32" xfId="0" applyNumberFormat="1" applyFont="1" applyBorder="1" applyAlignment="1" applyProtection="1">
      <alignment horizontal="center" vertical="center"/>
    </xf>
    <xf numFmtId="181" fontId="36" fillId="0" borderId="36" xfId="0" applyNumberFormat="1" applyFont="1" applyBorder="1" applyAlignment="1" applyProtection="1">
      <alignment horizontal="center" vertical="center"/>
    </xf>
    <xf numFmtId="0" fontId="69" fillId="25" borderId="0" xfId="0" applyFont="1" applyFill="1" applyProtection="1">
      <alignment vertical="center"/>
    </xf>
    <xf numFmtId="0" fontId="11" fillId="25" borderId="14" xfId="0" applyFont="1" applyFill="1" applyBorder="1" applyAlignment="1" applyProtection="1">
      <alignment horizontal="left" vertical="center"/>
    </xf>
    <xf numFmtId="0" fontId="11" fillId="25" borderId="11" xfId="0" applyFont="1" applyFill="1" applyBorder="1" applyAlignment="1" applyProtection="1">
      <alignment horizontal="left" vertical="center" wrapText="1"/>
    </xf>
    <xf numFmtId="0" fontId="11" fillId="25" borderId="15" xfId="0" applyFont="1" applyFill="1" applyBorder="1" applyAlignment="1" applyProtection="1">
      <alignment horizontal="center" vertical="center" wrapText="1"/>
    </xf>
    <xf numFmtId="0" fontId="11" fillId="25" borderId="10" xfId="0" applyFont="1" applyFill="1" applyBorder="1" applyAlignment="1" applyProtection="1">
      <alignment horizontal="left" vertical="center" wrapText="1"/>
    </xf>
    <xf numFmtId="0" fontId="38" fillId="25" borderId="0" xfId="0" applyFont="1" applyFill="1" applyAlignment="1" applyProtection="1">
      <alignment horizontal="left" vertical="center" wrapText="1"/>
    </xf>
    <xf numFmtId="0" fontId="33" fillId="25" borderId="60" xfId="0" applyFont="1" applyFill="1" applyBorder="1" applyAlignment="1" applyProtection="1">
      <alignment horizontal="left" vertical="top" wrapText="1"/>
    </xf>
    <xf numFmtId="0" fontId="11" fillId="25" borderId="37" xfId="0" applyFont="1" applyFill="1" applyBorder="1" applyAlignment="1" applyProtection="1">
      <alignment horizontal="center" vertical="center" wrapText="1"/>
    </xf>
    <xf numFmtId="0" fontId="11" fillId="25" borderId="55" xfId="0" applyFont="1" applyFill="1" applyBorder="1" applyAlignment="1" applyProtection="1">
      <alignment horizontal="center" vertical="center" wrapText="1"/>
    </xf>
    <xf numFmtId="0" fontId="11" fillId="25" borderId="114" xfId="0" applyFont="1" applyFill="1" applyBorder="1" applyAlignment="1" applyProtection="1">
      <alignment horizontal="center" vertical="center" wrapText="1"/>
    </xf>
    <xf numFmtId="0" fontId="36" fillId="0" borderId="15" xfId="0" applyFont="1" applyBorder="1" applyAlignment="1" applyProtection="1">
      <alignment horizontal="center" vertical="center"/>
    </xf>
    <xf numFmtId="0" fontId="36" fillId="0" borderId="10" xfId="0" applyFont="1" applyBorder="1" applyAlignment="1" applyProtection="1">
      <alignment horizontal="center" vertical="center"/>
    </xf>
    <xf numFmtId="0" fontId="36" fillId="0" borderId="44" xfId="0" applyFont="1" applyBorder="1" applyAlignment="1" applyProtection="1">
      <alignment horizontal="center" vertical="center"/>
    </xf>
    <xf numFmtId="0" fontId="11" fillId="25" borderId="29" xfId="0" applyFont="1" applyFill="1" applyBorder="1" applyAlignment="1" applyProtection="1">
      <alignment horizontal="center" vertical="center" wrapText="1"/>
    </xf>
    <xf numFmtId="0" fontId="11" fillId="25" borderId="23" xfId="0" applyFont="1" applyFill="1" applyBorder="1" applyAlignment="1" applyProtection="1">
      <alignment horizontal="left" vertical="center" wrapText="1"/>
    </xf>
    <xf numFmtId="0" fontId="11" fillId="25" borderId="41" xfId="0" applyFont="1" applyFill="1" applyBorder="1" applyAlignment="1" applyProtection="1">
      <alignment horizontal="center" vertical="center" wrapText="1"/>
    </xf>
    <xf numFmtId="0" fontId="11" fillId="25" borderId="0" xfId="0" applyFont="1" applyFill="1" applyBorder="1" applyAlignment="1" applyProtection="1">
      <alignment horizontal="center" vertical="center" wrapText="1"/>
    </xf>
    <xf numFmtId="0" fontId="11" fillId="25" borderId="60" xfId="0" applyFont="1" applyFill="1" applyBorder="1" applyAlignment="1" applyProtection="1">
      <alignment horizontal="center" vertical="center" wrapText="1"/>
    </xf>
    <xf numFmtId="0" fontId="36" fillId="0" borderId="24" xfId="0" applyFont="1" applyBorder="1" applyAlignment="1" applyProtection="1">
      <alignment horizontal="center" vertical="center"/>
    </xf>
    <xf numFmtId="0" fontId="36" fillId="0" borderId="23" xfId="0" applyFont="1" applyBorder="1" applyAlignment="1" applyProtection="1">
      <alignment horizontal="center" vertical="center"/>
    </xf>
    <xf numFmtId="0" fontId="36" fillId="0" borderId="25" xfId="0" applyFont="1" applyBorder="1" applyAlignment="1" applyProtection="1">
      <alignment horizontal="center" vertical="center"/>
    </xf>
    <xf numFmtId="0" fontId="22" fillId="25" borderId="0" xfId="0" applyFont="1" applyFill="1" applyProtection="1">
      <alignment vertical="center"/>
    </xf>
    <xf numFmtId="0" fontId="11" fillId="25" borderId="14" xfId="0" applyFont="1" applyFill="1" applyBorder="1" applyAlignment="1" applyProtection="1">
      <alignment horizontal="left" vertical="center" wrapText="1"/>
    </xf>
    <xf numFmtId="0" fontId="22" fillId="25" borderId="10" xfId="0" applyFont="1" applyFill="1" applyBorder="1" applyAlignment="1" applyProtection="1">
      <alignment horizontal="center" vertical="center"/>
    </xf>
    <xf numFmtId="0" fontId="22" fillId="25" borderId="46" xfId="0" applyFont="1" applyFill="1" applyBorder="1" applyAlignment="1" applyProtection="1">
      <alignment horizontal="left" vertical="center"/>
    </xf>
    <xf numFmtId="0" fontId="22" fillId="25" borderId="47" xfId="0" applyFont="1" applyFill="1" applyBorder="1" applyAlignment="1" applyProtection="1">
      <alignment horizontal="left" vertical="center"/>
    </xf>
    <xf numFmtId="0" fontId="11" fillId="25" borderId="42" xfId="0" applyFont="1" applyFill="1" applyBorder="1" applyAlignment="1" applyProtection="1">
      <alignment horizontal="center" vertical="center" wrapText="1"/>
    </xf>
    <xf numFmtId="0" fontId="11" fillId="25" borderId="59" xfId="0" applyFont="1" applyFill="1" applyBorder="1" applyAlignment="1" applyProtection="1">
      <alignment horizontal="center" vertical="center" wrapText="1"/>
    </xf>
    <xf numFmtId="0" fontId="11" fillId="25" borderId="115" xfId="0" applyFont="1" applyFill="1" applyBorder="1" applyAlignment="1" applyProtection="1">
      <alignment horizontal="center" vertical="center" wrapText="1"/>
    </xf>
    <xf numFmtId="0" fontId="36" fillId="0" borderId="29" xfId="0" applyFont="1" applyBorder="1" applyAlignment="1" applyProtection="1">
      <alignment horizontal="center" vertical="center"/>
    </xf>
    <xf numFmtId="0" fontId="36" fillId="0" borderId="28" xfId="0" applyFont="1" applyBorder="1" applyAlignment="1" applyProtection="1">
      <alignment horizontal="center" vertical="center"/>
    </xf>
    <xf numFmtId="0" fontId="36" fillId="0" borderId="30" xfId="0" applyFont="1" applyBorder="1" applyAlignment="1" applyProtection="1">
      <alignment horizontal="center" vertical="center"/>
    </xf>
    <xf numFmtId="0" fontId="11" fillId="25" borderId="54" xfId="0" applyFont="1" applyFill="1" applyBorder="1" applyAlignment="1" applyProtection="1">
      <alignment horizontal="center" vertical="center" wrapText="1"/>
    </xf>
    <xf numFmtId="0" fontId="11" fillId="25" borderId="13" xfId="0" applyFont="1" applyFill="1" applyBorder="1" applyAlignment="1" applyProtection="1">
      <alignment horizontal="center" vertical="center" wrapText="1"/>
    </xf>
    <xf numFmtId="0" fontId="11" fillId="25" borderId="145" xfId="0" applyFont="1" applyFill="1" applyBorder="1" applyAlignment="1" applyProtection="1">
      <alignment horizontal="center" vertical="center" wrapText="1"/>
    </xf>
    <xf numFmtId="0" fontId="36" fillId="25" borderId="13" xfId="0" applyFont="1" applyFill="1" applyBorder="1" applyAlignment="1" applyProtection="1">
      <alignment vertical="center" wrapText="1"/>
    </xf>
    <xf numFmtId="0" fontId="36" fillId="25" borderId="11" xfId="0" applyFont="1" applyFill="1" applyBorder="1" applyAlignment="1" applyProtection="1">
      <alignment vertical="center" wrapText="1"/>
    </xf>
    <xf numFmtId="0" fontId="36" fillId="25" borderId="14" xfId="0" applyFont="1" applyFill="1" applyBorder="1" applyAlignment="1" applyProtection="1">
      <alignment vertical="center" wrapText="1"/>
    </xf>
    <xf numFmtId="0" fontId="36" fillId="25" borderId="38" xfId="0" applyFont="1" applyFill="1" applyBorder="1" applyAlignment="1" applyProtection="1">
      <alignment vertical="center" wrapText="1"/>
    </xf>
    <xf numFmtId="0" fontId="11" fillId="0" borderId="37" xfId="0" applyFont="1" applyBorder="1" applyAlignment="1" applyProtection="1">
      <alignment horizontal="center" vertical="center"/>
    </xf>
    <xf numFmtId="0" fontId="11" fillId="0" borderId="55" xfId="0" applyFont="1" applyBorder="1" applyAlignment="1" applyProtection="1">
      <alignment horizontal="center" vertical="center"/>
    </xf>
    <xf numFmtId="0" fontId="11" fillId="25" borderId="38" xfId="0" applyFont="1" applyFill="1" applyBorder="1" applyAlignment="1" applyProtection="1">
      <alignment horizontal="center" vertical="center"/>
    </xf>
    <xf numFmtId="0" fontId="36" fillId="25" borderId="12" xfId="0" applyFont="1" applyFill="1" applyBorder="1" applyAlignment="1" applyProtection="1">
      <alignment vertical="center" wrapText="1"/>
    </xf>
    <xf numFmtId="0" fontId="11" fillId="0" borderId="42" xfId="0" applyFont="1" applyBorder="1" applyAlignment="1" applyProtection="1">
      <alignment horizontal="center" vertical="center"/>
    </xf>
    <xf numFmtId="0" fontId="11" fillId="0" borderId="59" xfId="0" applyFont="1" applyBorder="1" applyAlignment="1" applyProtection="1">
      <alignment horizontal="center" vertical="center"/>
    </xf>
    <xf numFmtId="0" fontId="11" fillId="0" borderId="29" xfId="0" applyFont="1" applyBorder="1" applyAlignment="1" applyProtection="1">
      <alignment horizontal="center" vertical="center"/>
    </xf>
    <xf numFmtId="0" fontId="22" fillId="25" borderId="77" xfId="0" applyFont="1" applyFill="1" applyBorder="1" applyAlignment="1" applyProtection="1">
      <alignment horizontal="left" vertical="center"/>
    </xf>
    <xf numFmtId="0" fontId="11" fillId="25" borderId="10" xfId="0" applyFont="1" applyFill="1" applyBorder="1" applyAlignment="1" applyProtection="1">
      <alignment horizontal="left" vertical="center"/>
    </xf>
    <xf numFmtId="0" fontId="11" fillId="25" borderId="94" xfId="0" applyFont="1" applyFill="1" applyBorder="1" applyAlignment="1" applyProtection="1">
      <alignment horizontal="left" vertical="center" wrapText="1"/>
    </xf>
    <xf numFmtId="0" fontId="11" fillId="25" borderId="54" xfId="0" applyFont="1" applyFill="1" applyBorder="1" applyAlignment="1" applyProtection="1">
      <alignment horizontal="center" vertical="center"/>
    </xf>
    <xf numFmtId="0" fontId="11" fillId="25" borderId="13" xfId="0" applyFont="1" applyFill="1" applyBorder="1" applyAlignment="1" applyProtection="1">
      <alignment horizontal="center" vertical="center"/>
    </xf>
    <xf numFmtId="0" fontId="11" fillId="25" borderId="145" xfId="0" applyFont="1" applyFill="1" applyBorder="1" applyAlignment="1" applyProtection="1">
      <alignment horizontal="center" vertical="center"/>
    </xf>
    <xf numFmtId="0" fontId="36" fillId="25" borderId="13" xfId="0" applyFont="1" applyFill="1" applyBorder="1" applyAlignment="1" applyProtection="1">
      <alignment vertical="center" wrapText="1" shrinkToFit="1"/>
    </xf>
    <xf numFmtId="0" fontId="36" fillId="25" borderId="11" xfId="0" applyFont="1" applyFill="1" applyBorder="1" applyAlignment="1" applyProtection="1">
      <alignment vertical="center" wrapText="1" shrinkToFit="1"/>
    </xf>
    <xf numFmtId="0" fontId="36" fillId="25" borderId="14" xfId="0" applyFont="1" applyFill="1" applyBorder="1" applyAlignment="1" applyProtection="1">
      <alignment vertical="center" wrapText="1" shrinkToFit="1"/>
    </xf>
    <xf numFmtId="0" fontId="36" fillId="25" borderId="38" xfId="0" applyFont="1" applyFill="1" applyBorder="1" applyAlignment="1" applyProtection="1">
      <alignment vertical="center" wrapText="1" shrinkToFit="1"/>
    </xf>
    <xf numFmtId="176" fontId="11" fillId="25" borderId="146" xfId="0" applyNumberFormat="1" applyFont="1" applyFill="1" applyBorder="1" applyAlignment="1" applyProtection="1">
      <alignment vertical="center" shrinkToFit="1"/>
    </xf>
    <xf numFmtId="176" fontId="11" fillId="25" borderId="147" xfId="0" applyNumberFormat="1" applyFont="1" applyFill="1" applyBorder="1" applyAlignment="1" applyProtection="1">
      <alignment vertical="center" shrinkToFit="1"/>
    </xf>
    <xf numFmtId="176" fontId="11" fillId="25" borderId="148" xfId="0" applyNumberFormat="1" applyFont="1" applyFill="1" applyBorder="1" applyAlignment="1" applyProtection="1">
      <alignment vertical="center" shrinkToFit="1"/>
    </xf>
    <xf numFmtId="176" fontId="11" fillId="25" borderId="149" xfId="0" applyNumberFormat="1" applyFont="1" applyFill="1" applyBorder="1" applyAlignment="1" applyProtection="1">
      <alignment vertical="center" shrinkToFit="1"/>
    </xf>
    <xf numFmtId="176" fontId="38" fillId="25" borderId="0" xfId="0" applyNumberFormat="1" applyFont="1" applyFill="1" applyAlignment="1" applyProtection="1">
      <alignment vertical="center" shrinkToFit="1"/>
    </xf>
    <xf numFmtId="0" fontId="11" fillId="25" borderId="150" xfId="0" applyFont="1" applyFill="1" applyBorder="1" applyAlignment="1" applyProtection="1">
      <alignment horizontal="center" vertical="center"/>
    </xf>
    <xf numFmtId="0" fontId="11" fillId="25" borderId="119" xfId="0" applyFont="1" applyFill="1" applyBorder="1" applyAlignment="1" applyProtection="1">
      <alignment horizontal="center" vertical="center"/>
    </xf>
    <xf numFmtId="0" fontId="11" fillId="25" borderId="151" xfId="0" applyFont="1" applyFill="1" applyBorder="1" applyAlignment="1" applyProtection="1">
      <alignment horizontal="center" vertical="center"/>
    </xf>
    <xf numFmtId="0" fontId="36" fillId="25" borderId="55" xfId="0" applyFont="1" applyFill="1" applyBorder="1" applyAlignment="1" applyProtection="1">
      <alignment vertical="center" wrapText="1" shrinkToFit="1"/>
    </xf>
    <xf numFmtId="0" fontId="36" fillId="25" borderId="48" xfId="0" applyFont="1" applyFill="1" applyBorder="1" applyAlignment="1" applyProtection="1">
      <alignment vertical="center" wrapText="1" shrinkToFit="1"/>
    </xf>
    <xf numFmtId="0" fontId="36" fillId="25" borderId="10" xfId="0" applyFont="1" applyFill="1" applyBorder="1" applyAlignment="1" applyProtection="1">
      <alignment vertical="center" wrapText="1" shrinkToFit="1"/>
    </xf>
    <xf numFmtId="0" fontId="36" fillId="25" borderId="44" xfId="0" applyFont="1" applyFill="1" applyBorder="1" applyAlignment="1" applyProtection="1">
      <alignment vertical="center" wrapText="1" shrinkToFit="1"/>
    </xf>
    <xf numFmtId="0" fontId="39" fillId="25" borderId="28" xfId="0" applyFont="1" applyFill="1" applyBorder="1" applyProtection="1">
      <alignment vertical="center"/>
    </xf>
    <xf numFmtId="0" fontId="22" fillId="25" borderId="46" xfId="0" applyFont="1" applyFill="1" applyBorder="1" applyAlignment="1" applyProtection="1">
      <alignment horizontal="center" vertical="center"/>
    </xf>
    <xf numFmtId="0" fontId="11" fillId="25" borderId="143" xfId="0" applyFont="1" applyFill="1" applyBorder="1" applyAlignment="1" applyProtection="1">
      <alignment horizontal="center" vertical="center" wrapText="1"/>
    </xf>
    <xf numFmtId="0" fontId="11" fillId="25" borderId="144" xfId="0" applyFont="1" applyFill="1" applyBorder="1" applyAlignment="1" applyProtection="1">
      <alignment horizontal="center" vertical="center" wrapText="1"/>
    </xf>
    <xf numFmtId="0" fontId="43" fillId="31" borderId="31" xfId="0" applyFont="1" applyFill="1" applyBorder="1" applyAlignment="1" applyProtection="1">
      <alignment horizontal="center" vertical="center"/>
      <protection locked="0"/>
    </xf>
    <xf numFmtId="0" fontId="43" fillId="31" borderId="32" xfId="0" applyFont="1" applyFill="1" applyBorder="1" applyAlignment="1" applyProtection="1">
      <alignment horizontal="center" vertical="center"/>
      <protection locked="0"/>
    </xf>
    <xf numFmtId="0" fontId="43" fillId="31" borderId="36" xfId="0" applyFont="1" applyFill="1" applyBorder="1" applyAlignment="1" applyProtection="1">
      <alignment horizontal="center" vertical="center"/>
      <protection locked="0"/>
    </xf>
    <xf numFmtId="0" fontId="22" fillId="25" borderId="47" xfId="0" applyFont="1" applyFill="1" applyBorder="1" applyAlignment="1" applyProtection="1">
      <alignment horizontal="center" vertical="center"/>
    </xf>
    <xf numFmtId="0" fontId="43" fillId="32" borderId="39" xfId="0" applyFont="1" applyFill="1" applyBorder="1" applyAlignment="1" applyProtection="1">
      <alignment horizontal="center" vertical="center"/>
      <protection locked="0"/>
    </xf>
    <xf numFmtId="0" fontId="43" fillId="32" borderId="14" xfId="0" applyFont="1" applyFill="1" applyBorder="1" applyAlignment="1" applyProtection="1">
      <alignment horizontal="center" vertical="center"/>
      <protection locked="0"/>
    </xf>
    <xf numFmtId="0" fontId="43" fillId="32" borderId="38" xfId="0" applyFont="1" applyFill="1" applyBorder="1" applyAlignment="1" applyProtection="1">
      <alignment horizontal="center" vertical="center"/>
      <protection locked="0"/>
    </xf>
    <xf numFmtId="0" fontId="22" fillId="25" borderId="77" xfId="0" applyFont="1" applyFill="1" applyBorder="1" applyAlignment="1" applyProtection="1">
      <alignment horizontal="center" vertical="center"/>
    </xf>
    <xf numFmtId="0" fontId="11" fillId="25" borderId="119" xfId="0" applyFont="1" applyFill="1" applyBorder="1" applyAlignment="1" applyProtection="1">
      <alignment horizontal="center" vertical="center" wrapText="1"/>
    </xf>
    <xf numFmtId="0" fontId="11" fillId="25" borderId="151" xfId="0" applyFont="1" applyFill="1" applyBorder="1" applyAlignment="1" applyProtection="1">
      <alignment horizontal="center" vertical="center" wrapText="1"/>
    </xf>
    <xf numFmtId="176" fontId="43" fillId="28" borderId="52" xfId="0" applyNumberFormat="1" applyFont="1" applyFill="1" applyBorder="1" applyAlignment="1" applyProtection="1">
      <alignment horizontal="center" vertical="center" shrinkToFit="1"/>
      <protection locked="0"/>
    </xf>
    <xf numFmtId="176" fontId="43" fillId="28" borderId="53" xfId="0" applyNumberFormat="1" applyFont="1" applyFill="1" applyBorder="1" applyAlignment="1" applyProtection="1">
      <alignment horizontal="center" vertical="center" shrinkToFit="1"/>
      <protection locked="0"/>
    </xf>
    <xf numFmtId="0" fontId="39" fillId="25" borderId="14" xfId="0" applyFont="1" applyFill="1" applyBorder="1" applyAlignment="1" applyProtection="1">
      <alignment horizontal="left" vertical="center" wrapText="1"/>
    </xf>
    <xf numFmtId="0" fontId="25" fillId="0" borderId="16" xfId="0" applyFont="1" applyBorder="1" applyAlignment="1" applyProtection="1">
      <alignment horizontal="center" vertical="center"/>
    </xf>
    <xf numFmtId="0" fontId="22" fillId="0" borderId="19" xfId="0" applyFont="1" applyFill="1" applyBorder="1" applyAlignment="1" applyProtection="1">
      <alignment horizontal="center" vertical="center"/>
    </xf>
    <xf numFmtId="0" fontId="11" fillId="25" borderId="34" xfId="0" applyFont="1" applyFill="1" applyBorder="1" applyAlignment="1" applyProtection="1">
      <alignment horizontal="center" vertical="center" wrapText="1"/>
    </xf>
    <xf numFmtId="0" fontId="43" fillId="31" borderId="143" xfId="0" applyFont="1" applyFill="1" applyBorder="1" applyAlignment="1" applyProtection="1">
      <alignment horizontal="center" vertical="center"/>
      <protection locked="0"/>
    </xf>
    <xf numFmtId="0" fontId="43" fillId="31" borderId="34" xfId="0" applyFont="1" applyFill="1" applyBorder="1" applyAlignment="1" applyProtection="1">
      <alignment horizontal="center" vertical="center"/>
      <protection locked="0"/>
    </xf>
    <xf numFmtId="0" fontId="25" fillId="0" borderId="21" xfId="0" applyFont="1" applyBorder="1" applyAlignment="1" applyProtection="1">
      <alignment horizontal="center" vertical="center"/>
    </xf>
    <xf numFmtId="0" fontId="22" fillId="0" borderId="24" xfId="0" applyFont="1" applyFill="1" applyBorder="1" applyAlignment="1" applyProtection="1">
      <alignment horizontal="center" vertical="center"/>
    </xf>
    <xf numFmtId="0" fontId="11" fillId="25" borderId="11" xfId="0" applyFont="1" applyFill="1" applyBorder="1" applyAlignment="1" applyProtection="1">
      <alignment horizontal="center" vertical="center" wrapText="1"/>
    </xf>
    <xf numFmtId="176" fontId="11" fillId="31" borderId="13" xfId="0" applyNumberFormat="1" applyFont="1" applyFill="1" applyBorder="1" applyAlignment="1" applyProtection="1">
      <alignment horizontal="right" vertical="center" shrinkToFit="1"/>
      <protection locked="0"/>
    </xf>
    <xf numFmtId="176" fontId="11" fillId="31" borderId="11" xfId="0" applyNumberFormat="1" applyFont="1" applyFill="1" applyBorder="1" applyAlignment="1" applyProtection="1">
      <alignment horizontal="right" vertical="center" shrinkToFit="1"/>
      <protection locked="0"/>
    </xf>
    <xf numFmtId="176" fontId="11" fillId="31" borderId="14" xfId="0" applyNumberFormat="1" applyFont="1" applyFill="1" applyBorder="1" applyAlignment="1" applyProtection="1">
      <alignment horizontal="right" vertical="center" shrinkToFit="1"/>
      <protection locked="0"/>
    </xf>
    <xf numFmtId="176" fontId="11" fillId="31" borderId="38" xfId="0" applyNumberFormat="1" applyFont="1" applyFill="1" applyBorder="1" applyAlignment="1" applyProtection="1">
      <alignment horizontal="right" vertical="center" shrinkToFit="1"/>
      <protection locked="0"/>
    </xf>
    <xf numFmtId="0" fontId="11" fillId="0" borderId="48" xfId="0" applyFont="1" applyFill="1" applyBorder="1" applyAlignment="1" applyProtection="1">
      <alignment horizontal="center" vertical="center" wrapText="1"/>
    </xf>
    <xf numFmtId="0" fontId="11" fillId="0" borderId="114" xfId="0" applyFont="1" applyFill="1" applyBorder="1" applyAlignment="1" applyProtection="1">
      <alignment horizontal="center" vertical="center" wrapText="1"/>
    </xf>
    <xf numFmtId="176" fontId="11" fillId="0" borderId="10" xfId="0" applyNumberFormat="1" applyFont="1" applyFill="1" applyBorder="1" applyAlignment="1" applyProtection="1">
      <alignment horizontal="right" vertical="center" shrinkToFit="1"/>
    </xf>
    <xf numFmtId="176" fontId="11" fillId="0" borderId="44" xfId="0" applyNumberFormat="1" applyFont="1" applyFill="1" applyBorder="1" applyAlignment="1" applyProtection="1">
      <alignment horizontal="right" vertical="center" shrinkToFit="1"/>
    </xf>
    <xf numFmtId="0" fontId="39" fillId="25" borderId="10" xfId="0" applyFont="1" applyFill="1" applyBorder="1" applyAlignment="1" applyProtection="1">
      <alignment horizontal="left" vertical="center" wrapText="1"/>
    </xf>
    <xf numFmtId="0" fontId="22" fillId="0" borderId="17" xfId="0" applyFont="1" applyFill="1" applyBorder="1" applyAlignment="1" applyProtection="1">
      <alignment horizontal="center" vertical="center"/>
    </xf>
    <xf numFmtId="0" fontId="43" fillId="32" borderId="142" xfId="0" applyFont="1" applyFill="1" applyBorder="1" applyAlignment="1" applyProtection="1">
      <alignment horizontal="center" vertical="center"/>
      <protection locked="0"/>
    </xf>
    <xf numFmtId="0" fontId="43" fillId="32" borderId="34" xfId="0" applyFont="1" applyFill="1" applyBorder="1" applyAlignment="1" applyProtection="1">
      <alignment horizontal="center" vertical="center"/>
      <protection locked="0"/>
    </xf>
    <xf numFmtId="0" fontId="43" fillId="32" borderId="32" xfId="0" applyFont="1" applyFill="1" applyBorder="1" applyAlignment="1" applyProtection="1">
      <alignment horizontal="center" vertical="center"/>
      <protection locked="0"/>
    </xf>
    <xf numFmtId="0" fontId="43" fillId="32" borderId="36" xfId="0" applyFont="1" applyFill="1" applyBorder="1" applyAlignment="1" applyProtection="1">
      <alignment horizontal="center" vertical="center"/>
      <protection locked="0"/>
    </xf>
    <xf numFmtId="182" fontId="25" fillId="25" borderId="146" xfId="0" applyNumberFormat="1" applyFont="1" applyFill="1" applyBorder="1" applyAlignment="1" applyProtection="1">
      <alignment horizontal="right" vertical="center"/>
    </xf>
    <xf numFmtId="182" fontId="25" fillId="25" borderId="149" xfId="0" applyNumberFormat="1" applyFont="1" applyFill="1" applyBorder="1" applyAlignment="1" applyProtection="1">
      <alignment horizontal="right" vertical="center"/>
    </xf>
    <xf numFmtId="0" fontId="22" fillId="0" borderId="22" xfId="0" applyFont="1" applyFill="1" applyBorder="1" applyAlignment="1" applyProtection="1">
      <alignment horizontal="center" vertical="center"/>
    </xf>
    <xf numFmtId="176" fontId="11" fillId="32" borderId="54" xfId="0" applyNumberFormat="1" applyFont="1" applyFill="1" applyBorder="1" applyAlignment="1" applyProtection="1">
      <alignment horizontal="right" vertical="center" shrinkToFit="1"/>
      <protection locked="0"/>
    </xf>
    <xf numFmtId="176" fontId="11" fillId="32" borderId="11" xfId="0" applyNumberFormat="1" applyFont="1" applyFill="1" applyBorder="1" applyAlignment="1" applyProtection="1">
      <alignment horizontal="right" vertical="center" shrinkToFit="1"/>
      <protection locked="0"/>
    </xf>
    <xf numFmtId="176" fontId="11" fillId="32" borderId="14" xfId="0" applyNumberFormat="1" applyFont="1" applyFill="1" applyBorder="1" applyAlignment="1" applyProtection="1">
      <alignment horizontal="right" vertical="center" shrinkToFit="1"/>
      <protection locked="0"/>
    </xf>
    <xf numFmtId="176" fontId="11" fillId="32" borderId="38" xfId="0" applyNumberFormat="1" applyFont="1" applyFill="1" applyBorder="1" applyAlignment="1" applyProtection="1">
      <alignment horizontal="right" vertical="center" shrinkToFit="1"/>
      <protection locked="0"/>
    </xf>
    <xf numFmtId="0" fontId="23" fillId="26" borderId="125" xfId="0" applyNumberFormat="1" applyFont="1" applyFill="1" applyBorder="1" applyAlignment="1" applyProtection="1">
      <alignment horizontal="center" vertical="center"/>
    </xf>
    <xf numFmtId="0" fontId="23" fillId="26" borderId="126" xfId="0" applyNumberFormat="1" applyFont="1" applyFill="1" applyBorder="1" applyAlignment="1" applyProtection="1">
      <alignment horizontal="center" vertical="center"/>
    </xf>
    <xf numFmtId="0" fontId="0" fillId="0" borderId="11" xfId="0" applyFont="1" applyBorder="1" applyAlignment="1" applyProtection="1">
      <alignment horizontal="center" vertical="center" wrapText="1"/>
    </xf>
    <xf numFmtId="0" fontId="36" fillId="25" borderId="38" xfId="0" applyFont="1" applyFill="1" applyBorder="1" applyAlignment="1" applyProtection="1">
      <alignment horizontal="center" vertical="center" wrapText="1"/>
    </xf>
    <xf numFmtId="0" fontId="0" fillId="25" borderId="65" xfId="0" applyFont="1" applyFill="1" applyBorder="1" applyAlignment="1" applyProtection="1">
      <alignment horizontal="left" vertical="top" wrapText="1"/>
    </xf>
    <xf numFmtId="179" fontId="11" fillId="0" borderId="43" xfId="0" applyNumberFormat="1" applyFont="1" applyFill="1" applyBorder="1" applyAlignment="1" applyProtection="1">
      <alignment horizontal="right" vertical="center" shrinkToFit="1"/>
    </xf>
    <xf numFmtId="179" fontId="11" fillId="0" borderId="10" xfId="0" applyNumberFormat="1" applyFont="1" applyFill="1" applyBorder="1" applyAlignment="1" applyProtection="1">
      <alignment horizontal="right" vertical="center" shrinkToFit="1"/>
    </xf>
    <xf numFmtId="179" fontId="11" fillId="0" borderId="14" xfId="0" applyNumberFormat="1" applyFont="1" applyFill="1" applyBorder="1" applyAlignment="1" applyProtection="1">
      <alignment horizontal="right" vertical="center" shrinkToFit="1"/>
    </xf>
    <xf numFmtId="179" fontId="11" fillId="0" borderId="38" xfId="0" applyNumberFormat="1" applyFont="1" applyFill="1" applyBorder="1" applyAlignment="1" applyProtection="1">
      <alignment horizontal="right" vertical="center" shrinkToFit="1"/>
    </xf>
    <xf numFmtId="0" fontId="0" fillId="25" borderId="0" xfId="0" applyFont="1" applyFill="1" applyBorder="1" applyAlignment="1" applyProtection="1">
      <alignment horizontal="left" vertical="top" wrapText="1"/>
    </xf>
    <xf numFmtId="0" fontId="36" fillId="25" borderId="0" xfId="0" applyFont="1" applyFill="1" applyAlignment="1" applyProtection="1">
      <alignment vertical="center" wrapText="1"/>
    </xf>
    <xf numFmtId="0" fontId="22" fillId="0" borderId="136" xfId="0" applyFont="1" applyFill="1" applyBorder="1" applyAlignment="1" applyProtection="1">
      <alignment horizontal="center" vertical="center"/>
    </xf>
    <xf numFmtId="0" fontId="11" fillId="0" borderId="92" xfId="0" applyFont="1" applyFill="1" applyBorder="1" applyAlignment="1" applyProtection="1">
      <alignment horizontal="center" vertical="center" wrapText="1"/>
    </xf>
    <xf numFmtId="0" fontId="11" fillId="0" borderId="130" xfId="0" applyFont="1" applyFill="1" applyBorder="1" applyAlignment="1" applyProtection="1">
      <alignment horizontal="center" vertical="center" wrapText="1"/>
    </xf>
    <xf numFmtId="179" fontId="11" fillId="0" borderId="136" xfId="0" applyNumberFormat="1" applyFont="1" applyFill="1" applyBorder="1" applyAlignment="1" applyProtection="1">
      <alignment horizontal="right" vertical="center" shrinkToFit="1"/>
    </xf>
    <xf numFmtId="179" fontId="11" fillId="0" borderId="94" xfId="0" applyNumberFormat="1" applyFont="1" applyFill="1" applyBorder="1" applyAlignment="1" applyProtection="1">
      <alignment horizontal="right" vertical="center" shrinkToFit="1"/>
    </xf>
    <xf numFmtId="179" fontId="11" fillId="0" borderId="52" xfId="0" applyNumberFormat="1" applyFont="1" applyFill="1" applyBorder="1" applyAlignment="1" applyProtection="1">
      <alignment horizontal="right" vertical="center" shrinkToFit="1"/>
    </xf>
    <xf numFmtId="179" fontId="11" fillId="0" borderId="53" xfId="0" applyNumberFormat="1" applyFont="1" applyFill="1" applyBorder="1" applyAlignment="1" applyProtection="1">
      <alignment horizontal="right" vertical="center" shrinkToFit="1"/>
    </xf>
    <xf numFmtId="0" fontId="22" fillId="0" borderId="17" xfId="0" applyFont="1" applyFill="1" applyBorder="1" applyAlignment="1" applyProtection="1">
      <alignment horizontal="center" vertical="center" wrapText="1"/>
    </xf>
    <xf numFmtId="176" fontId="43" fillId="28" borderId="70" xfId="0" applyNumberFormat="1" applyFont="1" applyFill="1" applyBorder="1" applyAlignment="1" applyProtection="1">
      <alignment horizontal="center" vertical="center" shrinkToFit="1"/>
      <protection locked="0"/>
    </xf>
    <xf numFmtId="176" fontId="43" fillId="28" borderId="23" xfId="0" applyNumberFormat="1" applyFont="1" applyFill="1" applyBorder="1" applyAlignment="1" applyProtection="1">
      <alignment horizontal="center" vertical="center" shrinkToFit="1"/>
      <protection locked="0"/>
    </xf>
    <xf numFmtId="176" fontId="43" fillId="28" borderId="25" xfId="0" applyNumberFormat="1" applyFont="1" applyFill="1" applyBorder="1" applyAlignment="1" applyProtection="1">
      <alignment horizontal="center" vertical="center" shrinkToFit="1"/>
      <protection locked="0"/>
    </xf>
    <xf numFmtId="0" fontId="29" fillId="25" borderId="14" xfId="0" applyFont="1" applyFill="1" applyBorder="1" applyAlignment="1" applyProtection="1">
      <alignment horizontal="center" vertical="center"/>
    </xf>
    <xf numFmtId="0" fontId="22" fillId="0" borderId="22" xfId="0" applyFont="1" applyFill="1" applyBorder="1" applyAlignment="1" applyProtection="1">
      <alignment horizontal="center" vertical="center" wrapText="1"/>
    </xf>
    <xf numFmtId="176" fontId="11" fillId="28" borderId="55" xfId="0" applyNumberFormat="1" applyFont="1" applyFill="1" applyBorder="1" applyAlignment="1" applyProtection="1">
      <alignment horizontal="right" vertical="center" shrinkToFit="1"/>
      <protection locked="0"/>
    </xf>
    <xf numFmtId="176" fontId="11" fillId="28" borderId="48" xfId="0" applyNumberFormat="1" applyFont="1" applyFill="1" applyBorder="1" applyAlignment="1" applyProtection="1">
      <alignment horizontal="right" vertical="center" shrinkToFit="1"/>
      <protection locked="0"/>
    </xf>
    <xf numFmtId="176" fontId="11" fillId="28" borderId="10" xfId="0" applyNumberFormat="1" applyFont="1" applyFill="1" applyBorder="1" applyAlignment="1" applyProtection="1">
      <alignment horizontal="right" vertical="center" shrinkToFit="1"/>
      <protection locked="0"/>
    </xf>
    <xf numFmtId="176" fontId="11" fillId="28" borderId="44" xfId="0" applyNumberFormat="1" applyFont="1" applyFill="1" applyBorder="1" applyAlignment="1" applyProtection="1">
      <alignment horizontal="right" vertical="center" shrinkToFit="1"/>
      <protection locked="0"/>
    </xf>
    <xf numFmtId="0" fontId="11" fillId="0" borderId="145" xfId="0" applyFont="1" applyFill="1" applyBorder="1" applyAlignment="1" applyProtection="1">
      <alignment horizontal="center" vertical="center" wrapText="1"/>
    </xf>
    <xf numFmtId="0" fontId="25" fillId="0" borderId="26" xfId="0" applyFont="1" applyBorder="1" applyAlignment="1" applyProtection="1">
      <alignment horizontal="center" vertical="center"/>
    </xf>
    <xf numFmtId="0" fontId="22" fillId="0" borderId="136" xfId="0" applyFont="1" applyFill="1" applyBorder="1" applyAlignment="1" applyProtection="1">
      <alignment horizontal="center" vertical="center" wrapText="1"/>
    </xf>
    <xf numFmtId="0" fontId="11" fillId="25" borderId="50" xfId="0" applyFont="1" applyFill="1" applyBorder="1" applyAlignment="1" applyProtection="1">
      <alignment horizontal="center" vertical="center" wrapText="1"/>
    </xf>
    <xf numFmtId="176" fontId="11" fillId="0" borderId="119" xfId="0" applyNumberFormat="1" applyFont="1" applyFill="1" applyBorder="1" applyAlignment="1" applyProtection="1">
      <alignment horizontal="center" vertical="center" shrinkToFit="1"/>
      <protection locked="0"/>
    </xf>
    <xf numFmtId="176" fontId="11" fillId="0" borderId="52" xfId="0" applyNumberFormat="1" applyFont="1" applyFill="1" applyBorder="1" applyAlignment="1" applyProtection="1">
      <alignment horizontal="center" vertical="center" shrinkToFit="1"/>
      <protection locked="0"/>
    </xf>
    <xf numFmtId="176" fontId="11" fillId="0" borderId="53" xfId="0" applyNumberFormat="1" applyFont="1" applyFill="1" applyBorder="1" applyAlignment="1" applyProtection="1">
      <alignment horizontal="center" vertical="center" shrinkToFit="1"/>
      <protection locked="0"/>
    </xf>
    <xf numFmtId="0" fontId="64" fillId="0" borderId="152" xfId="0" applyFont="1" applyBorder="1" applyAlignment="1" applyProtection="1">
      <alignment horizontal="center" vertical="center" wrapText="1"/>
    </xf>
    <xf numFmtId="0" fontId="62" fillId="0" borderId="152" xfId="0" applyFont="1" applyBorder="1" applyProtection="1">
      <alignment vertical="center"/>
    </xf>
    <xf numFmtId="0" fontId="64" fillId="0" borderId="140" xfId="0" applyFont="1" applyFill="1" applyBorder="1" applyAlignment="1" applyProtection="1">
      <alignment horizontal="center" vertical="center"/>
    </xf>
    <xf numFmtId="0" fontId="64" fillId="0" borderId="140" xfId="0" applyFont="1" applyBorder="1" applyAlignment="1" applyProtection="1">
      <alignment horizontal="center" vertical="center" wrapText="1"/>
    </xf>
    <xf numFmtId="0" fontId="62" fillId="0" borderId="140" xfId="0" applyFont="1" applyBorder="1" applyProtection="1">
      <alignment vertical="center"/>
    </xf>
    <xf numFmtId="0" fontId="0" fillId="0" borderId="0" xfId="0" applyAlignment="1" applyProtection="1">
      <alignment vertical="center"/>
    </xf>
    <xf numFmtId="0" fontId="29" fillId="25" borderId="0" xfId="0" applyFont="1" applyFill="1" applyAlignment="1" applyProtection="1">
      <alignment vertical="center"/>
    </xf>
    <xf numFmtId="0" fontId="11" fillId="25" borderId="0" xfId="0" applyFont="1" applyFill="1" applyAlignment="1" applyProtection="1">
      <alignment vertical="center"/>
    </xf>
    <xf numFmtId="0" fontId="22" fillId="25" borderId="0" xfId="0" applyFont="1" applyFill="1" applyAlignment="1" applyProtection="1">
      <alignment vertical="center"/>
    </xf>
    <xf numFmtId="0" fontId="0" fillId="25" borderId="0" xfId="0" applyFill="1" applyAlignment="1" applyProtection="1">
      <alignment vertical="center"/>
    </xf>
    <xf numFmtId="0" fontId="41" fillId="25" borderId="142" xfId="0" applyFont="1" applyFill="1" applyBorder="1" applyAlignment="1" applyProtection="1">
      <alignment vertical="center" wrapText="1"/>
    </xf>
    <xf numFmtId="0" fontId="41" fillId="25" borderId="143" xfId="0" applyFont="1" applyFill="1" applyBorder="1" applyAlignment="1" applyProtection="1">
      <alignment vertical="center" wrapText="1"/>
    </xf>
    <xf numFmtId="0" fontId="41" fillId="25" borderId="144" xfId="0" applyFont="1" applyFill="1" applyBorder="1" applyAlignment="1" applyProtection="1">
      <alignment vertical="center" wrapText="1"/>
    </xf>
    <xf numFmtId="0" fontId="36" fillId="0" borderId="143" xfId="0" quotePrefix="1" applyFont="1" applyBorder="1" applyAlignment="1" applyProtection="1">
      <alignment horizontal="right" vertical="center"/>
    </xf>
    <xf numFmtId="181" fontId="36" fillId="0" borderId="32" xfId="0" applyNumberFormat="1" applyFont="1" applyBorder="1" applyAlignment="1" applyProtection="1">
      <alignment vertical="center"/>
    </xf>
    <xf numFmtId="181" fontId="36" fillId="0" borderId="36" xfId="0" applyNumberFormat="1" applyFont="1" applyBorder="1" applyAlignment="1" applyProtection="1">
      <alignment vertical="center"/>
    </xf>
    <xf numFmtId="0" fontId="39" fillId="25" borderId="0" xfId="0" applyFont="1" applyFill="1" applyBorder="1" applyAlignment="1" applyProtection="1">
      <alignment horizontal="left" vertical="center" wrapText="1"/>
    </xf>
    <xf numFmtId="0" fontId="39" fillId="25" borderId="60" xfId="0" applyFont="1" applyFill="1" applyBorder="1" applyAlignment="1" applyProtection="1">
      <alignment horizontal="left" vertical="center" wrapText="1"/>
    </xf>
    <xf numFmtId="0" fontId="22" fillId="25" borderId="37" xfId="0" applyFont="1" applyFill="1" applyBorder="1" applyAlignment="1" applyProtection="1">
      <alignment horizontal="center" vertical="center" wrapText="1"/>
    </xf>
    <xf numFmtId="0" fontId="22" fillId="25" borderId="55" xfId="0" applyFont="1" applyFill="1" applyBorder="1" applyAlignment="1" applyProtection="1">
      <alignment horizontal="center" vertical="center" wrapText="1"/>
    </xf>
    <xf numFmtId="0" fontId="22" fillId="25" borderId="114" xfId="0" applyFont="1" applyFill="1" applyBorder="1" applyAlignment="1" applyProtection="1">
      <alignment horizontal="center" vertical="center" wrapText="1"/>
    </xf>
    <xf numFmtId="0" fontId="22" fillId="25" borderId="41" xfId="0" applyFont="1" applyFill="1" applyBorder="1" applyAlignment="1" applyProtection="1">
      <alignment horizontal="center" vertical="center" wrapText="1"/>
    </xf>
    <xf numFmtId="0" fontId="22" fillId="25" borderId="0" xfId="0" applyFont="1" applyFill="1" applyBorder="1" applyAlignment="1" applyProtection="1">
      <alignment horizontal="center" vertical="center" wrapText="1"/>
    </xf>
    <xf numFmtId="0" fontId="22" fillId="25" borderId="60" xfId="0" applyFont="1" applyFill="1" applyBorder="1" applyAlignment="1" applyProtection="1">
      <alignment horizontal="center" vertical="center" wrapText="1"/>
    </xf>
    <xf numFmtId="0" fontId="22" fillId="25" borderId="42" xfId="0" applyFont="1" applyFill="1" applyBorder="1" applyAlignment="1" applyProtection="1">
      <alignment horizontal="center" vertical="center" wrapText="1"/>
    </xf>
    <xf numFmtId="0" fontId="22" fillId="25" borderId="59" xfId="0" applyFont="1" applyFill="1" applyBorder="1" applyAlignment="1" applyProtection="1">
      <alignment horizontal="center" vertical="center" wrapText="1"/>
    </xf>
    <xf numFmtId="0" fontId="22" fillId="25" borderId="115" xfId="0" applyFont="1" applyFill="1" applyBorder="1" applyAlignment="1" applyProtection="1">
      <alignment horizontal="center" vertical="center" wrapText="1"/>
    </xf>
    <xf numFmtId="0" fontId="22" fillId="25" borderId="54" xfId="0" applyFont="1" applyFill="1" applyBorder="1" applyAlignment="1" applyProtection="1">
      <alignment horizontal="center" vertical="center" wrapText="1"/>
    </xf>
    <xf numFmtId="0" fontId="22" fillId="25" borderId="13" xfId="0" applyFont="1" applyFill="1" applyBorder="1" applyAlignment="1" applyProtection="1">
      <alignment horizontal="center" vertical="center" wrapText="1"/>
    </xf>
    <xf numFmtId="0" fontId="22" fillId="25" borderId="145" xfId="0" applyFont="1" applyFill="1" applyBorder="1" applyAlignment="1" applyProtection="1">
      <alignment horizontal="center" vertical="center" wrapText="1"/>
    </xf>
    <xf numFmtId="0" fontId="22" fillId="0" borderId="37" xfId="0" applyFont="1" applyBorder="1" applyAlignment="1" applyProtection="1">
      <alignment horizontal="center" vertical="center"/>
    </xf>
    <xf numFmtId="0" fontId="22" fillId="0" borderId="55" xfId="0" applyFont="1" applyBorder="1" applyAlignment="1" applyProtection="1">
      <alignment horizontal="center" vertical="center"/>
    </xf>
    <xf numFmtId="0" fontId="22" fillId="0" borderId="15" xfId="0" applyFont="1" applyBorder="1" applyAlignment="1" applyProtection="1">
      <alignment horizontal="center" vertical="center"/>
    </xf>
    <xf numFmtId="0" fontId="36" fillId="25" borderId="38" xfId="0" applyFont="1" applyFill="1" applyBorder="1" applyAlignment="1" applyProtection="1">
      <alignment horizontal="center" vertical="center"/>
    </xf>
    <xf numFmtId="0" fontId="22" fillId="0" borderId="42" xfId="0" applyFont="1" applyBorder="1" applyAlignment="1" applyProtection="1">
      <alignment horizontal="center" vertical="center"/>
    </xf>
    <xf numFmtId="0" fontId="22" fillId="0" borderId="59" xfId="0" applyFont="1" applyBorder="1" applyAlignment="1" applyProtection="1">
      <alignment horizontal="center" vertical="center"/>
    </xf>
    <xf numFmtId="0" fontId="22" fillId="0" borderId="29" xfId="0" applyFont="1" applyBorder="1" applyAlignment="1" applyProtection="1">
      <alignment horizontal="center" vertical="center"/>
    </xf>
    <xf numFmtId="0" fontId="11" fillId="25" borderId="52" xfId="0" applyFont="1" applyFill="1" applyBorder="1" applyAlignment="1" applyProtection="1">
      <alignment horizontal="left" vertical="center" wrapText="1"/>
    </xf>
    <xf numFmtId="0" fontId="22" fillId="25" borderId="54" xfId="0" applyFont="1" applyFill="1" applyBorder="1" applyAlignment="1" applyProtection="1">
      <alignment horizontal="center" vertical="center"/>
    </xf>
    <xf numFmtId="0" fontId="22" fillId="25" borderId="13" xfId="0" applyFont="1" applyFill="1" applyBorder="1" applyAlignment="1" applyProtection="1">
      <alignment horizontal="center" vertical="center"/>
    </xf>
    <xf numFmtId="0" fontId="22" fillId="25" borderId="145" xfId="0" applyFont="1" applyFill="1" applyBorder="1" applyAlignment="1" applyProtection="1">
      <alignment horizontal="center" vertical="center"/>
    </xf>
    <xf numFmtId="176" fontId="11" fillId="25" borderId="126" xfId="0" applyNumberFormat="1" applyFont="1" applyFill="1" applyBorder="1" applyAlignment="1" applyProtection="1">
      <alignment vertical="center" shrinkToFit="1"/>
    </xf>
    <xf numFmtId="0" fontId="22" fillId="25" borderId="150" xfId="0" applyFont="1" applyFill="1" applyBorder="1" applyAlignment="1" applyProtection="1">
      <alignment horizontal="center" vertical="center"/>
    </xf>
    <xf numFmtId="0" fontId="22" fillId="25" borderId="119" xfId="0" applyFont="1" applyFill="1" applyBorder="1" applyAlignment="1" applyProtection="1">
      <alignment horizontal="center" vertical="center"/>
    </xf>
    <xf numFmtId="0" fontId="22" fillId="25" borderId="151" xfId="0" applyFont="1" applyFill="1" applyBorder="1" applyAlignment="1" applyProtection="1">
      <alignment horizontal="center" vertical="center"/>
    </xf>
    <xf numFmtId="0" fontId="22" fillId="0" borderId="46" xfId="0" applyFont="1" applyFill="1" applyBorder="1" applyAlignment="1" applyProtection="1">
      <alignment horizontal="center" vertical="center" wrapText="1"/>
    </xf>
    <xf numFmtId="0" fontId="25" fillId="0" borderId="17" xfId="0" applyFont="1" applyBorder="1" applyAlignment="1" applyProtection="1">
      <alignment horizontal="center" vertical="center"/>
    </xf>
    <xf numFmtId="0" fontId="22" fillId="25" borderId="34" xfId="0" applyFont="1" applyFill="1" applyBorder="1" applyAlignment="1" applyProtection="1">
      <alignment horizontal="center" vertical="center" wrapText="1"/>
    </xf>
    <xf numFmtId="0" fontId="22" fillId="25" borderId="143" xfId="0" applyFont="1" applyFill="1" applyBorder="1" applyAlignment="1" applyProtection="1">
      <alignment horizontal="center" vertical="center" wrapText="1"/>
    </xf>
    <xf numFmtId="176" fontId="43" fillId="30" borderId="64" xfId="0" applyNumberFormat="1" applyFont="1" applyFill="1" applyBorder="1" applyAlignment="1" applyProtection="1">
      <alignment horizontal="center" vertical="center" shrinkToFit="1"/>
      <protection locked="0"/>
    </xf>
    <xf numFmtId="176" fontId="43" fillId="30" borderId="153" xfId="0" applyNumberFormat="1" applyFont="1" applyFill="1" applyBorder="1" applyAlignment="1" applyProtection="1">
      <alignment horizontal="center" vertical="center" shrinkToFit="1"/>
      <protection locked="0"/>
    </xf>
    <xf numFmtId="176" fontId="43" fillId="30" borderId="18" xfId="0" applyNumberFormat="1" applyFont="1" applyFill="1" applyBorder="1" applyAlignment="1" applyProtection="1">
      <alignment horizontal="center" vertical="center" shrinkToFit="1"/>
      <protection locked="0"/>
    </xf>
    <xf numFmtId="176" fontId="43" fillId="30" borderId="20" xfId="0" applyNumberFormat="1" applyFont="1" applyFill="1" applyBorder="1" applyAlignment="1" applyProtection="1">
      <alignment horizontal="center" vertical="center" shrinkToFit="1"/>
      <protection locked="0"/>
    </xf>
    <xf numFmtId="0" fontId="22" fillId="0" borderId="47" xfId="0" applyFont="1" applyFill="1" applyBorder="1" applyAlignment="1" applyProtection="1">
      <alignment horizontal="center" vertical="center" wrapText="1"/>
    </xf>
    <xf numFmtId="0" fontId="25" fillId="0" borderId="22" xfId="0" applyFont="1" applyBorder="1" applyAlignment="1" applyProtection="1">
      <alignment horizontal="center" vertical="center"/>
    </xf>
    <xf numFmtId="0" fontId="22" fillId="25" borderId="48" xfId="0" applyFont="1" applyFill="1" applyBorder="1" applyAlignment="1" applyProtection="1">
      <alignment horizontal="center" vertical="center" wrapText="1"/>
    </xf>
    <xf numFmtId="176" fontId="36" fillId="30" borderId="43" xfId="0" applyNumberFormat="1" applyFont="1" applyFill="1" applyBorder="1" applyAlignment="1" applyProtection="1">
      <alignment horizontal="right" vertical="center" shrinkToFit="1"/>
      <protection locked="0"/>
    </xf>
    <xf numFmtId="176" fontId="36" fillId="30" borderId="10" xfId="0" applyNumberFormat="1" applyFont="1" applyFill="1" applyBorder="1" applyAlignment="1" applyProtection="1">
      <alignment horizontal="right" vertical="center" shrinkToFit="1"/>
      <protection locked="0"/>
    </xf>
    <xf numFmtId="176" fontId="36" fillId="30" borderId="44" xfId="0" applyNumberFormat="1" applyFont="1" applyFill="1" applyBorder="1" applyAlignment="1" applyProtection="1">
      <alignment horizontal="right" vertical="center" shrinkToFit="1"/>
      <protection locked="0"/>
    </xf>
    <xf numFmtId="0" fontId="22" fillId="25" borderId="89" xfId="0" applyFont="1" applyFill="1" applyBorder="1" applyAlignment="1" applyProtection="1">
      <alignment horizontal="center" vertical="center" wrapText="1"/>
    </xf>
    <xf numFmtId="176" fontId="36" fillId="30" borderId="27" xfId="0" applyNumberFormat="1" applyFont="1" applyFill="1" applyBorder="1" applyAlignment="1" applyProtection="1">
      <alignment horizontal="right" vertical="center" shrinkToFit="1"/>
      <protection locked="0"/>
    </xf>
    <xf numFmtId="176" fontId="36" fillId="30" borderId="28" xfId="0" applyNumberFormat="1" applyFont="1" applyFill="1" applyBorder="1" applyAlignment="1" applyProtection="1">
      <alignment horizontal="right" vertical="center" shrinkToFit="1"/>
      <protection locked="0"/>
    </xf>
    <xf numFmtId="176" fontId="36" fillId="30" borderId="30" xfId="0" applyNumberFormat="1" applyFont="1" applyFill="1" applyBorder="1" applyAlignment="1" applyProtection="1">
      <alignment horizontal="right" vertical="center" shrinkToFit="1"/>
      <protection locked="0"/>
    </xf>
    <xf numFmtId="0" fontId="39" fillId="25" borderId="11" xfId="0" applyFont="1" applyFill="1" applyBorder="1" applyAlignment="1" applyProtection="1">
      <alignment horizontal="left" vertical="center" wrapText="1"/>
    </xf>
    <xf numFmtId="0" fontId="39" fillId="25" borderId="12" xfId="0" applyFont="1" applyFill="1" applyBorder="1" applyAlignment="1" applyProtection="1">
      <alignment horizontal="left" vertical="center" wrapText="1"/>
    </xf>
    <xf numFmtId="0" fontId="25" fillId="0" borderId="11" xfId="0" applyFont="1" applyBorder="1" applyAlignment="1" applyProtection="1">
      <alignment horizontal="center" vertical="center" wrapText="1"/>
    </xf>
    <xf numFmtId="0" fontId="25" fillId="0" borderId="13" xfId="0" applyFont="1" applyBorder="1" applyAlignment="1" applyProtection="1">
      <alignment horizontal="center" vertical="center" wrapText="1"/>
    </xf>
    <xf numFmtId="176" fontId="36" fillId="0" borderId="39" xfId="0" applyNumberFormat="1" applyFont="1" applyFill="1" applyBorder="1" applyAlignment="1" applyProtection="1">
      <alignment horizontal="right" vertical="center" shrinkToFit="1"/>
    </xf>
    <xf numFmtId="176" fontId="36" fillId="0" borderId="14" xfId="0" applyNumberFormat="1" applyFont="1" applyFill="1" applyBorder="1" applyAlignment="1" applyProtection="1">
      <alignment horizontal="right" vertical="center" shrinkToFit="1"/>
    </xf>
    <xf numFmtId="176" fontId="36" fillId="0" borderId="38" xfId="0" applyNumberFormat="1" applyFont="1" applyFill="1" applyBorder="1" applyAlignment="1" applyProtection="1">
      <alignment horizontal="right" vertical="center" shrinkToFit="1"/>
    </xf>
    <xf numFmtId="176" fontId="36" fillId="0" borderId="37" xfId="0" applyNumberFormat="1" applyFont="1" applyFill="1" applyBorder="1" applyAlignment="1" applyProtection="1">
      <alignment horizontal="center" vertical="center" shrinkToFit="1"/>
      <protection locked="0"/>
    </xf>
    <xf numFmtId="176" fontId="36" fillId="0" borderId="14" xfId="0" applyNumberFormat="1" applyFont="1" applyFill="1" applyBorder="1" applyAlignment="1" applyProtection="1">
      <alignment horizontal="center" vertical="center" shrinkToFit="1"/>
      <protection locked="0"/>
    </xf>
    <xf numFmtId="176" fontId="36" fillId="0" borderId="38" xfId="0" applyNumberFormat="1" applyFont="1" applyFill="1" applyBorder="1" applyAlignment="1" applyProtection="1">
      <alignment horizontal="center" vertical="center" shrinkToFit="1"/>
      <protection locked="0"/>
    </xf>
    <xf numFmtId="0" fontId="67" fillId="25" borderId="0" xfId="0" applyFont="1" applyFill="1" applyProtection="1">
      <alignment vertical="center"/>
    </xf>
    <xf numFmtId="0" fontId="25" fillId="0" borderId="10" xfId="0" applyFont="1" applyBorder="1" applyAlignment="1" applyProtection="1">
      <alignment horizontal="center" vertical="center" wrapText="1"/>
    </xf>
    <xf numFmtId="176" fontId="36" fillId="30" borderId="15" xfId="0" applyNumberFormat="1" applyFont="1" applyFill="1" applyBorder="1" applyAlignment="1" applyProtection="1">
      <alignment horizontal="right" vertical="center" shrinkToFit="1"/>
      <protection locked="0"/>
    </xf>
    <xf numFmtId="176" fontId="36" fillId="30" borderId="114" xfId="0" applyNumberFormat="1" applyFont="1" applyFill="1" applyBorder="1" applyAlignment="1" applyProtection="1">
      <alignment horizontal="right" vertical="center" shrinkToFit="1"/>
      <protection locked="0"/>
    </xf>
    <xf numFmtId="0" fontId="25" fillId="0" borderId="27" xfId="0" applyFont="1" applyBorder="1" applyAlignment="1" applyProtection="1">
      <alignment horizontal="center" vertical="center"/>
    </xf>
    <xf numFmtId="0" fontId="25" fillId="0" borderId="28" xfId="0" applyFont="1" applyBorder="1" applyAlignment="1" applyProtection="1">
      <alignment horizontal="center" vertical="center" wrapText="1"/>
    </xf>
    <xf numFmtId="0" fontId="38" fillId="25" borderId="89" xfId="0" applyFont="1" applyFill="1" applyBorder="1" applyAlignment="1" applyProtection="1">
      <alignment horizontal="center" vertical="center" wrapText="1"/>
    </xf>
    <xf numFmtId="176" fontId="36" fillId="30" borderId="29" xfId="0" applyNumberFormat="1" applyFont="1" applyFill="1" applyBorder="1" applyAlignment="1" applyProtection="1">
      <alignment horizontal="right" vertical="center" shrinkToFit="1"/>
      <protection locked="0"/>
    </xf>
    <xf numFmtId="176" fontId="36" fillId="30" borderId="115" xfId="0" applyNumberFormat="1" applyFont="1" applyFill="1" applyBorder="1" applyAlignment="1" applyProtection="1">
      <alignment horizontal="right" vertical="center" shrinkToFit="1"/>
      <protection locked="0"/>
    </xf>
    <xf numFmtId="0" fontId="25" fillId="0" borderId="150" xfId="0" applyFont="1" applyFill="1" applyBorder="1" applyAlignment="1" applyProtection="1">
      <alignment horizontal="center" vertical="center" wrapText="1"/>
    </xf>
    <xf numFmtId="0" fontId="25" fillId="0" borderId="119" xfId="0" applyFont="1" applyFill="1" applyBorder="1" applyAlignment="1" applyProtection="1">
      <alignment horizontal="center" vertical="center" wrapText="1"/>
    </xf>
    <xf numFmtId="176" fontId="36" fillId="30" borderId="49" xfId="0" applyNumberFormat="1" applyFont="1" applyFill="1" applyBorder="1" applyAlignment="1" applyProtection="1">
      <alignment horizontal="right" vertical="center" shrinkToFit="1"/>
    </xf>
    <xf numFmtId="176" fontId="36" fillId="30" borderId="52" xfId="0" applyNumberFormat="1" applyFont="1" applyFill="1" applyBorder="1" applyAlignment="1" applyProtection="1">
      <alignment horizontal="right" vertical="center" shrinkToFit="1"/>
    </xf>
    <xf numFmtId="176" fontId="36" fillId="30" borderId="53" xfId="0" applyNumberFormat="1" applyFont="1" applyFill="1" applyBorder="1" applyAlignment="1" applyProtection="1">
      <alignment horizontal="right" vertical="center" shrinkToFit="1"/>
    </xf>
    <xf numFmtId="0" fontId="36" fillId="25" borderId="0" xfId="0" applyFont="1" applyFill="1" applyAlignment="1" applyProtection="1">
      <alignment horizontal="left" vertical="center" wrapText="1"/>
    </xf>
    <xf numFmtId="0" fontId="0" fillId="0" borderId="17" xfId="0" applyFont="1" applyBorder="1" applyAlignment="1" applyProtection="1">
      <alignment horizontal="center" vertical="center"/>
    </xf>
    <xf numFmtId="0" fontId="22" fillId="25" borderId="144" xfId="0" applyFont="1" applyFill="1" applyBorder="1" applyAlignment="1" applyProtection="1">
      <alignment horizontal="center" vertical="center" wrapText="1"/>
    </xf>
    <xf numFmtId="176" fontId="43" fillId="30" borderId="143" xfId="0" applyNumberFormat="1" applyFont="1" applyFill="1" applyBorder="1" applyAlignment="1" applyProtection="1">
      <alignment horizontal="center" vertical="center" shrinkToFit="1"/>
      <protection locked="0"/>
    </xf>
    <xf numFmtId="176" fontId="43" fillId="30" borderId="34" xfId="0" applyNumberFormat="1" applyFont="1" applyFill="1" applyBorder="1" applyAlignment="1" applyProtection="1">
      <alignment horizontal="center" vertical="center" shrinkToFit="1"/>
      <protection locked="0"/>
    </xf>
    <xf numFmtId="176" fontId="43" fillId="30" borderId="32" xfId="0" applyNumberFormat="1" applyFont="1" applyFill="1" applyBorder="1" applyAlignment="1" applyProtection="1">
      <alignment horizontal="center" vertical="center" shrinkToFit="1"/>
      <protection locked="0"/>
    </xf>
    <xf numFmtId="176" fontId="43" fillId="30" borderId="36" xfId="0" applyNumberFormat="1" applyFont="1" applyFill="1" applyBorder="1" applyAlignment="1" applyProtection="1">
      <alignment horizontal="center" vertical="center" shrinkToFit="1"/>
      <protection locked="0"/>
    </xf>
    <xf numFmtId="0" fontId="0" fillId="0" borderId="22" xfId="0" applyFont="1" applyBorder="1" applyAlignment="1" applyProtection="1">
      <alignment horizontal="center" vertical="center"/>
    </xf>
    <xf numFmtId="0" fontId="22" fillId="25" borderId="11" xfId="0" applyFont="1" applyFill="1" applyBorder="1" applyAlignment="1" applyProtection="1">
      <alignment horizontal="center" vertical="center" wrapText="1"/>
    </xf>
    <xf numFmtId="182" fontId="25" fillId="25" borderId="154" xfId="0" applyNumberFormat="1" applyFont="1" applyFill="1" applyBorder="1" applyAlignment="1" applyProtection="1">
      <alignment horizontal="right" vertical="center"/>
    </xf>
    <xf numFmtId="0" fontId="0" fillId="0" borderId="48" xfId="0" applyFont="1" applyBorder="1" applyAlignment="1" applyProtection="1">
      <alignment horizontal="center" vertical="center" wrapText="1"/>
    </xf>
    <xf numFmtId="0" fontId="0" fillId="0" borderId="114" xfId="0" applyFont="1" applyBorder="1" applyAlignment="1" applyProtection="1">
      <alignment horizontal="center" vertical="center" wrapText="1"/>
    </xf>
    <xf numFmtId="176" fontId="36" fillId="0" borderId="12" xfId="0" applyNumberFormat="1" applyFont="1" applyFill="1" applyBorder="1" applyAlignment="1" applyProtection="1">
      <alignment horizontal="right" vertical="center" shrinkToFit="1"/>
    </xf>
    <xf numFmtId="0" fontId="29" fillId="25" borderId="10" xfId="0" applyFont="1" applyFill="1" applyBorder="1" applyAlignment="1" applyProtection="1">
      <alignment horizontal="center" vertical="center"/>
    </xf>
    <xf numFmtId="0" fontId="0" fillId="0" borderId="89" xfId="0" applyFont="1" applyBorder="1" applyAlignment="1" applyProtection="1">
      <alignment horizontal="center" vertical="center" wrapText="1"/>
    </xf>
    <xf numFmtId="0" fontId="0" fillId="0" borderId="115" xfId="0" applyFont="1" applyBorder="1" applyAlignment="1" applyProtection="1">
      <alignment horizontal="center" vertical="center" wrapText="1"/>
    </xf>
    <xf numFmtId="0" fontId="29" fillId="25" borderId="28" xfId="0" applyFont="1" applyFill="1" applyBorder="1" applyAlignment="1" applyProtection="1">
      <alignment horizontal="center" vertical="center"/>
    </xf>
    <xf numFmtId="0" fontId="0" fillId="25" borderId="65" xfId="0" applyFont="1" applyFill="1" applyBorder="1" applyAlignment="1" applyProtection="1">
      <alignment horizontal="left" vertical="center" wrapText="1"/>
    </xf>
    <xf numFmtId="0" fontId="25" fillId="25" borderId="65" xfId="0" applyFont="1" applyFill="1" applyBorder="1" applyAlignment="1" applyProtection="1">
      <alignment horizontal="left" vertical="center" wrapText="1"/>
    </xf>
    <xf numFmtId="0" fontId="25" fillId="0" borderId="145" xfId="0" applyFont="1" applyBorder="1" applyAlignment="1" applyProtection="1">
      <alignment horizontal="center" vertical="center" wrapText="1"/>
    </xf>
    <xf numFmtId="176" fontId="36" fillId="0" borderId="55" xfId="0" applyNumberFormat="1" applyFont="1" applyFill="1" applyBorder="1" applyAlignment="1" applyProtection="1">
      <alignment horizontal="center" vertical="center" shrinkToFit="1"/>
      <protection locked="0"/>
    </xf>
    <xf numFmtId="0" fontId="0" fillId="25" borderId="0"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0" fontId="0" fillId="0" borderId="27" xfId="0" applyFont="1" applyBorder="1" applyAlignment="1" applyProtection="1">
      <alignment horizontal="center" vertical="center"/>
    </xf>
    <xf numFmtId="0" fontId="0" fillId="0" borderId="10" xfId="0" applyFont="1" applyBorder="1" applyAlignment="1" applyProtection="1">
      <alignment horizontal="center" vertical="center" wrapText="1"/>
    </xf>
    <xf numFmtId="0" fontId="38" fillId="25" borderId="44" xfId="0" applyFont="1" applyFill="1" applyBorder="1" applyAlignment="1" applyProtection="1">
      <alignment horizontal="center" vertical="center" wrapText="1"/>
    </xf>
    <xf numFmtId="0" fontId="22" fillId="0" borderId="77" xfId="0" applyFont="1" applyFill="1" applyBorder="1" applyAlignment="1" applyProtection="1">
      <alignment horizontal="center" vertical="center" wrapText="1"/>
    </xf>
    <xf numFmtId="0" fontId="25" fillId="0" borderId="151" xfId="0" applyFont="1" applyFill="1" applyBorder="1" applyAlignment="1" applyProtection="1">
      <alignment horizontal="center" vertical="center" wrapText="1"/>
    </xf>
    <xf numFmtId="176" fontId="36" fillId="0" borderId="51" xfId="0" applyNumberFormat="1" applyFont="1" applyFill="1" applyBorder="1" applyAlignment="1" applyProtection="1">
      <alignment horizontal="right" vertical="center" shrinkToFit="1"/>
    </xf>
    <xf numFmtId="176" fontId="36" fillId="0" borderId="52" xfId="0" applyNumberFormat="1" applyFont="1" applyFill="1" applyBorder="1" applyAlignment="1" applyProtection="1">
      <alignment horizontal="right" vertical="center" shrinkToFit="1"/>
    </xf>
    <xf numFmtId="176" fontId="36" fillId="0" borderId="53" xfId="0" applyNumberFormat="1" applyFont="1" applyFill="1" applyBorder="1" applyAlignment="1" applyProtection="1">
      <alignment horizontal="right" vertical="center" shrinkToFit="1"/>
    </xf>
    <xf numFmtId="0" fontId="62" fillId="0" borderId="155" xfId="0" applyFont="1" applyBorder="1" applyProtection="1">
      <alignment vertical="center"/>
    </xf>
    <xf numFmtId="0" fontId="62" fillId="0" borderId="140" xfId="0" applyFont="1" applyBorder="1" applyAlignment="1" applyProtection="1">
      <alignment horizontal="left" vertical="center" wrapText="1"/>
    </xf>
    <xf numFmtId="0" fontId="0" fillId="0" borderId="0" xfId="0" applyFont="1">
      <alignment vertical="center"/>
    </xf>
    <xf numFmtId="0" fontId="33" fillId="0" borderId="0" xfId="0" applyFont="1">
      <alignment vertical="center"/>
    </xf>
    <xf numFmtId="0" fontId="39" fillId="0" borderId="64" xfId="0" applyFont="1" applyBorder="1" applyAlignment="1">
      <alignment horizontal="center" vertical="center" wrapText="1"/>
    </xf>
    <xf numFmtId="0" fontId="39" fillId="0" borderId="65" xfId="0" applyFont="1" applyBorder="1" applyAlignment="1">
      <alignment horizontal="center" vertical="center" wrapText="1"/>
    </xf>
    <xf numFmtId="0" fontId="39" fillId="0" borderId="66" xfId="0" applyFont="1" applyBorder="1" applyAlignment="1">
      <alignment horizontal="center" vertical="center" wrapText="1"/>
    </xf>
    <xf numFmtId="0" fontId="33" fillId="0" borderId="19" xfId="0" applyFont="1" applyBorder="1" applyAlignment="1">
      <alignment horizontal="left" vertical="center" wrapText="1"/>
    </xf>
    <xf numFmtId="0" fontId="33" fillId="0" borderId="18" xfId="0" applyFont="1" applyBorder="1" applyAlignment="1">
      <alignment horizontal="left" vertical="center" wrapText="1"/>
    </xf>
    <xf numFmtId="0" fontId="33" fillId="0" borderId="20" xfId="0" applyFont="1" applyBorder="1" applyAlignment="1">
      <alignment horizontal="left" vertical="center" wrapText="1"/>
    </xf>
    <xf numFmtId="0" fontId="33" fillId="0" borderId="17" xfId="0" applyFont="1" applyBorder="1" applyAlignment="1">
      <alignment horizontal="left" vertical="center" wrapText="1"/>
    </xf>
    <xf numFmtId="0" fontId="39" fillId="0" borderId="17" xfId="0" applyFont="1" applyBorder="1" applyAlignment="1">
      <alignment horizontal="center" vertical="center"/>
    </xf>
    <xf numFmtId="0" fontId="39" fillId="0" borderId="20" xfId="0" applyFont="1" applyBorder="1" applyAlignment="1">
      <alignment horizontal="center" vertical="center" wrapText="1"/>
    </xf>
    <xf numFmtId="0" fontId="39" fillId="0" borderId="16" xfId="0" applyFont="1" applyBorder="1" applyAlignment="1">
      <alignment horizontal="center" vertical="center" wrapText="1"/>
    </xf>
    <xf numFmtId="183" fontId="33" fillId="0" borderId="35" xfId="55" applyNumberFormat="1" applyFont="1" applyBorder="1" applyAlignment="1">
      <alignment vertical="center" wrapText="1"/>
    </xf>
    <xf numFmtId="183" fontId="33" fillId="0" borderId="32" xfId="55" applyNumberFormat="1" applyFont="1" applyBorder="1" applyAlignment="1">
      <alignment vertical="center" wrapText="1"/>
    </xf>
    <xf numFmtId="183" fontId="33" fillId="0" borderId="36" xfId="55" applyNumberFormat="1" applyFont="1" applyBorder="1" applyAlignment="1">
      <alignment vertical="center" wrapText="1"/>
    </xf>
    <xf numFmtId="183" fontId="33" fillId="0" borderId="31" xfId="55" applyNumberFormat="1" applyFont="1" applyBorder="1" applyAlignment="1">
      <alignment vertical="center" wrapText="1"/>
    </xf>
    <xf numFmtId="0" fontId="39" fillId="0" borderId="22" xfId="0" applyFont="1" applyBorder="1" applyAlignment="1">
      <alignment horizontal="center" vertical="center"/>
    </xf>
    <xf numFmtId="0" fontId="39" fillId="0" borderId="25" xfId="0" applyFont="1" applyBorder="1" applyAlignment="1">
      <alignment horizontal="center" vertical="center" wrapText="1"/>
    </xf>
    <xf numFmtId="0" fontId="39" fillId="0" borderId="21" xfId="0" applyFont="1" applyBorder="1" applyAlignment="1">
      <alignment horizontal="center" vertical="center" wrapText="1"/>
    </xf>
    <xf numFmtId="183" fontId="33" fillId="0" borderId="12" xfId="55" applyNumberFormat="1" applyFont="1" applyBorder="1" applyAlignment="1">
      <alignment vertical="center" wrapText="1"/>
    </xf>
    <xf numFmtId="183" fontId="33" fillId="0" borderId="14" xfId="55" applyNumberFormat="1" applyFont="1" applyBorder="1" applyAlignment="1">
      <alignment vertical="center" wrapText="1"/>
    </xf>
    <xf numFmtId="183" fontId="33" fillId="0" borderId="38" xfId="55" applyNumberFormat="1" applyFont="1" applyBorder="1" applyAlignment="1">
      <alignment vertical="center" wrapText="1"/>
    </xf>
    <xf numFmtId="183" fontId="33" fillId="0" borderId="39" xfId="55" applyNumberFormat="1" applyFont="1" applyBorder="1" applyAlignment="1">
      <alignment vertical="center" wrapText="1"/>
    </xf>
    <xf numFmtId="183" fontId="33" fillId="0" borderId="29" xfId="55" applyNumberFormat="1" applyFont="1" applyBorder="1" applyAlignment="1">
      <alignment vertical="center" wrapText="1"/>
    </xf>
    <xf numFmtId="183" fontId="33" fillId="0" borderId="28" xfId="55" applyNumberFormat="1" applyFont="1" applyBorder="1" applyAlignment="1">
      <alignment vertical="center" wrapText="1"/>
    </xf>
    <xf numFmtId="183" fontId="33" fillId="0" borderId="30" xfId="55" applyNumberFormat="1" applyFont="1" applyBorder="1" applyAlignment="1">
      <alignment vertical="center" wrapText="1"/>
    </xf>
    <xf numFmtId="183" fontId="33" fillId="0" borderId="27" xfId="55" applyNumberFormat="1" applyFont="1" applyBorder="1" applyAlignment="1">
      <alignment vertical="center" wrapText="1"/>
    </xf>
    <xf numFmtId="0" fontId="39" fillId="0" borderId="136" xfId="0" applyFont="1" applyBorder="1" applyAlignment="1">
      <alignment horizontal="center" vertical="center"/>
    </xf>
    <xf numFmtId="0" fontId="39" fillId="0" borderId="156" xfId="0" applyFont="1" applyBorder="1" applyAlignment="1">
      <alignment horizontal="center" vertical="center" wrapText="1"/>
    </xf>
    <xf numFmtId="0" fontId="39" fillId="0" borderId="157" xfId="0" applyFont="1" applyBorder="1" applyAlignment="1">
      <alignment horizontal="center" vertical="center" wrapText="1"/>
    </xf>
    <xf numFmtId="183" fontId="33" fillId="0" borderId="51" xfId="55" applyNumberFormat="1" applyFont="1" applyBorder="1" applyAlignment="1">
      <alignment vertical="center" wrapText="1"/>
    </xf>
    <xf numFmtId="183" fontId="33" fillId="0" borderId="52" xfId="55" applyNumberFormat="1" applyFont="1" applyBorder="1" applyAlignment="1">
      <alignment vertical="center" wrapText="1"/>
    </xf>
    <xf numFmtId="183" fontId="33" fillId="0" borderId="50" xfId="55" applyNumberFormat="1" applyFont="1" applyBorder="1" applyAlignment="1">
      <alignment vertical="center" wrapText="1"/>
    </xf>
    <xf numFmtId="183" fontId="33" fillId="0" borderId="49" xfId="55" applyNumberFormat="1" applyFont="1" applyBorder="1" applyAlignment="1">
      <alignment vertical="center" wrapText="1"/>
    </xf>
    <xf numFmtId="183" fontId="33" fillId="0" borderId="53" xfId="55" applyNumberFormat="1" applyFont="1" applyBorder="1" applyAlignment="1">
      <alignment vertical="center" wrapText="1"/>
    </xf>
    <xf numFmtId="0" fontId="39" fillId="0" borderId="17" xfId="0" applyFont="1" applyBorder="1" applyAlignment="1">
      <alignment horizontal="center" vertical="center" wrapText="1"/>
    </xf>
    <xf numFmtId="183" fontId="33" fillId="0" borderId="34" xfId="55" applyNumberFormat="1" applyFont="1" applyBorder="1" applyAlignment="1">
      <alignment vertical="center" wrapText="1"/>
    </xf>
    <xf numFmtId="0" fontId="39" fillId="0" borderId="22" xfId="0" applyFont="1" applyBorder="1" applyAlignment="1">
      <alignment horizontal="center" vertical="center" wrapText="1"/>
    </xf>
    <xf numFmtId="0" fontId="39" fillId="0" borderId="158" xfId="0" applyFont="1" applyBorder="1" applyAlignment="1">
      <alignment horizontal="center" vertical="center" wrapText="1"/>
    </xf>
    <xf numFmtId="183" fontId="33" fillId="0" borderId="15" xfId="55" applyNumberFormat="1" applyFont="1" applyBorder="1" applyAlignment="1">
      <alignment vertical="center" wrapText="1"/>
    </xf>
    <xf numFmtId="183" fontId="33" fillId="0" borderId="10" xfId="55" applyNumberFormat="1" applyFont="1" applyBorder="1" applyAlignment="1">
      <alignment vertical="center" wrapText="1"/>
    </xf>
    <xf numFmtId="183" fontId="33" fillId="0" borderId="48" xfId="55" applyNumberFormat="1" applyFont="1" applyBorder="1" applyAlignment="1">
      <alignment vertical="center" wrapText="1"/>
    </xf>
    <xf numFmtId="183" fontId="33" fillId="0" borderId="43" xfId="55" applyNumberFormat="1" applyFont="1" applyBorder="1" applyAlignment="1">
      <alignment vertical="center" wrapText="1"/>
    </xf>
    <xf numFmtId="183" fontId="33" fillId="0" borderId="44" xfId="55" applyNumberFormat="1" applyFont="1" applyBorder="1" applyAlignment="1">
      <alignment vertical="center" wrapText="1"/>
    </xf>
    <xf numFmtId="0" fontId="39" fillId="0" borderId="136"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46" xfId="0" applyFont="1" applyBorder="1" applyAlignment="1">
      <alignment horizontal="center" vertical="center"/>
    </xf>
    <xf numFmtId="183" fontId="33" fillId="0" borderId="19" xfId="55" applyNumberFormat="1" applyFont="1" applyBorder="1" applyAlignment="1">
      <alignment vertical="center" wrapText="1"/>
    </xf>
    <xf numFmtId="183" fontId="33" fillId="0" borderId="18" xfId="55" applyNumberFormat="1" applyFont="1" applyBorder="1" applyAlignment="1">
      <alignment vertical="center" wrapText="1"/>
    </xf>
    <xf numFmtId="183" fontId="33" fillId="0" borderId="153" xfId="55" applyNumberFormat="1" applyFont="1" applyBorder="1" applyAlignment="1">
      <alignment vertical="center" wrapText="1"/>
    </xf>
    <xf numFmtId="183" fontId="33" fillId="0" borderId="17" xfId="55" applyNumberFormat="1" applyFont="1" applyBorder="1" applyAlignment="1">
      <alignment vertical="center" wrapText="1"/>
    </xf>
    <xf numFmtId="183" fontId="33" fillId="0" borderId="20" xfId="55" applyNumberFormat="1" applyFont="1" applyBorder="1" applyAlignment="1">
      <alignment vertical="center" wrapText="1"/>
    </xf>
    <xf numFmtId="0" fontId="39" fillId="0" borderId="129" xfId="0" applyFont="1" applyBorder="1" applyAlignment="1">
      <alignment horizontal="center" vertical="center" wrapText="1"/>
    </xf>
    <xf numFmtId="0" fontId="39" fillId="0" borderId="135" xfId="0" applyFont="1" applyBorder="1" applyAlignment="1">
      <alignment horizontal="center" vertical="center" wrapText="1"/>
    </xf>
    <xf numFmtId="183" fontId="33" fillId="0" borderId="119" xfId="55" applyNumberFormat="1" applyFont="1" applyBorder="1" applyAlignment="1">
      <alignment vertical="center" wrapText="1"/>
    </xf>
    <xf numFmtId="0" fontId="39" fillId="0" borderId="27" xfId="0" applyFont="1" applyBorder="1" applyAlignment="1">
      <alignment horizontal="center" vertical="center" wrapText="1"/>
    </xf>
    <xf numFmtId="0" fontId="39" fillId="0" borderId="89" xfId="0" applyFont="1" applyBorder="1" applyAlignment="1">
      <alignment horizontal="center" vertical="center" wrapText="1"/>
    </xf>
    <xf numFmtId="183" fontId="39" fillId="0" borderId="27" xfId="55" applyNumberFormat="1" applyFont="1" applyBorder="1" applyAlignment="1">
      <alignment horizontal="right" vertical="center" wrapText="1"/>
    </xf>
    <xf numFmtId="183" fontId="39" fillId="0" borderId="28" xfId="55" applyNumberFormat="1" applyFont="1" applyBorder="1" applyAlignment="1">
      <alignment horizontal="right" vertical="center" wrapText="1"/>
    </xf>
    <xf numFmtId="183" fontId="39" fillId="0" borderId="30" xfId="55" applyNumberFormat="1" applyFont="1" applyBorder="1" applyAlignment="1">
      <alignment horizontal="right" vertical="center" wrapText="1"/>
    </xf>
    <xf numFmtId="183" fontId="39" fillId="0" borderId="29" xfId="55" applyNumberFormat="1" applyFont="1" applyBorder="1" applyAlignment="1">
      <alignment horizontal="right" vertical="center" wrapText="1"/>
    </xf>
    <xf numFmtId="0" fontId="39" fillId="0" borderId="0" xfId="0" applyFont="1" applyAlignment="1">
      <alignment horizontal="center" vertical="center" wrapText="1"/>
    </xf>
    <xf numFmtId="0" fontId="39" fillId="0" borderId="39" xfId="0" applyFont="1" applyBorder="1" applyAlignment="1">
      <alignment horizontal="center" vertical="center" wrapText="1"/>
    </xf>
    <xf numFmtId="0" fontId="39" fillId="0" borderId="11" xfId="0" applyFont="1" applyBorder="1" applyAlignment="1">
      <alignment horizontal="center" vertical="center" wrapText="1"/>
    </xf>
    <xf numFmtId="183" fontId="39" fillId="0" borderId="39" xfId="55" applyNumberFormat="1" applyFont="1" applyBorder="1" applyAlignment="1">
      <alignment horizontal="right" vertical="center" wrapText="1"/>
    </xf>
    <xf numFmtId="183" fontId="39" fillId="0" borderId="14" xfId="55" applyNumberFormat="1" applyFont="1" applyBorder="1" applyAlignment="1">
      <alignment horizontal="right" vertical="center" wrapText="1"/>
    </xf>
    <xf numFmtId="183" fontId="39" fillId="0" borderId="38" xfId="55" applyNumberFormat="1" applyFont="1" applyBorder="1" applyAlignment="1">
      <alignment horizontal="right" vertical="center" wrapText="1"/>
    </xf>
    <xf numFmtId="183" fontId="39" fillId="0" borderId="12" xfId="55" applyNumberFormat="1" applyFont="1" applyBorder="1" applyAlignment="1">
      <alignment horizontal="right" vertical="center" wrapText="1"/>
    </xf>
    <xf numFmtId="0" fontId="39" fillId="0" borderId="49" xfId="0" applyFont="1" applyBorder="1" applyAlignment="1">
      <alignment horizontal="center" vertical="center" wrapText="1"/>
    </xf>
    <xf numFmtId="0" fontId="39" fillId="0" borderId="50" xfId="0" applyFont="1" applyBorder="1" applyAlignment="1">
      <alignment horizontal="center" vertical="center" wrapText="1"/>
    </xf>
    <xf numFmtId="183" fontId="39" fillId="0" borderId="49" xfId="55" applyNumberFormat="1" applyFont="1" applyBorder="1" applyAlignment="1">
      <alignment horizontal="right" vertical="center" wrapText="1"/>
    </xf>
    <xf numFmtId="183" fontId="39" fillId="0" borderId="52" xfId="55" applyNumberFormat="1" applyFont="1" applyBorder="1" applyAlignment="1">
      <alignment horizontal="right" vertical="center" wrapText="1"/>
    </xf>
    <xf numFmtId="183" fontId="39" fillId="0" borderId="53" xfId="55" applyNumberFormat="1" applyFont="1" applyBorder="1" applyAlignment="1">
      <alignment horizontal="right" vertical="center" wrapText="1"/>
    </xf>
    <xf numFmtId="183" fontId="39" fillId="0" borderId="51" xfId="55" applyNumberFormat="1" applyFont="1" applyBorder="1" applyAlignment="1">
      <alignment horizontal="right" vertical="center" wrapText="1"/>
    </xf>
    <xf numFmtId="0" fontId="70" fillId="0" borderId="0" xfId="0" applyFont="1">
      <alignment vertical="center"/>
    </xf>
    <xf numFmtId="0" fontId="70" fillId="0" borderId="64" xfId="35" applyFont="1" applyBorder="1" applyAlignment="1">
      <alignment horizontal="center" vertical="center" wrapText="1"/>
    </xf>
    <xf numFmtId="0" fontId="70" fillId="0" borderId="65" xfId="35" applyFont="1" applyBorder="1" applyAlignment="1">
      <alignment horizontal="center" vertical="center" wrapText="1"/>
    </xf>
    <xf numFmtId="0" fontId="70" fillId="0" borderId="66" xfId="35" applyFont="1" applyBorder="1" applyAlignment="1">
      <alignment horizontal="center" vertical="center" wrapText="1"/>
    </xf>
    <xf numFmtId="0" fontId="70" fillId="0" borderId="31" xfId="35" applyFont="1" applyBorder="1" applyAlignment="1">
      <alignment horizontal="center" vertical="center" wrapText="1"/>
    </xf>
    <xf numFmtId="0" fontId="70" fillId="0" borderId="32" xfId="35" applyFont="1" applyBorder="1" applyAlignment="1">
      <alignment horizontal="center" vertical="center" wrapText="1"/>
    </xf>
    <xf numFmtId="0" fontId="70" fillId="0" borderId="36" xfId="35" applyFont="1" applyBorder="1" applyAlignment="1">
      <alignment horizontal="center" vertical="center" wrapText="1"/>
    </xf>
    <xf numFmtId="183" fontId="71" fillId="25" borderId="35" xfId="35" quotePrefix="1" applyNumberFormat="1" applyFont="1" applyFill="1" applyBorder="1">
      <alignment vertical="center"/>
    </xf>
    <xf numFmtId="183" fontId="71" fillId="25" borderId="32" xfId="35" quotePrefix="1" applyNumberFormat="1" applyFont="1" applyFill="1" applyBorder="1">
      <alignment vertical="center"/>
    </xf>
    <xf numFmtId="183" fontId="71" fillId="25" borderId="36" xfId="35" quotePrefix="1" applyNumberFormat="1" applyFont="1" applyFill="1" applyBorder="1">
      <alignment vertical="center"/>
    </xf>
    <xf numFmtId="0" fontId="70" fillId="0" borderId="39" xfId="35" applyFont="1" applyBorder="1" applyAlignment="1">
      <alignment horizontal="center" vertical="center" wrapText="1"/>
    </xf>
    <xf numFmtId="0" fontId="70" fillId="0" borderId="14" xfId="35" applyFont="1" applyBorder="1" applyAlignment="1">
      <alignment horizontal="center" vertical="center" wrapText="1"/>
    </xf>
    <xf numFmtId="0" fontId="70" fillId="0" borderId="38" xfId="35" applyFont="1" applyBorder="1" applyAlignment="1">
      <alignment horizontal="center" vertical="center" wrapText="1"/>
    </xf>
    <xf numFmtId="183" fontId="71" fillId="25" borderId="12" xfId="35" quotePrefix="1" applyNumberFormat="1" applyFont="1" applyFill="1" applyBorder="1">
      <alignment vertical="center"/>
    </xf>
    <xf numFmtId="183" fontId="71" fillId="25" borderId="14" xfId="35" quotePrefix="1" applyNumberFormat="1" applyFont="1" applyFill="1" applyBorder="1">
      <alignment vertical="center"/>
    </xf>
    <xf numFmtId="183" fontId="71" fillId="25" borderId="38" xfId="35" quotePrefix="1" applyNumberFormat="1" applyFont="1" applyFill="1" applyBorder="1">
      <alignment vertical="center"/>
    </xf>
    <xf numFmtId="0" fontId="70" fillId="0" borderId="49" xfId="35" applyFont="1" applyBorder="1" applyAlignment="1">
      <alignment horizontal="center" vertical="center" wrapText="1"/>
    </xf>
    <xf numFmtId="0" fontId="70" fillId="0" borderId="52" xfId="35" applyFont="1" applyBorder="1" applyAlignment="1">
      <alignment horizontal="center" vertical="center" wrapText="1"/>
    </xf>
    <xf numFmtId="0" fontId="70" fillId="0" borderId="53" xfId="35" applyFont="1" applyBorder="1" applyAlignment="1">
      <alignment horizontal="center" vertical="center" wrapText="1"/>
    </xf>
    <xf numFmtId="183" fontId="71" fillId="25" borderId="51" xfId="35" quotePrefix="1" applyNumberFormat="1" applyFont="1" applyFill="1" applyBorder="1">
      <alignment vertical="center"/>
    </xf>
    <xf numFmtId="183" fontId="71" fillId="25" borderId="52" xfId="35" quotePrefix="1" applyNumberFormat="1" applyFont="1" applyFill="1" applyBorder="1">
      <alignment vertical="center"/>
    </xf>
    <xf numFmtId="183" fontId="71" fillId="25" borderId="53" xfId="35" quotePrefix="1" applyNumberFormat="1" applyFont="1" applyFill="1" applyBorder="1">
      <alignment vertical="center"/>
    </xf>
    <xf numFmtId="0" fontId="33" fillId="0" borderId="0" xfId="0" applyFont="1" applyAlignment="1">
      <alignment vertical="center" wrapText="1"/>
    </xf>
    <xf numFmtId="0" fontId="0" fillId="0" borderId="146" xfId="0" applyFont="1" applyBorder="1" applyAlignment="1">
      <alignment horizontal="center" vertical="center"/>
    </xf>
    <xf numFmtId="0" fontId="0" fillId="0" borderId="149" xfId="0" applyFont="1" applyBorder="1" applyAlignment="1">
      <alignment horizontal="center" vertical="center"/>
    </xf>
    <xf numFmtId="0" fontId="33" fillId="0" borderId="146" xfId="0" applyFont="1" applyBorder="1">
      <alignment vertical="center"/>
    </xf>
    <xf numFmtId="0" fontId="33" fillId="0" borderId="147" xfId="0" applyFont="1" applyBorder="1">
      <alignment vertical="center"/>
    </xf>
    <xf numFmtId="0" fontId="0" fillId="0" borderId="149" xfId="0" applyFont="1" applyBorder="1">
      <alignment vertical="center"/>
    </xf>
    <xf numFmtId="0" fontId="33" fillId="0" borderId="120" xfId="0" applyFont="1" applyBorder="1">
      <alignment vertical="center"/>
    </xf>
    <xf numFmtId="0" fontId="33" fillId="0" borderId="154" xfId="0" applyFont="1" applyBorder="1">
      <alignment vertical="center"/>
    </xf>
    <xf numFmtId="0" fontId="33" fillId="0" borderId="149" xfId="0" applyFont="1" applyBorder="1">
      <alignment vertical="center"/>
    </xf>
    <xf numFmtId="0" fontId="33" fillId="0" borderId="77" xfId="0" applyFont="1" applyBorder="1">
      <alignment vertical="center"/>
    </xf>
    <xf numFmtId="0" fontId="33" fillId="0" borderId="136" xfId="0" applyFont="1" applyBorder="1">
      <alignment vertical="center"/>
    </xf>
    <xf numFmtId="0" fontId="33" fillId="0" borderId="94" xfId="0" applyFont="1" applyBorder="1">
      <alignment vertical="center"/>
    </xf>
    <xf numFmtId="0" fontId="33" fillId="0" borderId="156" xfId="0" applyFont="1" applyBorder="1">
      <alignment vertical="center"/>
    </xf>
    <xf numFmtId="0" fontId="0" fillId="0" borderId="14" xfId="0" applyBorder="1">
      <alignment vertical="center"/>
    </xf>
    <xf numFmtId="0" fontId="39" fillId="0" borderId="14" xfId="0" applyFont="1" applyBorder="1" applyAlignment="1">
      <alignment horizontal="center" vertical="center" wrapText="1"/>
    </xf>
    <xf numFmtId="0" fontId="39" fillId="0" borderId="14" xfId="0" applyFont="1" applyBorder="1" applyAlignment="1">
      <alignment horizontal="center" vertical="center"/>
    </xf>
    <xf numFmtId="0" fontId="33" fillId="0" borderId="14" xfId="0" applyFont="1" applyBorder="1" applyAlignment="1">
      <alignment horizontal="left" vertical="center" wrapText="1"/>
    </xf>
    <xf numFmtId="0" fontId="33" fillId="0" borderId="14" xfId="0" applyFont="1" applyFill="1" applyBorder="1" applyAlignment="1">
      <alignment horizontal="center" vertical="center" wrapText="1"/>
    </xf>
    <xf numFmtId="0" fontId="33" fillId="0" borderId="14" xfId="55" applyNumberFormat="1" applyFont="1" applyFill="1" applyBorder="1" applyAlignment="1">
      <alignment vertical="center" wrapText="1"/>
    </xf>
    <xf numFmtId="183" fontId="0" fillId="0" borderId="14" xfId="0" applyNumberFormat="1" applyBorder="1">
      <alignment vertical="center"/>
    </xf>
    <xf numFmtId="0" fontId="0" fillId="0" borderId="14" xfId="55" applyNumberFormat="1" applyFont="1" applyBorder="1" applyAlignment="1">
      <alignment horizontal="center" vertical="center"/>
    </xf>
    <xf numFmtId="183" fontId="33" fillId="0" borderId="14" xfId="55" applyNumberFormat="1" applyFont="1" applyBorder="1" applyAlignment="1">
      <alignment horizontal="right" vertical="center" wrapText="1"/>
    </xf>
    <xf numFmtId="0" fontId="0" fillId="0" borderId="14" xfId="55" applyNumberFormat="1" applyFont="1" applyBorder="1" applyAlignment="1">
      <alignment horizontal="center" vertical="center" wrapText="1"/>
    </xf>
  </cellXfs>
  <cellStyles count="57">
    <cellStyle name="20% - アクセント 1 2" xfId="1"/>
    <cellStyle name="20% - アクセント 2 2" xfId="2"/>
    <cellStyle name="20% - アクセント 3 2" xfId="3"/>
    <cellStyle name="20% - アクセント 4 2" xfId="4"/>
    <cellStyle name="20% - アクセント 5 2" xfId="5"/>
    <cellStyle name="20% - アクセント 6 2" xfId="6"/>
    <cellStyle name="40% - アクセント 1 2" xfId="7"/>
    <cellStyle name="40% - アクセント 2 2" xfId="8"/>
    <cellStyle name="40% - アクセント 3 2" xfId="9"/>
    <cellStyle name="40% - アクセント 4 2" xfId="10"/>
    <cellStyle name="40% - アクセント 5 2" xfId="11"/>
    <cellStyle name="40% - アクセント 6 2" xfId="12"/>
    <cellStyle name="60% - アクセント 1 2" xfId="13"/>
    <cellStyle name="60% - アクセント 2 2" xfId="14"/>
    <cellStyle name="60% - アクセント 3 2" xfId="15"/>
    <cellStyle name="60% - アクセント 4 2" xfId="16"/>
    <cellStyle name="60% - アクセント 5 2" xfId="17"/>
    <cellStyle name="60% - アクセント 6 2" xfId="18"/>
    <cellStyle name="どちらでもない 2" xfId="19"/>
    <cellStyle name="アクセント 1 2" xfId="20"/>
    <cellStyle name="アクセント 2 2" xfId="21"/>
    <cellStyle name="アクセント 3 2" xfId="22"/>
    <cellStyle name="アクセント 4 2" xfId="23"/>
    <cellStyle name="アクセント 5 2" xfId="24"/>
    <cellStyle name="アクセント 6 2" xfId="25"/>
    <cellStyle name="タイトル 2" xfId="26"/>
    <cellStyle name="チェック セル 2" xfId="27"/>
    <cellStyle name="パーセント 2" xfId="28"/>
    <cellStyle name="メモ 2" xfId="29"/>
    <cellStyle name="リンク セル 2" xfId="30"/>
    <cellStyle name="入力 2" xfId="31"/>
    <cellStyle name="出力 2" xfId="32"/>
    <cellStyle name="悪い 2" xfId="33"/>
    <cellStyle name="桁区切り 2" xfId="34"/>
    <cellStyle name="標準" xfId="0" builtinId="0"/>
    <cellStyle name="標準 10" xfId="35"/>
    <cellStyle name="標準 2" xfId="36"/>
    <cellStyle name="標準 2 2" xfId="37"/>
    <cellStyle name="標準 2 3" xfId="38"/>
    <cellStyle name="標準 3" xfId="39"/>
    <cellStyle name="標準 3 2" xfId="40"/>
    <cellStyle name="標準 3 2 2" xfId="41"/>
    <cellStyle name="標準 3 3" xfId="42"/>
    <cellStyle name="標準 3 3 2" xfId="43"/>
    <cellStyle name="標準 3 4" xfId="44"/>
    <cellStyle name="良い 2" xfId="45"/>
    <cellStyle name="見出し 1 2" xfId="46"/>
    <cellStyle name="見出し 2 2" xfId="47"/>
    <cellStyle name="見出し 3 2" xfId="48"/>
    <cellStyle name="見出し 4 2" xfId="49"/>
    <cellStyle name="計算 2" xfId="50"/>
    <cellStyle name="説明文 2" xfId="51"/>
    <cellStyle name="警告文 2" xfId="52"/>
    <cellStyle name="集計 2" xfId="53"/>
    <cellStyle name="ハイパーリンク" xfId="54" builtinId="8"/>
    <cellStyle name="パーセント" xfId="55" builtinId="5"/>
    <cellStyle name="桁区切り" xfId="56" builtinId="6"/>
  </cellStyles>
  <dxfs count="67">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style="thin">
          <color theme="1" tint="0.5"/>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border>
        <left/>
        <right/>
        <top/>
        <bottom/>
      </border>
    </dxf>
    <dxf>
      <font>
        <color theme="0"/>
      </font>
      <fill>
        <patternFill patternType="solid">
          <bgColor theme="0"/>
        </patternFill>
      </fill>
      <border>
        <right/>
        <top/>
      </border>
    </dxf>
    <dxf>
      <font>
        <color rgb="FFA0A0A0"/>
      </font>
      <fill>
        <patternFill patternType="solid">
          <bgColor theme="0" tint="-0.35"/>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theme="2" tint="-0.1"/>
      </font>
      <fill>
        <patternFill patternType="solid">
          <bgColor theme="2" tint="-0.1"/>
        </patternFill>
      </fill>
      <border>
        <left/>
        <right/>
        <top/>
      </border>
    </dxf>
    <dxf>
      <font>
        <color rgb="FFA0A0A0"/>
      </font>
      <fill>
        <patternFill>
          <bgColor rgb="FFA0A0A0"/>
        </patternFill>
      </fill>
      <border>
        <left/>
        <right/>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theme="2" tint="-0.1"/>
      </font>
      <fill>
        <patternFill>
          <bgColor theme="2" tint="-0.1"/>
        </patternFill>
      </fill>
      <border>
        <left/>
      </border>
    </dxf>
    <dxf>
      <font>
        <color theme="2" tint="-0.1"/>
      </font>
      <fill>
        <patternFill patternType="solid">
          <bgColor theme="2" tint="-0.1"/>
        </patternFill>
      </fill>
      <border>
        <left/>
        <right/>
        <top/>
        <bottom/>
      </border>
    </dxf>
    <dxf>
      <fill>
        <patternFill>
          <bgColor rgb="FFFFC000"/>
        </patternFill>
      </fill>
    </dxf>
    <dxf>
      <font>
        <color theme="2" tint="-0.1"/>
      </font>
      <fill>
        <patternFill patternType="solid">
          <bgColor theme="2" tint="-0.1"/>
        </patternFill>
      </fill>
      <border>
        <right/>
        <top/>
        <bottom/>
      </border>
    </dxf>
    <dxf>
      <font>
        <color theme="2" tint="-0.1"/>
      </font>
      <fill>
        <patternFill patternType="solid">
          <bgColor theme="2" tint="-0.1"/>
        </patternFill>
      </fill>
      <border>
        <left/>
        <right/>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ill>
        <patternFill>
          <bgColor rgb="FFFFC000"/>
        </patternFill>
      </fill>
    </dxf>
    <dxf>
      <fill>
        <patternFill>
          <bgColor rgb="FFFFC000"/>
        </patternFill>
      </fill>
    </dxf>
    <dxf>
      <fill>
        <patternFill>
          <bgColor rgb="FFFFC00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externalLink" Target="externalLinks/externalLink1.xml" /><Relationship Id="rId10" Type="http://schemas.openxmlformats.org/officeDocument/2006/relationships/externalLink" Target="externalLinks/externalLink2.xml" /><Relationship Id="rId11" Type="http://schemas.openxmlformats.org/officeDocument/2006/relationships/externalLink" Target="externalLinks/externalLink3.xml" /><Relationship Id="rId12" Type="http://schemas.openxmlformats.org/officeDocument/2006/relationships/externalLink" Target="externalLinks/externalLink4.xml" /><Relationship Id="rId13" Type="http://schemas.openxmlformats.org/officeDocument/2006/relationships/externalLink" Target="externalLinks/externalLink5.xml" /><Relationship Id="rId14" Type="http://schemas.openxmlformats.org/officeDocument/2006/relationships/customXml" Target="../customXml/item1.xml" /><Relationship Id="rId15" Type="http://schemas.openxmlformats.org/officeDocument/2006/relationships/customXml" Target="../customXml/item3.xml" /><Relationship Id="rId16" Type="http://schemas.openxmlformats.org/officeDocument/2006/relationships/customXml" Target="../customXml/item2.xml" /><Relationship Id="rId17" Type="http://schemas.openxmlformats.org/officeDocument/2006/relationships/theme" Target="theme/theme1.xml" /><Relationship Id="rId18" Type="http://schemas.openxmlformats.org/officeDocument/2006/relationships/sharedStrings" Target="sharedStrings.xml" /><Relationship Id="rId19" Type="http://schemas.openxmlformats.org/officeDocument/2006/relationships/styles" Target="styles.xml" /></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O$107" lockText="1" noThreeD="1"/>
</file>

<file path=xl/ctrlProps/ctrlProp11.xml><?xml version="1.0" encoding="utf-8"?>
<formControlPr xmlns="http://schemas.microsoft.com/office/spreadsheetml/2009/9/main" objectType="CheckBox" fmlaLink="$AP$107" lockText="1" noThreeD="1"/>
</file>

<file path=xl/ctrlProps/ctrlProp12.xml><?xml version="1.0" encoding="utf-8"?>
<formControlPr xmlns="http://schemas.microsoft.com/office/spreadsheetml/2009/9/main" objectType="CheckBox" fmlaLink="$AM$123" lockText="1" noThreeD="1"/>
</file>

<file path=xl/ctrlProps/ctrlProp13.xml><?xml version="1.0" encoding="utf-8"?>
<formControlPr xmlns="http://schemas.microsoft.com/office/spreadsheetml/2009/9/main" objectType="CheckBox" fmlaLink="$AM$124" lockText="1" noThreeD="1"/>
</file>

<file path=xl/ctrlProps/ctrlProp14.xml><?xml version="1.0" encoding="utf-8"?>
<formControlPr xmlns="http://schemas.microsoft.com/office/spreadsheetml/2009/9/main" objectType="CheckBox" fmlaLink="$AM$125" lockText="1" noThreeD="1"/>
</file>

<file path=xl/ctrlProps/ctrlProp15.xml><?xml version="1.0" encoding="utf-8"?>
<formControlPr xmlns="http://schemas.microsoft.com/office/spreadsheetml/2009/9/main" objectType="CheckBox" fmlaLink="$AM$126" lockText="1" noThreeD="1"/>
</file>

<file path=xl/ctrlProps/ctrlProp16.xml><?xml version="1.0" encoding="utf-8"?>
<formControlPr xmlns="http://schemas.microsoft.com/office/spreadsheetml/2009/9/main" objectType="CheckBox" fmlaLink="$AM$136" lockText="1" noThreeD="1"/>
</file>

<file path=xl/ctrlProps/ctrlProp17.xml><?xml version="1.0" encoding="utf-8"?>
<formControlPr xmlns="http://schemas.microsoft.com/office/spreadsheetml/2009/9/main" objectType="CheckBox" fmlaLink="$AM$137" lockText="1" noThreeD="1"/>
</file>

<file path=xl/ctrlProps/ctrlProp18.xml><?xml version="1.0" encoding="utf-8"?>
<formControlPr xmlns="http://schemas.microsoft.com/office/spreadsheetml/2009/9/main" objectType="CheckBox" fmlaLink="$AM$138" lockText="1" noThreeD="1"/>
</file>

<file path=xl/ctrlProps/ctrlProp19.xml><?xml version="1.0" encoding="utf-8"?>
<formControlPr xmlns="http://schemas.microsoft.com/office/spreadsheetml/2009/9/main" objectType="CheckBox" fmlaLink="$AM$139" lockText="1" noThreeD="1"/>
</file>

<file path=xl/ctrlProps/ctrlProp2.xml><?xml version="1.0" encoding="utf-8"?>
<formControlPr xmlns="http://schemas.microsoft.com/office/spreadsheetml/2009/9/main" objectType="CheckBox" checked="Checked" fmlaLink="$AM$82" lockText="1" noThreeD="1"/>
</file>

<file path=xl/ctrlProps/ctrlProp20.xml><?xml version="1.0" encoding="utf-8"?>
<formControlPr xmlns="http://schemas.microsoft.com/office/spreadsheetml/2009/9/main" objectType="CheckBox" fmlaLink="$AM$140" lockText="1" noThreeD="1"/>
</file>

<file path=xl/ctrlProps/ctrlProp21.xml><?xml version="1.0" encoding="utf-8"?>
<formControlPr xmlns="http://schemas.microsoft.com/office/spreadsheetml/2009/9/main" objectType="CheckBox" fmlaLink="$AM$141" lockText="1" noThreeD="1"/>
</file>

<file path=xl/ctrlProps/ctrlProp22.xml><?xml version="1.0" encoding="utf-8"?>
<formControlPr xmlns="http://schemas.microsoft.com/office/spreadsheetml/2009/9/main" objectType="CheckBox" fmlaLink="$AM$142" lockText="1" noThreeD="1"/>
</file>

<file path=xl/ctrlProps/ctrlProp23.xml><?xml version="1.0" encoding="utf-8"?>
<formControlPr xmlns="http://schemas.microsoft.com/office/spreadsheetml/2009/9/main" objectType="CheckBox" fmlaLink="$AM$143" lockText="1" noThreeD="1"/>
</file>

<file path=xl/ctrlProps/ctrlProp24.xml><?xml version="1.0" encoding="utf-8"?>
<formControlPr xmlns="http://schemas.microsoft.com/office/spreadsheetml/2009/9/main" objectType="CheckBox" fmlaLink="$AM$144" lockText="1" noThreeD="1"/>
</file>

<file path=xl/ctrlProps/ctrlProp25.xml><?xml version="1.0" encoding="utf-8"?>
<formControlPr xmlns="http://schemas.microsoft.com/office/spreadsheetml/2009/9/main" objectType="CheckBox" fmlaLink="$AM$145" lockText="1" noThreeD="1"/>
</file>

<file path=xl/ctrlProps/ctrlProp26.xml><?xml version="1.0" encoding="utf-8"?>
<formControlPr xmlns="http://schemas.microsoft.com/office/spreadsheetml/2009/9/main" objectType="CheckBox" fmlaLink="$AM$146" lockText="1" noThreeD="1"/>
</file>

<file path=xl/ctrlProps/ctrlProp27.xml><?xml version="1.0" encoding="utf-8"?>
<formControlPr xmlns="http://schemas.microsoft.com/office/spreadsheetml/2009/9/main" objectType="CheckBox" fmlaLink="$AM$147" lockText="1" noThreeD="1"/>
</file>

<file path=xl/ctrlProps/ctrlProp28.xml><?xml version="1.0" encoding="utf-8"?>
<formControlPr xmlns="http://schemas.microsoft.com/office/spreadsheetml/2009/9/main" objectType="CheckBox" fmlaLink="$AM$148" lockText="1" noThreeD="1"/>
</file>

<file path=xl/ctrlProps/ctrlProp29.xml><?xml version="1.0" encoding="utf-8"?>
<formControlPr xmlns="http://schemas.microsoft.com/office/spreadsheetml/2009/9/main" objectType="CheckBox" fmlaLink="$AM$149" lockText="1" noThreeD="1"/>
</file>

<file path=xl/ctrlProps/ctrlProp3.xml><?xml version="1.0" encoding="utf-8"?>
<formControlPr xmlns="http://schemas.microsoft.com/office/spreadsheetml/2009/9/main" objectType="CheckBox" fmlaLink="$AM$89" lockText="1" noThreeD="1"/>
</file>

<file path=xl/ctrlProps/ctrlProp30.xml><?xml version="1.0" encoding="utf-8"?>
<formControlPr xmlns="http://schemas.microsoft.com/office/spreadsheetml/2009/9/main" objectType="CheckBox" fmlaLink="$AM$150" lockText="1" noThreeD="1"/>
</file>

<file path=xl/ctrlProps/ctrlProp31.xml><?xml version="1.0" encoding="utf-8"?>
<formControlPr xmlns="http://schemas.microsoft.com/office/spreadsheetml/2009/9/main" objectType="CheckBox" fmlaLink="$AM$151" lockText="1" noThreeD="1"/>
</file>

<file path=xl/ctrlProps/ctrlProp32.xml><?xml version="1.0" encoding="utf-8"?>
<formControlPr xmlns="http://schemas.microsoft.com/office/spreadsheetml/2009/9/main" objectType="CheckBox" fmlaLink="$AM$152" lockText="1" noThreeD="1"/>
</file>

<file path=xl/ctrlProps/ctrlProp33.xml><?xml version="1.0" encoding="utf-8"?>
<formControlPr xmlns="http://schemas.microsoft.com/office/spreadsheetml/2009/9/main" objectType="CheckBox" fmlaLink="$AM$153" lockText="1" noThreeD="1"/>
</file>

<file path=xl/ctrlProps/ctrlProp34.xml><?xml version="1.0" encoding="utf-8"?>
<formControlPr xmlns="http://schemas.microsoft.com/office/spreadsheetml/2009/9/main" objectType="CheckBox" fmlaLink="$AM$154"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5" lockText="1" noThreeD="1"/>
</file>

<file path=xl/ctrlProps/ctrlProp37.xml><?xml version="1.0" encoding="utf-8"?>
<formControlPr xmlns="http://schemas.microsoft.com/office/spreadsheetml/2009/9/main" objectType="CheckBox" fmlaLink="$AM$156" lockText="1" noThreeD="1"/>
</file>

<file path=xl/ctrlProps/ctrlProp38.xml><?xml version="1.0" encoding="utf-8"?>
<formControlPr xmlns="http://schemas.microsoft.com/office/spreadsheetml/2009/9/main" objectType="CheckBox" fmlaLink="$AM$157" lockText="1" noThreeD="1"/>
</file>

<file path=xl/ctrlProps/ctrlProp39.xml><?xml version="1.0" encoding="utf-8"?>
<formControlPr xmlns="http://schemas.microsoft.com/office/spreadsheetml/2009/9/main" objectType="CheckBox" fmlaLink="$AM$158" lockText="1" noThreeD="1"/>
</file>

<file path=xl/ctrlProps/ctrlProp4.xml><?xml version="1.0" encoding="utf-8"?>
<formControlPr xmlns="http://schemas.microsoft.com/office/spreadsheetml/2009/9/main" objectType="CheckBox" fmlaLink="$AM$95" lockText="1" noThreeD="1"/>
</file>

<file path=xl/ctrlProps/ctrlProp40.xml><?xml version="1.0" encoding="utf-8"?>
<formControlPr xmlns="http://schemas.microsoft.com/office/spreadsheetml/2009/9/main" objectType="CheckBox" fmlaLink="$AM$159"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N$95" lockText="1" noThreeD="1"/>
</file>

<file path=xl/ctrlProps/ctrlProp6.xml><?xml version="1.0" encoding="utf-8"?>
<formControlPr xmlns="http://schemas.microsoft.com/office/spreadsheetml/2009/9/main" objectType="CheckBox" fmlaLink="$AO$95" lockText="1" noThreeD="1"/>
</file>

<file path=xl/ctrlProps/ctrlProp7.xml><?xml version="1.0" encoding="utf-8"?>
<formControlPr xmlns="http://schemas.microsoft.com/office/spreadsheetml/2009/9/main" objectType="CheckBox" fmlaLink="$AM$103" lockText="1" noThreeD="1"/>
</file>

<file path=xl/ctrlProps/ctrlProp8.xml><?xml version="1.0" encoding="utf-8"?>
<formControlPr xmlns="http://schemas.microsoft.com/office/spreadsheetml/2009/9/main" objectType="CheckBox" fmlaLink="$AM$107" lockText="1" noThreeD="1"/>
</file>

<file path=xl/ctrlProps/ctrlProp9.xml><?xml version="1.0" encoding="utf-8"?>
<formControlPr xmlns="http://schemas.microsoft.com/office/spreadsheetml/2009/9/main" objectType="CheckBox" fmlaLink="$AN$107"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27</xdr:col>
      <xdr:colOff>517525</xdr:colOff>
      <xdr:row>2</xdr:row>
      <xdr:rowOff>295275</xdr:rowOff>
    </xdr:from>
    <xdr:to xmlns:xdr="http://schemas.openxmlformats.org/drawingml/2006/spreadsheetDrawing">
      <xdr:col>35</xdr:col>
      <xdr:colOff>57150</xdr:colOff>
      <xdr:row>6</xdr:row>
      <xdr:rowOff>190500</xdr:rowOff>
    </xdr:to>
    <xdr:grpSp>
      <xdr:nvGrpSpPr>
        <xdr:cNvPr id="2" name="グループ化 1"/>
        <xdr:cNvGrpSpPr/>
      </xdr:nvGrpSpPr>
      <xdr:grpSpPr>
        <a:xfrm>
          <a:off x="11283950" y="693420"/>
          <a:ext cx="4385310" cy="895350"/>
          <a:chOff x="3989402" y="553743"/>
          <a:chExt cx="4133850" cy="852866"/>
        </a:xfrm>
      </xdr:grpSpPr>
      <xdr:sp macro="" textlink="">
        <xdr:nvSpPr>
          <xdr:cNvPr id="9" name="正方形/長方形 8"/>
          <xdr:cNvSpPr/>
        </xdr:nvSpPr>
        <xdr:spPr>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xdr:cNvSpPr/>
        </xdr:nvSpPr>
        <xdr:spPr>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0</xdr:colOff>
      <xdr:row>6</xdr:row>
      <xdr:rowOff>105410</xdr:rowOff>
    </xdr:from>
    <xdr:to xmlns:xdr="http://schemas.openxmlformats.org/drawingml/2006/spreadsheetDrawing">
      <xdr:col>24</xdr:col>
      <xdr:colOff>1534795</xdr:colOff>
      <xdr:row>12</xdr:row>
      <xdr:rowOff>15240</xdr:rowOff>
    </xdr:to>
    <xdr:grpSp>
      <xdr:nvGrpSpPr>
        <xdr:cNvPr id="5" name="グループ化 4"/>
        <xdr:cNvGrpSpPr/>
      </xdr:nvGrpSpPr>
      <xdr:grpSpPr>
        <a:xfrm>
          <a:off x="319405" y="1503680"/>
          <a:ext cx="8653780" cy="1441450"/>
          <a:chOff x="373647" y="1531263"/>
          <a:chExt cx="9397284" cy="1397226"/>
        </a:xfrm>
      </xdr:grpSpPr>
      <xdr:grpSp>
        <xdr:nvGrpSpPr>
          <xdr:cNvPr id="6" name="グループ化 5"/>
          <xdr:cNvGrpSpPr/>
        </xdr:nvGrpSpPr>
        <xdr:grpSpPr>
          <a:xfrm>
            <a:off x="373647" y="1531263"/>
            <a:ext cx="9397284" cy="1397226"/>
            <a:chOff x="370646" y="2066877"/>
            <a:chExt cx="9362361" cy="1396809"/>
          </a:xfrm>
        </xdr:grpSpPr>
        <xdr:grpSp>
          <xdr:nvGrpSpPr>
            <xdr:cNvPr id="14" name="グループ化 13"/>
            <xdr:cNvGrpSpPr/>
          </xdr:nvGrpSpPr>
          <xdr:grpSpPr>
            <a:xfrm>
              <a:off x="370646" y="2066877"/>
              <a:ext cx="9362361" cy="1396809"/>
              <a:chOff x="97973" y="4260273"/>
              <a:chExt cx="9293879" cy="1789215"/>
            </a:xfrm>
          </xdr:grpSpPr>
          <xdr:sp macro="" textlink="">
            <xdr:nvSpPr>
              <xdr:cNvPr id="16" name="四角形: 角を丸くする 15"/>
              <xdr:cNvSpPr/>
            </xdr:nvSpPr>
            <xdr:spPr>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xdr:cNvSpPr/>
            </xdr:nvSpPr>
            <xdr:spPr>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sp macro="" textlink="">
            <xdr:nvSpPr>
              <xdr:cNvPr id="18" name="フローチャート: 書類 17"/>
              <xdr:cNvSpPr/>
            </xdr:nvSpPr>
            <xdr:spPr>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xdr:cNvSpPr/>
            </xdr:nvSpPr>
            <xdr:spPr>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xdr:cNvSpPr/>
            </xdr:nvSpPr>
            <xdr:spPr>
              <a:xfrm>
                <a:off x="2680504" y="4932218"/>
                <a:ext cx="1298003" cy="380009"/>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sp macro="" textlink="">
            <xdr:nvSpPr>
              <xdr:cNvPr id="21" name="四角形: 角を丸くする 20"/>
              <xdr:cNvSpPr/>
            </xdr:nvSpPr>
            <xdr:spPr>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xdr:cNvSpPr/>
            </xdr:nvSpPr>
            <xdr:spPr>
              <a:xfrm>
                <a:off x="5751239" y="4932217"/>
                <a:ext cx="1289802" cy="380009"/>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sp macro="" textlink="">
            <xdr:nvSpPr>
              <xdr:cNvPr id="24" name="テキスト ボックス 23"/>
              <xdr:cNvSpPr txBox="1"/>
            </xdr:nvSpPr>
            <xdr:spPr>
              <a:xfrm>
                <a:off x="2658735" y="5333998"/>
                <a:ext cx="1109793" cy="3747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xdr:cNvSpPr txBox="1"/>
            </xdr:nvSpPr>
            <xdr:spPr>
              <a:xfrm>
                <a:off x="5718585" y="5333999"/>
                <a:ext cx="1109793" cy="3747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xdr:cNvSpPr txBox="1"/>
          </xdr:nvSpPr>
          <xdr:spPr>
            <a:xfrm>
              <a:off x="1634332" y="2401094"/>
              <a:ext cx="1180704" cy="724297"/>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xdr:cNvSpPr/>
        </xdr:nvSpPr>
        <xdr:spPr>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sp macro="" textlink="">
        <xdr:nvSpPr>
          <xdr:cNvPr id="11" name="テキスト ボックス 10"/>
          <xdr:cNvSpPr txBox="1"/>
        </xdr:nvSpPr>
        <xdr:spPr>
          <a:xfrm>
            <a:off x="5793014" y="1586874"/>
            <a:ext cx="645088" cy="2481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xdr:cNvSpPr/>
        </xdr:nvSpPr>
        <xdr:spPr>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sp macro="" textlink="">
        <xdr:nvSpPr>
          <xdr:cNvPr id="13" name="テキスト ボックス 12"/>
          <xdr:cNvSpPr txBox="1"/>
        </xdr:nvSpPr>
        <xdr:spPr>
          <a:xfrm>
            <a:off x="8931905" y="1592827"/>
            <a:ext cx="642938" cy="2481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mlns:xdr="http://schemas.openxmlformats.org/drawingml/2006/spreadsheetDrawing">
      <xdr:col>1</xdr:col>
      <xdr:colOff>38100</xdr:colOff>
      <xdr:row>14</xdr:row>
      <xdr:rowOff>143510</xdr:rowOff>
    </xdr:from>
    <xdr:to xmlns:xdr="http://schemas.openxmlformats.org/drawingml/2006/spreadsheetDrawing">
      <xdr:col>23</xdr:col>
      <xdr:colOff>1096010</xdr:colOff>
      <xdr:row>27</xdr:row>
      <xdr:rowOff>152400</xdr:rowOff>
    </xdr:to>
    <xdr:sp macro="" textlink="">
      <xdr:nvSpPr>
        <xdr:cNvPr id="26" name="四角形: 角を丸くする 25"/>
        <xdr:cNvSpPr/>
      </xdr:nvSpPr>
      <xdr:spPr>
        <a:xfrm>
          <a:off x="357505" y="3978275"/>
          <a:ext cx="6462395" cy="22377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14</xdr:row>
      <xdr:rowOff>143510</xdr:rowOff>
    </xdr:from>
    <xdr:to xmlns:xdr="http://schemas.openxmlformats.org/drawingml/2006/spreadsheetDrawing">
      <xdr:col>8</xdr:col>
      <xdr:colOff>0</xdr:colOff>
      <xdr:row>17</xdr:row>
      <xdr:rowOff>123825</xdr:rowOff>
    </xdr:to>
    <xdr:sp macro="" textlink="">
      <xdr:nvSpPr>
        <xdr:cNvPr id="27" name="四角形: 角を丸くする 26"/>
        <xdr:cNvSpPr/>
      </xdr:nvSpPr>
      <xdr:spPr>
        <a:xfrm>
          <a:off x="357505" y="3978275"/>
          <a:ext cx="180975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mlns:xdr="http://schemas.openxmlformats.org/drawingml/2006/spreadsheetDrawing">
      <xdr:col>8</xdr:col>
      <xdr:colOff>76200</xdr:colOff>
      <xdr:row>15</xdr:row>
      <xdr:rowOff>168275</xdr:rowOff>
    </xdr:from>
    <xdr:to xmlns:xdr="http://schemas.openxmlformats.org/drawingml/2006/spreadsheetDrawing">
      <xdr:col>23</xdr:col>
      <xdr:colOff>739140</xdr:colOff>
      <xdr:row>27</xdr:row>
      <xdr:rowOff>80010</xdr:rowOff>
    </xdr:to>
    <xdr:pic macro="">
      <xdr:nvPicPr>
        <xdr:cNvPr id="3" name="図 2"/>
        <xdr:cNvPicPr>
          <a:picLocks noChangeAspect="1"/>
        </xdr:cNvPicPr>
      </xdr:nvPicPr>
      <xdr:blipFill>
        <a:blip xmlns:r="http://schemas.openxmlformats.org/officeDocument/2006/relationships" r:embed="rId1"/>
        <a:stretch>
          <a:fillRect/>
        </a:stretch>
      </xdr:blipFill>
      <xdr:spPr>
        <a:xfrm>
          <a:off x="2243455" y="4174490"/>
          <a:ext cx="4219575" cy="1969135"/>
        </a:xfrm>
        <a:prstGeom prst="rect">
          <a:avLst/>
        </a:prstGeom>
      </xdr:spPr>
    </xdr:pic>
    <xdr:clientData/>
  </xdr:twoCellAnchor>
  <xdr:twoCellAnchor>
    <xdr:from xmlns:xdr="http://schemas.openxmlformats.org/drawingml/2006/spreadsheetDrawing">
      <xdr:col>10</xdr:col>
      <xdr:colOff>142875</xdr:colOff>
      <xdr:row>6</xdr:row>
      <xdr:rowOff>168910</xdr:rowOff>
    </xdr:from>
    <xdr:to xmlns:xdr="http://schemas.openxmlformats.org/drawingml/2006/spreadsheetDrawing">
      <xdr:col>13</xdr:col>
      <xdr:colOff>189865</xdr:colOff>
      <xdr:row>8</xdr:row>
      <xdr:rowOff>22225</xdr:rowOff>
    </xdr:to>
    <xdr:sp macro="" textlink="">
      <xdr:nvSpPr>
        <xdr:cNvPr id="28" name="吹き出し: 円形 27"/>
        <xdr:cNvSpPr/>
      </xdr:nvSpPr>
      <xdr:spPr>
        <a:xfrm>
          <a:off x="2674620" y="1567180"/>
          <a:ext cx="601345" cy="363855"/>
        </a:xfrm>
        <a:prstGeom prst="wedgeEllipseCallout">
          <a:avLst>
            <a:gd name="adj1" fmla="val -55381"/>
            <a:gd name="adj2" fmla="val 48828"/>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11</xdr:col>
      <xdr:colOff>5715</xdr:colOff>
      <xdr:row>6</xdr:row>
      <xdr:rowOff>161925</xdr:rowOff>
    </xdr:from>
    <xdr:to xmlns:xdr="http://schemas.openxmlformats.org/drawingml/2006/spreadsheetDrawing">
      <xdr:col>14</xdr:col>
      <xdr:colOff>31115</xdr:colOff>
      <xdr:row>8</xdr:row>
      <xdr:rowOff>57785</xdr:rowOff>
    </xdr:to>
    <xdr:sp macro="" textlink="">
      <xdr:nvSpPr>
        <xdr:cNvPr id="29" name="テキスト ボックス 28"/>
        <xdr:cNvSpPr txBox="1"/>
      </xdr:nvSpPr>
      <xdr:spPr>
        <a:xfrm>
          <a:off x="2719705" y="1560195"/>
          <a:ext cx="587375" cy="4064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24</xdr:col>
      <xdr:colOff>1543050</xdr:colOff>
      <xdr:row>0</xdr:row>
      <xdr:rowOff>76200</xdr:rowOff>
    </xdr:from>
    <xdr:to xmlns:xdr="http://schemas.openxmlformats.org/drawingml/2006/spreadsheetDrawing">
      <xdr:col>26</xdr:col>
      <xdr:colOff>533400</xdr:colOff>
      <xdr:row>2</xdr:row>
      <xdr:rowOff>38100</xdr:rowOff>
    </xdr:to>
    <xdr:sp macro="" textlink="">
      <xdr:nvSpPr>
        <xdr:cNvPr id="4" name="テキスト ボックス 3"/>
        <xdr:cNvSpPr txBox="1"/>
      </xdr:nvSpPr>
      <xdr:spPr>
        <a:xfrm>
          <a:off x="8981440" y="76200"/>
          <a:ext cx="1694180" cy="360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a:ea typeface="メイリオ"/>
            </a:rPr>
            <a:t>R6</a:t>
          </a:r>
          <a:r>
            <a:rPr kumimoji="1" lang="ja-JP" altLang="en-US" sz="1800">
              <a:solidFill>
                <a:srgbClr val="FF0000"/>
              </a:solidFill>
              <a:latin typeface="メイリオ"/>
              <a:ea typeface="メイリオ"/>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149</xdr:row>
          <xdr:rowOff>143510</xdr:rowOff>
        </xdr:from>
        <xdr:to xmlns:xdr="http://schemas.openxmlformats.org/drawingml/2006/spreadsheetDrawing">
          <xdr:col>6</xdr:col>
          <xdr:colOff>19050</xdr:colOff>
          <xdr:row>160</xdr:row>
          <xdr:rowOff>29210</xdr:rowOff>
        </xdr:to>
        <xdr:grpSp>
          <xdr:nvGrpSpPr>
            <xdr:cNvPr id="27" name="Group 41"/>
            <xdr:cNvGrpSpPr/>
          </xdr:nvGrpSpPr>
          <xdr:grpSpPr>
            <a:xfrm>
              <a:off x="949325" y="36165155"/>
              <a:ext cx="16319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165</xdr:row>
          <xdr:rowOff>0</xdr:rowOff>
        </xdr:from>
        <xdr:to xmlns:xdr="http://schemas.openxmlformats.org/drawingml/2006/spreadsheetDrawing">
          <xdr:col>6</xdr:col>
          <xdr:colOff>19050</xdr:colOff>
          <xdr:row>165</xdr:row>
          <xdr:rowOff>27940</xdr:rowOff>
        </xdr:to>
        <xdr:grpSp>
          <xdr:nvGrpSpPr>
            <xdr:cNvPr id="63" name="Group 41"/>
            <xdr:cNvGrpSpPr/>
          </xdr:nvGrpSpPr>
          <xdr:grpSpPr>
            <a:xfrm>
              <a:off x="949325" y="39564945"/>
              <a:ext cx="163195" cy="279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159</xdr:row>
          <xdr:rowOff>0</xdr:rowOff>
        </xdr:from>
        <xdr:to xmlns:xdr="http://schemas.openxmlformats.org/drawingml/2006/spreadsheetDrawing">
          <xdr:col>6</xdr:col>
          <xdr:colOff>19050</xdr:colOff>
          <xdr:row>161</xdr:row>
          <xdr:rowOff>0</xdr:rowOff>
        </xdr:to>
        <xdr:grpSp>
          <xdr:nvGrpSpPr>
            <xdr:cNvPr id="57" name="Group 41"/>
            <xdr:cNvGrpSpPr/>
          </xdr:nvGrpSpPr>
          <xdr:grpSpPr>
            <a:xfrm>
              <a:off x="949325" y="37859970"/>
              <a:ext cx="16319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197485</xdr:colOff>
          <xdr:row>124</xdr:row>
          <xdr:rowOff>323850</xdr:rowOff>
        </xdr:from>
        <xdr:to xmlns:xdr="http://schemas.openxmlformats.org/drawingml/2006/spreadsheetDrawing">
          <xdr:col>2</xdr:col>
          <xdr:colOff>20955</xdr:colOff>
          <xdr:row>127</xdr:row>
          <xdr:rowOff>21590</xdr:rowOff>
        </xdr:to>
        <xdr:sp textlink="">
          <xdr:nvSpPr>
            <xdr:cNvPr id="15580" name="チェック 220" hidden="1">
              <a:extLst>
                <a:ext uri="{63B3BB69-23CF-44E3-9099-C40C66FF867C}">
                  <a14:compatExt spid="_x0000_s15580"/>
                </a:ext>
              </a:extLst>
            </xdr:cNvPr>
            <xdr:cNvSpPr>
              <a:spLocks noRot="1" noChangeShapeType="1"/>
            </xdr:cNvSpPr>
          </xdr:nvSpPr>
          <xdr:spPr>
            <a:xfrm>
              <a:off x="364490" y="31080075"/>
              <a:ext cx="20955" cy="374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148</xdr:row>
          <xdr:rowOff>142875</xdr:rowOff>
        </xdr:from>
        <xdr:to xmlns:xdr="http://schemas.openxmlformats.org/drawingml/2006/spreadsheetDrawing">
          <xdr:col>6</xdr:col>
          <xdr:colOff>19050</xdr:colOff>
          <xdr:row>159</xdr:row>
          <xdr:rowOff>28575</xdr:rowOff>
        </xdr:to>
        <xdr:grpSp>
          <xdr:nvGrpSpPr>
            <xdr:cNvPr id="2" name="Group 41"/>
            <xdr:cNvGrpSpPr/>
          </xdr:nvGrpSpPr>
          <xdr:grpSpPr>
            <a:xfrm>
              <a:off x="949325" y="35974020"/>
              <a:ext cx="16319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158</xdr:row>
          <xdr:rowOff>0</xdr:rowOff>
        </xdr:from>
        <xdr:to xmlns:xdr="http://schemas.openxmlformats.org/drawingml/2006/spreadsheetDrawing">
          <xdr:col>6</xdr:col>
          <xdr:colOff>19050</xdr:colOff>
          <xdr:row>160</xdr:row>
          <xdr:rowOff>0</xdr:rowOff>
        </xdr:to>
        <xdr:grpSp>
          <xdr:nvGrpSpPr>
            <xdr:cNvPr id="3" name="Group 41"/>
            <xdr:cNvGrpSpPr/>
          </xdr:nvGrpSpPr>
          <xdr:grpSpPr>
            <a:xfrm>
              <a:off x="949325" y="37688520"/>
              <a:ext cx="163195" cy="295275"/>
              <a:chOff x="9239" y="107537"/>
              <a:chExt cx="2190" cy="12573"/>
            </a:xfrm>
          </xdr:grpSpPr>
        </xdr:grpSp>
        <xdr:clientData/>
      </xdr:twoCellAnchor>
    </mc:Choice>
    <mc:Fallback/>
  </mc:AlternateContent>
  <xdr:twoCellAnchor>
    <xdr:from xmlns:xdr="http://schemas.openxmlformats.org/drawingml/2006/spreadsheetDrawing">
      <xdr:col>1</xdr:col>
      <xdr:colOff>95250</xdr:colOff>
      <xdr:row>122</xdr:row>
      <xdr:rowOff>50800</xdr:rowOff>
    </xdr:from>
    <xdr:to xmlns:xdr="http://schemas.openxmlformats.org/drawingml/2006/spreadsheetDrawing">
      <xdr:col>1</xdr:col>
      <xdr:colOff>168275</xdr:colOff>
      <xdr:row>125</xdr:row>
      <xdr:rowOff>165100</xdr:rowOff>
    </xdr:to>
    <xdr:sp macro="" textlink="">
      <xdr:nvSpPr>
        <xdr:cNvPr id="7" name="左大かっこ 6"/>
        <xdr:cNvSpPr/>
      </xdr:nvSpPr>
      <xdr:spPr>
        <a:xfrm>
          <a:off x="262255" y="30387925"/>
          <a:ext cx="73025"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148</xdr:row>
          <xdr:rowOff>142875</xdr:rowOff>
        </xdr:from>
        <xdr:to xmlns:xdr="http://schemas.openxmlformats.org/drawingml/2006/spreadsheetDrawing">
          <xdr:col>6</xdr:col>
          <xdr:colOff>19050</xdr:colOff>
          <xdr:row>159</xdr:row>
          <xdr:rowOff>28575</xdr:rowOff>
        </xdr:to>
        <xdr:grpSp>
          <xdr:nvGrpSpPr>
            <xdr:cNvPr id="8" name="Group 41"/>
            <xdr:cNvGrpSpPr/>
          </xdr:nvGrpSpPr>
          <xdr:grpSpPr>
            <a:xfrm>
              <a:off x="949325" y="35974020"/>
              <a:ext cx="16319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158</xdr:row>
          <xdr:rowOff>0</xdr:rowOff>
        </xdr:from>
        <xdr:to xmlns:xdr="http://schemas.openxmlformats.org/drawingml/2006/spreadsheetDrawing">
          <xdr:col>6</xdr:col>
          <xdr:colOff>19050</xdr:colOff>
          <xdr:row>160</xdr:row>
          <xdr:rowOff>0</xdr:rowOff>
        </xdr:to>
        <xdr:grpSp>
          <xdr:nvGrpSpPr>
            <xdr:cNvPr id="9" name="Group 41"/>
            <xdr:cNvGrpSpPr/>
          </xdr:nvGrpSpPr>
          <xdr:grpSpPr>
            <a:xfrm>
              <a:off x="949325" y="37688520"/>
              <a:ext cx="163195" cy="295275"/>
              <a:chOff x="9239" y="107537"/>
              <a:chExt cx="2190" cy="12573"/>
            </a:xfrm>
          </xdr:grpSpPr>
        </xdr:grpSp>
        <xdr:clientData/>
      </xdr:twoCellAnchor>
    </mc:Choice>
    <mc:Fallback/>
  </mc:AlternateContent>
  <xdr:twoCellAnchor>
    <xdr:from xmlns:xdr="http://schemas.openxmlformats.org/drawingml/2006/spreadsheetDrawing">
      <xdr:col>1</xdr:col>
      <xdr:colOff>59055</xdr:colOff>
      <xdr:row>64</xdr:row>
      <xdr:rowOff>33655</xdr:rowOff>
    </xdr:from>
    <xdr:to xmlns:xdr="http://schemas.openxmlformats.org/drawingml/2006/spreadsheetDrawing">
      <xdr:col>1</xdr:col>
      <xdr:colOff>104775</xdr:colOff>
      <xdr:row>80</xdr:row>
      <xdr:rowOff>0</xdr:rowOff>
    </xdr:to>
    <xdr:sp macro="" textlink="">
      <xdr:nvSpPr>
        <xdr:cNvPr id="6" name="左大かっこ 5"/>
        <xdr:cNvSpPr/>
      </xdr:nvSpPr>
      <xdr:spPr>
        <a:xfrm>
          <a:off x="226060" y="17233900"/>
          <a:ext cx="45720" cy="307911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19050</xdr:colOff>
          <xdr:row>92</xdr:row>
          <xdr:rowOff>132080</xdr:rowOff>
        </xdr:to>
        <xdr:grpSp>
          <xdr:nvGrpSpPr>
            <xdr:cNvPr id="12" name="Group 41"/>
            <xdr:cNvGrpSpPr/>
          </xdr:nvGrpSpPr>
          <xdr:grpSpPr>
            <a:xfrm>
              <a:off x="949325" y="22046565"/>
              <a:ext cx="163195" cy="3130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132080</xdr:rowOff>
        </xdr:to>
        <xdr:grpSp>
          <xdr:nvGrpSpPr>
            <xdr:cNvPr id="13" name="Group 41"/>
            <xdr:cNvGrpSpPr/>
          </xdr:nvGrpSpPr>
          <xdr:grpSpPr>
            <a:xfrm>
              <a:off x="949325" y="24627840"/>
              <a:ext cx="163195" cy="3416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111</xdr:row>
          <xdr:rowOff>0</xdr:rowOff>
        </xdr:from>
        <xdr:to xmlns:xdr="http://schemas.openxmlformats.org/drawingml/2006/spreadsheetDrawing">
          <xdr:col>5</xdr:col>
          <xdr:colOff>19050</xdr:colOff>
          <xdr:row>112</xdr:row>
          <xdr:rowOff>0</xdr:rowOff>
        </xdr:to>
        <xdr:grpSp>
          <xdr:nvGrpSpPr>
            <xdr:cNvPr id="14" name="Group 41"/>
            <xdr:cNvGrpSpPr/>
          </xdr:nvGrpSpPr>
          <xdr:grpSpPr>
            <a:xfrm>
              <a:off x="767080" y="27571065"/>
              <a:ext cx="163195" cy="266700"/>
              <a:chOff x="9239" y="107537"/>
              <a:chExt cx="2190" cy="12573"/>
            </a:xfrm>
          </xdr:grpSpPr>
        </xdr:grpSp>
        <xdr:clientData/>
      </xdr:twoCellAnchor>
    </mc:Choice>
    <mc:Fallback/>
  </mc:AlternateContent>
  <xdr:twoCellAnchor>
    <xdr:from xmlns:xdr="http://schemas.openxmlformats.org/drawingml/2006/spreadsheetDrawing">
      <xdr:col>1</xdr:col>
      <xdr:colOff>52705</xdr:colOff>
      <xdr:row>87</xdr:row>
      <xdr:rowOff>50800</xdr:rowOff>
    </xdr:from>
    <xdr:to xmlns:xdr="http://schemas.openxmlformats.org/drawingml/2006/spreadsheetDrawing">
      <xdr:col>1</xdr:col>
      <xdr:colOff>98425</xdr:colOff>
      <xdr:row>100</xdr:row>
      <xdr:rowOff>205740</xdr:rowOff>
    </xdr:to>
    <xdr:sp macro="" textlink="">
      <xdr:nvSpPr>
        <xdr:cNvPr id="15" name="左大かっこ 14"/>
        <xdr:cNvSpPr/>
      </xdr:nvSpPr>
      <xdr:spPr>
        <a:xfrm>
          <a:off x="219710" y="21287740"/>
          <a:ext cx="45720" cy="354584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54</xdr:col>
      <xdr:colOff>49530</xdr:colOff>
      <xdr:row>1</xdr:row>
      <xdr:rowOff>21590</xdr:rowOff>
    </xdr:from>
    <xdr:to xmlns:xdr="http://schemas.openxmlformats.org/drawingml/2006/spreadsheetDrawing">
      <xdr:col>67</xdr:col>
      <xdr:colOff>109855</xdr:colOff>
      <xdr:row>6</xdr:row>
      <xdr:rowOff>187325</xdr:rowOff>
    </xdr:to>
    <xdr:grpSp>
      <xdr:nvGrpSpPr>
        <xdr:cNvPr id="10" name="グループ化 9"/>
        <xdr:cNvGrpSpPr/>
      </xdr:nvGrpSpPr>
      <xdr:grpSpPr>
        <a:xfrm>
          <a:off x="13289280" y="269240"/>
          <a:ext cx="6799580" cy="1021080"/>
          <a:chOff x="7777796" y="528588"/>
          <a:chExt cx="5245872" cy="1005221"/>
        </a:xfrm>
      </xdr:grpSpPr>
      <xdr:sp macro="" textlink="">
        <xdr:nvSpPr>
          <xdr:cNvPr id="16" name="正方形/長方形 15"/>
          <xdr:cNvSpPr/>
        </xdr:nvSpPr>
        <xdr:spPr>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xdr:cNvSpPr/>
        </xdr:nvSpPr>
        <xdr:spPr>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xdr:cNvSpPr/>
        </xdr:nvSpPr>
        <xdr:spPr>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xdr:cNvSpPr/>
        </xdr:nvSpPr>
        <xdr:spPr>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6</xdr:col>
          <xdr:colOff>38100</xdr:colOff>
          <xdr:row>110</xdr:row>
          <xdr:rowOff>0</xdr:rowOff>
        </xdr:from>
        <xdr:to xmlns:xdr="http://schemas.openxmlformats.org/drawingml/2006/spreadsheetDrawing">
          <xdr:col>7</xdr:col>
          <xdr:colOff>19050</xdr:colOff>
          <xdr:row>112</xdr:row>
          <xdr:rowOff>0</xdr:rowOff>
        </xdr:to>
        <xdr:grpSp>
          <xdr:nvGrpSpPr>
            <xdr:cNvPr id="20" name="Group 41"/>
            <xdr:cNvGrpSpPr/>
          </xdr:nvGrpSpPr>
          <xdr:grpSpPr>
            <a:xfrm>
              <a:off x="1131570" y="27113865"/>
              <a:ext cx="16319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6</xdr:col>
          <xdr:colOff>38100</xdr:colOff>
          <xdr:row>110</xdr:row>
          <xdr:rowOff>0</xdr:rowOff>
        </xdr:from>
        <xdr:to xmlns:xdr="http://schemas.openxmlformats.org/drawingml/2006/spreadsheetDrawing">
          <xdr:col>7</xdr:col>
          <xdr:colOff>19050</xdr:colOff>
          <xdr:row>112</xdr:row>
          <xdr:rowOff>0</xdr:rowOff>
        </xdr:to>
        <xdr:grpSp>
          <xdr:nvGrpSpPr>
            <xdr:cNvPr id="26" name="Group 41"/>
            <xdr:cNvGrpSpPr/>
          </xdr:nvGrpSpPr>
          <xdr:grpSpPr>
            <a:xfrm>
              <a:off x="1131570" y="27113865"/>
              <a:ext cx="163195" cy="723900"/>
              <a:chOff x="9239" y="107537"/>
              <a:chExt cx="2190" cy="12573"/>
            </a:xfrm>
          </xdr:grpSpPr>
        </xdr:grpSp>
        <xdr:clientData/>
      </xdr:twoCellAnchor>
    </mc:Choice>
    <mc:Fallback/>
  </mc:AlternateContent>
  <xdr:twoCellAnchor>
    <xdr:from xmlns:xdr="http://schemas.openxmlformats.org/drawingml/2006/spreadsheetDrawing">
      <xdr:col>15</xdr:col>
      <xdr:colOff>167005</xdr:colOff>
      <xdr:row>17</xdr:row>
      <xdr:rowOff>46355</xdr:rowOff>
    </xdr:from>
    <xdr:to xmlns:xdr="http://schemas.openxmlformats.org/drawingml/2006/spreadsheetDrawing">
      <xdr:col>18</xdr:col>
      <xdr:colOff>1905</xdr:colOff>
      <xdr:row>17</xdr:row>
      <xdr:rowOff>229870</xdr:rowOff>
    </xdr:to>
    <xdr:sp macro="" textlink="">
      <xdr:nvSpPr>
        <xdr:cNvPr id="11" name="テキスト ボックス 10"/>
        <xdr:cNvSpPr txBox="1"/>
      </xdr:nvSpPr>
      <xdr:spPr>
        <a:xfrm>
          <a:off x="2778760" y="3387725"/>
          <a:ext cx="335915" cy="1835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18</xdr:row>
      <xdr:rowOff>87630</xdr:rowOff>
    </xdr:from>
    <xdr:to xmlns:xdr="http://schemas.openxmlformats.org/drawingml/2006/spreadsheetDrawing">
      <xdr:col>18</xdr:col>
      <xdr:colOff>1905</xdr:colOff>
      <xdr:row>18</xdr:row>
      <xdr:rowOff>271780</xdr:rowOff>
    </xdr:to>
    <xdr:sp macro="" textlink="">
      <xdr:nvSpPr>
        <xdr:cNvPr id="21" name="テキスト ボックス 20"/>
        <xdr:cNvSpPr txBox="1"/>
      </xdr:nvSpPr>
      <xdr:spPr>
        <a:xfrm>
          <a:off x="2778760" y="3676650"/>
          <a:ext cx="33591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19</xdr:row>
      <xdr:rowOff>90170</xdr:rowOff>
    </xdr:from>
    <xdr:to xmlns:xdr="http://schemas.openxmlformats.org/drawingml/2006/spreadsheetDrawing">
      <xdr:col>18</xdr:col>
      <xdr:colOff>1905</xdr:colOff>
      <xdr:row>19</xdr:row>
      <xdr:rowOff>274320</xdr:rowOff>
    </xdr:to>
    <xdr:sp macro="" textlink="">
      <xdr:nvSpPr>
        <xdr:cNvPr id="22" name="テキスト ボックス 21"/>
        <xdr:cNvSpPr txBox="1"/>
      </xdr:nvSpPr>
      <xdr:spPr>
        <a:xfrm>
          <a:off x="2778760" y="4022090"/>
          <a:ext cx="33591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20</xdr:row>
      <xdr:rowOff>61595</xdr:rowOff>
    </xdr:from>
    <xdr:to xmlns:xdr="http://schemas.openxmlformats.org/drawingml/2006/spreadsheetDrawing">
      <xdr:col>18</xdr:col>
      <xdr:colOff>1905</xdr:colOff>
      <xdr:row>20</xdr:row>
      <xdr:rowOff>245745</xdr:rowOff>
    </xdr:to>
    <xdr:sp macro="" textlink="">
      <xdr:nvSpPr>
        <xdr:cNvPr id="23" name="テキスト ボックス 22"/>
        <xdr:cNvSpPr txBox="1"/>
      </xdr:nvSpPr>
      <xdr:spPr>
        <a:xfrm>
          <a:off x="2778760" y="4336415"/>
          <a:ext cx="33591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21</xdr:row>
      <xdr:rowOff>76200</xdr:rowOff>
    </xdr:from>
    <xdr:to xmlns:xdr="http://schemas.openxmlformats.org/drawingml/2006/spreadsheetDrawing">
      <xdr:col>18</xdr:col>
      <xdr:colOff>1905</xdr:colOff>
      <xdr:row>21</xdr:row>
      <xdr:rowOff>261620</xdr:rowOff>
    </xdr:to>
    <xdr:sp macro="" textlink="">
      <xdr:nvSpPr>
        <xdr:cNvPr id="24" name="テキスト ボックス 23"/>
        <xdr:cNvSpPr txBox="1"/>
      </xdr:nvSpPr>
      <xdr:spPr>
        <a:xfrm>
          <a:off x="2778760" y="4627245"/>
          <a:ext cx="335915"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24</xdr:row>
      <xdr:rowOff>98425</xdr:rowOff>
    </xdr:from>
    <xdr:to xmlns:xdr="http://schemas.openxmlformats.org/drawingml/2006/spreadsheetDrawing">
      <xdr:col>18</xdr:col>
      <xdr:colOff>1905</xdr:colOff>
      <xdr:row>24</xdr:row>
      <xdr:rowOff>282575</xdr:rowOff>
    </xdr:to>
    <xdr:sp macro="" textlink="">
      <xdr:nvSpPr>
        <xdr:cNvPr id="25" name="テキスト ボックス 24"/>
        <xdr:cNvSpPr txBox="1"/>
      </xdr:nvSpPr>
      <xdr:spPr>
        <a:xfrm>
          <a:off x="2778760" y="5344795"/>
          <a:ext cx="33591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26</xdr:row>
      <xdr:rowOff>86995</xdr:rowOff>
    </xdr:from>
    <xdr:to xmlns:xdr="http://schemas.openxmlformats.org/drawingml/2006/spreadsheetDrawing">
      <xdr:col>18</xdr:col>
      <xdr:colOff>1905</xdr:colOff>
      <xdr:row>26</xdr:row>
      <xdr:rowOff>271145</xdr:rowOff>
    </xdr:to>
    <xdr:sp macro="" textlink="">
      <xdr:nvSpPr>
        <xdr:cNvPr id="28" name="テキスト ボックス 27"/>
        <xdr:cNvSpPr txBox="1"/>
      </xdr:nvSpPr>
      <xdr:spPr>
        <a:xfrm>
          <a:off x="2778760" y="6219190"/>
          <a:ext cx="33591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25</xdr:row>
      <xdr:rowOff>170180</xdr:rowOff>
    </xdr:from>
    <xdr:to xmlns:xdr="http://schemas.openxmlformats.org/drawingml/2006/spreadsheetDrawing">
      <xdr:col>18</xdr:col>
      <xdr:colOff>1905</xdr:colOff>
      <xdr:row>25</xdr:row>
      <xdr:rowOff>354330</xdr:rowOff>
    </xdr:to>
    <xdr:sp macro="" textlink="">
      <xdr:nvSpPr>
        <xdr:cNvPr id="29" name="テキスト ボックス 28"/>
        <xdr:cNvSpPr txBox="1"/>
      </xdr:nvSpPr>
      <xdr:spPr>
        <a:xfrm>
          <a:off x="2778760" y="5797550"/>
          <a:ext cx="33591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167005</xdr:colOff>
      <xdr:row>27</xdr:row>
      <xdr:rowOff>26670</xdr:rowOff>
    </xdr:from>
    <xdr:to xmlns:xdr="http://schemas.openxmlformats.org/drawingml/2006/spreadsheetDrawing">
      <xdr:col>18</xdr:col>
      <xdr:colOff>17780</xdr:colOff>
      <xdr:row>27</xdr:row>
      <xdr:rowOff>211455</xdr:rowOff>
    </xdr:to>
    <xdr:sp macro="" textlink="">
      <xdr:nvSpPr>
        <xdr:cNvPr id="30" name="テキスト ボックス 29"/>
        <xdr:cNvSpPr txBox="1"/>
      </xdr:nvSpPr>
      <xdr:spPr>
        <a:xfrm>
          <a:off x="2778760" y="6511290"/>
          <a:ext cx="35179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35</xdr:row>
      <xdr:rowOff>22225</xdr:rowOff>
    </xdr:from>
    <xdr:to xmlns:xdr="http://schemas.openxmlformats.org/drawingml/2006/spreadsheetDrawing">
      <xdr:col>18</xdr:col>
      <xdr:colOff>25400</xdr:colOff>
      <xdr:row>35</xdr:row>
      <xdr:rowOff>207010</xdr:rowOff>
    </xdr:to>
    <xdr:sp macro="" textlink="">
      <xdr:nvSpPr>
        <xdr:cNvPr id="31" name="テキスト ボックス 30"/>
        <xdr:cNvSpPr txBox="1"/>
      </xdr:nvSpPr>
      <xdr:spPr>
        <a:xfrm>
          <a:off x="2778760" y="8383270"/>
          <a:ext cx="35941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36</xdr:row>
      <xdr:rowOff>11430</xdr:rowOff>
    </xdr:from>
    <xdr:to xmlns:xdr="http://schemas.openxmlformats.org/drawingml/2006/spreadsheetDrawing">
      <xdr:col>18</xdr:col>
      <xdr:colOff>25400</xdr:colOff>
      <xdr:row>36</xdr:row>
      <xdr:rowOff>198120</xdr:rowOff>
    </xdr:to>
    <xdr:sp macro="" textlink="">
      <xdr:nvSpPr>
        <xdr:cNvPr id="32" name="テキスト ボックス 31"/>
        <xdr:cNvSpPr txBox="1"/>
      </xdr:nvSpPr>
      <xdr:spPr>
        <a:xfrm>
          <a:off x="2778760" y="8610600"/>
          <a:ext cx="359410" cy="18669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37</xdr:row>
      <xdr:rowOff>57150</xdr:rowOff>
    </xdr:from>
    <xdr:to xmlns:xdr="http://schemas.openxmlformats.org/drawingml/2006/spreadsheetDrawing">
      <xdr:col>18</xdr:col>
      <xdr:colOff>25400</xdr:colOff>
      <xdr:row>37</xdr:row>
      <xdr:rowOff>238125</xdr:rowOff>
    </xdr:to>
    <xdr:sp macro="" textlink="">
      <xdr:nvSpPr>
        <xdr:cNvPr id="33" name="テキスト ボックス 32"/>
        <xdr:cNvSpPr txBox="1"/>
      </xdr:nvSpPr>
      <xdr:spPr>
        <a:xfrm>
          <a:off x="2778760" y="8894445"/>
          <a:ext cx="359410" cy="18097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39</xdr:row>
      <xdr:rowOff>100965</xdr:rowOff>
    </xdr:from>
    <xdr:to xmlns:xdr="http://schemas.openxmlformats.org/drawingml/2006/spreadsheetDrawing">
      <xdr:col>18</xdr:col>
      <xdr:colOff>25400</xdr:colOff>
      <xdr:row>39</xdr:row>
      <xdr:rowOff>285115</xdr:rowOff>
    </xdr:to>
    <xdr:sp macro="" textlink="">
      <xdr:nvSpPr>
        <xdr:cNvPr id="34" name="テキスト ボックス 33"/>
        <xdr:cNvSpPr txBox="1"/>
      </xdr:nvSpPr>
      <xdr:spPr>
        <a:xfrm>
          <a:off x="2778760" y="9519285"/>
          <a:ext cx="35941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40</xdr:row>
      <xdr:rowOff>29210</xdr:rowOff>
    </xdr:from>
    <xdr:to xmlns:xdr="http://schemas.openxmlformats.org/drawingml/2006/spreadsheetDrawing">
      <xdr:col>18</xdr:col>
      <xdr:colOff>25400</xdr:colOff>
      <xdr:row>40</xdr:row>
      <xdr:rowOff>210820</xdr:rowOff>
    </xdr:to>
    <xdr:sp macro="" textlink="">
      <xdr:nvSpPr>
        <xdr:cNvPr id="35" name="テキスト ボックス 34"/>
        <xdr:cNvSpPr txBox="1"/>
      </xdr:nvSpPr>
      <xdr:spPr>
        <a:xfrm>
          <a:off x="2778760" y="9838055"/>
          <a:ext cx="359410" cy="1816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41</xdr:row>
      <xdr:rowOff>27305</xdr:rowOff>
    </xdr:from>
    <xdr:to xmlns:xdr="http://schemas.openxmlformats.org/drawingml/2006/spreadsheetDrawing">
      <xdr:col>18</xdr:col>
      <xdr:colOff>24765</xdr:colOff>
      <xdr:row>41</xdr:row>
      <xdr:rowOff>217805</xdr:rowOff>
    </xdr:to>
    <xdr:sp macro="" textlink="">
      <xdr:nvSpPr>
        <xdr:cNvPr id="36" name="テキスト ボックス 35"/>
        <xdr:cNvSpPr txBox="1"/>
      </xdr:nvSpPr>
      <xdr:spPr>
        <a:xfrm>
          <a:off x="2778760" y="10074275"/>
          <a:ext cx="358775" cy="1905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42</xdr:row>
      <xdr:rowOff>29845</xdr:rowOff>
    </xdr:from>
    <xdr:to xmlns:xdr="http://schemas.openxmlformats.org/drawingml/2006/spreadsheetDrawing">
      <xdr:col>18</xdr:col>
      <xdr:colOff>25400</xdr:colOff>
      <xdr:row>42</xdr:row>
      <xdr:rowOff>217805</xdr:rowOff>
    </xdr:to>
    <xdr:sp macro="" textlink="">
      <xdr:nvSpPr>
        <xdr:cNvPr id="37" name="テキスト ボックス 36"/>
        <xdr:cNvSpPr txBox="1"/>
      </xdr:nvSpPr>
      <xdr:spPr>
        <a:xfrm>
          <a:off x="2778760" y="10314940"/>
          <a:ext cx="359410" cy="1879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43</xdr:row>
      <xdr:rowOff>31115</xdr:rowOff>
    </xdr:from>
    <xdr:to xmlns:xdr="http://schemas.openxmlformats.org/drawingml/2006/spreadsheetDrawing">
      <xdr:col>18</xdr:col>
      <xdr:colOff>25400</xdr:colOff>
      <xdr:row>43</xdr:row>
      <xdr:rowOff>207645</xdr:rowOff>
    </xdr:to>
    <xdr:sp macro="" textlink="">
      <xdr:nvSpPr>
        <xdr:cNvPr id="38" name="テキスト ボックス 37"/>
        <xdr:cNvSpPr txBox="1"/>
      </xdr:nvSpPr>
      <xdr:spPr>
        <a:xfrm>
          <a:off x="2778760" y="10554335"/>
          <a:ext cx="359410" cy="176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45</xdr:row>
      <xdr:rowOff>90805</xdr:rowOff>
    </xdr:from>
    <xdr:to xmlns:xdr="http://schemas.openxmlformats.org/drawingml/2006/spreadsheetDrawing">
      <xdr:col>18</xdr:col>
      <xdr:colOff>25400</xdr:colOff>
      <xdr:row>45</xdr:row>
      <xdr:rowOff>273685</xdr:rowOff>
    </xdr:to>
    <xdr:sp macro="" textlink="">
      <xdr:nvSpPr>
        <xdr:cNvPr id="39" name="テキスト ボックス 38"/>
        <xdr:cNvSpPr txBox="1"/>
      </xdr:nvSpPr>
      <xdr:spPr>
        <a:xfrm>
          <a:off x="2778760" y="11223625"/>
          <a:ext cx="35941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mlns:xdr="http://schemas.openxmlformats.org/drawingml/2006/spreadsheetDrawing">
      <xdr:col>16</xdr:col>
      <xdr:colOff>10160</xdr:colOff>
      <xdr:row>44</xdr:row>
      <xdr:rowOff>95250</xdr:rowOff>
    </xdr:from>
    <xdr:to xmlns:xdr="http://schemas.openxmlformats.org/drawingml/2006/spreadsheetDrawing">
      <xdr:col>18</xdr:col>
      <xdr:colOff>34925</xdr:colOff>
      <xdr:row>44</xdr:row>
      <xdr:rowOff>271145</xdr:rowOff>
    </xdr:to>
    <xdr:sp macro="" textlink="">
      <xdr:nvSpPr>
        <xdr:cNvPr id="41" name="テキスト ボックス 40"/>
        <xdr:cNvSpPr txBox="1"/>
      </xdr:nvSpPr>
      <xdr:spPr>
        <a:xfrm>
          <a:off x="2788920" y="10875645"/>
          <a:ext cx="358775" cy="1758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80</xdr:row>
          <xdr:rowOff>198120</xdr:rowOff>
        </xdr:from>
        <xdr:to xmlns:xdr="http://schemas.openxmlformats.org/drawingml/2006/spreadsheetDrawing">
          <xdr:col>14</xdr:col>
          <xdr:colOff>0</xdr:colOff>
          <xdr:row>82</xdr:row>
          <xdr:rowOff>0</xdr:rowOff>
        </xdr:to>
        <xdr:sp textlink="">
          <xdr:nvSpPr>
            <xdr:cNvPr id="15612" name="チェック 252" hidden="1">
              <a:extLst>
                <a:ext uri="{63B3BB69-23CF-44E3-9099-C40C66FF867C}">
                  <a14:compatExt spid="_x0000_s15612"/>
                </a:ext>
              </a:extLst>
            </xdr:cNvPr>
            <xdr:cNvSpPr>
              <a:spLocks noRot="1" noChangeShapeType="1"/>
            </xdr:cNvSpPr>
          </xdr:nvSpPr>
          <xdr:spPr>
            <a:xfrm>
              <a:off x="2186940" y="20511135"/>
              <a:ext cx="257810" cy="2400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99060</xdr:colOff>
          <xdr:row>87</xdr:row>
          <xdr:rowOff>198120</xdr:rowOff>
        </xdr:from>
        <xdr:to xmlns:xdr="http://schemas.openxmlformats.org/drawingml/2006/spreadsheetDrawing">
          <xdr:col>4</xdr:col>
          <xdr:colOff>0</xdr:colOff>
          <xdr:row>89</xdr:row>
          <xdr:rowOff>0</xdr:rowOff>
        </xdr:to>
        <xdr:sp textlink="">
          <xdr:nvSpPr>
            <xdr:cNvPr id="15613" name="チェック 253" hidden="1">
              <a:extLst>
                <a:ext uri="{63B3BB69-23CF-44E3-9099-C40C66FF867C}">
                  <a14:compatExt spid="_x0000_s15613"/>
                </a:ext>
              </a:extLst>
            </xdr:cNvPr>
            <xdr:cNvSpPr>
              <a:spLocks noRot="1" noChangeShapeType="1"/>
            </xdr:cNvSpPr>
          </xdr:nvSpPr>
          <xdr:spPr>
            <a:xfrm>
              <a:off x="463550" y="21435060"/>
              <a:ext cx="265430" cy="2495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94</xdr:row>
          <xdr:rowOff>22860</xdr:rowOff>
        </xdr:from>
        <xdr:to xmlns:xdr="http://schemas.openxmlformats.org/drawingml/2006/spreadsheetDrawing">
          <xdr:col>4</xdr:col>
          <xdr:colOff>0</xdr:colOff>
          <xdr:row>94</xdr:row>
          <xdr:rowOff>248920</xdr:rowOff>
        </xdr:to>
        <xdr:sp textlink="">
          <xdr:nvSpPr>
            <xdr:cNvPr id="15614" name="チェック 254" hidden="1">
              <a:extLst>
                <a:ext uri="{63B3BB69-23CF-44E3-9099-C40C66FF867C}">
                  <a14:compatExt spid="_x0000_s15614"/>
                </a:ext>
              </a:extLst>
            </xdr:cNvPr>
            <xdr:cNvSpPr>
              <a:spLocks noRot="1" noChangeShapeType="1"/>
            </xdr:cNvSpPr>
          </xdr:nvSpPr>
          <xdr:spPr>
            <a:xfrm>
              <a:off x="448310" y="22574250"/>
              <a:ext cx="280670"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182245</xdr:colOff>
          <xdr:row>96</xdr:row>
          <xdr:rowOff>273685</xdr:rowOff>
        </xdr:from>
        <xdr:to xmlns:xdr="http://schemas.openxmlformats.org/drawingml/2006/spreadsheetDrawing">
          <xdr:col>8</xdr:col>
          <xdr:colOff>76200</xdr:colOff>
          <xdr:row>97</xdr:row>
          <xdr:rowOff>172085</xdr:rowOff>
        </xdr:to>
        <xdr:sp textlink="">
          <xdr:nvSpPr>
            <xdr:cNvPr id="15615" name="チェック 255" hidden="1">
              <a:extLst>
                <a:ext uri="{63B3BB69-23CF-44E3-9099-C40C66FF867C}">
                  <a14:compatExt spid="_x0000_s15615"/>
                </a:ext>
              </a:extLst>
            </xdr:cNvPr>
            <xdr:cNvSpPr>
              <a:spLocks noRot="1" noChangeShapeType="1"/>
            </xdr:cNvSpPr>
          </xdr:nvSpPr>
          <xdr:spPr>
            <a:xfrm>
              <a:off x="1275715" y="23491825"/>
              <a:ext cx="24320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182245</xdr:colOff>
          <xdr:row>99</xdr:row>
          <xdr:rowOff>0</xdr:rowOff>
        </xdr:from>
        <xdr:to xmlns:xdr="http://schemas.openxmlformats.org/drawingml/2006/spreadsheetDrawing">
          <xdr:col>8</xdr:col>
          <xdr:colOff>76200</xdr:colOff>
          <xdr:row>99</xdr:row>
          <xdr:rowOff>248285</xdr:rowOff>
        </xdr:to>
        <xdr:sp textlink="">
          <xdr:nvSpPr>
            <xdr:cNvPr id="15616" name="チェック 256" hidden="1">
              <a:extLst>
                <a:ext uri="{63B3BB69-23CF-44E3-9099-C40C66FF867C}">
                  <a14:compatExt spid="_x0000_s15616"/>
                </a:ext>
              </a:extLst>
            </xdr:cNvPr>
            <xdr:cNvSpPr>
              <a:spLocks noRot="1" noChangeShapeType="1"/>
            </xdr:cNvSpPr>
          </xdr:nvSpPr>
          <xdr:spPr>
            <a:xfrm>
              <a:off x="1275715" y="24208740"/>
              <a:ext cx="243205"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83820</xdr:colOff>
          <xdr:row>102</xdr:row>
          <xdr:rowOff>22225</xdr:rowOff>
        </xdr:from>
        <xdr:to xmlns:xdr="http://schemas.openxmlformats.org/drawingml/2006/spreadsheetDrawing">
          <xdr:col>14</xdr:col>
          <xdr:colOff>0</xdr:colOff>
          <xdr:row>103</xdr:row>
          <xdr:rowOff>20955</xdr:rowOff>
        </xdr:to>
        <xdr:sp textlink="">
          <xdr:nvSpPr>
            <xdr:cNvPr id="15617" name="チェック 257" hidden="1">
              <a:extLst>
                <a:ext uri="{63B3BB69-23CF-44E3-9099-C40C66FF867C}">
                  <a14:compatExt spid="_x0000_s15617"/>
                </a:ext>
              </a:extLst>
            </xdr:cNvPr>
            <xdr:cNvSpPr>
              <a:spLocks noRot="1" noChangeShapeType="1"/>
            </xdr:cNvSpPr>
          </xdr:nvSpPr>
          <xdr:spPr>
            <a:xfrm>
              <a:off x="2194560" y="25002490"/>
              <a:ext cx="250190"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106680</xdr:colOff>
          <xdr:row>105</xdr:row>
          <xdr:rowOff>190500</xdr:rowOff>
        </xdr:from>
        <xdr:to xmlns:xdr="http://schemas.openxmlformats.org/drawingml/2006/spreadsheetDrawing">
          <xdr:col>2</xdr:col>
          <xdr:colOff>167640</xdr:colOff>
          <xdr:row>107</xdr:row>
          <xdr:rowOff>0</xdr:rowOff>
        </xdr:to>
        <xdr:sp textlink="">
          <xdr:nvSpPr>
            <xdr:cNvPr id="15618" name="チェック 258" hidden="1">
              <a:extLst>
                <a:ext uri="{63B3BB69-23CF-44E3-9099-C40C66FF867C}">
                  <a14:compatExt spid="_x0000_s15618"/>
                </a:ext>
              </a:extLst>
            </xdr:cNvPr>
            <xdr:cNvSpPr>
              <a:spLocks noRot="1" noChangeShapeType="1"/>
            </xdr:cNvSpPr>
          </xdr:nvSpPr>
          <xdr:spPr>
            <a:xfrm>
              <a:off x="273685" y="25704165"/>
              <a:ext cx="25844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108</xdr:row>
          <xdr:rowOff>60325</xdr:rowOff>
        </xdr:from>
        <xdr:to xmlns:xdr="http://schemas.openxmlformats.org/drawingml/2006/spreadsheetDrawing">
          <xdr:col>7</xdr:col>
          <xdr:colOff>76200</xdr:colOff>
          <xdr:row>108</xdr:row>
          <xdr:rowOff>287655</xdr:rowOff>
        </xdr:to>
        <xdr:sp textlink="">
          <xdr:nvSpPr>
            <xdr:cNvPr id="15619" name="チェック 259" hidden="1">
              <a:extLst>
                <a:ext uri="{63B3BB69-23CF-44E3-9099-C40C66FF867C}">
                  <a14:compatExt spid="_x0000_s15619"/>
                </a:ext>
              </a:extLst>
            </xdr:cNvPr>
            <xdr:cNvSpPr>
              <a:spLocks noRot="1" noChangeShapeType="1"/>
            </xdr:cNvSpPr>
          </xdr:nvSpPr>
          <xdr:spPr>
            <a:xfrm>
              <a:off x="1093470" y="26355040"/>
              <a:ext cx="25844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109</xdr:row>
          <xdr:rowOff>136525</xdr:rowOff>
        </xdr:from>
        <xdr:to xmlns:xdr="http://schemas.openxmlformats.org/drawingml/2006/spreadsheetDrawing">
          <xdr:col>7</xdr:col>
          <xdr:colOff>76200</xdr:colOff>
          <xdr:row>109</xdr:row>
          <xdr:rowOff>364490</xdr:rowOff>
        </xdr:to>
        <xdr:sp textlink="">
          <xdr:nvSpPr>
            <xdr:cNvPr id="15620" name="チェック 260" hidden="1">
              <a:extLst>
                <a:ext uri="{63B3BB69-23CF-44E3-9099-C40C66FF867C}">
                  <a14:compatExt spid="_x0000_s15620"/>
                </a:ext>
              </a:extLst>
            </xdr:cNvPr>
            <xdr:cNvSpPr>
              <a:spLocks noRot="1" noChangeShapeType="1"/>
            </xdr:cNvSpPr>
          </xdr:nvSpPr>
          <xdr:spPr>
            <a:xfrm>
              <a:off x="1093470" y="26774140"/>
              <a:ext cx="25844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182245</xdr:colOff>
          <xdr:row>110</xdr:row>
          <xdr:rowOff>121920</xdr:rowOff>
        </xdr:from>
        <xdr:to xmlns:xdr="http://schemas.openxmlformats.org/drawingml/2006/spreadsheetDrawing">
          <xdr:col>7</xdr:col>
          <xdr:colOff>53340</xdr:colOff>
          <xdr:row>110</xdr:row>
          <xdr:rowOff>342265</xdr:rowOff>
        </xdr:to>
        <xdr:sp textlink="">
          <xdr:nvSpPr>
            <xdr:cNvPr id="15621" name="チェック 261" hidden="1">
              <a:extLst>
                <a:ext uri="{63B3BB69-23CF-44E3-9099-C40C66FF867C}">
                  <a14:compatExt spid="_x0000_s15621"/>
                </a:ext>
              </a:extLst>
            </xdr:cNvPr>
            <xdr:cNvSpPr>
              <a:spLocks noRot="1" noChangeShapeType="1"/>
            </xdr:cNvSpPr>
          </xdr:nvSpPr>
          <xdr:spPr>
            <a:xfrm>
              <a:off x="1093470" y="27235785"/>
              <a:ext cx="235585"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197485</xdr:colOff>
          <xdr:row>121</xdr:row>
          <xdr:rowOff>213360</xdr:rowOff>
        </xdr:from>
        <xdr:to xmlns:xdr="http://schemas.openxmlformats.org/drawingml/2006/spreadsheetDrawing">
          <xdr:col>3</xdr:col>
          <xdr:colOff>53340</xdr:colOff>
          <xdr:row>123</xdr:row>
          <xdr:rowOff>21590</xdr:rowOff>
        </xdr:to>
        <xdr:sp textlink="">
          <xdr:nvSpPr>
            <xdr:cNvPr id="15622" name="チェック 262" hidden="1">
              <a:extLst>
                <a:ext uri="{63B3BB69-23CF-44E3-9099-C40C66FF867C}">
                  <a14:compatExt spid="_x0000_s15622"/>
                </a:ext>
              </a:extLst>
            </xdr:cNvPr>
            <xdr:cNvSpPr>
              <a:spLocks noRot="1" noChangeShapeType="1"/>
            </xdr:cNvSpPr>
          </xdr:nvSpPr>
          <xdr:spPr>
            <a:xfrm>
              <a:off x="364490" y="30321885"/>
              <a:ext cx="235585" cy="2463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197485</xdr:colOff>
          <xdr:row>122</xdr:row>
          <xdr:rowOff>190500</xdr:rowOff>
        </xdr:from>
        <xdr:to xmlns:xdr="http://schemas.openxmlformats.org/drawingml/2006/spreadsheetDrawing">
          <xdr:col>3</xdr:col>
          <xdr:colOff>53340</xdr:colOff>
          <xdr:row>124</xdr:row>
          <xdr:rowOff>21590</xdr:rowOff>
        </xdr:to>
        <xdr:sp textlink="">
          <xdr:nvSpPr>
            <xdr:cNvPr id="15623" name="チェック 263" hidden="1">
              <a:extLst>
                <a:ext uri="{63B3BB69-23CF-44E3-9099-C40C66FF867C}">
                  <a14:compatExt spid="_x0000_s15623"/>
                </a:ext>
              </a:extLst>
            </xdr:cNvPr>
            <xdr:cNvSpPr>
              <a:spLocks noRot="1" noChangeShapeType="1"/>
            </xdr:cNvSpPr>
          </xdr:nvSpPr>
          <xdr:spPr>
            <a:xfrm>
              <a:off x="364490" y="30527625"/>
              <a:ext cx="235585"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197485</xdr:colOff>
          <xdr:row>124</xdr:row>
          <xdr:rowOff>45720</xdr:rowOff>
        </xdr:from>
        <xdr:to xmlns:xdr="http://schemas.openxmlformats.org/drawingml/2006/spreadsheetDrawing">
          <xdr:col>3</xdr:col>
          <xdr:colOff>53340</xdr:colOff>
          <xdr:row>124</xdr:row>
          <xdr:rowOff>288290</xdr:rowOff>
        </xdr:to>
        <xdr:sp textlink="">
          <xdr:nvSpPr>
            <xdr:cNvPr id="15624" name="チェック 264" hidden="1">
              <a:extLst>
                <a:ext uri="{63B3BB69-23CF-44E3-9099-C40C66FF867C}">
                  <a14:compatExt spid="_x0000_s15624"/>
                </a:ext>
              </a:extLst>
            </xdr:cNvPr>
            <xdr:cNvSpPr>
              <a:spLocks noRot="1" noChangeShapeType="1"/>
            </xdr:cNvSpPr>
          </xdr:nvSpPr>
          <xdr:spPr>
            <a:xfrm>
              <a:off x="364490" y="30801945"/>
              <a:ext cx="235585" cy="242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197485</xdr:colOff>
          <xdr:row>124</xdr:row>
          <xdr:rowOff>323850</xdr:rowOff>
        </xdr:from>
        <xdr:to xmlns:xdr="http://schemas.openxmlformats.org/drawingml/2006/spreadsheetDrawing">
          <xdr:col>3</xdr:col>
          <xdr:colOff>59055</xdr:colOff>
          <xdr:row>125</xdr:row>
          <xdr:rowOff>211455</xdr:rowOff>
        </xdr:to>
        <xdr:sp textlink="">
          <xdr:nvSpPr>
            <xdr:cNvPr id="15625" name="チェック 265" hidden="1">
              <a:extLst>
                <a:ext uri="{63B3BB69-23CF-44E3-9099-C40C66FF867C}">
                  <a14:compatExt spid="_x0000_s15625"/>
                </a:ext>
              </a:extLst>
            </xdr:cNvPr>
            <xdr:cNvSpPr>
              <a:spLocks noRot="1" noChangeShapeType="1"/>
            </xdr:cNvSpPr>
          </xdr:nvSpPr>
          <xdr:spPr>
            <a:xfrm>
              <a:off x="364490" y="31080075"/>
              <a:ext cx="24130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148</xdr:row>
          <xdr:rowOff>142875</xdr:rowOff>
        </xdr:from>
        <xdr:to xmlns:xdr="http://schemas.openxmlformats.org/drawingml/2006/spreadsheetDrawing">
          <xdr:col>6</xdr:col>
          <xdr:colOff>19050</xdr:colOff>
          <xdr:row>159</xdr:row>
          <xdr:rowOff>28575</xdr:rowOff>
        </xdr:to>
        <xdr:grpSp>
          <xdr:nvGrpSpPr>
            <xdr:cNvPr id="42" name="Group 41"/>
            <xdr:cNvGrpSpPr/>
          </xdr:nvGrpSpPr>
          <xdr:grpSpPr>
            <a:xfrm>
              <a:off x="949325" y="35974020"/>
              <a:ext cx="16319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158</xdr:row>
          <xdr:rowOff>0</xdr:rowOff>
        </xdr:from>
        <xdr:to xmlns:xdr="http://schemas.openxmlformats.org/drawingml/2006/spreadsheetDrawing">
          <xdr:col>6</xdr:col>
          <xdr:colOff>19050</xdr:colOff>
          <xdr:row>160</xdr:row>
          <xdr:rowOff>0</xdr:rowOff>
        </xdr:to>
        <xdr:grpSp>
          <xdr:nvGrpSpPr>
            <xdr:cNvPr id="43" name="Group 41"/>
            <xdr:cNvGrpSpPr/>
          </xdr:nvGrpSpPr>
          <xdr:grpSpPr>
            <a:xfrm>
              <a:off x="949325" y="37688520"/>
              <a:ext cx="16319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134</xdr:row>
          <xdr:rowOff>160020</xdr:rowOff>
        </xdr:from>
        <xdr:to xmlns:xdr="http://schemas.openxmlformats.org/drawingml/2006/spreadsheetDrawing">
          <xdr:col>6</xdr:col>
          <xdr:colOff>0</xdr:colOff>
          <xdr:row>136</xdr:row>
          <xdr:rowOff>0</xdr:rowOff>
        </xdr:to>
        <xdr:sp textlink="">
          <xdr:nvSpPr>
            <xdr:cNvPr id="15626" name="チェック 266" hidden="1">
              <a:extLst>
                <a:ext uri="{63B3BB69-23CF-44E3-9099-C40C66FF867C}">
                  <a14:compatExt spid="_x0000_s15626"/>
                </a:ext>
              </a:extLst>
            </xdr:cNvPr>
            <xdr:cNvSpPr>
              <a:spLocks noRot="1" noChangeShapeType="1"/>
            </xdr:cNvSpPr>
          </xdr:nvSpPr>
          <xdr:spPr>
            <a:xfrm>
              <a:off x="911225" y="33162240"/>
              <a:ext cx="18224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135</xdr:row>
          <xdr:rowOff>159385</xdr:rowOff>
        </xdr:from>
        <xdr:to xmlns:xdr="http://schemas.openxmlformats.org/drawingml/2006/spreadsheetDrawing">
          <xdr:col>6</xdr:col>
          <xdr:colOff>0</xdr:colOff>
          <xdr:row>137</xdr:row>
          <xdr:rowOff>20955</xdr:rowOff>
        </xdr:to>
        <xdr:sp textlink="">
          <xdr:nvSpPr>
            <xdr:cNvPr id="15627" name="チェック 267" hidden="1">
              <a:extLst>
                <a:ext uri="{63B3BB69-23CF-44E3-9099-C40C66FF867C}">
                  <a14:compatExt spid="_x0000_s15627"/>
                </a:ext>
              </a:extLst>
            </xdr:cNvPr>
            <xdr:cNvSpPr>
              <a:spLocks noRot="1" noChangeShapeType="1"/>
            </xdr:cNvSpPr>
          </xdr:nvSpPr>
          <xdr:spPr>
            <a:xfrm>
              <a:off x="911225" y="33352105"/>
              <a:ext cx="182245" cy="213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136</xdr:row>
          <xdr:rowOff>152400</xdr:rowOff>
        </xdr:from>
        <xdr:to xmlns:xdr="http://schemas.openxmlformats.org/drawingml/2006/spreadsheetDrawing">
          <xdr:col>6</xdr:col>
          <xdr:colOff>0</xdr:colOff>
          <xdr:row>138</xdr:row>
          <xdr:rowOff>20955</xdr:rowOff>
        </xdr:to>
        <xdr:sp textlink="">
          <xdr:nvSpPr>
            <xdr:cNvPr id="15628" name="チェック 268" hidden="1">
              <a:extLst>
                <a:ext uri="{63B3BB69-23CF-44E3-9099-C40C66FF867C}">
                  <a14:compatExt spid="_x0000_s15628"/>
                </a:ext>
              </a:extLst>
            </xdr:cNvPr>
            <xdr:cNvSpPr>
              <a:spLocks noRot="1" noChangeShapeType="1"/>
            </xdr:cNvSpPr>
          </xdr:nvSpPr>
          <xdr:spPr>
            <a:xfrm>
              <a:off x="911225" y="33526095"/>
              <a:ext cx="18224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137</xdr:row>
          <xdr:rowOff>152400</xdr:rowOff>
        </xdr:from>
        <xdr:to xmlns:xdr="http://schemas.openxmlformats.org/drawingml/2006/spreadsheetDrawing">
          <xdr:col>6</xdr:col>
          <xdr:colOff>0</xdr:colOff>
          <xdr:row>139</xdr:row>
          <xdr:rowOff>20955</xdr:rowOff>
        </xdr:to>
        <xdr:sp textlink="">
          <xdr:nvSpPr>
            <xdr:cNvPr id="15629" name="チェック 269" hidden="1">
              <a:extLst>
                <a:ext uri="{63B3BB69-23CF-44E3-9099-C40C66FF867C}">
                  <a14:compatExt spid="_x0000_s15629"/>
                </a:ext>
              </a:extLst>
            </xdr:cNvPr>
            <xdr:cNvSpPr>
              <a:spLocks noRot="1" noChangeShapeType="1"/>
            </xdr:cNvSpPr>
          </xdr:nvSpPr>
          <xdr:spPr>
            <a:xfrm>
              <a:off x="911225" y="33697545"/>
              <a:ext cx="18224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139</xdr:row>
          <xdr:rowOff>38100</xdr:rowOff>
        </xdr:from>
        <xdr:to xmlns:xdr="http://schemas.openxmlformats.org/drawingml/2006/spreadsheetDrawing">
          <xdr:col>6</xdr:col>
          <xdr:colOff>0</xdr:colOff>
          <xdr:row>139</xdr:row>
          <xdr:rowOff>247650</xdr:rowOff>
        </xdr:to>
        <xdr:sp textlink="">
          <xdr:nvSpPr>
            <xdr:cNvPr id="15630" name="チェック 270" hidden="1">
              <a:extLst>
                <a:ext uri="{63B3BB69-23CF-44E3-9099-C40C66FF867C}">
                  <a14:compatExt spid="_x0000_s15630"/>
                </a:ext>
              </a:extLst>
            </xdr:cNvPr>
            <xdr:cNvSpPr>
              <a:spLocks noRot="1" noChangeShapeType="1"/>
            </xdr:cNvSpPr>
          </xdr:nvSpPr>
          <xdr:spPr>
            <a:xfrm>
              <a:off x="911225" y="33926145"/>
              <a:ext cx="1822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139</xdr:row>
          <xdr:rowOff>297180</xdr:rowOff>
        </xdr:from>
        <xdr:to xmlns:xdr="http://schemas.openxmlformats.org/drawingml/2006/spreadsheetDrawing">
          <xdr:col>6</xdr:col>
          <xdr:colOff>0</xdr:colOff>
          <xdr:row>141</xdr:row>
          <xdr:rowOff>20955</xdr:rowOff>
        </xdr:to>
        <xdr:sp textlink="">
          <xdr:nvSpPr>
            <xdr:cNvPr id="15631" name="チェック 271" hidden="1">
              <a:extLst>
                <a:ext uri="{63B3BB69-23CF-44E3-9099-C40C66FF867C}">
                  <a14:compatExt spid="_x0000_s15631"/>
                </a:ext>
              </a:extLst>
            </xdr:cNvPr>
            <xdr:cNvSpPr>
              <a:spLocks noRot="1" noChangeShapeType="1"/>
            </xdr:cNvSpPr>
          </xdr:nvSpPr>
          <xdr:spPr>
            <a:xfrm>
              <a:off x="911225" y="34185225"/>
              <a:ext cx="1822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140</xdr:row>
          <xdr:rowOff>144780</xdr:rowOff>
        </xdr:from>
        <xdr:to xmlns:xdr="http://schemas.openxmlformats.org/drawingml/2006/spreadsheetDrawing">
          <xdr:col>6</xdr:col>
          <xdr:colOff>0</xdr:colOff>
          <xdr:row>142</xdr:row>
          <xdr:rowOff>20955</xdr:rowOff>
        </xdr:to>
        <xdr:sp textlink="">
          <xdr:nvSpPr>
            <xdr:cNvPr id="15632" name="チェック 272" hidden="1">
              <a:extLst>
                <a:ext uri="{63B3BB69-23CF-44E3-9099-C40C66FF867C}">
                  <a14:compatExt spid="_x0000_s15632"/>
                </a:ext>
              </a:extLst>
            </xdr:cNvPr>
            <xdr:cNvSpPr>
              <a:spLocks noRot="1" noChangeShapeType="1"/>
            </xdr:cNvSpPr>
          </xdr:nvSpPr>
          <xdr:spPr>
            <a:xfrm>
              <a:off x="911225" y="3434715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141</xdr:row>
          <xdr:rowOff>160020</xdr:rowOff>
        </xdr:from>
        <xdr:to xmlns:xdr="http://schemas.openxmlformats.org/drawingml/2006/spreadsheetDrawing">
          <xdr:col>6</xdr:col>
          <xdr:colOff>0</xdr:colOff>
          <xdr:row>143</xdr:row>
          <xdr:rowOff>19050</xdr:rowOff>
        </xdr:to>
        <xdr:sp textlink="">
          <xdr:nvSpPr>
            <xdr:cNvPr id="15633" name="チェック 273" hidden="1">
              <a:extLst>
                <a:ext uri="{63B3BB69-23CF-44E3-9099-C40C66FF867C}">
                  <a14:compatExt spid="_x0000_s15633"/>
                </a:ext>
              </a:extLst>
            </xdr:cNvPr>
            <xdr:cNvSpPr>
              <a:spLocks noRot="1" noChangeShapeType="1"/>
            </xdr:cNvSpPr>
          </xdr:nvSpPr>
          <xdr:spPr>
            <a:xfrm>
              <a:off x="911225" y="34533840"/>
              <a:ext cx="182245" cy="230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142</xdr:row>
          <xdr:rowOff>182880</xdr:rowOff>
        </xdr:from>
        <xdr:to xmlns:xdr="http://schemas.openxmlformats.org/drawingml/2006/spreadsheetDrawing">
          <xdr:col>6</xdr:col>
          <xdr:colOff>0</xdr:colOff>
          <xdr:row>144</xdr:row>
          <xdr:rowOff>21590</xdr:rowOff>
        </xdr:to>
        <xdr:sp textlink="">
          <xdr:nvSpPr>
            <xdr:cNvPr id="15634" name="チェック 274" hidden="1">
              <a:extLst>
                <a:ext uri="{63B3BB69-23CF-44E3-9099-C40C66FF867C}">
                  <a14:compatExt spid="_x0000_s15634"/>
                </a:ext>
              </a:extLst>
            </xdr:cNvPr>
            <xdr:cNvSpPr>
              <a:spLocks noRot="1" noChangeShapeType="1"/>
            </xdr:cNvSpPr>
          </xdr:nvSpPr>
          <xdr:spPr>
            <a:xfrm>
              <a:off x="911225" y="34728150"/>
              <a:ext cx="18224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144</xdr:row>
          <xdr:rowOff>30480</xdr:rowOff>
        </xdr:from>
        <xdr:to xmlns:xdr="http://schemas.openxmlformats.org/drawingml/2006/spreadsheetDrawing">
          <xdr:col>6</xdr:col>
          <xdr:colOff>0</xdr:colOff>
          <xdr:row>144</xdr:row>
          <xdr:rowOff>247650</xdr:rowOff>
        </xdr:to>
        <xdr:sp textlink="">
          <xdr:nvSpPr>
            <xdr:cNvPr id="15635" name="チェック 275" hidden="1">
              <a:extLst>
                <a:ext uri="{63B3BB69-23CF-44E3-9099-C40C66FF867C}">
                  <a14:compatExt spid="_x0000_s15635"/>
                </a:ext>
              </a:extLst>
            </xdr:cNvPr>
            <xdr:cNvSpPr>
              <a:spLocks noRot="1" noChangeShapeType="1"/>
            </xdr:cNvSpPr>
          </xdr:nvSpPr>
          <xdr:spPr>
            <a:xfrm>
              <a:off x="911225" y="34947225"/>
              <a:ext cx="182245"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144</xdr:row>
          <xdr:rowOff>266700</xdr:rowOff>
        </xdr:from>
        <xdr:to xmlns:xdr="http://schemas.openxmlformats.org/drawingml/2006/spreadsheetDrawing">
          <xdr:col>6</xdr:col>
          <xdr:colOff>0</xdr:colOff>
          <xdr:row>146</xdr:row>
          <xdr:rowOff>20955</xdr:rowOff>
        </xdr:to>
        <xdr:sp textlink="">
          <xdr:nvSpPr>
            <xdr:cNvPr id="15636" name="チェック 276" hidden="1">
              <a:extLst>
                <a:ext uri="{63B3BB69-23CF-44E3-9099-C40C66FF867C}">
                  <a14:compatExt spid="_x0000_s15636"/>
                </a:ext>
              </a:extLst>
            </xdr:cNvPr>
            <xdr:cNvSpPr>
              <a:spLocks noRot="1" noChangeShapeType="1"/>
            </xdr:cNvSpPr>
          </xdr:nvSpPr>
          <xdr:spPr>
            <a:xfrm>
              <a:off x="911225" y="35183445"/>
              <a:ext cx="18224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145</xdr:row>
          <xdr:rowOff>152400</xdr:rowOff>
        </xdr:from>
        <xdr:to xmlns:xdr="http://schemas.openxmlformats.org/drawingml/2006/spreadsheetDrawing">
          <xdr:col>6</xdr:col>
          <xdr:colOff>0</xdr:colOff>
          <xdr:row>147</xdr:row>
          <xdr:rowOff>21590</xdr:rowOff>
        </xdr:to>
        <xdr:sp textlink="">
          <xdr:nvSpPr>
            <xdr:cNvPr id="15637" name="チェック 277" hidden="1">
              <a:extLst>
                <a:ext uri="{63B3BB69-23CF-44E3-9099-C40C66FF867C}">
                  <a14:compatExt spid="_x0000_s15637"/>
                </a:ext>
              </a:extLst>
            </xdr:cNvPr>
            <xdr:cNvSpPr>
              <a:spLocks noRot="1" noChangeShapeType="1"/>
            </xdr:cNvSpPr>
          </xdr:nvSpPr>
          <xdr:spPr>
            <a:xfrm>
              <a:off x="911225" y="35354895"/>
              <a:ext cx="18224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147</xdr:row>
          <xdr:rowOff>30480</xdr:rowOff>
        </xdr:from>
        <xdr:to xmlns:xdr="http://schemas.openxmlformats.org/drawingml/2006/spreadsheetDrawing">
          <xdr:col>6</xdr:col>
          <xdr:colOff>0</xdr:colOff>
          <xdr:row>147</xdr:row>
          <xdr:rowOff>247650</xdr:rowOff>
        </xdr:to>
        <xdr:sp textlink="">
          <xdr:nvSpPr>
            <xdr:cNvPr id="15638" name="チェック 278" hidden="1">
              <a:extLst>
                <a:ext uri="{63B3BB69-23CF-44E3-9099-C40C66FF867C}">
                  <a14:compatExt spid="_x0000_s15638"/>
                </a:ext>
              </a:extLst>
            </xdr:cNvPr>
            <xdr:cNvSpPr>
              <a:spLocks noRot="1" noChangeShapeType="1"/>
            </xdr:cNvSpPr>
          </xdr:nvSpPr>
          <xdr:spPr>
            <a:xfrm>
              <a:off x="911225" y="35575875"/>
              <a:ext cx="182245"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147</xdr:row>
          <xdr:rowOff>259080</xdr:rowOff>
        </xdr:from>
        <xdr:to xmlns:xdr="http://schemas.openxmlformats.org/drawingml/2006/spreadsheetDrawing">
          <xdr:col>6</xdr:col>
          <xdr:colOff>0</xdr:colOff>
          <xdr:row>149</xdr:row>
          <xdr:rowOff>0</xdr:rowOff>
        </xdr:to>
        <xdr:sp textlink="">
          <xdr:nvSpPr>
            <xdr:cNvPr id="15639" name="チェック 279" hidden="1">
              <a:extLst>
                <a:ext uri="{63B3BB69-23CF-44E3-9099-C40C66FF867C}">
                  <a14:compatExt spid="_x0000_s15639"/>
                </a:ext>
              </a:extLst>
            </xdr:cNvPr>
            <xdr:cNvSpPr>
              <a:spLocks noRot="1" noChangeShapeType="1"/>
            </xdr:cNvSpPr>
          </xdr:nvSpPr>
          <xdr:spPr>
            <a:xfrm>
              <a:off x="911225" y="35804475"/>
              <a:ext cx="182245"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148</xdr:row>
          <xdr:rowOff>160020</xdr:rowOff>
        </xdr:from>
        <xdr:to xmlns:xdr="http://schemas.openxmlformats.org/drawingml/2006/spreadsheetDrawing">
          <xdr:col>6</xdr:col>
          <xdr:colOff>0</xdr:colOff>
          <xdr:row>150</xdr:row>
          <xdr:rowOff>20955</xdr:rowOff>
        </xdr:to>
        <xdr:sp textlink="">
          <xdr:nvSpPr>
            <xdr:cNvPr id="15640" name="チェック 280" hidden="1">
              <a:extLst>
                <a:ext uri="{63B3BB69-23CF-44E3-9099-C40C66FF867C}">
                  <a14:compatExt spid="_x0000_s15640"/>
                </a:ext>
              </a:extLst>
            </xdr:cNvPr>
            <xdr:cNvSpPr>
              <a:spLocks noRot="1" noChangeShapeType="1"/>
            </xdr:cNvSpPr>
          </xdr:nvSpPr>
          <xdr:spPr>
            <a:xfrm>
              <a:off x="911225" y="35991165"/>
              <a:ext cx="182245" cy="222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149</xdr:row>
          <xdr:rowOff>160020</xdr:rowOff>
        </xdr:from>
        <xdr:to xmlns:xdr="http://schemas.openxmlformats.org/drawingml/2006/spreadsheetDrawing">
          <xdr:col>6</xdr:col>
          <xdr:colOff>0</xdr:colOff>
          <xdr:row>151</xdr:row>
          <xdr:rowOff>19050</xdr:rowOff>
        </xdr:to>
        <xdr:sp textlink="">
          <xdr:nvSpPr>
            <xdr:cNvPr id="15641" name="チェック 281" hidden="1">
              <a:extLst>
                <a:ext uri="{63B3BB69-23CF-44E3-9099-C40C66FF867C}">
                  <a14:compatExt spid="_x0000_s15641"/>
                </a:ext>
              </a:extLst>
            </xdr:cNvPr>
            <xdr:cNvSpPr>
              <a:spLocks noRot="1" noChangeShapeType="1"/>
            </xdr:cNvSpPr>
          </xdr:nvSpPr>
          <xdr:spPr>
            <a:xfrm>
              <a:off x="911225" y="36181665"/>
              <a:ext cx="182245" cy="230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150</xdr:row>
          <xdr:rowOff>182880</xdr:rowOff>
        </xdr:from>
        <xdr:to xmlns:xdr="http://schemas.openxmlformats.org/drawingml/2006/spreadsheetDrawing">
          <xdr:col>6</xdr:col>
          <xdr:colOff>0</xdr:colOff>
          <xdr:row>152</xdr:row>
          <xdr:rowOff>20955</xdr:rowOff>
        </xdr:to>
        <xdr:sp textlink="">
          <xdr:nvSpPr>
            <xdr:cNvPr id="15642" name="チェック 282" hidden="1">
              <a:extLst>
                <a:ext uri="{63B3BB69-23CF-44E3-9099-C40C66FF867C}">
                  <a14:compatExt spid="_x0000_s15642"/>
                </a:ext>
              </a:extLst>
            </xdr:cNvPr>
            <xdr:cNvSpPr>
              <a:spLocks noRot="1" noChangeShapeType="1"/>
            </xdr:cNvSpPr>
          </xdr:nvSpPr>
          <xdr:spPr>
            <a:xfrm>
              <a:off x="911225" y="36375975"/>
              <a:ext cx="1822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152</xdr:row>
          <xdr:rowOff>22860</xdr:rowOff>
        </xdr:from>
        <xdr:to xmlns:xdr="http://schemas.openxmlformats.org/drawingml/2006/spreadsheetDrawing">
          <xdr:col>6</xdr:col>
          <xdr:colOff>0</xdr:colOff>
          <xdr:row>152</xdr:row>
          <xdr:rowOff>211455</xdr:rowOff>
        </xdr:to>
        <xdr:sp textlink="">
          <xdr:nvSpPr>
            <xdr:cNvPr id="15644" name="チェック 284" hidden="1">
              <a:extLst>
                <a:ext uri="{63B3BB69-23CF-44E3-9099-C40C66FF867C}">
                  <a14:compatExt spid="_x0000_s15644"/>
                </a:ext>
              </a:extLst>
            </xdr:cNvPr>
            <xdr:cNvSpPr>
              <a:spLocks noRot="1" noChangeShapeType="1"/>
            </xdr:cNvSpPr>
          </xdr:nvSpPr>
          <xdr:spPr>
            <a:xfrm>
              <a:off x="911225" y="36587430"/>
              <a:ext cx="182245" cy="188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152</xdr:row>
          <xdr:rowOff>250825</xdr:rowOff>
        </xdr:from>
        <xdr:to xmlns:xdr="http://schemas.openxmlformats.org/drawingml/2006/spreadsheetDrawing">
          <xdr:col>6</xdr:col>
          <xdr:colOff>0</xdr:colOff>
          <xdr:row>154</xdr:row>
          <xdr:rowOff>20955</xdr:rowOff>
        </xdr:to>
        <xdr:sp textlink="">
          <xdr:nvSpPr>
            <xdr:cNvPr id="15645" name="チェック 285" hidden="1">
              <a:extLst>
                <a:ext uri="{63B3BB69-23CF-44E3-9099-C40C66FF867C}">
                  <a14:compatExt spid="_x0000_s15645"/>
                </a:ext>
              </a:extLst>
            </xdr:cNvPr>
            <xdr:cNvSpPr>
              <a:spLocks noRot="1" noChangeShapeType="1"/>
            </xdr:cNvSpPr>
          </xdr:nvSpPr>
          <xdr:spPr>
            <a:xfrm>
              <a:off x="911225" y="36815395"/>
              <a:ext cx="18224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153</xdr:row>
          <xdr:rowOff>144780</xdr:rowOff>
        </xdr:from>
        <xdr:to xmlns:xdr="http://schemas.openxmlformats.org/drawingml/2006/spreadsheetDrawing">
          <xdr:col>6</xdr:col>
          <xdr:colOff>0</xdr:colOff>
          <xdr:row>155</xdr:row>
          <xdr:rowOff>20955</xdr:rowOff>
        </xdr:to>
        <xdr:sp textlink="">
          <xdr:nvSpPr>
            <xdr:cNvPr id="15646" name="チェック 286" hidden="1">
              <a:extLst>
                <a:ext uri="{63B3BB69-23CF-44E3-9099-C40C66FF867C}">
                  <a14:compatExt spid="_x0000_s15646"/>
                </a:ext>
              </a:extLst>
            </xdr:cNvPr>
            <xdr:cNvSpPr>
              <a:spLocks noRot="1" noChangeShapeType="1"/>
            </xdr:cNvSpPr>
          </xdr:nvSpPr>
          <xdr:spPr>
            <a:xfrm>
              <a:off x="911225" y="3697605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154</xdr:row>
          <xdr:rowOff>144780</xdr:rowOff>
        </xdr:from>
        <xdr:to xmlns:xdr="http://schemas.openxmlformats.org/drawingml/2006/spreadsheetDrawing">
          <xdr:col>6</xdr:col>
          <xdr:colOff>0</xdr:colOff>
          <xdr:row>156</xdr:row>
          <xdr:rowOff>20955</xdr:rowOff>
        </xdr:to>
        <xdr:sp textlink="">
          <xdr:nvSpPr>
            <xdr:cNvPr id="15647" name="チェック 287" hidden="1">
              <a:extLst>
                <a:ext uri="{63B3BB69-23CF-44E3-9099-C40C66FF867C}">
                  <a14:compatExt spid="_x0000_s15647"/>
                </a:ext>
              </a:extLst>
            </xdr:cNvPr>
            <xdr:cNvSpPr>
              <a:spLocks noRot="1" noChangeShapeType="1"/>
            </xdr:cNvSpPr>
          </xdr:nvSpPr>
          <xdr:spPr>
            <a:xfrm>
              <a:off x="911225" y="3714750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154</xdr:row>
          <xdr:rowOff>144780</xdr:rowOff>
        </xdr:from>
        <xdr:to xmlns:xdr="http://schemas.openxmlformats.org/drawingml/2006/spreadsheetDrawing">
          <xdr:col>6</xdr:col>
          <xdr:colOff>0</xdr:colOff>
          <xdr:row>156</xdr:row>
          <xdr:rowOff>20955</xdr:rowOff>
        </xdr:to>
        <xdr:sp textlink="">
          <xdr:nvSpPr>
            <xdr:cNvPr id="15648" name="チェック 288" hidden="1">
              <a:extLst>
                <a:ext uri="{63B3BB69-23CF-44E3-9099-C40C66FF867C}">
                  <a14:compatExt spid="_x0000_s15648"/>
                </a:ext>
              </a:extLst>
            </xdr:cNvPr>
            <xdr:cNvSpPr>
              <a:spLocks noRot="1" noChangeShapeType="1"/>
            </xdr:cNvSpPr>
          </xdr:nvSpPr>
          <xdr:spPr>
            <a:xfrm>
              <a:off x="911225" y="3714750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155</xdr:row>
          <xdr:rowOff>144780</xdr:rowOff>
        </xdr:from>
        <xdr:to xmlns:xdr="http://schemas.openxmlformats.org/drawingml/2006/spreadsheetDrawing">
          <xdr:col>6</xdr:col>
          <xdr:colOff>0</xdr:colOff>
          <xdr:row>157</xdr:row>
          <xdr:rowOff>20955</xdr:rowOff>
        </xdr:to>
        <xdr:sp textlink="">
          <xdr:nvSpPr>
            <xdr:cNvPr id="15649" name="チェック 289" hidden="1">
              <a:extLst>
                <a:ext uri="{63B3BB69-23CF-44E3-9099-C40C66FF867C}">
                  <a14:compatExt spid="_x0000_s15649"/>
                </a:ext>
              </a:extLst>
            </xdr:cNvPr>
            <xdr:cNvSpPr>
              <a:spLocks noRot="1" noChangeShapeType="1"/>
            </xdr:cNvSpPr>
          </xdr:nvSpPr>
          <xdr:spPr>
            <a:xfrm>
              <a:off x="911225" y="3731895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156</xdr:row>
          <xdr:rowOff>144780</xdr:rowOff>
        </xdr:from>
        <xdr:to xmlns:xdr="http://schemas.openxmlformats.org/drawingml/2006/spreadsheetDrawing">
          <xdr:col>6</xdr:col>
          <xdr:colOff>0</xdr:colOff>
          <xdr:row>158</xdr:row>
          <xdr:rowOff>20955</xdr:rowOff>
        </xdr:to>
        <xdr:sp textlink="">
          <xdr:nvSpPr>
            <xdr:cNvPr id="15650" name="チェック 290" hidden="1">
              <a:extLst>
                <a:ext uri="{63B3BB69-23CF-44E3-9099-C40C66FF867C}">
                  <a14:compatExt spid="_x0000_s15650"/>
                </a:ext>
              </a:extLst>
            </xdr:cNvPr>
            <xdr:cNvSpPr>
              <a:spLocks noRot="1" noChangeShapeType="1"/>
            </xdr:cNvSpPr>
          </xdr:nvSpPr>
          <xdr:spPr>
            <a:xfrm>
              <a:off x="911225" y="3749040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182245</xdr:colOff>
          <xdr:row>157</xdr:row>
          <xdr:rowOff>144780</xdr:rowOff>
        </xdr:from>
        <xdr:to xmlns:xdr="http://schemas.openxmlformats.org/drawingml/2006/spreadsheetDrawing">
          <xdr:col>6</xdr:col>
          <xdr:colOff>0</xdr:colOff>
          <xdr:row>159</xdr:row>
          <xdr:rowOff>20955</xdr:rowOff>
        </xdr:to>
        <xdr:sp textlink="">
          <xdr:nvSpPr>
            <xdr:cNvPr id="15651" name="チェック 291" hidden="1">
              <a:extLst>
                <a:ext uri="{63B3BB69-23CF-44E3-9099-C40C66FF867C}">
                  <a14:compatExt spid="_x0000_s15651"/>
                </a:ext>
              </a:extLst>
            </xdr:cNvPr>
            <xdr:cNvSpPr>
              <a:spLocks noRot="1" noChangeShapeType="1"/>
            </xdr:cNvSpPr>
          </xdr:nvSpPr>
          <xdr:spPr>
            <a:xfrm>
              <a:off x="911225" y="37661850"/>
              <a:ext cx="18224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66</xdr:row>
          <xdr:rowOff>7620</xdr:rowOff>
        </xdr:from>
        <xdr:to xmlns:xdr="http://schemas.openxmlformats.org/drawingml/2006/spreadsheetDrawing">
          <xdr:col>3</xdr:col>
          <xdr:colOff>167640</xdr:colOff>
          <xdr:row>66</xdr:row>
          <xdr:rowOff>250190</xdr:rowOff>
        </xdr:to>
        <xdr:sp textlink="">
          <xdr:nvSpPr>
            <xdr:cNvPr id="15654" name="チェック 294" hidden="1">
              <a:extLst>
                <a:ext uri="{63B3BB69-23CF-44E3-9099-C40C66FF867C}">
                  <a14:compatExt spid="_x0000_s15654"/>
                </a:ext>
              </a:extLst>
            </xdr:cNvPr>
            <xdr:cNvSpPr>
              <a:spLocks noRot="1" noChangeShapeType="1"/>
            </xdr:cNvSpPr>
          </xdr:nvSpPr>
          <xdr:spPr>
            <a:xfrm>
              <a:off x="448310" y="17579340"/>
              <a:ext cx="266065" cy="242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27</xdr:row>
          <xdr:rowOff>221615</xdr:rowOff>
        </xdr:from>
        <xdr:to xmlns:xdr="http://schemas.openxmlformats.org/drawingml/2006/spreadsheetDrawing">
          <xdr:col>6</xdr:col>
          <xdr:colOff>95250</xdr:colOff>
          <xdr:row>29</xdr:row>
          <xdr:rowOff>19050</xdr:rowOff>
        </xdr:to>
        <xdr:sp textlink="">
          <xdr:nvSpPr>
            <xdr:cNvPr id="15655" name="チェック 295" hidden="1">
              <a:extLst>
                <a:ext uri="{63B3BB69-23CF-44E3-9099-C40C66FF867C}">
                  <a14:compatExt spid="_x0000_s15655"/>
                </a:ext>
              </a:extLst>
            </xdr:cNvPr>
            <xdr:cNvSpPr>
              <a:spLocks noRot="1" noChangeShapeType="1"/>
            </xdr:cNvSpPr>
          </xdr:nvSpPr>
          <xdr:spPr>
            <a:xfrm>
              <a:off x="911225" y="6706235"/>
              <a:ext cx="27749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28</xdr:row>
          <xdr:rowOff>221615</xdr:rowOff>
        </xdr:from>
        <xdr:to xmlns:xdr="http://schemas.openxmlformats.org/drawingml/2006/spreadsheetDrawing">
          <xdr:col>6</xdr:col>
          <xdr:colOff>95250</xdr:colOff>
          <xdr:row>30</xdr:row>
          <xdr:rowOff>19050</xdr:rowOff>
        </xdr:to>
        <xdr:sp textlink="">
          <xdr:nvSpPr>
            <xdr:cNvPr id="15656" name="チェック 296" hidden="1">
              <a:extLst>
                <a:ext uri="{63B3BB69-23CF-44E3-9099-C40C66FF867C}">
                  <a14:compatExt spid="_x0000_s15656"/>
                </a:ext>
              </a:extLst>
            </xdr:cNvPr>
            <xdr:cNvSpPr>
              <a:spLocks noRot="1" noChangeShapeType="1"/>
            </xdr:cNvSpPr>
          </xdr:nvSpPr>
          <xdr:spPr>
            <a:xfrm>
              <a:off x="911225" y="6934835"/>
              <a:ext cx="277495" cy="254635"/>
            </a:xfrm>
            <a:prstGeom prst="rect"/>
          </xdr:spPr>
        </xdr:sp>
        <xdr:clientData/>
      </xdr:twoCellAnchor>
    </mc:Choice>
    <mc:Fallback/>
  </mc:AlternateContent>
  <xdr:twoCellAnchor>
    <xdr:from xmlns:xdr="http://schemas.openxmlformats.org/drawingml/2006/spreadsheetDrawing">
      <xdr:col>38</xdr:col>
      <xdr:colOff>333375</xdr:colOff>
      <xdr:row>1</xdr:row>
      <xdr:rowOff>38100</xdr:rowOff>
    </xdr:from>
    <xdr:to xmlns:xdr="http://schemas.openxmlformats.org/drawingml/2006/spreadsheetDrawing">
      <xdr:col>52</xdr:col>
      <xdr:colOff>372110</xdr:colOff>
      <xdr:row>16</xdr:row>
      <xdr:rowOff>40005</xdr:rowOff>
    </xdr:to>
    <xdr:grpSp>
      <xdr:nvGrpSpPr>
        <xdr:cNvPr id="5" name="グループ化 4"/>
        <xdr:cNvGrpSpPr/>
      </xdr:nvGrpSpPr>
      <xdr:grpSpPr>
        <a:xfrm>
          <a:off x="6900545" y="285750"/>
          <a:ext cx="6110605" cy="2857500"/>
          <a:chOff x="7551331" y="121831"/>
          <a:chExt cx="6872445" cy="2847973"/>
        </a:xfrm>
      </xdr:grpSpPr>
      <xdr:grpSp>
        <xdr:nvGrpSpPr>
          <xdr:cNvPr id="54" name="グループ化 53"/>
          <xdr:cNvGrpSpPr/>
        </xdr:nvGrpSpPr>
        <xdr:grpSpPr>
          <a:xfrm>
            <a:off x="7551331" y="121831"/>
            <a:ext cx="6872445" cy="2847973"/>
            <a:chOff x="7721063" y="113367"/>
            <a:chExt cx="7665428" cy="3347019"/>
          </a:xfrm>
        </xdr:grpSpPr>
        <xdr:sp macro="" textlink="">
          <xdr:nvSpPr>
            <xdr:cNvPr id="58" name="正方形/長方形 57"/>
            <xdr:cNvSpPr/>
          </xdr:nvSpPr>
          <xdr:spPr>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xdr:cNvSpPr/>
          </xdr:nvSpPr>
          <xdr:spPr>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60" name="正方形/長方形 59"/>
            <xdr:cNvSpPr/>
          </xdr:nvSpPr>
          <xdr:spPr>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xdr:cNvSpPr/>
          </xdr:nvSpPr>
          <xdr:spPr>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xdr:cNvSpPr/>
          </xdr:nvSpPr>
          <xdr:spPr>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5552" name="正方形/長方形 15551"/>
            <xdr:cNvSpPr/>
          </xdr:nvSpPr>
          <xdr:spPr>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xdr:cNvSpPr/>
          </xdr:nvSpPr>
          <xdr:spPr>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xdr:cNvSpPr/>
          </xdr:nvSpPr>
          <xdr:spPr>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15555" name="テキスト ボックス 15554"/>
            <xdr:cNvSpPr txBox="1"/>
          </xdr:nvSpPr>
          <xdr:spPr>
            <a:xfrm>
              <a:off x="8184365" y="3039651"/>
              <a:ext cx="1072529"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15556" name="テキスト ボックス 15555"/>
            <xdr:cNvSpPr txBox="1"/>
          </xdr:nvSpPr>
          <xdr:spPr>
            <a:xfrm>
              <a:off x="9655343" y="3039651"/>
              <a:ext cx="277768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15557" name="テキスト ボックス 15556"/>
            <xdr:cNvSpPr txBox="1"/>
          </xdr:nvSpPr>
          <xdr:spPr>
            <a:xfrm>
              <a:off x="13318058" y="3039650"/>
              <a:ext cx="1414795"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15558" name="正方形/長方形 15557"/>
            <xdr:cNvSpPr/>
          </xdr:nvSpPr>
          <xdr:spPr>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sp macro="" textlink="">
        <xdr:nvSpPr>
          <xdr:cNvPr id="56" name="正方形/長方形 55"/>
          <xdr:cNvSpPr/>
        </xdr:nvSpPr>
        <xdr:spPr>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grpSp>
    <xdr:clientData/>
  </xdr:twoCellAnchor>
  <xdr:twoCellAnchor>
    <xdr:from xmlns:xdr="http://schemas.openxmlformats.org/drawingml/2006/spreadsheetDrawing">
      <xdr:col>16</xdr:col>
      <xdr:colOff>0</xdr:colOff>
      <xdr:row>38</xdr:row>
      <xdr:rowOff>57785</xdr:rowOff>
    </xdr:from>
    <xdr:to xmlns:xdr="http://schemas.openxmlformats.org/drawingml/2006/spreadsheetDrawing">
      <xdr:col>18</xdr:col>
      <xdr:colOff>25400</xdr:colOff>
      <xdr:row>38</xdr:row>
      <xdr:rowOff>243205</xdr:rowOff>
    </xdr:to>
    <xdr:sp macro="" textlink="">
      <xdr:nvSpPr>
        <xdr:cNvPr id="4" name="テキスト ボックス 3"/>
        <xdr:cNvSpPr txBox="1"/>
      </xdr:nvSpPr>
      <xdr:spPr>
        <a:xfrm>
          <a:off x="2778760" y="9133205"/>
          <a:ext cx="35941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33</xdr:col>
      <xdr:colOff>499745</xdr:colOff>
      <xdr:row>3</xdr:row>
      <xdr:rowOff>69215</xdr:rowOff>
    </xdr:from>
    <xdr:to xmlns:xdr="http://schemas.openxmlformats.org/drawingml/2006/spreadsheetDrawing">
      <xdr:col>44</xdr:col>
      <xdr:colOff>78740</xdr:colOff>
      <xdr:row>7</xdr:row>
      <xdr:rowOff>222250</xdr:rowOff>
    </xdr:to>
    <xdr:grpSp>
      <xdr:nvGrpSpPr>
        <xdr:cNvPr id="2" name="グループ化 1"/>
        <xdr:cNvGrpSpPr/>
      </xdr:nvGrpSpPr>
      <xdr:grpSpPr>
        <a:xfrm>
          <a:off x="21717635" y="840740"/>
          <a:ext cx="6368415" cy="1391285"/>
          <a:chOff x="12708085" y="674244"/>
          <a:chExt cx="6974522" cy="1587499"/>
        </a:xfrm>
      </xdr:grpSpPr>
      <xdr:sp macro="" textlink="">
        <xdr:nvSpPr>
          <xdr:cNvPr id="3" name="正方形/長方形 2"/>
          <xdr:cNvSpPr/>
        </xdr:nvSpPr>
        <xdr:spPr>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xdr:cNvGrpSpPr/>
        </xdr:nvGrpSpPr>
        <xdr:grpSpPr>
          <a:xfrm>
            <a:off x="13072719" y="1493416"/>
            <a:ext cx="2574530" cy="257804"/>
            <a:chOff x="13072719" y="1493416"/>
            <a:chExt cx="2574530" cy="257804"/>
          </a:xfrm>
        </xdr:grpSpPr>
        <xdr:sp macro="" textlink="">
          <xdr:nvSpPr>
            <xdr:cNvPr id="5" name="正方形/長方形 4"/>
            <xdr:cNvSpPr/>
          </xdr:nvSpPr>
          <xdr:spPr>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緑色</a:t>
              </a:r>
            </a:p>
          </xdr:txBody>
        </xdr:sp>
        <xdr:sp macro="" textlink="">
          <xdr:nvSpPr>
            <xdr:cNvPr id="6" name="正方形/長方形 5"/>
            <xdr:cNvSpPr/>
          </xdr:nvSpPr>
          <xdr:spPr>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xdr:cNvSpPr/>
          </xdr:nvSpPr>
          <xdr:spPr>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33</xdr:col>
      <xdr:colOff>402590</xdr:colOff>
      <xdr:row>0</xdr:row>
      <xdr:rowOff>125095</xdr:rowOff>
    </xdr:from>
    <xdr:to xmlns:xdr="http://schemas.openxmlformats.org/drawingml/2006/spreadsheetDrawing">
      <xdr:col>49</xdr:col>
      <xdr:colOff>546735</xdr:colOff>
      <xdr:row>6</xdr:row>
      <xdr:rowOff>241300</xdr:rowOff>
    </xdr:to>
    <xdr:grpSp>
      <xdr:nvGrpSpPr>
        <xdr:cNvPr id="2" name="グループ化 1"/>
        <xdr:cNvGrpSpPr/>
      </xdr:nvGrpSpPr>
      <xdr:grpSpPr>
        <a:xfrm>
          <a:off x="20286345" y="125095"/>
          <a:ext cx="10019665" cy="1802130"/>
          <a:chOff x="8668878" y="277094"/>
          <a:chExt cx="11273761" cy="2018320"/>
        </a:xfrm>
      </xdr:grpSpPr>
      <xdr:grpSp>
        <xdr:nvGrpSpPr>
          <xdr:cNvPr id="3" name="グループ化 2"/>
          <xdr:cNvGrpSpPr/>
        </xdr:nvGrpSpPr>
        <xdr:grpSpPr>
          <a:xfrm>
            <a:off x="8668878" y="277094"/>
            <a:ext cx="11273761" cy="2018320"/>
            <a:chOff x="12080190" y="229447"/>
            <a:chExt cx="10200335" cy="1317513"/>
          </a:xfrm>
        </xdr:grpSpPr>
        <xdr:sp macro="" textlink="">
          <xdr:nvSpPr>
            <xdr:cNvPr id="5" name="正方形/長方形 4"/>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xdr:cNvSpPr/>
          </xdr:nvSpPr>
          <xdr:spPr>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ピンク色</a:t>
              </a:r>
            </a:p>
          </xdr:txBody>
        </xdr:sp>
        <xdr:sp macro="" textlink="">
          <xdr:nvSpPr>
            <xdr:cNvPr id="7" name="正方形/長方形 6"/>
            <xdr:cNvSpPr/>
          </xdr:nvSpPr>
          <xdr:spPr>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ピンク色</a:t>
              </a:r>
            </a:p>
          </xdr:txBody>
        </xdr:sp>
      </xdr:grpSp>
      <xdr:sp macro="" textlink="">
        <xdr:nvSpPr>
          <xdr:cNvPr id="4" name="正方形/長方形 3"/>
          <xdr:cNvSpPr/>
        </xdr:nvSpPr>
        <xdr:spPr>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C:\12306000_&#32769;&#20581;&#23616;&#12288;&#32769;&#20154;&#20445;&#20581;&#35506;\03&#12288;&#20225;&#30011;&#27861;&#20196;&#20418;\5.&#24179;&#25104;31&#24180;&#24230;\02%20&#37325;&#35201;&#26696;&#20214;\20&#25991;&#26360;&#37327;\200228%20&#27770;&#35009;&#12539;&#30330;&#20986;&#29992;\&#20462;&#27491;&#24460;\&#21029;&#32025;&#27096;&#24335;&#65299;_&#23455;&#32318;_&#20837;&#21147;&#29992;.xlsx"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C:\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C:\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_rels/externalLink5.xml.rels><?xml version="1.0" encoding="UTF-8"?><Relationships xmlns="http://schemas.openxmlformats.org/package/2006/relationships"><Relationship Id="rId1" Type="http://schemas.openxmlformats.org/officeDocument/2006/relationships/externalLinkPath" Target="file:///C:\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sheetData sheetId="1"/>
      <sheetData sheetId="2"/>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AC1252"/>
  <sheetViews>
    <sheetView showGridLines="0" tabSelected="1" view="pageBreakPreview" zoomScale="90" zoomScaleSheetLayoutView="90" workbookViewId="0">
      <selection activeCell="AJ14" sqref="AJ14"/>
    </sheetView>
  </sheetViews>
  <sheetFormatPr defaultColWidth="9" defaultRowHeight="20.100000000000001" customHeight="1"/>
  <cols>
    <col min="1" max="1" width="4.6640625" style="1" customWidth="1"/>
    <col min="2" max="2" width="11" style="1" customWidth="1"/>
    <col min="3" max="12" width="2.6640625" style="1" customWidth="1"/>
    <col min="13" max="17" width="2.77734375" style="1" customWidth="1"/>
    <col min="18" max="22" width="2.6640625" style="1" customWidth="1"/>
    <col min="23" max="23" width="14.109375" style="1" customWidth="1"/>
    <col min="24" max="24" width="25" style="1" customWidth="1"/>
    <col min="25" max="25" width="30.77734375" style="1" customWidth="1"/>
    <col min="26" max="26" width="8.6640625" style="1" customWidth="1"/>
    <col min="27" max="27" width="9.109375" style="1" customWidth="1"/>
    <col min="28" max="28" width="7.6640625" style="1" customWidth="1"/>
    <col min="29" max="29" width="9" style="1" hidden="1" customWidth="1"/>
    <col min="30" max="16384" width="9" style="1"/>
  </cols>
  <sheetData>
    <row r="1" spans="1:29" ht="20.100000000000001" customHeight="1">
      <c r="A1" s="3" t="s">
        <v>2131</v>
      </c>
      <c r="AC1" s="1" t="s">
        <v>112</v>
      </c>
    </row>
    <row r="2" spans="1:29" ht="11.25" customHeight="1">
      <c r="A2" s="4"/>
    </row>
    <row r="3" spans="1:29" s="2" customFormat="1" ht="24" customHeight="1">
      <c r="A3" s="5" t="s">
        <v>271</v>
      </c>
      <c r="B3" s="5"/>
      <c r="C3" s="5"/>
      <c r="D3" s="5"/>
      <c r="E3" s="5"/>
      <c r="F3" s="5"/>
      <c r="G3" s="5"/>
      <c r="H3" s="5"/>
      <c r="I3" s="5"/>
      <c r="J3" s="5"/>
      <c r="K3" s="5"/>
      <c r="L3" s="5"/>
      <c r="M3" s="5"/>
      <c r="N3" s="5"/>
      <c r="O3" s="5"/>
      <c r="P3" s="5"/>
      <c r="Q3" s="5"/>
      <c r="R3" s="5"/>
      <c r="S3" s="5"/>
      <c r="T3" s="5"/>
      <c r="U3" s="5"/>
      <c r="V3" s="5"/>
      <c r="W3" s="5"/>
      <c r="X3" s="5"/>
      <c r="Y3" s="5"/>
      <c r="Z3" s="5"/>
    </row>
    <row r="4" spans="1:29" s="2" customFormat="1" ht="30.75" customHeight="1">
      <c r="A4" s="6" t="s">
        <v>332</v>
      </c>
      <c r="B4" s="6"/>
      <c r="C4" s="6"/>
      <c r="D4" s="6"/>
      <c r="E4" s="6"/>
      <c r="F4" s="6"/>
      <c r="G4" s="6"/>
      <c r="H4" s="6"/>
      <c r="I4" s="6"/>
      <c r="J4" s="6"/>
      <c r="K4" s="6"/>
      <c r="L4" s="6"/>
      <c r="M4" s="6"/>
      <c r="N4" s="6"/>
      <c r="O4" s="6"/>
      <c r="P4" s="6"/>
      <c r="Q4" s="6"/>
      <c r="R4" s="6"/>
      <c r="S4" s="6"/>
      <c r="T4" s="6"/>
      <c r="U4" s="6"/>
      <c r="V4" s="6"/>
      <c r="W4" s="6"/>
      <c r="X4" s="6"/>
      <c r="Y4" s="6"/>
      <c r="Z4" s="6"/>
      <c r="AA4" s="101"/>
    </row>
    <row r="5" spans="1:29" ht="9.75" customHeight="1">
      <c r="A5" s="2"/>
      <c r="B5" s="9"/>
      <c r="C5" s="9"/>
      <c r="D5" s="9"/>
      <c r="E5" s="9"/>
      <c r="F5" s="9"/>
      <c r="G5" s="9"/>
      <c r="H5" s="9"/>
      <c r="I5" s="9"/>
      <c r="J5" s="9"/>
      <c r="K5" s="9"/>
      <c r="L5" s="9"/>
      <c r="M5" s="9"/>
      <c r="N5" s="9"/>
      <c r="O5" s="9"/>
      <c r="P5" s="9"/>
      <c r="Q5" s="9"/>
      <c r="R5" s="9"/>
      <c r="S5" s="9"/>
      <c r="T5" s="9"/>
      <c r="U5" s="9"/>
      <c r="V5" s="9"/>
      <c r="W5" s="9"/>
      <c r="X5" s="9"/>
      <c r="Y5" s="9"/>
      <c r="Z5" s="9"/>
      <c r="AA5" s="9"/>
    </row>
    <row r="6" spans="1:29" ht="14.25" customHeight="1">
      <c r="A6" s="7" t="s">
        <v>691</v>
      </c>
      <c r="B6" s="7"/>
      <c r="C6" s="7"/>
      <c r="D6" s="7"/>
      <c r="E6" s="7"/>
      <c r="F6" s="7"/>
      <c r="G6" s="7"/>
      <c r="H6" s="7"/>
      <c r="I6" s="7"/>
      <c r="J6" s="7"/>
      <c r="K6" s="7"/>
      <c r="L6" s="7"/>
      <c r="M6" s="7"/>
      <c r="N6" s="7"/>
      <c r="O6" s="7"/>
      <c r="P6" s="7"/>
      <c r="Q6" s="7"/>
      <c r="R6" s="7"/>
      <c r="S6" s="7"/>
      <c r="T6" s="7"/>
      <c r="U6" s="7"/>
      <c r="V6" s="7"/>
      <c r="W6" s="7"/>
      <c r="X6" s="7"/>
      <c r="Y6" s="7"/>
      <c r="Z6" s="7"/>
      <c r="AA6" s="102"/>
    </row>
    <row r="7" spans="1:29" ht="20.100000000000001" customHeight="1">
      <c r="A7" s="8"/>
      <c r="B7" s="9"/>
      <c r="C7" s="9"/>
      <c r="D7" s="9"/>
      <c r="E7" s="9"/>
      <c r="F7" s="9"/>
      <c r="G7" s="9"/>
      <c r="H7" s="9"/>
      <c r="I7" s="9"/>
      <c r="J7" s="9"/>
      <c r="K7" s="9"/>
      <c r="L7" s="9"/>
      <c r="M7" s="9"/>
      <c r="N7" s="9"/>
      <c r="O7" s="9"/>
      <c r="P7" s="9"/>
      <c r="Q7" s="9"/>
      <c r="R7" s="9"/>
      <c r="S7" s="9"/>
      <c r="T7" s="9"/>
      <c r="U7" s="9"/>
      <c r="V7" s="9"/>
      <c r="W7" s="9"/>
      <c r="X7" s="9"/>
      <c r="Y7" s="9"/>
      <c r="Z7" s="9"/>
      <c r="AA7" s="9"/>
    </row>
    <row r="8" spans="1:29" ht="20.100000000000001" customHeight="1">
      <c r="A8" s="8"/>
      <c r="B8" s="9"/>
      <c r="C8" s="9"/>
      <c r="D8" s="9"/>
      <c r="E8" s="9"/>
      <c r="F8" s="9"/>
      <c r="G8" s="9"/>
      <c r="H8" s="9"/>
      <c r="I8" s="9"/>
      <c r="J8" s="9"/>
      <c r="K8" s="9"/>
      <c r="L8" s="9"/>
      <c r="M8" s="9"/>
      <c r="N8" s="9"/>
      <c r="O8" s="9"/>
      <c r="P8" s="9"/>
      <c r="Q8" s="9"/>
      <c r="R8" s="9"/>
      <c r="S8" s="9"/>
      <c r="T8" s="9"/>
      <c r="U8" s="9"/>
      <c r="V8" s="9"/>
      <c r="W8" s="9"/>
      <c r="X8" s="9"/>
      <c r="Y8" s="9"/>
      <c r="Z8" s="9"/>
      <c r="AA8" s="9"/>
    </row>
    <row r="9" spans="1:29" ht="20.100000000000001" customHeight="1">
      <c r="A9" s="8"/>
      <c r="B9" s="9"/>
      <c r="C9" s="9"/>
      <c r="D9" s="9"/>
      <c r="E9" s="9"/>
      <c r="F9" s="9"/>
      <c r="G9" s="9"/>
      <c r="H9" s="9"/>
      <c r="I9" s="9"/>
      <c r="J9" s="9"/>
      <c r="K9" s="9"/>
      <c r="L9" s="9"/>
      <c r="M9" s="9"/>
      <c r="N9" s="9"/>
      <c r="O9" s="9"/>
      <c r="P9" s="9"/>
      <c r="Q9" s="9"/>
      <c r="R9" s="9"/>
      <c r="S9" s="9"/>
      <c r="T9" s="9"/>
      <c r="U9" s="9"/>
      <c r="V9" s="9"/>
      <c r="W9" s="9"/>
      <c r="X9" s="9"/>
      <c r="Y9" s="9"/>
      <c r="Z9" s="9"/>
      <c r="AA9" s="9"/>
    </row>
    <row r="10" spans="1:29" ht="20.100000000000001" customHeight="1">
      <c r="A10" s="8"/>
      <c r="B10" s="9"/>
      <c r="C10" s="9"/>
      <c r="D10" s="9"/>
      <c r="E10" s="9"/>
      <c r="F10" s="9"/>
      <c r="G10" s="9"/>
      <c r="H10" s="9"/>
      <c r="I10" s="9"/>
      <c r="J10" s="9"/>
      <c r="K10" s="9"/>
      <c r="L10" s="9"/>
      <c r="M10" s="9"/>
      <c r="N10" s="9"/>
      <c r="O10" s="9"/>
      <c r="P10" s="9"/>
      <c r="Q10" s="9"/>
      <c r="R10" s="9"/>
      <c r="S10" s="9"/>
      <c r="T10" s="9"/>
      <c r="U10" s="9"/>
      <c r="V10" s="9"/>
      <c r="W10" s="9"/>
      <c r="X10" s="9"/>
      <c r="Y10" s="9"/>
      <c r="Z10" s="9"/>
      <c r="AA10" s="9"/>
    </row>
    <row r="11" spans="1:29" ht="20.100000000000001" customHeight="1">
      <c r="A11" s="8"/>
      <c r="B11" s="9"/>
      <c r="C11" s="9"/>
      <c r="D11" s="9"/>
      <c r="E11" s="9"/>
      <c r="F11" s="9"/>
      <c r="G11" s="9"/>
      <c r="H11" s="9"/>
      <c r="I11" s="9"/>
      <c r="J11" s="9"/>
      <c r="K11" s="9"/>
      <c r="L11" s="9"/>
      <c r="M11" s="9"/>
      <c r="N11" s="9"/>
      <c r="O11" s="9"/>
      <c r="P11" s="9"/>
      <c r="Q11" s="9"/>
      <c r="R11" s="9"/>
      <c r="S11" s="9"/>
      <c r="T11" s="9"/>
      <c r="U11" s="9"/>
      <c r="V11" s="9"/>
      <c r="W11" s="9"/>
      <c r="X11" s="9"/>
      <c r="Y11" s="9"/>
      <c r="Z11" s="9"/>
      <c r="AA11" s="9"/>
    </row>
    <row r="12" spans="1:29" ht="20.100000000000001" customHeight="1">
      <c r="A12" s="9"/>
      <c r="B12" s="9"/>
      <c r="C12" s="9"/>
      <c r="D12" s="9"/>
      <c r="E12" s="9"/>
      <c r="F12" s="9"/>
      <c r="G12" s="9"/>
      <c r="H12" s="9"/>
      <c r="I12" s="9"/>
      <c r="J12" s="9"/>
      <c r="K12" s="9"/>
      <c r="L12" s="9"/>
      <c r="M12" s="9"/>
      <c r="N12" s="9"/>
      <c r="O12" s="9"/>
      <c r="P12" s="9"/>
      <c r="Q12" s="9"/>
      <c r="R12" s="9"/>
      <c r="S12" s="9"/>
      <c r="T12" s="9"/>
      <c r="U12" s="9"/>
      <c r="V12" s="9"/>
      <c r="W12" s="9"/>
      <c r="X12" s="9"/>
      <c r="Y12" s="9"/>
      <c r="Z12" s="9"/>
      <c r="AA12" s="9"/>
    </row>
    <row r="13" spans="1:29" ht="19.5" customHeight="1">
      <c r="A13" s="9"/>
      <c r="B13" s="9"/>
      <c r="C13" s="9"/>
      <c r="D13" s="9"/>
      <c r="E13" s="9"/>
      <c r="F13" s="9"/>
      <c r="G13" s="9"/>
      <c r="H13" s="9"/>
      <c r="I13" s="9"/>
      <c r="J13" s="9"/>
      <c r="K13" s="9"/>
      <c r="L13" s="9"/>
      <c r="M13" s="9"/>
      <c r="N13" s="9"/>
      <c r="O13" s="9"/>
      <c r="P13" s="9"/>
      <c r="Q13" s="9"/>
      <c r="R13" s="9"/>
      <c r="S13" s="9"/>
      <c r="T13" s="9"/>
      <c r="U13" s="9"/>
      <c r="V13" s="9"/>
      <c r="W13" s="9"/>
      <c r="X13" s="9"/>
      <c r="Y13" s="9"/>
      <c r="Z13" s="9"/>
      <c r="AA13" s="9"/>
    </row>
    <row r="14" spans="1:29" ht="51.75" customHeight="1">
      <c r="A14" s="5" t="s">
        <v>2270</v>
      </c>
      <c r="B14" s="5"/>
      <c r="C14" s="5"/>
      <c r="D14" s="5"/>
      <c r="E14" s="5"/>
      <c r="F14" s="5"/>
      <c r="G14" s="5"/>
      <c r="H14" s="5"/>
      <c r="I14" s="5"/>
      <c r="J14" s="5"/>
      <c r="K14" s="5"/>
      <c r="L14" s="5"/>
      <c r="M14" s="5"/>
      <c r="N14" s="5"/>
      <c r="O14" s="5"/>
      <c r="P14" s="5"/>
      <c r="Q14" s="5"/>
      <c r="R14" s="5"/>
      <c r="S14" s="5"/>
      <c r="T14" s="5"/>
      <c r="U14" s="5"/>
      <c r="V14" s="5"/>
      <c r="W14" s="5"/>
      <c r="X14" s="5"/>
      <c r="Y14" s="5"/>
      <c r="Z14" s="5"/>
      <c r="AA14" s="102"/>
    </row>
    <row r="15" spans="1:29" ht="13.5" customHeight="1">
      <c r="A15" s="2"/>
      <c r="B15" s="9"/>
      <c r="C15" s="9"/>
      <c r="D15" s="9"/>
      <c r="E15" s="9"/>
      <c r="F15" s="9"/>
      <c r="G15" s="9"/>
      <c r="H15" s="9"/>
      <c r="I15" s="9"/>
      <c r="J15" s="9"/>
      <c r="K15" s="9"/>
      <c r="L15" s="9"/>
      <c r="M15" s="9"/>
      <c r="N15" s="9"/>
      <c r="O15" s="9"/>
      <c r="P15" s="9"/>
      <c r="Q15" s="9"/>
      <c r="R15" s="9"/>
      <c r="S15" s="9"/>
      <c r="T15" s="9"/>
      <c r="U15" s="9"/>
      <c r="V15" s="9"/>
      <c r="W15" s="9"/>
      <c r="X15" s="9"/>
      <c r="Y15" s="9"/>
      <c r="Z15" s="9"/>
      <c r="AA15" s="9"/>
    </row>
    <row r="16" spans="1:29" ht="13.5" customHeight="1">
      <c r="A16" s="2"/>
      <c r="B16" s="9"/>
      <c r="C16" s="9"/>
      <c r="D16" s="9"/>
      <c r="E16" s="9"/>
      <c r="F16" s="9"/>
      <c r="G16" s="9"/>
      <c r="H16" s="9"/>
      <c r="I16" s="9"/>
      <c r="J16" s="9"/>
      <c r="K16" s="9"/>
      <c r="L16" s="9"/>
      <c r="M16" s="9"/>
      <c r="N16" s="9"/>
      <c r="O16" s="9"/>
      <c r="P16" s="9"/>
      <c r="Q16" s="9"/>
      <c r="R16" s="9"/>
      <c r="S16" s="9"/>
      <c r="T16" s="9"/>
      <c r="U16" s="9"/>
      <c r="V16" s="9"/>
      <c r="W16" s="9"/>
      <c r="X16" s="9"/>
      <c r="Y16" s="9"/>
      <c r="Z16" s="9"/>
      <c r="AA16" s="9"/>
    </row>
    <row r="17" spans="1:27" ht="13.5" customHeight="1">
      <c r="A17" s="2"/>
      <c r="B17" s="9"/>
      <c r="C17" s="9"/>
      <c r="D17" s="9"/>
      <c r="E17" s="9"/>
      <c r="F17" s="9"/>
      <c r="G17" s="9"/>
      <c r="H17" s="9"/>
      <c r="I17" s="9"/>
      <c r="J17" s="9"/>
      <c r="K17" s="9"/>
      <c r="L17" s="9"/>
      <c r="M17" s="9"/>
      <c r="N17" s="9"/>
      <c r="O17" s="9"/>
      <c r="P17" s="9"/>
      <c r="Q17" s="9"/>
      <c r="R17" s="9"/>
      <c r="S17" s="9"/>
      <c r="T17" s="9"/>
      <c r="U17" s="9"/>
      <c r="V17" s="9"/>
      <c r="W17" s="9"/>
      <c r="X17" s="9"/>
      <c r="Y17" s="9"/>
      <c r="Z17" s="9"/>
      <c r="AA17" s="9"/>
    </row>
    <row r="18" spans="1:27" ht="13.5" customHeight="1">
      <c r="A18" s="2"/>
      <c r="B18" s="9"/>
      <c r="C18" s="9"/>
      <c r="D18" s="9"/>
      <c r="E18" s="9"/>
      <c r="F18" s="9"/>
      <c r="G18" s="9"/>
      <c r="H18" s="9"/>
      <c r="I18" s="9"/>
      <c r="J18" s="9"/>
      <c r="K18" s="9"/>
      <c r="L18" s="9"/>
      <c r="M18" s="9"/>
      <c r="N18" s="9"/>
      <c r="O18" s="9"/>
      <c r="P18" s="9"/>
      <c r="Q18" s="9"/>
      <c r="R18" s="9"/>
      <c r="S18" s="9"/>
      <c r="T18" s="9"/>
      <c r="U18" s="9"/>
      <c r="V18" s="9"/>
      <c r="W18" s="9"/>
      <c r="X18" s="9"/>
      <c r="Y18" s="9"/>
      <c r="Z18" s="9"/>
      <c r="AA18" s="9"/>
    </row>
    <row r="19" spans="1:27" ht="13.5" customHeight="1">
      <c r="A19" s="2"/>
      <c r="B19" s="9"/>
      <c r="C19" s="9"/>
      <c r="D19" s="9"/>
      <c r="E19" s="9"/>
      <c r="F19" s="9"/>
      <c r="G19" s="9"/>
      <c r="H19" s="9"/>
      <c r="I19" s="9"/>
      <c r="J19" s="9"/>
      <c r="K19" s="9"/>
      <c r="L19" s="9"/>
      <c r="M19" s="9"/>
      <c r="N19" s="9"/>
      <c r="O19" s="9"/>
      <c r="P19" s="9"/>
      <c r="Q19" s="9"/>
      <c r="R19" s="9"/>
      <c r="S19" s="9"/>
      <c r="T19" s="9"/>
      <c r="U19" s="9"/>
      <c r="V19" s="9"/>
      <c r="W19" s="9"/>
      <c r="X19" s="9"/>
      <c r="Y19" s="9"/>
      <c r="Z19" s="9"/>
      <c r="AA19" s="9"/>
    </row>
    <row r="20" spans="1:27" ht="13.5" customHeight="1">
      <c r="A20" s="2"/>
      <c r="B20" s="9"/>
      <c r="C20" s="9"/>
      <c r="D20" s="9"/>
      <c r="E20" s="9"/>
      <c r="F20" s="9"/>
      <c r="G20" s="9"/>
      <c r="H20" s="9"/>
      <c r="I20" s="9"/>
      <c r="J20" s="9"/>
      <c r="K20" s="9"/>
      <c r="L20" s="9"/>
      <c r="M20" s="9"/>
      <c r="N20" s="9"/>
      <c r="O20" s="9"/>
      <c r="P20" s="9"/>
      <c r="Q20" s="9"/>
      <c r="R20" s="9"/>
      <c r="S20" s="9"/>
      <c r="T20" s="9"/>
      <c r="U20" s="9"/>
      <c r="V20" s="9"/>
      <c r="W20" s="9"/>
      <c r="X20" s="9"/>
      <c r="Y20" s="9"/>
      <c r="Z20" s="9"/>
      <c r="AA20" s="9"/>
    </row>
    <row r="21" spans="1:27" ht="13.5" customHeight="1">
      <c r="A21" s="2"/>
      <c r="B21" s="9"/>
      <c r="C21" s="9"/>
      <c r="D21" s="9"/>
      <c r="E21" s="9"/>
      <c r="F21" s="9"/>
      <c r="G21" s="9"/>
      <c r="H21" s="9"/>
      <c r="I21" s="9"/>
      <c r="J21" s="9"/>
      <c r="K21" s="9"/>
      <c r="L21" s="9"/>
      <c r="M21" s="9"/>
      <c r="N21" s="9"/>
      <c r="O21" s="9"/>
      <c r="P21" s="9"/>
      <c r="Q21" s="9"/>
      <c r="R21" s="9"/>
      <c r="S21" s="9"/>
      <c r="T21" s="9"/>
      <c r="U21" s="9"/>
      <c r="V21" s="9"/>
      <c r="W21" s="9"/>
      <c r="X21" s="9"/>
      <c r="Y21" s="9"/>
      <c r="Z21" s="9"/>
      <c r="AA21" s="9"/>
    </row>
    <row r="22" spans="1:27" ht="13.5" customHeight="1">
      <c r="A22" s="2"/>
      <c r="B22" s="9"/>
      <c r="C22" s="9"/>
      <c r="D22" s="9"/>
      <c r="E22" s="9"/>
      <c r="F22" s="9"/>
      <c r="G22" s="9"/>
      <c r="H22" s="9"/>
      <c r="I22" s="9"/>
      <c r="J22" s="9"/>
      <c r="K22" s="9"/>
      <c r="L22" s="9"/>
      <c r="M22" s="9"/>
      <c r="N22" s="9"/>
      <c r="O22" s="9"/>
      <c r="P22" s="9"/>
      <c r="Q22" s="9"/>
      <c r="R22" s="9"/>
      <c r="S22" s="9"/>
      <c r="T22" s="9"/>
      <c r="U22" s="9"/>
      <c r="V22" s="9"/>
      <c r="W22" s="9"/>
      <c r="X22" s="9"/>
      <c r="Y22" s="9"/>
      <c r="Z22" s="9"/>
      <c r="AA22" s="9"/>
    </row>
    <row r="23" spans="1:27" ht="13.5" customHeight="1">
      <c r="A23" s="2"/>
      <c r="B23" s="9"/>
      <c r="C23" s="9"/>
      <c r="D23" s="9"/>
      <c r="E23" s="9"/>
      <c r="F23" s="9"/>
      <c r="G23" s="9"/>
      <c r="H23" s="9"/>
      <c r="I23" s="9"/>
      <c r="J23" s="9"/>
      <c r="K23" s="9"/>
      <c r="L23" s="9"/>
      <c r="M23" s="9"/>
      <c r="N23" s="9"/>
      <c r="O23" s="9"/>
      <c r="P23" s="9"/>
      <c r="Q23" s="9"/>
      <c r="R23" s="9"/>
      <c r="S23" s="9"/>
      <c r="T23" s="9"/>
      <c r="U23" s="9"/>
      <c r="V23" s="9"/>
      <c r="W23" s="9"/>
      <c r="X23" s="9"/>
      <c r="Y23" s="9"/>
      <c r="Z23" s="9"/>
      <c r="AA23" s="9"/>
    </row>
    <row r="24" spans="1:27" ht="13.5" customHeight="1">
      <c r="A24" s="2"/>
      <c r="B24" s="9"/>
      <c r="C24" s="9"/>
      <c r="D24" s="9"/>
      <c r="E24" s="9"/>
      <c r="F24" s="9"/>
      <c r="G24" s="9"/>
      <c r="H24" s="9"/>
      <c r="I24" s="9"/>
      <c r="J24" s="9"/>
      <c r="K24" s="9"/>
      <c r="L24" s="9"/>
      <c r="M24" s="9"/>
      <c r="N24" s="9"/>
      <c r="O24" s="9"/>
      <c r="P24" s="9"/>
      <c r="Q24" s="9"/>
      <c r="R24" s="9"/>
      <c r="S24" s="9"/>
      <c r="T24" s="9"/>
      <c r="U24" s="9"/>
      <c r="V24" s="9"/>
      <c r="W24" s="9"/>
      <c r="X24" s="9"/>
      <c r="Y24" s="9"/>
      <c r="Z24" s="9"/>
      <c r="AA24" s="9"/>
    </row>
    <row r="25" spans="1:27" ht="13.5" customHeight="1">
      <c r="A25" s="2"/>
      <c r="B25" s="9"/>
      <c r="C25" s="9"/>
      <c r="D25" s="9"/>
      <c r="E25" s="9"/>
      <c r="F25" s="9"/>
      <c r="G25" s="9"/>
      <c r="H25" s="9"/>
      <c r="I25" s="9"/>
      <c r="J25" s="9"/>
      <c r="K25" s="9"/>
      <c r="L25" s="9"/>
      <c r="M25" s="9"/>
      <c r="N25" s="9"/>
      <c r="O25" s="9"/>
      <c r="P25" s="9"/>
      <c r="Q25" s="9"/>
      <c r="R25" s="9"/>
      <c r="S25" s="9"/>
      <c r="T25" s="9"/>
      <c r="U25" s="9"/>
      <c r="V25" s="9"/>
      <c r="W25" s="9"/>
      <c r="X25" s="9"/>
      <c r="Y25" s="9"/>
      <c r="Z25" s="9"/>
      <c r="AA25" s="9"/>
    </row>
    <row r="26" spans="1:27" ht="13.5" customHeight="1">
      <c r="A26" s="2"/>
      <c r="B26" s="9"/>
      <c r="C26" s="9"/>
      <c r="D26" s="9"/>
      <c r="E26" s="9"/>
      <c r="F26" s="9"/>
      <c r="G26" s="9"/>
      <c r="H26" s="9"/>
      <c r="I26" s="9"/>
      <c r="J26" s="9"/>
      <c r="K26" s="9"/>
      <c r="L26" s="9"/>
      <c r="M26" s="9"/>
      <c r="N26" s="9"/>
      <c r="O26" s="9"/>
      <c r="P26" s="9"/>
      <c r="Q26" s="9"/>
      <c r="R26" s="9"/>
      <c r="S26" s="9"/>
      <c r="T26" s="9"/>
      <c r="U26" s="9"/>
      <c r="V26" s="9"/>
      <c r="W26" s="9"/>
      <c r="X26" s="9"/>
      <c r="Y26" s="9"/>
      <c r="Z26" s="9"/>
      <c r="AA26" s="9"/>
    </row>
    <row r="27" spans="1:27" ht="13.5" customHeight="1">
      <c r="A27" s="2"/>
      <c r="B27" s="9"/>
      <c r="C27" s="9"/>
      <c r="D27" s="9"/>
      <c r="E27" s="9"/>
      <c r="F27" s="9"/>
      <c r="G27" s="9"/>
      <c r="H27" s="9"/>
      <c r="I27" s="9"/>
      <c r="J27" s="9"/>
      <c r="K27" s="9"/>
      <c r="L27" s="9"/>
      <c r="M27" s="9"/>
      <c r="N27" s="9"/>
      <c r="O27" s="9"/>
      <c r="P27" s="9"/>
      <c r="Q27" s="9"/>
      <c r="R27" s="9"/>
      <c r="S27" s="9"/>
      <c r="T27" s="9"/>
      <c r="U27" s="9"/>
      <c r="V27" s="9"/>
      <c r="W27" s="9"/>
      <c r="X27" s="9"/>
      <c r="Y27" s="9"/>
      <c r="Z27" s="9"/>
      <c r="AA27" s="9"/>
    </row>
    <row r="28" spans="1:27" ht="13.5" customHeight="1">
      <c r="A28" s="2"/>
      <c r="B28" s="9"/>
      <c r="C28" s="9"/>
      <c r="D28" s="9"/>
      <c r="E28" s="9"/>
      <c r="F28" s="9"/>
      <c r="G28" s="9"/>
      <c r="H28" s="9"/>
      <c r="I28" s="9"/>
      <c r="J28" s="9"/>
      <c r="K28" s="9"/>
      <c r="L28" s="9"/>
      <c r="M28" s="9"/>
      <c r="N28" s="9"/>
      <c r="O28" s="9"/>
      <c r="P28" s="9"/>
      <c r="Q28" s="9"/>
      <c r="R28" s="9"/>
      <c r="S28" s="9"/>
      <c r="T28" s="9"/>
      <c r="U28" s="9"/>
      <c r="V28" s="9"/>
      <c r="W28" s="9"/>
      <c r="X28" s="9"/>
      <c r="Y28" s="9"/>
      <c r="Z28" s="9"/>
      <c r="AA28" s="9"/>
    </row>
    <row r="29" spans="1:27" ht="10.5" customHeight="1">
      <c r="A29" s="2"/>
      <c r="B29" s="9"/>
      <c r="C29" s="9"/>
      <c r="D29" s="9"/>
      <c r="E29" s="9"/>
      <c r="F29" s="9"/>
      <c r="G29" s="9"/>
      <c r="H29" s="9"/>
      <c r="I29" s="9"/>
      <c r="J29" s="9"/>
      <c r="K29" s="9"/>
      <c r="L29" s="9"/>
      <c r="M29" s="9"/>
      <c r="N29" s="9"/>
      <c r="O29" s="9"/>
      <c r="P29" s="9"/>
      <c r="Q29" s="9"/>
      <c r="R29" s="9"/>
      <c r="S29" s="9"/>
      <c r="T29" s="9"/>
      <c r="U29" s="9"/>
      <c r="V29" s="9"/>
      <c r="W29" s="9"/>
      <c r="X29" s="9"/>
      <c r="Y29" s="9"/>
      <c r="Z29" s="9"/>
      <c r="AA29" s="9"/>
    </row>
    <row r="30" spans="1:27" ht="19.5" customHeight="1">
      <c r="A30" s="10" t="s">
        <v>164</v>
      </c>
      <c r="B30" s="9"/>
      <c r="C30" s="9"/>
      <c r="D30" s="9"/>
      <c r="E30" s="9"/>
      <c r="F30" s="9"/>
      <c r="G30" s="9"/>
      <c r="H30" s="9"/>
      <c r="I30" s="9"/>
      <c r="J30" s="9"/>
      <c r="K30" s="9"/>
      <c r="L30" s="9"/>
      <c r="M30" s="9"/>
      <c r="N30" s="9"/>
      <c r="O30" s="9"/>
      <c r="P30" s="9"/>
      <c r="Q30" s="9"/>
      <c r="R30" s="9"/>
      <c r="S30" s="9"/>
      <c r="T30" s="9"/>
      <c r="U30" s="9"/>
      <c r="V30" s="9"/>
      <c r="W30" s="9"/>
      <c r="X30" s="9"/>
      <c r="Y30" s="9"/>
      <c r="Z30" s="9"/>
      <c r="AA30" s="9"/>
    </row>
    <row r="31" spans="1:27" ht="20.100000000000001" customHeight="1">
      <c r="A31" s="9"/>
      <c r="B31" s="2" t="s">
        <v>2130</v>
      </c>
      <c r="C31" s="9"/>
      <c r="D31" s="9"/>
      <c r="E31" s="9"/>
      <c r="F31" s="9"/>
      <c r="G31" s="9"/>
      <c r="H31" s="9"/>
      <c r="I31" s="9"/>
      <c r="J31" s="9"/>
      <c r="K31" s="9"/>
      <c r="L31" s="9"/>
      <c r="M31" s="9"/>
      <c r="N31" s="9"/>
      <c r="O31" s="9"/>
      <c r="P31" s="9"/>
      <c r="Q31" s="9"/>
      <c r="R31" s="9"/>
      <c r="S31" s="9"/>
      <c r="T31" s="9"/>
      <c r="U31" s="9"/>
      <c r="V31" s="9"/>
      <c r="W31" s="9"/>
      <c r="X31" s="9"/>
      <c r="Y31" s="9"/>
      <c r="Z31" s="9"/>
      <c r="AA31" s="9"/>
    </row>
    <row r="32" spans="1:27" ht="20.100000000000001" customHeight="1">
      <c r="A32" s="9"/>
      <c r="B32" s="12" t="s">
        <v>273</v>
      </c>
      <c r="C32" s="23"/>
      <c r="D32" s="32"/>
      <c r="E32" s="32"/>
      <c r="F32" s="32"/>
      <c r="G32" s="32"/>
      <c r="H32" s="32"/>
      <c r="I32" s="32"/>
      <c r="J32" s="32"/>
      <c r="K32" s="32"/>
      <c r="L32" s="37"/>
      <c r="M32" s="9"/>
      <c r="N32" s="9"/>
      <c r="O32" s="9"/>
      <c r="P32" s="9"/>
      <c r="Q32" s="9"/>
      <c r="R32" s="9"/>
      <c r="S32" s="9"/>
      <c r="T32" s="9"/>
      <c r="U32" s="9"/>
      <c r="V32" s="9"/>
      <c r="W32" s="9"/>
      <c r="X32" s="9"/>
      <c r="Y32" s="9"/>
      <c r="Z32" s="9"/>
      <c r="AA32" s="9"/>
    </row>
    <row r="33" spans="1:29" ht="1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row>
    <row r="34" spans="1:29" ht="20.100000000000001" customHeight="1">
      <c r="A34" s="10" t="s">
        <v>5</v>
      </c>
      <c r="B34" s="9"/>
      <c r="C34" s="9"/>
      <c r="D34" s="9"/>
      <c r="E34" s="9"/>
      <c r="F34" s="9"/>
      <c r="G34" s="9"/>
      <c r="H34" s="9"/>
      <c r="I34" s="9"/>
      <c r="J34" s="9"/>
      <c r="K34" s="9"/>
      <c r="L34" s="9"/>
      <c r="M34" s="9"/>
      <c r="N34" s="9"/>
      <c r="O34" s="9"/>
      <c r="P34" s="9"/>
      <c r="Q34" s="9"/>
      <c r="R34" s="9"/>
      <c r="S34" s="9"/>
      <c r="T34" s="9"/>
      <c r="U34" s="9"/>
      <c r="V34" s="9"/>
      <c r="W34" s="9"/>
      <c r="X34" s="9"/>
      <c r="Y34" s="9"/>
      <c r="Z34" s="9"/>
      <c r="AA34" s="9"/>
    </row>
    <row r="35" spans="1:29" ht="20.100000000000001" customHeight="1">
      <c r="A35" s="9"/>
      <c r="B35" s="2" t="s">
        <v>266</v>
      </c>
      <c r="C35" s="9"/>
      <c r="D35" s="9"/>
      <c r="E35" s="9"/>
      <c r="F35" s="9"/>
      <c r="G35" s="9"/>
      <c r="H35" s="9"/>
      <c r="I35" s="9"/>
      <c r="J35" s="9"/>
      <c r="K35" s="9"/>
      <c r="L35" s="9"/>
      <c r="M35" s="9"/>
      <c r="N35" s="9"/>
      <c r="O35" s="9"/>
      <c r="P35" s="9"/>
      <c r="Q35" s="9"/>
      <c r="R35" s="9"/>
      <c r="S35" s="9"/>
      <c r="T35" s="9"/>
      <c r="U35" s="9"/>
      <c r="V35" s="9"/>
      <c r="W35" s="9"/>
      <c r="X35" s="9"/>
      <c r="Y35" s="9"/>
      <c r="Z35" s="9"/>
      <c r="AA35" s="9"/>
    </row>
    <row r="36" spans="1:29" ht="20.100000000000001" customHeight="1">
      <c r="A36" s="9"/>
      <c r="B36" s="13" t="s">
        <v>39</v>
      </c>
      <c r="C36" s="24" t="s">
        <v>1</v>
      </c>
      <c r="D36" s="24"/>
      <c r="E36" s="24"/>
      <c r="F36" s="24"/>
      <c r="G36" s="24"/>
      <c r="H36" s="24"/>
      <c r="I36" s="24"/>
      <c r="J36" s="24"/>
      <c r="K36" s="24"/>
      <c r="L36" s="38"/>
      <c r="M36" s="43"/>
      <c r="N36" s="54"/>
      <c r="O36" s="54"/>
      <c r="P36" s="54"/>
      <c r="Q36" s="54"/>
      <c r="R36" s="54"/>
      <c r="S36" s="54"/>
      <c r="T36" s="54"/>
      <c r="U36" s="54"/>
      <c r="V36" s="54"/>
      <c r="W36" s="78"/>
      <c r="X36" s="86"/>
      <c r="Y36" s="9"/>
      <c r="Z36" s="9"/>
      <c r="AA36" s="9"/>
    </row>
    <row r="37" spans="1:29" ht="20.100000000000001" customHeight="1">
      <c r="A37" s="9"/>
      <c r="B37" s="14"/>
      <c r="C37" s="24" t="s">
        <v>113</v>
      </c>
      <c r="D37" s="24"/>
      <c r="E37" s="24"/>
      <c r="F37" s="24"/>
      <c r="G37" s="24"/>
      <c r="H37" s="24"/>
      <c r="I37" s="24"/>
      <c r="J37" s="24"/>
      <c r="K37" s="24"/>
      <c r="L37" s="38"/>
      <c r="M37" s="44"/>
      <c r="N37" s="55"/>
      <c r="O37" s="55"/>
      <c r="P37" s="55"/>
      <c r="Q37" s="55"/>
      <c r="R37" s="55"/>
      <c r="S37" s="55"/>
      <c r="T37" s="55"/>
      <c r="U37" s="57"/>
      <c r="V37" s="57"/>
      <c r="W37" s="79"/>
      <c r="X37" s="87"/>
      <c r="Y37" s="9"/>
      <c r="Z37" s="9"/>
      <c r="AA37" s="9"/>
      <c r="AC37" s="1" t="s">
        <v>116</v>
      </c>
    </row>
    <row r="38" spans="1:29" ht="20.100000000000001" customHeight="1">
      <c r="A38" s="9"/>
      <c r="B38" s="13" t="s">
        <v>121</v>
      </c>
      <c r="C38" s="24" t="s">
        <v>4</v>
      </c>
      <c r="D38" s="24"/>
      <c r="E38" s="24"/>
      <c r="F38" s="24"/>
      <c r="G38" s="24"/>
      <c r="H38" s="24"/>
      <c r="I38" s="24"/>
      <c r="J38" s="24"/>
      <c r="K38" s="24"/>
      <c r="L38" s="38"/>
      <c r="M38" s="45"/>
      <c r="N38" s="56"/>
      <c r="O38" s="56"/>
      <c r="P38" s="63" t="s">
        <v>81</v>
      </c>
      <c r="Q38" s="56"/>
      <c r="R38" s="56"/>
      <c r="S38" s="56"/>
      <c r="T38" s="73"/>
      <c r="U38" s="74"/>
      <c r="V38" s="75"/>
      <c r="W38" s="75"/>
      <c r="X38" s="75"/>
      <c r="Y38" s="9"/>
      <c r="Z38" s="9"/>
      <c r="AA38" s="9"/>
      <c r="AC38" s="1" t="str">
        <f>CONCATENATE(M38,N38,O38,P38,Q38,R38,S38,T38)</f>
        <v>－</v>
      </c>
    </row>
    <row r="39" spans="1:29" ht="20.100000000000001" customHeight="1">
      <c r="A39" s="9"/>
      <c r="B39" s="15"/>
      <c r="C39" s="24" t="s">
        <v>123</v>
      </c>
      <c r="D39" s="24"/>
      <c r="E39" s="24"/>
      <c r="F39" s="24"/>
      <c r="G39" s="24"/>
      <c r="H39" s="24"/>
      <c r="I39" s="24"/>
      <c r="J39" s="24"/>
      <c r="K39" s="24"/>
      <c r="L39" s="38"/>
      <c r="M39" s="44"/>
      <c r="N39" s="55"/>
      <c r="O39" s="55"/>
      <c r="P39" s="55"/>
      <c r="Q39" s="55"/>
      <c r="R39" s="55"/>
      <c r="S39" s="55"/>
      <c r="T39" s="55"/>
      <c r="U39" s="58"/>
      <c r="V39" s="58"/>
      <c r="W39" s="80"/>
      <c r="X39" s="88"/>
      <c r="Y39" s="9"/>
      <c r="Z39" s="9"/>
      <c r="AA39" s="9"/>
    </row>
    <row r="40" spans="1:29" ht="20.100000000000001" customHeight="1">
      <c r="A40" s="9"/>
      <c r="B40" s="14"/>
      <c r="C40" s="24" t="s">
        <v>125</v>
      </c>
      <c r="D40" s="24"/>
      <c r="E40" s="24"/>
      <c r="F40" s="24"/>
      <c r="G40" s="24"/>
      <c r="H40" s="24"/>
      <c r="I40" s="24"/>
      <c r="J40" s="24"/>
      <c r="K40" s="24"/>
      <c r="L40" s="38"/>
      <c r="M40" s="44"/>
      <c r="N40" s="55"/>
      <c r="O40" s="55"/>
      <c r="P40" s="55"/>
      <c r="Q40" s="55"/>
      <c r="R40" s="55"/>
      <c r="S40" s="55"/>
      <c r="T40" s="55"/>
      <c r="U40" s="55"/>
      <c r="V40" s="55"/>
      <c r="W40" s="81"/>
      <c r="X40" s="89"/>
      <c r="Y40" s="9"/>
      <c r="Z40" s="9"/>
      <c r="AA40" s="9"/>
    </row>
    <row r="41" spans="1:29" ht="20.100000000000001" customHeight="1">
      <c r="A41" s="9"/>
      <c r="B41" s="13" t="s">
        <v>59</v>
      </c>
      <c r="C41" s="24" t="s">
        <v>79</v>
      </c>
      <c r="D41" s="24"/>
      <c r="E41" s="24"/>
      <c r="F41" s="24"/>
      <c r="G41" s="24"/>
      <c r="H41" s="24"/>
      <c r="I41" s="24"/>
      <c r="J41" s="24"/>
      <c r="K41" s="24"/>
      <c r="L41" s="38"/>
      <c r="M41" s="44"/>
      <c r="N41" s="55"/>
      <c r="O41" s="55"/>
      <c r="P41" s="55"/>
      <c r="Q41" s="55"/>
      <c r="R41" s="55"/>
      <c r="S41" s="55"/>
      <c r="T41" s="55"/>
      <c r="U41" s="55"/>
      <c r="V41" s="55"/>
      <c r="W41" s="81"/>
      <c r="X41" s="89"/>
      <c r="Y41" s="9"/>
      <c r="Z41" s="9"/>
      <c r="AA41" s="9"/>
    </row>
    <row r="42" spans="1:29" ht="20.100000000000001" customHeight="1">
      <c r="A42" s="9"/>
      <c r="B42" s="14"/>
      <c r="C42" s="24" t="s">
        <v>131</v>
      </c>
      <c r="D42" s="24"/>
      <c r="E42" s="24"/>
      <c r="F42" s="24"/>
      <c r="G42" s="24"/>
      <c r="H42" s="24"/>
      <c r="I42" s="24"/>
      <c r="J42" s="24"/>
      <c r="K42" s="24"/>
      <c r="L42" s="38"/>
      <c r="M42" s="46"/>
      <c r="N42" s="57"/>
      <c r="O42" s="57"/>
      <c r="P42" s="57"/>
      <c r="Q42" s="57"/>
      <c r="R42" s="57"/>
      <c r="S42" s="57"/>
      <c r="T42" s="57"/>
      <c r="U42" s="57"/>
      <c r="V42" s="57"/>
      <c r="W42" s="79"/>
      <c r="X42" s="87"/>
      <c r="Y42" s="9"/>
      <c r="Z42" s="9"/>
      <c r="AA42" s="9"/>
    </row>
    <row r="43" spans="1:29" ht="20.100000000000001" customHeight="1">
      <c r="A43" s="9"/>
      <c r="B43" s="16" t="s">
        <v>137</v>
      </c>
      <c r="C43" s="24" t="s">
        <v>1</v>
      </c>
      <c r="D43" s="24"/>
      <c r="E43" s="24"/>
      <c r="F43" s="24"/>
      <c r="G43" s="24"/>
      <c r="H43" s="24"/>
      <c r="I43" s="24"/>
      <c r="J43" s="24"/>
      <c r="K43" s="24"/>
      <c r="L43" s="38"/>
      <c r="M43" s="44"/>
      <c r="N43" s="55"/>
      <c r="O43" s="55"/>
      <c r="P43" s="55"/>
      <c r="Q43" s="55"/>
      <c r="R43" s="55"/>
      <c r="S43" s="55"/>
      <c r="T43" s="55"/>
      <c r="U43" s="55"/>
      <c r="V43" s="55"/>
      <c r="W43" s="81"/>
      <c r="X43" s="89"/>
      <c r="Y43" s="9"/>
      <c r="Z43" s="9"/>
      <c r="AA43" s="9"/>
    </row>
    <row r="44" spans="1:29" ht="20.100000000000001" customHeight="1">
      <c r="A44" s="9"/>
      <c r="B44" s="17"/>
      <c r="C44" s="25" t="s">
        <v>131</v>
      </c>
      <c r="D44" s="25"/>
      <c r="E44" s="25"/>
      <c r="F44" s="25"/>
      <c r="G44" s="25"/>
      <c r="H44" s="25"/>
      <c r="I44" s="25"/>
      <c r="J44" s="25"/>
      <c r="K44" s="25"/>
      <c r="L44" s="25"/>
      <c r="M44" s="44"/>
      <c r="N44" s="55"/>
      <c r="O44" s="55"/>
      <c r="P44" s="55"/>
      <c r="Q44" s="55"/>
      <c r="R44" s="55"/>
      <c r="S44" s="55"/>
      <c r="T44" s="55"/>
      <c r="U44" s="55"/>
      <c r="V44" s="55"/>
      <c r="W44" s="81"/>
      <c r="X44" s="89"/>
      <c r="Y44" s="9"/>
      <c r="Z44" s="9"/>
      <c r="AA44" s="9"/>
    </row>
    <row r="45" spans="1:29" ht="20.100000000000001" customHeight="1">
      <c r="A45" s="9"/>
      <c r="B45" s="13" t="s">
        <v>107</v>
      </c>
      <c r="C45" s="24" t="s">
        <v>75</v>
      </c>
      <c r="D45" s="24"/>
      <c r="E45" s="24"/>
      <c r="F45" s="24"/>
      <c r="G45" s="24"/>
      <c r="H45" s="24"/>
      <c r="I45" s="24"/>
      <c r="J45" s="24"/>
      <c r="K45" s="24"/>
      <c r="L45" s="38"/>
      <c r="M45" s="47"/>
      <c r="N45" s="58"/>
      <c r="O45" s="58"/>
      <c r="P45" s="58"/>
      <c r="Q45" s="58"/>
      <c r="R45" s="58"/>
      <c r="S45" s="58"/>
      <c r="T45" s="58"/>
      <c r="U45" s="58"/>
      <c r="V45" s="58"/>
      <c r="W45" s="80"/>
      <c r="X45" s="88"/>
      <c r="Y45" s="9"/>
      <c r="Z45" s="9"/>
      <c r="AA45" s="9"/>
    </row>
    <row r="46" spans="1:29" ht="20.100000000000001" customHeight="1">
      <c r="A46" s="9"/>
      <c r="B46" s="18"/>
      <c r="C46" s="24" t="s">
        <v>82</v>
      </c>
      <c r="D46" s="24"/>
      <c r="E46" s="24"/>
      <c r="F46" s="24"/>
      <c r="G46" s="24"/>
      <c r="H46" s="24"/>
      <c r="I46" s="24"/>
      <c r="J46" s="24"/>
      <c r="K46" s="24"/>
      <c r="L46" s="38"/>
      <c r="M46" s="48"/>
      <c r="N46" s="59"/>
      <c r="O46" s="59"/>
      <c r="P46" s="59"/>
      <c r="Q46" s="59"/>
      <c r="R46" s="59"/>
      <c r="S46" s="59"/>
      <c r="T46" s="59"/>
      <c r="U46" s="59"/>
      <c r="V46" s="59"/>
      <c r="W46" s="82"/>
      <c r="X46" s="90"/>
      <c r="Y46" s="9"/>
      <c r="Z46" s="9"/>
      <c r="AA46" s="9"/>
    </row>
    <row r="47" spans="1:29" ht="16.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9" ht="20.100000000000001" customHeight="1">
      <c r="A48" s="10" t="s">
        <v>197</v>
      </c>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ht="14.4">
      <c r="A49" s="9"/>
      <c r="B49" s="2" t="s">
        <v>1857</v>
      </c>
      <c r="C49" s="9"/>
      <c r="D49" s="9"/>
      <c r="E49" s="9"/>
      <c r="F49" s="9"/>
      <c r="G49" s="9"/>
      <c r="H49" s="9"/>
      <c r="I49" s="9"/>
      <c r="J49" s="9"/>
      <c r="K49" s="9"/>
      <c r="L49" s="9"/>
      <c r="M49" s="9"/>
      <c r="N49" s="9"/>
      <c r="O49" s="9"/>
      <c r="P49" s="9"/>
      <c r="Q49" s="9"/>
      <c r="R49" s="9"/>
      <c r="S49" s="9"/>
      <c r="T49" s="9"/>
      <c r="U49" s="9"/>
      <c r="V49" s="9"/>
      <c r="W49" s="9"/>
      <c r="X49" s="91"/>
      <c r="Y49" s="9"/>
      <c r="Z49" s="9"/>
      <c r="AA49" s="9"/>
    </row>
    <row r="50" spans="1:27" ht="13.2">
      <c r="A50" s="9"/>
      <c r="B50" s="19"/>
      <c r="C50" s="26"/>
      <c r="D50" s="26"/>
      <c r="E50" s="26"/>
      <c r="F50" s="26"/>
      <c r="G50" s="26"/>
      <c r="H50" s="26"/>
      <c r="I50" s="26"/>
      <c r="J50" s="26"/>
      <c r="K50" s="26"/>
      <c r="L50" s="26"/>
      <c r="M50" s="26"/>
      <c r="N50" s="26"/>
      <c r="O50" s="26"/>
      <c r="P50" s="26"/>
      <c r="Q50" s="26"/>
      <c r="R50" s="26"/>
      <c r="S50" s="26"/>
      <c r="T50" s="26"/>
      <c r="U50" s="26"/>
      <c r="V50" s="26"/>
      <c r="W50" s="26"/>
      <c r="X50" s="26"/>
      <c r="Y50" s="26"/>
      <c r="Z50" s="26"/>
      <c r="AA50" s="26"/>
    </row>
    <row r="51" spans="1:27" ht="28.5" customHeight="1">
      <c r="A51" s="9"/>
      <c r="B51" s="20" t="s">
        <v>143</v>
      </c>
      <c r="C51" s="20" t="s">
        <v>147</v>
      </c>
      <c r="D51" s="20"/>
      <c r="E51" s="20"/>
      <c r="F51" s="20"/>
      <c r="G51" s="20"/>
      <c r="H51" s="20"/>
      <c r="I51" s="20"/>
      <c r="J51" s="20"/>
      <c r="K51" s="20"/>
      <c r="L51" s="20"/>
      <c r="M51" s="20" t="s">
        <v>153</v>
      </c>
      <c r="N51" s="20"/>
      <c r="O51" s="20"/>
      <c r="P51" s="20"/>
      <c r="Q51" s="20"/>
      <c r="R51" s="22" t="s">
        <v>30</v>
      </c>
      <c r="S51" s="70"/>
      <c r="T51" s="70"/>
      <c r="U51" s="70"/>
      <c r="V51" s="70"/>
      <c r="W51" s="83"/>
      <c r="X51" s="20" t="s">
        <v>157</v>
      </c>
      <c r="Y51" s="27" t="s">
        <v>3</v>
      </c>
      <c r="Z51" s="26"/>
      <c r="AA51" s="26"/>
    </row>
    <row r="52" spans="1:27" ht="28.5" customHeight="1">
      <c r="A52" s="9"/>
      <c r="B52" s="20"/>
      <c r="C52" s="27"/>
      <c r="D52" s="27"/>
      <c r="E52" s="27"/>
      <c r="F52" s="27"/>
      <c r="G52" s="27"/>
      <c r="H52" s="27"/>
      <c r="I52" s="27"/>
      <c r="J52" s="27"/>
      <c r="K52" s="27"/>
      <c r="L52" s="27"/>
      <c r="M52" s="27"/>
      <c r="N52" s="27"/>
      <c r="O52" s="27"/>
      <c r="P52" s="27"/>
      <c r="Q52" s="27"/>
      <c r="R52" s="67" t="s">
        <v>148</v>
      </c>
      <c r="S52" s="27"/>
      <c r="T52" s="27"/>
      <c r="U52" s="27"/>
      <c r="V52" s="27"/>
      <c r="W52" s="27" t="s">
        <v>93</v>
      </c>
      <c r="X52" s="27"/>
      <c r="Y52" s="95"/>
      <c r="Z52" s="91"/>
      <c r="AA52" s="91"/>
    </row>
    <row r="53" spans="1:27" ht="33.9" customHeight="1">
      <c r="A53" s="9"/>
      <c r="B53" s="21">
        <v>1</v>
      </c>
      <c r="C53" s="28"/>
      <c r="D53" s="33"/>
      <c r="E53" s="33"/>
      <c r="F53" s="33"/>
      <c r="G53" s="33"/>
      <c r="H53" s="33"/>
      <c r="I53" s="33"/>
      <c r="J53" s="33"/>
      <c r="K53" s="33"/>
      <c r="L53" s="39"/>
      <c r="M53" s="49"/>
      <c r="N53" s="60"/>
      <c r="O53" s="60"/>
      <c r="P53" s="60"/>
      <c r="Q53" s="64"/>
      <c r="R53" s="68"/>
      <c r="S53" s="71"/>
      <c r="T53" s="71"/>
      <c r="U53" s="71"/>
      <c r="V53" s="76"/>
      <c r="W53" s="84"/>
      <c r="X53" s="92"/>
      <c r="Y53" s="96"/>
      <c r="Z53" s="99"/>
      <c r="AA53" s="103"/>
    </row>
    <row r="54" spans="1:27" ht="33.9" customHeight="1">
      <c r="A54" s="9"/>
      <c r="B54" s="22">
        <f t="shared" ref="B54:B117" si="0">B53+1</f>
        <v>2</v>
      </c>
      <c r="C54" s="29"/>
      <c r="D54" s="34"/>
      <c r="E54" s="34"/>
      <c r="F54" s="34"/>
      <c r="G54" s="34"/>
      <c r="H54" s="34"/>
      <c r="I54" s="34"/>
      <c r="J54" s="34"/>
      <c r="K54" s="34"/>
      <c r="L54" s="40"/>
      <c r="M54" s="50"/>
      <c r="N54" s="61"/>
      <c r="O54" s="61"/>
      <c r="P54" s="61"/>
      <c r="Q54" s="65"/>
      <c r="R54" s="51"/>
      <c r="S54" s="62"/>
      <c r="T54" s="62"/>
      <c r="U54" s="62"/>
      <c r="V54" s="66"/>
      <c r="W54" s="52"/>
      <c r="X54" s="93"/>
      <c r="Y54" s="97"/>
      <c r="Z54" s="99"/>
      <c r="AA54" s="103"/>
    </row>
    <row r="55" spans="1:27" ht="33.9" customHeight="1">
      <c r="A55" s="9"/>
      <c r="B55" s="22">
        <f t="shared" si="0"/>
        <v>3</v>
      </c>
      <c r="C55" s="29"/>
      <c r="D55" s="34"/>
      <c r="E55" s="34"/>
      <c r="F55" s="34"/>
      <c r="G55" s="34"/>
      <c r="H55" s="34"/>
      <c r="I55" s="34"/>
      <c r="J55" s="34"/>
      <c r="K55" s="34"/>
      <c r="L55" s="40"/>
      <c r="M55" s="51"/>
      <c r="N55" s="62"/>
      <c r="O55" s="62"/>
      <c r="P55" s="62"/>
      <c r="Q55" s="66"/>
      <c r="R55" s="51"/>
      <c r="S55" s="62"/>
      <c r="T55" s="62"/>
      <c r="U55" s="62"/>
      <c r="V55" s="66"/>
      <c r="W55" s="52"/>
      <c r="X55" s="93"/>
      <c r="Y55" s="97"/>
      <c r="Z55" s="99"/>
      <c r="AA55" s="103"/>
    </row>
    <row r="56" spans="1:27" ht="33.9" customHeight="1">
      <c r="A56" s="9"/>
      <c r="B56" s="22">
        <f t="shared" si="0"/>
        <v>4</v>
      </c>
      <c r="C56" s="29"/>
      <c r="D56" s="34"/>
      <c r="E56" s="34"/>
      <c r="F56" s="34"/>
      <c r="G56" s="34"/>
      <c r="H56" s="34"/>
      <c r="I56" s="34"/>
      <c r="J56" s="34"/>
      <c r="K56" s="34"/>
      <c r="L56" s="40"/>
      <c r="M56" s="51"/>
      <c r="N56" s="62"/>
      <c r="O56" s="62"/>
      <c r="P56" s="62"/>
      <c r="Q56" s="66"/>
      <c r="R56" s="51"/>
      <c r="S56" s="62"/>
      <c r="T56" s="62"/>
      <c r="U56" s="62"/>
      <c r="V56" s="66"/>
      <c r="W56" s="52"/>
      <c r="X56" s="93"/>
      <c r="Y56" s="97"/>
      <c r="Z56" s="99"/>
      <c r="AA56" s="103"/>
    </row>
    <row r="57" spans="1:27" ht="33.9" customHeight="1">
      <c r="A57" s="9"/>
      <c r="B57" s="22">
        <f t="shared" si="0"/>
        <v>5</v>
      </c>
      <c r="C57" s="29"/>
      <c r="D57" s="34"/>
      <c r="E57" s="34"/>
      <c r="F57" s="34"/>
      <c r="G57" s="34"/>
      <c r="H57" s="34"/>
      <c r="I57" s="34"/>
      <c r="J57" s="34"/>
      <c r="K57" s="34"/>
      <c r="L57" s="40"/>
      <c r="M57" s="51"/>
      <c r="N57" s="62"/>
      <c r="O57" s="62"/>
      <c r="P57" s="62"/>
      <c r="Q57" s="66"/>
      <c r="R57" s="51"/>
      <c r="S57" s="62"/>
      <c r="T57" s="62"/>
      <c r="U57" s="62"/>
      <c r="V57" s="66"/>
      <c r="W57" s="52"/>
      <c r="X57" s="93"/>
      <c r="Y57" s="97"/>
      <c r="Z57" s="99"/>
      <c r="AA57" s="103"/>
    </row>
    <row r="58" spans="1:27" ht="33.9" customHeight="1">
      <c r="A58" s="9"/>
      <c r="B58" s="22">
        <f t="shared" si="0"/>
        <v>6</v>
      </c>
      <c r="C58" s="29"/>
      <c r="D58" s="34"/>
      <c r="E58" s="34"/>
      <c r="F58" s="34"/>
      <c r="G58" s="34"/>
      <c r="H58" s="34"/>
      <c r="I58" s="34"/>
      <c r="J58" s="34"/>
      <c r="K58" s="34"/>
      <c r="L58" s="40"/>
      <c r="M58" s="51"/>
      <c r="N58" s="62"/>
      <c r="O58" s="62"/>
      <c r="P58" s="62"/>
      <c r="Q58" s="66"/>
      <c r="R58" s="51"/>
      <c r="S58" s="62"/>
      <c r="T58" s="62"/>
      <c r="U58" s="62"/>
      <c r="V58" s="66"/>
      <c r="W58" s="52"/>
      <c r="X58" s="93"/>
      <c r="Y58" s="97"/>
      <c r="Z58" s="99"/>
      <c r="AA58" s="103"/>
    </row>
    <row r="59" spans="1:27" ht="33.9" customHeight="1">
      <c r="A59" s="9"/>
      <c r="B59" s="22">
        <f t="shared" si="0"/>
        <v>7</v>
      </c>
      <c r="C59" s="29"/>
      <c r="D59" s="34"/>
      <c r="E59" s="34"/>
      <c r="F59" s="34"/>
      <c r="G59" s="34"/>
      <c r="H59" s="34"/>
      <c r="I59" s="34"/>
      <c r="J59" s="34"/>
      <c r="K59" s="34"/>
      <c r="L59" s="40"/>
      <c r="M59" s="51"/>
      <c r="N59" s="62"/>
      <c r="O59" s="62"/>
      <c r="P59" s="62"/>
      <c r="Q59" s="66"/>
      <c r="R59" s="51"/>
      <c r="S59" s="62"/>
      <c r="T59" s="62"/>
      <c r="U59" s="62"/>
      <c r="V59" s="66"/>
      <c r="W59" s="52"/>
      <c r="X59" s="93"/>
      <c r="Y59" s="97"/>
      <c r="Z59" s="99"/>
      <c r="AA59" s="103"/>
    </row>
    <row r="60" spans="1:27" ht="33.9" customHeight="1">
      <c r="A60" s="9"/>
      <c r="B60" s="22">
        <f t="shared" si="0"/>
        <v>8</v>
      </c>
      <c r="C60" s="30"/>
      <c r="D60" s="35"/>
      <c r="E60" s="35"/>
      <c r="F60" s="35"/>
      <c r="G60" s="35"/>
      <c r="H60" s="35"/>
      <c r="I60" s="35"/>
      <c r="J60" s="35"/>
      <c r="K60" s="35"/>
      <c r="L60" s="41"/>
      <c r="M60" s="52"/>
      <c r="N60" s="52"/>
      <c r="O60" s="52"/>
      <c r="P60" s="52"/>
      <c r="Q60" s="52"/>
      <c r="R60" s="51"/>
      <c r="S60" s="62"/>
      <c r="T60" s="62"/>
      <c r="U60" s="62"/>
      <c r="V60" s="66"/>
      <c r="W60" s="85"/>
      <c r="X60" s="93"/>
      <c r="Y60" s="97"/>
      <c r="Z60" s="99"/>
      <c r="AA60" s="103"/>
    </row>
    <row r="61" spans="1:27" ht="33.9" customHeight="1">
      <c r="A61" s="9"/>
      <c r="B61" s="22">
        <f t="shared" si="0"/>
        <v>9</v>
      </c>
      <c r="C61" s="30"/>
      <c r="D61" s="35"/>
      <c r="E61" s="35"/>
      <c r="F61" s="35"/>
      <c r="G61" s="35"/>
      <c r="H61" s="35"/>
      <c r="I61" s="35"/>
      <c r="J61" s="35"/>
      <c r="K61" s="35"/>
      <c r="L61" s="41"/>
      <c r="M61" s="52"/>
      <c r="N61" s="52"/>
      <c r="O61" s="52"/>
      <c r="P61" s="52"/>
      <c r="Q61" s="52"/>
      <c r="R61" s="51"/>
      <c r="S61" s="62"/>
      <c r="T61" s="62"/>
      <c r="U61" s="62"/>
      <c r="V61" s="66"/>
      <c r="W61" s="85"/>
      <c r="X61" s="93"/>
      <c r="Y61" s="97"/>
      <c r="Z61" s="99"/>
      <c r="AA61" s="103"/>
    </row>
    <row r="62" spans="1:27" ht="33.9" customHeight="1">
      <c r="A62" s="9"/>
      <c r="B62" s="22">
        <f t="shared" si="0"/>
        <v>10</v>
      </c>
      <c r="C62" s="30"/>
      <c r="D62" s="35"/>
      <c r="E62" s="35"/>
      <c r="F62" s="35"/>
      <c r="G62" s="35"/>
      <c r="H62" s="35"/>
      <c r="I62" s="35"/>
      <c r="J62" s="35"/>
      <c r="K62" s="35"/>
      <c r="L62" s="41"/>
      <c r="M62" s="52"/>
      <c r="N62" s="52"/>
      <c r="O62" s="52"/>
      <c r="P62" s="52"/>
      <c r="Q62" s="52"/>
      <c r="R62" s="51"/>
      <c r="S62" s="62"/>
      <c r="T62" s="62"/>
      <c r="U62" s="62"/>
      <c r="V62" s="66"/>
      <c r="W62" s="85"/>
      <c r="X62" s="93"/>
      <c r="Y62" s="97"/>
      <c r="Z62" s="99"/>
      <c r="AA62" s="103"/>
    </row>
    <row r="63" spans="1:27" ht="33.9" customHeight="1">
      <c r="A63" s="9"/>
      <c r="B63" s="22">
        <f t="shared" si="0"/>
        <v>11</v>
      </c>
      <c r="C63" s="30"/>
      <c r="D63" s="35"/>
      <c r="E63" s="35"/>
      <c r="F63" s="35"/>
      <c r="G63" s="35"/>
      <c r="H63" s="35"/>
      <c r="I63" s="35"/>
      <c r="J63" s="35"/>
      <c r="K63" s="35"/>
      <c r="L63" s="41"/>
      <c r="M63" s="52"/>
      <c r="N63" s="52"/>
      <c r="O63" s="52"/>
      <c r="P63" s="52"/>
      <c r="Q63" s="52"/>
      <c r="R63" s="51"/>
      <c r="S63" s="62"/>
      <c r="T63" s="62"/>
      <c r="U63" s="62"/>
      <c r="V63" s="66"/>
      <c r="W63" s="85"/>
      <c r="X63" s="93"/>
      <c r="Y63" s="97"/>
      <c r="Z63" s="99"/>
      <c r="AA63" s="103"/>
    </row>
    <row r="64" spans="1:27" ht="33.9" customHeight="1">
      <c r="A64" s="9"/>
      <c r="B64" s="22">
        <f t="shared" si="0"/>
        <v>12</v>
      </c>
      <c r="C64" s="30"/>
      <c r="D64" s="35"/>
      <c r="E64" s="35"/>
      <c r="F64" s="35"/>
      <c r="G64" s="35"/>
      <c r="H64" s="35"/>
      <c r="I64" s="35"/>
      <c r="J64" s="35"/>
      <c r="K64" s="35"/>
      <c r="L64" s="41"/>
      <c r="M64" s="52"/>
      <c r="N64" s="52"/>
      <c r="O64" s="52"/>
      <c r="P64" s="52"/>
      <c r="Q64" s="52"/>
      <c r="R64" s="51"/>
      <c r="S64" s="62"/>
      <c r="T64" s="62"/>
      <c r="U64" s="62"/>
      <c r="V64" s="66"/>
      <c r="W64" s="85"/>
      <c r="X64" s="93"/>
      <c r="Y64" s="97"/>
      <c r="Z64" s="99"/>
      <c r="AA64" s="103"/>
    </row>
    <row r="65" spans="1:27" ht="33.9" customHeight="1">
      <c r="A65" s="9"/>
      <c r="B65" s="22">
        <f t="shared" si="0"/>
        <v>13</v>
      </c>
      <c r="C65" s="30"/>
      <c r="D65" s="35"/>
      <c r="E65" s="35"/>
      <c r="F65" s="35"/>
      <c r="G65" s="35"/>
      <c r="H65" s="35"/>
      <c r="I65" s="35"/>
      <c r="J65" s="35"/>
      <c r="K65" s="35"/>
      <c r="L65" s="41"/>
      <c r="M65" s="52"/>
      <c r="N65" s="52"/>
      <c r="O65" s="52"/>
      <c r="P65" s="52"/>
      <c r="Q65" s="52"/>
      <c r="R65" s="51"/>
      <c r="S65" s="62"/>
      <c r="T65" s="62"/>
      <c r="U65" s="62"/>
      <c r="V65" s="66"/>
      <c r="W65" s="85"/>
      <c r="X65" s="93"/>
      <c r="Y65" s="97"/>
      <c r="Z65" s="99"/>
      <c r="AA65" s="103"/>
    </row>
    <row r="66" spans="1:27" ht="33.9" customHeight="1">
      <c r="A66" s="9"/>
      <c r="B66" s="22">
        <f t="shared" si="0"/>
        <v>14</v>
      </c>
      <c r="C66" s="30"/>
      <c r="D66" s="35"/>
      <c r="E66" s="35"/>
      <c r="F66" s="35"/>
      <c r="G66" s="35"/>
      <c r="H66" s="35"/>
      <c r="I66" s="35"/>
      <c r="J66" s="35"/>
      <c r="K66" s="35"/>
      <c r="L66" s="41"/>
      <c r="M66" s="52"/>
      <c r="N66" s="52"/>
      <c r="O66" s="52"/>
      <c r="P66" s="52"/>
      <c r="Q66" s="52"/>
      <c r="R66" s="51"/>
      <c r="S66" s="62"/>
      <c r="T66" s="62"/>
      <c r="U66" s="62"/>
      <c r="V66" s="66"/>
      <c r="W66" s="85"/>
      <c r="X66" s="93"/>
      <c r="Y66" s="97"/>
      <c r="Z66" s="99"/>
      <c r="AA66" s="103"/>
    </row>
    <row r="67" spans="1:27" ht="33.9" customHeight="1">
      <c r="A67" s="9"/>
      <c r="B67" s="22">
        <f t="shared" si="0"/>
        <v>15</v>
      </c>
      <c r="C67" s="30"/>
      <c r="D67" s="35"/>
      <c r="E67" s="35"/>
      <c r="F67" s="35"/>
      <c r="G67" s="35"/>
      <c r="H67" s="35"/>
      <c r="I67" s="35"/>
      <c r="J67" s="35"/>
      <c r="K67" s="35"/>
      <c r="L67" s="41"/>
      <c r="M67" s="52"/>
      <c r="N67" s="52"/>
      <c r="O67" s="52"/>
      <c r="P67" s="52"/>
      <c r="Q67" s="52"/>
      <c r="R67" s="51"/>
      <c r="S67" s="62"/>
      <c r="T67" s="62"/>
      <c r="U67" s="62"/>
      <c r="V67" s="66"/>
      <c r="W67" s="85"/>
      <c r="X67" s="93"/>
      <c r="Y67" s="97"/>
      <c r="Z67" s="99"/>
      <c r="AA67" s="103"/>
    </row>
    <row r="68" spans="1:27" ht="33.9" customHeight="1">
      <c r="A68" s="9"/>
      <c r="B68" s="22">
        <f t="shared" si="0"/>
        <v>16</v>
      </c>
      <c r="C68" s="30"/>
      <c r="D68" s="35"/>
      <c r="E68" s="35"/>
      <c r="F68" s="35"/>
      <c r="G68" s="35"/>
      <c r="H68" s="35"/>
      <c r="I68" s="35"/>
      <c r="J68" s="35"/>
      <c r="K68" s="35"/>
      <c r="L68" s="41"/>
      <c r="M68" s="52"/>
      <c r="N68" s="52"/>
      <c r="O68" s="52"/>
      <c r="P68" s="52"/>
      <c r="Q68" s="52"/>
      <c r="R68" s="51"/>
      <c r="S68" s="62"/>
      <c r="T68" s="62"/>
      <c r="U68" s="62"/>
      <c r="V68" s="66"/>
      <c r="W68" s="85"/>
      <c r="X68" s="93"/>
      <c r="Y68" s="97"/>
      <c r="Z68" s="99"/>
      <c r="AA68" s="103"/>
    </row>
    <row r="69" spans="1:27" ht="33.9" customHeight="1">
      <c r="A69" s="9"/>
      <c r="B69" s="22">
        <f t="shared" si="0"/>
        <v>17</v>
      </c>
      <c r="C69" s="30"/>
      <c r="D69" s="35"/>
      <c r="E69" s="35"/>
      <c r="F69" s="35"/>
      <c r="G69" s="35"/>
      <c r="H69" s="35"/>
      <c r="I69" s="35"/>
      <c r="J69" s="35"/>
      <c r="K69" s="35"/>
      <c r="L69" s="41"/>
      <c r="M69" s="52"/>
      <c r="N69" s="52"/>
      <c r="O69" s="52"/>
      <c r="P69" s="52"/>
      <c r="Q69" s="52"/>
      <c r="R69" s="51"/>
      <c r="S69" s="62"/>
      <c r="T69" s="62"/>
      <c r="U69" s="62"/>
      <c r="V69" s="66"/>
      <c r="W69" s="85"/>
      <c r="X69" s="93"/>
      <c r="Y69" s="97"/>
      <c r="Z69" s="99"/>
      <c r="AA69" s="103"/>
    </row>
    <row r="70" spans="1:27" ht="33.9" customHeight="1">
      <c r="A70" s="9"/>
      <c r="B70" s="22">
        <f t="shared" si="0"/>
        <v>18</v>
      </c>
      <c r="C70" s="30"/>
      <c r="D70" s="35"/>
      <c r="E70" s="35"/>
      <c r="F70" s="35"/>
      <c r="G70" s="35"/>
      <c r="H70" s="35"/>
      <c r="I70" s="35"/>
      <c r="J70" s="35"/>
      <c r="K70" s="35"/>
      <c r="L70" s="41"/>
      <c r="M70" s="52"/>
      <c r="N70" s="52"/>
      <c r="O70" s="52"/>
      <c r="P70" s="52"/>
      <c r="Q70" s="52"/>
      <c r="R70" s="51"/>
      <c r="S70" s="62"/>
      <c r="T70" s="62"/>
      <c r="U70" s="62"/>
      <c r="V70" s="66"/>
      <c r="W70" s="85"/>
      <c r="X70" s="93"/>
      <c r="Y70" s="97"/>
      <c r="Z70" s="99"/>
      <c r="AA70" s="103"/>
    </row>
    <row r="71" spans="1:27" ht="33.9" customHeight="1">
      <c r="A71" s="9"/>
      <c r="B71" s="22">
        <f t="shared" si="0"/>
        <v>19</v>
      </c>
      <c r="C71" s="30"/>
      <c r="D71" s="35"/>
      <c r="E71" s="35"/>
      <c r="F71" s="35"/>
      <c r="G71" s="35"/>
      <c r="H71" s="35"/>
      <c r="I71" s="35"/>
      <c r="J71" s="35"/>
      <c r="K71" s="35"/>
      <c r="L71" s="41"/>
      <c r="M71" s="52"/>
      <c r="N71" s="52"/>
      <c r="O71" s="52"/>
      <c r="P71" s="52"/>
      <c r="Q71" s="52"/>
      <c r="R71" s="51"/>
      <c r="S71" s="62"/>
      <c r="T71" s="62"/>
      <c r="U71" s="62"/>
      <c r="V71" s="66"/>
      <c r="W71" s="85"/>
      <c r="X71" s="93"/>
      <c r="Y71" s="97"/>
      <c r="Z71" s="99"/>
      <c r="AA71" s="103"/>
    </row>
    <row r="72" spans="1:27" ht="33.9" customHeight="1">
      <c r="A72" s="9"/>
      <c r="B72" s="22">
        <f t="shared" si="0"/>
        <v>20</v>
      </c>
      <c r="C72" s="30"/>
      <c r="D72" s="35"/>
      <c r="E72" s="35"/>
      <c r="F72" s="35"/>
      <c r="G72" s="35"/>
      <c r="H72" s="35"/>
      <c r="I72" s="35"/>
      <c r="J72" s="35"/>
      <c r="K72" s="35"/>
      <c r="L72" s="41"/>
      <c r="M72" s="52"/>
      <c r="N72" s="52"/>
      <c r="O72" s="52"/>
      <c r="P72" s="52"/>
      <c r="Q72" s="52"/>
      <c r="R72" s="51"/>
      <c r="S72" s="62"/>
      <c r="T72" s="62"/>
      <c r="U72" s="62"/>
      <c r="V72" s="66"/>
      <c r="W72" s="85"/>
      <c r="X72" s="93"/>
      <c r="Y72" s="97"/>
      <c r="Z72" s="99"/>
      <c r="AA72" s="103"/>
    </row>
    <row r="73" spans="1:27" ht="33.9" customHeight="1">
      <c r="A73" s="9"/>
      <c r="B73" s="22">
        <f t="shared" si="0"/>
        <v>21</v>
      </c>
      <c r="C73" s="30"/>
      <c r="D73" s="35"/>
      <c r="E73" s="35"/>
      <c r="F73" s="35"/>
      <c r="G73" s="35"/>
      <c r="H73" s="35"/>
      <c r="I73" s="35"/>
      <c r="J73" s="35"/>
      <c r="K73" s="35"/>
      <c r="L73" s="41"/>
      <c r="M73" s="52"/>
      <c r="N73" s="52"/>
      <c r="O73" s="52"/>
      <c r="P73" s="52"/>
      <c r="Q73" s="52"/>
      <c r="R73" s="51"/>
      <c r="S73" s="62"/>
      <c r="T73" s="62"/>
      <c r="U73" s="62"/>
      <c r="V73" s="66"/>
      <c r="W73" s="85"/>
      <c r="X73" s="93"/>
      <c r="Y73" s="97"/>
      <c r="Z73" s="99"/>
      <c r="AA73" s="103"/>
    </row>
    <row r="74" spans="1:27" ht="33.9" customHeight="1">
      <c r="A74" s="9"/>
      <c r="B74" s="22">
        <f t="shared" si="0"/>
        <v>22</v>
      </c>
      <c r="C74" s="30"/>
      <c r="D74" s="35"/>
      <c r="E74" s="35"/>
      <c r="F74" s="35"/>
      <c r="G74" s="35"/>
      <c r="H74" s="35"/>
      <c r="I74" s="35"/>
      <c r="J74" s="35"/>
      <c r="K74" s="35"/>
      <c r="L74" s="41"/>
      <c r="M74" s="52"/>
      <c r="N74" s="52"/>
      <c r="O74" s="52"/>
      <c r="P74" s="52"/>
      <c r="Q74" s="52"/>
      <c r="R74" s="51"/>
      <c r="S74" s="62"/>
      <c r="T74" s="62"/>
      <c r="U74" s="62"/>
      <c r="V74" s="66"/>
      <c r="W74" s="85"/>
      <c r="X74" s="93"/>
      <c r="Y74" s="97"/>
      <c r="Z74" s="99"/>
      <c r="AA74" s="103"/>
    </row>
    <row r="75" spans="1:27" ht="33.9" customHeight="1">
      <c r="A75" s="9"/>
      <c r="B75" s="22">
        <f t="shared" si="0"/>
        <v>23</v>
      </c>
      <c r="C75" s="30"/>
      <c r="D75" s="35"/>
      <c r="E75" s="35"/>
      <c r="F75" s="35"/>
      <c r="G75" s="35"/>
      <c r="H75" s="35"/>
      <c r="I75" s="35"/>
      <c r="J75" s="35"/>
      <c r="K75" s="35"/>
      <c r="L75" s="41"/>
      <c r="M75" s="52"/>
      <c r="N75" s="52"/>
      <c r="O75" s="52"/>
      <c r="P75" s="52"/>
      <c r="Q75" s="52"/>
      <c r="R75" s="51"/>
      <c r="S75" s="62"/>
      <c r="T75" s="62"/>
      <c r="U75" s="62"/>
      <c r="V75" s="66"/>
      <c r="W75" s="85"/>
      <c r="X75" s="93"/>
      <c r="Y75" s="97"/>
      <c r="Z75" s="99"/>
      <c r="AA75" s="103"/>
    </row>
    <row r="76" spans="1:27" ht="33.9" customHeight="1">
      <c r="A76" s="9"/>
      <c r="B76" s="22">
        <f t="shared" si="0"/>
        <v>24</v>
      </c>
      <c r="C76" s="30"/>
      <c r="D76" s="35"/>
      <c r="E76" s="35"/>
      <c r="F76" s="35"/>
      <c r="G76" s="35"/>
      <c r="H76" s="35"/>
      <c r="I76" s="35"/>
      <c r="J76" s="35"/>
      <c r="K76" s="35"/>
      <c r="L76" s="41"/>
      <c r="M76" s="52"/>
      <c r="N76" s="52"/>
      <c r="O76" s="52"/>
      <c r="P76" s="52"/>
      <c r="Q76" s="52"/>
      <c r="R76" s="51"/>
      <c r="S76" s="62"/>
      <c r="T76" s="62"/>
      <c r="U76" s="62"/>
      <c r="V76" s="66"/>
      <c r="W76" s="85"/>
      <c r="X76" s="93"/>
      <c r="Y76" s="97"/>
      <c r="Z76" s="99"/>
      <c r="AA76" s="103"/>
    </row>
    <row r="77" spans="1:27" ht="33.9" customHeight="1">
      <c r="A77" s="9"/>
      <c r="B77" s="22">
        <f t="shared" si="0"/>
        <v>25</v>
      </c>
      <c r="C77" s="30"/>
      <c r="D77" s="35"/>
      <c r="E77" s="35"/>
      <c r="F77" s="35"/>
      <c r="G77" s="35"/>
      <c r="H77" s="35"/>
      <c r="I77" s="35"/>
      <c r="J77" s="35"/>
      <c r="K77" s="35"/>
      <c r="L77" s="41"/>
      <c r="M77" s="52"/>
      <c r="N77" s="52"/>
      <c r="O77" s="52"/>
      <c r="P77" s="52"/>
      <c r="Q77" s="52"/>
      <c r="R77" s="51"/>
      <c r="S77" s="62"/>
      <c r="T77" s="62"/>
      <c r="U77" s="62"/>
      <c r="V77" s="66"/>
      <c r="W77" s="85"/>
      <c r="X77" s="93"/>
      <c r="Y77" s="97"/>
      <c r="Z77" s="99"/>
      <c r="AA77" s="103"/>
    </row>
    <row r="78" spans="1:27" ht="33.9" customHeight="1">
      <c r="A78" s="9"/>
      <c r="B78" s="22">
        <f t="shared" si="0"/>
        <v>26</v>
      </c>
      <c r="C78" s="30"/>
      <c r="D78" s="35"/>
      <c r="E78" s="35"/>
      <c r="F78" s="35"/>
      <c r="G78" s="35"/>
      <c r="H78" s="35"/>
      <c r="I78" s="35"/>
      <c r="J78" s="35"/>
      <c r="K78" s="35"/>
      <c r="L78" s="41"/>
      <c r="M78" s="52"/>
      <c r="N78" s="52"/>
      <c r="O78" s="52"/>
      <c r="P78" s="52"/>
      <c r="Q78" s="52"/>
      <c r="R78" s="51"/>
      <c r="S78" s="62"/>
      <c r="T78" s="62"/>
      <c r="U78" s="62"/>
      <c r="V78" s="66"/>
      <c r="W78" s="85"/>
      <c r="X78" s="93"/>
      <c r="Y78" s="97"/>
      <c r="Z78" s="99"/>
      <c r="AA78" s="103"/>
    </row>
    <row r="79" spans="1:27" ht="33.9" customHeight="1">
      <c r="A79" s="9"/>
      <c r="B79" s="22">
        <f t="shared" si="0"/>
        <v>27</v>
      </c>
      <c r="C79" s="30"/>
      <c r="D79" s="35"/>
      <c r="E79" s="35"/>
      <c r="F79" s="35"/>
      <c r="G79" s="35"/>
      <c r="H79" s="35"/>
      <c r="I79" s="35"/>
      <c r="J79" s="35"/>
      <c r="K79" s="35"/>
      <c r="L79" s="41"/>
      <c r="M79" s="52"/>
      <c r="N79" s="52"/>
      <c r="O79" s="52"/>
      <c r="P79" s="52"/>
      <c r="Q79" s="52"/>
      <c r="R79" s="51"/>
      <c r="S79" s="62"/>
      <c r="T79" s="62"/>
      <c r="U79" s="62"/>
      <c r="V79" s="66"/>
      <c r="W79" s="85"/>
      <c r="X79" s="93"/>
      <c r="Y79" s="97"/>
      <c r="Z79" s="99"/>
      <c r="AA79" s="103"/>
    </row>
    <row r="80" spans="1:27" ht="33.9" customHeight="1">
      <c r="A80" s="9"/>
      <c r="B80" s="22">
        <f t="shared" si="0"/>
        <v>28</v>
      </c>
      <c r="C80" s="30"/>
      <c r="D80" s="35"/>
      <c r="E80" s="35"/>
      <c r="F80" s="35"/>
      <c r="G80" s="35"/>
      <c r="H80" s="35"/>
      <c r="I80" s="35"/>
      <c r="J80" s="35"/>
      <c r="K80" s="35"/>
      <c r="L80" s="41"/>
      <c r="M80" s="52"/>
      <c r="N80" s="52"/>
      <c r="O80" s="52"/>
      <c r="P80" s="52"/>
      <c r="Q80" s="52"/>
      <c r="R80" s="51"/>
      <c r="S80" s="62"/>
      <c r="T80" s="62"/>
      <c r="U80" s="62"/>
      <c r="V80" s="66"/>
      <c r="W80" s="85"/>
      <c r="X80" s="93"/>
      <c r="Y80" s="97"/>
      <c r="Z80" s="99"/>
      <c r="AA80" s="103"/>
    </row>
    <row r="81" spans="1:27" ht="33.9" customHeight="1">
      <c r="A81" s="9"/>
      <c r="B81" s="22">
        <f t="shared" si="0"/>
        <v>29</v>
      </c>
      <c r="C81" s="30"/>
      <c r="D81" s="35"/>
      <c r="E81" s="35"/>
      <c r="F81" s="35"/>
      <c r="G81" s="35"/>
      <c r="H81" s="35"/>
      <c r="I81" s="35"/>
      <c r="J81" s="35"/>
      <c r="K81" s="35"/>
      <c r="L81" s="41"/>
      <c r="M81" s="52"/>
      <c r="N81" s="52"/>
      <c r="O81" s="52"/>
      <c r="P81" s="52"/>
      <c r="Q81" s="52"/>
      <c r="R81" s="51"/>
      <c r="S81" s="62"/>
      <c r="T81" s="62"/>
      <c r="U81" s="62"/>
      <c r="V81" s="66"/>
      <c r="W81" s="85"/>
      <c r="X81" s="93"/>
      <c r="Y81" s="97"/>
      <c r="Z81" s="99"/>
      <c r="AA81" s="103"/>
    </row>
    <row r="82" spans="1:27" ht="33.9" customHeight="1">
      <c r="A82" s="9"/>
      <c r="B82" s="22">
        <f t="shared" si="0"/>
        <v>30</v>
      </c>
      <c r="C82" s="30"/>
      <c r="D82" s="35"/>
      <c r="E82" s="35"/>
      <c r="F82" s="35"/>
      <c r="G82" s="35"/>
      <c r="H82" s="35"/>
      <c r="I82" s="35"/>
      <c r="J82" s="35"/>
      <c r="K82" s="35"/>
      <c r="L82" s="41"/>
      <c r="M82" s="52"/>
      <c r="N82" s="52"/>
      <c r="O82" s="52"/>
      <c r="P82" s="52"/>
      <c r="Q82" s="52"/>
      <c r="R82" s="51"/>
      <c r="S82" s="62"/>
      <c r="T82" s="62"/>
      <c r="U82" s="62"/>
      <c r="V82" s="66"/>
      <c r="W82" s="85"/>
      <c r="X82" s="93"/>
      <c r="Y82" s="97"/>
      <c r="Z82" s="99"/>
      <c r="AA82" s="103"/>
    </row>
    <row r="83" spans="1:27" ht="33.9" customHeight="1">
      <c r="A83" s="9"/>
      <c r="B83" s="22">
        <f t="shared" si="0"/>
        <v>31</v>
      </c>
      <c r="C83" s="30"/>
      <c r="D83" s="35"/>
      <c r="E83" s="35"/>
      <c r="F83" s="35"/>
      <c r="G83" s="35"/>
      <c r="H83" s="35"/>
      <c r="I83" s="35"/>
      <c r="J83" s="35"/>
      <c r="K83" s="35"/>
      <c r="L83" s="41"/>
      <c r="M83" s="52"/>
      <c r="N83" s="52"/>
      <c r="O83" s="52"/>
      <c r="P83" s="52"/>
      <c r="Q83" s="52"/>
      <c r="R83" s="51"/>
      <c r="S83" s="62"/>
      <c r="T83" s="62"/>
      <c r="U83" s="62"/>
      <c r="V83" s="66"/>
      <c r="W83" s="85"/>
      <c r="X83" s="93"/>
      <c r="Y83" s="97"/>
      <c r="Z83" s="99"/>
      <c r="AA83" s="103"/>
    </row>
    <row r="84" spans="1:27" ht="33.9" customHeight="1">
      <c r="A84" s="9"/>
      <c r="B84" s="22">
        <f t="shared" si="0"/>
        <v>32</v>
      </c>
      <c r="C84" s="30"/>
      <c r="D84" s="35"/>
      <c r="E84" s="35"/>
      <c r="F84" s="35"/>
      <c r="G84" s="35"/>
      <c r="H84" s="35"/>
      <c r="I84" s="35"/>
      <c r="J84" s="35"/>
      <c r="K84" s="35"/>
      <c r="L84" s="41"/>
      <c r="M84" s="52"/>
      <c r="N84" s="52"/>
      <c r="O84" s="52"/>
      <c r="P84" s="52"/>
      <c r="Q84" s="52"/>
      <c r="R84" s="51"/>
      <c r="S84" s="62"/>
      <c r="T84" s="62"/>
      <c r="U84" s="62"/>
      <c r="V84" s="66"/>
      <c r="W84" s="85"/>
      <c r="X84" s="93"/>
      <c r="Y84" s="97"/>
      <c r="Z84" s="99"/>
      <c r="AA84" s="103"/>
    </row>
    <row r="85" spans="1:27" ht="33.9" customHeight="1">
      <c r="A85" s="9"/>
      <c r="B85" s="22">
        <f t="shared" si="0"/>
        <v>33</v>
      </c>
      <c r="C85" s="30"/>
      <c r="D85" s="35"/>
      <c r="E85" s="35"/>
      <c r="F85" s="35"/>
      <c r="G85" s="35"/>
      <c r="H85" s="35"/>
      <c r="I85" s="35"/>
      <c r="J85" s="35"/>
      <c r="K85" s="35"/>
      <c r="L85" s="41"/>
      <c r="M85" s="52"/>
      <c r="N85" s="52"/>
      <c r="O85" s="52"/>
      <c r="P85" s="52"/>
      <c r="Q85" s="52"/>
      <c r="R85" s="51"/>
      <c r="S85" s="62"/>
      <c r="T85" s="62"/>
      <c r="U85" s="62"/>
      <c r="V85" s="66"/>
      <c r="W85" s="85"/>
      <c r="X85" s="93"/>
      <c r="Y85" s="97"/>
      <c r="Z85" s="99"/>
      <c r="AA85" s="103"/>
    </row>
    <row r="86" spans="1:27" ht="33.9" customHeight="1">
      <c r="A86" s="9"/>
      <c r="B86" s="22">
        <f t="shared" si="0"/>
        <v>34</v>
      </c>
      <c r="C86" s="30"/>
      <c r="D86" s="35"/>
      <c r="E86" s="35"/>
      <c r="F86" s="35"/>
      <c r="G86" s="35"/>
      <c r="H86" s="35"/>
      <c r="I86" s="35"/>
      <c r="J86" s="35"/>
      <c r="K86" s="35"/>
      <c r="L86" s="41"/>
      <c r="M86" s="52"/>
      <c r="N86" s="52"/>
      <c r="O86" s="52"/>
      <c r="P86" s="52"/>
      <c r="Q86" s="52"/>
      <c r="R86" s="51"/>
      <c r="S86" s="62"/>
      <c r="T86" s="62"/>
      <c r="U86" s="62"/>
      <c r="V86" s="66"/>
      <c r="W86" s="85"/>
      <c r="X86" s="93"/>
      <c r="Y86" s="97"/>
      <c r="Z86" s="99"/>
      <c r="AA86" s="103"/>
    </row>
    <row r="87" spans="1:27" ht="33.9" customHeight="1">
      <c r="A87" s="9"/>
      <c r="B87" s="22">
        <f t="shared" si="0"/>
        <v>35</v>
      </c>
      <c r="C87" s="30"/>
      <c r="D87" s="35"/>
      <c r="E87" s="35"/>
      <c r="F87" s="35"/>
      <c r="G87" s="35"/>
      <c r="H87" s="35"/>
      <c r="I87" s="35"/>
      <c r="J87" s="35"/>
      <c r="K87" s="35"/>
      <c r="L87" s="41"/>
      <c r="M87" s="52"/>
      <c r="N87" s="52"/>
      <c r="O87" s="52"/>
      <c r="P87" s="52"/>
      <c r="Q87" s="52"/>
      <c r="R87" s="51"/>
      <c r="S87" s="62"/>
      <c r="T87" s="62"/>
      <c r="U87" s="62"/>
      <c r="V87" s="66"/>
      <c r="W87" s="85"/>
      <c r="X87" s="93"/>
      <c r="Y87" s="97"/>
      <c r="Z87" s="99"/>
      <c r="AA87" s="103"/>
    </row>
    <row r="88" spans="1:27" ht="33.9" customHeight="1">
      <c r="A88" s="9"/>
      <c r="B88" s="22">
        <f t="shared" si="0"/>
        <v>36</v>
      </c>
      <c r="C88" s="30"/>
      <c r="D88" s="35"/>
      <c r="E88" s="35"/>
      <c r="F88" s="35"/>
      <c r="G88" s="35"/>
      <c r="H88" s="35"/>
      <c r="I88" s="35"/>
      <c r="J88" s="35"/>
      <c r="K88" s="35"/>
      <c r="L88" s="41"/>
      <c r="M88" s="52"/>
      <c r="N88" s="52"/>
      <c r="O88" s="52"/>
      <c r="P88" s="52"/>
      <c r="Q88" s="52"/>
      <c r="R88" s="51"/>
      <c r="S88" s="62"/>
      <c r="T88" s="62"/>
      <c r="U88" s="62"/>
      <c r="V88" s="66"/>
      <c r="W88" s="85"/>
      <c r="X88" s="93"/>
      <c r="Y88" s="97"/>
      <c r="Z88" s="99"/>
      <c r="AA88" s="103"/>
    </row>
    <row r="89" spans="1:27" ht="33.9" customHeight="1">
      <c r="A89" s="9"/>
      <c r="B89" s="22">
        <f t="shared" si="0"/>
        <v>37</v>
      </c>
      <c r="C89" s="30"/>
      <c r="D89" s="35"/>
      <c r="E89" s="35"/>
      <c r="F89" s="35"/>
      <c r="G89" s="35"/>
      <c r="H89" s="35"/>
      <c r="I89" s="35"/>
      <c r="J89" s="35"/>
      <c r="K89" s="35"/>
      <c r="L89" s="41"/>
      <c r="M89" s="52"/>
      <c r="N89" s="52"/>
      <c r="O89" s="52"/>
      <c r="P89" s="52"/>
      <c r="Q89" s="52"/>
      <c r="R89" s="51"/>
      <c r="S89" s="62"/>
      <c r="T89" s="62"/>
      <c r="U89" s="62"/>
      <c r="V89" s="66"/>
      <c r="W89" s="85"/>
      <c r="X89" s="93"/>
      <c r="Y89" s="97"/>
      <c r="Z89" s="99"/>
      <c r="AA89" s="103"/>
    </row>
    <row r="90" spans="1:27" ht="33.9" customHeight="1">
      <c r="A90" s="9"/>
      <c r="B90" s="22">
        <f t="shared" si="0"/>
        <v>38</v>
      </c>
      <c r="C90" s="30"/>
      <c r="D90" s="35"/>
      <c r="E90" s="35"/>
      <c r="F90" s="35"/>
      <c r="G90" s="35"/>
      <c r="H90" s="35"/>
      <c r="I90" s="35"/>
      <c r="J90" s="35"/>
      <c r="K90" s="35"/>
      <c r="L90" s="41"/>
      <c r="M90" s="52"/>
      <c r="N90" s="52"/>
      <c r="O90" s="52"/>
      <c r="P90" s="52"/>
      <c r="Q90" s="52"/>
      <c r="R90" s="51"/>
      <c r="S90" s="62"/>
      <c r="T90" s="62"/>
      <c r="U90" s="62"/>
      <c r="V90" s="66"/>
      <c r="W90" s="85"/>
      <c r="X90" s="93"/>
      <c r="Y90" s="97"/>
      <c r="Z90" s="99"/>
      <c r="AA90" s="103"/>
    </row>
    <row r="91" spans="1:27" ht="33.9" customHeight="1">
      <c r="A91" s="9"/>
      <c r="B91" s="22">
        <f t="shared" si="0"/>
        <v>39</v>
      </c>
      <c r="C91" s="30"/>
      <c r="D91" s="35"/>
      <c r="E91" s="35"/>
      <c r="F91" s="35"/>
      <c r="G91" s="35"/>
      <c r="H91" s="35"/>
      <c r="I91" s="35"/>
      <c r="J91" s="35"/>
      <c r="K91" s="35"/>
      <c r="L91" s="41"/>
      <c r="M91" s="52"/>
      <c r="N91" s="52"/>
      <c r="O91" s="52"/>
      <c r="P91" s="52"/>
      <c r="Q91" s="52"/>
      <c r="R91" s="51"/>
      <c r="S91" s="62"/>
      <c r="T91" s="62"/>
      <c r="U91" s="62"/>
      <c r="V91" s="66"/>
      <c r="W91" s="85"/>
      <c r="X91" s="93"/>
      <c r="Y91" s="97"/>
      <c r="Z91" s="99"/>
      <c r="AA91" s="103"/>
    </row>
    <row r="92" spans="1:27" ht="33.9" customHeight="1">
      <c r="A92" s="9"/>
      <c r="B92" s="22">
        <f t="shared" si="0"/>
        <v>40</v>
      </c>
      <c r="C92" s="30"/>
      <c r="D92" s="35"/>
      <c r="E92" s="35"/>
      <c r="F92" s="35"/>
      <c r="G92" s="35"/>
      <c r="H92" s="35"/>
      <c r="I92" s="35"/>
      <c r="J92" s="35"/>
      <c r="K92" s="35"/>
      <c r="L92" s="41"/>
      <c r="M92" s="52"/>
      <c r="N92" s="52"/>
      <c r="O92" s="52"/>
      <c r="P92" s="52"/>
      <c r="Q92" s="52"/>
      <c r="R92" s="51"/>
      <c r="S92" s="62"/>
      <c r="T92" s="62"/>
      <c r="U92" s="62"/>
      <c r="V92" s="66"/>
      <c r="W92" s="85"/>
      <c r="X92" s="93"/>
      <c r="Y92" s="97"/>
      <c r="Z92" s="99"/>
      <c r="AA92" s="103"/>
    </row>
    <row r="93" spans="1:27" ht="33.9" customHeight="1">
      <c r="A93" s="9"/>
      <c r="B93" s="22">
        <f t="shared" si="0"/>
        <v>41</v>
      </c>
      <c r="C93" s="30"/>
      <c r="D93" s="35"/>
      <c r="E93" s="35"/>
      <c r="F93" s="35"/>
      <c r="G93" s="35"/>
      <c r="H93" s="35"/>
      <c r="I93" s="35"/>
      <c r="J93" s="35"/>
      <c r="K93" s="35"/>
      <c r="L93" s="41"/>
      <c r="M93" s="52"/>
      <c r="N93" s="52"/>
      <c r="O93" s="52"/>
      <c r="P93" s="52"/>
      <c r="Q93" s="52"/>
      <c r="R93" s="51"/>
      <c r="S93" s="62"/>
      <c r="T93" s="62"/>
      <c r="U93" s="62"/>
      <c r="V93" s="66"/>
      <c r="W93" s="85"/>
      <c r="X93" s="93"/>
      <c r="Y93" s="97"/>
      <c r="Z93" s="99"/>
      <c r="AA93" s="103"/>
    </row>
    <row r="94" spans="1:27" ht="33.9" customHeight="1">
      <c r="A94" s="9"/>
      <c r="B94" s="22">
        <f t="shared" si="0"/>
        <v>42</v>
      </c>
      <c r="C94" s="30"/>
      <c r="D94" s="35"/>
      <c r="E94" s="35"/>
      <c r="F94" s="35"/>
      <c r="G94" s="35"/>
      <c r="H94" s="35"/>
      <c r="I94" s="35"/>
      <c r="J94" s="35"/>
      <c r="K94" s="35"/>
      <c r="L94" s="41"/>
      <c r="M94" s="52"/>
      <c r="N94" s="52"/>
      <c r="O94" s="52"/>
      <c r="P94" s="52"/>
      <c r="Q94" s="52"/>
      <c r="R94" s="51"/>
      <c r="S94" s="62"/>
      <c r="T94" s="62"/>
      <c r="U94" s="62"/>
      <c r="V94" s="66"/>
      <c r="W94" s="85"/>
      <c r="X94" s="93"/>
      <c r="Y94" s="97"/>
      <c r="Z94" s="99"/>
      <c r="AA94" s="103"/>
    </row>
    <row r="95" spans="1:27" ht="33.9" customHeight="1">
      <c r="A95" s="9"/>
      <c r="B95" s="22">
        <f t="shared" si="0"/>
        <v>43</v>
      </c>
      <c r="C95" s="30"/>
      <c r="D95" s="35"/>
      <c r="E95" s="35"/>
      <c r="F95" s="35"/>
      <c r="G95" s="35"/>
      <c r="H95" s="35"/>
      <c r="I95" s="35"/>
      <c r="J95" s="35"/>
      <c r="K95" s="35"/>
      <c r="L95" s="41"/>
      <c r="M95" s="52"/>
      <c r="N95" s="52"/>
      <c r="O95" s="52"/>
      <c r="P95" s="52"/>
      <c r="Q95" s="52"/>
      <c r="R95" s="51"/>
      <c r="S95" s="62"/>
      <c r="T95" s="62"/>
      <c r="U95" s="62"/>
      <c r="V95" s="66"/>
      <c r="W95" s="85"/>
      <c r="X95" s="93"/>
      <c r="Y95" s="97"/>
      <c r="Z95" s="99"/>
      <c r="AA95" s="103"/>
    </row>
    <row r="96" spans="1:27" ht="33.9" customHeight="1">
      <c r="A96" s="9"/>
      <c r="B96" s="22">
        <f t="shared" si="0"/>
        <v>44</v>
      </c>
      <c r="C96" s="30"/>
      <c r="D96" s="35"/>
      <c r="E96" s="35"/>
      <c r="F96" s="35"/>
      <c r="G96" s="35"/>
      <c r="H96" s="35"/>
      <c r="I96" s="35"/>
      <c r="J96" s="35"/>
      <c r="K96" s="35"/>
      <c r="L96" s="41"/>
      <c r="M96" s="52"/>
      <c r="N96" s="52"/>
      <c r="O96" s="52"/>
      <c r="P96" s="52"/>
      <c r="Q96" s="52"/>
      <c r="R96" s="51"/>
      <c r="S96" s="62"/>
      <c r="T96" s="62"/>
      <c r="U96" s="62"/>
      <c r="V96" s="66"/>
      <c r="W96" s="85"/>
      <c r="X96" s="93"/>
      <c r="Y96" s="97"/>
      <c r="Z96" s="99"/>
      <c r="AA96" s="103"/>
    </row>
    <row r="97" spans="1:27" ht="33.9" customHeight="1">
      <c r="A97" s="9"/>
      <c r="B97" s="22">
        <f t="shared" si="0"/>
        <v>45</v>
      </c>
      <c r="C97" s="30"/>
      <c r="D97" s="35"/>
      <c r="E97" s="35"/>
      <c r="F97" s="35"/>
      <c r="G97" s="35"/>
      <c r="H97" s="35"/>
      <c r="I97" s="35"/>
      <c r="J97" s="35"/>
      <c r="K97" s="35"/>
      <c r="L97" s="41"/>
      <c r="M97" s="52"/>
      <c r="N97" s="52"/>
      <c r="O97" s="52"/>
      <c r="P97" s="52"/>
      <c r="Q97" s="52"/>
      <c r="R97" s="51"/>
      <c r="S97" s="62"/>
      <c r="T97" s="62"/>
      <c r="U97" s="62"/>
      <c r="V97" s="66"/>
      <c r="W97" s="85"/>
      <c r="X97" s="93"/>
      <c r="Y97" s="97"/>
      <c r="Z97" s="99"/>
      <c r="AA97" s="103"/>
    </row>
    <row r="98" spans="1:27" ht="33.9" customHeight="1">
      <c r="A98" s="9"/>
      <c r="B98" s="22">
        <f t="shared" si="0"/>
        <v>46</v>
      </c>
      <c r="C98" s="30"/>
      <c r="D98" s="35"/>
      <c r="E98" s="35"/>
      <c r="F98" s="35"/>
      <c r="G98" s="35"/>
      <c r="H98" s="35"/>
      <c r="I98" s="35"/>
      <c r="J98" s="35"/>
      <c r="K98" s="35"/>
      <c r="L98" s="41"/>
      <c r="M98" s="52"/>
      <c r="N98" s="52"/>
      <c r="O98" s="52"/>
      <c r="P98" s="52"/>
      <c r="Q98" s="52"/>
      <c r="R98" s="51"/>
      <c r="S98" s="62"/>
      <c r="T98" s="62"/>
      <c r="U98" s="62"/>
      <c r="V98" s="66"/>
      <c r="W98" s="85"/>
      <c r="X98" s="93"/>
      <c r="Y98" s="97"/>
      <c r="Z98" s="99"/>
      <c r="AA98" s="103"/>
    </row>
    <row r="99" spans="1:27" ht="33.9" customHeight="1">
      <c r="A99" s="9"/>
      <c r="B99" s="22">
        <f t="shared" si="0"/>
        <v>47</v>
      </c>
      <c r="C99" s="30"/>
      <c r="D99" s="35"/>
      <c r="E99" s="35"/>
      <c r="F99" s="35"/>
      <c r="G99" s="35"/>
      <c r="H99" s="35"/>
      <c r="I99" s="35"/>
      <c r="J99" s="35"/>
      <c r="K99" s="35"/>
      <c r="L99" s="41"/>
      <c r="M99" s="52"/>
      <c r="N99" s="52"/>
      <c r="O99" s="52"/>
      <c r="P99" s="52"/>
      <c r="Q99" s="52"/>
      <c r="R99" s="51"/>
      <c r="S99" s="62"/>
      <c r="T99" s="62"/>
      <c r="U99" s="62"/>
      <c r="V99" s="66"/>
      <c r="W99" s="85"/>
      <c r="X99" s="93"/>
      <c r="Y99" s="97"/>
      <c r="Z99" s="99"/>
      <c r="AA99" s="103"/>
    </row>
    <row r="100" spans="1:27" ht="33.9" customHeight="1">
      <c r="A100" s="9"/>
      <c r="B100" s="22">
        <f t="shared" si="0"/>
        <v>48</v>
      </c>
      <c r="C100" s="30"/>
      <c r="D100" s="35"/>
      <c r="E100" s="35"/>
      <c r="F100" s="35"/>
      <c r="G100" s="35"/>
      <c r="H100" s="35"/>
      <c r="I100" s="35"/>
      <c r="J100" s="35"/>
      <c r="K100" s="35"/>
      <c r="L100" s="41"/>
      <c r="M100" s="52"/>
      <c r="N100" s="52"/>
      <c r="O100" s="52"/>
      <c r="P100" s="52"/>
      <c r="Q100" s="52"/>
      <c r="R100" s="51"/>
      <c r="S100" s="62"/>
      <c r="T100" s="62"/>
      <c r="U100" s="62"/>
      <c r="V100" s="66"/>
      <c r="W100" s="85"/>
      <c r="X100" s="93"/>
      <c r="Y100" s="97"/>
      <c r="Z100" s="99"/>
      <c r="AA100" s="103"/>
    </row>
    <row r="101" spans="1:27" ht="33.9" customHeight="1">
      <c r="A101" s="9"/>
      <c r="B101" s="22">
        <f t="shared" si="0"/>
        <v>49</v>
      </c>
      <c r="C101" s="30"/>
      <c r="D101" s="35"/>
      <c r="E101" s="35"/>
      <c r="F101" s="35"/>
      <c r="G101" s="35"/>
      <c r="H101" s="35"/>
      <c r="I101" s="35"/>
      <c r="J101" s="35"/>
      <c r="K101" s="35"/>
      <c r="L101" s="41"/>
      <c r="M101" s="52"/>
      <c r="N101" s="52"/>
      <c r="O101" s="52"/>
      <c r="P101" s="52"/>
      <c r="Q101" s="52"/>
      <c r="R101" s="51"/>
      <c r="S101" s="62"/>
      <c r="T101" s="62"/>
      <c r="U101" s="62"/>
      <c r="V101" s="66"/>
      <c r="W101" s="85"/>
      <c r="X101" s="93"/>
      <c r="Y101" s="97"/>
      <c r="Z101" s="99"/>
      <c r="AA101" s="103"/>
    </row>
    <row r="102" spans="1:27" ht="33.9" customHeight="1">
      <c r="A102" s="9"/>
      <c r="B102" s="22">
        <f t="shared" si="0"/>
        <v>50</v>
      </c>
      <c r="C102" s="30"/>
      <c r="D102" s="35"/>
      <c r="E102" s="35"/>
      <c r="F102" s="35"/>
      <c r="G102" s="35"/>
      <c r="H102" s="35"/>
      <c r="I102" s="35"/>
      <c r="J102" s="35"/>
      <c r="K102" s="35"/>
      <c r="L102" s="41"/>
      <c r="M102" s="52"/>
      <c r="N102" s="52"/>
      <c r="O102" s="52"/>
      <c r="P102" s="52"/>
      <c r="Q102" s="52"/>
      <c r="R102" s="51"/>
      <c r="S102" s="62"/>
      <c r="T102" s="62"/>
      <c r="U102" s="62"/>
      <c r="V102" s="66"/>
      <c r="W102" s="85"/>
      <c r="X102" s="93"/>
      <c r="Y102" s="97"/>
      <c r="Z102" s="99"/>
      <c r="AA102" s="103"/>
    </row>
    <row r="103" spans="1:27" ht="33.9" customHeight="1">
      <c r="A103" s="9"/>
      <c r="B103" s="22">
        <f t="shared" si="0"/>
        <v>51</v>
      </c>
      <c r="C103" s="30"/>
      <c r="D103" s="35"/>
      <c r="E103" s="35"/>
      <c r="F103" s="35"/>
      <c r="G103" s="35"/>
      <c r="H103" s="35"/>
      <c r="I103" s="35"/>
      <c r="J103" s="35"/>
      <c r="K103" s="35"/>
      <c r="L103" s="41"/>
      <c r="M103" s="52"/>
      <c r="N103" s="52"/>
      <c r="O103" s="52"/>
      <c r="P103" s="52"/>
      <c r="Q103" s="52"/>
      <c r="R103" s="51"/>
      <c r="S103" s="62"/>
      <c r="T103" s="62"/>
      <c r="U103" s="62"/>
      <c r="V103" s="66"/>
      <c r="W103" s="85"/>
      <c r="X103" s="93"/>
      <c r="Y103" s="97"/>
      <c r="Z103" s="99"/>
      <c r="AA103" s="103"/>
    </row>
    <row r="104" spans="1:27" ht="33.9" customHeight="1">
      <c r="A104" s="9"/>
      <c r="B104" s="22">
        <f t="shared" si="0"/>
        <v>52</v>
      </c>
      <c r="C104" s="30"/>
      <c r="D104" s="35"/>
      <c r="E104" s="35"/>
      <c r="F104" s="35"/>
      <c r="G104" s="35"/>
      <c r="H104" s="35"/>
      <c r="I104" s="35"/>
      <c r="J104" s="35"/>
      <c r="K104" s="35"/>
      <c r="L104" s="41"/>
      <c r="M104" s="52"/>
      <c r="N104" s="52"/>
      <c r="O104" s="52"/>
      <c r="P104" s="52"/>
      <c r="Q104" s="52"/>
      <c r="R104" s="51"/>
      <c r="S104" s="62"/>
      <c r="T104" s="62"/>
      <c r="U104" s="62"/>
      <c r="V104" s="66"/>
      <c r="W104" s="85"/>
      <c r="X104" s="93"/>
      <c r="Y104" s="97"/>
      <c r="Z104" s="99"/>
      <c r="AA104" s="103"/>
    </row>
    <row r="105" spans="1:27" ht="33.9" customHeight="1">
      <c r="A105" s="9"/>
      <c r="B105" s="22">
        <f t="shared" si="0"/>
        <v>53</v>
      </c>
      <c r="C105" s="30"/>
      <c r="D105" s="35"/>
      <c r="E105" s="35"/>
      <c r="F105" s="35"/>
      <c r="G105" s="35"/>
      <c r="H105" s="35"/>
      <c r="I105" s="35"/>
      <c r="J105" s="35"/>
      <c r="K105" s="35"/>
      <c r="L105" s="41"/>
      <c r="M105" s="52"/>
      <c r="N105" s="52"/>
      <c r="O105" s="52"/>
      <c r="P105" s="52"/>
      <c r="Q105" s="52"/>
      <c r="R105" s="51"/>
      <c r="S105" s="62"/>
      <c r="T105" s="62"/>
      <c r="U105" s="62"/>
      <c r="V105" s="66"/>
      <c r="W105" s="85"/>
      <c r="X105" s="93"/>
      <c r="Y105" s="97"/>
      <c r="Z105" s="99"/>
      <c r="AA105" s="103"/>
    </row>
    <row r="106" spans="1:27" ht="33.9" customHeight="1">
      <c r="A106" s="9"/>
      <c r="B106" s="22">
        <f t="shared" si="0"/>
        <v>54</v>
      </c>
      <c r="C106" s="30"/>
      <c r="D106" s="35"/>
      <c r="E106" s="35"/>
      <c r="F106" s="35"/>
      <c r="G106" s="35"/>
      <c r="H106" s="35"/>
      <c r="I106" s="35"/>
      <c r="J106" s="35"/>
      <c r="K106" s="35"/>
      <c r="L106" s="41"/>
      <c r="M106" s="52"/>
      <c r="N106" s="52"/>
      <c r="O106" s="52"/>
      <c r="P106" s="52"/>
      <c r="Q106" s="52"/>
      <c r="R106" s="51"/>
      <c r="S106" s="62"/>
      <c r="T106" s="62"/>
      <c r="U106" s="62"/>
      <c r="V106" s="66"/>
      <c r="W106" s="85"/>
      <c r="X106" s="93"/>
      <c r="Y106" s="97"/>
      <c r="Z106" s="99"/>
      <c r="AA106" s="103"/>
    </row>
    <row r="107" spans="1:27" ht="33.9" customHeight="1">
      <c r="A107" s="9"/>
      <c r="B107" s="22">
        <f t="shared" si="0"/>
        <v>55</v>
      </c>
      <c r="C107" s="30"/>
      <c r="D107" s="35"/>
      <c r="E107" s="35"/>
      <c r="F107" s="35"/>
      <c r="G107" s="35"/>
      <c r="H107" s="35"/>
      <c r="I107" s="35"/>
      <c r="J107" s="35"/>
      <c r="K107" s="35"/>
      <c r="L107" s="41"/>
      <c r="M107" s="52"/>
      <c r="N107" s="52"/>
      <c r="O107" s="52"/>
      <c r="P107" s="52"/>
      <c r="Q107" s="52"/>
      <c r="R107" s="51"/>
      <c r="S107" s="62"/>
      <c r="T107" s="62"/>
      <c r="U107" s="62"/>
      <c r="V107" s="66"/>
      <c r="W107" s="85"/>
      <c r="X107" s="93"/>
      <c r="Y107" s="97"/>
      <c r="Z107" s="99"/>
      <c r="AA107" s="103"/>
    </row>
    <row r="108" spans="1:27" ht="33.9" customHeight="1">
      <c r="A108" s="9"/>
      <c r="B108" s="22">
        <f t="shared" si="0"/>
        <v>56</v>
      </c>
      <c r="C108" s="30"/>
      <c r="D108" s="35"/>
      <c r="E108" s="35"/>
      <c r="F108" s="35"/>
      <c r="G108" s="35"/>
      <c r="H108" s="35"/>
      <c r="I108" s="35"/>
      <c r="J108" s="35"/>
      <c r="K108" s="35"/>
      <c r="L108" s="41"/>
      <c r="M108" s="52"/>
      <c r="N108" s="52"/>
      <c r="O108" s="52"/>
      <c r="P108" s="52"/>
      <c r="Q108" s="52"/>
      <c r="R108" s="51"/>
      <c r="S108" s="62"/>
      <c r="T108" s="62"/>
      <c r="U108" s="62"/>
      <c r="V108" s="66"/>
      <c r="W108" s="85"/>
      <c r="X108" s="93"/>
      <c r="Y108" s="97"/>
      <c r="Z108" s="99"/>
      <c r="AA108" s="103"/>
    </row>
    <row r="109" spans="1:27" ht="33.9" customHeight="1">
      <c r="A109" s="9"/>
      <c r="B109" s="22">
        <f t="shared" si="0"/>
        <v>57</v>
      </c>
      <c r="C109" s="30"/>
      <c r="D109" s="35"/>
      <c r="E109" s="35"/>
      <c r="F109" s="35"/>
      <c r="G109" s="35"/>
      <c r="H109" s="35"/>
      <c r="I109" s="35"/>
      <c r="J109" s="35"/>
      <c r="K109" s="35"/>
      <c r="L109" s="41"/>
      <c r="M109" s="52"/>
      <c r="N109" s="52"/>
      <c r="O109" s="52"/>
      <c r="P109" s="52"/>
      <c r="Q109" s="52"/>
      <c r="R109" s="51"/>
      <c r="S109" s="62"/>
      <c r="T109" s="62"/>
      <c r="U109" s="62"/>
      <c r="V109" s="66"/>
      <c r="W109" s="85"/>
      <c r="X109" s="93"/>
      <c r="Y109" s="97"/>
      <c r="Z109" s="99"/>
      <c r="AA109" s="103"/>
    </row>
    <row r="110" spans="1:27" ht="33.9" customHeight="1">
      <c r="A110" s="9"/>
      <c r="B110" s="22">
        <f t="shared" si="0"/>
        <v>58</v>
      </c>
      <c r="C110" s="30"/>
      <c r="D110" s="35"/>
      <c r="E110" s="35"/>
      <c r="F110" s="35"/>
      <c r="G110" s="35"/>
      <c r="H110" s="35"/>
      <c r="I110" s="35"/>
      <c r="J110" s="35"/>
      <c r="K110" s="35"/>
      <c r="L110" s="41"/>
      <c r="M110" s="52"/>
      <c r="N110" s="52"/>
      <c r="O110" s="52"/>
      <c r="P110" s="52"/>
      <c r="Q110" s="52"/>
      <c r="R110" s="51"/>
      <c r="S110" s="62"/>
      <c r="T110" s="62"/>
      <c r="U110" s="62"/>
      <c r="V110" s="66"/>
      <c r="W110" s="85"/>
      <c r="X110" s="93"/>
      <c r="Y110" s="97"/>
      <c r="Z110" s="99"/>
      <c r="AA110" s="103"/>
    </row>
    <row r="111" spans="1:27" ht="33.9" customHeight="1">
      <c r="A111" s="9"/>
      <c r="B111" s="22">
        <f t="shared" si="0"/>
        <v>59</v>
      </c>
      <c r="C111" s="30"/>
      <c r="D111" s="35"/>
      <c r="E111" s="35"/>
      <c r="F111" s="35"/>
      <c r="G111" s="35"/>
      <c r="H111" s="35"/>
      <c r="I111" s="35"/>
      <c r="J111" s="35"/>
      <c r="K111" s="35"/>
      <c r="L111" s="41"/>
      <c r="M111" s="52"/>
      <c r="N111" s="52"/>
      <c r="O111" s="52"/>
      <c r="P111" s="52"/>
      <c r="Q111" s="52"/>
      <c r="R111" s="51"/>
      <c r="S111" s="62"/>
      <c r="T111" s="62"/>
      <c r="U111" s="62"/>
      <c r="V111" s="66"/>
      <c r="W111" s="85"/>
      <c r="X111" s="93"/>
      <c r="Y111" s="97"/>
      <c r="Z111" s="99"/>
      <c r="AA111" s="103"/>
    </row>
    <row r="112" spans="1:27" ht="33.9" customHeight="1">
      <c r="A112" s="9"/>
      <c r="B112" s="22">
        <f t="shared" si="0"/>
        <v>60</v>
      </c>
      <c r="C112" s="30"/>
      <c r="D112" s="35"/>
      <c r="E112" s="35"/>
      <c r="F112" s="35"/>
      <c r="G112" s="35"/>
      <c r="H112" s="35"/>
      <c r="I112" s="35"/>
      <c r="J112" s="35"/>
      <c r="K112" s="35"/>
      <c r="L112" s="41"/>
      <c r="M112" s="52"/>
      <c r="N112" s="52"/>
      <c r="O112" s="52"/>
      <c r="P112" s="52"/>
      <c r="Q112" s="52"/>
      <c r="R112" s="51"/>
      <c r="S112" s="62"/>
      <c r="T112" s="62"/>
      <c r="U112" s="62"/>
      <c r="V112" s="66"/>
      <c r="W112" s="85"/>
      <c r="X112" s="93"/>
      <c r="Y112" s="97"/>
      <c r="Z112" s="99"/>
      <c r="AA112" s="103"/>
    </row>
    <row r="113" spans="1:27" ht="33.9" customHeight="1">
      <c r="A113" s="9"/>
      <c r="B113" s="22">
        <f t="shared" si="0"/>
        <v>61</v>
      </c>
      <c r="C113" s="30"/>
      <c r="D113" s="35"/>
      <c r="E113" s="35"/>
      <c r="F113" s="35"/>
      <c r="G113" s="35"/>
      <c r="H113" s="35"/>
      <c r="I113" s="35"/>
      <c r="J113" s="35"/>
      <c r="K113" s="35"/>
      <c r="L113" s="41"/>
      <c r="M113" s="52"/>
      <c r="N113" s="52"/>
      <c r="O113" s="52"/>
      <c r="P113" s="52"/>
      <c r="Q113" s="52"/>
      <c r="R113" s="51"/>
      <c r="S113" s="62"/>
      <c r="T113" s="62"/>
      <c r="U113" s="62"/>
      <c r="V113" s="66"/>
      <c r="W113" s="85"/>
      <c r="X113" s="93"/>
      <c r="Y113" s="97"/>
      <c r="Z113" s="99"/>
      <c r="AA113" s="103"/>
    </row>
    <row r="114" spans="1:27" ht="33.9" customHeight="1">
      <c r="A114" s="9"/>
      <c r="B114" s="22">
        <f t="shared" si="0"/>
        <v>62</v>
      </c>
      <c r="C114" s="30"/>
      <c r="D114" s="35"/>
      <c r="E114" s="35"/>
      <c r="F114" s="35"/>
      <c r="G114" s="35"/>
      <c r="H114" s="35"/>
      <c r="I114" s="35"/>
      <c r="J114" s="35"/>
      <c r="K114" s="35"/>
      <c r="L114" s="41"/>
      <c r="M114" s="52"/>
      <c r="N114" s="52"/>
      <c r="O114" s="52"/>
      <c r="P114" s="52"/>
      <c r="Q114" s="52"/>
      <c r="R114" s="51"/>
      <c r="S114" s="62"/>
      <c r="T114" s="62"/>
      <c r="U114" s="62"/>
      <c r="V114" s="66"/>
      <c r="W114" s="85"/>
      <c r="X114" s="93"/>
      <c r="Y114" s="97"/>
      <c r="Z114" s="99"/>
      <c r="AA114" s="103"/>
    </row>
    <row r="115" spans="1:27" ht="33.9" customHeight="1">
      <c r="A115" s="9"/>
      <c r="B115" s="22">
        <f t="shared" si="0"/>
        <v>63</v>
      </c>
      <c r="C115" s="30"/>
      <c r="D115" s="35"/>
      <c r="E115" s="35"/>
      <c r="F115" s="35"/>
      <c r="G115" s="35"/>
      <c r="H115" s="35"/>
      <c r="I115" s="35"/>
      <c r="J115" s="35"/>
      <c r="K115" s="35"/>
      <c r="L115" s="41"/>
      <c r="M115" s="52"/>
      <c r="N115" s="52"/>
      <c r="O115" s="52"/>
      <c r="P115" s="52"/>
      <c r="Q115" s="52"/>
      <c r="R115" s="51"/>
      <c r="S115" s="62"/>
      <c r="T115" s="62"/>
      <c r="U115" s="62"/>
      <c r="V115" s="66"/>
      <c r="W115" s="85"/>
      <c r="X115" s="93"/>
      <c r="Y115" s="97"/>
      <c r="Z115" s="99"/>
      <c r="AA115" s="103"/>
    </row>
    <row r="116" spans="1:27" ht="33.9" customHeight="1">
      <c r="A116" s="9"/>
      <c r="B116" s="22">
        <f t="shared" si="0"/>
        <v>64</v>
      </c>
      <c r="C116" s="30"/>
      <c r="D116" s="35"/>
      <c r="E116" s="35"/>
      <c r="F116" s="35"/>
      <c r="G116" s="35"/>
      <c r="H116" s="35"/>
      <c r="I116" s="35"/>
      <c r="J116" s="35"/>
      <c r="K116" s="35"/>
      <c r="L116" s="41"/>
      <c r="M116" s="52"/>
      <c r="N116" s="52"/>
      <c r="O116" s="52"/>
      <c r="P116" s="52"/>
      <c r="Q116" s="52"/>
      <c r="R116" s="51"/>
      <c r="S116" s="62"/>
      <c r="T116" s="62"/>
      <c r="U116" s="62"/>
      <c r="V116" s="66"/>
      <c r="W116" s="85"/>
      <c r="X116" s="93"/>
      <c r="Y116" s="97"/>
      <c r="Z116" s="99"/>
      <c r="AA116" s="103"/>
    </row>
    <row r="117" spans="1:27" ht="33.9" customHeight="1">
      <c r="A117" s="9"/>
      <c r="B117" s="22">
        <f t="shared" si="0"/>
        <v>65</v>
      </c>
      <c r="C117" s="30"/>
      <c r="D117" s="35"/>
      <c r="E117" s="35"/>
      <c r="F117" s="35"/>
      <c r="G117" s="35"/>
      <c r="H117" s="35"/>
      <c r="I117" s="35"/>
      <c r="J117" s="35"/>
      <c r="K117" s="35"/>
      <c r="L117" s="41"/>
      <c r="M117" s="52"/>
      <c r="N117" s="52"/>
      <c r="O117" s="52"/>
      <c r="P117" s="52"/>
      <c r="Q117" s="52"/>
      <c r="R117" s="51"/>
      <c r="S117" s="62"/>
      <c r="T117" s="62"/>
      <c r="U117" s="62"/>
      <c r="V117" s="66"/>
      <c r="W117" s="85"/>
      <c r="X117" s="93"/>
      <c r="Y117" s="97"/>
      <c r="Z117" s="99"/>
      <c r="AA117" s="103"/>
    </row>
    <row r="118" spans="1:27" ht="33.9" customHeight="1">
      <c r="A118" s="9"/>
      <c r="B118" s="22">
        <f t="shared" ref="B118:B181" si="1">B117+1</f>
        <v>66</v>
      </c>
      <c r="C118" s="30"/>
      <c r="D118" s="35"/>
      <c r="E118" s="35"/>
      <c r="F118" s="35"/>
      <c r="G118" s="35"/>
      <c r="H118" s="35"/>
      <c r="I118" s="35"/>
      <c r="J118" s="35"/>
      <c r="K118" s="35"/>
      <c r="L118" s="41"/>
      <c r="M118" s="52"/>
      <c r="N118" s="52"/>
      <c r="O118" s="52"/>
      <c r="P118" s="52"/>
      <c r="Q118" s="52"/>
      <c r="R118" s="51"/>
      <c r="S118" s="62"/>
      <c r="T118" s="62"/>
      <c r="U118" s="62"/>
      <c r="V118" s="66"/>
      <c r="W118" s="85"/>
      <c r="X118" s="93"/>
      <c r="Y118" s="97"/>
      <c r="Z118" s="99"/>
      <c r="AA118" s="103"/>
    </row>
    <row r="119" spans="1:27" ht="33.9" customHeight="1">
      <c r="A119" s="9"/>
      <c r="B119" s="22">
        <f t="shared" si="1"/>
        <v>67</v>
      </c>
      <c r="C119" s="30"/>
      <c r="D119" s="35"/>
      <c r="E119" s="35"/>
      <c r="F119" s="35"/>
      <c r="G119" s="35"/>
      <c r="H119" s="35"/>
      <c r="I119" s="35"/>
      <c r="J119" s="35"/>
      <c r="K119" s="35"/>
      <c r="L119" s="41"/>
      <c r="M119" s="52"/>
      <c r="N119" s="52"/>
      <c r="O119" s="52"/>
      <c r="P119" s="52"/>
      <c r="Q119" s="52"/>
      <c r="R119" s="51"/>
      <c r="S119" s="62"/>
      <c r="T119" s="62"/>
      <c r="U119" s="62"/>
      <c r="V119" s="66"/>
      <c r="W119" s="85"/>
      <c r="X119" s="93"/>
      <c r="Y119" s="97"/>
      <c r="Z119" s="99"/>
      <c r="AA119" s="103"/>
    </row>
    <row r="120" spans="1:27" ht="33.9" customHeight="1">
      <c r="A120" s="9"/>
      <c r="B120" s="22">
        <f t="shared" si="1"/>
        <v>68</v>
      </c>
      <c r="C120" s="30"/>
      <c r="D120" s="35"/>
      <c r="E120" s="35"/>
      <c r="F120" s="35"/>
      <c r="G120" s="35"/>
      <c r="H120" s="35"/>
      <c r="I120" s="35"/>
      <c r="J120" s="35"/>
      <c r="K120" s="35"/>
      <c r="L120" s="41"/>
      <c r="M120" s="52"/>
      <c r="N120" s="52"/>
      <c r="O120" s="52"/>
      <c r="P120" s="52"/>
      <c r="Q120" s="52"/>
      <c r="R120" s="51"/>
      <c r="S120" s="62"/>
      <c r="T120" s="62"/>
      <c r="U120" s="62"/>
      <c r="V120" s="66"/>
      <c r="W120" s="85"/>
      <c r="X120" s="93"/>
      <c r="Y120" s="97"/>
      <c r="Z120" s="99"/>
      <c r="AA120" s="103"/>
    </row>
    <row r="121" spans="1:27" ht="33.9" customHeight="1">
      <c r="A121" s="9"/>
      <c r="B121" s="22">
        <f t="shared" si="1"/>
        <v>69</v>
      </c>
      <c r="C121" s="30"/>
      <c r="D121" s="35"/>
      <c r="E121" s="35"/>
      <c r="F121" s="35"/>
      <c r="G121" s="35"/>
      <c r="H121" s="35"/>
      <c r="I121" s="35"/>
      <c r="J121" s="35"/>
      <c r="K121" s="35"/>
      <c r="L121" s="41"/>
      <c r="M121" s="52"/>
      <c r="N121" s="52"/>
      <c r="O121" s="52"/>
      <c r="P121" s="52"/>
      <c r="Q121" s="52"/>
      <c r="R121" s="51"/>
      <c r="S121" s="62"/>
      <c r="T121" s="62"/>
      <c r="U121" s="62"/>
      <c r="V121" s="66"/>
      <c r="W121" s="85"/>
      <c r="X121" s="93"/>
      <c r="Y121" s="97"/>
      <c r="Z121" s="99"/>
      <c r="AA121" s="103"/>
    </row>
    <row r="122" spans="1:27" ht="33.9" customHeight="1">
      <c r="A122" s="9"/>
      <c r="B122" s="22">
        <f t="shared" si="1"/>
        <v>70</v>
      </c>
      <c r="C122" s="30"/>
      <c r="D122" s="35"/>
      <c r="E122" s="35"/>
      <c r="F122" s="35"/>
      <c r="G122" s="35"/>
      <c r="H122" s="35"/>
      <c r="I122" s="35"/>
      <c r="J122" s="35"/>
      <c r="K122" s="35"/>
      <c r="L122" s="41"/>
      <c r="M122" s="52"/>
      <c r="N122" s="52"/>
      <c r="O122" s="52"/>
      <c r="P122" s="52"/>
      <c r="Q122" s="52"/>
      <c r="R122" s="51"/>
      <c r="S122" s="62"/>
      <c r="T122" s="62"/>
      <c r="U122" s="62"/>
      <c r="V122" s="66"/>
      <c r="W122" s="85"/>
      <c r="X122" s="93"/>
      <c r="Y122" s="97"/>
      <c r="Z122" s="99"/>
      <c r="AA122" s="103"/>
    </row>
    <row r="123" spans="1:27" ht="33.9" customHeight="1">
      <c r="A123" s="9"/>
      <c r="B123" s="22">
        <f t="shared" si="1"/>
        <v>71</v>
      </c>
      <c r="C123" s="30"/>
      <c r="D123" s="35"/>
      <c r="E123" s="35"/>
      <c r="F123" s="35"/>
      <c r="G123" s="35"/>
      <c r="H123" s="35"/>
      <c r="I123" s="35"/>
      <c r="J123" s="35"/>
      <c r="K123" s="35"/>
      <c r="L123" s="41"/>
      <c r="M123" s="52"/>
      <c r="N123" s="52"/>
      <c r="O123" s="52"/>
      <c r="P123" s="52"/>
      <c r="Q123" s="52"/>
      <c r="R123" s="51"/>
      <c r="S123" s="62"/>
      <c r="T123" s="62"/>
      <c r="U123" s="62"/>
      <c r="V123" s="66"/>
      <c r="W123" s="85"/>
      <c r="X123" s="93"/>
      <c r="Y123" s="97"/>
      <c r="Z123" s="99"/>
      <c r="AA123" s="103"/>
    </row>
    <row r="124" spans="1:27" ht="33.9" customHeight="1">
      <c r="A124" s="9"/>
      <c r="B124" s="22">
        <f t="shared" si="1"/>
        <v>72</v>
      </c>
      <c r="C124" s="30"/>
      <c r="D124" s="35"/>
      <c r="E124" s="35"/>
      <c r="F124" s="35"/>
      <c r="G124" s="35"/>
      <c r="H124" s="35"/>
      <c r="I124" s="35"/>
      <c r="J124" s="35"/>
      <c r="K124" s="35"/>
      <c r="L124" s="41"/>
      <c r="M124" s="52"/>
      <c r="N124" s="52"/>
      <c r="O124" s="52"/>
      <c r="P124" s="52"/>
      <c r="Q124" s="52"/>
      <c r="R124" s="51"/>
      <c r="S124" s="62"/>
      <c r="T124" s="62"/>
      <c r="U124" s="62"/>
      <c r="V124" s="66"/>
      <c r="W124" s="85"/>
      <c r="X124" s="93"/>
      <c r="Y124" s="97"/>
      <c r="Z124" s="99"/>
      <c r="AA124" s="103"/>
    </row>
    <row r="125" spans="1:27" ht="33.9" customHeight="1">
      <c r="A125" s="9"/>
      <c r="B125" s="22">
        <f t="shared" si="1"/>
        <v>73</v>
      </c>
      <c r="C125" s="30"/>
      <c r="D125" s="35"/>
      <c r="E125" s="35"/>
      <c r="F125" s="35"/>
      <c r="G125" s="35"/>
      <c r="H125" s="35"/>
      <c r="I125" s="35"/>
      <c r="J125" s="35"/>
      <c r="K125" s="35"/>
      <c r="L125" s="41"/>
      <c r="M125" s="52"/>
      <c r="N125" s="52"/>
      <c r="O125" s="52"/>
      <c r="P125" s="52"/>
      <c r="Q125" s="52"/>
      <c r="R125" s="51"/>
      <c r="S125" s="62"/>
      <c r="T125" s="62"/>
      <c r="U125" s="62"/>
      <c r="V125" s="66"/>
      <c r="W125" s="85"/>
      <c r="X125" s="93"/>
      <c r="Y125" s="97"/>
      <c r="Z125" s="99"/>
      <c r="AA125" s="103"/>
    </row>
    <row r="126" spans="1:27" ht="33.9" customHeight="1">
      <c r="A126" s="9"/>
      <c r="B126" s="22">
        <f t="shared" si="1"/>
        <v>74</v>
      </c>
      <c r="C126" s="30"/>
      <c r="D126" s="35"/>
      <c r="E126" s="35"/>
      <c r="F126" s="35"/>
      <c r="G126" s="35"/>
      <c r="H126" s="35"/>
      <c r="I126" s="35"/>
      <c r="J126" s="35"/>
      <c r="K126" s="35"/>
      <c r="L126" s="41"/>
      <c r="M126" s="52"/>
      <c r="N126" s="52"/>
      <c r="O126" s="52"/>
      <c r="P126" s="52"/>
      <c r="Q126" s="52"/>
      <c r="R126" s="51"/>
      <c r="S126" s="62"/>
      <c r="T126" s="62"/>
      <c r="U126" s="62"/>
      <c r="V126" s="66"/>
      <c r="W126" s="85"/>
      <c r="X126" s="93"/>
      <c r="Y126" s="97"/>
      <c r="Z126" s="99"/>
      <c r="AA126" s="103"/>
    </row>
    <row r="127" spans="1:27" ht="33.9" customHeight="1">
      <c r="A127" s="9"/>
      <c r="B127" s="22">
        <f t="shared" si="1"/>
        <v>75</v>
      </c>
      <c r="C127" s="30"/>
      <c r="D127" s="35"/>
      <c r="E127" s="35"/>
      <c r="F127" s="35"/>
      <c r="G127" s="35"/>
      <c r="H127" s="35"/>
      <c r="I127" s="35"/>
      <c r="J127" s="35"/>
      <c r="K127" s="35"/>
      <c r="L127" s="41"/>
      <c r="M127" s="52"/>
      <c r="N127" s="52"/>
      <c r="O127" s="52"/>
      <c r="P127" s="52"/>
      <c r="Q127" s="52"/>
      <c r="R127" s="51"/>
      <c r="S127" s="62"/>
      <c r="T127" s="62"/>
      <c r="U127" s="62"/>
      <c r="V127" s="66"/>
      <c r="W127" s="85"/>
      <c r="X127" s="93"/>
      <c r="Y127" s="97"/>
      <c r="Z127" s="99"/>
      <c r="AA127" s="103"/>
    </row>
    <row r="128" spans="1:27" ht="33.9" customHeight="1">
      <c r="A128" s="9"/>
      <c r="B128" s="22">
        <f t="shared" si="1"/>
        <v>76</v>
      </c>
      <c r="C128" s="30"/>
      <c r="D128" s="35"/>
      <c r="E128" s="35"/>
      <c r="F128" s="35"/>
      <c r="G128" s="35"/>
      <c r="H128" s="35"/>
      <c r="I128" s="35"/>
      <c r="J128" s="35"/>
      <c r="K128" s="35"/>
      <c r="L128" s="41"/>
      <c r="M128" s="52"/>
      <c r="N128" s="52"/>
      <c r="O128" s="52"/>
      <c r="P128" s="52"/>
      <c r="Q128" s="52"/>
      <c r="R128" s="51"/>
      <c r="S128" s="62"/>
      <c r="T128" s="62"/>
      <c r="U128" s="62"/>
      <c r="V128" s="66"/>
      <c r="W128" s="85"/>
      <c r="X128" s="93"/>
      <c r="Y128" s="97"/>
      <c r="Z128" s="99"/>
      <c r="AA128" s="103"/>
    </row>
    <row r="129" spans="1:27" ht="33.9" customHeight="1">
      <c r="A129" s="9"/>
      <c r="B129" s="22">
        <f t="shared" si="1"/>
        <v>77</v>
      </c>
      <c r="C129" s="30"/>
      <c r="D129" s="35"/>
      <c r="E129" s="35"/>
      <c r="F129" s="35"/>
      <c r="G129" s="35"/>
      <c r="H129" s="35"/>
      <c r="I129" s="35"/>
      <c r="J129" s="35"/>
      <c r="K129" s="35"/>
      <c r="L129" s="41"/>
      <c r="M129" s="52"/>
      <c r="N129" s="52"/>
      <c r="O129" s="52"/>
      <c r="P129" s="52"/>
      <c r="Q129" s="52"/>
      <c r="R129" s="51"/>
      <c r="S129" s="62"/>
      <c r="T129" s="62"/>
      <c r="U129" s="62"/>
      <c r="V129" s="66"/>
      <c r="W129" s="85"/>
      <c r="X129" s="93"/>
      <c r="Y129" s="97"/>
      <c r="Z129" s="99"/>
      <c r="AA129" s="103"/>
    </row>
    <row r="130" spans="1:27" ht="33.9" customHeight="1">
      <c r="A130" s="9"/>
      <c r="B130" s="22">
        <f t="shared" si="1"/>
        <v>78</v>
      </c>
      <c r="C130" s="30"/>
      <c r="D130" s="35"/>
      <c r="E130" s="35"/>
      <c r="F130" s="35"/>
      <c r="G130" s="35"/>
      <c r="H130" s="35"/>
      <c r="I130" s="35"/>
      <c r="J130" s="35"/>
      <c r="K130" s="35"/>
      <c r="L130" s="41"/>
      <c r="M130" s="52"/>
      <c r="N130" s="52"/>
      <c r="O130" s="52"/>
      <c r="P130" s="52"/>
      <c r="Q130" s="52"/>
      <c r="R130" s="51"/>
      <c r="S130" s="62"/>
      <c r="T130" s="62"/>
      <c r="U130" s="62"/>
      <c r="V130" s="66"/>
      <c r="W130" s="85"/>
      <c r="X130" s="93"/>
      <c r="Y130" s="97"/>
      <c r="Z130" s="99"/>
      <c r="AA130" s="103"/>
    </row>
    <row r="131" spans="1:27" ht="33.9" customHeight="1">
      <c r="A131" s="9"/>
      <c r="B131" s="22">
        <f t="shared" si="1"/>
        <v>79</v>
      </c>
      <c r="C131" s="30"/>
      <c r="D131" s="35"/>
      <c r="E131" s="35"/>
      <c r="F131" s="35"/>
      <c r="G131" s="35"/>
      <c r="H131" s="35"/>
      <c r="I131" s="35"/>
      <c r="J131" s="35"/>
      <c r="K131" s="35"/>
      <c r="L131" s="41"/>
      <c r="M131" s="52"/>
      <c r="N131" s="52"/>
      <c r="O131" s="52"/>
      <c r="P131" s="52"/>
      <c r="Q131" s="52"/>
      <c r="R131" s="51"/>
      <c r="S131" s="62"/>
      <c r="T131" s="62"/>
      <c r="U131" s="62"/>
      <c r="V131" s="66"/>
      <c r="W131" s="85"/>
      <c r="X131" s="93"/>
      <c r="Y131" s="97"/>
      <c r="Z131" s="99"/>
      <c r="AA131" s="103"/>
    </row>
    <row r="132" spans="1:27" ht="33.9" customHeight="1">
      <c r="A132" s="9"/>
      <c r="B132" s="22">
        <f t="shared" si="1"/>
        <v>80</v>
      </c>
      <c r="C132" s="30"/>
      <c r="D132" s="35"/>
      <c r="E132" s="35"/>
      <c r="F132" s="35"/>
      <c r="G132" s="35"/>
      <c r="H132" s="35"/>
      <c r="I132" s="35"/>
      <c r="J132" s="35"/>
      <c r="K132" s="35"/>
      <c r="L132" s="41"/>
      <c r="M132" s="52"/>
      <c r="N132" s="52"/>
      <c r="O132" s="52"/>
      <c r="P132" s="52"/>
      <c r="Q132" s="52"/>
      <c r="R132" s="51"/>
      <c r="S132" s="62"/>
      <c r="T132" s="62"/>
      <c r="U132" s="62"/>
      <c r="V132" s="66"/>
      <c r="W132" s="85"/>
      <c r="X132" s="93"/>
      <c r="Y132" s="97"/>
      <c r="Z132" s="99"/>
      <c r="AA132" s="103"/>
    </row>
    <row r="133" spans="1:27" ht="33.9" customHeight="1">
      <c r="A133" s="9"/>
      <c r="B133" s="22">
        <f t="shared" si="1"/>
        <v>81</v>
      </c>
      <c r="C133" s="30"/>
      <c r="D133" s="35"/>
      <c r="E133" s="35"/>
      <c r="F133" s="35"/>
      <c r="G133" s="35"/>
      <c r="H133" s="35"/>
      <c r="I133" s="35"/>
      <c r="J133" s="35"/>
      <c r="K133" s="35"/>
      <c r="L133" s="41"/>
      <c r="M133" s="52"/>
      <c r="N133" s="52"/>
      <c r="O133" s="52"/>
      <c r="P133" s="52"/>
      <c r="Q133" s="52"/>
      <c r="R133" s="51"/>
      <c r="S133" s="62"/>
      <c r="T133" s="62"/>
      <c r="U133" s="62"/>
      <c r="V133" s="66"/>
      <c r="W133" s="85"/>
      <c r="X133" s="93"/>
      <c r="Y133" s="97"/>
      <c r="Z133" s="99"/>
      <c r="AA133" s="103"/>
    </row>
    <row r="134" spans="1:27" ht="33.9" customHeight="1">
      <c r="A134" s="9"/>
      <c r="B134" s="22">
        <f t="shared" si="1"/>
        <v>82</v>
      </c>
      <c r="C134" s="30"/>
      <c r="D134" s="35"/>
      <c r="E134" s="35"/>
      <c r="F134" s="35"/>
      <c r="G134" s="35"/>
      <c r="H134" s="35"/>
      <c r="I134" s="35"/>
      <c r="J134" s="35"/>
      <c r="K134" s="35"/>
      <c r="L134" s="41"/>
      <c r="M134" s="52"/>
      <c r="N134" s="52"/>
      <c r="O134" s="52"/>
      <c r="P134" s="52"/>
      <c r="Q134" s="52"/>
      <c r="R134" s="51"/>
      <c r="S134" s="62"/>
      <c r="T134" s="62"/>
      <c r="U134" s="62"/>
      <c r="V134" s="66"/>
      <c r="W134" s="85"/>
      <c r="X134" s="93"/>
      <c r="Y134" s="97"/>
      <c r="Z134" s="99"/>
      <c r="AA134" s="103"/>
    </row>
    <row r="135" spans="1:27" ht="33.9" customHeight="1">
      <c r="A135" s="9"/>
      <c r="B135" s="22">
        <f t="shared" si="1"/>
        <v>83</v>
      </c>
      <c r="C135" s="30"/>
      <c r="D135" s="35"/>
      <c r="E135" s="35"/>
      <c r="F135" s="35"/>
      <c r="G135" s="35"/>
      <c r="H135" s="35"/>
      <c r="I135" s="35"/>
      <c r="J135" s="35"/>
      <c r="K135" s="35"/>
      <c r="L135" s="41"/>
      <c r="M135" s="52"/>
      <c r="N135" s="52"/>
      <c r="O135" s="52"/>
      <c r="P135" s="52"/>
      <c r="Q135" s="52"/>
      <c r="R135" s="51"/>
      <c r="S135" s="62"/>
      <c r="T135" s="62"/>
      <c r="U135" s="62"/>
      <c r="V135" s="66"/>
      <c r="W135" s="85"/>
      <c r="X135" s="93"/>
      <c r="Y135" s="97"/>
      <c r="Z135" s="99"/>
      <c r="AA135" s="103"/>
    </row>
    <row r="136" spans="1:27" ht="33.9" customHeight="1">
      <c r="A136" s="9"/>
      <c r="B136" s="22">
        <f t="shared" si="1"/>
        <v>84</v>
      </c>
      <c r="C136" s="30"/>
      <c r="D136" s="35"/>
      <c r="E136" s="35"/>
      <c r="F136" s="35"/>
      <c r="G136" s="35"/>
      <c r="H136" s="35"/>
      <c r="I136" s="35"/>
      <c r="J136" s="35"/>
      <c r="K136" s="35"/>
      <c r="L136" s="41"/>
      <c r="M136" s="52"/>
      <c r="N136" s="52"/>
      <c r="O136" s="52"/>
      <c r="P136" s="52"/>
      <c r="Q136" s="52"/>
      <c r="R136" s="51"/>
      <c r="S136" s="62"/>
      <c r="T136" s="62"/>
      <c r="U136" s="62"/>
      <c r="V136" s="66"/>
      <c r="W136" s="85"/>
      <c r="X136" s="93"/>
      <c r="Y136" s="97"/>
      <c r="Z136" s="99"/>
      <c r="AA136" s="103"/>
    </row>
    <row r="137" spans="1:27" ht="33.9" customHeight="1">
      <c r="A137" s="9"/>
      <c r="B137" s="22">
        <f t="shared" si="1"/>
        <v>85</v>
      </c>
      <c r="C137" s="30"/>
      <c r="D137" s="35"/>
      <c r="E137" s="35"/>
      <c r="F137" s="35"/>
      <c r="G137" s="35"/>
      <c r="H137" s="35"/>
      <c r="I137" s="35"/>
      <c r="J137" s="35"/>
      <c r="K137" s="35"/>
      <c r="L137" s="41"/>
      <c r="M137" s="52"/>
      <c r="N137" s="52"/>
      <c r="O137" s="52"/>
      <c r="P137" s="52"/>
      <c r="Q137" s="52"/>
      <c r="R137" s="51"/>
      <c r="S137" s="62"/>
      <c r="T137" s="62"/>
      <c r="U137" s="62"/>
      <c r="V137" s="66"/>
      <c r="W137" s="85"/>
      <c r="X137" s="93"/>
      <c r="Y137" s="97"/>
      <c r="Z137" s="99"/>
      <c r="AA137" s="103"/>
    </row>
    <row r="138" spans="1:27" ht="33.9" customHeight="1">
      <c r="A138" s="9"/>
      <c r="B138" s="22">
        <f t="shared" si="1"/>
        <v>86</v>
      </c>
      <c r="C138" s="30"/>
      <c r="D138" s="35"/>
      <c r="E138" s="35"/>
      <c r="F138" s="35"/>
      <c r="G138" s="35"/>
      <c r="H138" s="35"/>
      <c r="I138" s="35"/>
      <c r="J138" s="35"/>
      <c r="K138" s="35"/>
      <c r="L138" s="41"/>
      <c r="M138" s="52"/>
      <c r="N138" s="52"/>
      <c r="O138" s="52"/>
      <c r="P138" s="52"/>
      <c r="Q138" s="52"/>
      <c r="R138" s="51"/>
      <c r="S138" s="62"/>
      <c r="T138" s="62"/>
      <c r="U138" s="62"/>
      <c r="V138" s="66"/>
      <c r="W138" s="85"/>
      <c r="X138" s="93"/>
      <c r="Y138" s="97"/>
      <c r="Z138" s="99"/>
      <c r="AA138" s="103"/>
    </row>
    <row r="139" spans="1:27" ht="33.9" customHeight="1">
      <c r="A139" s="9"/>
      <c r="B139" s="22">
        <f t="shared" si="1"/>
        <v>87</v>
      </c>
      <c r="C139" s="30"/>
      <c r="D139" s="35"/>
      <c r="E139" s="35"/>
      <c r="F139" s="35"/>
      <c r="G139" s="35"/>
      <c r="H139" s="35"/>
      <c r="I139" s="35"/>
      <c r="J139" s="35"/>
      <c r="K139" s="35"/>
      <c r="L139" s="41"/>
      <c r="M139" s="52"/>
      <c r="N139" s="52"/>
      <c r="O139" s="52"/>
      <c r="P139" s="52"/>
      <c r="Q139" s="52"/>
      <c r="R139" s="51"/>
      <c r="S139" s="62"/>
      <c r="T139" s="62"/>
      <c r="U139" s="62"/>
      <c r="V139" s="66"/>
      <c r="W139" s="85"/>
      <c r="X139" s="93"/>
      <c r="Y139" s="97"/>
      <c r="Z139" s="99"/>
      <c r="AA139" s="103"/>
    </row>
    <row r="140" spans="1:27" ht="33.9" customHeight="1">
      <c r="A140" s="9"/>
      <c r="B140" s="22">
        <f t="shared" si="1"/>
        <v>88</v>
      </c>
      <c r="C140" s="30"/>
      <c r="D140" s="35"/>
      <c r="E140" s="35"/>
      <c r="F140" s="35"/>
      <c r="G140" s="35"/>
      <c r="H140" s="35"/>
      <c r="I140" s="35"/>
      <c r="J140" s="35"/>
      <c r="K140" s="35"/>
      <c r="L140" s="41"/>
      <c r="M140" s="52"/>
      <c r="N140" s="52"/>
      <c r="O140" s="52"/>
      <c r="P140" s="52"/>
      <c r="Q140" s="52"/>
      <c r="R140" s="51"/>
      <c r="S140" s="62"/>
      <c r="T140" s="62"/>
      <c r="U140" s="62"/>
      <c r="V140" s="66"/>
      <c r="W140" s="85"/>
      <c r="X140" s="93"/>
      <c r="Y140" s="97"/>
      <c r="Z140" s="99"/>
      <c r="AA140" s="103"/>
    </row>
    <row r="141" spans="1:27" ht="33.9" customHeight="1">
      <c r="A141" s="9"/>
      <c r="B141" s="22">
        <f t="shared" si="1"/>
        <v>89</v>
      </c>
      <c r="C141" s="30"/>
      <c r="D141" s="35"/>
      <c r="E141" s="35"/>
      <c r="F141" s="35"/>
      <c r="G141" s="35"/>
      <c r="H141" s="35"/>
      <c r="I141" s="35"/>
      <c r="J141" s="35"/>
      <c r="K141" s="35"/>
      <c r="L141" s="41"/>
      <c r="M141" s="52"/>
      <c r="N141" s="52"/>
      <c r="O141" s="52"/>
      <c r="P141" s="52"/>
      <c r="Q141" s="52"/>
      <c r="R141" s="51"/>
      <c r="S141" s="62"/>
      <c r="T141" s="62"/>
      <c r="U141" s="62"/>
      <c r="V141" s="66"/>
      <c r="W141" s="85"/>
      <c r="X141" s="93"/>
      <c r="Y141" s="97"/>
      <c r="Z141" s="99"/>
      <c r="AA141" s="103"/>
    </row>
    <row r="142" spans="1:27" ht="33.9" customHeight="1">
      <c r="A142" s="9"/>
      <c r="B142" s="22">
        <f t="shared" si="1"/>
        <v>90</v>
      </c>
      <c r="C142" s="30"/>
      <c r="D142" s="35"/>
      <c r="E142" s="35"/>
      <c r="F142" s="35"/>
      <c r="G142" s="35"/>
      <c r="H142" s="35"/>
      <c r="I142" s="35"/>
      <c r="J142" s="35"/>
      <c r="K142" s="35"/>
      <c r="L142" s="41"/>
      <c r="M142" s="52"/>
      <c r="N142" s="52"/>
      <c r="O142" s="52"/>
      <c r="P142" s="52"/>
      <c r="Q142" s="52"/>
      <c r="R142" s="51"/>
      <c r="S142" s="62"/>
      <c r="T142" s="62"/>
      <c r="U142" s="62"/>
      <c r="V142" s="66"/>
      <c r="W142" s="85"/>
      <c r="X142" s="93"/>
      <c r="Y142" s="97"/>
      <c r="Z142" s="99"/>
      <c r="AA142" s="103"/>
    </row>
    <row r="143" spans="1:27" ht="33.9" customHeight="1">
      <c r="A143" s="9"/>
      <c r="B143" s="22">
        <f t="shared" si="1"/>
        <v>91</v>
      </c>
      <c r="C143" s="30"/>
      <c r="D143" s="35"/>
      <c r="E143" s="35"/>
      <c r="F143" s="35"/>
      <c r="G143" s="35"/>
      <c r="H143" s="35"/>
      <c r="I143" s="35"/>
      <c r="J143" s="35"/>
      <c r="K143" s="35"/>
      <c r="L143" s="41"/>
      <c r="M143" s="52"/>
      <c r="N143" s="52"/>
      <c r="O143" s="52"/>
      <c r="P143" s="52"/>
      <c r="Q143" s="52"/>
      <c r="R143" s="51"/>
      <c r="S143" s="62"/>
      <c r="T143" s="62"/>
      <c r="U143" s="62"/>
      <c r="V143" s="66"/>
      <c r="W143" s="85"/>
      <c r="X143" s="93"/>
      <c r="Y143" s="97"/>
      <c r="Z143" s="99"/>
      <c r="AA143" s="103"/>
    </row>
    <row r="144" spans="1:27" ht="33.9" customHeight="1">
      <c r="A144" s="9"/>
      <c r="B144" s="22">
        <f t="shared" si="1"/>
        <v>92</v>
      </c>
      <c r="C144" s="30"/>
      <c r="D144" s="35"/>
      <c r="E144" s="35"/>
      <c r="F144" s="35"/>
      <c r="G144" s="35"/>
      <c r="H144" s="35"/>
      <c r="I144" s="35"/>
      <c r="J144" s="35"/>
      <c r="K144" s="35"/>
      <c r="L144" s="41"/>
      <c r="M144" s="52"/>
      <c r="N144" s="52"/>
      <c r="O144" s="52"/>
      <c r="P144" s="52"/>
      <c r="Q144" s="52"/>
      <c r="R144" s="51"/>
      <c r="S144" s="62"/>
      <c r="T144" s="62"/>
      <c r="U144" s="62"/>
      <c r="V144" s="66"/>
      <c r="W144" s="85"/>
      <c r="X144" s="93"/>
      <c r="Y144" s="97"/>
      <c r="Z144" s="99"/>
      <c r="AA144" s="103"/>
    </row>
    <row r="145" spans="1:27" ht="33.9" customHeight="1">
      <c r="A145" s="9"/>
      <c r="B145" s="22">
        <f t="shared" si="1"/>
        <v>93</v>
      </c>
      <c r="C145" s="30"/>
      <c r="D145" s="35"/>
      <c r="E145" s="35"/>
      <c r="F145" s="35"/>
      <c r="G145" s="35"/>
      <c r="H145" s="35"/>
      <c r="I145" s="35"/>
      <c r="J145" s="35"/>
      <c r="K145" s="35"/>
      <c r="L145" s="41"/>
      <c r="M145" s="52"/>
      <c r="N145" s="52"/>
      <c r="O145" s="52"/>
      <c r="P145" s="52"/>
      <c r="Q145" s="52"/>
      <c r="R145" s="51"/>
      <c r="S145" s="62"/>
      <c r="T145" s="62"/>
      <c r="U145" s="62"/>
      <c r="V145" s="66"/>
      <c r="W145" s="85"/>
      <c r="X145" s="93"/>
      <c r="Y145" s="97"/>
      <c r="Z145" s="99"/>
      <c r="AA145" s="103"/>
    </row>
    <row r="146" spans="1:27" ht="33.9" customHeight="1">
      <c r="A146" s="9"/>
      <c r="B146" s="22">
        <f t="shared" si="1"/>
        <v>94</v>
      </c>
      <c r="C146" s="30"/>
      <c r="D146" s="35"/>
      <c r="E146" s="35"/>
      <c r="F146" s="35"/>
      <c r="G146" s="35"/>
      <c r="H146" s="35"/>
      <c r="I146" s="35"/>
      <c r="J146" s="35"/>
      <c r="K146" s="35"/>
      <c r="L146" s="41"/>
      <c r="M146" s="52"/>
      <c r="N146" s="52"/>
      <c r="O146" s="52"/>
      <c r="P146" s="52"/>
      <c r="Q146" s="52"/>
      <c r="R146" s="51"/>
      <c r="S146" s="62"/>
      <c r="T146" s="62"/>
      <c r="U146" s="62"/>
      <c r="V146" s="66"/>
      <c r="W146" s="85"/>
      <c r="X146" s="93"/>
      <c r="Y146" s="97"/>
      <c r="Z146" s="99"/>
      <c r="AA146" s="103"/>
    </row>
    <row r="147" spans="1:27" ht="33.9" customHeight="1">
      <c r="A147" s="9"/>
      <c r="B147" s="22">
        <f t="shared" si="1"/>
        <v>95</v>
      </c>
      <c r="C147" s="30"/>
      <c r="D147" s="35"/>
      <c r="E147" s="35"/>
      <c r="F147" s="35"/>
      <c r="G147" s="35"/>
      <c r="H147" s="35"/>
      <c r="I147" s="35"/>
      <c r="J147" s="35"/>
      <c r="K147" s="35"/>
      <c r="L147" s="41"/>
      <c r="M147" s="52"/>
      <c r="N147" s="52"/>
      <c r="O147" s="52"/>
      <c r="P147" s="52"/>
      <c r="Q147" s="52"/>
      <c r="R147" s="51"/>
      <c r="S147" s="62"/>
      <c r="T147" s="62"/>
      <c r="U147" s="62"/>
      <c r="V147" s="66"/>
      <c r="W147" s="85"/>
      <c r="X147" s="93"/>
      <c r="Y147" s="97"/>
      <c r="Z147" s="99"/>
      <c r="AA147" s="103"/>
    </row>
    <row r="148" spans="1:27" ht="33.9" customHeight="1">
      <c r="A148" s="9"/>
      <c r="B148" s="22">
        <f t="shared" si="1"/>
        <v>96</v>
      </c>
      <c r="C148" s="30"/>
      <c r="D148" s="35"/>
      <c r="E148" s="35"/>
      <c r="F148" s="35"/>
      <c r="G148" s="35"/>
      <c r="H148" s="35"/>
      <c r="I148" s="35"/>
      <c r="J148" s="35"/>
      <c r="K148" s="35"/>
      <c r="L148" s="41"/>
      <c r="M148" s="52"/>
      <c r="N148" s="52"/>
      <c r="O148" s="52"/>
      <c r="P148" s="52"/>
      <c r="Q148" s="52"/>
      <c r="R148" s="51"/>
      <c r="S148" s="62"/>
      <c r="T148" s="62"/>
      <c r="U148" s="62"/>
      <c r="V148" s="66"/>
      <c r="W148" s="85"/>
      <c r="X148" s="93"/>
      <c r="Y148" s="97"/>
      <c r="Z148" s="99"/>
      <c r="AA148" s="103"/>
    </row>
    <row r="149" spans="1:27" ht="33.9" customHeight="1">
      <c r="A149" s="9"/>
      <c r="B149" s="22">
        <f t="shared" si="1"/>
        <v>97</v>
      </c>
      <c r="C149" s="30"/>
      <c r="D149" s="35"/>
      <c r="E149" s="35"/>
      <c r="F149" s="35"/>
      <c r="G149" s="35"/>
      <c r="H149" s="35"/>
      <c r="I149" s="35"/>
      <c r="J149" s="35"/>
      <c r="K149" s="35"/>
      <c r="L149" s="41"/>
      <c r="M149" s="52"/>
      <c r="N149" s="52"/>
      <c r="O149" s="52"/>
      <c r="P149" s="52"/>
      <c r="Q149" s="52"/>
      <c r="R149" s="51"/>
      <c r="S149" s="62"/>
      <c r="T149" s="62"/>
      <c r="U149" s="62"/>
      <c r="V149" s="66"/>
      <c r="W149" s="85"/>
      <c r="X149" s="93"/>
      <c r="Y149" s="97"/>
      <c r="Z149" s="99"/>
      <c r="AA149" s="103"/>
    </row>
    <row r="150" spans="1:27" ht="33.9" customHeight="1">
      <c r="A150" s="9"/>
      <c r="B150" s="22">
        <f t="shared" si="1"/>
        <v>98</v>
      </c>
      <c r="C150" s="30"/>
      <c r="D150" s="35"/>
      <c r="E150" s="35"/>
      <c r="F150" s="35"/>
      <c r="G150" s="35"/>
      <c r="H150" s="35"/>
      <c r="I150" s="35"/>
      <c r="J150" s="35"/>
      <c r="K150" s="35"/>
      <c r="L150" s="41"/>
      <c r="M150" s="52"/>
      <c r="N150" s="52"/>
      <c r="O150" s="52"/>
      <c r="P150" s="52"/>
      <c r="Q150" s="52"/>
      <c r="R150" s="51"/>
      <c r="S150" s="62"/>
      <c r="T150" s="62"/>
      <c r="U150" s="62"/>
      <c r="V150" s="66"/>
      <c r="W150" s="85"/>
      <c r="X150" s="93"/>
      <c r="Y150" s="97"/>
      <c r="Z150" s="99"/>
      <c r="AA150" s="103"/>
    </row>
    <row r="151" spans="1:27" ht="33.9" customHeight="1">
      <c r="A151" s="9"/>
      <c r="B151" s="22">
        <f t="shared" si="1"/>
        <v>99</v>
      </c>
      <c r="C151" s="30"/>
      <c r="D151" s="35"/>
      <c r="E151" s="35"/>
      <c r="F151" s="35"/>
      <c r="G151" s="35"/>
      <c r="H151" s="35"/>
      <c r="I151" s="35"/>
      <c r="J151" s="35"/>
      <c r="K151" s="35"/>
      <c r="L151" s="41"/>
      <c r="M151" s="52"/>
      <c r="N151" s="52"/>
      <c r="O151" s="52"/>
      <c r="P151" s="52"/>
      <c r="Q151" s="52"/>
      <c r="R151" s="51"/>
      <c r="S151" s="62"/>
      <c r="T151" s="62"/>
      <c r="U151" s="62"/>
      <c r="V151" s="66"/>
      <c r="W151" s="85"/>
      <c r="X151" s="93"/>
      <c r="Y151" s="97"/>
      <c r="Z151" s="99"/>
      <c r="AA151" s="103"/>
    </row>
    <row r="152" spans="1:27" ht="33.9" customHeight="1">
      <c r="A152" s="9"/>
      <c r="B152" s="22">
        <f t="shared" si="1"/>
        <v>100</v>
      </c>
      <c r="C152" s="30"/>
      <c r="D152" s="35"/>
      <c r="E152" s="35"/>
      <c r="F152" s="35"/>
      <c r="G152" s="35"/>
      <c r="H152" s="35"/>
      <c r="I152" s="35"/>
      <c r="J152" s="35"/>
      <c r="K152" s="35"/>
      <c r="L152" s="41"/>
      <c r="M152" s="52"/>
      <c r="N152" s="52"/>
      <c r="O152" s="52"/>
      <c r="P152" s="52"/>
      <c r="Q152" s="52"/>
      <c r="R152" s="51"/>
      <c r="S152" s="62"/>
      <c r="T152" s="62"/>
      <c r="U152" s="62"/>
      <c r="V152" s="66"/>
      <c r="W152" s="85"/>
      <c r="X152" s="93"/>
      <c r="Y152" s="97"/>
      <c r="Z152" s="99"/>
      <c r="AA152" s="103"/>
    </row>
    <row r="153" spans="1:27" ht="33.9" customHeight="1">
      <c r="A153" s="11"/>
      <c r="B153" s="22">
        <f t="shared" si="1"/>
        <v>101</v>
      </c>
      <c r="C153" s="30"/>
      <c r="D153" s="35"/>
      <c r="E153" s="35"/>
      <c r="F153" s="35"/>
      <c r="G153" s="35"/>
      <c r="H153" s="35"/>
      <c r="I153" s="35"/>
      <c r="J153" s="35"/>
      <c r="K153" s="35"/>
      <c r="L153" s="41"/>
      <c r="M153" s="52"/>
      <c r="N153" s="52"/>
      <c r="O153" s="52"/>
      <c r="P153" s="52"/>
      <c r="Q153" s="52"/>
      <c r="R153" s="51"/>
      <c r="S153" s="62"/>
      <c r="T153" s="62"/>
      <c r="U153" s="62"/>
      <c r="V153" s="66"/>
      <c r="W153" s="85"/>
      <c r="X153" s="93"/>
      <c r="Y153" s="97"/>
    </row>
    <row r="154" spans="1:27" ht="33.9" customHeight="1">
      <c r="B154" s="22">
        <f t="shared" si="1"/>
        <v>102</v>
      </c>
      <c r="C154" s="30"/>
      <c r="D154" s="35"/>
      <c r="E154" s="35"/>
      <c r="F154" s="35"/>
      <c r="G154" s="35"/>
      <c r="H154" s="35"/>
      <c r="I154" s="35"/>
      <c r="J154" s="35"/>
      <c r="K154" s="35"/>
      <c r="L154" s="41"/>
      <c r="M154" s="52"/>
      <c r="N154" s="52"/>
      <c r="O154" s="52"/>
      <c r="P154" s="52"/>
      <c r="Q154" s="52"/>
      <c r="R154" s="51"/>
      <c r="S154" s="62"/>
      <c r="T154" s="62"/>
      <c r="U154" s="62"/>
      <c r="V154" s="66"/>
      <c r="W154" s="85"/>
      <c r="X154" s="93"/>
      <c r="Y154" s="97"/>
      <c r="Z154" s="100"/>
      <c r="AA154" s="100"/>
    </row>
    <row r="155" spans="1:27" ht="33.9" customHeight="1">
      <c r="B155" s="22">
        <f t="shared" si="1"/>
        <v>103</v>
      </c>
      <c r="C155" s="30"/>
      <c r="D155" s="35"/>
      <c r="E155" s="35"/>
      <c r="F155" s="35"/>
      <c r="G155" s="35"/>
      <c r="H155" s="35"/>
      <c r="I155" s="35"/>
      <c r="J155" s="35"/>
      <c r="K155" s="35"/>
      <c r="L155" s="41"/>
      <c r="M155" s="52"/>
      <c r="N155" s="52"/>
      <c r="O155" s="52"/>
      <c r="P155" s="52"/>
      <c r="Q155" s="52"/>
      <c r="R155" s="51"/>
      <c r="S155" s="62"/>
      <c r="T155" s="62"/>
      <c r="U155" s="62"/>
      <c r="V155" s="66"/>
      <c r="W155" s="85"/>
      <c r="X155" s="93"/>
      <c r="Y155" s="97"/>
    </row>
    <row r="156" spans="1:27" ht="33.9" customHeight="1">
      <c r="B156" s="22">
        <f t="shared" si="1"/>
        <v>104</v>
      </c>
      <c r="C156" s="30"/>
      <c r="D156" s="35"/>
      <c r="E156" s="35"/>
      <c r="F156" s="35"/>
      <c r="G156" s="35"/>
      <c r="H156" s="35"/>
      <c r="I156" s="35"/>
      <c r="J156" s="35"/>
      <c r="K156" s="35"/>
      <c r="L156" s="41"/>
      <c r="M156" s="52"/>
      <c r="N156" s="52"/>
      <c r="O156" s="52"/>
      <c r="P156" s="52"/>
      <c r="Q156" s="52"/>
      <c r="R156" s="51"/>
      <c r="S156" s="62"/>
      <c r="T156" s="62"/>
      <c r="U156" s="62"/>
      <c r="V156" s="66"/>
      <c r="W156" s="85"/>
      <c r="X156" s="93"/>
      <c r="Y156" s="97"/>
    </row>
    <row r="157" spans="1:27" ht="33.9" customHeight="1">
      <c r="B157" s="22">
        <f t="shared" si="1"/>
        <v>105</v>
      </c>
      <c r="C157" s="30"/>
      <c r="D157" s="35"/>
      <c r="E157" s="35"/>
      <c r="F157" s="35"/>
      <c r="G157" s="35"/>
      <c r="H157" s="35"/>
      <c r="I157" s="35"/>
      <c r="J157" s="35"/>
      <c r="K157" s="35"/>
      <c r="L157" s="41"/>
      <c r="M157" s="52"/>
      <c r="N157" s="52"/>
      <c r="O157" s="52"/>
      <c r="P157" s="52"/>
      <c r="Q157" s="52"/>
      <c r="R157" s="51"/>
      <c r="S157" s="62"/>
      <c r="T157" s="62"/>
      <c r="U157" s="62"/>
      <c r="V157" s="66"/>
      <c r="W157" s="85"/>
      <c r="X157" s="93"/>
      <c r="Y157" s="97"/>
    </row>
    <row r="158" spans="1:27" ht="33.9" customHeight="1">
      <c r="B158" s="22">
        <f t="shared" si="1"/>
        <v>106</v>
      </c>
      <c r="C158" s="30"/>
      <c r="D158" s="35"/>
      <c r="E158" s="35"/>
      <c r="F158" s="35"/>
      <c r="G158" s="35"/>
      <c r="H158" s="35"/>
      <c r="I158" s="35"/>
      <c r="J158" s="35"/>
      <c r="K158" s="35"/>
      <c r="L158" s="41"/>
      <c r="M158" s="52"/>
      <c r="N158" s="52"/>
      <c r="O158" s="52"/>
      <c r="P158" s="52"/>
      <c r="Q158" s="52"/>
      <c r="R158" s="51"/>
      <c r="S158" s="62"/>
      <c r="T158" s="62"/>
      <c r="U158" s="62"/>
      <c r="V158" s="66"/>
      <c r="W158" s="85"/>
      <c r="X158" s="93"/>
      <c r="Y158" s="97"/>
    </row>
    <row r="159" spans="1:27" ht="33.9" customHeight="1">
      <c r="B159" s="22">
        <f t="shared" si="1"/>
        <v>107</v>
      </c>
      <c r="C159" s="30"/>
      <c r="D159" s="35"/>
      <c r="E159" s="35"/>
      <c r="F159" s="35"/>
      <c r="G159" s="35"/>
      <c r="H159" s="35"/>
      <c r="I159" s="35"/>
      <c r="J159" s="35"/>
      <c r="K159" s="35"/>
      <c r="L159" s="41"/>
      <c r="M159" s="52"/>
      <c r="N159" s="52"/>
      <c r="O159" s="52"/>
      <c r="P159" s="52"/>
      <c r="Q159" s="52"/>
      <c r="R159" s="51"/>
      <c r="S159" s="62"/>
      <c r="T159" s="62"/>
      <c r="U159" s="62"/>
      <c r="V159" s="66"/>
      <c r="W159" s="85"/>
      <c r="X159" s="93"/>
      <c r="Y159" s="97"/>
    </row>
    <row r="160" spans="1:27" ht="33.9" customHeight="1">
      <c r="B160" s="22">
        <f t="shared" si="1"/>
        <v>108</v>
      </c>
      <c r="C160" s="30"/>
      <c r="D160" s="35"/>
      <c r="E160" s="35"/>
      <c r="F160" s="35"/>
      <c r="G160" s="35"/>
      <c r="H160" s="35"/>
      <c r="I160" s="35"/>
      <c r="J160" s="35"/>
      <c r="K160" s="35"/>
      <c r="L160" s="41"/>
      <c r="M160" s="52"/>
      <c r="N160" s="52"/>
      <c r="O160" s="52"/>
      <c r="P160" s="52"/>
      <c r="Q160" s="52"/>
      <c r="R160" s="51"/>
      <c r="S160" s="62"/>
      <c r="T160" s="62"/>
      <c r="U160" s="62"/>
      <c r="V160" s="66"/>
      <c r="W160" s="85"/>
      <c r="X160" s="93"/>
      <c r="Y160" s="97"/>
    </row>
    <row r="161" spans="2:25" ht="33.9" customHeight="1">
      <c r="B161" s="22">
        <f t="shared" si="1"/>
        <v>109</v>
      </c>
      <c r="C161" s="30"/>
      <c r="D161" s="35"/>
      <c r="E161" s="35"/>
      <c r="F161" s="35"/>
      <c r="G161" s="35"/>
      <c r="H161" s="35"/>
      <c r="I161" s="35"/>
      <c r="J161" s="35"/>
      <c r="K161" s="35"/>
      <c r="L161" s="41"/>
      <c r="M161" s="52"/>
      <c r="N161" s="52"/>
      <c r="O161" s="52"/>
      <c r="P161" s="52"/>
      <c r="Q161" s="52"/>
      <c r="R161" s="51"/>
      <c r="S161" s="62"/>
      <c r="T161" s="62"/>
      <c r="U161" s="62"/>
      <c r="V161" s="66"/>
      <c r="W161" s="85"/>
      <c r="X161" s="93"/>
      <c r="Y161" s="97"/>
    </row>
    <row r="162" spans="2:25" ht="33.9" customHeight="1">
      <c r="B162" s="22">
        <f t="shared" si="1"/>
        <v>110</v>
      </c>
      <c r="C162" s="30"/>
      <c r="D162" s="35"/>
      <c r="E162" s="35"/>
      <c r="F162" s="35"/>
      <c r="G162" s="35"/>
      <c r="H162" s="35"/>
      <c r="I162" s="35"/>
      <c r="J162" s="35"/>
      <c r="K162" s="35"/>
      <c r="L162" s="41"/>
      <c r="M162" s="52"/>
      <c r="N162" s="52"/>
      <c r="O162" s="52"/>
      <c r="P162" s="52"/>
      <c r="Q162" s="52"/>
      <c r="R162" s="51"/>
      <c r="S162" s="62"/>
      <c r="T162" s="62"/>
      <c r="U162" s="62"/>
      <c r="V162" s="66"/>
      <c r="W162" s="85"/>
      <c r="X162" s="93"/>
      <c r="Y162" s="97"/>
    </row>
    <row r="163" spans="2:25" ht="33.9" customHeight="1">
      <c r="B163" s="22">
        <f t="shared" si="1"/>
        <v>111</v>
      </c>
      <c r="C163" s="30"/>
      <c r="D163" s="35"/>
      <c r="E163" s="35"/>
      <c r="F163" s="35"/>
      <c r="G163" s="35"/>
      <c r="H163" s="35"/>
      <c r="I163" s="35"/>
      <c r="J163" s="35"/>
      <c r="K163" s="35"/>
      <c r="L163" s="41"/>
      <c r="M163" s="52"/>
      <c r="N163" s="52"/>
      <c r="O163" s="52"/>
      <c r="P163" s="52"/>
      <c r="Q163" s="52"/>
      <c r="R163" s="51"/>
      <c r="S163" s="62"/>
      <c r="T163" s="62"/>
      <c r="U163" s="62"/>
      <c r="V163" s="66"/>
      <c r="W163" s="85"/>
      <c r="X163" s="93"/>
      <c r="Y163" s="97"/>
    </row>
    <row r="164" spans="2:25" ht="33.9" customHeight="1">
      <c r="B164" s="22">
        <f t="shared" si="1"/>
        <v>112</v>
      </c>
      <c r="C164" s="30"/>
      <c r="D164" s="35"/>
      <c r="E164" s="35"/>
      <c r="F164" s="35"/>
      <c r="G164" s="35"/>
      <c r="H164" s="35"/>
      <c r="I164" s="35"/>
      <c r="J164" s="35"/>
      <c r="K164" s="35"/>
      <c r="L164" s="41"/>
      <c r="M164" s="52"/>
      <c r="N164" s="52"/>
      <c r="O164" s="52"/>
      <c r="P164" s="52"/>
      <c r="Q164" s="52"/>
      <c r="R164" s="51"/>
      <c r="S164" s="62"/>
      <c r="T164" s="62"/>
      <c r="U164" s="62"/>
      <c r="V164" s="66"/>
      <c r="W164" s="85"/>
      <c r="X164" s="93"/>
      <c r="Y164" s="97"/>
    </row>
    <row r="165" spans="2:25" ht="33.9" customHeight="1">
      <c r="B165" s="22">
        <f t="shared" si="1"/>
        <v>113</v>
      </c>
      <c r="C165" s="30"/>
      <c r="D165" s="35"/>
      <c r="E165" s="35"/>
      <c r="F165" s="35"/>
      <c r="G165" s="35"/>
      <c r="H165" s="35"/>
      <c r="I165" s="35"/>
      <c r="J165" s="35"/>
      <c r="K165" s="35"/>
      <c r="L165" s="41"/>
      <c r="M165" s="52"/>
      <c r="N165" s="52"/>
      <c r="O165" s="52"/>
      <c r="P165" s="52"/>
      <c r="Q165" s="52"/>
      <c r="R165" s="51"/>
      <c r="S165" s="62"/>
      <c r="T165" s="62"/>
      <c r="U165" s="62"/>
      <c r="V165" s="66"/>
      <c r="W165" s="85"/>
      <c r="X165" s="93"/>
      <c r="Y165" s="97"/>
    </row>
    <row r="166" spans="2:25" ht="33.9" customHeight="1">
      <c r="B166" s="22">
        <f t="shared" si="1"/>
        <v>114</v>
      </c>
      <c r="C166" s="30"/>
      <c r="D166" s="35"/>
      <c r="E166" s="35"/>
      <c r="F166" s="35"/>
      <c r="G166" s="35"/>
      <c r="H166" s="35"/>
      <c r="I166" s="35"/>
      <c r="J166" s="35"/>
      <c r="K166" s="35"/>
      <c r="L166" s="41"/>
      <c r="M166" s="52"/>
      <c r="N166" s="52"/>
      <c r="O166" s="52"/>
      <c r="P166" s="52"/>
      <c r="Q166" s="52"/>
      <c r="R166" s="51"/>
      <c r="S166" s="62"/>
      <c r="T166" s="62"/>
      <c r="U166" s="62"/>
      <c r="V166" s="66"/>
      <c r="W166" s="85"/>
      <c r="X166" s="93"/>
      <c r="Y166" s="97"/>
    </row>
    <row r="167" spans="2:25" ht="33.9" customHeight="1">
      <c r="B167" s="22">
        <f t="shared" si="1"/>
        <v>115</v>
      </c>
      <c r="C167" s="30"/>
      <c r="D167" s="35"/>
      <c r="E167" s="35"/>
      <c r="F167" s="35"/>
      <c r="G167" s="35"/>
      <c r="H167" s="35"/>
      <c r="I167" s="35"/>
      <c r="J167" s="35"/>
      <c r="K167" s="35"/>
      <c r="L167" s="41"/>
      <c r="M167" s="52"/>
      <c r="N167" s="52"/>
      <c r="O167" s="52"/>
      <c r="P167" s="52"/>
      <c r="Q167" s="52"/>
      <c r="R167" s="51"/>
      <c r="S167" s="62"/>
      <c r="T167" s="62"/>
      <c r="U167" s="62"/>
      <c r="V167" s="66"/>
      <c r="W167" s="85"/>
      <c r="X167" s="93"/>
      <c r="Y167" s="97"/>
    </row>
    <row r="168" spans="2:25" ht="33.9" customHeight="1">
      <c r="B168" s="22">
        <f t="shared" si="1"/>
        <v>116</v>
      </c>
      <c r="C168" s="30"/>
      <c r="D168" s="35"/>
      <c r="E168" s="35"/>
      <c r="F168" s="35"/>
      <c r="G168" s="35"/>
      <c r="H168" s="35"/>
      <c r="I168" s="35"/>
      <c r="J168" s="35"/>
      <c r="K168" s="35"/>
      <c r="L168" s="41"/>
      <c r="M168" s="52"/>
      <c r="N168" s="52"/>
      <c r="O168" s="52"/>
      <c r="P168" s="52"/>
      <c r="Q168" s="52"/>
      <c r="R168" s="51"/>
      <c r="S168" s="62"/>
      <c r="T168" s="62"/>
      <c r="U168" s="62"/>
      <c r="V168" s="66"/>
      <c r="W168" s="85"/>
      <c r="X168" s="93"/>
      <c r="Y168" s="97"/>
    </row>
    <row r="169" spans="2:25" ht="33.9" customHeight="1">
      <c r="B169" s="22">
        <f t="shared" si="1"/>
        <v>117</v>
      </c>
      <c r="C169" s="30"/>
      <c r="D169" s="35"/>
      <c r="E169" s="35"/>
      <c r="F169" s="35"/>
      <c r="G169" s="35"/>
      <c r="H169" s="35"/>
      <c r="I169" s="35"/>
      <c r="J169" s="35"/>
      <c r="K169" s="35"/>
      <c r="L169" s="41"/>
      <c r="M169" s="52"/>
      <c r="N169" s="52"/>
      <c r="O169" s="52"/>
      <c r="P169" s="52"/>
      <c r="Q169" s="52"/>
      <c r="R169" s="51"/>
      <c r="S169" s="62"/>
      <c r="T169" s="62"/>
      <c r="U169" s="62"/>
      <c r="V169" s="66"/>
      <c r="W169" s="85"/>
      <c r="X169" s="93"/>
      <c r="Y169" s="97"/>
    </row>
    <row r="170" spans="2:25" ht="33.9" customHeight="1">
      <c r="B170" s="22">
        <f t="shared" si="1"/>
        <v>118</v>
      </c>
      <c r="C170" s="30"/>
      <c r="D170" s="35"/>
      <c r="E170" s="35"/>
      <c r="F170" s="35"/>
      <c r="G170" s="35"/>
      <c r="H170" s="35"/>
      <c r="I170" s="35"/>
      <c r="J170" s="35"/>
      <c r="K170" s="35"/>
      <c r="L170" s="41"/>
      <c r="M170" s="52"/>
      <c r="N170" s="52"/>
      <c r="O170" s="52"/>
      <c r="P170" s="52"/>
      <c r="Q170" s="52"/>
      <c r="R170" s="51"/>
      <c r="S170" s="62"/>
      <c r="T170" s="62"/>
      <c r="U170" s="62"/>
      <c r="V170" s="66"/>
      <c r="W170" s="85"/>
      <c r="X170" s="93"/>
      <c r="Y170" s="97"/>
    </row>
    <row r="171" spans="2:25" ht="33.9" customHeight="1">
      <c r="B171" s="22">
        <f t="shared" si="1"/>
        <v>119</v>
      </c>
      <c r="C171" s="30"/>
      <c r="D171" s="35"/>
      <c r="E171" s="35"/>
      <c r="F171" s="35"/>
      <c r="G171" s="35"/>
      <c r="H171" s="35"/>
      <c r="I171" s="35"/>
      <c r="J171" s="35"/>
      <c r="K171" s="35"/>
      <c r="L171" s="41"/>
      <c r="M171" s="52"/>
      <c r="N171" s="52"/>
      <c r="O171" s="52"/>
      <c r="P171" s="52"/>
      <c r="Q171" s="52"/>
      <c r="R171" s="51"/>
      <c r="S171" s="62"/>
      <c r="T171" s="62"/>
      <c r="U171" s="62"/>
      <c r="V171" s="66"/>
      <c r="W171" s="85"/>
      <c r="X171" s="93"/>
      <c r="Y171" s="97"/>
    </row>
    <row r="172" spans="2:25" ht="33.9" customHeight="1">
      <c r="B172" s="22">
        <f t="shared" si="1"/>
        <v>120</v>
      </c>
      <c r="C172" s="30"/>
      <c r="D172" s="35"/>
      <c r="E172" s="35"/>
      <c r="F172" s="35"/>
      <c r="G172" s="35"/>
      <c r="H172" s="35"/>
      <c r="I172" s="35"/>
      <c r="J172" s="35"/>
      <c r="K172" s="35"/>
      <c r="L172" s="41"/>
      <c r="M172" s="52"/>
      <c r="N172" s="52"/>
      <c r="O172" s="52"/>
      <c r="P172" s="52"/>
      <c r="Q172" s="52"/>
      <c r="R172" s="51"/>
      <c r="S172" s="62"/>
      <c r="T172" s="62"/>
      <c r="U172" s="62"/>
      <c r="V172" s="66"/>
      <c r="W172" s="85"/>
      <c r="X172" s="93"/>
      <c r="Y172" s="97"/>
    </row>
    <row r="173" spans="2:25" ht="33.9" customHeight="1">
      <c r="B173" s="22">
        <f t="shared" si="1"/>
        <v>121</v>
      </c>
      <c r="C173" s="30"/>
      <c r="D173" s="35"/>
      <c r="E173" s="35"/>
      <c r="F173" s="35"/>
      <c r="G173" s="35"/>
      <c r="H173" s="35"/>
      <c r="I173" s="35"/>
      <c r="J173" s="35"/>
      <c r="K173" s="35"/>
      <c r="L173" s="41"/>
      <c r="M173" s="52"/>
      <c r="N173" s="52"/>
      <c r="O173" s="52"/>
      <c r="P173" s="52"/>
      <c r="Q173" s="52"/>
      <c r="R173" s="51"/>
      <c r="S173" s="62"/>
      <c r="T173" s="62"/>
      <c r="U173" s="62"/>
      <c r="V173" s="66"/>
      <c r="W173" s="85"/>
      <c r="X173" s="93"/>
      <c r="Y173" s="97"/>
    </row>
    <row r="174" spans="2:25" ht="33.9" customHeight="1">
      <c r="B174" s="22">
        <f t="shared" si="1"/>
        <v>122</v>
      </c>
      <c r="C174" s="30"/>
      <c r="D174" s="35"/>
      <c r="E174" s="35"/>
      <c r="F174" s="35"/>
      <c r="G174" s="35"/>
      <c r="H174" s="35"/>
      <c r="I174" s="35"/>
      <c r="J174" s="35"/>
      <c r="K174" s="35"/>
      <c r="L174" s="41"/>
      <c r="M174" s="52"/>
      <c r="N174" s="52"/>
      <c r="O174" s="52"/>
      <c r="P174" s="52"/>
      <c r="Q174" s="52"/>
      <c r="R174" s="51"/>
      <c r="S174" s="62"/>
      <c r="T174" s="62"/>
      <c r="U174" s="62"/>
      <c r="V174" s="66"/>
      <c r="W174" s="85"/>
      <c r="X174" s="93"/>
      <c r="Y174" s="97"/>
    </row>
    <row r="175" spans="2:25" ht="33.9" customHeight="1">
      <c r="B175" s="22">
        <f t="shared" si="1"/>
        <v>123</v>
      </c>
      <c r="C175" s="30"/>
      <c r="D175" s="35"/>
      <c r="E175" s="35"/>
      <c r="F175" s="35"/>
      <c r="G175" s="35"/>
      <c r="H175" s="35"/>
      <c r="I175" s="35"/>
      <c r="J175" s="35"/>
      <c r="K175" s="35"/>
      <c r="L175" s="41"/>
      <c r="M175" s="52"/>
      <c r="N175" s="52"/>
      <c r="O175" s="52"/>
      <c r="P175" s="52"/>
      <c r="Q175" s="52"/>
      <c r="R175" s="51"/>
      <c r="S175" s="62"/>
      <c r="T175" s="62"/>
      <c r="U175" s="62"/>
      <c r="V175" s="66"/>
      <c r="W175" s="85"/>
      <c r="X175" s="93"/>
      <c r="Y175" s="97"/>
    </row>
    <row r="176" spans="2:25" ht="33.9" customHeight="1">
      <c r="B176" s="22">
        <f t="shared" si="1"/>
        <v>124</v>
      </c>
      <c r="C176" s="30"/>
      <c r="D176" s="35"/>
      <c r="E176" s="35"/>
      <c r="F176" s="35"/>
      <c r="G176" s="35"/>
      <c r="H176" s="35"/>
      <c r="I176" s="35"/>
      <c r="J176" s="35"/>
      <c r="K176" s="35"/>
      <c r="L176" s="41"/>
      <c r="M176" s="52"/>
      <c r="N176" s="52"/>
      <c r="O176" s="52"/>
      <c r="P176" s="52"/>
      <c r="Q176" s="52"/>
      <c r="R176" s="51"/>
      <c r="S176" s="62"/>
      <c r="T176" s="62"/>
      <c r="U176" s="62"/>
      <c r="V176" s="66"/>
      <c r="W176" s="85"/>
      <c r="X176" s="93"/>
      <c r="Y176" s="97"/>
    </row>
    <row r="177" spans="2:25" ht="33.9" customHeight="1">
      <c r="B177" s="22">
        <f t="shared" si="1"/>
        <v>125</v>
      </c>
      <c r="C177" s="30"/>
      <c r="D177" s="35"/>
      <c r="E177" s="35"/>
      <c r="F177" s="35"/>
      <c r="G177" s="35"/>
      <c r="H177" s="35"/>
      <c r="I177" s="35"/>
      <c r="J177" s="35"/>
      <c r="K177" s="35"/>
      <c r="L177" s="41"/>
      <c r="M177" s="52"/>
      <c r="N177" s="52"/>
      <c r="O177" s="52"/>
      <c r="P177" s="52"/>
      <c r="Q177" s="52"/>
      <c r="R177" s="51"/>
      <c r="S177" s="62"/>
      <c r="T177" s="62"/>
      <c r="U177" s="62"/>
      <c r="V177" s="66"/>
      <c r="W177" s="85"/>
      <c r="X177" s="93"/>
      <c r="Y177" s="97"/>
    </row>
    <row r="178" spans="2:25" ht="33.9" customHeight="1">
      <c r="B178" s="22">
        <f t="shared" si="1"/>
        <v>126</v>
      </c>
      <c r="C178" s="30"/>
      <c r="D178" s="35"/>
      <c r="E178" s="35"/>
      <c r="F178" s="35"/>
      <c r="G178" s="35"/>
      <c r="H178" s="35"/>
      <c r="I178" s="35"/>
      <c r="J178" s="35"/>
      <c r="K178" s="35"/>
      <c r="L178" s="41"/>
      <c r="M178" s="52"/>
      <c r="N178" s="52"/>
      <c r="O178" s="52"/>
      <c r="P178" s="52"/>
      <c r="Q178" s="52"/>
      <c r="R178" s="51"/>
      <c r="S178" s="62"/>
      <c r="T178" s="62"/>
      <c r="U178" s="62"/>
      <c r="V178" s="66"/>
      <c r="W178" s="85"/>
      <c r="X178" s="93"/>
      <c r="Y178" s="97"/>
    </row>
    <row r="179" spans="2:25" ht="33.9" customHeight="1">
      <c r="B179" s="22">
        <f t="shared" si="1"/>
        <v>127</v>
      </c>
      <c r="C179" s="30"/>
      <c r="D179" s="35"/>
      <c r="E179" s="35"/>
      <c r="F179" s="35"/>
      <c r="G179" s="35"/>
      <c r="H179" s="35"/>
      <c r="I179" s="35"/>
      <c r="J179" s="35"/>
      <c r="K179" s="35"/>
      <c r="L179" s="41"/>
      <c r="M179" s="52"/>
      <c r="N179" s="52"/>
      <c r="O179" s="52"/>
      <c r="P179" s="52"/>
      <c r="Q179" s="52"/>
      <c r="R179" s="51"/>
      <c r="S179" s="62"/>
      <c r="T179" s="62"/>
      <c r="U179" s="62"/>
      <c r="V179" s="66"/>
      <c r="W179" s="85"/>
      <c r="X179" s="93"/>
      <c r="Y179" s="97"/>
    </row>
    <row r="180" spans="2:25" ht="33.9" customHeight="1">
      <c r="B180" s="22">
        <f t="shared" si="1"/>
        <v>128</v>
      </c>
      <c r="C180" s="30"/>
      <c r="D180" s="35"/>
      <c r="E180" s="35"/>
      <c r="F180" s="35"/>
      <c r="G180" s="35"/>
      <c r="H180" s="35"/>
      <c r="I180" s="35"/>
      <c r="J180" s="35"/>
      <c r="K180" s="35"/>
      <c r="L180" s="41"/>
      <c r="M180" s="52"/>
      <c r="N180" s="52"/>
      <c r="O180" s="52"/>
      <c r="P180" s="52"/>
      <c r="Q180" s="52"/>
      <c r="R180" s="51"/>
      <c r="S180" s="62"/>
      <c r="T180" s="62"/>
      <c r="U180" s="62"/>
      <c r="V180" s="66"/>
      <c r="W180" s="85"/>
      <c r="X180" s="93"/>
      <c r="Y180" s="97"/>
    </row>
    <row r="181" spans="2:25" ht="33.9" customHeight="1">
      <c r="B181" s="22">
        <f t="shared" si="1"/>
        <v>129</v>
      </c>
      <c r="C181" s="30"/>
      <c r="D181" s="35"/>
      <c r="E181" s="35"/>
      <c r="F181" s="35"/>
      <c r="G181" s="35"/>
      <c r="H181" s="35"/>
      <c r="I181" s="35"/>
      <c r="J181" s="35"/>
      <c r="K181" s="35"/>
      <c r="L181" s="41"/>
      <c r="M181" s="52"/>
      <c r="N181" s="52"/>
      <c r="O181" s="52"/>
      <c r="P181" s="52"/>
      <c r="Q181" s="52"/>
      <c r="R181" s="51"/>
      <c r="S181" s="62"/>
      <c r="T181" s="62"/>
      <c r="U181" s="62"/>
      <c r="V181" s="66"/>
      <c r="W181" s="85"/>
      <c r="X181" s="93"/>
      <c r="Y181" s="97"/>
    </row>
    <row r="182" spans="2:25" ht="33.9" customHeight="1">
      <c r="B182" s="22">
        <f t="shared" ref="B182:B245" si="2">B181+1</f>
        <v>130</v>
      </c>
      <c r="C182" s="30"/>
      <c r="D182" s="35"/>
      <c r="E182" s="35"/>
      <c r="F182" s="35"/>
      <c r="G182" s="35"/>
      <c r="H182" s="35"/>
      <c r="I182" s="35"/>
      <c r="J182" s="35"/>
      <c r="K182" s="35"/>
      <c r="L182" s="41"/>
      <c r="M182" s="52"/>
      <c r="N182" s="52"/>
      <c r="O182" s="52"/>
      <c r="P182" s="52"/>
      <c r="Q182" s="52"/>
      <c r="R182" s="51"/>
      <c r="S182" s="62"/>
      <c r="T182" s="62"/>
      <c r="U182" s="62"/>
      <c r="V182" s="66"/>
      <c r="W182" s="85"/>
      <c r="X182" s="93"/>
      <c r="Y182" s="97"/>
    </row>
    <row r="183" spans="2:25" ht="33.9" customHeight="1">
      <c r="B183" s="22">
        <f t="shared" si="2"/>
        <v>131</v>
      </c>
      <c r="C183" s="30"/>
      <c r="D183" s="35"/>
      <c r="E183" s="35"/>
      <c r="F183" s="35"/>
      <c r="G183" s="35"/>
      <c r="H183" s="35"/>
      <c r="I183" s="35"/>
      <c r="J183" s="35"/>
      <c r="K183" s="35"/>
      <c r="L183" s="41"/>
      <c r="M183" s="52"/>
      <c r="N183" s="52"/>
      <c r="O183" s="52"/>
      <c r="P183" s="52"/>
      <c r="Q183" s="52"/>
      <c r="R183" s="51"/>
      <c r="S183" s="62"/>
      <c r="T183" s="62"/>
      <c r="U183" s="62"/>
      <c r="V183" s="66"/>
      <c r="W183" s="85"/>
      <c r="X183" s="93"/>
      <c r="Y183" s="97"/>
    </row>
    <row r="184" spans="2:25" ht="33.9" customHeight="1">
      <c r="B184" s="22">
        <f t="shared" si="2"/>
        <v>132</v>
      </c>
      <c r="C184" s="30"/>
      <c r="D184" s="35"/>
      <c r="E184" s="35"/>
      <c r="F184" s="35"/>
      <c r="G184" s="35"/>
      <c r="H184" s="35"/>
      <c r="I184" s="35"/>
      <c r="J184" s="35"/>
      <c r="K184" s="35"/>
      <c r="L184" s="41"/>
      <c r="M184" s="52"/>
      <c r="N184" s="52"/>
      <c r="O184" s="52"/>
      <c r="P184" s="52"/>
      <c r="Q184" s="52"/>
      <c r="R184" s="51"/>
      <c r="S184" s="62"/>
      <c r="T184" s="62"/>
      <c r="U184" s="62"/>
      <c r="V184" s="66"/>
      <c r="W184" s="85"/>
      <c r="X184" s="93"/>
      <c r="Y184" s="97"/>
    </row>
    <row r="185" spans="2:25" ht="33.9" customHeight="1">
      <c r="B185" s="22">
        <f t="shared" si="2"/>
        <v>133</v>
      </c>
      <c r="C185" s="30"/>
      <c r="D185" s="35"/>
      <c r="E185" s="35"/>
      <c r="F185" s="35"/>
      <c r="G185" s="35"/>
      <c r="H185" s="35"/>
      <c r="I185" s="35"/>
      <c r="J185" s="35"/>
      <c r="K185" s="35"/>
      <c r="L185" s="41"/>
      <c r="M185" s="52"/>
      <c r="N185" s="52"/>
      <c r="O185" s="52"/>
      <c r="P185" s="52"/>
      <c r="Q185" s="52"/>
      <c r="R185" s="51"/>
      <c r="S185" s="62"/>
      <c r="T185" s="62"/>
      <c r="U185" s="62"/>
      <c r="V185" s="66"/>
      <c r="W185" s="85"/>
      <c r="X185" s="93"/>
      <c r="Y185" s="97"/>
    </row>
    <row r="186" spans="2:25" ht="33.9" customHeight="1">
      <c r="B186" s="22">
        <f t="shared" si="2"/>
        <v>134</v>
      </c>
      <c r="C186" s="30"/>
      <c r="D186" s="35"/>
      <c r="E186" s="35"/>
      <c r="F186" s="35"/>
      <c r="G186" s="35"/>
      <c r="H186" s="35"/>
      <c r="I186" s="35"/>
      <c r="J186" s="35"/>
      <c r="K186" s="35"/>
      <c r="L186" s="41"/>
      <c r="M186" s="52"/>
      <c r="N186" s="52"/>
      <c r="O186" s="52"/>
      <c r="P186" s="52"/>
      <c r="Q186" s="52"/>
      <c r="R186" s="51"/>
      <c r="S186" s="62"/>
      <c r="T186" s="62"/>
      <c r="U186" s="62"/>
      <c r="V186" s="66"/>
      <c r="W186" s="85"/>
      <c r="X186" s="93"/>
      <c r="Y186" s="97"/>
    </row>
    <row r="187" spans="2:25" ht="33.9" customHeight="1">
      <c r="B187" s="22">
        <f t="shared" si="2"/>
        <v>135</v>
      </c>
      <c r="C187" s="30"/>
      <c r="D187" s="35"/>
      <c r="E187" s="35"/>
      <c r="F187" s="35"/>
      <c r="G187" s="35"/>
      <c r="H187" s="35"/>
      <c r="I187" s="35"/>
      <c r="J187" s="35"/>
      <c r="K187" s="35"/>
      <c r="L187" s="41"/>
      <c r="M187" s="52"/>
      <c r="N187" s="52"/>
      <c r="O187" s="52"/>
      <c r="P187" s="52"/>
      <c r="Q187" s="52"/>
      <c r="R187" s="51"/>
      <c r="S187" s="62"/>
      <c r="T187" s="62"/>
      <c r="U187" s="62"/>
      <c r="V187" s="66"/>
      <c r="W187" s="85"/>
      <c r="X187" s="93"/>
      <c r="Y187" s="97"/>
    </row>
    <row r="188" spans="2:25" ht="33.9" customHeight="1">
      <c r="B188" s="22">
        <f t="shared" si="2"/>
        <v>136</v>
      </c>
      <c r="C188" s="30"/>
      <c r="D188" s="35"/>
      <c r="E188" s="35"/>
      <c r="F188" s="35"/>
      <c r="G188" s="35"/>
      <c r="H188" s="35"/>
      <c r="I188" s="35"/>
      <c r="J188" s="35"/>
      <c r="K188" s="35"/>
      <c r="L188" s="41"/>
      <c r="M188" s="52"/>
      <c r="N188" s="52"/>
      <c r="O188" s="52"/>
      <c r="P188" s="52"/>
      <c r="Q188" s="52"/>
      <c r="R188" s="51"/>
      <c r="S188" s="62"/>
      <c r="T188" s="62"/>
      <c r="U188" s="62"/>
      <c r="V188" s="66"/>
      <c r="W188" s="85"/>
      <c r="X188" s="93"/>
      <c r="Y188" s="97"/>
    </row>
    <row r="189" spans="2:25" ht="33.9" customHeight="1">
      <c r="B189" s="22">
        <f t="shared" si="2"/>
        <v>137</v>
      </c>
      <c r="C189" s="30"/>
      <c r="D189" s="35"/>
      <c r="E189" s="35"/>
      <c r="F189" s="35"/>
      <c r="G189" s="35"/>
      <c r="H189" s="35"/>
      <c r="I189" s="35"/>
      <c r="J189" s="35"/>
      <c r="K189" s="35"/>
      <c r="L189" s="41"/>
      <c r="M189" s="52"/>
      <c r="N189" s="52"/>
      <c r="O189" s="52"/>
      <c r="P189" s="52"/>
      <c r="Q189" s="52"/>
      <c r="R189" s="51"/>
      <c r="S189" s="62"/>
      <c r="T189" s="62"/>
      <c r="U189" s="62"/>
      <c r="V189" s="66"/>
      <c r="W189" s="85"/>
      <c r="X189" s="93"/>
      <c r="Y189" s="97"/>
    </row>
    <row r="190" spans="2:25" ht="33.9" customHeight="1">
      <c r="B190" s="22">
        <f t="shared" si="2"/>
        <v>138</v>
      </c>
      <c r="C190" s="30"/>
      <c r="D190" s="35"/>
      <c r="E190" s="35"/>
      <c r="F190" s="35"/>
      <c r="G190" s="35"/>
      <c r="H190" s="35"/>
      <c r="I190" s="35"/>
      <c r="J190" s="35"/>
      <c r="K190" s="35"/>
      <c r="L190" s="41"/>
      <c r="M190" s="52"/>
      <c r="N190" s="52"/>
      <c r="O190" s="52"/>
      <c r="P190" s="52"/>
      <c r="Q190" s="52"/>
      <c r="R190" s="51"/>
      <c r="S190" s="62"/>
      <c r="T190" s="62"/>
      <c r="U190" s="62"/>
      <c r="V190" s="66"/>
      <c r="W190" s="85"/>
      <c r="X190" s="93"/>
      <c r="Y190" s="97"/>
    </row>
    <row r="191" spans="2:25" ht="33.9" customHeight="1">
      <c r="B191" s="22">
        <f t="shared" si="2"/>
        <v>139</v>
      </c>
      <c r="C191" s="30"/>
      <c r="D191" s="35"/>
      <c r="E191" s="35"/>
      <c r="F191" s="35"/>
      <c r="G191" s="35"/>
      <c r="H191" s="35"/>
      <c r="I191" s="35"/>
      <c r="J191" s="35"/>
      <c r="K191" s="35"/>
      <c r="L191" s="41"/>
      <c r="M191" s="52"/>
      <c r="N191" s="52"/>
      <c r="O191" s="52"/>
      <c r="P191" s="52"/>
      <c r="Q191" s="52"/>
      <c r="R191" s="51"/>
      <c r="S191" s="62"/>
      <c r="T191" s="62"/>
      <c r="U191" s="62"/>
      <c r="V191" s="66"/>
      <c r="W191" s="85"/>
      <c r="X191" s="93"/>
      <c r="Y191" s="97"/>
    </row>
    <row r="192" spans="2:25" ht="33.9" customHeight="1">
      <c r="B192" s="22">
        <f t="shared" si="2"/>
        <v>140</v>
      </c>
      <c r="C192" s="30"/>
      <c r="D192" s="35"/>
      <c r="E192" s="35"/>
      <c r="F192" s="35"/>
      <c r="G192" s="35"/>
      <c r="H192" s="35"/>
      <c r="I192" s="35"/>
      <c r="J192" s="35"/>
      <c r="K192" s="35"/>
      <c r="L192" s="41"/>
      <c r="M192" s="52"/>
      <c r="N192" s="52"/>
      <c r="O192" s="52"/>
      <c r="P192" s="52"/>
      <c r="Q192" s="52"/>
      <c r="R192" s="51"/>
      <c r="S192" s="62"/>
      <c r="T192" s="62"/>
      <c r="U192" s="62"/>
      <c r="V192" s="66"/>
      <c r="W192" s="85"/>
      <c r="X192" s="93"/>
      <c r="Y192" s="97"/>
    </row>
    <row r="193" spans="2:25" ht="33.9" customHeight="1">
      <c r="B193" s="22">
        <f t="shared" si="2"/>
        <v>141</v>
      </c>
      <c r="C193" s="30"/>
      <c r="D193" s="35"/>
      <c r="E193" s="35"/>
      <c r="F193" s="35"/>
      <c r="G193" s="35"/>
      <c r="H193" s="35"/>
      <c r="I193" s="35"/>
      <c r="J193" s="35"/>
      <c r="K193" s="35"/>
      <c r="L193" s="41"/>
      <c r="M193" s="52"/>
      <c r="N193" s="52"/>
      <c r="O193" s="52"/>
      <c r="P193" s="52"/>
      <c r="Q193" s="52"/>
      <c r="R193" s="51"/>
      <c r="S193" s="62"/>
      <c r="T193" s="62"/>
      <c r="U193" s="62"/>
      <c r="V193" s="66"/>
      <c r="W193" s="85"/>
      <c r="X193" s="93"/>
      <c r="Y193" s="97"/>
    </row>
    <row r="194" spans="2:25" ht="33.9" customHeight="1">
      <c r="B194" s="22">
        <f t="shared" si="2"/>
        <v>142</v>
      </c>
      <c r="C194" s="30"/>
      <c r="D194" s="35"/>
      <c r="E194" s="35"/>
      <c r="F194" s="35"/>
      <c r="G194" s="35"/>
      <c r="H194" s="35"/>
      <c r="I194" s="35"/>
      <c r="J194" s="35"/>
      <c r="K194" s="35"/>
      <c r="L194" s="41"/>
      <c r="M194" s="52"/>
      <c r="N194" s="52"/>
      <c r="O194" s="52"/>
      <c r="P194" s="52"/>
      <c r="Q194" s="52"/>
      <c r="R194" s="51"/>
      <c r="S194" s="62"/>
      <c r="T194" s="62"/>
      <c r="U194" s="62"/>
      <c r="V194" s="66"/>
      <c r="W194" s="85"/>
      <c r="X194" s="93"/>
      <c r="Y194" s="97"/>
    </row>
    <row r="195" spans="2:25" ht="33.9" customHeight="1">
      <c r="B195" s="22">
        <f t="shared" si="2"/>
        <v>143</v>
      </c>
      <c r="C195" s="30"/>
      <c r="D195" s="35"/>
      <c r="E195" s="35"/>
      <c r="F195" s="35"/>
      <c r="G195" s="35"/>
      <c r="H195" s="35"/>
      <c r="I195" s="35"/>
      <c r="J195" s="35"/>
      <c r="K195" s="35"/>
      <c r="L195" s="41"/>
      <c r="M195" s="52"/>
      <c r="N195" s="52"/>
      <c r="O195" s="52"/>
      <c r="P195" s="52"/>
      <c r="Q195" s="52"/>
      <c r="R195" s="51"/>
      <c r="S195" s="62"/>
      <c r="T195" s="62"/>
      <c r="U195" s="62"/>
      <c r="V195" s="66"/>
      <c r="W195" s="85"/>
      <c r="X195" s="93"/>
      <c r="Y195" s="97"/>
    </row>
    <row r="196" spans="2:25" ht="33.9" customHeight="1">
      <c r="B196" s="22">
        <f t="shared" si="2"/>
        <v>144</v>
      </c>
      <c r="C196" s="30"/>
      <c r="D196" s="35"/>
      <c r="E196" s="35"/>
      <c r="F196" s="35"/>
      <c r="G196" s="35"/>
      <c r="H196" s="35"/>
      <c r="I196" s="35"/>
      <c r="J196" s="35"/>
      <c r="K196" s="35"/>
      <c r="L196" s="41"/>
      <c r="M196" s="52"/>
      <c r="N196" s="52"/>
      <c r="O196" s="52"/>
      <c r="P196" s="52"/>
      <c r="Q196" s="52"/>
      <c r="R196" s="51"/>
      <c r="S196" s="62"/>
      <c r="T196" s="62"/>
      <c r="U196" s="62"/>
      <c r="V196" s="66"/>
      <c r="W196" s="85"/>
      <c r="X196" s="93"/>
      <c r="Y196" s="97"/>
    </row>
    <row r="197" spans="2:25" ht="33.9" customHeight="1">
      <c r="B197" s="22">
        <f t="shared" si="2"/>
        <v>145</v>
      </c>
      <c r="C197" s="30"/>
      <c r="D197" s="35"/>
      <c r="E197" s="35"/>
      <c r="F197" s="35"/>
      <c r="G197" s="35"/>
      <c r="H197" s="35"/>
      <c r="I197" s="35"/>
      <c r="J197" s="35"/>
      <c r="K197" s="35"/>
      <c r="L197" s="41"/>
      <c r="M197" s="52"/>
      <c r="N197" s="52"/>
      <c r="O197" s="52"/>
      <c r="P197" s="52"/>
      <c r="Q197" s="52"/>
      <c r="R197" s="51"/>
      <c r="S197" s="62"/>
      <c r="T197" s="62"/>
      <c r="U197" s="62"/>
      <c r="V197" s="66"/>
      <c r="W197" s="85"/>
      <c r="X197" s="93"/>
      <c r="Y197" s="97"/>
    </row>
    <row r="198" spans="2:25" ht="33.9" customHeight="1">
      <c r="B198" s="22">
        <f t="shared" si="2"/>
        <v>146</v>
      </c>
      <c r="C198" s="30"/>
      <c r="D198" s="35"/>
      <c r="E198" s="35"/>
      <c r="F198" s="35"/>
      <c r="G198" s="35"/>
      <c r="H198" s="35"/>
      <c r="I198" s="35"/>
      <c r="J198" s="35"/>
      <c r="K198" s="35"/>
      <c r="L198" s="41"/>
      <c r="M198" s="52"/>
      <c r="N198" s="52"/>
      <c r="O198" s="52"/>
      <c r="P198" s="52"/>
      <c r="Q198" s="52"/>
      <c r="R198" s="51"/>
      <c r="S198" s="62"/>
      <c r="T198" s="62"/>
      <c r="U198" s="62"/>
      <c r="V198" s="66"/>
      <c r="W198" s="85"/>
      <c r="X198" s="93"/>
      <c r="Y198" s="97"/>
    </row>
    <row r="199" spans="2:25" ht="33.9" customHeight="1">
      <c r="B199" s="22">
        <f t="shared" si="2"/>
        <v>147</v>
      </c>
      <c r="C199" s="30"/>
      <c r="D199" s="35"/>
      <c r="E199" s="35"/>
      <c r="F199" s="35"/>
      <c r="G199" s="35"/>
      <c r="H199" s="35"/>
      <c r="I199" s="35"/>
      <c r="J199" s="35"/>
      <c r="K199" s="35"/>
      <c r="L199" s="41"/>
      <c r="M199" s="52"/>
      <c r="N199" s="52"/>
      <c r="O199" s="52"/>
      <c r="P199" s="52"/>
      <c r="Q199" s="52"/>
      <c r="R199" s="51"/>
      <c r="S199" s="62"/>
      <c r="T199" s="62"/>
      <c r="U199" s="62"/>
      <c r="V199" s="66"/>
      <c r="W199" s="85"/>
      <c r="X199" s="93"/>
      <c r="Y199" s="97"/>
    </row>
    <row r="200" spans="2:25" ht="33.9" customHeight="1">
      <c r="B200" s="22">
        <f t="shared" si="2"/>
        <v>148</v>
      </c>
      <c r="C200" s="30"/>
      <c r="D200" s="35"/>
      <c r="E200" s="35"/>
      <c r="F200" s="35"/>
      <c r="G200" s="35"/>
      <c r="H200" s="35"/>
      <c r="I200" s="35"/>
      <c r="J200" s="35"/>
      <c r="K200" s="35"/>
      <c r="L200" s="41"/>
      <c r="M200" s="52"/>
      <c r="N200" s="52"/>
      <c r="O200" s="52"/>
      <c r="P200" s="52"/>
      <c r="Q200" s="52"/>
      <c r="R200" s="51"/>
      <c r="S200" s="62"/>
      <c r="T200" s="62"/>
      <c r="U200" s="62"/>
      <c r="V200" s="66"/>
      <c r="W200" s="85"/>
      <c r="X200" s="93"/>
      <c r="Y200" s="97"/>
    </row>
    <row r="201" spans="2:25" ht="33.9" customHeight="1">
      <c r="B201" s="22">
        <f t="shared" si="2"/>
        <v>149</v>
      </c>
      <c r="C201" s="30"/>
      <c r="D201" s="35"/>
      <c r="E201" s="35"/>
      <c r="F201" s="35"/>
      <c r="G201" s="35"/>
      <c r="H201" s="35"/>
      <c r="I201" s="35"/>
      <c r="J201" s="35"/>
      <c r="K201" s="35"/>
      <c r="L201" s="41"/>
      <c r="M201" s="52"/>
      <c r="N201" s="52"/>
      <c r="O201" s="52"/>
      <c r="P201" s="52"/>
      <c r="Q201" s="52"/>
      <c r="R201" s="51"/>
      <c r="S201" s="62"/>
      <c r="T201" s="62"/>
      <c r="U201" s="62"/>
      <c r="V201" s="66"/>
      <c r="W201" s="85"/>
      <c r="X201" s="93"/>
      <c r="Y201" s="97"/>
    </row>
    <row r="202" spans="2:25" ht="33.9" customHeight="1">
      <c r="B202" s="22">
        <f t="shared" si="2"/>
        <v>150</v>
      </c>
      <c r="C202" s="30"/>
      <c r="D202" s="35"/>
      <c r="E202" s="35"/>
      <c r="F202" s="35"/>
      <c r="G202" s="35"/>
      <c r="H202" s="35"/>
      <c r="I202" s="35"/>
      <c r="J202" s="35"/>
      <c r="K202" s="35"/>
      <c r="L202" s="41"/>
      <c r="M202" s="52"/>
      <c r="N202" s="52"/>
      <c r="O202" s="52"/>
      <c r="P202" s="52"/>
      <c r="Q202" s="52"/>
      <c r="R202" s="51"/>
      <c r="S202" s="62"/>
      <c r="T202" s="62"/>
      <c r="U202" s="62"/>
      <c r="V202" s="66"/>
      <c r="W202" s="85"/>
      <c r="X202" s="93"/>
      <c r="Y202" s="97"/>
    </row>
    <row r="203" spans="2:25" ht="33.9" customHeight="1">
      <c r="B203" s="22">
        <f t="shared" si="2"/>
        <v>151</v>
      </c>
      <c r="C203" s="30"/>
      <c r="D203" s="35"/>
      <c r="E203" s="35"/>
      <c r="F203" s="35"/>
      <c r="G203" s="35"/>
      <c r="H203" s="35"/>
      <c r="I203" s="35"/>
      <c r="J203" s="35"/>
      <c r="K203" s="35"/>
      <c r="L203" s="41"/>
      <c r="M203" s="52"/>
      <c r="N203" s="52"/>
      <c r="O203" s="52"/>
      <c r="P203" s="52"/>
      <c r="Q203" s="52"/>
      <c r="R203" s="51"/>
      <c r="S203" s="62"/>
      <c r="T203" s="62"/>
      <c r="U203" s="62"/>
      <c r="V203" s="66"/>
      <c r="W203" s="85"/>
      <c r="X203" s="93"/>
      <c r="Y203" s="97"/>
    </row>
    <row r="204" spans="2:25" ht="33.9" customHeight="1">
      <c r="B204" s="22">
        <f t="shared" si="2"/>
        <v>152</v>
      </c>
      <c r="C204" s="30"/>
      <c r="D204" s="35"/>
      <c r="E204" s="35"/>
      <c r="F204" s="35"/>
      <c r="G204" s="35"/>
      <c r="H204" s="35"/>
      <c r="I204" s="35"/>
      <c r="J204" s="35"/>
      <c r="K204" s="35"/>
      <c r="L204" s="41"/>
      <c r="M204" s="52"/>
      <c r="N204" s="52"/>
      <c r="O204" s="52"/>
      <c r="P204" s="52"/>
      <c r="Q204" s="52"/>
      <c r="R204" s="51"/>
      <c r="S204" s="62"/>
      <c r="T204" s="62"/>
      <c r="U204" s="62"/>
      <c r="V204" s="66"/>
      <c r="W204" s="85"/>
      <c r="X204" s="93"/>
      <c r="Y204" s="97"/>
    </row>
    <row r="205" spans="2:25" ht="33.9" customHeight="1">
      <c r="B205" s="22">
        <f t="shared" si="2"/>
        <v>153</v>
      </c>
      <c r="C205" s="30"/>
      <c r="D205" s="35"/>
      <c r="E205" s="35"/>
      <c r="F205" s="35"/>
      <c r="G205" s="35"/>
      <c r="H205" s="35"/>
      <c r="I205" s="35"/>
      <c r="J205" s="35"/>
      <c r="K205" s="35"/>
      <c r="L205" s="41"/>
      <c r="M205" s="52"/>
      <c r="N205" s="52"/>
      <c r="O205" s="52"/>
      <c r="P205" s="52"/>
      <c r="Q205" s="52"/>
      <c r="R205" s="51"/>
      <c r="S205" s="62"/>
      <c r="T205" s="62"/>
      <c r="U205" s="62"/>
      <c r="V205" s="66"/>
      <c r="W205" s="85"/>
      <c r="X205" s="93"/>
      <c r="Y205" s="97"/>
    </row>
    <row r="206" spans="2:25" ht="33.9" customHeight="1">
      <c r="B206" s="22">
        <f t="shared" si="2"/>
        <v>154</v>
      </c>
      <c r="C206" s="30"/>
      <c r="D206" s="35"/>
      <c r="E206" s="35"/>
      <c r="F206" s="35"/>
      <c r="G206" s="35"/>
      <c r="H206" s="35"/>
      <c r="I206" s="35"/>
      <c r="J206" s="35"/>
      <c r="K206" s="35"/>
      <c r="L206" s="41"/>
      <c r="M206" s="52"/>
      <c r="N206" s="52"/>
      <c r="O206" s="52"/>
      <c r="P206" s="52"/>
      <c r="Q206" s="52"/>
      <c r="R206" s="51"/>
      <c r="S206" s="62"/>
      <c r="T206" s="62"/>
      <c r="U206" s="62"/>
      <c r="V206" s="66"/>
      <c r="W206" s="85"/>
      <c r="X206" s="93"/>
      <c r="Y206" s="97"/>
    </row>
    <row r="207" spans="2:25" ht="33.9" customHeight="1">
      <c r="B207" s="22">
        <f t="shared" si="2"/>
        <v>155</v>
      </c>
      <c r="C207" s="30"/>
      <c r="D207" s="35"/>
      <c r="E207" s="35"/>
      <c r="F207" s="35"/>
      <c r="G207" s="35"/>
      <c r="H207" s="35"/>
      <c r="I207" s="35"/>
      <c r="J207" s="35"/>
      <c r="K207" s="35"/>
      <c r="L207" s="41"/>
      <c r="M207" s="52"/>
      <c r="N207" s="52"/>
      <c r="O207" s="52"/>
      <c r="P207" s="52"/>
      <c r="Q207" s="52"/>
      <c r="R207" s="51"/>
      <c r="S207" s="62"/>
      <c r="T207" s="62"/>
      <c r="U207" s="62"/>
      <c r="V207" s="66"/>
      <c r="W207" s="85"/>
      <c r="X207" s="93"/>
      <c r="Y207" s="97"/>
    </row>
    <row r="208" spans="2:25" ht="33.9" customHeight="1">
      <c r="B208" s="22">
        <f t="shared" si="2"/>
        <v>156</v>
      </c>
      <c r="C208" s="30"/>
      <c r="D208" s="35"/>
      <c r="E208" s="35"/>
      <c r="F208" s="35"/>
      <c r="G208" s="35"/>
      <c r="H208" s="35"/>
      <c r="I208" s="35"/>
      <c r="J208" s="35"/>
      <c r="K208" s="35"/>
      <c r="L208" s="41"/>
      <c r="M208" s="52"/>
      <c r="N208" s="52"/>
      <c r="O208" s="52"/>
      <c r="P208" s="52"/>
      <c r="Q208" s="52"/>
      <c r="R208" s="51"/>
      <c r="S208" s="62"/>
      <c r="T208" s="62"/>
      <c r="U208" s="62"/>
      <c r="V208" s="66"/>
      <c r="W208" s="85"/>
      <c r="X208" s="93"/>
      <c r="Y208" s="97"/>
    </row>
    <row r="209" spans="2:25" ht="33.9" customHeight="1">
      <c r="B209" s="22">
        <f t="shared" si="2"/>
        <v>157</v>
      </c>
      <c r="C209" s="30"/>
      <c r="D209" s="35"/>
      <c r="E209" s="35"/>
      <c r="F209" s="35"/>
      <c r="G209" s="35"/>
      <c r="H209" s="35"/>
      <c r="I209" s="35"/>
      <c r="J209" s="35"/>
      <c r="K209" s="35"/>
      <c r="L209" s="41"/>
      <c r="M209" s="52"/>
      <c r="N209" s="52"/>
      <c r="O209" s="52"/>
      <c r="P209" s="52"/>
      <c r="Q209" s="52"/>
      <c r="R209" s="51"/>
      <c r="S209" s="62"/>
      <c r="T209" s="62"/>
      <c r="U209" s="62"/>
      <c r="V209" s="66"/>
      <c r="W209" s="85"/>
      <c r="X209" s="93"/>
      <c r="Y209" s="97"/>
    </row>
    <row r="210" spans="2:25" ht="33.9" customHeight="1">
      <c r="B210" s="22">
        <f t="shared" si="2"/>
        <v>158</v>
      </c>
      <c r="C210" s="30"/>
      <c r="D210" s="35"/>
      <c r="E210" s="35"/>
      <c r="F210" s="35"/>
      <c r="G210" s="35"/>
      <c r="H210" s="35"/>
      <c r="I210" s="35"/>
      <c r="J210" s="35"/>
      <c r="K210" s="35"/>
      <c r="L210" s="41"/>
      <c r="M210" s="52"/>
      <c r="N210" s="52"/>
      <c r="O210" s="52"/>
      <c r="P210" s="52"/>
      <c r="Q210" s="52"/>
      <c r="R210" s="51"/>
      <c r="S210" s="62"/>
      <c r="T210" s="62"/>
      <c r="U210" s="62"/>
      <c r="V210" s="66"/>
      <c r="W210" s="85"/>
      <c r="X210" s="93"/>
      <c r="Y210" s="97"/>
    </row>
    <row r="211" spans="2:25" ht="33.9" customHeight="1">
      <c r="B211" s="22">
        <f t="shared" si="2"/>
        <v>159</v>
      </c>
      <c r="C211" s="30"/>
      <c r="D211" s="35"/>
      <c r="E211" s="35"/>
      <c r="F211" s="35"/>
      <c r="G211" s="35"/>
      <c r="H211" s="35"/>
      <c r="I211" s="35"/>
      <c r="J211" s="35"/>
      <c r="K211" s="35"/>
      <c r="L211" s="41"/>
      <c r="M211" s="52"/>
      <c r="N211" s="52"/>
      <c r="O211" s="52"/>
      <c r="P211" s="52"/>
      <c r="Q211" s="52"/>
      <c r="R211" s="51"/>
      <c r="S211" s="62"/>
      <c r="T211" s="62"/>
      <c r="U211" s="62"/>
      <c r="V211" s="66"/>
      <c r="W211" s="85"/>
      <c r="X211" s="93"/>
      <c r="Y211" s="97"/>
    </row>
    <row r="212" spans="2:25" ht="33.9" customHeight="1">
      <c r="B212" s="22">
        <f t="shared" si="2"/>
        <v>160</v>
      </c>
      <c r="C212" s="30"/>
      <c r="D212" s="35"/>
      <c r="E212" s="35"/>
      <c r="F212" s="35"/>
      <c r="G212" s="35"/>
      <c r="H212" s="35"/>
      <c r="I212" s="35"/>
      <c r="J212" s="35"/>
      <c r="K212" s="35"/>
      <c r="L212" s="41"/>
      <c r="M212" s="52"/>
      <c r="N212" s="52"/>
      <c r="O212" s="52"/>
      <c r="P212" s="52"/>
      <c r="Q212" s="52"/>
      <c r="R212" s="51"/>
      <c r="S212" s="62"/>
      <c r="T212" s="62"/>
      <c r="U212" s="62"/>
      <c r="V212" s="66"/>
      <c r="W212" s="85"/>
      <c r="X212" s="93"/>
      <c r="Y212" s="97"/>
    </row>
    <row r="213" spans="2:25" ht="33.9" customHeight="1">
      <c r="B213" s="22">
        <f t="shared" si="2"/>
        <v>161</v>
      </c>
      <c r="C213" s="30"/>
      <c r="D213" s="35"/>
      <c r="E213" s="35"/>
      <c r="F213" s="35"/>
      <c r="G213" s="35"/>
      <c r="H213" s="35"/>
      <c r="I213" s="35"/>
      <c r="J213" s="35"/>
      <c r="K213" s="35"/>
      <c r="L213" s="41"/>
      <c r="M213" s="52"/>
      <c r="N213" s="52"/>
      <c r="O213" s="52"/>
      <c r="P213" s="52"/>
      <c r="Q213" s="52"/>
      <c r="R213" s="51"/>
      <c r="S213" s="62"/>
      <c r="T213" s="62"/>
      <c r="U213" s="62"/>
      <c r="V213" s="66"/>
      <c r="W213" s="85"/>
      <c r="X213" s="93"/>
      <c r="Y213" s="97"/>
    </row>
    <row r="214" spans="2:25" ht="33.9" customHeight="1">
      <c r="B214" s="22">
        <f t="shared" si="2"/>
        <v>162</v>
      </c>
      <c r="C214" s="30"/>
      <c r="D214" s="35"/>
      <c r="E214" s="35"/>
      <c r="F214" s="35"/>
      <c r="G214" s="35"/>
      <c r="H214" s="35"/>
      <c r="I214" s="35"/>
      <c r="J214" s="35"/>
      <c r="K214" s="35"/>
      <c r="L214" s="41"/>
      <c r="M214" s="52"/>
      <c r="N214" s="52"/>
      <c r="O214" s="52"/>
      <c r="P214" s="52"/>
      <c r="Q214" s="52"/>
      <c r="R214" s="51"/>
      <c r="S214" s="62"/>
      <c r="T214" s="62"/>
      <c r="U214" s="62"/>
      <c r="V214" s="66"/>
      <c r="W214" s="85"/>
      <c r="X214" s="93"/>
      <c r="Y214" s="97"/>
    </row>
    <row r="215" spans="2:25" ht="33.9" customHeight="1">
      <c r="B215" s="22">
        <f t="shared" si="2"/>
        <v>163</v>
      </c>
      <c r="C215" s="30"/>
      <c r="D215" s="35"/>
      <c r="E215" s="35"/>
      <c r="F215" s="35"/>
      <c r="G215" s="35"/>
      <c r="H215" s="35"/>
      <c r="I215" s="35"/>
      <c r="J215" s="35"/>
      <c r="K215" s="35"/>
      <c r="L215" s="41"/>
      <c r="M215" s="52"/>
      <c r="N215" s="52"/>
      <c r="O215" s="52"/>
      <c r="P215" s="52"/>
      <c r="Q215" s="52"/>
      <c r="R215" s="51"/>
      <c r="S215" s="62"/>
      <c r="T215" s="62"/>
      <c r="U215" s="62"/>
      <c r="V215" s="66"/>
      <c r="W215" s="85"/>
      <c r="X215" s="93"/>
      <c r="Y215" s="97"/>
    </row>
    <row r="216" spans="2:25" ht="33.9" customHeight="1">
      <c r="B216" s="22">
        <f t="shared" si="2"/>
        <v>164</v>
      </c>
      <c r="C216" s="30"/>
      <c r="D216" s="35"/>
      <c r="E216" s="35"/>
      <c r="F216" s="35"/>
      <c r="G216" s="35"/>
      <c r="H216" s="35"/>
      <c r="I216" s="35"/>
      <c r="J216" s="35"/>
      <c r="K216" s="35"/>
      <c r="L216" s="41"/>
      <c r="M216" s="52"/>
      <c r="N216" s="52"/>
      <c r="O216" s="52"/>
      <c r="P216" s="52"/>
      <c r="Q216" s="52"/>
      <c r="R216" s="51"/>
      <c r="S216" s="62"/>
      <c r="T216" s="62"/>
      <c r="U216" s="62"/>
      <c r="V216" s="66"/>
      <c r="W216" s="85"/>
      <c r="X216" s="93"/>
      <c r="Y216" s="97"/>
    </row>
    <row r="217" spans="2:25" ht="33.9" customHeight="1">
      <c r="B217" s="22">
        <f t="shared" si="2"/>
        <v>165</v>
      </c>
      <c r="C217" s="30"/>
      <c r="D217" s="35"/>
      <c r="E217" s="35"/>
      <c r="F217" s="35"/>
      <c r="G217" s="35"/>
      <c r="H217" s="35"/>
      <c r="I217" s="35"/>
      <c r="J217" s="35"/>
      <c r="K217" s="35"/>
      <c r="L217" s="41"/>
      <c r="M217" s="52"/>
      <c r="N217" s="52"/>
      <c r="O217" s="52"/>
      <c r="P217" s="52"/>
      <c r="Q217" s="52"/>
      <c r="R217" s="51"/>
      <c r="S217" s="62"/>
      <c r="T217" s="62"/>
      <c r="U217" s="62"/>
      <c r="V217" s="66"/>
      <c r="W217" s="85"/>
      <c r="X217" s="93"/>
      <c r="Y217" s="97"/>
    </row>
    <row r="218" spans="2:25" ht="33.9" customHeight="1">
      <c r="B218" s="22">
        <f t="shared" si="2"/>
        <v>166</v>
      </c>
      <c r="C218" s="30"/>
      <c r="D218" s="35"/>
      <c r="E218" s="35"/>
      <c r="F218" s="35"/>
      <c r="G218" s="35"/>
      <c r="H218" s="35"/>
      <c r="I218" s="35"/>
      <c r="J218" s="35"/>
      <c r="K218" s="35"/>
      <c r="L218" s="41"/>
      <c r="M218" s="52"/>
      <c r="N218" s="52"/>
      <c r="O218" s="52"/>
      <c r="P218" s="52"/>
      <c r="Q218" s="52"/>
      <c r="R218" s="51"/>
      <c r="S218" s="62"/>
      <c r="T218" s="62"/>
      <c r="U218" s="62"/>
      <c r="V218" s="66"/>
      <c r="W218" s="85"/>
      <c r="X218" s="93"/>
      <c r="Y218" s="97"/>
    </row>
    <row r="219" spans="2:25" ht="33.9" customHeight="1">
      <c r="B219" s="22">
        <f t="shared" si="2"/>
        <v>167</v>
      </c>
      <c r="C219" s="30"/>
      <c r="D219" s="35"/>
      <c r="E219" s="35"/>
      <c r="F219" s="35"/>
      <c r="G219" s="35"/>
      <c r="H219" s="35"/>
      <c r="I219" s="35"/>
      <c r="J219" s="35"/>
      <c r="K219" s="35"/>
      <c r="L219" s="41"/>
      <c r="M219" s="52"/>
      <c r="N219" s="52"/>
      <c r="O219" s="52"/>
      <c r="P219" s="52"/>
      <c r="Q219" s="52"/>
      <c r="R219" s="51"/>
      <c r="S219" s="62"/>
      <c r="T219" s="62"/>
      <c r="U219" s="62"/>
      <c r="V219" s="66"/>
      <c r="W219" s="85"/>
      <c r="X219" s="93"/>
      <c r="Y219" s="97"/>
    </row>
    <row r="220" spans="2:25" ht="33.9" customHeight="1">
      <c r="B220" s="22">
        <f t="shared" si="2"/>
        <v>168</v>
      </c>
      <c r="C220" s="30"/>
      <c r="D220" s="35"/>
      <c r="E220" s="35"/>
      <c r="F220" s="35"/>
      <c r="G220" s="35"/>
      <c r="H220" s="35"/>
      <c r="I220" s="35"/>
      <c r="J220" s="35"/>
      <c r="K220" s="35"/>
      <c r="L220" s="41"/>
      <c r="M220" s="52"/>
      <c r="N220" s="52"/>
      <c r="O220" s="52"/>
      <c r="P220" s="52"/>
      <c r="Q220" s="52"/>
      <c r="R220" s="51"/>
      <c r="S220" s="62"/>
      <c r="T220" s="62"/>
      <c r="U220" s="62"/>
      <c r="V220" s="66"/>
      <c r="W220" s="85"/>
      <c r="X220" s="93"/>
      <c r="Y220" s="97"/>
    </row>
    <row r="221" spans="2:25" ht="33.9" customHeight="1">
      <c r="B221" s="22">
        <f t="shared" si="2"/>
        <v>169</v>
      </c>
      <c r="C221" s="30"/>
      <c r="D221" s="35"/>
      <c r="E221" s="35"/>
      <c r="F221" s="35"/>
      <c r="G221" s="35"/>
      <c r="H221" s="35"/>
      <c r="I221" s="35"/>
      <c r="J221" s="35"/>
      <c r="K221" s="35"/>
      <c r="L221" s="41"/>
      <c r="M221" s="52"/>
      <c r="N221" s="52"/>
      <c r="O221" s="52"/>
      <c r="P221" s="52"/>
      <c r="Q221" s="52"/>
      <c r="R221" s="51"/>
      <c r="S221" s="62"/>
      <c r="T221" s="62"/>
      <c r="U221" s="62"/>
      <c r="V221" s="66"/>
      <c r="W221" s="85"/>
      <c r="X221" s="93"/>
      <c r="Y221" s="97"/>
    </row>
    <row r="222" spans="2:25" ht="33.9" customHeight="1">
      <c r="B222" s="22">
        <f t="shared" si="2"/>
        <v>170</v>
      </c>
      <c r="C222" s="30"/>
      <c r="D222" s="35"/>
      <c r="E222" s="35"/>
      <c r="F222" s="35"/>
      <c r="G222" s="35"/>
      <c r="H222" s="35"/>
      <c r="I222" s="35"/>
      <c r="J222" s="35"/>
      <c r="K222" s="35"/>
      <c r="L222" s="41"/>
      <c r="M222" s="52"/>
      <c r="N222" s="52"/>
      <c r="O222" s="52"/>
      <c r="P222" s="52"/>
      <c r="Q222" s="52"/>
      <c r="R222" s="51"/>
      <c r="S222" s="62"/>
      <c r="T222" s="62"/>
      <c r="U222" s="62"/>
      <c r="V222" s="66"/>
      <c r="W222" s="85"/>
      <c r="X222" s="93"/>
      <c r="Y222" s="97"/>
    </row>
    <row r="223" spans="2:25" ht="33.9" customHeight="1">
      <c r="B223" s="22">
        <f t="shared" si="2"/>
        <v>171</v>
      </c>
      <c r="C223" s="30"/>
      <c r="D223" s="35"/>
      <c r="E223" s="35"/>
      <c r="F223" s="35"/>
      <c r="G223" s="35"/>
      <c r="H223" s="35"/>
      <c r="I223" s="35"/>
      <c r="J223" s="35"/>
      <c r="K223" s="35"/>
      <c r="L223" s="41"/>
      <c r="M223" s="52"/>
      <c r="N223" s="52"/>
      <c r="O223" s="52"/>
      <c r="P223" s="52"/>
      <c r="Q223" s="52"/>
      <c r="R223" s="51"/>
      <c r="S223" s="62"/>
      <c r="T223" s="62"/>
      <c r="U223" s="62"/>
      <c r="V223" s="66"/>
      <c r="W223" s="85"/>
      <c r="X223" s="93"/>
      <c r="Y223" s="97"/>
    </row>
    <row r="224" spans="2:25" ht="33.9" customHeight="1">
      <c r="B224" s="22">
        <f t="shared" si="2"/>
        <v>172</v>
      </c>
      <c r="C224" s="30"/>
      <c r="D224" s="35"/>
      <c r="E224" s="35"/>
      <c r="F224" s="35"/>
      <c r="G224" s="35"/>
      <c r="H224" s="35"/>
      <c r="I224" s="35"/>
      <c r="J224" s="35"/>
      <c r="K224" s="35"/>
      <c r="L224" s="41"/>
      <c r="M224" s="52"/>
      <c r="N224" s="52"/>
      <c r="O224" s="52"/>
      <c r="P224" s="52"/>
      <c r="Q224" s="52"/>
      <c r="R224" s="51"/>
      <c r="S224" s="62"/>
      <c r="T224" s="62"/>
      <c r="U224" s="62"/>
      <c r="V224" s="66"/>
      <c r="W224" s="85"/>
      <c r="X224" s="93"/>
      <c r="Y224" s="97"/>
    </row>
    <row r="225" spans="2:25" ht="33.9" customHeight="1">
      <c r="B225" s="22">
        <f t="shared" si="2"/>
        <v>173</v>
      </c>
      <c r="C225" s="30"/>
      <c r="D225" s="35"/>
      <c r="E225" s="35"/>
      <c r="F225" s="35"/>
      <c r="G225" s="35"/>
      <c r="H225" s="35"/>
      <c r="I225" s="35"/>
      <c r="J225" s="35"/>
      <c r="K225" s="35"/>
      <c r="L225" s="41"/>
      <c r="M225" s="52"/>
      <c r="N225" s="52"/>
      <c r="O225" s="52"/>
      <c r="P225" s="52"/>
      <c r="Q225" s="52"/>
      <c r="R225" s="51"/>
      <c r="S225" s="62"/>
      <c r="T225" s="62"/>
      <c r="U225" s="62"/>
      <c r="V225" s="66"/>
      <c r="W225" s="85"/>
      <c r="X225" s="93"/>
      <c r="Y225" s="97"/>
    </row>
    <row r="226" spans="2:25" ht="33.9" customHeight="1">
      <c r="B226" s="22">
        <f t="shared" si="2"/>
        <v>174</v>
      </c>
      <c r="C226" s="30"/>
      <c r="D226" s="35"/>
      <c r="E226" s="35"/>
      <c r="F226" s="35"/>
      <c r="G226" s="35"/>
      <c r="H226" s="35"/>
      <c r="I226" s="35"/>
      <c r="J226" s="35"/>
      <c r="K226" s="35"/>
      <c r="L226" s="41"/>
      <c r="M226" s="52"/>
      <c r="N226" s="52"/>
      <c r="O226" s="52"/>
      <c r="P226" s="52"/>
      <c r="Q226" s="52"/>
      <c r="R226" s="51"/>
      <c r="S226" s="62"/>
      <c r="T226" s="62"/>
      <c r="U226" s="62"/>
      <c r="V226" s="66"/>
      <c r="W226" s="85"/>
      <c r="X226" s="93"/>
      <c r="Y226" s="97"/>
    </row>
    <row r="227" spans="2:25" ht="33.9" customHeight="1">
      <c r="B227" s="22">
        <f t="shared" si="2"/>
        <v>175</v>
      </c>
      <c r="C227" s="30"/>
      <c r="D227" s="35"/>
      <c r="E227" s="35"/>
      <c r="F227" s="35"/>
      <c r="G227" s="35"/>
      <c r="H227" s="35"/>
      <c r="I227" s="35"/>
      <c r="J227" s="35"/>
      <c r="K227" s="35"/>
      <c r="L227" s="41"/>
      <c r="M227" s="52"/>
      <c r="N227" s="52"/>
      <c r="O227" s="52"/>
      <c r="P227" s="52"/>
      <c r="Q227" s="52"/>
      <c r="R227" s="51"/>
      <c r="S227" s="62"/>
      <c r="T227" s="62"/>
      <c r="U227" s="62"/>
      <c r="V227" s="66"/>
      <c r="W227" s="85"/>
      <c r="X227" s="93"/>
      <c r="Y227" s="97"/>
    </row>
    <row r="228" spans="2:25" ht="33.9" customHeight="1">
      <c r="B228" s="22">
        <f t="shared" si="2"/>
        <v>176</v>
      </c>
      <c r="C228" s="30"/>
      <c r="D228" s="35"/>
      <c r="E228" s="35"/>
      <c r="F228" s="35"/>
      <c r="G228" s="35"/>
      <c r="H228" s="35"/>
      <c r="I228" s="35"/>
      <c r="J228" s="35"/>
      <c r="K228" s="35"/>
      <c r="L228" s="41"/>
      <c r="M228" s="52"/>
      <c r="N228" s="52"/>
      <c r="O228" s="52"/>
      <c r="P228" s="52"/>
      <c r="Q228" s="52"/>
      <c r="R228" s="51"/>
      <c r="S228" s="62"/>
      <c r="T228" s="62"/>
      <c r="U228" s="62"/>
      <c r="V228" s="66"/>
      <c r="W228" s="85"/>
      <c r="X228" s="93"/>
      <c r="Y228" s="97"/>
    </row>
    <row r="229" spans="2:25" ht="33.9" customHeight="1">
      <c r="B229" s="22">
        <f t="shared" si="2"/>
        <v>177</v>
      </c>
      <c r="C229" s="30"/>
      <c r="D229" s="35"/>
      <c r="E229" s="35"/>
      <c r="F229" s="35"/>
      <c r="G229" s="35"/>
      <c r="H229" s="35"/>
      <c r="I229" s="35"/>
      <c r="J229" s="35"/>
      <c r="K229" s="35"/>
      <c r="L229" s="41"/>
      <c r="M229" s="52"/>
      <c r="N229" s="52"/>
      <c r="O229" s="52"/>
      <c r="P229" s="52"/>
      <c r="Q229" s="52"/>
      <c r="R229" s="51"/>
      <c r="S229" s="62"/>
      <c r="T229" s="62"/>
      <c r="U229" s="62"/>
      <c r="V229" s="66"/>
      <c r="W229" s="85"/>
      <c r="X229" s="93"/>
      <c r="Y229" s="97"/>
    </row>
    <row r="230" spans="2:25" ht="33.9" customHeight="1">
      <c r="B230" s="22">
        <f t="shared" si="2"/>
        <v>178</v>
      </c>
      <c r="C230" s="30"/>
      <c r="D230" s="35"/>
      <c r="E230" s="35"/>
      <c r="F230" s="35"/>
      <c r="G230" s="35"/>
      <c r="H230" s="35"/>
      <c r="I230" s="35"/>
      <c r="J230" s="35"/>
      <c r="K230" s="35"/>
      <c r="L230" s="41"/>
      <c r="M230" s="52"/>
      <c r="N230" s="52"/>
      <c r="O230" s="52"/>
      <c r="P230" s="52"/>
      <c r="Q230" s="52"/>
      <c r="R230" s="51"/>
      <c r="S230" s="62"/>
      <c r="T230" s="62"/>
      <c r="U230" s="62"/>
      <c r="V230" s="66"/>
      <c r="W230" s="85"/>
      <c r="X230" s="93"/>
      <c r="Y230" s="97"/>
    </row>
    <row r="231" spans="2:25" ht="33.9" customHeight="1">
      <c r="B231" s="22">
        <f t="shared" si="2"/>
        <v>179</v>
      </c>
      <c r="C231" s="30"/>
      <c r="D231" s="35"/>
      <c r="E231" s="35"/>
      <c r="F231" s="35"/>
      <c r="G231" s="35"/>
      <c r="H231" s="35"/>
      <c r="I231" s="35"/>
      <c r="J231" s="35"/>
      <c r="K231" s="35"/>
      <c r="L231" s="41"/>
      <c r="M231" s="52"/>
      <c r="N231" s="52"/>
      <c r="O231" s="52"/>
      <c r="P231" s="52"/>
      <c r="Q231" s="52"/>
      <c r="R231" s="51"/>
      <c r="S231" s="62"/>
      <c r="T231" s="62"/>
      <c r="U231" s="62"/>
      <c r="V231" s="66"/>
      <c r="W231" s="85"/>
      <c r="X231" s="93"/>
      <c r="Y231" s="97"/>
    </row>
    <row r="232" spans="2:25" ht="33.9" customHeight="1">
      <c r="B232" s="22">
        <f t="shared" si="2"/>
        <v>180</v>
      </c>
      <c r="C232" s="30"/>
      <c r="D232" s="35"/>
      <c r="E232" s="35"/>
      <c r="F232" s="35"/>
      <c r="G232" s="35"/>
      <c r="H232" s="35"/>
      <c r="I232" s="35"/>
      <c r="J232" s="35"/>
      <c r="K232" s="35"/>
      <c r="L232" s="41"/>
      <c r="M232" s="52"/>
      <c r="N232" s="52"/>
      <c r="O232" s="52"/>
      <c r="P232" s="52"/>
      <c r="Q232" s="52"/>
      <c r="R232" s="51"/>
      <c r="S232" s="62"/>
      <c r="T232" s="62"/>
      <c r="U232" s="62"/>
      <c r="V232" s="66"/>
      <c r="W232" s="85"/>
      <c r="X232" s="93"/>
      <c r="Y232" s="97"/>
    </row>
    <row r="233" spans="2:25" ht="33.9" customHeight="1">
      <c r="B233" s="22">
        <f t="shared" si="2"/>
        <v>181</v>
      </c>
      <c r="C233" s="30"/>
      <c r="D233" s="35"/>
      <c r="E233" s="35"/>
      <c r="F233" s="35"/>
      <c r="G233" s="35"/>
      <c r="H233" s="35"/>
      <c r="I233" s="35"/>
      <c r="J233" s="35"/>
      <c r="K233" s="35"/>
      <c r="L233" s="41"/>
      <c r="M233" s="52"/>
      <c r="N233" s="52"/>
      <c r="O233" s="52"/>
      <c r="P233" s="52"/>
      <c r="Q233" s="52"/>
      <c r="R233" s="51"/>
      <c r="S233" s="62"/>
      <c r="T233" s="62"/>
      <c r="U233" s="62"/>
      <c r="V233" s="66"/>
      <c r="W233" s="85"/>
      <c r="X233" s="93"/>
      <c r="Y233" s="97"/>
    </row>
    <row r="234" spans="2:25" ht="33.9" customHeight="1">
      <c r="B234" s="22">
        <f t="shared" si="2"/>
        <v>182</v>
      </c>
      <c r="C234" s="30"/>
      <c r="D234" s="35"/>
      <c r="E234" s="35"/>
      <c r="F234" s="35"/>
      <c r="G234" s="35"/>
      <c r="H234" s="35"/>
      <c r="I234" s="35"/>
      <c r="J234" s="35"/>
      <c r="K234" s="35"/>
      <c r="L234" s="41"/>
      <c r="M234" s="52"/>
      <c r="N234" s="52"/>
      <c r="O234" s="52"/>
      <c r="P234" s="52"/>
      <c r="Q234" s="52"/>
      <c r="R234" s="51"/>
      <c r="S234" s="62"/>
      <c r="T234" s="62"/>
      <c r="U234" s="62"/>
      <c r="V234" s="66"/>
      <c r="W234" s="85"/>
      <c r="X234" s="93"/>
      <c r="Y234" s="97"/>
    </row>
    <row r="235" spans="2:25" ht="33.9" customHeight="1">
      <c r="B235" s="22">
        <f t="shared" si="2"/>
        <v>183</v>
      </c>
      <c r="C235" s="30"/>
      <c r="D235" s="35"/>
      <c r="E235" s="35"/>
      <c r="F235" s="35"/>
      <c r="G235" s="35"/>
      <c r="H235" s="35"/>
      <c r="I235" s="35"/>
      <c r="J235" s="35"/>
      <c r="K235" s="35"/>
      <c r="L235" s="41"/>
      <c r="M235" s="52"/>
      <c r="N235" s="52"/>
      <c r="O235" s="52"/>
      <c r="P235" s="52"/>
      <c r="Q235" s="52"/>
      <c r="R235" s="51"/>
      <c r="S235" s="62"/>
      <c r="T235" s="62"/>
      <c r="U235" s="62"/>
      <c r="V235" s="66"/>
      <c r="W235" s="85"/>
      <c r="X235" s="93"/>
      <c r="Y235" s="97"/>
    </row>
    <row r="236" spans="2:25" ht="33.9" customHeight="1">
      <c r="B236" s="22">
        <f t="shared" si="2"/>
        <v>184</v>
      </c>
      <c r="C236" s="30"/>
      <c r="D236" s="35"/>
      <c r="E236" s="35"/>
      <c r="F236" s="35"/>
      <c r="G236" s="35"/>
      <c r="H236" s="35"/>
      <c r="I236" s="35"/>
      <c r="J236" s="35"/>
      <c r="K236" s="35"/>
      <c r="L236" s="41"/>
      <c r="M236" s="52"/>
      <c r="N236" s="52"/>
      <c r="O236" s="52"/>
      <c r="P236" s="52"/>
      <c r="Q236" s="52"/>
      <c r="R236" s="51"/>
      <c r="S236" s="62"/>
      <c r="T236" s="62"/>
      <c r="U236" s="62"/>
      <c r="V236" s="66"/>
      <c r="W236" s="85"/>
      <c r="X236" s="93"/>
      <c r="Y236" s="97"/>
    </row>
    <row r="237" spans="2:25" ht="33.9" customHeight="1">
      <c r="B237" s="22">
        <f t="shared" si="2"/>
        <v>185</v>
      </c>
      <c r="C237" s="30"/>
      <c r="D237" s="35"/>
      <c r="E237" s="35"/>
      <c r="F237" s="35"/>
      <c r="G237" s="35"/>
      <c r="H237" s="35"/>
      <c r="I237" s="35"/>
      <c r="J237" s="35"/>
      <c r="K237" s="35"/>
      <c r="L237" s="41"/>
      <c r="M237" s="52"/>
      <c r="N237" s="52"/>
      <c r="O237" s="52"/>
      <c r="P237" s="52"/>
      <c r="Q237" s="52"/>
      <c r="R237" s="51"/>
      <c r="S237" s="62"/>
      <c r="T237" s="62"/>
      <c r="U237" s="62"/>
      <c r="V237" s="66"/>
      <c r="W237" s="85"/>
      <c r="X237" s="93"/>
      <c r="Y237" s="97"/>
    </row>
    <row r="238" spans="2:25" ht="33.9" customHeight="1">
      <c r="B238" s="22">
        <f t="shared" si="2"/>
        <v>186</v>
      </c>
      <c r="C238" s="30"/>
      <c r="D238" s="35"/>
      <c r="E238" s="35"/>
      <c r="F238" s="35"/>
      <c r="G238" s="35"/>
      <c r="H238" s="35"/>
      <c r="I238" s="35"/>
      <c r="J238" s="35"/>
      <c r="K238" s="35"/>
      <c r="L238" s="41"/>
      <c r="M238" s="52"/>
      <c r="N238" s="52"/>
      <c r="O238" s="52"/>
      <c r="P238" s="52"/>
      <c r="Q238" s="52"/>
      <c r="R238" s="51"/>
      <c r="S238" s="62"/>
      <c r="T238" s="62"/>
      <c r="U238" s="62"/>
      <c r="V238" s="66"/>
      <c r="W238" s="85"/>
      <c r="X238" s="93"/>
      <c r="Y238" s="97"/>
    </row>
    <row r="239" spans="2:25" ht="33.9" customHeight="1">
      <c r="B239" s="22">
        <f t="shared" si="2"/>
        <v>187</v>
      </c>
      <c r="C239" s="30"/>
      <c r="D239" s="35"/>
      <c r="E239" s="35"/>
      <c r="F239" s="35"/>
      <c r="G239" s="35"/>
      <c r="H239" s="35"/>
      <c r="I239" s="35"/>
      <c r="J239" s="35"/>
      <c r="K239" s="35"/>
      <c r="L239" s="41"/>
      <c r="M239" s="52"/>
      <c r="N239" s="52"/>
      <c r="O239" s="52"/>
      <c r="P239" s="52"/>
      <c r="Q239" s="52"/>
      <c r="R239" s="51"/>
      <c r="S239" s="62"/>
      <c r="T239" s="62"/>
      <c r="U239" s="62"/>
      <c r="V239" s="66"/>
      <c r="W239" s="85"/>
      <c r="X239" s="93"/>
      <c r="Y239" s="97"/>
    </row>
    <row r="240" spans="2:25" ht="33.9" customHeight="1">
      <c r="B240" s="22">
        <f t="shared" si="2"/>
        <v>188</v>
      </c>
      <c r="C240" s="30"/>
      <c r="D240" s="35"/>
      <c r="E240" s="35"/>
      <c r="F240" s="35"/>
      <c r="G240" s="35"/>
      <c r="H240" s="35"/>
      <c r="I240" s="35"/>
      <c r="J240" s="35"/>
      <c r="K240" s="35"/>
      <c r="L240" s="41"/>
      <c r="M240" s="52"/>
      <c r="N240" s="52"/>
      <c r="O240" s="52"/>
      <c r="P240" s="52"/>
      <c r="Q240" s="52"/>
      <c r="R240" s="51"/>
      <c r="S240" s="62"/>
      <c r="T240" s="62"/>
      <c r="U240" s="62"/>
      <c r="V240" s="66"/>
      <c r="W240" s="85"/>
      <c r="X240" s="93"/>
      <c r="Y240" s="97"/>
    </row>
    <row r="241" spans="2:25" ht="33.9" customHeight="1">
      <c r="B241" s="22">
        <f t="shared" si="2"/>
        <v>189</v>
      </c>
      <c r="C241" s="30"/>
      <c r="D241" s="35"/>
      <c r="E241" s="35"/>
      <c r="F241" s="35"/>
      <c r="G241" s="35"/>
      <c r="H241" s="35"/>
      <c r="I241" s="35"/>
      <c r="J241" s="35"/>
      <c r="K241" s="35"/>
      <c r="L241" s="41"/>
      <c r="M241" s="52"/>
      <c r="N241" s="52"/>
      <c r="O241" s="52"/>
      <c r="P241" s="52"/>
      <c r="Q241" s="52"/>
      <c r="R241" s="51"/>
      <c r="S241" s="62"/>
      <c r="T241" s="62"/>
      <c r="U241" s="62"/>
      <c r="V241" s="66"/>
      <c r="W241" s="85"/>
      <c r="X241" s="93"/>
      <c r="Y241" s="97"/>
    </row>
    <row r="242" spans="2:25" ht="33.9" customHeight="1">
      <c r="B242" s="22">
        <f t="shared" si="2"/>
        <v>190</v>
      </c>
      <c r="C242" s="30"/>
      <c r="D242" s="35"/>
      <c r="E242" s="35"/>
      <c r="F242" s="35"/>
      <c r="G242" s="35"/>
      <c r="H242" s="35"/>
      <c r="I242" s="35"/>
      <c r="J242" s="35"/>
      <c r="K242" s="35"/>
      <c r="L242" s="41"/>
      <c r="M242" s="52"/>
      <c r="N242" s="52"/>
      <c r="O242" s="52"/>
      <c r="P242" s="52"/>
      <c r="Q242" s="52"/>
      <c r="R242" s="51"/>
      <c r="S242" s="62"/>
      <c r="T242" s="62"/>
      <c r="U242" s="62"/>
      <c r="V242" s="66"/>
      <c r="W242" s="85"/>
      <c r="X242" s="93"/>
      <c r="Y242" s="97"/>
    </row>
    <row r="243" spans="2:25" ht="33.9" customHeight="1">
      <c r="B243" s="22">
        <f t="shared" si="2"/>
        <v>191</v>
      </c>
      <c r="C243" s="30"/>
      <c r="D243" s="35"/>
      <c r="E243" s="35"/>
      <c r="F243" s="35"/>
      <c r="G243" s="35"/>
      <c r="H243" s="35"/>
      <c r="I243" s="35"/>
      <c r="J243" s="35"/>
      <c r="K243" s="35"/>
      <c r="L243" s="41"/>
      <c r="M243" s="52"/>
      <c r="N243" s="52"/>
      <c r="O243" s="52"/>
      <c r="P243" s="52"/>
      <c r="Q243" s="52"/>
      <c r="R243" s="51"/>
      <c r="S243" s="62"/>
      <c r="T243" s="62"/>
      <c r="U243" s="62"/>
      <c r="V243" s="66"/>
      <c r="W243" s="85"/>
      <c r="X243" s="93"/>
      <c r="Y243" s="97"/>
    </row>
    <row r="244" spans="2:25" ht="33.9" customHeight="1">
      <c r="B244" s="22">
        <f t="shared" si="2"/>
        <v>192</v>
      </c>
      <c r="C244" s="30"/>
      <c r="D244" s="35"/>
      <c r="E244" s="35"/>
      <c r="F244" s="35"/>
      <c r="G244" s="35"/>
      <c r="H244" s="35"/>
      <c r="I244" s="35"/>
      <c r="J244" s="35"/>
      <c r="K244" s="35"/>
      <c r="L244" s="41"/>
      <c r="M244" s="52"/>
      <c r="N244" s="52"/>
      <c r="O244" s="52"/>
      <c r="P244" s="52"/>
      <c r="Q244" s="52"/>
      <c r="R244" s="51"/>
      <c r="S244" s="62"/>
      <c r="T244" s="62"/>
      <c r="U244" s="62"/>
      <c r="V244" s="66"/>
      <c r="W244" s="85"/>
      <c r="X244" s="93"/>
      <c r="Y244" s="97"/>
    </row>
    <row r="245" spans="2:25" ht="33.9" customHeight="1">
      <c r="B245" s="22">
        <f t="shared" si="2"/>
        <v>193</v>
      </c>
      <c r="C245" s="30"/>
      <c r="D245" s="35"/>
      <c r="E245" s="35"/>
      <c r="F245" s="35"/>
      <c r="G245" s="35"/>
      <c r="H245" s="35"/>
      <c r="I245" s="35"/>
      <c r="J245" s="35"/>
      <c r="K245" s="35"/>
      <c r="L245" s="41"/>
      <c r="M245" s="52"/>
      <c r="N245" s="52"/>
      <c r="O245" s="52"/>
      <c r="P245" s="52"/>
      <c r="Q245" s="52"/>
      <c r="R245" s="51"/>
      <c r="S245" s="62"/>
      <c r="T245" s="62"/>
      <c r="U245" s="62"/>
      <c r="V245" s="66"/>
      <c r="W245" s="85"/>
      <c r="X245" s="93"/>
      <c r="Y245" s="97"/>
    </row>
    <row r="246" spans="2:25" ht="33.9" customHeight="1">
      <c r="B246" s="22">
        <f t="shared" ref="B246:B309" si="3">B245+1</f>
        <v>194</v>
      </c>
      <c r="C246" s="30"/>
      <c r="D246" s="35"/>
      <c r="E246" s="35"/>
      <c r="F246" s="35"/>
      <c r="G246" s="35"/>
      <c r="H246" s="35"/>
      <c r="I246" s="35"/>
      <c r="J246" s="35"/>
      <c r="K246" s="35"/>
      <c r="L246" s="41"/>
      <c r="M246" s="52"/>
      <c r="N246" s="52"/>
      <c r="O246" s="52"/>
      <c r="P246" s="52"/>
      <c r="Q246" s="52"/>
      <c r="R246" s="51"/>
      <c r="S246" s="62"/>
      <c r="T246" s="62"/>
      <c r="U246" s="62"/>
      <c r="V246" s="66"/>
      <c r="W246" s="85"/>
      <c r="X246" s="93"/>
      <c r="Y246" s="97"/>
    </row>
    <row r="247" spans="2:25" ht="33.9" customHeight="1">
      <c r="B247" s="22">
        <f t="shared" si="3"/>
        <v>195</v>
      </c>
      <c r="C247" s="30"/>
      <c r="D247" s="35"/>
      <c r="E247" s="35"/>
      <c r="F247" s="35"/>
      <c r="G247" s="35"/>
      <c r="H247" s="35"/>
      <c r="I247" s="35"/>
      <c r="J247" s="35"/>
      <c r="K247" s="35"/>
      <c r="L247" s="41"/>
      <c r="M247" s="52"/>
      <c r="N247" s="52"/>
      <c r="O247" s="52"/>
      <c r="P247" s="52"/>
      <c r="Q247" s="52"/>
      <c r="R247" s="51"/>
      <c r="S247" s="62"/>
      <c r="T247" s="62"/>
      <c r="U247" s="62"/>
      <c r="V247" s="66"/>
      <c r="W247" s="85"/>
      <c r="X247" s="93"/>
      <c r="Y247" s="97"/>
    </row>
    <row r="248" spans="2:25" ht="33.9" customHeight="1">
      <c r="B248" s="22">
        <f t="shared" si="3"/>
        <v>196</v>
      </c>
      <c r="C248" s="30"/>
      <c r="D248" s="35"/>
      <c r="E248" s="35"/>
      <c r="F248" s="35"/>
      <c r="G248" s="35"/>
      <c r="H248" s="35"/>
      <c r="I248" s="35"/>
      <c r="J248" s="35"/>
      <c r="K248" s="35"/>
      <c r="L248" s="41"/>
      <c r="M248" s="52"/>
      <c r="N248" s="52"/>
      <c r="O248" s="52"/>
      <c r="P248" s="52"/>
      <c r="Q248" s="52"/>
      <c r="R248" s="51"/>
      <c r="S248" s="62"/>
      <c r="T248" s="62"/>
      <c r="U248" s="62"/>
      <c r="V248" s="66"/>
      <c r="W248" s="85"/>
      <c r="X248" s="93"/>
      <c r="Y248" s="97"/>
    </row>
    <row r="249" spans="2:25" ht="33.9" customHeight="1">
      <c r="B249" s="22">
        <f t="shared" si="3"/>
        <v>197</v>
      </c>
      <c r="C249" s="30"/>
      <c r="D249" s="35"/>
      <c r="E249" s="35"/>
      <c r="F249" s="35"/>
      <c r="G249" s="35"/>
      <c r="H249" s="35"/>
      <c r="I249" s="35"/>
      <c r="J249" s="35"/>
      <c r="K249" s="35"/>
      <c r="L249" s="41"/>
      <c r="M249" s="52"/>
      <c r="N249" s="52"/>
      <c r="O249" s="52"/>
      <c r="P249" s="52"/>
      <c r="Q249" s="52"/>
      <c r="R249" s="51"/>
      <c r="S249" s="62"/>
      <c r="T249" s="62"/>
      <c r="U249" s="62"/>
      <c r="V249" s="66"/>
      <c r="W249" s="85"/>
      <c r="X249" s="93"/>
      <c r="Y249" s="97"/>
    </row>
    <row r="250" spans="2:25" ht="33.9" customHeight="1">
      <c r="B250" s="22">
        <f t="shared" si="3"/>
        <v>198</v>
      </c>
      <c r="C250" s="30"/>
      <c r="D250" s="35"/>
      <c r="E250" s="35"/>
      <c r="F250" s="35"/>
      <c r="G250" s="35"/>
      <c r="H250" s="35"/>
      <c r="I250" s="35"/>
      <c r="J250" s="35"/>
      <c r="K250" s="35"/>
      <c r="L250" s="41"/>
      <c r="M250" s="52"/>
      <c r="N250" s="52"/>
      <c r="O250" s="52"/>
      <c r="P250" s="52"/>
      <c r="Q250" s="52"/>
      <c r="R250" s="51"/>
      <c r="S250" s="62"/>
      <c r="T250" s="62"/>
      <c r="U250" s="62"/>
      <c r="V250" s="66"/>
      <c r="W250" s="85"/>
      <c r="X250" s="93"/>
      <c r="Y250" s="97"/>
    </row>
    <row r="251" spans="2:25" ht="33.9" customHeight="1">
      <c r="B251" s="22">
        <f t="shared" si="3"/>
        <v>199</v>
      </c>
      <c r="C251" s="30"/>
      <c r="D251" s="35"/>
      <c r="E251" s="35"/>
      <c r="F251" s="35"/>
      <c r="G251" s="35"/>
      <c r="H251" s="35"/>
      <c r="I251" s="35"/>
      <c r="J251" s="35"/>
      <c r="K251" s="35"/>
      <c r="L251" s="41"/>
      <c r="M251" s="52"/>
      <c r="N251" s="52"/>
      <c r="O251" s="52"/>
      <c r="P251" s="52"/>
      <c r="Q251" s="52"/>
      <c r="R251" s="51"/>
      <c r="S251" s="62"/>
      <c r="T251" s="62"/>
      <c r="U251" s="62"/>
      <c r="V251" s="66"/>
      <c r="W251" s="85"/>
      <c r="X251" s="93"/>
      <c r="Y251" s="97"/>
    </row>
    <row r="252" spans="2:25" ht="33.9" customHeight="1">
      <c r="B252" s="22">
        <f t="shared" si="3"/>
        <v>200</v>
      </c>
      <c r="C252" s="30"/>
      <c r="D252" s="35"/>
      <c r="E252" s="35"/>
      <c r="F252" s="35"/>
      <c r="G252" s="35"/>
      <c r="H252" s="35"/>
      <c r="I252" s="35"/>
      <c r="J252" s="35"/>
      <c r="K252" s="35"/>
      <c r="L252" s="41"/>
      <c r="M252" s="52"/>
      <c r="N252" s="52"/>
      <c r="O252" s="52"/>
      <c r="P252" s="52"/>
      <c r="Q252" s="52"/>
      <c r="R252" s="51"/>
      <c r="S252" s="62"/>
      <c r="T252" s="62"/>
      <c r="U252" s="62"/>
      <c r="V252" s="66"/>
      <c r="W252" s="85"/>
      <c r="X252" s="93"/>
      <c r="Y252" s="97"/>
    </row>
    <row r="253" spans="2:25" ht="33.9" customHeight="1">
      <c r="B253" s="22">
        <f t="shared" si="3"/>
        <v>201</v>
      </c>
      <c r="C253" s="30"/>
      <c r="D253" s="35"/>
      <c r="E253" s="35"/>
      <c r="F253" s="35"/>
      <c r="G253" s="35"/>
      <c r="H253" s="35"/>
      <c r="I253" s="35"/>
      <c r="J253" s="35"/>
      <c r="K253" s="35"/>
      <c r="L253" s="41"/>
      <c r="M253" s="52"/>
      <c r="N253" s="52"/>
      <c r="O253" s="52"/>
      <c r="P253" s="52"/>
      <c r="Q253" s="52"/>
      <c r="R253" s="51"/>
      <c r="S253" s="62"/>
      <c r="T253" s="62"/>
      <c r="U253" s="62"/>
      <c r="V253" s="66"/>
      <c r="W253" s="85"/>
      <c r="X253" s="93"/>
      <c r="Y253" s="97"/>
    </row>
    <row r="254" spans="2:25" ht="33.9" customHeight="1">
      <c r="B254" s="22">
        <f t="shared" si="3"/>
        <v>202</v>
      </c>
      <c r="C254" s="30"/>
      <c r="D254" s="35"/>
      <c r="E254" s="35"/>
      <c r="F254" s="35"/>
      <c r="G254" s="35"/>
      <c r="H254" s="35"/>
      <c r="I254" s="35"/>
      <c r="J254" s="35"/>
      <c r="K254" s="35"/>
      <c r="L254" s="41"/>
      <c r="M254" s="52"/>
      <c r="N254" s="52"/>
      <c r="O254" s="52"/>
      <c r="P254" s="52"/>
      <c r="Q254" s="52"/>
      <c r="R254" s="51"/>
      <c r="S254" s="62"/>
      <c r="T254" s="62"/>
      <c r="U254" s="62"/>
      <c r="V254" s="66"/>
      <c r="W254" s="85"/>
      <c r="X254" s="93"/>
      <c r="Y254" s="97"/>
    </row>
    <row r="255" spans="2:25" ht="33.9" customHeight="1">
      <c r="B255" s="22">
        <f t="shared" si="3"/>
        <v>203</v>
      </c>
      <c r="C255" s="30"/>
      <c r="D255" s="35"/>
      <c r="E255" s="35"/>
      <c r="F255" s="35"/>
      <c r="G255" s="35"/>
      <c r="H255" s="35"/>
      <c r="I255" s="35"/>
      <c r="J255" s="35"/>
      <c r="K255" s="35"/>
      <c r="L255" s="41"/>
      <c r="M255" s="52"/>
      <c r="N255" s="52"/>
      <c r="O255" s="52"/>
      <c r="P255" s="52"/>
      <c r="Q255" s="52"/>
      <c r="R255" s="51"/>
      <c r="S255" s="62"/>
      <c r="T255" s="62"/>
      <c r="U255" s="62"/>
      <c r="V255" s="66"/>
      <c r="W255" s="85"/>
      <c r="X255" s="93"/>
      <c r="Y255" s="97"/>
    </row>
    <row r="256" spans="2:25" ht="33.9" customHeight="1">
      <c r="B256" s="22">
        <f t="shared" si="3"/>
        <v>204</v>
      </c>
      <c r="C256" s="30"/>
      <c r="D256" s="35"/>
      <c r="E256" s="35"/>
      <c r="F256" s="35"/>
      <c r="G256" s="35"/>
      <c r="H256" s="35"/>
      <c r="I256" s="35"/>
      <c r="J256" s="35"/>
      <c r="K256" s="35"/>
      <c r="L256" s="41"/>
      <c r="M256" s="52"/>
      <c r="N256" s="52"/>
      <c r="O256" s="52"/>
      <c r="P256" s="52"/>
      <c r="Q256" s="52"/>
      <c r="R256" s="51"/>
      <c r="S256" s="62"/>
      <c r="T256" s="62"/>
      <c r="U256" s="62"/>
      <c r="V256" s="66"/>
      <c r="W256" s="85"/>
      <c r="X256" s="93"/>
      <c r="Y256" s="97"/>
    </row>
    <row r="257" spans="2:25" ht="33.9" customHeight="1">
      <c r="B257" s="22">
        <f t="shared" si="3"/>
        <v>205</v>
      </c>
      <c r="C257" s="30"/>
      <c r="D257" s="35"/>
      <c r="E257" s="35"/>
      <c r="F257" s="35"/>
      <c r="G257" s="35"/>
      <c r="H257" s="35"/>
      <c r="I257" s="35"/>
      <c r="J257" s="35"/>
      <c r="K257" s="35"/>
      <c r="L257" s="41"/>
      <c r="M257" s="52"/>
      <c r="N257" s="52"/>
      <c r="O257" s="52"/>
      <c r="P257" s="52"/>
      <c r="Q257" s="52"/>
      <c r="R257" s="51"/>
      <c r="S257" s="62"/>
      <c r="T257" s="62"/>
      <c r="U257" s="62"/>
      <c r="V257" s="66"/>
      <c r="W257" s="85"/>
      <c r="X257" s="93"/>
      <c r="Y257" s="97"/>
    </row>
    <row r="258" spans="2:25" ht="33.9" customHeight="1">
      <c r="B258" s="22">
        <f t="shared" si="3"/>
        <v>206</v>
      </c>
      <c r="C258" s="30"/>
      <c r="D258" s="35"/>
      <c r="E258" s="35"/>
      <c r="F258" s="35"/>
      <c r="G258" s="35"/>
      <c r="H258" s="35"/>
      <c r="I258" s="35"/>
      <c r="J258" s="35"/>
      <c r="K258" s="35"/>
      <c r="L258" s="41"/>
      <c r="M258" s="52"/>
      <c r="N258" s="52"/>
      <c r="O258" s="52"/>
      <c r="P258" s="52"/>
      <c r="Q258" s="52"/>
      <c r="R258" s="51"/>
      <c r="S258" s="62"/>
      <c r="T258" s="62"/>
      <c r="U258" s="62"/>
      <c r="V258" s="66"/>
      <c r="W258" s="85"/>
      <c r="X258" s="93"/>
      <c r="Y258" s="97"/>
    </row>
    <row r="259" spans="2:25" ht="33.9" customHeight="1">
      <c r="B259" s="22">
        <f t="shared" si="3"/>
        <v>207</v>
      </c>
      <c r="C259" s="30"/>
      <c r="D259" s="35"/>
      <c r="E259" s="35"/>
      <c r="F259" s="35"/>
      <c r="G259" s="35"/>
      <c r="H259" s="35"/>
      <c r="I259" s="35"/>
      <c r="J259" s="35"/>
      <c r="K259" s="35"/>
      <c r="L259" s="41"/>
      <c r="M259" s="52"/>
      <c r="N259" s="52"/>
      <c r="O259" s="52"/>
      <c r="P259" s="52"/>
      <c r="Q259" s="52"/>
      <c r="R259" s="51"/>
      <c r="S259" s="62"/>
      <c r="T259" s="62"/>
      <c r="U259" s="62"/>
      <c r="V259" s="66"/>
      <c r="W259" s="85"/>
      <c r="X259" s="93"/>
      <c r="Y259" s="97"/>
    </row>
    <row r="260" spans="2:25" ht="33.9" customHeight="1">
      <c r="B260" s="22">
        <f t="shared" si="3"/>
        <v>208</v>
      </c>
      <c r="C260" s="30"/>
      <c r="D260" s="35"/>
      <c r="E260" s="35"/>
      <c r="F260" s="35"/>
      <c r="G260" s="35"/>
      <c r="H260" s="35"/>
      <c r="I260" s="35"/>
      <c r="J260" s="35"/>
      <c r="K260" s="35"/>
      <c r="L260" s="41"/>
      <c r="M260" s="52"/>
      <c r="N260" s="52"/>
      <c r="O260" s="52"/>
      <c r="P260" s="52"/>
      <c r="Q260" s="52"/>
      <c r="R260" s="51"/>
      <c r="S260" s="62"/>
      <c r="T260" s="62"/>
      <c r="U260" s="62"/>
      <c r="V260" s="66"/>
      <c r="W260" s="85"/>
      <c r="X260" s="93"/>
      <c r="Y260" s="97"/>
    </row>
    <row r="261" spans="2:25" ht="33.9" customHeight="1">
      <c r="B261" s="22">
        <f t="shared" si="3"/>
        <v>209</v>
      </c>
      <c r="C261" s="30"/>
      <c r="D261" s="35"/>
      <c r="E261" s="35"/>
      <c r="F261" s="35"/>
      <c r="G261" s="35"/>
      <c r="H261" s="35"/>
      <c r="I261" s="35"/>
      <c r="J261" s="35"/>
      <c r="K261" s="35"/>
      <c r="L261" s="41"/>
      <c r="M261" s="52"/>
      <c r="N261" s="52"/>
      <c r="O261" s="52"/>
      <c r="P261" s="52"/>
      <c r="Q261" s="52"/>
      <c r="R261" s="51"/>
      <c r="S261" s="62"/>
      <c r="T261" s="62"/>
      <c r="U261" s="62"/>
      <c r="V261" s="66"/>
      <c r="W261" s="85"/>
      <c r="X261" s="93"/>
      <c r="Y261" s="97"/>
    </row>
    <row r="262" spans="2:25" ht="33.9" customHeight="1">
      <c r="B262" s="22">
        <f t="shared" si="3"/>
        <v>210</v>
      </c>
      <c r="C262" s="30"/>
      <c r="D262" s="35"/>
      <c r="E262" s="35"/>
      <c r="F262" s="35"/>
      <c r="G262" s="35"/>
      <c r="H262" s="35"/>
      <c r="I262" s="35"/>
      <c r="J262" s="35"/>
      <c r="K262" s="35"/>
      <c r="L262" s="41"/>
      <c r="M262" s="52"/>
      <c r="N262" s="52"/>
      <c r="O262" s="52"/>
      <c r="P262" s="52"/>
      <c r="Q262" s="52"/>
      <c r="R262" s="51"/>
      <c r="S262" s="62"/>
      <c r="T262" s="62"/>
      <c r="U262" s="62"/>
      <c r="V262" s="66"/>
      <c r="W262" s="85"/>
      <c r="X262" s="93"/>
      <c r="Y262" s="97"/>
    </row>
    <row r="263" spans="2:25" ht="33.9" customHeight="1">
      <c r="B263" s="22">
        <f t="shared" si="3"/>
        <v>211</v>
      </c>
      <c r="C263" s="30"/>
      <c r="D263" s="35"/>
      <c r="E263" s="35"/>
      <c r="F263" s="35"/>
      <c r="G263" s="35"/>
      <c r="H263" s="35"/>
      <c r="I263" s="35"/>
      <c r="J263" s="35"/>
      <c r="K263" s="35"/>
      <c r="L263" s="41"/>
      <c r="M263" s="52"/>
      <c r="N263" s="52"/>
      <c r="O263" s="52"/>
      <c r="P263" s="52"/>
      <c r="Q263" s="52"/>
      <c r="R263" s="51"/>
      <c r="S263" s="62"/>
      <c r="T263" s="62"/>
      <c r="U263" s="62"/>
      <c r="V263" s="66"/>
      <c r="W263" s="85"/>
      <c r="X263" s="93"/>
      <c r="Y263" s="97"/>
    </row>
    <row r="264" spans="2:25" ht="33.9" customHeight="1">
      <c r="B264" s="22">
        <f t="shared" si="3"/>
        <v>212</v>
      </c>
      <c r="C264" s="30"/>
      <c r="D264" s="35"/>
      <c r="E264" s="35"/>
      <c r="F264" s="35"/>
      <c r="G264" s="35"/>
      <c r="H264" s="35"/>
      <c r="I264" s="35"/>
      <c r="J264" s="35"/>
      <c r="K264" s="35"/>
      <c r="L264" s="41"/>
      <c r="M264" s="52"/>
      <c r="N264" s="52"/>
      <c r="O264" s="52"/>
      <c r="P264" s="52"/>
      <c r="Q264" s="52"/>
      <c r="R264" s="51"/>
      <c r="S264" s="62"/>
      <c r="T264" s="62"/>
      <c r="U264" s="62"/>
      <c r="V264" s="66"/>
      <c r="W264" s="85"/>
      <c r="X264" s="93"/>
      <c r="Y264" s="97"/>
    </row>
    <row r="265" spans="2:25" ht="33.9" customHeight="1">
      <c r="B265" s="22">
        <f t="shared" si="3"/>
        <v>213</v>
      </c>
      <c r="C265" s="30"/>
      <c r="D265" s="35"/>
      <c r="E265" s="35"/>
      <c r="F265" s="35"/>
      <c r="G265" s="35"/>
      <c r="H265" s="35"/>
      <c r="I265" s="35"/>
      <c r="J265" s="35"/>
      <c r="K265" s="35"/>
      <c r="L265" s="41"/>
      <c r="M265" s="52"/>
      <c r="N265" s="52"/>
      <c r="O265" s="52"/>
      <c r="P265" s="52"/>
      <c r="Q265" s="52"/>
      <c r="R265" s="51"/>
      <c r="S265" s="62"/>
      <c r="T265" s="62"/>
      <c r="U265" s="62"/>
      <c r="V265" s="66"/>
      <c r="W265" s="85"/>
      <c r="X265" s="93"/>
      <c r="Y265" s="97"/>
    </row>
    <row r="266" spans="2:25" ht="33.9" customHeight="1">
      <c r="B266" s="22">
        <f t="shared" si="3"/>
        <v>214</v>
      </c>
      <c r="C266" s="30"/>
      <c r="D266" s="35"/>
      <c r="E266" s="35"/>
      <c r="F266" s="35"/>
      <c r="G266" s="35"/>
      <c r="H266" s="35"/>
      <c r="I266" s="35"/>
      <c r="J266" s="35"/>
      <c r="K266" s="35"/>
      <c r="L266" s="41"/>
      <c r="M266" s="52"/>
      <c r="N266" s="52"/>
      <c r="O266" s="52"/>
      <c r="P266" s="52"/>
      <c r="Q266" s="52"/>
      <c r="R266" s="51"/>
      <c r="S266" s="62"/>
      <c r="T266" s="62"/>
      <c r="U266" s="62"/>
      <c r="V266" s="66"/>
      <c r="W266" s="85"/>
      <c r="X266" s="93"/>
      <c r="Y266" s="97"/>
    </row>
    <row r="267" spans="2:25" ht="33.9" customHeight="1">
      <c r="B267" s="22">
        <f t="shared" si="3"/>
        <v>215</v>
      </c>
      <c r="C267" s="30"/>
      <c r="D267" s="35"/>
      <c r="E267" s="35"/>
      <c r="F267" s="35"/>
      <c r="G267" s="35"/>
      <c r="H267" s="35"/>
      <c r="I267" s="35"/>
      <c r="J267" s="35"/>
      <c r="K267" s="35"/>
      <c r="L267" s="41"/>
      <c r="M267" s="52"/>
      <c r="N267" s="52"/>
      <c r="O267" s="52"/>
      <c r="P267" s="52"/>
      <c r="Q267" s="52"/>
      <c r="R267" s="51"/>
      <c r="S267" s="62"/>
      <c r="T267" s="62"/>
      <c r="U267" s="62"/>
      <c r="V267" s="66"/>
      <c r="W267" s="85"/>
      <c r="X267" s="93"/>
      <c r="Y267" s="97"/>
    </row>
    <row r="268" spans="2:25" ht="33.9" customHeight="1">
      <c r="B268" s="22">
        <f t="shared" si="3"/>
        <v>216</v>
      </c>
      <c r="C268" s="30"/>
      <c r="D268" s="35"/>
      <c r="E268" s="35"/>
      <c r="F268" s="35"/>
      <c r="G268" s="35"/>
      <c r="H268" s="35"/>
      <c r="I268" s="35"/>
      <c r="J268" s="35"/>
      <c r="K268" s="35"/>
      <c r="L268" s="41"/>
      <c r="M268" s="52"/>
      <c r="N268" s="52"/>
      <c r="O268" s="52"/>
      <c r="P268" s="52"/>
      <c r="Q268" s="52"/>
      <c r="R268" s="51"/>
      <c r="S268" s="62"/>
      <c r="T268" s="62"/>
      <c r="U268" s="62"/>
      <c r="V268" s="66"/>
      <c r="W268" s="85"/>
      <c r="X268" s="93"/>
      <c r="Y268" s="97"/>
    </row>
    <row r="269" spans="2:25" ht="33.9" customHeight="1">
      <c r="B269" s="22">
        <f t="shared" si="3"/>
        <v>217</v>
      </c>
      <c r="C269" s="30"/>
      <c r="D269" s="35"/>
      <c r="E269" s="35"/>
      <c r="F269" s="35"/>
      <c r="G269" s="35"/>
      <c r="H269" s="35"/>
      <c r="I269" s="35"/>
      <c r="J269" s="35"/>
      <c r="K269" s="35"/>
      <c r="L269" s="41"/>
      <c r="M269" s="52"/>
      <c r="N269" s="52"/>
      <c r="O269" s="52"/>
      <c r="P269" s="52"/>
      <c r="Q269" s="52"/>
      <c r="R269" s="51"/>
      <c r="S269" s="62"/>
      <c r="T269" s="62"/>
      <c r="U269" s="62"/>
      <c r="V269" s="66"/>
      <c r="W269" s="85"/>
      <c r="X269" s="93"/>
      <c r="Y269" s="97"/>
    </row>
    <row r="270" spans="2:25" ht="33.9" customHeight="1">
      <c r="B270" s="22">
        <f t="shared" si="3"/>
        <v>218</v>
      </c>
      <c r="C270" s="30"/>
      <c r="D270" s="35"/>
      <c r="E270" s="35"/>
      <c r="F270" s="35"/>
      <c r="G270" s="35"/>
      <c r="H270" s="35"/>
      <c r="I270" s="35"/>
      <c r="J270" s="35"/>
      <c r="K270" s="35"/>
      <c r="L270" s="41"/>
      <c r="M270" s="52"/>
      <c r="N270" s="52"/>
      <c r="O270" s="52"/>
      <c r="P270" s="52"/>
      <c r="Q270" s="52"/>
      <c r="R270" s="51"/>
      <c r="S270" s="62"/>
      <c r="T270" s="62"/>
      <c r="U270" s="62"/>
      <c r="V270" s="66"/>
      <c r="W270" s="85"/>
      <c r="X270" s="93"/>
      <c r="Y270" s="97"/>
    </row>
    <row r="271" spans="2:25" ht="33.9" customHeight="1">
      <c r="B271" s="22">
        <f t="shared" si="3"/>
        <v>219</v>
      </c>
      <c r="C271" s="30"/>
      <c r="D271" s="35"/>
      <c r="E271" s="35"/>
      <c r="F271" s="35"/>
      <c r="G271" s="35"/>
      <c r="H271" s="35"/>
      <c r="I271" s="35"/>
      <c r="J271" s="35"/>
      <c r="K271" s="35"/>
      <c r="L271" s="41"/>
      <c r="M271" s="52"/>
      <c r="N271" s="52"/>
      <c r="O271" s="52"/>
      <c r="P271" s="52"/>
      <c r="Q271" s="52"/>
      <c r="R271" s="51"/>
      <c r="S271" s="62"/>
      <c r="T271" s="62"/>
      <c r="U271" s="62"/>
      <c r="V271" s="66"/>
      <c r="W271" s="85"/>
      <c r="X271" s="93"/>
      <c r="Y271" s="97"/>
    </row>
    <row r="272" spans="2:25" ht="33.9" customHeight="1">
      <c r="B272" s="22">
        <f t="shared" si="3"/>
        <v>220</v>
      </c>
      <c r="C272" s="30"/>
      <c r="D272" s="35"/>
      <c r="E272" s="35"/>
      <c r="F272" s="35"/>
      <c r="G272" s="35"/>
      <c r="H272" s="35"/>
      <c r="I272" s="35"/>
      <c r="J272" s="35"/>
      <c r="K272" s="35"/>
      <c r="L272" s="41"/>
      <c r="M272" s="52"/>
      <c r="N272" s="52"/>
      <c r="O272" s="52"/>
      <c r="P272" s="52"/>
      <c r="Q272" s="52"/>
      <c r="R272" s="51"/>
      <c r="S272" s="62"/>
      <c r="T272" s="62"/>
      <c r="U272" s="62"/>
      <c r="V272" s="66"/>
      <c r="W272" s="85"/>
      <c r="X272" s="93"/>
      <c r="Y272" s="97"/>
    </row>
    <row r="273" spans="2:25" ht="33.9" customHeight="1">
      <c r="B273" s="22">
        <f t="shared" si="3"/>
        <v>221</v>
      </c>
      <c r="C273" s="30"/>
      <c r="D273" s="35"/>
      <c r="E273" s="35"/>
      <c r="F273" s="35"/>
      <c r="G273" s="35"/>
      <c r="H273" s="35"/>
      <c r="I273" s="35"/>
      <c r="J273" s="35"/>
      <c r="K273" s="35"/>
      <c r="L273" s="41"/>
      <c r="M273" s="52"/>
      <c r="N273" s="52"/>
      <c r="O273" s="52"/>
      <c r="P273" s="52"/>
      <c r="Q273" s="52"/>
      <c r="R273" s="51"/>
      <c r="S273" s="62"/>
      <c r="T273" s="62"/>
      <c r="U273" s="62"/>
      <c r="V273" s="66"/>
      <c r="W273" s="85"/>
      <c r="X273" s="93"/>
      <c r="Y273" s="97"/>
    </row>
    <row r="274" spans="2:25" ht="33.9" customHeight="1">
      <c r="B274" s="22">
        <f t="shared" si="3"/>
        <v>222</v>
      </c>
      <c r="C274" s="30"/>
      <c r="D274" s="35"/>
      <c r="E274" s="35"/>
      <c r="F274" s="35"/>
      <c r="G274" s="35"/>
      <c r="H274" s="35"/>
      <c r="I274" s="35"/>
      <c r="J274" s="35"/>
      <c r="K274" s="35"/>
      <c r="L274" s="41"/>
      <c r="M274" s="52"/>
      <c r="N274" s="52"/>
      <c r="O274" s="52"/>
      <c r="P274" s="52"/>
      <c r="Q274" s="52"/>
      <c r="R274" s="51"/>
      <c r="S274" s="62"/>
      <c r="T274" s="62"/>
      <c r="U274" s="62"/>
      <c r="V274" s="66"/>
      <c r="W274" s="85"/>
      <c r="X274" s="93"/>
      <c r="Y274" s="97"/>
    </row>
    <row r="275" spans="2:25" ht="33.9" customHeight="1">
      <c r="B275" s="22">
        <f t="shared" si="3"/>
        <v>223</v>
      </c>
      <c r="C275" s="30"/>
      <c r="D275" s="35"/>
      <c r="E275" s="35"/>
      <c r="F275" s="35"/>
      <c r="G275" s="35"/>
      <c r="H275" s="35"/>
      <c r="I275" s="35"/>
      <c r="J275" s="35"/>
      <c r="K275" s="35"/>
      <c r="L275" s="41"/>
      <c r="M275" s="52"/>
      <c r="N275" s="52"/>
      <c r="O275" s="52"/>
      <c r="P275" s="52"/>
      <c r="Q275" s="52"/>
      <c r="R275" s="51"/>
      <c r="S275" s="62"/>
      <c r="T275" s="62"/>
      <c r="U275" s="62"/>
      <c r="V275" s="66"/>
      <c r="W275" s="85"/>
      <c r="X275" s="93"/>
      <c r="Y275" s="97"/>
    </row>
    <row r="276" spans="2:25" ht="33.9" customHeight="1">
      <c r="B276" s="22">
        <f t="shared" si="3"/>
        <v>224</v>
      </c>
      <c r="C276" s="30"/>
      <c r="D276" s="35"/>
      <c r="E276" s="35"/>
      <c r="F276" s="35"/>
      <c r="G276" s="35"/>
      <c r="H276" s="35"/>
      <c r="I276" s="35"/>
      <c r="J276" s="35"/>
      <c r="K276" s="35"/>
      <c r="L276" s="41"/>
      <c r="M276" s="52"/>
      <c r="N276" s="52"/>
      <c r="O276" s="52"/>
      <c r="P276" s="52"/>
      <c r="Q276" s="52"/>
      <c r="R276" s="51"/>
      <c r="S276" s="62"/>
      <c r="T276" s="62"/>
      <c r="U276" s="62"/>
      <c r="V276" s="66"/>
      <c r="W276" s="85"/>
      <c r="X276" s="93"/>
      <c r="Y276" s="97"/>
    </row>
    <row r="277" spans="2:25" ht="33.9" customHeight="1">
      <c r="B277" s="22">
        <f t="shared" si="3"/>
        <v>225</v>
      </c>
      <c r="C277" s="30"/>
      <c r="D277" s="35"/>
      <c r="E277" s="35"/>
      <c r="F277" s="35"/>
      <c r="G277" s="35"/>
      <c r="H277" s="35"/>
      <c r="I277" s="35"/>
      <c r="J277" s="35"/>
      <c r="K277" s="35"/>
      <c r="L277" s="41"/>
      <c r="M277" s="52"/>
      <c r="N277" s="52"/>
      <c r="O277" s="52"/>
      <c r="P277" s="52"/>
      <c r="Q277" s="52"/>
      <c r="R277" s="51"/>
      <c r="S277" s="62"/>
      <c r="T277" s="62"/>
      <c r="U277" s="62"/>
      <c r="V277" s="66"/>
      <c r="W277" s="85"/>
      <c r="X277" s="93"/>
      <c r="Y277" s="97"/>
    </row>
    <row r="278" spans="2:25" ht="33.9" customHeight="1">
      <c r="B278" s="22">
        <f t="shared" si="3"/>
        <v>226</v>
      </c>
      <c r="C278" s="30"/>
      <c r="D278" s="35"/>
      <c r="E278" s="35"/>
      <c r="F278" s="35"/>
      <c r="G278" s="35"/>
      <c r="H278" s="35"/>
      <c r="I278" s="35"/>
      <c r="J278" s="35"/>
      <c r="K278" s="35"/>
      <c r="L278" s="41"/>
      <c r="M278" s="52"/>
      <c r="N278" s="52"/>
      <c r="O278" s="52"/>
      <c r="P278" s="52"/>
      <c r="Q278" s="52"/>
      <c r="R278" s="51"/>
      <c r="S278" s="62"/>
      <c r="T278" s="62"/>
      <c r="U278" s="62"/>
      <c r="V278" s="66"/>
      <c r="W278" s="85"/>
      <c r="X278" s="93"/>
      <c r="Y278" s="97"/>
    </row>
    <row r="279" spans="2:25" ht="33.9" customHeight="1">
      <c r="B279" s="22">
        <f t="shared" si="3"/>
        <v>227</v>
      </c>
      <c r="C279" s="30"/>
      <c r="D279" s="35"/>
      <c r="E279" s="35"/>
      <c r="F279" s="35"/>
      <c r="G279" s="35"/>
      <c r="H279" s="35"/>
      <c r="I279" s="35"/>
      <c r="J279" s="35"/>
      <c r="K279" s="35"/>
      <c r="L279" s="41"/>
      <c r="M279" s="52"/>
      <c r="N279" s="52"/>
      <c r="O279" s="52"/>
      <c r="P279" s="52"/>
      <c r="Q279" s="52"/>
      <c r="R279" s="51"/>
      <c r="S279" s="62"/>
      <c r="T279" s="62"/>
      <c r="U279" s="62"/>
      <c r="V279" s="66"/>
      <c r="W279" s="85"/>
      <c r="X279" s="93"/>
      <c r="Y279" s="97"/>
    </row>
    <row r="280" spans="2:25" ht="33.9" customHeight="1">
      <c r="B280" s="22">
        <f t="shared" si="3"/>
        <v>228</v>
      </c>
      <c r="C280" s="30"/>
      <c r="D280" s="35"/>
      <c r="E280" s="35"/>
      <c r="F280" s="35"/>
      <c r="G280" s="35"/>
      <c r="H280" s="35"/>
      <c r="I280" s="35"/>
      <c r="J280" s="35"/>
      <c r="K280" s="35"/>
      <c r="L280" s="41"/>
      <c r="M280" s="52"/>
      <c r="N280" s="52"/>
      <c r="O280" s="52"/>
      <c r="P280" s="52"/>
      <c r="Q280" s="52"/>
      <c r="R280" s="51"/>
      <c r="S280" s="62"/>
      <c r="T280" s="62"/>
      <c r="U280" s="62"/>
      <c r="V280" s="66"/>
      <c r="W280" s="85"/>
      <c r="X280" s="93"/>
      <c r="Y280" s="97"/>
    </row>
    <row r="281" spans="2:25" ht="33.9" customHeight="1">
      <c r="B281" s="22">
        <f t="shared" si="3"/>
        <v>229</v>
      </c>
      <c r="C281" s="30"/>
      <c r="D281" s="35"/>
      <c r="E281" s="35"/>
      <c r="F281" s="35"/>
      <c r="G281" s="35"/>
      <c r="H281" s="35"/>
      <c r="I281" s="35"/>
      <c r="J281" s="35"/>
      <c r="K281" s="35"/>
      <c r="L281" s="41"/>
      <c r="M281" s="52"/>
      <c r="N281" s="52"/>
      <c r="O281" s="52"/>
      <c r="P281" s="52"/>
      <c r="Q281" s="52"/>
      <c r="R281" s="51"/>
      <c r="S281" s="62"/>
      <c r="T281" s="62"/>
      <c r="U281" s="62"/>
      <c r="V281" s="66"/>
      <c r="W281" s="85"/>
      <c r="X281" s="93"/>
      <c r="Y281" s="97"/>
    </row>
    <row r="282" spans="2:25" ht="33.9" customHeight="1">
      <c r="B282" s="22">
        <f t="shared" si="3"/>
        <v>230</v>
      </c>
      <c r="C282" s="30"/>
      <c r="D282" s="35"/>
      <c r="E282" s="35"/>
      <c r="F282" s="35"/>
      <c r="G282" s="35"/>
      <c r="H282" s="35"/>
      <c r="I282" s="35"/>
      <c r="J282" s="35"/>
      <c r="K282" s="35"/>
      <c r="L282" s="41"/>
      <c r="M282" s="52"/>
      <c r="N282" s="52"/>
      <c r="O282" s="52"/>
      <c r="P282" s="52"/>
      <c r="Q282" s="52"/>
      <c r="R282" s="51"/>
      <c r="S282" s="62"/>
      <c r="T282" s="62"/>
      <c r="U282" s="62"/>
      <c r="V282" s="66"/>
      <c r="W282" s="85"/>
      <c r="X282" s="93"/>
      <c r="Y282" s="97"/>
    </row>
    <row r="283" spans="2:25" ht="33.9" customHeight="1">
      <c r="B283" s="22">
        <f t="shared" si="3"/>
        <v>231</v>
      </c>
      <c r="C283" s="30"/>
      <c r="D283" s="35"/>
      <c r="E283" s="35"/>
      <c r="F283" s="35"/>
      <c r="G283" s="35"/>
      <c r="H283" s="35"/>
      <c r="I283" s="35"/>
      <c r="J283" s="35"/>
      <c r="K283" s="35"/>
      <c r="L283" s="41"/>
      <c r="M283" s="52"/>
      <c r="N283" s="52"/>
      <c r="O283" s="52"/>
      <c r="P283" s="52"/>
      <c r="Q283" s="52"/>
      <c r="R283" s="51"/>
      <c r="S283" s="62"/>
      <c r="T283" s="62"/>
      <c r="U283" s="62"/>
      <c r="V283" s="66"/>
      <c r="W283" s="85"/>
      <c r="X283" s="93"/>
      <c r="Y283" s="97"/>
    </row>
    <row r="284" spans="2:25" ht="33.9" customHeight="1">
      <c r="B284" s="22">
        <f t="shared" si="3"/>
        <v>232</v>
      </c>
      <c r="C284" s="30"/>
      <c r="D284" s="35"/>
      <c r="E284" s="35"/>
      <c r="F284" s="35"/>
      <c r="G284" s="35"/>
      <c r="H284" s="35"/>
      <c r="I284" s="35"/>
      <c r="J284" s="35"/>
      <c r="K284" s="35"/>
      <c r="L284" s="41"/>
      <c r="M284" s="52"/>
      <c r="N284" s="52"/>
      <c r="O284" s="52"/>
      <c r="P284" s="52"/>
      <c r="Q284" s="52"/>
      <c r="R284" s="51"/>
      <c r="S284" s="62"/>
      <c r="T284" s="62"/>
      <c r="U284" s="62"/>
      <c r="V284" s="66"/>
      <c r="W284" s="85"/>
      <c r="X284" s="93"/>
      <c r="Y284" s="97"/>
    </row>
    <row r="285" spans="2:25" ht="33.9" customHeight="1">
      <c r="B285" s="22">
        <f t="shared" si="3"/>
        <v>233</v>
      </c>
      <c r="C285" s="30"/>
      <c r="D285" s="35"/>
      <c r="E285" s="35"/>
      <c r="F285" s="35"/>
      <c r="G285" s="35"/>
      <c r="H285" s="35"/>
      <c r="I285" s="35"/>
      <c r="J285" s="35"/>
      <c r="K285" s="35"/>
      <c r="L285" s="41"/>
      <c r="M285" s="52"/>
      <c r="N285" s="52"/>
      <c r="O285" s="52"/>
      <c r="P285" s="52"/>
      <c r="Q285" s="52"/>
      <c r="R285" s="51"/>
      <c r="S285" s="62"/>
      <c r="T285" s="62"/>
      <c r="U285" s="62"/>
      <c r="V285" s="66"/>
      <c r="W285" s="85"/>
      <c r="X285" s="93"/>
      <c r="Y285" s="97"/>
    </row>
    <row r="286" spans="2:25" ht="33.9" customHeight="1">
      <c r="B286" s="22">
        <f t="shared" si="3"/>
        <v>234</v>
      </c>
      <c r="C286" s="30"/>
      <c r="D286" s="35"/>
      <c r="E286" s="35"/>
      <c r="F286" s="35"/>
      <c r="G286" s="35"/>
      <c r="H286" s="35"/>
      <c r="I286" s="35"/>
      <c r="J286" s="35"/>
      <c r="K286" s="35"/>
      <c r="L286" s="41"/>
      <c r="M286" s="52"/>
      <c r="N286" s="52"/>
      <c r="O286" s="52"/>
      <c r="P286" s="52"/>
      <c r="Q286" s="52"/>
      <c r="R286" s="51"/>
      <c r="S286" s="62"/>
      <c r="T286" s="62"/>
      <c r="U286" s="62"/>
      <c r="V286" s="66"/>
      <c r="W286" s="85"/>
      <c r="X286" s="93"/>
      <c r="Y286" s="97"/>
    </row>
    <row r="287" spans="2:25" ht="33.9" customHeight="1">
      <c r="B287" s="22">
        <f t="shared" si="3"/>
        <v>235</v>
      </c>
      <c r="C287" s="30"/>
      <c r="D287" s="35"/>
      <c r="E287" s="35"/>
      <c r="F287" s="35"/>
      <c r="G287" s="35"/>
      <c r="H287" s="35"/>
      <c r="I287" s="35"/>
      <c r="J287" s="35"/>
      <c r="K287" s="35"/>
      <c r="L287" s="41"/>
      <c r="M287" s="52"/>
      <c r="N287" s="52"/>
      <c r="O287" s="52"/>
      <c r="P287" s="52"/>
      <c r="Q287" s="52"/>
      <c r="R287" s="51"/>
      <c r="S287" s="62"/>
      <c r="T287" s="62"/>
      <c r="U287" s="62"/>
      <c r="V287" s="66"/>
      <c r="W287" s="85"/>
      <c r="X287" s="93"/>
      <c r="Y287" s="97"/>
    </row>
    <row r="288" spans="2:25" ht="33.9" customHeight="1">
      <c r="B288" s="22">
        <f t="shared" si="3"/>
        <v>236</v>
      </c>
      <c r="C288" s="30"/>
      <c r="D288" s="35"/>
      <c r="E288" s="35"/>
      <c r="F288" s="35"/>
      <c r="G288" s="35"/>
      <c r="H288" s="35"/>
      <c r="I288" s="35"/>
      <c r="J288" s="35"/>
      <c r="K288" s="35"/>
      <c r="L288" s="41"/>
      <c r="M288" s="52"/>
      <c r="N288" s="52"/>
      <c r="O288" s="52"/>
      <c r="P288" s="52"/>
      <c r="Q288" s="52"/>
      <c r="R288" s="51"/>
      <c r="S288" s="62"/>
      <c r="T288" s="62"/>
      <c r="U288" s="62"/>
      <c r="V288" s="66"/>
      <c r="W288" s="85"/>
      <c r="X288" s="93"/>
      <c r="Y288" s="97"/>
    </row>
    <row r="289" spans="2:25" ht="33.9" customHeight="1">
      <c r="B289" s="22">
        <f t="shared" si="3"/>
        <v>237</v>
      </c>
      <c r="C289" s="30"/>
      <c r="D289" s="35"/>
      <c r="E289" s="35"/>
      <c r="F289" s="35"/>
      <c r="G289" s="35"/>
      <c r="H289" s="35"/>
      <c r="I289" s="35"/>
      <c r="J289" s="35"/>
      <c r="K289" s="35"/>
      <c r="L289" s="41"/>
      <c r="M289" s="52"/>
      <c r="N289" s="52"/>
      <c r="O289" s="52"/>
      <c r="P289" s="52"/>
      <c r="Q289" s="52"/>
      <c r="R289" s="51"/>
      <c r="S289" s="62"/>
      <c r="T289" s="62"/>
      <c r="U289" s="62"/>
      <c r="V289" s="66"/>
      <c r="W289" s="85"/>
      <c r="X289" s="93"/>
      <c r="Y289" s="97"/>
    </row>
    <row r="290" spans="2:25" ht="33.9" customHeight="1">
      <c r="B290" s="22">
        <f t="shared" si="3"/>
        <v>238</v>
      </c>
      <c r="C290" s="30"/>
      <c r="D290" s="35"/>
      <c r="E290" s="35"/>
      <c r="F290" s="35"/>
      <c r="G290" s="35"/>
      <c r="H290" s="35"/>
      <c r="I290" s="35"/>
      <c r="J290" s="35"/>
      <c r="K290" s="35"/>
      <c r="L290" s="41"/>
      <c r="M290" s="52"/>
      <c r="N290" s="52"/>
      <c r="O290" s="52"/>
      <c r="P290" s="52"/>
      <c r="Q290" s="52"/>
      <c r="R290" s="51"/>
      <c r="S290" s="62"/>
      <c r="T290" s="62"/>
      <c r="U290" s="62"/>
      <c r="V290" s="66"/>
      <c r="W290" s="85"/>
      <c r="X290" s="93"/>
      <c r="Y290" s="97"/>
    </row>
    <row r="291" spans="2:25" ht="33.9" customHeight="1">
      <c r="B291" s="22">
        <f t="shared" si="3"/>
        <v>239</v>
      </c>
      <c r="C291" s="30"/>
      <c r="D291" s="35"/>
      <c r="E291" s="35"/>
      <c r="F291" s="35"/>
      <c r="G291" s="35"/>
      <c r="H291" s="35"/>
      <c r="I291" s="35"/>
      <c r="J291" s="35"/>
      <c r="K291" s="35"/>
      <c r="L291" s="41"/>
      <c r="M291" s="52"/>
      <c r="N291" s="52"/>
      <c r="O291" s="52"/>
      <c r="P291" s="52"/>
      <c r="Q291" s="52"/>
      <c r="R291" s="51"/>
      <c r="S291" s="62"/>
      <c r="T291" s="62"/>
      <c r="U291" s="62"/>
      <c r="V291" s="66"/>
      <c r="W291" s="85"/>
      <c r="X291" s="93"/>
      <c r="Y291" s="97"/>
    </row>
    <row r="292" spans="2:25" ht="33.9" customHeight="1">
      <c r="B292" s="22">
        <f t="shared" si="3"/>
        <v>240</v>
      </c>
      <c r="C292" s="30"/>
      <c r="D292" s="35"/>
      <c r="E292" s="35"/>
      <c r="F292" s="35"/>
      <c r="G292" s="35"/>
      <c r="H292" s="35"/>
      <c r="I292" s="35"/>
      <c r="J292" s="35"/>
      <c r="K292" s="35"/>
      <c r="L292" s="41"/>
      <c r="M292" s="52"/>
      <c r="N292" s="52"/>
      <c r="O292" s="52"/>
      <c r="P292" s="52"/>
      <c r="Q292" s="52"/>
      <c r="R292" s="51"/>
      <c r="S292" s="62"/>
      <c r="T292" s="62"/>
      <c r="U292" s="62"/>
      <c r="V292" s="66"/>
      <c r="W292" s="85"/>
      <c r="X292" s="93"/>
      <c r="Y292" s="97"/>
    </row>
    <row r="293" spans="2:25" ht="33.9" customHeight="1">
      <c r="B293" s="22">
        <f t="shared" si="3"/>
        <v>241</v>
      </c>
      <c r="C293" s="30"/>
      <c r="D293" s="35"/>
      <c r="E293" s="35"/>
      <c r="F293" s="35"/>
      <c r="G293" s="35"/>
      <c r="H293" s="35"/>
      <c r="I293" s="35"/>
      <c r="J293" s="35"/>
      <c r="K293" s="35"/>
      <c r="L293" s="41"/>
      <c r="M293" s="52"/>
      <c r="N293" s="52"/>
      <c r="O293" s="52"/>
      <c r="P293" s="52"/>
      <c r="Q293" s="52"/>
      <c r="R293" s="51"/>
      <c r="S293" s="62"/>
      <c r="T293" s="62"/>
      <c r="U293" s="62"/>
      <c r="V293" s="66"/>
      <c r="W293" s="85"/>
      <c r="X293" s="93"/>
      <c r="Y293" s="97"/>
    </row>
    <row r="294" spans="2:25" ht="33.9" customHeight="1">
      <c r="B294" s="22">
        <f t="shared" si="3"/>
        <v>242</v>
      </c>
      <c r="C294" s="30"/>
      <c r="D294" s="35"/>
      <c r="E294" s="35"/>
      <c r="F294" s="35"/>
      <c r="G294" s="35"/>
      <c r="H294" s="35"/>
      <c r="I294" s="35"/>
      <c r="J294" s="35"/>
      <c r="K294" s="35"/>
      <c r="L294" s="41"/>
      <c r="M294" s="52"/>
      <c r="N294" s="52"/>
      <c r="O294" s="52"/>
      <c r="P294" s="52"/>
      <c r="Q294" s="52"/>
      <c r="R294" s="51"/>
      <c r="S294" s="62"/>
      <c r="T294" s="62"/>
      <c r="U294" s="62"/>
      <c r="V294" s="66"/>
      <c r="W294" s="85"/>
      <c r="X294" s="93"/>
      <c r="Y294" s="97"/>
    </row>
    <row r="295" spans="2:25" ht="33.9" customHeight="1">
      <c r="B295" s="22">
        <f t="shared" si="3"/>
        <v>243</v>
      </c>
      <c r="C295" s="30"/>
      <c r="D295" s="35"/>
      <c r="E295" s="35"/>
      <c r="F295" s="35"/>
      <c r="G295" s="35"/>
      <c r="H295" s="35"/>
      <c r="I295" s="35"/>
      <c r="J295" s="35"/>
      <c r="K295" s="35"/>
      <c r="L295" s="41"/>
      <c r="M295" s="52"/>
      <c r="N295" s="52"/>
      <c r="O295" s="52"/>
      <c r="P295" s="52"/>
      <c r="Q295" s="52"/>
      <c r="R295" s="51"/>
      <c r="S295" s="62"/>
      <c r="T295" s="62"/>
      <c r="U295" s="62"/>
      <c r="V295" s="66"/>
      <c r="W295" s="85"/>
      <c r="X295" s="93"/>
      <c r="Y295" s="97"/>
    </row>
    <row r="296" spans="2:25" ht="33.9" customHeight="1">
      <c r="B296" s="22">
        <f t="shared" si="3"/>
        <v>244</v>
      </c>
      <c r="C296" s="30"/>
      <c r="D296" s="35"/>
      <c r="E296" s="35"/>
      <c r="F296" s="35"/>
      <c r="G296" s="35"/>
      <c r="H296" s="35"/>
      <c r="I296" s="35"/>
      <c r="J296" s="35"/>
      <c r="K296" s="35"/>
      <c r="L296" s="41"/>
      <c r="M296" s="52"/>
      <c r="N296" s="52"/>
      <c r="O296" s="52"/>
      <c r="P296" s="52"/>
      <c r="Q296" s="52"/>
      <c r="R296" s="51"/>
      <c r="S296" s="62"/>
      <c r="T296" s="62"/>
      <c r="U296" s="62"/>
      <c r="V296" s="66"/>
      <c r="W296" s="85"/>
      <c r="X296" s="93"/>
      <c r="Y296" s="97"/>
    </row>
    <row r="297" spans="2:25" ht="33.9" customHeight="1">
      <c r="B297" s="22">
        <f t="shared" si="3"/>
        <v>245</v>
      </c>
      <c r="C297" s="30"/>
      <c r="D297" s="35"/>
      <c r="E297" s="35"/>
      <c r="F297" s="35"/>
      <c r="G297" s="35"/>
      <c r="H297" s="35"/>
      <c r="I297" s="35"/>
      <c r="J297" s="35"/>
      <c r="K297" s="35"/>
      <c r="L297" s="41"/>
      <c r="M297" s="52"/>
      <c r="N297" s="52"/>
      <c r="O297" s="52"/>
      <c r="P297" s="52"/>
      <c r="Q297" s="52"/>
      <c r="R297" s="51"/>
      <c r="S297" s="62"/>
      <c r="T297" s="62"/>
      <c r="U297" s="62"/>
      <c r="V297" s="66"/>
      <c r="W297" s="85"/>
      <c r="X297" s="93"/>
      <c r="Y297" s="97"/>
    </row>
    <row r="298" spans="2:25" ht="33.9" customHeight="1">
      <c r="B298" s="22">
        <f t="shared" si="3"/>
        <v>246</v>
      </c>
      <c r="C298" s="30"/>
      <c r="D298" s="35"/>
      <c r="E298" s="35"/>
      <c r="F298" s="35"/>
      <c r="G298" s="35"/>
      <c r="H298" s="35"/>
      <c r="I298" s="35"/>
      <c r="J298" s="35"/>
      <c r="K298" s="35"/>
      <c r="L298" s="41"/>
      <c r="M298" s="52"/>
      <c r="N298" s="52"/>
      <c r="O298" s="52"/>
      <c r="P298" s="52"/>
      <c r="Q298" s="52"/>
      <c r="R298" s="51"/>
      <c r="S298" s="62"/>
      <c r="T298" s="62"/>
      <c r="U298" s="62"/>
      <c r="V298" s="66"/>
      <c r="W298" s="85"/>
      <c r="X298" s="93"/>
      <c r="Y298" s="97"/>
    </row>
    <row r="299" spans="2:25" ht="33.9" customHeight="1">
      <c r="B299" s="22">
        <f t="shared" si="3"/>
        <v>247</v>
      </c>
      <c r="C299" s="30"/>
      <c r="D299" s="35"/>
      <c r="E299" s="35"/>
      <c r="F299" s="35"/>
      <c r="G299" s="35"/>
      <c r="H299" s="35"/>
      <c r="I299" s="35"/>
      <c r="J299" s="35"/>
      <c r="K299" s="35"/>
      <c r="L299" s="41"/>
      <c r="M299" s="52"/>
      <c r="N299" s="52"/>
      <c r="O299" s="52"/>
      <c r="P299" s="52"/>
      <c r="Q299" s="52"/>
      <c r="R299" s="51"/>
      <c r="S299" s="62"/>
      <c r="T299" s="62"/>
      <c r="U299" s="62"/>
      <c r="V299" s="66"/>
      <c r="W299" s="85"/>
      <c r="X299" s="93"/>
      <c r="Y299" s="97"/>
    </row>
    <row r="300" spans="2:25" ht="33.9" customHeight="1">
      <c r="B300" s="22">
        <f t="shared" si="3"/>
        <v>248</v>
      </c>
      <c r="C300" s="30"/>
      <c r="D300" s="35"/>
      <c r="E300" s="35"/>
      <c r="F300" s="35"/>
      <c r="G300" s="35"/>
      <c r="H300" s="35"/>
      <c r="I300" s="35"/>
      <c r="J300" s="35"/>
      <c r="K300" s="35"/>
      <c r="L300" s="41"/>
      <c r="M300" s="52"/>
      <c r="N300" s="52"/>
      <c r="O300" s="52"/>
      <c r="P300" s="52"/>
      <c r="Q300" s="52"/>
      <c r="R300" s="51"/>
      <c r="S300" s="62"/>
      <c r="T300" s="62"/>
      <c r="U300" s="62"/>
      <c r="V300" s="66"/>
      <c r="W300" s="85"/>
      <c r="X300" s="93"/>
      <c r="Y300" s="97"/>
    </row>
    <row r="301" spans="2:25" ht="33.9" customHeight="1">
      <c r="B301" s="22">
        <f t="shared" si="3"/>
        <v>249</v>
      </c>
      <c r="C301" s="30"/>
      <c r="D301" s="35"/>
      <c r="E301" s="35"/>
      <c r="F301" s="35"/>
      <c r="G301" s="35"/>
      <c r="H301" s="35"/>
      <c r="I301" s="35"/>
      <c r="J301" s="35"/>
      <c r="K301" s="35"/>
      <c r="L301" s="41"/>
      <c r="M301" s="52"/>
      <c r="N301" s="52"/>
      <c r="O301" s="52"/>
      <c r="P301" s="52"/>
      <c r="Q301" s="52"/>
      <c r="R301" s="51"/>
      <c r="S301" s="62"/>
      <c r="T301" s="62"/>
      <c r="U301" s="62"/>
      <c r="V301" s="66"/>
      <c r="W301" s="85"/>
      <c r="X301" s="93"/>
      <c r="Y301" s="97"/>
    </row>
    <row r="302" spans="2:25" ht="33.9" customHeight="1">
      <c r="B302" s="22">
        <f t="shared" si="3"/>
        <v>250</v>
      </c>
      <c r="C302" s="30"/>
      <c r="D302" s="35"/>
      <c r="E302" s="35"/>
      <c r="F302" s="35"/>
      <c r="G302" s="35"/>
      <c r="H302" s="35"/>
      <c r="I302" s="35"/>
      <c r="J302" s="35"/>
      <c r="K302" s="35"/>
      <c r="L302" s="41"/>
      <c r="M302" s="52"/>
      <c r="N302" s="52"/>
      <c r="O302" s="52"/>
      <c r="P302" s="52"/>
      <c r="Q302" s="52"/>
      <c r="R302" s="51"/>
      <c r="S302" s="62"/>
      <c r="T302" s="62"/>
      <c r="U302" s="62"/>
      <c r="V302" s="66"/>
      <c r="W302" s="85"/>
      <c r="X302" s="93"/>
      <c r="Y302" s="97"/>
    </row>
    <row r="303" spans="2:25" ht="33.9" customHeight="1">
      <c r="B303" s="22">
        <f t="shared" si="3"/>
        <v>251</v>
      </c>
      <c r="C303" s="30"/>
      <c r="D303" s="35"/>
      <c r="E303" s="35"/>
      <c r="F303" s="35"/>
      <c r="G303" s="35"/>
      <c r="H303" s="35"/>
      <c r="I303" s="35"/>
      <c r="J303" s="35"/>
      <c r="K303" s="35"/>
      <c r="L303" s="41"/>
      <c r="M303" s="52"/>
      <c r="N303" s="52"/>
      <c r="O303" s="52"/>
      <c r="P303" s="52"/>
      <c r="Q303" s="52"/>
      <c r="R303" s="51"/>
      <c r="S303" s="62"/>
      <c r="T303" s="62"/>
      <c r="U303" s="62"/>
      <c r="V303" s="66"/>
      <c r="W303" s="85"/>
      <c r="X303" s="93"/>
      <c r="Y303" s="97"/>
    </row>
    <row r="304" spans="2:25" ht="33.9" customHeight="1">
      <c r="B304" s="22">
        <f t="shared" si="3"/>
        <v>252</v>
      </c>
      <c r="C304" s="30"/>
      <c r="D304" s="35"/>
      <c r="E304" s="35"/>
      <c r="F304" s="35"/>
      <c r="G304" s="35"/>
      <c r="H304" s="35"/>
      <c r="I304" s="35"/>
      <c r="J304" s="35"/>
      <c r="K304" s="35"/>
      <c r="L304" s="41"/>
      <c r="M304" s="52"/>
      <c r="N304" s="52"/>
      <c r="O304" s="52"/>
      <c r="P304" s="52"/>
      <c r="Q304" s="52"/>
      <c r="R304" s="51"/>
      <c r="S304" s="62"/>
      <c r="T304" s="62"/>
      <c r="U304" s="62"/>
      <c r="V304" s="66"/>
      <c r="W304" s="85"/>
      <c r="X304" s="93"/>
      <c r="Y304" s="97"/>
    </row>
    <row r="305" spans="2:25" ht="33.9" customHeight="1">
      <c r="B305" s="22">
        <f t="shared" si="3"/>
        <v>253</v>
      </c>
      <c r="C305" s="30"/>
      <c r="D305" s="35"/>
      <c r="E305" s="35"/>
      <c r="F305" s="35"/>
      <c r="G305" s="35"/>
      <c r="H305" s="35"/>
      <c r="I305" s="35"/>
      <c r="J305" s="35"/>
      <c r="K305" s="35"/>
      <c r="L305" s="41"/>
      <c r="M305" s="52"/>
      <c r="N305" s="52"/>
      <c r="O305" s="52"/>
      <c r="P305" s="52"/>
      <c r="Q305" s="52"/>
      <c r="R305" s="51"/>
      <c r="S305" s="62"/>
      <c r="T305" s="62"/>
      <c r="U305" s="62"/>
      <c r="V305" s="66"/>
      <c r="W305" s="85"/>
      <c r="X305" s="93"/>
      <c r="Y305" s="97"/>
    </row>
    <row r="306" spans="2:25" ht="33.9" customHeight="1">
      <c r="B306" s="22">
        <f t="shared" si="3"/>
        <v>254</v>
      </c>
      <c r="C306" s="30"/>
      <c r="D306" s="35"/>
      <c r="E306" s="35"/>
      <c r="F306" s="35"/>
      <c r="G306" s="35"/>
      <c r="H306" s="35"/>
      <c r="I306" s="35"/>
      <c r="J306" s="35"/>
      <c r="K306" s="35"/>
      <c r="L306" s="41"/>
      <c r="M306" s="52"/>
      <c r="N306" s="52"/>
      <c r="O306" s="52"/>
      <c r="P306" s="52"/>
      <c r="Q306" s="52"/>
      <c r="R306" s="51"/>
      <c r="S306" s="62"/>
      <c r="T306" s="62"/>
      <c r="U306" s="62"/>
      <c r="V306" s="66"/>
      <c r="W306" s="85"/>
      <c r="X306" s="93"/>
      <c r="Y306" s="97"/>
    </row>
    <row r="307" spans="2:25" ht="33.9" customHeight="1">
      <c r="B307" s="22">
        <f t="shared" si="3"/>
        <v>255</v>
      </c>
      <c r="C307" s="30"/>
      <c r="D307" s="35"/>
      <c r="E307" s="35"/>
      <c r="F307" s="35"/>
      <c r="G307" s="35"/>
      <c r="H307" s="35"/>
      <c r="I307" s="35"/>
      <c r="J307" s="35"/>
      <c r="K307" s="35"/>
      <c r="L307" s="41"/>
      <c r="M307" s="52"/>
      <c r="N307" s="52"/>
      <c r="O307" s="52"/>
      <c r="P307" s="52"/>
      <c r="Q307" s="52"/>
      <c r="R307" s="51"/>
      <c r="S307" s="62"/>
      <c r="T307" s="62"/>
      <c r="U307" s="62"/>
      <c r="V307" s="66"/>
      <c r="W307" s="85"/>
      <c r="X307" s="93"/>
      <c r="Y307" s="97"/>
    </row>
    <row r="308" spans="2:25" ht="33.9" customHeight="1">
      <c r="B308" s="22">
        <f t="shared" si="3"/>
        <v>256</v>
      </c>
      <c r="C308" s="30"/>
      <c r="D308" s="35"/>
      <c r="E308" s="35"/>
      <c r="F308" s="35"/>
      <c r="G308" s="35"/>
      <c r="H308" s="35"/>
      <c r="I308" s="35"/>
      <c r="J308" s="35"/>
      <c r="K308" s="35"/>
      <c r="L308" s="41"/>
      <c r="M308" s="52"/>
      <c r="N308" s="52"/>
      <c r="O308" s="52"/>
      <c r="P308" s="52"/>
      <c r="Q308" s="52"/>
      <c r="R308" s="51"/>
      <c r="S308" s="62"/>
      <c r="T308" s="62"/>
      <c r="U308" s="62"/>
      <c r="V308" s="66"/>
      <c r="W308" s="85"/>
      <c r="X308" s="93"/>
      <c r="Y308" s="97"/>
    </row>
    <row r="309" spans="2:25" ht="33.9" customHeight="1">
      <c r="B309" s="22">
        <f t="shared" si="3"/>
        <v>257</v>
      </c>
      <c r="C309" s="30"/>
      <c r="D309" s="35"/>
      <c r="E309" s="35"/>
      <c r="F309" s="35"/>
      <c r="G309" s="35"/>
      <c r="H309" s="35"/>
      <c r="I309" s="35"/>
      <c r="J309" s="35"/>
      <c r="K309" s="35"/>
      <c r="L309" s="41"/>
      <c r="M309" s="52"/>
      <c r="N309" s="52"/>
      <c r="O309" s="52"/>
      <c r="P309" s="52"/>
      <c r="Q309" s="52"/>
      <c r="R309" s="51"/>
      <c r="S309" s="62"/>
      <c r="T309" s="62"/>
      <c r="U309" s="62"/>
      <c r="V309" s="66"/>
      <c r="W309" s="85"/>
      <c r="X309" s="93"/>
      <c r="Y309" s="97"/>
    </row>
    <row r="310" spans="2:25" ht="33.9" customHeight="1">
      <c r="B310" s="22">
        <f t="shared" ref="B310:B373" si="4">B309+1</f>
        <v>258</v>
      </c>
      <c r="C310" s="30"/>
      <c r="D310" s="35"/>
      <c r="E310" s="35"/>
      <c r="F310" s="35"/>
      <c r="G310" s="35"/>
      <c r="H310" s="35"/>
      <c r="I310" s="35"/>
      <c r="J310" s="35"/>
      <c r="K310" s="35"/>
      <c r="L310" s="41"/>
      <c r="M310" s="52"/>
      <c r="N310" s="52"/>
      <c r="O310" s="52"/>
      <c r="P310" s="52"/>
      <c r="Q310" s="52"/>
      <c r="R310" s="51"/>
      <c r="S310" s="62"/>
      <c r="T310" s="62"/>
      <c r="U310" s="62"/>
      <c r="V310" s="66"/>
      <c r="W310" s="85"/>
      <c r="X310" s="93"/>
      <c r="Y310" s="97"/>
    </row>
    <row r="311" spans="2:25" ht="33.9" customHeight="1">
      <c r="B311" s="22">
        <f t="shared" si="4"/>
        <v>259</v>
      </c>
      <c r="C311" s="30"/>
      <c r="D311" s="35"/>
      <c r="E311" s="35"/>
      <c r="F311" s="35"/>
      <c r="G311" s="35"/>
      <c r="H311" s="35"/>
      <c r="I311" s="35"/>
      <c r="J311" s="35"/>
      <c r="K311" s="35"/>
      <c r="L311" s="41"/>
      <c r="M311" s="52"/>
      <c r="N311" s="52"/>
      <c r="O311" s="52"/>
      <c r="P311" s="52"/>
      <c r="Q311" s="52"/>
      <c r="R311" s="51"/>
      <c r="S311" s="62"/>
      <c r="T311" s="62"/>
      <c r="U311" s="62"/>
      <c r="V311" s="66"/>
      <c r="W311" s="85"/>
      <c r="X311" s="93"/>
      <c r="Y311" s="97"/>
    </row>
    <row r="312" spans="2:25" ht="33.9" customHeight="1">
      <c r="B312" s="22">
        <f t="shared" si="4"/>
        <v>260</v>
      </c>
      <c r="C312" s="30"/>
      <c r="D312" s="35"/>
      <c r="E312" s="35"/>
      <c r="F312" s="35"/>
      <c r="G312" s="35"/>
      <c r="H312" s="35"/>
      <c r="I312" s="35"/>
      <c r="J312" s="35"/>
      <c r="K312" s="35"/>
      <c r="L312" s="41"/>
      <c r="M312" s="52"/>
      <c r="N312" s="52"/>
      <c r="O312" s="52"/>
      <c r="P312" s="52"/>
      <c r="Q312" s="52"/>
      <c r="R312" s="51"/>
      <c r="S312" s="62"/>
      <c r="T312" s="62"/>
      <c r="U312" s="62"/>
      <c r="V312" s="66"/>
      <c r="W312" s="85"/>
      <c r="X312" s="93"/>
      <c r="Y312" s="97"/>
    </row>
    <row r="313" spans="2:25" ht="33.9" customHeight="1">
      <c r="B313" s="22">
        <f t="shared" si="4"/>
        <v>261</v>
      </c>
      <c r="C313" s="30"/>
      <c r="D313" s="35"/>
      <c r="E313" s="35"/>
      <c r="F313" s="35"/>
      <c r="G313" s="35"/>
      <c r="H313" s="35"/>
      <c r="I313" s="35"/>
      <c r="J313" s="35"/>
      <c r="K313" s="35"/>
      <c r="L313" s="41"/>
      <c r="M313" s="52"/>
      <c r="N313" s="52"/>
      <c r="O313" s="52"/>
      <c r="P313" s="52"/>
      <c r="Q313" s="52"/>
      <c r="R313" s="51"/>
      <c r="S313" s="62"/>
      <c r="T313" s="62"/>
      <c r="U313" s="62"/>
      <c r="V313" s="66"/>
      <c r="W313" s="85"/>
      <c r="X313" s="93"/>
      <c r="Y313" s="97"/>
    </row>
    <row r="314" spans="2:25" ht="33.9" customHeight="1">
      <c r="B314" s="22">
        <f t="shared" si="4"/>
        <v>262</v>
      </c>
      <c r="C314" s="30"/>
      <c r="D314" s="35"/>
      <c r="E314" s="35"/>
      <c r="F314" s="35"/>
      <c r="G314" s="35"/>
      <c r="H314" s="35"/>
      <c r="I314" s="35"/>
      <c r="J314" s="35"/>
      <c r="K314" s="35"/>
      <c r="L314" s="41"/>
      <c r="M314" s="52"/>
      <c r="N314" s="52"/>
      <c r="O314" s="52"/>
      <c r="P314" s="52"/>
      <c r="Q314" s="52"/>
      <c r="R314" s="51"/>
      <c r="S314" s="62"/>
      <c r="T314" s="62"/>
      <c r="U314" s="62"/>
      <c r="V314" s="66"/>
      <c r="W314" s="85"/>
      <c r="X314" s="93"/>
      <c r="Y314" s="97"/>
    </row>
    <row r="315" spans="2:25" ht="33.9" customHeight="1">
      <c r="B315" s="22">
        <f t="shared" si="4"/>
        <v>263</v>
      </c>
      <c r="C315" s="30"/>
      <c r="D315" s="35"/>
      <c r="E315" s="35"/>
      <c r="F315" s="35"/>
      <c r="G315" s="35"/>
      <c r="H315" s="35"/>
      <c r="I315" s="35"/>
      <c r="J315" s="35"/>
      <c r="K315" s="35"/>
      <c r="L315" s="41"/>
      <c r="M315" s="52"/>
      <c r="N315" s="52"/>
      <c r="O315" s="52"/>
      <c r="P315" s="52"/>
      <c r="Q315" s="52"/>
      <c r="R315" s="51"/>
      <c r="S315" s="62"/>
      <c r="T315" s="62"/>
      <c r="U315" s="62"/>
      <c r="V315" s="66"/>
      <c r="W315" s="85"/>
      <c r="X315" s="93"/>
      <c r="Y315" s="97"/>
    </row>
    <row r="316" spans="2:25" ht="33.9" customHeight="1">
      <c r="B316" s="22">
        <f t="shared" si="4"/>
        <v>264</v>
      </c>
      <c r="C316" s="30"/>
      <c r="D316" s="35"/>
      <c r="E316" s="35"/>
      <c r="F316" s="35"/>
      <c r="G316" s="35"/>
      <c r="H316" s="35"/>
      <c r="I316" s="35"/>
      <c r="J316" s="35"/>
      <c r="K316" s="35"/>
      <c r="L316" s="41"/>
      <c r="M316" s="52"/>
      <c r="N316" s="52"/>
      <c r="O316" s="52"/>
      <c r="P316" s="52"/>
      <c r="Q316" s="52"/>
      <c r="R316" s="51"/>
      <c r="S316" s="62"/>
      <c r="T316" s="62"/>
      <c r="U316" s="62"/>
      <c r="V316" s="66"/>
      <c r="W316" s="85"/>
      <c r="X316" s="93"/>
      <c r="Y316" s="97"/>
    </row>
    <row r="317" spans="2:25" ht="33.9" customHeight="1">
      <c r="B317" s="22">
        <f t="shared" si="4"/>
        <v>265</v>
      </c>
      <c r="C317" s="30"/>
      <c r="D317" s="35"/>
      <c r="E317" s="35"/>
      <c r="F317" s="35"/>
      <c r="G317" s="35"/>
      <c r="H317" s="35"/>
      <c r="I317" s="35"/>
      <c r="J317" s="35"/>
      <c r="K317" s="35"/>
      <c r="L317" s="41"/>
      <c r="M317" s="52"/>
      <c r="N317" s="52"/>
      <c r="O317" s="52"/>
      <c r="P317" s="52"/>
      <c r="Q317" s="52"/>
      <c r="R317" s="51"/>
      <c r="S317" s="62"/>
      <c r="T317" s="62"/>
      <c r="U317" s="62"/>
      <c r="V317" s="66"/>
      <c r="W317" s="85"/>
      <c r="X317" s="93"/>
      <c r="Y317" s="97"/>
    </row>
    <row r="318" spans="2:25" ht="33.9" customHeight="1">
      <c r="B318" s="22">
        <f t="shared" si="4"/>
        <v>266</v>
      </c>
      <c r="C318" s="30"/>
      <c r="D318" s="35"/>
      <c r="E318" s="35"/>
      <c r="F318" s="35"/>
      <c r="G318" s="35"/>
      <c r="H318" s="35"/>
      <c r="I318" s="35"/>
      <c r="J318" s="35"/>
      <c r="K318" s="35"/>
      <c r="L318" s="41"/>
      <c r="M318" s="52"/>
      <c r="N318" s="52"/>
      <c r="O318" s="52"/>
      <c r="P318" s="52"/>
      <c r="Q318" s="52"/>
      <c r="R318" s="51"/>
      <c r="S318" s="62"/>
      <c r="T318" s="62"/>
      <c r="U318" s="62"/>
      <c r="V318" s="66"/>
      <c r="W318" s="85"/>
      <c r="X318" s="93"/>
      <c r="Y318" s="97"/>
    </row>
    <row r="319" spans="2:25" ht="33.9" customHeight="1">
      <c r="B319" s="22">
        <f t="shared" si="4"/>
        <v>267</v>
      </c>
      <c r="C319" s="30"/>
      <c r="D319" s="35"/>
      <c r="E319" s="35"/>
      <c r="F319" s="35"/>
      <c r="G319" s="35"/>
      <c r="H319" s="35"/>
      <c r="I319" s="35"/>
      <c r="J319" s="35"/>
      <c r="K319" s="35"/>
      <c r="L319" s="41"/>
      <c r="M319" s="52"/>
      <c r="N319" s="52"/>
      <c r="O319" s="52"/>
      <c r="P319" s="52"/>
      <c r="Q319" s="52"/>
      <c r="R319" s="51"/>
      <c r="S319" s="62"/>
      <c r="T319" s="62"/>
      <c r="U319" s="62"/>
      <c r="V319" s="66"/>
      <c r="W319" s="85"/>
      <c r="X319" s="93"/>
      <c r="Y319" s="97"/>
    </row>
    <row r="320" spans="2:25" ht="33.9" customHeight="1">
      <c r="B320" s="22">
        <f t="shared" si="4"/>
        <v>268</v>
      </c>
      <c r="C320" s="30"/>
      <c r="D320" s="35"/>
      <c r="E320" s="35"/>
      <c r="F320" s="35"/>
      <c r="G320" s="35"/>
      <c r="H320" s="35"/>
      <c r="I320" s="35"/>
      <c r="J320" s="35"/>
      <c r="K320" s="35"/>
      <c r="L320" s="41"/>
      <c r="M320" s="52"/>
      <c r="N320" s="52"/>
      <c r="O320" s="52"/>
      <c r="P320" s="52"/>
      <c r="Q320" s="52"/>
      <c r="R320" s="51"/>
      <c r="S320" s="62"/>
      <c r="T320" s="62"/>
      <c r="U320" s="62"/>
      <c r="V320" s="66"/>
      <c r="W320" s="85"/>
      <c r="X320" s="93"/>
      <c r="Y320" s="97"/>
    </row>
    <row r="321" spans="2:25" ht="33.9" customHeight="1">
      <c r="B321" s="22">
        <f t="shared" si="4"/>
        <v>269</v>
      </c>
      <c r="C321" s="30"/>
      <c r="D321" s="35"/>
      <c r="E321" s="35"/>
      <c r="F321" s="35"/>
      <c r="G321" s="35"/>
      <c r="H321" s="35"/>
      <c r="I321" s="35"/>
      <c r="J321" s="35"/>
      <c r="K321" s="35"/>
      <c r="L321" s="41"/>
      <c r="M321" s="52"/>
      <c r="N321" s="52"/>
      <c r="O321" s="52"/>
      <c r="P321" s="52"/>
      <c r="Q321" s="52"/>
      <c r="R321" s="51"/>
      <c r="S321" s="62"/>
      <c r="T321" s="62"/>
      <c r="U321" s="62"/>
      <c r="V321" s="66"/>
      <c r="W321" s="85"/>
      <c r="X321" s="93"/>
      <c r="Y321" s="97"/>
    </row>
    <row r="322" spans="2:25" ht="33.9" customHeight="1">
      <c r="B322" s="22">
        <f t="shared" si="4"/>
        <v>270</v>
      </c>
      <c r="C322" s="30"/>
      <c r="D322" s="35"/>
      <c r="E322" s="35"/>
      <c r="F322" s="35"/>
      <c r="G322" s="35"/>
      <c r="H322" s="35"/>
      <c r="I322" s="35"/>
      <c r="J322" s="35"/>
      <c r="K322" s="35"/>
      <c r="L322" s="41"/>
      <c r="M322" s="52"/>
      <c r="N322" s="52"/>
      <c r="O322" s="52"/>
      <c r="P322" s="52"/>
      <c r="Q322" s="52"/>
      <c r="R322" s="51"/>
      <c r="S322" s="62"/>
      <c r="T322" s="62"/>
      <c r="U322" s="62"/>
      <c r="V322" s="66"/>
      <c r="W322" s="85"/>
      <c r="X322" s="93"/>
      <c r="Y322" s="97"/>
    </row>
    <row r="323" spans="2:25" ht="33.9" customHeight="1">
      <c r="B323" s="22">
        <f t="shared" si="4"/>
        <v>271</v>
      </c>
      <c r="C323" s="30"/>
      <c r="D323" s="35"/>
      <c r="E323" s="35"/>
      <c r="F323" s="35"/>
      <c r="G323" s="35"/>
      <c r="H323" s="35"/>
      <c r="I323" s="35"/>
      <c r="J323" s="35"/>
      <c r="K323" s="35"/>
      <c r="L323" s="41"/>
      <c r="M323" s="52"/>
      <c r="N323" s="52"/>
      <c r="O323" s="52"/>
      <c r="P323" s="52"/>
      <c r="Q323" s="52"/>
      <c r="R323" s="51"/>
      <c r="S323" s="62"/>
      <c r="T323" s="62"/>
      <c r="U323" s="62"/>
      <c r="V323" s="66"/>
      <c r="W323" s="85"/>
      <c r="X323" s="93"/>
      <c r="Y323" s="97"/>
    </row>
    <row r="324" spans="2:25" ht="33.9" customHeight="1">
      <c r="B324" s="22">
        <f t="shared" si="4"/>
        <v>272</v>
      </c>
      <c r="C324" s="30"/>
      <c r="D324" s="35"/>
      <c r="E324" s="35"/>
      <c r="F324" s="35"/>
      <c r="G324" s="35"/>
      <c r="H324" s="35"/>
      <c r="I324" s="35"/>
      <c r="J324" s="35"/>
      <c r="K324" s="35"/>
      <c r="L324" s="41"/>
      <c r="M324" s="52"/>
      <c r="N324" s="52"/>
      <c r="O324" s="52"/>
      <c r="P324" s="52"/>
      <c r="Q324" s="52"/>
      <c r="R324" s="51"/>
      <c r="S324" s="62"/>
      <c r="T324" s="62"/>
      <c r="U324" s="62"/>
      <c r="V324" s="66"/>
      <c r="W324" s="85"/>
      <c r="X324" s="93"/>
      <c r="Y324" s="97"/>
    </row>
    <row r="325" spans="2:25" ht="33.9" customHeight="1">
      <c r="B325" s="22">
        <f t="shared" si="4"/>
        <v>273</v>
      </c>
      <c r="C325" s="30"/>
      <c r="D325" s="35"/>
      <c r="E325" s="35"/>
      <c r="F325" s="35"/>
      <c r="G325" s="35"/>
      <c r="H325" s="35"/>
      <c r="I325" s="35"/>
      <c r="J325" s="35"/>
      <c r="K325" s="35"/>
      <c r="L325" s="41"/>
      <c r="M325" s="52"/>
      <c r="N325" s="52"/>
      <c r="O325" s="52"/>
      <c r="P325" s="52"/>
      <c r="Q325" s="52"/>
      <c r="R325" s="51"/>
      <c r="S325" s="62"/>
      <c r="T325" s="62"/>
      <c r="U325" s="62"/>
      <c r="V325" s="66"/>
      <c r="W325" s="85"/>
      <c r="X325" s="93"/>
      <c r="Y325" s="97"/>
    </row>
    <row r="326" spans="2:25" ht="33.9" customHeight="1">
      <c r="B326" s="22">
        <f t="shared" si="4"/>
        <v>274</v>
      </c>
      <c r="C326" s="30"/>
      <c r="D326" s="35"/>
      <c r="E326" s="35"/>
      <c r="F326" s="35"/>
      <c r="G326" s="35"/>
      <c r="H326" s="35"/>
      <c r="I326" s="35"/>
      <c r="J326" s="35"/>
      <c r="K326" s="35"/>
      <c r="L326" s="41"/>
      <c r="M326" s="52"/>
      <c r="N326" s="52"/>
      <c r="O326" s="52"/>
      <c r="P326" s="52"/>
      <c r="Q326" s="52"/>
      <c r="R326" s="51"/>
      <c r="S326" s="62"/>
      <c r="T326" s="62"/>
      <c r="U326" s="62"/>
      <c r="V326" s="66"/>
      <c r="W326" s="85"/>
      <c r="X326" s="93"/>
      <c r="Y326" s="97"/>
    </row>
    <row r="327" spans="2:25" ht="33.9" customHeight="1">
      <c r="B327" s="22">
        <f t="shared" si="4"/>
        <v>275</v>
      </c>
      <c r="C327" s="30"/>
      <c r="D327" s="35"/>
      <c r="E327" s="35"/>
      <c r="F327" s="35"/>
      <c r="G327" s="35"/>
      <c r="H327" s="35"/>
      <c r="I327" s="35"/>
      <c r="J327" s="35"/>
      <c r="K327" s="35"/>
      <c r="L327" s="41"/>
      <c r="M327" s="52"/>
      <c r="N327" s="52"/>
      <c r="O327" s="52"/>
      <c r="P327" s="52"/>
      <c r="Q327" s="52"/>
      <c r="R327" s="51"/>
      <c r="S327" s="62"/>
      <c r="T327" s="62"/>
      <c r="U327" s="62"/>
      <c r="V327" s="66"/>
      <c r="W327" s="85"/>
      <c r="X327" s="93"/>
      <c r="Y327" s="97"/>
    </row>
    <row r="328" spans="2:25" ht="33.9" customHeight="1">
      <c r="B328" s="22">
        <f t="shared" si="4"/>
        <v>276</v>
      </c>
      <c r="C328" s="30"/>
      <c r="D328" s="35"/>
      <c r="E328" s="35"/>
      <c r="F328" s="35"/>
      <c r="G328" s="35"/>
      <c r="H328" s="35"/>
      <c r="I328" s="35"/>
      <c r="J328" s="35"/>
      <c r="K328" s="35"/>
      <c r="L328" s="41"/>
      <c r="M328" s="52"/>
      <c r="N328" s="52"/>
      <c r="O328" s="52"/>
      <c r="P328" s="52"/>
      <c r="Q328" s="52"/>
      <c r="R328" s="51"/>
      <c r="S328" s="62"/>
      <c r="T328" s="62"/>
      <c r="U328" s="62"/>
      <c r="V328" s="66"/>
      <c r="W328" s="85"/>
      <c r="X328" s="93"/>
      <c r="Y328" s="97"/>
    </row>
    <row r="329" spans="2:25" ht="33.9" customHeight="1">
      <c r="B329" s="22">
        <f t="shared" si="4"/>
        <v>277</v>
      </c>
      <c r="C329" s="30"/>
      <c r="D329" s="35"/>
      <c r="E329" s="35"/>
      <c r="F329" s="35"/>
      <c r="G329" s="35"/>
      <c r="H329" s="35"/>
      <c r="I329" s="35"/>
      <c r="J329" s="35"/>
      <c r="K329" s="35"/>
      <c r="L329" s="41"/>
      <c r="M329" s="52"/>
      <c r="N329" s="52"/>
      <c r="O329" s="52"/>
      <c r="P329" s="52"/>
      <c r="Q329" s="52"/>
      <c r="R329" s="51"/>
      <c r="S329" s="62"/>
      <c r="T329" s="62"/>
      <c r="U329" s="62"/>
      <c r="V329" s="66"/>
      <c r="W329" s="85"/>
      <c r="X329" s="93"/>
      <c r="Y329" s="97"/>
    </row>
    <row r="330" spans="2:25" ht="33.9" customHeight="1">
      <c r="B330" s="22">
        <f t="shared" si="4"/>
        <v>278</v>
      </c>
      <c r="C330" s="30"/>
      <c r="D330" s="35"/>
      <c r="E330" s="35"/>
      <c r="F330" s="35"/>
      <c r="G330" s="35"/>
      <c r="H330" s="35"/>
      <c r="I330" s="35"/>
      <c r="J330" s="35"/>
      <c r="K330" s="35"/>
      <c r="L330" s="41"/>
      <c r="M330" s="52"/>
      <c r="N330" s="52"/>
      <c r="O330" s="52"/>
      <c r="P330" s="52"/>
      <c r="Q330" s="52"/>
      <c r="R330" s="51"/>
      <c r="S330" s="62"/>
      <c r="T330" s="62"/>
      <c r="U330" s="62"/>
      <c r="V330" s="66"/>
      <c r="W330" s="85"/>
      <c r="X330" s="93"/>
      <c r="Y330" s="97"/>
    </row>
    <row r="331" spans="2:25" ht="33.9" customHeight="1">
      <c r="B331" s="22">
        <f t="shared" si="4"/>
        <v>279</v>
      </c>
      <c r="C331" s="30"/>
      <c r="D331" s="35"/>
      <c r="E331" s="35"/>
      <c r="F331" s="35"/>
      <c r="G331" s="35"/>
      <c r="H331" s="35"/>
      <c r="I331" s="35"/>
      <c r="J331" s="35"/>
      <c r="K331" s="35"/>
      <c r="L331" s="41"/>
      <c r="M331" s="52"/>
      <c r="N331" s="52"/>
      <c r="O331" s="52"/>
      <c r="P331" s="52"/>
      <c r="Q331" s="52"/>
      <c r="R331" s="51"/>
      <c r="S331" s="62"/>
      <c r="T331" s="62"/>
      <c r="U331" s="62"/>
      <c r="V331" s="66"/>
      <c r="W331" s="85"/>
      <c r="X331" s="93"/>
      <c r="Y331" s="97"/>
    </row>
    <row r="332" spans="2:25" ht="33.9" customHeight="1">
      <c r="B332" s="22">
        <f t="shared" si="4"/>
        <v>280</v>
      </c>
      <c r="C332" s="30"/>
      <c r="D332" s="35"/>
      <c r="E332" s="35"/>
      <c r="F332" s="35"/>
      <c r="G332" s="35"/>
      <c r="H332" s="35"/>
      <c r="I332" s="35"/>
      <c r="J332" s="35"/>
      <c r="K332" s="35"/>
      <c r="L332" s="41"/>
      <c r="M332" s="52"/>
      <c r="N332" s="52"/>
      <c r="O332" s="52"/>
      <c r="P332" s="52"/>
      <c r="Q332" s="52"/>
      <c r="R332" s="51"/>
      <c r="S332" s="62"/>
      <c r="T332" s="62"/>
      <c r="U332" s="62"/>
      <c r="V332" s="66"/>
      <c r="W332" s="85"/>
      <c r="X332" s="93"/>
      <c r="Y332" s="97"/>
    </row>
    <row r="333" spans="2:25" ht="33.9" customHeight="1">
      <c r="B333" s="22">
        <f t="shared" si="4"/>
        <v>281</v>
      </c>
      <c r="C333" s="30"/>
      <c r="D333" s="35"/>
      <c r="E333" s="35"/>
      <c r="F333" s="35"/>
      <c r="G333" s="35"/>
      <c r="H333" s="35"/>
      <c r="I333" s="35"/>
      <c r="J333" s="35"/>
      <c r="K333" s="35"/>
      <c r="L333" s="41"/>
      <c r="M333" s="52"/>
      <c r="N333" s="52"/>
      <c r="O333" s="52"/>
      <c r="P333" s="52"/>
      <c r="Q333" s="52"/>
      <c r="R333" s="51"/>
      <c r="S333" s="62"/>
      <c r="T333" s="62"/>
      <c r="U333" s="62"/>
      <c r="V333" s="66"/>
      <c r="W333" s="85"/>
      <c r="X333" s="93"/>
      <c r="Y333" s="97"/>
    </row>
    <row r="334" spans="2:25" ht="33.9" customHeight="1">
      <c r="B334" s="22">
        <f t="shared" si="4"/>
        <v>282</v>
      </c>
      <c r="C334" s="30"/>
      <c r="D334" s="35"/>
      <c r="E334" s="35"/>
      <c r="F334" s="35"/>
      <c r="G334" s="35"/>
      <c r="H334" s="35"/>
      <c r="I334" s="35"/>
      <c r="J334" s="35"/>
      <c r="K334" s="35"/>
      <c r="L334" s="41"/>
      <c r="M334" s="52"/>
      <c r="N334" s="52"/>
      <c r="O334" s="52"/>
      <c r="P334" s="52"/>
      <c r="Q334" s="52"/>
      <c r="R334" s="51"/>
      <c r="S334" s="62"/>
      <c r="T334" s="62"/>
      <c r="U334" s="62"/>
      <c r="V334" s="66"/>
      <c r="W334" s="85"/>
      <c r="X334" s="93"/>
      <c r="Y334" s="97"/>
    </row>
    <row r="335" spans="2:25" ht="33.9" customHeight="1">
      <c r="B335" s="22">
        <f t="shared" si="4"/>
        <v>283</v>
      </c>
      <c r="C335" s="30"/>
      <c r="D335" s="35"/>
      <c r="E335" s="35"/>
      <c r="F335" s="35"/>
      <c r="G335" s="35"/>
      <c r="H335" s="35"/>
      <c r="I335" s="35"/>
      <c r="J335" s="35"/>
      <c r="K335" s="35"/>
      <c r="L335" s="41"/>
      <c r="M335" s="52"/>
      <c r="N335" s="52"/>
      <c r="O335" s="52"/>
      <c r="P335" s="52"/>
      <c r="Q335" s="52"/>
      <c r="R335" s="51"/>
      <c r="S335" s="62"/>
      <c r="T335" s="62"/>
      <c r="U335" s="62"/>
      <c r="V335" s="66"/>
      <c r="W335" s="85"/>
      <c r="X335" s="93"/>
      <c r="Y335" s="97"/>
    </row>
    <row r="336" spans="2:25" ht="33.9" customHeight="1">
      <c r="B336" s="22">
        <f t="shared" si="4"/>
        <v>284</v>
      </c>
      <c r="C336" s="30"/>
      <c r="D336" s="35"/>
      <c r="E336" s="35"/>
      <c r="F336" s="35"/>
      <c r="G336" s="35"/>
      <c r="H336" s="35"/>
      <c r="I336" s="35"/>
      <c r="J336" s="35"/>
      <c r="K336" s="35"/>
      <c r="L336" s="41"/>
      <c r="M336" s="52"/>
      <c r="N336" s="52"/>
      <c r="O336" s="52"/>
      <c r="P336" s="52"/>
      <c r="Q336" s="52"/>
      <c r="R336" s="51"/>
      <c r="S336" s="62"/>
      <c r="T336" s="62"/>
      <c r="U336" s="62"/>
      <c r="V336" s="66"/>
      <c r="W336" s="85"/>
      <c r="X336" s="93"/>
      <c r="Y336" s="97"/>
    </row>
    <row r="337" spans="2:25" ht="33.9" customHeight="1">
      <c r="B337" s="22">
        <f t="shared" si="4"/>
        <v>285</v>
      </c>
      <c r="C337" s="30"/>
      <c r="D337" s="35"/>
      <c r="E337" s="35"/>
      <c r="F337" s="35"/>
      <c r="G337" s="35"/>
      <c r="H337" s="35"/>
      <c r="I337" s="35"/>
      <c r="J337" s="35"/>
      <c r="K337" s="35"/>
      <c r="L337" s="41"/>
      <c r="M337" s="52"/>
      <c r="N337" s="52"/>
      <c r="O337" s="52"/>
      <c r="P337" s="52"/>
      <c r="Q337" s="52"/>
      <c r="R337" s="51"/>
      <c r="S337" s="62"/>
      <c r="T337" s="62"/>
      <c r="U337" s="62"/>
      <c r="V337" s="66"/>
      <c r="W337" s="85"/>
      <c r="X337" s="93"/>
      <c r="Y337" s="97"/>
    </row>
    <row r="338" spans="2:25" ht="33.9" customHeight="1">
      <c r="B338" s="22">
        <f t="shared" si="4"/>
        <v>286</v>
      </c>
      <c r="C338" s="30"/>
      <c r="D338" s="35"/>
      <c r="E338" s="35"/>
      <c r="F338" s="35"/>
      <c r="G338" s="35"/>
      <c r="H338" s="35"/>
      <c r="I338" s="35"/>
      <c r="J338" s="35"/>
      <c r="K338" s="35"/>
      <c r="L338" s="41"/>
      <c r="M338" s="52"/>
      <c r="N338" s="52"/>
      <c r="O338" s="52"/>
      <c r="P338" s="52"/>
      <c r="Q338" s="52"/>
      <c r="R338" s="51"/>
      <c r="S338" s="62"/>
      <c r="T338" s="62"/>
      <c r="U338" s="62"/>
      <c r="V338" s="66"/>
      <c r="W338" s="85"/>
      <c r="X338" s="93"/>
      <c r="Y338" s="97"/>
    </row>
    <row r="339" spans="2:25" ht="33.9" customHeight="1">
      <c r="B339" s="22">
        <f t="shared" si="4"/>
        <v>287</v>
      </c>
      <c r="C339" s="30"/>
      <c r="D339" s="35"/>
      <c r="E339" s="35"/>
      <c r="F339" s="35"/>
      <c r="G339" s="35"/>
      <c r="H339" s="35"/>
      <c r="I339" s="35"/>
      <c r="J339" s="35"/>
      <c r="K339" s="35"/>
      <c r="L339" s="41"/>
      <c r="M339" s="52"/>
      <c r="N339" s="52"/>
      <c r="O339" s="52"/>
      <c r="P339" s="52"/>
      <c r="Q339" s="52"/>
      <c r="R339" s="51"/>
      <c r="S339" s="62"/>
      <c r="T339" s="62"/>
      <c r="U339" s="62"/>
      <c r="V339" s="66"/>
      <c r="W339" s="85"/>
      <c r="X339" s="93"/>
      <c r="Y339" s="97"/>
    </row>
    <row r="340" spans="2:25" ht="33.9" customHeight="1">
      <c r="B340" s="22">
        <f t="shared" si="4"/>
        <v>288</v>
      </c>
      <c r="C340" s="30"/>
      <c r="D340" s="35"/>
      <c r="E340" s="35"/>
      <c r="F340" s="35"/>
      <c r="G340" s="35"/>
      <c r="H340" s="35"/>
      <c r="I340" s="35"/>
      <c r="J340" s="35"/>
      <c r="K340" s="35"/>
      <c r="L340" s="41"/>
      <c r="M340" s="52"/>
      <c r="N340" s="52"/>
      <c r="O340" s="52"/>
      <c r="P340" s="52"/>
      <c r="Q340" s="52"/>
      <c r="R340" s="51"/>
      <c r="S340" s="62"/>
      <c r="T340" s="62"/>
      <c r="U340" s="62"/>
      <c r="V340" s="66"/>
      <c r="W340" s="85"/>
      <c r="X340" s="93"/>
      <c r="Y340" s="97"/>
    </row>
    <row r="341" spans="2:25" ht="33.9" customHeight="1">
      <c r="B341" s="22">
        <f t="shared" si="4"/>
        <v>289</v>
      </c>
      <c r="C341" s="30"/>
      <c r="D341" s="35"/>
      <c r="E341" s="35"/>
      <c r="F341" s="35"/>
      <c r="G341" s="35"/>
      <c r="H341" s="35"/>
      <c r="I341" s="35"/>
      <c r="J341" s="35"/>
      <c r="K341" s="35"/>
      <c r="L341" s="41"/>
      <c r="M341" s="52"/>
      <c r="N341" s="52"/>
      <c r="O341" s="52"/>
      <c r="P341" s="52"/>
      <c r="Q341" s="52"/>
      <c r="R341" s="51"/>
      <c r="S341" s="62"/>
      <c r="T341" s="62"/>
      <c r="U341" s="62"/>
      <c r="V341" s="66"/>
      <c r="W341" s="85"/>
      <c r="X341" s="93"/>
      <c r="Y341" s="97"/>
    </row>
    <row r="342" spans="2:25" ht="33.9" customHeight="1">
      <c r="B342" s="22">
        <f t="shared" si="4"/>
        <v>290</v>
      </c>
      <c r="C342" s="30"/>
      <c r="D342" s="35"/>
      <c r="E342" s="35"/>
      <c r="F342" s="35"/>
      <c r="G342" s="35"/>
      <c r="H342" s="35"/>
      <c r="I342" s="35"/>
      <c r="J342" s="35"/>
      <c r="K342" s="35"/>
      <c r="L342" s="41"/>
      <c r="M342" s="52"/>
      <c r="N342" s="52"/>
      <c r="O342" s="52"/>
      <c r="P342" s="52"/>
      <c r="Q342" s="52"/>
      <c r="R342" s="51"/>
      <c r="S342" s="62"/>
      <c r="T342" s="62"/>
      <c r="U342" s="62"/>
      <c r="V342" s="66"/>
      <c r="W342" s="85"/>
      <c r="X342" s="93"/>
      <c r="Y342" s="97"/>
    </row>
    <row r="343" spans="2:25" ht="33.9" customHeight="1">
      <c r="B343" s="22">
        <f t="shared" si="4"/>
        <v>291</v>
      </c>
      <c r="C343" s="30"/>
      <c r="D343" s="35"/>
      <c r="E343" s="35"/>
      <c r="F343" s="35"/>
      <c r="G343" s="35"/>
      <c r="H343" s="35"/>
      <c r="I343" s="35"/>
      <c r="J343" s="35"/>
      <c r="K343" s="35"/>
      <c r="L343" s="41"/>
      <c r="M343" s="52"/>
      <c r="N343" s="52"/>
      <c r="O343" s="52"/>
      <c r="P343" s="52"/>
      <c r="Q343" s="52"/>
      <c r="R343" s="51"/>
      <c r="S343" s="62"/>
      <c r="T343" s="62"/>
      <c r="U343" s="62"/>
      <c r="V343" s="66"/>
      <c r="W343" s="85"/>
      <c r="X343" s="93"/>
      <c r="Y343" s="97"/>
    </row>
    <row r="344" spans="2:25" ht="33.9" customHeight="1">
      <c r="B344" s="22">
        <f t="shared" si="4"/>
        <v>292</v>
      </c>
      <c r="C344" s="30"/>
      <c r="D344" s="35"/>
      <c r="E344" s="35"/>
      <c r="F344" s="35"/>
      <c r="G344" s="35"/>
      <c r="H344" s="35"/>
      <c r="I344" s="35"/>
      <c r="J344" s="35"/>
      <c r="K344" s="35"/>
      <c r="L344" s="41"/>
      <c r="M344" s="52"/>
      <c r="N344" s="52"/>
      <c r="O344" s="52"/>
      <c r="P344" s="52"/>
      <c r="Q344" s="52"/>
      <c r="R344" s="51"/>
      <c r="S344" s="62"/>
      <c r="T344" s="62"/>
      <c r="U344" s="62"/>
      <c r="V344" s="66"/>
      <c r="W344" s="85"/>
      <c r="X344" s="93"/>
      <c r="Y344" s="97"/>
    </row>
    <row r="345" spans="2:25" ht="33.9" customHeight="1">
      <c r="B345" s="22">
        <f t="shared" si="4"/>
        <v>293</v>
      </c>
      <c r="C345" s="30"/>
      <c r="D345" s="35"/>
      <c r="E345" s="35"/>
      <c r="F345" s="35"/>
      <c r="G345" s="35"/>
      <c r="H345" s="35"/>
      <c r="I345" s="35"/>
      <c r="J345" s="35"/>
      <c r="K345" s="35"/>
      <c r="L345" s="41"/>
      <c r="M345" s="52"/>
      <c r="N345" s="52"/>
      <c r="O345" s="52"/>
      <c r="P345" s="52"/>
      <c r="Q345" s="52"/>
      <c r="R345" s="51"/>
      <c r="S345" s="62"/>
      <c r="T345" s="62"/>
      <c r="U345" s="62"/>
      <c r="V345" s="66"/>
      <c r="W345" s="85"/>
      <c r="X345" s="93"/>
      <c r="Y345" s="97"/>
    </row>
    <row r="346" spans="2:25" ht="33.9" customHeight="1">
      <c r="B346" s="22">
        <f t="shared" si="4"/>
        <v>294</v>
      </c>
      <c r="C346" s="30"/>
      <c r="D346" s="35"/>
      <c r="E346" s="35"/>
      <c r="F346" s="35"/>
      <c r="G346" s="35"/>
      <c r="H346" s="35"/>
      <c r="I346" s="35"/>
      <c r="J346" s="35"/>
      <c r="K346" s="35"/>
      <c r="L346" s="41"/>
      <c r="M346" s="52"/>
      <c r="N346" s="52"/>
      <c r="O346" s="52"/>
      <c r="P346" s="52"/>
      <c r="Q346" s="52"/>
      <c r="R346" s="51"/>
      <c r="S346" s="62"/>
      <c r="T346" s="62"/>
      <c r="U346" s="62"/>
      <c r="V346" s="66"/>
      <c r="W346" s="85"/>
      <c r="X346" s="93"/>
      <c r="Y346" s="97"/>
    </row>
    <row r="347" spans="2:25" ht="33.9" customHeight="1">
      <c r="B347" s="22">
        <f t="shared" si="4"/>
        <v>295</v>
      </c>
      <c r="C347" s="30"/>
      <c r="D347" s="35"/>
      <c r="E347" s="35"/>
      <c r="F347" s="35"/>
      <c r="G347" s="35"/>
      <c r="H347" s="35"/>
      <c r="I347" s="35"/>
      <c r="J347" s="35"/>
      <c r="K347" s="35"/>
      <c r="L347" s="41"/>
      <c r="M347" s="52"/>
      <c r="N347" s="52"/>
      <c r="O347" s="52"/>
      <c r="P347" s="52"/>
      <c r="Q347" s="52"/>
      <c r="R347" s="51"/>
      <c r="S347" s="62"/>
      <c r="T347" s="62"/>
      <c r="U347" s="62"/>
      <c r="V347" s="66"/>
      <c r="W347" s="85"/>
      <c r="X347" s="93"/>
      <c r="Y347" s="97"/>
    </row>
    <row r="348" spans="2:25" ht="33.9" customHeight="1">
      <c r="B348" s="22">
        <f t="shared" si="4"/>
        <v>296</v>
      </c>
      <c r="C348" s="30"/>
      <c r="D348" s="35"/>
      <c r="E348" s="35"/>
      <c r="F348" s="35"/>
      <c r="G348" s="35"/>
      <c r="H348" s="35"/>
      <c r="I348" s="35"/>
      <c r="J348" s="35"/>
      <c r="K348" s="35"/>
      <c r="L348" s="41"/>
      <c r="M348" s="52"/>
      <c r="N348" s="52"/>
      <c r="O348" s="52"/>
      <c r="P348" s="52"/>
      <c r="Q348" s="52"/>
      <c r="R348" s="51"/>
      <c r="S348" s="62"/>
      <c r="T348" s="62"/>
      <c r="U348" s="62"/>
      <c r="V348" s="66"/>
      <c r="W348" s="85"/>
      <c r="X348" s="93"/>
      <c r="Y348" s="97"/>
    </row>
    <row r="349" spans="2:25" ht="33.9" customHeight="1">
      <c r="B349" s="22">
        <f t="shared" si="4"/>
        <v>297</v>
      </c>
      <c r="C349" s="30"/>
      <c r="D349" s="35"/>
      <c r="E349" s="35"/>
      <c r="F349" s="35"/>
      <c r="G349" s="35"/>
      <c r="H349" s="35"/>
      <c r="I349" s="35"/>
      <c r="J349" s="35"/>
      <c r="K349" s="35"/>
      <c r="L349" s="41"/>
      <c r="M349" s="52"/>
      <c r="N349" s="52"/>
      <c r="O349" s="52"/>
      <c r="P349" s="52"/>
      <c r="Q349" s="52"/>
      <c r="R349" s="51"/>
      <c r="S349" s="62"/>
      <c r="T349" s="62"/>
      <c r="U349" s="62"/>
      <c r="V349" s="66"/>
      <c r="W349" s="85"/>
      <c r="X349" s="93"/>
      <c r="Y349" s="97"/>
    </row>
    <row r="350" spans="2:25" ht="33.9" customHeight="1">
      <c r="B350" s="22">
        <f t="shared" si="4"/>
        <v>298</v>
      </c>
      <c r="C350" s="30"/>
      <c r="D350" s="35"/>
      <c r="E350" s="35"/>
      <c r="F350" s="35"/>
      <c r="G350" s="35"/>
      <c r="H350" s="35"/>
      <c r="I350" s="35"/>
      <c r="J350" s="35"/>
      <c r="K350" s="35"/>
      <c r="L350" s="41"/>
      <c r="M350" s="52"/>
      <c r="N350" s="52"/>
      <c r="O350" s="52"/>
      <c r="P350" s="52"/>
      <c r="Q350" s="52"/>
      <c r="R350" s="51"/>
      <c r="S350" s="62"/>
      <c r="T350" s="62"/>
      <c r="U350" s="62"/>
      <c r="V350" s="66"/>
      <c r="W350" s="85"/>
      <c r="X350" s="93"/>
      <c r="Y350" s="97"/>
    </row>
    <row r="351" spans="2:25" ht="33.9" customHeight="1">
      <c r="B351" s="22">
        <f t="shared" si="4"/>
        <v>299</v>
      </c>
      <c r="C351" s="30"/>
      <c r="D351" s="35"/>
      <c r="E351" s="35"/>
      <c r="F351" s="35"/>
      <c r="G351" s="35"/>
      <c r="H351" s="35"/>
      <c r="I351" s="35"/>
      <c r="J351" s="35"/>
      <c r="K351" s="35"/>
      <c r="L351" s="41"/>
      <c r="M351" s="52"/>
      <c r="N351" s="52"/>
      <c r="O351" s="52"/>
      <c r="P351" s="52"/>
      <c r="Q351" s="52"/>
      <c r="R351" s="51"/>
      <c r="S351" s="62"/>
      <c r="T351" s="62"/>
      <c r="U351" s="62"/>
      <c r="V351" s="66"/>
      <c r="W351" s="85"/>
      <c r="X351" s="93"/>
      <c r="Y351" s="97"/>
    </row>
    <row r="352" spans="2:25" ht="33.9" customHeight="1">
      <c r="B352" s="22">
        <f t="shared" si="4"/>
        <v>300</v>
      </c>
      <c r="C352" s="30"/>
      <c r="D352" s="35"/>
      <c r="E352" s="35"/>
      <c r="F352" s="35"/>
      <c r="G352" s="35"/>
      <c r="H352" s="35"/>
      <c r="I352" s="35"/>
      <c r="J352" s="35"/>
      <c r="K352" s="35"/>
      <c r="L352" s="41"/>
      <c r="M352" s="52"/>
      <c r="N352" s="52"/>
      <c r="O352" s="52"/>
      <c r="P352" s="52"/>
      <c r="Q352" s="52"/>
      <c r="R352" s="51"/>
      <c r="S352" s="62"/>
      <c r="T352" s="62"/>
      <c r="U352" s="62"/>
      <c r="V352" s="66"/>
      <c r="W352" s="85"/>
      <c r="X352" s="93"/>
      <c r="Y352" s="97"/>
    </row>
    <row r="353" spans="2:25" ht="33.9" customHeight="1">
      <c r="B353" s="22">
        <f t="shared" si="4"/>
        <v>301</v>
      </c>
      <c r="C353" s="30"/>
      <c r="D353" s="35"/>
      <c r="E353" s="35"/>
      <c r="F353" s="35"/>
      <c r="G353" s="35"/>
      <c r="H353" s="35"/>
      <c r="I353" s="35"/>
      <c r="J353" s="35"/>
      <c r="K353" s="35"/>
      <c r="L353" s="41"/>
      <c r="M353" s="52"/>
      <c r="N353" s="52"/>
      <c r="O353" s="52"/>
      <c r="P353" s="52"/>
      <c r="Q353" s="52"/>
      <c r="R353" s="51"/>
      <c r="S353" s="62"/>
      <c r="T353" s="62"/>
      <c r="U353" s="62"/>
      <c r="V353" s="66"/>
      <c r="W353" s="85"/>
      <c r="X353" s="93"/>
      <c r="Y353" s="97"/>
    </row>
    <row r="354" spans="2:25" ht="33.9" customHeight="1">
      <c r="B354" s="22">
        <f t="shared" si="4"/>
        <v>302</v>
      </c>
      <c r="C354" s="30"/>
      <c r="D354" s="35"/>
      <c r="E354" s="35"/>
      <c r="F354" s="35"/>
      <c r="G354" s="35"/>
      <c r="H354" s="35"/>
      <c r="I354" s="35"/>
      <c r="J354" s="35"/>
      <c r="K354" s="35"/>
      <c r="L354" s="41"/>
      <c r="M354" s="52"/>
      <c r="N354" s="52"/>
      <c r="O354" s="52"/>
      <c r="P354" s="52"/>
      <c r="Q354" s="52"/>
      <c r="R354" s="51"/>
      <c r="S354" s="62"/>
      <c r="T354" s="62"/>
      <c r="U354" s="62"/>
      <c r="V354" s="66"/>
      <c r="W354" s="85"/>
      <c r="X354" s="93"/>
      <c r="Y354" s="97"/>
    </row>
    <row r="355" spans="2:25" ht="33.9" customHeight="1">
      <c r="B355" s="22">
        <f t="shared" si="4"/>
        <v>303</v>
      </c>
      <c r="C355" s="30"/>
      <c r="D355" s="35"/>
      <c r="E355" s="35"/>
      <c r="F355" s="35"/>
      <c r="G355" s="35"/>
      <c r="H355" s="35"/>
      <c r="I355" s="35"/>
      <c r="J355" s="35"/>
      <c r="K355" s="35"/>
      <c r="L355" s="41"/>
      <c r="M355" s="52"/>
      <c r="N355" s="52"/>
      <c r="O355" s="52"/>
      <c r="P355" s="52"/>
      <c r="Q355" s="52"/>
      <c r="R355" s="51"/>
      <c r="S355" s="62"/>
      <c r="T355" s="62"/>
      <c r="U355" s="62"/>
      <c r="V355" s="66"/>
      <c r="W355" s="85"/>
      <c r="X355" s="93"/>
      <c r="Y355" s="97"/>
    </row>
    <row r="356" spans="2:25" ht="33.9" customHeight="1">
      <c r="B356" s="22">
        <f t="shared" si="4"/>
        <v>304</v>
      </c>
      <c r="C356" s="30"/>
      <c r="D356" s="35"/>
      <c r="E356" s="35"/>
      <c r="F356" s="35"/>
      <c r="G356" s="35"/>
      <c r="H356" s="35"/>
      <c r="I356" s="35"/>
      <c r="J356" s="35"/>
      <c r="K356" s="35"/>
      <c r="L356" s="41"/>
      <c r="M356" s="52"/>
      <c r="N356" s="52"/>
      <c r="O356" s="52"/>
      <c r="P356" s="52"/>
      <c r="Q356" s="52"/>
      <c r="R356" s="51"/>
      <c r="S356" s="62"/>
      <c r="T356" s="62"/>
      <c r="U356" s="62"/>
      <c r="V356" s="66"/>
      <c r="W356" s="85"/>
      <c r="X356" s="93"/>
      <c r="Y356" s="97"/>
    </row>
    <row r="357" spans="2:25" ht="33.9" customHeight="1">
      <c r="B357" s="22">
        <f t="shared" si="4"/>
        <v>305</v>
      </c>
      <c r="C357" s="30"/>
      <c r="D357" s="35"/>
      <c r="E357" s="35"/>
      <c r="F357" s="35"/>
      <c r="G357" s="35"/>
      <c r="H357" s="35"/>
      <c r="I357" s="35"/>
      <c r="J357" s="35"/>
      <c r="K357" s="35"/>
      <c r="L357" s="41"/>
      <c r="M357" s="52"/>
      <c r="N357" s="52"/>
      <c r="O357" s="52"/>
      <c r="P357" s="52"/>
      <c r="Q357" s="52"/>
      <c r="R357" s="51"/>
      <c r="S357" s="62"/>
      <c r="T357" s="62"/>
      <c r="U357" s="62"/>
      <c r="V357" s="66"/>
      <c r="W357" s="85"/>
      <c r="X357" s="93"/>
      <c r="Y357" s="97"/>
    </row>
    <row r="358" spans="2:25" ht="33.9" customHeight="1">
      <c r="B358" s="22">
        <f t="shared" si="4"/>
        <v>306</v>
      </c>
      <c r="C358" s="30"/>
      <c r="D358" s="35"/>
      <c r="E358" s="35"/>
      <c r="F358" s="35"/>
      <c r="G358" s="35"/>
      <c r="H358" s="35"/>
      <c r="I358" s="35"/>
      <c r="J358" s="35"/>
      <c r="K358" s="35"/>
      <c r="L358" s="41"/>
      <c r="M358" s="52"/>
      <c r="N358" s="52"/>
      <c r="O358" s="52"/>
      <c r="P358" s="52"/>
      <c r="Q358" s="52"/>
      <c r="R358" s="51"/>
      <c r="S358" s="62"/>
      <c r="T358" s="62"/>
      <c r="U358" s="62"/>
      <c r="V358" s="66"/>
      <c r="W358" s="85"/>
      <c r="X358" s="93"/>
      <c r="Y358" s="97"/>
    </row>
    <row r="359" spans="2:25" ht="33.9" customHeight="1">
      <c r="B359" s="22">
        <f t="shared" si="4"/>
        <v>307</v>
      </c>
      <c r="C359" s="30"/>
      <c r="D359" s="35"/>
      <c r="E359" s="35"/>
      <c r="F359" s="35"/>
      <c r="G359" s="35"/>
      <c r="H359" s="35"/>
      <c r="I359" s="35"/>
      <c r="J359" s="35"/>
      <c r="K359" s="35"/>
      <c r="L359" s="41"/>
      <c r="M359" s="52"/>
      <c r="N359" s="52"/>
      <c r="O359" s="52"/>
      <c r="P359" s="52"/>
      <c r="Q359" s="52"/>
      <c r="R359" s="51"/>
      <c r="S359" s="62"/>
      <c r="T359" s="62"/>
      <c r="U359" s="62"/>
      <c r="V359" s="66"/>
      <c r="W359" s="85"/>
      <c r="X359" s="93"/>
      <c r="Y359" s="97"/>
    </row>
    <row r="360" spans="2:25" ht="33.9" customHeight="1">
      <c r="B360" s="22">
        <f t="shared" si="4"/>
        <v>308</v>
      </c>
      <c r="C360" s="30"/>
      <c r="D360" s="35"/>
      <c r="E360" s="35"/>
      <c r="F360" s="35"/>
      <c r="G360" s="35"/>
      <c r="H360" s="35"/>
      <c r="I360" s="35"/>
      <c r="J360" s="35"/>
      <c r="K360" s="35"/>
      <c r="L360" s="41"/>
      <c r="M360" s="52"/>
      <c r="N360" s="52"/>
      <c r="O360" s="52"/>
      <c r="P360" s="52"/>
      <c r="Q360" s="52"/>
      <c r="R360" s="51"/>
      <c r="S360" s="62"/>
      <c r="T360" s="62"/>
      <c r="U360" s="62"/>
      <c r="V360" s="66"/>
      <c r="W360" s="85"/>
      <c r="X360" s="93"/>
      <c r="Y360" s="97"/>
    </row>
    <row r="361" spans="2:25" ht="33.9" customHeight="1">
      <c r="B361" s="22">
        <f t="shared" si="4"/>
        <v>309</v>
      </c>
      <c r="C361" s="30"/>
      <c r="D361" s="35"/>
      <c r="E361" s="35"/>
      <c r="F361" s="35"/>
      <c r="G361" s="35"/>
      <c r="H361" s="35"/>
      <c r="I361" s="35"/>
      <c r="J361" s="35"/>
      <c r="K361" s="35"/>
      <c r="L361" s="41"/>
      <c r="M361" s="52"/>
      <c r="N361" s="52"/>
      <c r="O361" s="52"/>
      <c r="P361" s="52"/>
      <c r="Q361" s="52"/>
      <c r="R361" s="51"/>
      <c r="S361" s="62"/>
      <c r="T361" s="62"/>
      <c r="U361" s="62"/>
      <c r="V361" s="66"/>
      <c r="W361" s="85"/>
      <c r="X361" s="93"/>
      <c r="Y361" s="97"/>
    </row>
    <row r="362" spans="2:25" ht="33.9" customHeight="1">
      <c r="B362" s="22">
        <f t="shared" si="4"/>
        <v>310</v>
      </c>
      <c r="C362" s="30"/>
      <c r="D362" s="35"/>
      <c r="E362" s="35"/>
      <c r="F362" s="35"/>
      <c r="G362" s="35"/>
      <c r="H362" s="35"/>
      <c r="I362" s="35"/>
      <c r="J362" s="35"/>
      <c r="K362" s="35"/>
      <c r="L362" s="41"/>
      <c r="M362" s="52"/>
      <c r="N362" s="52"/>
      <c r="O362" s="52"/>
      <c r="P362" s="52"/>
      <c r="Q362" s="52"/>
      <c r="R362" s="51"/>
      <c r="S362" s="62"/>
      <c r="T362" s="62"/>
      <c r="U362" s="62"/>
      <c r="V362" s="66"/>
      <c r="W362" s="85"/>
      <c r="X362" s="93"/>
      <c r="Y362" s="97"/>
    </row>
    <row r="363" spans="2:25" ht="33.9" customHeight="1">
      <c r="B363" s="22">
        <f t="shared" si="4"/>
        <v>311</v>
      </c>
      <c r="C363" s="30"/>
      <c r="D363" s="35"/>
      <c r="E363" s="35"/>
      <c r="F363" s="35"/>
      <c r="G363" s="35"/>
      <c r="H363" s="35"/>
      <c r="I363" s="35"/>
      <c r="J363" s="35"/>
      <c r="K363" s="35"/>
      <c r="L363" s="41"/>
      <c r="M363" s="52"/>
      <c r="N363" s="52"/>
      <c r="O363" s="52"/>
      <c r="P363" s="52"/>
      <c r="Q363" s="52"/>
      <c r="R363" s="51"/>
      <c r="S363" s="62"/>
      <c r="T363" s="62"/>
      <c r="U363" s="62"/>
      <c r="V363" s="66"/>
      <c r="W363" s="85"/>
      <c r="X363" s="93"/>
      <c r="Y363" s="97"/>
    </row>
    <row r="364" spans="2:25" ht="33.9" customHeight="1">
      <c r="B364" s="22">
        <f t="shared" si="4"/>
        <v>312</v>
      </c>
      <c r="C364" s="30"/>
      <c r="D364" s="35"/>
      <c r="E364" s="35"/>
      <c r="F364" s="35"/>
      <c r="G364" s="35"/>
      <c r="H364" s="35"/>
      <c r="I364" s="35"/>
      <c r="J364" s="35"/>
      <c r="K364" s="35"/>
      <c r="L364" s="41"/>
      <c r="M364" s="52"/>
      <c r="N364" s="52"/>
      <c r="O364" s="52"/>
      <c r="P364" s="52"/>
      <c r="Q364" s="52"/>
      <c r="R364" s="51"/>
      <c r="S364" s="62"/>
      <c r="T364" s="62"/>
      <c r="U364" s="62"/>
      <c r="V364" s="66"/>
      <c r="W364" s="85"/>
      <c r="X364" s="93"/>
      <c r="Y364" s="97"/>
    </row>
    <row r="365" spans="2:25" ht="33.9" customHeight="1">
      <c r="B365" s="22">
        <f t="shared" si="4"/>
        <v>313</v>
      </c>
      <c r="C365" s="30"/>
      <c r="D365" s="35"/>
      <c r="E365" s="35"/>
      <c r="F365" s="35"/>
      <c r="G365" s="35"/>
      <c r="H365" s="35"/>
      <c r="I365" s="35"/>
      <c r="J365" s="35"/>
      <c r="K365" s="35"/>
      <c r="L365" s="41"/>
      <c r="M365" s="52"/>
      <c r="N365" s="52"/>
      <c r="O365" s="52"/>
      <c r="P365" s="52"/>
      <c r="Q365" s="52"/>
      <c r="R365" s="51"/>
      <c r="S365" s="62"/>
      <c r="T365" s="62"/>
      <c r="U365" s="62"/>
      <c r="V365" s="66"/>
      <c r="W365" s="85"/>
      <c r="X365" s="93"/>
      <c r="Y365" s="97"/>
    </row>
    <row r="366" spans="2:25" ht="33.9" customHeight="1">
      <c r="B366" s="22">
        <f t="shared" si="4"/>
        <v>314</v>
      </c>
      <c r="C366" s="30"/>
      <c r="D366" s="35"/>
      <c r="E366" s="35"/>
      <c r="F366" s="35"/>
      <c r="G366" s="35"/>
      <c r="H366" s="35"/>
      <c r="I366" s="35"/>
      <c r="J366" s="35"/>
      <c r="K366" s="35"/>
      <c r="L366" s="41"/>
      <c r="M366" s="52"/>
      <c r="N366" s="52"/>
      <c r="O366" s="52"/>
      <c r="P366" s="52"/>
      <c r="Q366" s="52"/>
      <c r="R366" s="51"/>
      <c r="S366" s="62"/>
      <c r="T366" s="62"/>
      <c r="U366" s="62"/>
      <c r="V366" s="66"/>
      <c r="W366" s="85"/>
      <c r="X366" s="93"/>
      <c r="Y366" s="97"/>
    </row>
    <row r="367" spans="2:25" ht="33.9" customHeight="1">
      <c r="B367" s="22">
        <f t="shared" si="4"/>
        <v>315</v>
      </c>
      <c r="C367" s="30"/>
      <c r="D367" s="35"/>
      <c r="E367" s="35"/>
      <c r="F367" s="35"/>
      <c r="G367" s="35"/>
      <c r="H367" s="35"/>
      <c r="I367" s="35"/>
      <c r="J367" s="35"/>
      <c r="K367" s="35"/>
      <c r="L367" s="41"/>
      <c r="M367" s="52"/>
      <c r="N367" s="52"/>
      <c r="O367" s="52"/>
      <c r="P367" s="52"/>
      <c r="Q367" s="52"/>
      <c r="R367" s="51"/>
      <c r="S367" s="62"/>
      <c r="T367" s="62"/>
      <c r="U367" s="62"/>
      <c r="V367" s="66"/>
      <c r="W367" s="85"/>
      <c r="X367" s="93"/>
      <c r="Y367" s="97"/>
    </row>
    <row r="368" spans="2:25" ht="33.9" customHeight="1">
      <c r="B368" s="22">
        <f t="shared" si="4"/>
        <v>316</v>
      </c>
      <c r="C368" s="30"/>
      <c r="D368" s="35"/>
      <c r="E368" s="35"/>
      <c r="F368" s="35"/>
      <c r="G368" s="35"/>
      <c r="H368" s="35"/>
      <c r="I368" s="35"/>
      <c r="J368" s="35"/>
      <c r="K368" s="35"/>
      <c r="L368" s="41"/>
      <c r="M368" s="52"/>
      <c r="N368" s="52"/>
      <c r="O368" s="52"/>
      <c r="P368" s="52"/>
      <c r="Q368" s="52"/>
      <c r="R368" s="51"/>
      <c r="S368" s="62"/>
      <c r="T368" s="62"/>
      <c r="U368" s="62"/>
      <c r="V368" s="66"/>
      <c r="W368" s="85"/>
      <c r="X368" s="93"/>
      <c r="Y368" s="97"/>
    </row>
    <row r="369" spans="2:25" ht="33.9" customHeight="1">
      <c r="B369" s="22">
        <f t="shared" si="4"/>
        <v>317</v>
      </c>
      <c r="C369" s="30"/>
      <c r="D369" s="35"/>
      <c r="E369" s="35"/>
      <c r="F369" s="35"/>
      <c r="G369" s="35"/>
      <c r="H369" s="35"/>
      <c r="I369" s="35"/>
      <c r="J369" s="35"/>
      <c r="K369" s="35"/>
      <c r="L369" s="41"/>
      <c r="M369" s="52"/>
      <c r="N369" s="52"/>
      <c r="O369" s="52"/>
      <c r="P369" s="52"/>
      <c r="Q369" s="52"/>
      <c r="R369" s="51"/>
      <c r="S369" s="62"/>
      <c r="T369" s="62"/>
      <c r="U369" s="62"/>
      <c r="V369" s="66"/>
      <c r="W369" s="85"/>
      <c r="X369" s="93"/>
      <c r="Y369" s="97"/>
    </row>
    <row r="370" spans="2:25" ht="33.9" customHeight="1">
      <c r="B370" s="22">
        <f t="shared" si="4"/>
        <v>318</v>
      </c>
      <c r="C370" s="30"/>
      <c r="D370" s="35"/>
      <c r="E370" s="35"/>
      <c r="F370" s="35"/>
      <c r="G370" s="35"/>
      <c r="H370" s="35"/>
      <c r="I370" s="35"/>
      <c r="J370" s="35"/>
      <c r="K370" s="35"/>
      <c r="L370" s="41"/>
      <c r="M370" s="52"/>
      <c r="N370" s="52"/>
      <c r="O370" s="52"/>
      <c r="P370" s="52"/>
      <c r="Q370" s="52"/>
      <c r="R370" s="51"/>
      <c r="S370" s="62"/>
      <c r="T370" s="62"/>
      <c r="U370" s="62"/>
      <c r="V370" s="66"/>
      <c r="W370" s="85"/>
      <c r="X370" s="93"/>
      <c r="Y370" s="97"/>
    </row>
    <row r="371" spans="2:25" ht="33.9" customHeight="1">
      <c r="B371" s="22">
        <f t="shared" si="4"/>
        <v>319</v>
      </c>
      <c r="C371" s="30"/>
      <c r="D371" s="35"/>
      <c r="E371" s="35"/>
      <c r="F371" s="35"/>
      <c r="G371" s="35"/>
      <c r="H371" s="35"/>
      <c r="I371" s="35"/>
      <c r="J371" s="35"/>
      <c r="K371" s="35"/>
      <c r="L371" s="41"/>
      <c r="M371" s="52"/>
      <c r="N371" s="52"/>
      <c r="O371" s="52"/>
      <c r="P371" s="52"/>
      <c r="Q371" s="52"/>
      <c r="R371" s="51"/>
      <c r="S371" s="62"/>
      <c r="T371" s="62"/>
      <c r="U371" s="62"/>
      <c r="V371" s="66"/>
      <c r="W371" s="85"/>
      <c r="X371" s="93"/>
      <c r="Y371" s="97"/>
    </row>
    <row r="372" spans="2:25" ht="33.9" customHeight="1">
      <c r="B372" s="22">
        <f t="shared" si="4"/>
        <v>320</v>
      </c>
      <c r="C372" s="30"/>
      <c r="D372" s="35"/>
      <c r="E372" s="35"/>
      <c r="F372" s="35"/>
      <c r="G372" s="35"/>
      <c r="H372" s="35"/>
      <c r="I372" s="35"/>
      <c r="J372" s="35"/>
      <c r="K372" s="35"/>
      <c r="L372" s="41"/>
      <c r="M372" s="52"/>
      <c r="N372" s="52"/>
      <c r="O372" s="52"/>
      <c r="P372" s="52"/>
      <c r="Q372" s="52"/>
      <c r="R372" s="51"/>
      <c r="S372" s="62"/>
      <c r="T372" s="62"/>
      <c r="U372" s="62"/>
      <c r="V372" s="66"/>
      <c r="W372" s="85"/>
      <c r="X372" s="93"/>
      <c r="Y372" s="97"/>
    </row>
    <row r="373" spans="2:25" ht="33.9" customHeight="1">
      <c r="B373" s="22">
        <f t="shared" si="4"/>
        <v>321</v>
      </c>
      <c r="C373" s="30"/>
      <c r="D373" s="35"/>
      <c r="E373" s="35"/>
      <c r="F373" s="35"/>
      <c r="G373" s="35"/>
      <c r="H373" s="35"/>
      <c r="I373" s="35"/>
      <c r="J373" s="35"/>
      <c r="K373" s="35"/>
      <c r="L373" s="41"/>
      <c r="M373" s="52"/>
      <c r="N373" s="52"/>
      <c r="O373" s="52"/>
      <c r="P373" s="52"/>
      <c r="Q373" s="52"/>
      <c r="R373" s="51"/>
      <c r="S373" s="62"/>
      <c r="T373" s="62"/>
      <c r="U373" s="62"/>
      <c r="V373" s="66"/>
      <c r="W373" s="85"/>
      <c r="X373" s="93"/>
      <c r="Y373" s="97"/>
    </row>
    <row r="374" spans="2:25" ht="33.9" customHeight="1">
      <c r="B374" s="22">
        <f t="shared" ref="B374:B437" si="5">B373+1</f>
        <v>322</v>
      </c>
      <c r="C374" s="30"/>
      <c r="D374" s="35"/>
      <c r="E374" s="35"/>
      <c r="F374" s="35"/>
      <c r="G374" s="35"/>
      <c r="H374" s="35"/>
      <c r="I374" s="35"/>
      <c r="J374" s="35"/>
      <c r="K374" s="35"/>
      <c r="L374" s="41"/>
      <c r="M374" s="52"/>
      <c r="N374" s="52"/>
      <c r="O374" s="52"/>
      <c r="P374" s="52"/>
      <c r="Q374" s="52"/>
      <c r="R374" s="51"/>
      <c r="S374" s="62"/>
      <c r="T374" s="62"/>
      <c r="U374" s="62"/>
      <c r="V374" s="66"/>
      <c r="W374" s="85"/>
      <c r="X374" s="93"/>
      <c r="Y374" s="97"/>
    </row>
    <row r="375" spans="2:25" ht="33.9" customHeight="1">
      <c r="B375" s="22">
        <f t="shared" si="5"/>
        <v>323</v>
      </c>
      <c r="C375" s="30"/>
      <c r="D375" s="35"/>
      <c r="E375" s="35"/>
      <c r="F375" s="35"/>
      <c r="G375" s="35"/>
      <c r="H375" s="35"/>
      <c r="I375" s="35"/>
      <c r="J375" s="35"/>
      <c r="K375" s="35"/>
      <c r="L375" s="41"/>
      <c r="M375" s="52"/>
      <c r="N375" s="52"/>
      <c r="O375" s="52"/>
      <c r="P375" s="52"/>
      <c r="Q375" s="52"/>
      <c r="R375" s="51"/>
      <c r="S375" s="62"/>
      <c r="T375" s="62"/>
      <c r="U375" s="62"/>
      <c r="V375" s="66"/>
      <c r="W375" s="85"/>
      <c r="X375" s="93"/>
      <c r="Y375" s="97"/>
    </row>
    <row r="376" spans="2:25" ht="33.9" customHeight="1">
      <c r="B376" s="22">
        <f t="shared" si="5"/>
        <v>324</v>
      </c>
      <c r="C376" s="30"/>
      <c r="D376" s="35"/>
      <c r="E376" s="35"/>
      <c r="F376" s="35"/>
      <c r="G376" s="35"/>
      <c r="H376" s="35"/>
      <c r="I376" s="35"/>
      <c r="J376" s="35"/>
      <c r="K376" s="35"/>
      <c r="L376" s="41"/>
      <c r="M376" s="52"/>
      <c r="N376" s="52"/>
      <c r="O376" s="52"/>
      <c r="P376" s="52"/>
      <c r="Q376" s="52"/>
      <c r="R376" s="51"/>
      <c r="S376" s="62"/>
      <c r="T376" s="62"/>
      <c r="U376" s="62"/>
      <c r="V376" s="66"/>
      <c r="W376" s="85"/>
      <c r="X376" s="93"/>
      <c r="Y376" s="97"/>
    </row>
    <row r="377" spans="2:25" ht="33.9" customHeight="1">
      <c r="B377" s="22">
        <f t="shared" si="5"/>
        <v>325</v>
      </c>
      <c r="C377" s="30"/>
      <c r="D377" s="35"/>
      <c r="E377" s="35"/>
      <c r="F377" s="35"/>
      <c r="G377" s="35"/>
      <c r="H377" s="35"/>
      <c r="I377" s="35"/>
      <c r="J377" s="35"/>
      <c r="K377" s="35"/>
      <c r="L377" s="41"/>
      <c r="M377" s="52"/>
      <c r="N377" s="52"/>
      <c r="O377" s="52"/>
      <c r="P377" s="52"/>
      <c r="Q377" s="52"/>
      <c r="R377" s="51"/>
      <c r="S377" s="62"/>
      <c r="T377" s="62"/>
      <c r="U377" s="62"/>
      <c r="V377" s="66"/>
      <c r="W377" s="85"/>
      <c r="X377" s="93"/>
      <c r="Y377" s="97"/>
    </row>
    <row r="378" spans="2:25" ht="33.9" customHeight="1">
      <c r="B378" s="22">
        <f t="shared" si="5"/>
        <v>326</v>
      </c>
      <c r="C378" s="30"/>
      <c r="D378" s="35"/>
      <c r="E378" s="35"/>
      <c r="F378" s="35"/>
      <c r="G378" s="35"/>
      <c r="H378" s="35"/>
      <c r="I378" s="35"/>
      <c r="J378" s="35"/>
      <c r="K378" s="35"/>
      <c r="L378" s="41"/>
      <c r="M378" s="52"/>
      <c r="N378" s="52"/>
      <c r="O378" s="52"/>
      <c r="P378" s="52"/>
      <c r="Q378" s="52"/>
      <c r="R378" s="51"/>
      <c r="S378" s="62"/>
      <c r="T378" s="62"/>
      <c r="U378" s="62"/>
      <c r="V378" s="66"/>
      <c r="W378" s="85"/>
      <c r="X378" s="93"/>
      <c r="Y378" s="97"/>
    </row>
    <row r="379" spans="2:25" ht="33.9" customHeight="1">
      <c r="B379" s="22">
        <f t="shared" si="5"/>
        <v>327</v>
      </c>
      <c r="C379" s="30"/>
      <c r="D379" s="35"/>
      <c r="E379" s="35"/>
      <c r="F379" s="35"/>
      <c r="G379" s="35"/>
      <c r="H379" s="35"/>
      <c r="I379" s="35"/>
      <c r="J379" s="35"/>
      <c r="K379" s="35"/>
      <c r="L379" s="41"/>
      <c r="M379" s="52"/>
      <c r="N379" s="52"/>
      <c r="O379" s="52"/>
      <c r="P379" s="52"/>
      <c r="Q379" s="52"/>
      <c r="R379" s="51"/>
      <c r="S379" s="62"/>
      <c r="T379" s="62"/>
      <c r="U379" s="62"/>
      <c r="V379" s="66"/>
      <c r="W379" s="85"/>
      <c r="X379" s="93"/>
      <c r="Y379" s="97"/>
    </row>
    <row r="380" spans="2:25" ht="33.9" customHeight="1">
      <c r="B380" s="22">
        <f t="shared" si="5"/>
        <v>328</v>
      </c>
      <c r="C380" s="30"/>
      <c r="D380" s="35"/>
      <c r="E380" s="35"/>
      <c r="F380" s="35"/>
      <c r="G380" s="35"/>
      <c r="H380" s="35"/>
      <c r="I380" s="35"/>
      <c r="J380" s="35"/>
      <c r="K380" s="35"/>
      <c r="L380" s="41"/>
      <c r="M380" s="52"/>
      <c r="N380" s="52"/>
      <c r="O380" s="52"/>
      <c r="P380" s="52"/>
      <c r="Q380" s="52"/>
      <c r="R380" s="51"/>
      <c r="S380" s="62"/>
      <c r="T380" s="62"/>
      <c r="U380" s="62"/>
      <c r="V380" s="66"/>
      <c r="W380" s="85"/>
      <c r="X380" s="93"/>
      <c r="Y380" s="97"/>
    </row>
    <row r="381" spans="2:25" ht="33.9" customHeight="1">
      <c r="B381" s="22">
        <f t="shared" si="5"/>
        <v>329</v>
      </c>
      <c r="C381" s="30"/>
      <c r="D381" s="35"/>
      <c r="E381" s="35"/>
      <c r="F381" s="35"/>
      <c r="G381" s="35"/>
      <c r="H381" s="35"/>
      <c r="I381" s="35"/>
      <c r="J381" s="35"/>
      <c r="K381" s="35"/>
      <c r="L381" s="41"/>
      <c r="M381" s="52"/>
      <c r="N381" s="52"/>
      <c r="O381" s="52"/>
      <c r="P381" s="52"/>
      <c r="Q381" s="52"/>
      <c r="R381" s="51"/>
      <c r="S381" s="62"/>
      <c r="T381" s="62"/>
      <c r="U381" s="62"/>
      <c r="V381" s="66"/>
      <c r="W381" s="85"/>
      <c r="X381" s="93"/>
      <c r="Y381" s="97"/>
    </row>
    <row r="382" spans="2:25" ht="33.9" customHeight="1">
      <c r="B382" s="22">
        <f t="shared" si="5"/>
        <v>330</v>
      </c>
      <c r="C382" s="30"/>
      <c r="D382" s="35"/>
      <c r="E382" s="35"/>
      <c r="F382" s="35"/>
      <c r="G382" s="35"/>
      <c r="H382" s="35"/>
      <c r="I382" s="35"/>
      <c r="J382" s="35"/>
      <c r="K382" s="35"/>
      <c r="L382" s="41"/>
      <c r="M382" s="52"/>
      <c r="N382" s="52"/>
      <c r="O382" s="52"/>
      <c r="P382" s="52"/>
      <c r="Q382" s="52"/>
      <c r="R382" s="51"/>
      <c r="S382" s="62"/>
      <c r="T382" s="62"/>
      <c r="U382" s="62"/>
      <c r="V382" s="66"/>
      <c r="W382" s="85"/>
      <c r="X382" s="93"/>
      <c r="Y382" s="97"/>
    </row>
    <row r="383" spans="2:25" ht="33.9" customHeight="1">
      <c r="B383" s="22">
        <f t="shared" si="5"/>
        <v>331</v>
      </c>
      <c r="C383" s="30"/>
      <c r="D383" s="35"/>
      <c r="E383" s="35"/>
      <c r="F383" s="35"/>
      <c r="G383" s="35"/>
      <c r="H383" s="35"/>
      <c r="I383" s="35"/>
      <c r="J383" s="35"/>
      <c r="K383" s="35"/>
      <c r="L383" s="41"/>
      <c r="M383" s="52"/>
      <c r="N383" s="52"/>
      <c r="O383" s="52"/>
      <c r="P383" s="52"/>
      <c r="Q383" s="52"/>
      <c r="R383" s="51"/>
      <c r="S383" s="62"/>
      <c r="T383" s="62"/>
      <c r="U383" s="62"/>
      <c r="V383" s="66"/>
      <c r="W383" s="85"/>
      <c r="X383" s="93"/>
      <c r="Y383" s="97"/>
    </row>
    <row r="384" spans="2:25" ht="33.9" customHeight="1">
      <c r="B384" s="22">
        <f t="shared" si="5"/>
        <v>332</v>
      </c>
      <c r="C384" s="30"/>
      <c r="D384" s="35"/>
      <c r="E384" s="35"/>
      <c r="F384" s="35"/>
      <c r="G384" s="35"/>
      <c r="H384" s="35"/>
      <c r="I384" s="35"/>
      <c r="J384" s="35"/>
      <c r="K384" s="35"/>
      <c r="L384" s="41"/>
      <c r="M384" s="52"/>
      <c r="N384" s="52"/>
      <c r="O384" s="52"/>
      <c r="P384" s="52"/>
      <c r="Q384" s="52"/>
      <c r="R384" s="51"/>
      <c r="S384" s="62"/>
      <c r="T384" s="62"/>
      <c r="U384" s="62"/>
      <c r="V384" s="66"/>
      <c r="W384" s="85"/>
      <c r="X384" s="93"/>
      <c r="Y384" s="97"/>
    </row>
    <row r="385" spans="2:25" ht="33.9" customHeight="1">
      <c r="B385" s="22">
        <f t="shared" si="5"/>
        <v>333</v>
      </c>
      <c r="C385" s="30"/>
      <c r="D385" s="35"/>
      <c r="E385" s="35"/>
      <c r="F385" s="35"/>
      <c r="G385" s="35"/>
      <c r="H385" s="35"/>
      <c r="I385" s="35"/>
      <c r="J385" s="35"/>
      <c r="K385" s="35"/>
      <c r="L385" s="41"/>
      <c r="M385" s="52"/>
      <c r="N385" s="52"/>
      <c r="O385" s="52"/>
      <c r="P385" s="52"/>
      <c r="Q385" s="52"/>
      <c r="R385" s="51"/>
      <c r="S385" s="62"/>
      <c r="T385" s="62"/>
      <c r="U385" s="62"/>
      <c r="V385" s="66"/>
      <c r="W385" s="85"/>
      <c r="X385" s="93"/>
      <c r="Y385" s="97"/>
    </row>
    <row r="386" spans="2:25" ht="33.9" customHeight="1">
      <c r="B386" s="22">
        <f t="shared" si="5"/>
        <v>334</v>
      </c>
      <c r="C386" s="30"/>
      <c r="D386" s="35"/>
      <c r="E386" s="35"/>
      <c r="F386" s="35"/>
      <c r="G386" s="35"/>
      <c r="H386" s="35"/>
      <c r="I386" s="35"/>
      <c r="J386" s="35"/>
      <c r="K386" s="35"/>
      <c r="L386" s="41"/>
      <c r="M386" s="52"/>
      <c r="N386" s="52"/>
      <c r="O386" s="52"/>
      <c r="P386" s="52"/>
      <c r="Q386" s="52"/>
      <c r="R386" s="51"/>
      <c r="S386" s="62"/>
      <c r="T386" s="62"/>
      <c r="U386" s="62"/>
      <c r="V386" s="66"/>
      <c r="W386" s="85"/>
      <c r="X386" s="93"/>
      <c r="Y386" s="97"/>
    </row>
    <row r="387" spans="2:25" ht="33.9" customHeight="1">
      <c r="B387" s="22">
        <f t="shared" si="5"/>
        <v>335</v>
      </c>
      <c r="C387" s="30"/>
      <c r="D387" s="35"/>
      <c r="E387" s="35"/>
      <c r="F387" s="35"/>
      <c r="G387" s="35"/>
      <c r="H387" s="35"/>
      <c r="I387" s="35"/>
      <c r="J387" s="35"/>
      <c r="K387" s="35"/>
      <c r="L387" s="41"/>
      <c r="M387" s="52"/>
      <c r="N387" s="52"/>
      <c r="O387" s="52"/>
      <c r="P387" s="52"/>
      <c r="Q387" s="52"/>
      <c r="R387" s="51"/>
      <c r="S387" s="62"/>
      <c r="T387" s="62"/>
      <c r="U387" s="62"/>
      <c r="V387" s="66"/>
      <c r="W387" s="85"/>
      <c r="X387" s="93"/>
      <c r="Y387" s="97"/>
    </row>
    <row r="388" spans="2:25" ht="33.9" customHeight="1">
      <c r="B388" s="22">
        <f t="shared" si="5"/>
        <v>336</v>
      </c>
      <c r="C388" s="30"/>
      <c r="D388" s="35"/>
      <c r="E388" s="35"/>
      <c r="F388" s="35"/>
      <c r="G388" s="35"/>
      <c r="H388" s="35"/>
      <c r="I388" s="35"/>
      <c r="J388" s="35"/>
      <c r="K388" s="35"/>
      <c r="L388" s="41"/>
      <c r="M388" s="52"/>
      <c r="N388" s="52"/>
      <c r="O388" s="52"/>
      <c r="P388" s="52"/>
      <c r="Q388" s="52"/>
      <c r="R388" s="51"/>
      <c r="S388" s="62"/>
      <c r="T388" s="62"/>
      <c r="U388" s="62"/>
      <c r="V388" s="66"/>
      <c r="W388" s="85"/>
      <c r="X388" s="93"/>
      <c r="Y388" s="97"/>
    </row>
    <row r="389" spans="2:25" ht="33.9" customHeight="1">
      <c r="B389" s="22">
        <f t="shared" si="5"/>
        <v>337</v>
      </c>
      <c r="C389" s="30"/>
      <c r="D389" s="35"/>
      <c r="E389" s="35"/>
      <c r="F389" s="35"/>
      <c r="G389" s="35"/>
      <c r="H389" s="35"/>
      <c r="I389" s="35"/>
      <c r="J389" s="35"/>
      <c r="K389" s="35"/>
      <c r="L389" s="41"/>
      <c r="M389" s="52"/>
      <c r="N389" s="52"/>
      <c r="O389" s="52"/>
      <c r="P389" s="52"/>
      <c r="Q389" s="52"/>
      <c r="R389" s="51"/>
      <c r="S389" s="62"/>
      <c r="T389" s="62"/>
      <c r="U389" s="62"/>
      <c r="V389" s="66"/>
      <c r="W389" s="85"/>
      <c r="X389" s="93"/>
      <c r="Y389" s="97"/>
    </row>
    <row r="390" spans="2:25" ht="33.9" customHeight="1">
      <c r="B390" s="22">
        <f t="shared" si="5"/>
        <v>338</v>
      </c>
      <c r="C390" s="30"/>
      <c r="D390" s="35"/>
      <c r="E390" s="35"/>
      <c r="F390" s="35"/>
      <c r="G390" s="35"/>
      <c r="H390" s="35"/>
      <c r="I390" s="35"/>
      <c r="J390" s="35"/>
      <c r="K390" s="35"/>
      <c r="L390" s="41"/>
      <c r="M390" s="52"/>
      <c r="N390" s="52"/>
      <c r="O390" s="52"/>
      <c r="P390" s="52"/>
      <c r="Q390" s="52"/>
      <c r="R390" s="51"/>
      <c r="S390" s="62"/>
      <c r="T390" s="62"/>
      <c r="U390" s="62"/>
      <c r="V390" s="66"/>
      <c r="W390" s="85"/>
      <c r="X390" s="93"/>
      <c r="Y390" s="97"/>
    </row>
    <row r="391" spans="2:25" ht="33.9" customHeight="1">
      <c r="B391" s="22">
        <f t="shared" si="5"/>
        <v>339</v>
      </c>
      <c r="C391" s="30"/>
      <c r="D391" s="35"/>
      <c r="E391" s="35"/>
      <c r="F391" s="35"/>
      <c r="G391" s="35"/>
      <c r="H391" s="35"/>
      <c r="I391" s="35"/>
      <c r="J391" s="35"/>
      <c r="K391" s="35"/>
      <c r="L391" s="41"/>
      <c r="M391" s="52"/>
      <c r="N391" s="52"/>
      <c r="O391" s="52"/>
      <c r="P391" s="52"/>
      <c r="Q391" s="52"/>
      <c r="R391" s="51"/>
      <c r="S391" s="62"/>
      <c r="T391" s="62"/>
      <c r="U391" s="62"/>
      <c r="V391" s="66"/>
      <c r="W391" s="85"/>
      <c r="X391" s="93"/>
      <c r="Y391" s="97"/>
    </row>
    <row r="392" spans="2:25" ht="33.9" customHeight="1">
      <c r="B392" s="22">
        <f t="shared" si="5"/>
        <v>340</v>
      </c>
      <c r="C392" s="30"/>
      <c r="D392" s="35"/>
      <c r="E392" s="35"/>
      <c r="F392" s="35"/>
      <c r="G392" s="35"/>
      <c r="H392" s="35"/>
      <c r="I392" s="35"/>
      <c r="J392" s="35"/>
      <c r="K392" s="35"/>
      <c r="L392" s="41"/>
      <c r="M392" s="52"/>
      <c r="N392" s="52"/>
      <c r="O392" s="52"/>
      <c r="P392" s="52"/>
      <c r="Q392" s="52"/>
      <c r="R392" s="51"/>
      <c r="S392" s="62"/>
      <c r="T392" s="62"/>
      <c r="U392" s="62"/>
      <c r="V392" s="66"/>
      <c r="W392" s="85"/>
      <c r="X392" s="93"/>
      <c r="Y392" s="97"/>
    </row>
    <row r="393" spans="2:25" ht="33.9" customHeight="1">
      <c r="B393" s="22">
        <f t="shared" si="5"/>
        <v>341</v>
      </c>
      <c r="C393" s="30"/>
      <c r="D393" s="35"/>
      <c r="E393" s="35"/>
      <c r="F393" s="35"/>
      <c r="G393" s="35"/>
      <c r="H393" s="35"/>
      <c r="I393" s="35"/>
      <c r="J393" s="35"/>
      <c r="K393" s="35"/>
      <c r="L393" s="41"/>
      <c r="M393" s="52"/>
      <c r="N393" s="52"/>
      <c r="O393" s="52"/>
      <c r="P393" s="52"/>
      <c r="Q393" s="52"/>
      <c r="R393" s="51"/>
      <c r="S393" s="62"/>
      <c r="T393" s="62"/>
      <c r="U393" s="62"/>
      <c r="V393" s="66"/>
      <c r="W393" s="85"/>
      <c r="X393" s="93"/>
      <c r="Y393" s="97"/>
    </row>
    <row r="394" spans="2:25" ht="33.9" customHeight="1">
      <c r="B394" s="22">
        <f t="shared" si="5"/>
        <v>342</v>
      </c>
      <c r="C394" s="30"/>
      <c r="D394" s="35"/>
      <c r="E394" s="35"/>
      <c r="F394" s="35"/>
      <c r="G394" s="35"/>
      <c r="H394" s="35"/>
      <c r="I394" s="35"/>
      <c r="J394" s="35"/>
      <c r="K394" s="35"/>
      <c r="L394" s="41"/>
      <c r="M394" s="52"/>
      <c r="N394" s="52"/>
      <c r="O394" s="52"/>
      <c r="P394" s="52"/>
      <c r="Q394" s="52"/>
      <c r="R394" s="51"/>
      <c r="S394" s="62"/>
      <c r="T394" s="62"/>
      <c r="U394" s="62"/>
      <c r="V394" s="66"/>
      <c r="W394" s="85"/>
      <c r="X394" s="93"/>
      <c r="Y394" s="97"/>
    </row>
    <row r="395" spans="2:25" ht="33.9" customHeight="1">
      <c r="B395" s="22">
        <f t="shared" si="5"/>
        <v>343</v>
      </c>
      <c r="C395" s="30"/>
      <c r="D395" s="35"/>
      <c r="E395" s="35"/>
      <c r="F395" s="35"/>
      <c r="G395" s="35"/>
      <c r="H395" s="35"/>
      <c r="I395" s="35"/>
      <c r="J395" s="35"/>
      <c r="K395" s="35"/>
      <c r="L395" s="41"/>
      <c r="M395" s="52"/>
      <c r="N395" s="52"/>
      <c r="O395" s="52"/>
      <c r="P395" s="52"/>
      <c r="Q395" s="52"/>
      <c r="R395" s="51"/>
      <c r="S395" s="62"/>
      <c r="T395" s="62"/>
      <c r="U395" s="62"/>
      <c r="V395" s="66"/>
      <c r="W395" s="85"/>
      <c r="X395" s="93"/>
      <c r="Y395" s="97"/>
    </row>
    <row r="396" spans="2:25" ht="33.9" customHeight="1">
      <c r="B396" s="22">
        <f t="shared" si="5"/>
        <v>344</v>
      </c>
      <c r="C396" s="30"/>
      <c r="D396" s="35"/>
      <c r="E396" s="35"/>
      <c r="F396" s="35"/>
      <c r="G396" s="35"/>
      <c r="H396" s="35"/>
      <c r="I396" s="35"/>
      <c r="J396" s="35"/>
      <c r="K396" s="35"/>
      <c r="L396" s="41"/>
      <c r="M396" s="52"/>
      <c r="N396" s="52"/>
      <c r="O396" s="52"/>
      <c r="P396" s="52"/>
      <c r="Q396" s="52"/>
      <c r="R396" s="51"/>
      <c r="S396" s="62"/>
      <c r="T396" s="62"/>
      <c r="U396" s="62"/>
      <c r="V396" s="66"/>
      <c r="W396" s="85"/>
      <c r="X396" s="93"/>
      <c r="Y396" s="97"/>
    </row>
    <row r="397" spans="2:25" ht="33.9" customHeight="1">
      <c r="B397" s="22">
        <f t="shared" si="5"/>
        <v>345</v>
      </c>
      <c r="C397" s="30"/>
      <c r="D397" s="35"/>
      <c r="E397" s="35"/>
      <c r="F397" s="35"/>
      <c r="G397" s="35"/>
      <c r="H397" s="35"/>
      <c r="I397" s="35"/>
      <c r="J397" s="35"/>
      <c r="K397" s="35"/>
      <c r="L397" s="41"/>
      <c r="M397" s="52"/>
      <c r="N397" s="52"/>
      <c r="O397" s="52"/>
      <c r="P397" s="52"/>
      <c r="Q397" s="52"/>
      <c r="R397" s="51"/>
      <c r="S397" s="62"/>
      <c r="T397" s="62"/>
      <c r="U397" s="62"/>
      <c r="V397" s="66"/>
      <c r="W397" s="85"/>
      <c r="X397" s="93"/>
      <c r="Y397" s="97"/>
    </row>
    <row r="398" spans="2:25" ht="33.9" customHeight="1">
      <c r="B398" s="22">
        <f t="shared" si="5"/>
        <v>346</v>
      </c>
      <c r="C398" s="30"/>
      <c r="D398" s="35"/>
      <c r="E398" s="35"/>
      <c r="F398" s="35"/>
      <c r="G398" s="35"/>
      <c r="H398" s="35"/>
      <c r="I398" s="35"/>
      <c r="J398" s="35"/>
      <c r="K398" s="35"/>
      <c r="L398" s="41"/>
      <c r="M398" s="52"/>
      <c r="N398" s="52"/>
      <c r="O398" s="52"/>
      <c r="P398" s="52"/>
      <c r="Q398" s="52"/>
      <c r="R398" s="51"/>
      <c r="S398" s="62"/>
      <c r="T398" s="62"/>
      <c r="U398" s="62"/>
      <c r="V398" s="66"/>
      <c r="W398" s="85"/>
      <c r="X398" s="93"/>
      <c r="Y398" s="97"/>
    </row>
    <row r="399" spans="2:25" ht="33.9" customHeight="1">
      <c r="B399" s="22">
        <f t="shared" si="5"/>
        <v>347</v>
      </c>
      <c r="C399" s="30"/>
      <c r="D399" s="35"/>
      <c r="E399" s="35"/>
      <c r="F399" s="35"/>
      <c r="G399" s="35"/>
      <c r="H399" s="35"/>
      <c r="I399" s="35"/>
      <c r="J399" s="35"/>
      <c r="K399" s="35"/>
      <c r="L399" s="41"/>
      <c r="M399" s="52"/>
      <c r="N399" s="52"/>
      <c r="O399" s="52"/>
      <c r="P399" s="52"/>
      <c r="Q399" s="52"/>
      <c r="R399" s="51"/>
      <c r="S399" s="62"/>
      <c r="T399" s="62"/>
      <c r="U399" s="62"/>
      <c r="V399" s="66"/>
      <c r="W399" s="85"/>
      <c r="X399" s="93"/>
      <c r="Y399" s="97"/>
    </row>
    <row r="400" spans="2:25" ht="33.9" customHeight="1">
      <c r="B400" s="22">
        <f t="shared" si="5"/>
        <v>348</v>
      </c>
      <c r="C400" s="30"/>
      <c r="D400" s="35"/>
      <c r="E400" s="35"/>
      <c r="F400" s="35"/>
      <c r="G400" s="35"/>
      <c r="H400" s="35"/>
      <c r="I400" s="35"/>
      <c r="J400" s="35"/>
      <c r="K400" s="35"/>
      <c r="L400" s="41"/>
      <c r="M400" s="52"/>
      <c r="N400" s="52"/>
      <c r="O400" s="52"/>
      <c r="P400" s="52"/>
      <c r="Q400" s="52"/>
      <c r="R400" s="51"/>
      <c r="S400" s="62"/>
      <c r="T400" s="62"/>
      <c r="U400" s="62"/>
      <c r="V400" s="66"/>
      <c r="W400" s="85"/>
      <c r="X400" s="93"/>
      <c r="Y400" s="97"/>
    </row>
    <row r="401" spans="2:25" ht="33.9" customHeight="1">
      <c r="B401" s="22">
        <f t="shared" si="5"/>
        <v>349</v>
      </c>
      <c r="C401" s="30"/>
      <c r="D401" s="35"/>
      <c r="E401" s="35"/>
      <c r="F401" s="35"/>
      <c r="G401" s="35"/>
      <c r="H401" s="35"/>
      <c r="I401" s="35"/>
      <c r="J401" s="35"/>
      <c r="K401" s="35"/>
      <c r="L401" s="41"/>
      <c r="M401" s="52"/>
      <c r="N401" s="52"/>
      <c r="O401" s="52"/>
      <c r="P401" s="52"/>
      <c r="Q401" s="52"/>
      <c r="R401" s="51"/>
      <c r="S401" s="62"/>
      <c r="T401" s="62"/>
      <c r="U401" s="62"/>
      <c r="V401" s="66"/>
      <c r="W401" s="85"/>
      <c r="X401" s="93"/>
      <c r="Y401" s="97"/>
    </row>
    <row r="402" spans="2:25" ht="33.9" customHeight="1">
      <c r="B402" s="22">
        <f t="shared" si="5"/>
        <v>350</v>
      </c>
      <c r="C402" s="30"/>
      <c r="D402" s="35"/>
      <c r="E402" s="35"/>
      <c r="F402" s="35"/>
      <c r="G402" s="35"/>
      <c r="H402" s="35"/>
      <c r="I402" s="35"/>
      <c r="J402" s="35"/>
      <c r="K402" s="35"/>
      <c r="L402" s="41"/>
      <c r="M402" s="52"/>
      <c r="N402" s="52"/>
      <c r="O402" s="52"/>
      <c r="P402" s="52"/>
      <c r="Q402" s="52"/>
      <c r="R402" s="51"/>
      <c r="S402" s="62"/>
      <c r="T402" s="62"/>
      <c r="U402" s="62"/>
      <c r="V402" s="66"/>
      <c r="W402" s="85"/>
      <c r="X402" s="93"/>
      <c r="Y402" s="97"/>
    </row>
    <row r="403" spans="2:25" ht="33.9" customHeight="1">
      <c r="B403" s="22">
        <f t="shared" si="5"/>
        <v>351</v>
      </c>
      <c r="C403" s="30"/>
      <c r="D403" s="35"/>
      <c r="E403" s="35"/>
      <c r="F403" s="35"/>
      <c r="G403" s="35"/>
      <c r="H403" s="35"/>
      <c r="I403" s="35"/>
      <c r="J403" s="35"/>
      <c r="K403" s="35"/>
      <c r="L403" s="41"/>
      <c r="M403" s="52"/>
      <c r="N403" s="52"/>
      <c r="O403" s="52"/>
      <c r="P403" s="52"/>
      <c r="Q403" s="52"/>
      <c r="R403" s="51"/>
      <c r="S403" s="62"/>
      <c r="T403" s="62"/>
      <c r="U403" s="62"/>
      <c r="V403" s="66"/>
      <c r="W403" s="85"/>
      <c r="X403" s="93"/>
      <c r="Y403" s="97"/>
    </row>
    <row r="404" spans="2:25" ht="33.9" customHeight="1">
      <c r="B404" s="22">
        <f t="shared" si="5"/>
        <v>352</v>
      </c>
      <c r="C404" s="30"/>
      <c r="D404" s="35"/>
      <c r="E404" s="35"/>
      <c r="F404" s="35"/>
      <c r="G404" s="35"/>
      <c r="H404" s="35"/>
      <c r="I404" s="35"/>
      <c r="J404" s="35"/>
      <c r="K404" s="35"/>
      <c r="L404" s="41"/>
      <c r="M404" s="52"/>
      <c r="N404" s="52"/>
      <c r="O404" s="52"/>
      <c r="P404" s="52"/>
      <c r="Q404" s="52"/>
      <c r="R404" s="51"/>
      <c r="S404" s="62"/>
      <c r="T404" s="62"/>
      <c r="U404" s="62"/>
      <c r="V404" s="66"/>
      <c r="W404" s="85"/>
      <c r="X404" s="93"/>
      <c r="Y404" s="97"/>
    </row>
    <row r="405" spans="2:25" ht="33.9" customHeight="1">
      <c r="B405" s="22">
        <f t="shared" si="5"/>
        <v>353</v>
      </c>
      <c r="C405" s="30"/>
      <c r="D405" s="35"/>
      <c r="E405" s="35"/>
      <c r="F405" s="35"/>
      <c r="G405" s="35"/>
      <c r="H405" s="35"/>
      <c r="I405" s="35"/>
      <c r="J405" s="35"/>
      <c r="K405" s="35"/>
      <c r="L405" s="41"/>
      <c r="M405" s="52"/>
      <c r="N405" s="52"/>
      <c r="O405" s="52"/>
      <c r="P405" s="52"/>
      <c r="Q405" s="52"/>
      <c r="R405" s="51"/>
      <c r="S405" s="62"/>
      <c r="T405" s="62"/>
      <c r="U405" s="62"/>
      <c r="V405" s="66"/>
      <c r="W405" s="85"/>
      <c r="X405" s="93"/>
      <c r="Y405" s="97"/>
    </row>
    <row r="406" spans="2:25" ht="33.9" customHeight="1">
      <c r="B406" s="22">
        <f t="shared" si="5"/>
        <v>354</v>
      </c>
      <c r="C406" s="30"/>
      <c r="D406" s="35"/>
      <c r="E406" s="35"/>
      <c r="F406" s="35"/>
      <c r="G406" s="35"/>
      <c r="H406" s="35"/>
      <c r="I406" s="35"/>
      <c r="J406" s="35"/>
      <c r="K406" s="35"/>
      <c r="L406" s="41"/>
      <c r="M406" s="52"/>
      <c r="N406" s="52"/>
      <c r="O406" s="52"/>
      <c r="P406" s="52"/>
      <c r="Q406" s="52"/>
      <c r="R406" s="51"/>
      <c r="S406" s="62"/>
      <c r="T406" s="62"/>
      <c r="U406" s="62"/>
      <c r="V406" s="66"/>
      <c r="W406" s="85"/>
      <c r="X406" s="93"/>
      <c r="Y406" s="97"/>
    </row>
    <row r="407" spans="2:25" ht="33.9" customHeight="1">
      <c r="B407" s="22">
        <f t="shared" si="5"/>
        <v>355</v>
      </c>
      <c r="C407" s="30"/>
      <c r="D407" s="35"/>
      <c r="E407" s="35"/>
      <c r="F407" s="35"/>
      <c r="G407" s="35"/>
      <c r="H407" s="35"/>
      <c r="I407" s="35"/>
      <c r="J407" s="35"/>
      <c r="K407" s="35"/>
      <c r="L407" s="41"/>
      <c r="M407" s="52"/>
      <c r="N407" s="52"/>
      <c r="O407" s="52"/>
      <c r="P407" s="52"/>
      <c r="Q407" s="52"/>
      <c r="R407" s="51"/>
      <c r="S407" s="62"/>
      <c r="T407" s="62"/>
      <c r="U407" s="62"/>
      <c r="V407" s="66"/>
      <c r="W407" s="85"/>
      <c r="X407" s="93"/>
      <c r="Y407" s="97"/>
    </row>
    <row r="408" spans="2:25" ht="33.9" customHeight="1">
      <c r="B408" s="22">
        <f t="shared" si="5"/>
        <v>356</v>
      </c>
      <c r="C408" s="30"/>
      <c r="D408" s="35"/>
      <c r="E408" s="35"/>
      <c r="F408" s="35"/>
      <c r="G408" s="35"/>
      <c r="H408" s="35"/>
      <c r="I408" s="35"/>
      <c r="J408" s="35"/>
      <c r="K408" s="35"/>
      <c r="L408" s="41"/>
      <c r="M408" s="52"/>
      <c r="N408" s="52"/>
      <c r="O408" s="52"/>
      <c r="P408" s="52"/>
      <c r="Q408" s="52"/>
      <c r="R408" s="51"/>
      <c r="S408" s="62"/>
      <c r="T408" s="62"/>
      <c r="U408" s="62"/>
      <c r="V408" s="66"/>
      <c r="W408" s="85"/>
      <c r="X408" s="93"/>
      <c r="Y408" s="97"/>
    </row>
    <row r="409" spans="2:25" ht="33.9" customHeight="1">
      <c r="B409" s="22">
        <f t="shared" si="5"/>
        <v>357</v>
      </c>
      <c r="C409" s="30"/>
      <c r="D409" s="35"/>
      <c r="E409" s="35"/>
      <c r="F409" s="35"/>
      <c r="G409" s="35"/>
      <c r="H409" s="35"/>
      <c r="I409" s="35"/>
      <c r="J409" s="35"/>
      <c r="K409" s="35"/>
      <c r="L409" s="41"/>
      <c r="M409" s="52"/>
      <c r="N409" s="52"/>
      <c r="O409" s="52"/>
      <c r="P409" s="52"/>
      <c r="Q409" s="52"/>
      <c r="R409" s="51"/>
      <c r="S409" s="62"/>
      <c r="T409" s="62"/>
      <c r="U409" s="62"/>
      <c r="V409" s="66"/>
      <c r="W409" s="85"/>
      <c r="X409" s="93"/>
      <c r="Y409" s="97"/>
    </row>
    <row r="410" spans="2:25" ht="33.9" customHeight="1">
      <c r="B410" s="22">
        <f t="shared" si="5"/>
        <v>358</v>
      </c>
      <c r="C410" s="30"/>
      <c r="D410" s="35"/>
      <c r="E410" s="35"/>
      <c r="F410" s="35"/>
      <c r="G410" s="35"/>
      <c r="H410" s="35"/>
      <c r="I410" s="35"/>
      <c r="J410" s="35"/>
      <c r="K410" s="35"/>
      <c r="L410" s="41"/>
      <c r="M410" s="52"/>
      <c r="N410" s="52"/>
      <c r="O410" s="52"/>
      <c r="P410" s="52"/>
      <c r="Q410" s="52"/>
      <c r="R410" s="51"/>
      <c r="S410" s="62"/>
      <c r="T410" s="62"/>
      <c r="U410" s="62"/>
      <c r="V410" s="66"/>
      <c r="W410" s="85"/>
      <c r="X410" s="93"/>
      <c r="Y410" s="97"/>
    </row>
    <row r="411" spans="2:25" ht="33.9" customHeight="1">
      <c r="B411" s="22">
        <f t="shared" si="5"/>
        <v>359</v>
      </c>
      <c r="C411" s="30"/>
      <c r="D411" s="35"/>
      <c r="E411" s="35"/>
      <c r="F411" s="35"/>
      <c r="G411" s="35"/>
      <c r="H411" s="35"/>
      <c r="I411" s="35"/>
      <c r="J411" s="35"/>
      <c r="K411" s="35"/>
      <c r="L411" s="41"/>
      <c r="M411" s="52"/>
      <c r="N411" s="52"/>
      <c r="O411" s="52"/>
      <c r="P411" s="52"/>
      <c r="Q411" s="52"/>
      <c r="R411" s="51"/>
      <c r="S411" s="62"/>
      <c r="T411" s="62"/>
      <c r="U411" s="62"/>
      <c r="V411" s="66"/>
      <c r="W411" s="85"/>
      <c r="X411" s="93"/>
      <c r="Y411" s="97"/>
    </row>
    <row r="412" spans="2:25" ht="33.9" customHeight="1">
      <c r="B412" s="22">
        <f t="shared" si="5"/>
        <v>360</v>
      </c>
      <c r="C412" s="30"/>
      <c r="D412" s="35"/>
      <c r="E412" s="35"/>
      <c r="F412" s="35"/>
      <c r="G412" s="35"/>
      <c r="H412" s="35"/>
      <c r="I412" s="35"/>
      <c r="J412" s="35"/>
      <c r="K412" s="35"/>
      <c r="L412" s="41"/>
      <c r="M412" s="52"/>
      <c r="N412" s="52"/>
      <c r="O412" s="52"/>
      <c r="P412" s="52"/>
      <c r="Q412" s="52"/>
      <c r="R412" s="51"/>
      <c r="S412" s="62"/>
      <c r="T412" s="62"/>
      <c r="U412" s="62"/>
      <c r="V412" s="66"/>
      <c r="W412" s="85"/>
      <c r="X412" s="93"/>
      <c r="Y412" s="97"/>
    </row>
    <row r="413" spans="2:25" ht="33.9" customHeight="1">
      <c r="B413" s="22">
        <f t="shared" si="5"/>
        <v>361</v>
      </c>
      <c r="C413" s="30"/>
      <c r="D413" s="35"/>
      <c r="E413" s="35"/>
      <c r="F413" s="35"/>
      <c r="G413" s="35"/>
      <c r="H413" s="35"/>
      <c r="I413" s="35"/>
      <c r="J413" s="35"/>
      <c r="K413" s="35"/>
      <c r="L413" s="41"/>
      <c r="M413" s="52"/>
      <c r="N413" s="52"/>
      <c r="O413" s="52"/>
      <c r="P413" s="52"/>
      <c r="Q413" s="52"/>
      <c r="R413" s="51"/>
      <c r="S413" s="62"/>
      <c r="T413" s="62"/>
      <c r="U413" s="62"/>
      <c r="V413" s="66"/>
      <c r="W413" s="85"/>
      <c r="X413" s="93"/>
      <c r="Y413" s="97"/>
    </row>
    <row r="414" spans="2:25" ht="33.9" customHeight="1">
      <c r="B414" s="22">
        <f t="shared" si="5"/>
        <v>362</v>
      </c>
      <c r="C414" s="30"/>
      <c r="D414" s="35"/>
      <c r="E414" s="35"/>
      <c r="F414" s="35"/>
      <c r="G414" s="35"/>
      <c r="H414" s="35"/>
      <c r="I414" s="35"/>
      <c r="J414" s="35"/>
      <c r="K414" s="35"/>
      <c r="L414" s="41"/>
      <c r="M414" s="52"/>
      <c r="N414" s="52"/>
      <c r="O414" s="52"/>
      <c r="P414" s="52"/>
      <c r="Q414" s="52"/>
      <c r="R414" s="51"/>
      <c r="S414" s="62"/>
      <c r="T414" s="62"/>
      <c r="U414" s="62"/>
      <c r="V414" s="66"/>
      <c r="W414" s="85"/>
      <c r="X414" s="93"/>
      <c r="Y414" s="97"/>
    </row>
    <row r="415" spans="2:25" ht="33.9" customHeight="1">
      <c r="B415" s="22">
        <f t="shared" si="5"/>
        <v>363</v>
      </c>
      <c r="C415" s="30"/>
      <c r="D415" s="35"/>
      <c r="E415" s="35"/>
      <c r="F415" s="35"/>
      <c r="G415" s="35"/>
      <c r="H415" s="35"/>
      <c r="I415" s="35"/>
      <c r="J415" s="35"/>
      <c r="K415" s="35"/>
      <c r="L415" s="41"/>
      <c r="M415" s="52"/>
      <c r="N415" s="52"/>
      <c r="O415" s="52"/>
      <c r="P415" s="52"/>
      <c r="Q415" s="52"/>
      <c r="R415" s="51"/>
      <c r="S415" s="62"/>
      <c r="T415" s="62"/>
      <c r="U415" s="62"/>
      <c r="V415" s="66"/>
      <c r="W415" s="85"/>
      <c r="X415" s="93"/>
      <c r="Y415" s="97"/>
    </row>
    <row r="416" spans="2:25" ht="33.9" customHeight="1">
      <c r="B416" s="22">
        <f t="shared" si="5"/>
        <v>364</v>
      </c>
      <c r="C416" s="30"/>
      <c r="D416" s="35"/>
      <c r="E416" s="35"/>
      <c r="F416" s="35"/>
      <c r="G416" s="35"/>
      <c r="H416" s="35"/>
      <c r="I416" s="35"/>
      <c r="J416" s="35"/>
      <c r="K416" s="35"/>
      <c r="L416" s="41"/>
      <c r="M416" s="52"/>
      <c r="N416" s="52"/>
      <c r="O416" s="52"/>
      <c r="P416" s="52"/>
      <c r="Q416" s="52"/>
      <c r="R416" s="51"/>
      <c r="S416" s="62"/>
      <c r="T416" s="62"/>
      <c r="U416" s="62"/>
      <c r="V416" s="66"/>
      <c r="W416" s="85"/>
      <c r="X416" s="93"/>
      <c r="Y416" s="97"/>
    </row>
    <row r="417" spans="2:25" ht="33.9" customHeight="1">
      <c r="B417" s="22">
        <f t="shared" si="5"/>
        <v>365</v>
      </c>
      <c r="C417" s="30"/>
      <c r="D417" s="35"/>
      <c r="E417" s="35"/>
      <c r="F417" s="35"/>
      <c r="G417" s="35"/>
      <c r="H417" s="35"/>
      <c r="I417" s="35"/>
      <c r="J417" s="35"/>
      <c r="K417" s="35"/>
      <c r="L417" s="41"/>
      <c r="M417" s="52"/>
      <c r="N417" s="52"/>
      <c r="O417" s="52"/>
      <c r="P417" s="52"/>
      <c r="Q417" s="52"/>
      <c r="R417" s="51"/>
      <c r="S417" s="62"/>
      <c r="T417" s="62"/>
      <c r="U417" s="62"/>
      <c r="V417" s="66"/>
      <c r="W417" s="85"/>
      <c r="X417" s="93"/>
      <c r="Y417" s="97"/>
    </row>
    <row r="418" spans="2:25" ht="33.9" customHeight="1">
      <c r="B418" s="22">
        <f t="shared" si="5"/>
        <v>366</v>
      </c>
      <c r="C418" s="30"/>
      <c r="D418" s="35"/>
      <c r="E418" s="35"/>
      <c r="F418" s="35"/>
      <c r="G418" s="35"/>
      <c r="H418" s="35"/>
      <c r="I418" s="35"/>
      <c r="J418" s="35"/>
      <c r="K418" s="35"/>
      <c r="L418" s="41"/>
      <c r="M418" s="52"/>
      <c r="N418" s="52"/>
      <c r="O418" s="52"/>
      <c r="P418" s="52"/>
      <c r="Q418" s="52"/>
      <c r="R418" s="51"/>
      <c r="S418" s="62"/>
      <c r="T418" s="62"/>
      <c r="U418" s="62"/>
      <c r="V418" s="66"/>
      <c r="W418" s="85"/>
      <c r="X418" s="93"/>
      <c r="Y418" s="97"/>
    </row>
    <row r="419" spans="2:25" ht="33.9" customHeight="1">
      <c r="B419" s="22">
        <f t="shared" si="5"/>
        <v>367</v>
      </c>
      <c r="C419" s="30"/>
      <c r="D419" s="35"/>
      <c r="E419" s="35"/>
      <c r="F419" s="35"/>
      <c r="G419" s="35"/>
      <c r="H419" s="35"/>
      <c r="I419" s="35"/>
      <c r="J419" s="35"/>
      <c r="K419" s="35"/>
      <c r="L419" s="41"/>
      <c r="M419" s="52"/>
      <c r="N419" s="52"/>
      <c r="O419" s="52"/>
      <c r="P419" s="52"/>
      <c r="Q419" s="52"/>
      <c r="R419" s="51"/>
      <c r="S419" s="62"/>
      <c r="T419" s="62"/>
      <c r="U419" s="62"/>
      <c r="V419" s="66"/>
      <c r="W419" s="85"/>
      <c r="X419" s="93"/>
      <c r="Y419" s="97"/>
    </row>
    <row r="420" spans="2:25" ht="33.9" customHeight="1">
      <c r="B420" s="22">
        <f t="shared" si="5"/>
        <v>368</v>
      </c>
      <c r="C420" s="30"/>
      <c r="D420" s="35"/>
      <c r="E420" s="35"/>
      <c r="F420" s="35"/>
      <c r="G420" s="35"/>
      <c r="H420" s="35"/>
      <c r="I420" s="35"/>
      <c r="J420" s="35"/>
      <c r="K420" s="35"/>
      <c r="L420" s="41"/>
      <c r="M420" s="52"/>
      <c r="N420" s="52"/>
      <c r="O420" s="52"/>
      <c r="P420" s="52"/>
      <c r="Q420" s="52"/>
      <c r="R420" s="51"/>
      <c r="S420" s="62"/>
      <c r="T420" s="62"/>
      <c r="U420" s="62"/>
      <c r="V420" s="66"/>
      <c r="W420" s="85"/>
      <c r="X420" s="93"/>
      <c r="Y420" s="97"/>
    </row>
    <row r="421" spans="2:25" ht="33.9" customHeight="1">
      <c r="B421" s="22">
        <f t="shared" si="5"/>
        <v>369</v>
      </c>
      <c r="C421" s="30"/>
      <c r="D421" s="35"/>
      <c r="E421" s="35"/>
      <c r="F421" s="35"/>
      <c r="G421" s="35"/>
      <c r="H421" s="35"/>
      <c r="I421" s="35"/>
      <c r="J421" s="35"/>
      <c r="K421" s="35"/>
      <c r="L421" s="41"/>
      <c r="M421" s="52"/>
      <c r="N421" s="52"/>
      <c r="O421" s="52"/>
      <c r="P421" s="52"/>
      <c r="Q421" s="52"/>
      <c r="R421" s="51"/>
      <c r="S421" s="62"/>
      <c r="T421" s="62"/>
      <c r="U421" s="62"/>
      <c r="V421" s="66"/>
      <c r="W421" s="85"/>
      <c r="X421" s="93"/>
      <c r="Y421" s="97"/>
    </row>
    <row r="422" spans="2:25" ht="33.9" customHeight="1">
      <c r="B422" s="22">
        <f t="shared" si="5"/>
        <v>370</v>
      </c>
      <c r="C422" s="30"/>
      <c r="D422" s="35"/>
      <c r="E422" s="35"/>
      <c r="F422" s="35"/>
      <c r="G422" s="35"/>
      <c r="H422" s="35"/>
      <c r="I422" s="35"/>
      <c r="J422" s="35"/>
      <c r="K422" s="35"/>
      <c r="L422" s="41"/>
      <c r="M422" s="52"/>
      <c r="N422" s="52"/>
      <c r="O422" s="52"/>
      <c r="P422" s="52"/>
      <c r="Q422" s="52"/>
      <c r="R422" s="51"/>
      <c r="S422" s="62"/>
      <c r="T422" s="62"/>
      <c r="U422" s="62"/>
      <c r="V422" s="66"/>
      <c r="W422" s="85"/>
      <c r="X422" s="93"/>
      <c r="Y422" s="97"/>
    </row>
    <row r="423" spans="2:25" ht="33.9" customHeight="1">
      <c r="B423" s="22">
        <f t="shared" si="5"/>
        <v>371</v>
      </c>
      <c r="C423" s="30"/>
      <c r="D423" s="35"/>
      <c r="E423" s="35"/>
      <c r="F423" s="35"/>
      <c r="G423" s="35"/>
      <c r="H423" s="35"/>
      <c r="I423" s="35"/>
      <c r="J423" s="35"/>
      <c r="K423" s="35"/>
      <c r="L423" s="41"/>
      <c r="M423" s="52"/>
      <c r="N423" s="52"/>
      <c r="O423" s="52"/>
      <c r="P423" s="52"/>
      <c r="Q423" s="52"/>
      <c r="R423" s="51"/>
      <c r="S423" s="62"/>
      <c r="T423" s="62"/>
      <c r="U423" s="62"/>
      <c r="V423" s="66"/>
      <c r="W423" s="85"/>
      <c r="X423" s="93"/>
      <c r="Y423" s="97"/>
    </row>
    <row r="424" spans="2:25" ht="33.9" customHeight="1">
      <c r="B424" s="22">
        <f t="shared" si="5"/>
        <v>372</v>
      </c>
      <c r="C424" s="30"/>
      <c r="D424" s="35"/>
      <c r="E424" s="35"/>
      <c r="F424" s="35"/>
      <c r="G424" s="35"/>
      <c r="H424" s="35"/>
      <c r="I424" s="35"/>
      <c r="J424" s="35"/>
      <c r="K424" s="35"/>
      <c r="L424" s="41"/>
      <c r="M424" s="52"/>
      <c r="N424" s="52"/>
      <c r="O424" s="52"/>
      <c r="P424" s="52"/>
      <c r="Q424" s="52"/>
      <c r="R424" s="51"/>
      <c r="S424" s="62"/>
      <c r="T424" s="62"/>
      <c r="U424" s="62"/>
      <c r="V424" s="66"/>
      <c r="W424" s="85"/>
      <c r="X424" s="93"/>
      <c r="Y424" s="97"/>
    </row>
    <row r="425" spans="2:25" ht="33.9" customHeight="1">
      <c r="B425" s="22">
        <f t="shared" si="5"/>
        <v>373</v>
      </c>
      <c r="C425" s="30"/>
      <c r="D425" s="35"/>
      <c r="E425" s="35"/>
      <c r="F425" s="35"/>
      <c r="G425" s="35"/>
      <c r="H425" s="35"/>
      <c r="I425" s="35"/>
      <c r="J425" s="35"/>
      <c r="K425" s="35"/>
      <c r="L425" s="41"/>
      <c r="M425" s="52"/>
      <c r="N425" s="52"/>
      <c r="O425" s="52"/>
      <c r="P425" s="52"/>
      <c r="Q425" s="52"/>
      <c r="R425" s="51"/>
      <c r="S425" s="62"/>
      <c r="T425" s="62"/>
      <c r="U425" s="62"/>
      <c r="V425" s="66"/>
      <c r="W425" s="85"/>
      <c r="X425" s="93"/>
      <c r="Y425" s="97"/>
    </row>
    <row r="426" spans="2:25" ht="33.9" customHeight="1">
      <c r="B426" s="22">
        <f t="shared" si="5"/>
        <v>374</v>
      </c>
      <c r="C426" s="30"/>
      <c r="D426" s="35"/>
      <c r="E426" s="35"/>
      <c r="F426" s="35"/>
      <c r="G426" s="35"/>
      <c r="H426" s="35"/>
      <c r="I426" s="35"/>
      <c r="J426" s="35"/>
      <c r="K426" s="35"/>
      <c r="L426" s="41"/>
      <c r="M426" s="52"/>
      <c r="N426" s="52"/>
      <c r="O426" s="52"/>
      <c r="P426" s="52"/>
      <c r="Q426" s="52"/>
      <c r="R426" s="51"/>
      <c r="S426" s="62"/>
      <c r="T426" s="62"/>
      <c r="U426" s="62"/>
      <c r="V426" s="66"/>
      <c r="W426" s="85"/>
      <c r="X426" s="93"/>
      <c r="Y426" s="97"/>
    </row>
    <row r="427" spans="2:25" ht="33.9" customHeight="1">
      <c r="B427" s="22">
        <f t="shared" si="5"/>
        <v>375</v>
      </c>
      <c r="C427" s="30"/>
      <c r="D427" s="35"/>
      <c r="E427" s="35"/>
      <c r="F427" s="35"/>
      <c r="G427" s="35"/>
      <c r="H427" s="35"/>
      <c r="I427" s="35"/>
      <c r="J427" s="35"/>
      <c r="K427" s="35"/>
      <c r="L427" s="41"/>
      <c r="M427" s="52"/>
      <c r="N427" s="52"/>
      <c r="O427" s="52"/>
      <c r="P427" s="52"/>
      <c r="Q427" s="52"/>
      <c r="R427" s="51"/>
      <c r="S427" s="62"/>
      <c r="T427" s="62"/>
      <c r="U427" s="62"/>
      <c r="V427" s="66"/>
      <c r="W427" s="85"/>
      <c r="X427" s="93"/>
      <c r="Y427" s="97"/>
    </row>
    <row r="428" spans="2:25" ht="33.9" customHeight="1">
      <c r="B428" s="22">
        <f t="shared" si="5"/>
        <v>376</v>
      </c>
      <c r="C428" s="30"/>
      <c r="D428" s="35"/>
      <c r="E428" s="35"/>
      <c r="F428" s="35"/>
      <c r="G428" s="35"/>
      <c r="H428" s="35"/>
      <c r="I428" s="35"/>
      <c r="J428" s="35"/>
      <c r="K428" s="35"/>
      <c r="L428" s="41"/>
      <c r="M428" s="52"/>
      <c r="N428" s="52"/>
      <c r="O428" s="52"/>
      <c r="P428" s="52"/>
      <c r="Q428" s="52"/>
      <c r="R428" s="51"/>
      <c r="S428" s="62"/>
      <c r="T428" s="62"/>
      <c r="U428" s="62"/>
      <c r="V428" s="66"/>
      <c r="W428" s="85"/>
      <c r="X428" s="93"/>
      <c r="Y428" s="97"/>
    </row>
    <row r="429" spans="2:25" ht="33.9" customHeight="1">
      <c r="B429" s="22">
        <f t="shared" si="5"/>
        <v>377</v>
      </c>
      <c r="C429" s="30"/>
      <c r="D429" s="35"/>
      <c r="E429" s="35"/>
      <c r="F429" s="35"/>
      <c r="G429" s="35"/>
      <c r="H429" s="35"/>
      <c r="I429" s="35"/>
      <c r="J429" s="35"/>
      <c r="K429" s="35"/>
      <c r="L429" s="41"/>
      <c r="M429" s="52"/>
      <c r="N429" s="52"/>
      <c r="O429" s="52"/>
      <c r="P429" s="52"/>
      <c r="Q429" s="52"/>
      <c r="R429" s="51"/>
      <c r="S429" s="62"/>
      <c r="T429" s="62"/>
      <c r="U429" s="62"/>
      <c r="V429" s="66"/>
      <c r="W429" s="85"/>
      <c r="X429" s="93"/>
      <c r="Y429" s="97"/>
    </row>
    <row r="430" spans="2:25" ht="33.9" customHeight="1">
      <c r="B430" s="22">
        <f t="shared" si="5"/>
        <v>378</v>
      </c>
      <c r="C430" s="30"/>
      <c r="D430" s="35"/>
      <c r="E430" s="35"/>
      <c r="F430" s="35"/>
      <c r="G430" s="35"/>
      <c r="H430" s="35"/>
      <c r="I430" s="35"/>
      <c r="J430" s="35"/>
      <c r="K430" s="35"/>
      <c r="L430" s="41"/>
      <c r="M430" s="52"/>
      <c r="N430" s="52"/>
      <c r="O430" s="52"/>
      <c r="P430" s="52"/>
      <c r="Q430" s="52"/>
      <c r="R430" s="51"/>
      <c r="S430" s="62"/>
      <c r="T430" s="62"/>
      <c r="U430" s="62"/>
      <c r="V430" s="66"/>
      <c r="W430" s="85"/>
      <c r="X430" s="93"/>
      <c r="Y430" s="97"/>
    </row>
    <row r="431" spans="2:25" ht="33.9" customHeight="1">
      <c r="B431" s="22">
        <f t="shared" si="5"/>
        <v>379</v>
      </c>
      <c r="C431" s="30"/>
      <c r="D431" s="35"/>
      <c r="E431" s="35"/>
      <c r="F431" s="35"/>
      <c r="G431" s="35"/>
      <c r="H431" s="35"/>
      <c r="I431" s="35"/>
      <c r="J431" s="35"/>
      <c r="K431" s="35"/>
      <c r="L431" s="41"/>
      <c r="M431" s="52"/>
      <c r="N431" s="52"/>
      <c r="O431" s="52"/>
      <c r="P431" s="52"/>
      <c r="Q431" s="52"/>
      <c r="R431" s="51"/>
      <c r="S431" s="62"/>
      <c r="T431" s="62"/>
      <c r="U431" s="62"/>
      <c r="V431" s="66"/>
      <c r="W431" s="85"/>
      <c r="X431" s="93"/>
      <c r="Y431" s="97"/>
    </row>
    <row r="432" spans="2:25" ht="33.9" customHeight="1">
      <c r="B432" s="22">
        <f t="shared" si="5"/>
        <v>380</v>
      </c>
      <c r="C432" s="30"/>
      <c r="D432" s="35"/>
      <c r="E432" s="35"/>
      <c r="F432" s="35"/>
      <c r="G432" s="35"/>
      <c r="H432" s="35"/>
      <c r="I432" s="35"/>
      <c r="J432" s="35"/>
      <c r="K432" s="35"/>
      <c r="L432" s="41"/>
      <c r="M432" s="52"/>
      <c r="N432" s="52"/>
      <c r="O432" s="52"/>
      <c r="P432" s="52"/>
      <c r="Q432" s="52"/>
      <c r="R432" s="51"/>
      <c r="S432" s="62"/>
      <c r="T432" s="62"/>
      <c r="U432" s="62"/>
      <c r="V432" s="66"/>
      <c r="W432" s="85"/>
      <c r="X432" s="93"/>
      <c r="Y432" s="97"/>
    </row>
    <row r="433" spans="2:25" ht="33.9" customHeight="1">
      <c r="B433" s="22">
        <f t="shared" si="5"/>
        <v>381</v>
      </c>
      <c r="C433" s="30"/>
      <c r="D433" s="35"/>
      <c r="E433" s="35"/>
      <c r="F433" s="35"/>
      <c r="G433" s="35"/>
      <c r="H433" s="35"/>
      <c r="I433" s="35"/>
      <c r="J433" s="35"/>
      <c r="K433" s="35"/>
      <c r="L433" s="41"/>
      <c r="M433" s="52"/>
      <c r="N433" s="52"/>
      <c r="O433" s="52"/>
      <c r="P433" s="52"/>
      <c r="Q433" s="52"/>
      <c r="R433" s="51"/>
      <c r="S433" s="62"/>
      <c r="T433" s="62"/>
      <c r="U433" s="62"/>
      <c r="V433" s="66"/>
      <c r="W433" s="85"/>
      <c r="X433" s="93"/>
      <c r="Y433" s="97"/>
    </row>
    <row r="434" spans="2:25" ht="33.9" customHeight="1">
      <c r="B434" s="22">
        <f t="shared" si="5"/>
        <v>382</v>
      </c>
      <c r="C434" s="30"/>
      <c r="D434" s="35"/>
      <c r="E434" s="35"/>
      <c r="F434" s="35"/>
      <c r="G434" s="35"/>
      <c r="H434" s="35"/>
      <c r="I434" s="35"/>
      <c r="J434" s="35"/>
      <c r="K434" s="35"/>
      <c r="L434" s="41"/>
      <c r="M434" s="52"/>
      <c r="N434" s="52"/>
      <c r="O434" s="52"/>
      <c r="P434" s="52"/>
      <c r="Q434" s="52"/>
      <c r="R434" s="51"/>
      <c r="S434" s="62"/>
      <c r="T434" s="62"/>
      <c r="U434" s="62"/>
      <c r="V434" s="66"/>
      <c r="W434" s="85"/>
      <c r="X434" s="93"/>
      <c r="Y434" s="97"/>
    </row>
    <row r="435" spans="2:25" ht="33.9" customHeight="1">
      <c r="B435" s="22">
        <f t="shared" si="5"/>
        <v>383</v>
      </c>
      <c r="C435" s="30"/>
      <c r="D435" s="35"/>
      <c r="E435" s="35"/>
      <c r="F435" s="35"/>
      <c r="G435" s="35"/>
      <c r="H435" s="35"/>
      <c r="I435" s="35"/>
      <c r="J435" s="35"/>
      <c r="K435" s="35"/>
      <c r="L435" s="41"/>
      <c r="M435" s="52"/>
      <c r="N435" s="52"/>
      <c r="O435" s="52"/>
      <c r="P435" s="52"/>
      <c r="Q435" s="52"/>
      <c r="R435" s="51"/>
      <c r="S435" s="62"/>
      <c r="T435" s="62"/>
      <c r="U435" s="62"/>
      <c r="V435" s="66"/>
      <c r="W435" s="85"/>
      <c r="X435" s="93"/>
      <c r="Y435" s="97"/>
    </row>
    <row r="436" spans="2:25" ht="33.9" customHeight="1">
      <c r="B436" s="22">
        <f t="shared" si="5"/>
        <v>384</v>
      </c>
      <c r="C436" s="30"/>
      <c r="D436" s="35"/>
      <c r="E436" s="35"/>
      <c r="F436" s="35"/>
      <c r="G436" s="35"/>
      <c r="H436" s="35"/>
      <c r="I436" s="35"/>
      <c r="J436" s="35"/>
      <c r="K436" s="35"/>
      <c r="L436" s="41"/>
      <c r="M436" s="52"/>
      <c r="N436" s="52"/>
      <c r="O436" s="52"/>
      <c r="P436" s="52"/>
      <c r="Q436" s="52"/>
      <c r="R436" s="51"/>
      <c r="S436" s="62"/>
      <c r="T436" s="62"/>
      <c r="U436" s="62"/>
      <c r="V436" s="66"/>
      <c r="W436" s="85"/>
      <c r="X436" s="93"/>
      <c r="Y436" s="97"/>
    </row>
    <row r="437" spans="2:25" ht="33.9" customHeight="1">
      <c r="B437" s="22">
        <f t="shared" si="5"/>
        <v>385</v>
      </c>
      <c r="C437" s="30"/>
      <c r="D437" s="35"/>
      <c r="E437" s="35"/>
      <c r="F437" s="35"/>
      <c r="G437" s="35"/>
      <c r="H437" s="35"/>
      <c r="I437" s="35"/>
      <c r="J437" s="35"/>
      <c r="K437" s="35"/>
      <c r="L437" s="41"/>
      <c r="M437" s="52"/>
      <c r="N437" s="52"/>
      <c r="O437" s="52"/>
      <c r="P437" s="52"/>
      <c r="Q437" s="52"/>
      <c r="R437" s="51"/>
      <c r="S437" s="62"/>
      <c r="T437" s="62"/>
      <c r="U437" s="62"/>
      <c r="V437" s="66"/>
      <c r="W437" s="85"/>
      <c r="X437" s="93"/>
      <c r="Y437" s="97"/>
    </row>
    <row r="438" spans="2:25" ht="33.9" customHeight="1">
      <c r="B438" s="22">
        <f t="shared" ref="B438:B501" si="6">B437+1</f>
        <v>386</v>
      </c>
      <c r="C438" s="30"/>
      <c r="D438" s="35"/>
      <c r="E438" s="35"/>
      <c r="F438" s="35"/>
      <c r="G438" s="35"/>
      <c r="H438" s="35"/>
      <c r="I438" s="35"/>
      <c r="J438" s="35"/>
      <c r="K438" s="35"/>
      <c r="L438" s="41"/>
      <c r="M438" s="52"/>
      <c r="N438" s="52"/>
      <c r="O438" s="52"/>
      <c r="P438" s="52"/>
      <c r="Q438" s="52"/>
      <c r="R438" s="51"/>
      <c r="S438" s="62"/>
      <c r="T438" s="62"/>
      <c r="U438" s="62"/>
      <c r="V438" s="66"/>
      <c r="W438" s="85"/>
      <c r="X438" s="93"/>
      <c r="Y438" s="97"/>
    </row>
    <row r="439" spans="2:25" ht="33.9" customHeight="1">
      <c r="B439" s="22">
        <f t="shared" si="6"/>
        <v>387</v>
      </c>
      <c r="C439" s="30"/>
      <c r="D439" s="35"/>
      <c r="E439" s="35"/>
      <c r="F439" s="35"/>
      <c r="G439" s="35"/>
      <c r="H439" s="35"/>
      <c r="I439" s="35"/>
      <c r="J439" s="35"/>
      <c r="K439" s="35"/>
      <c r="L439" s="41"/>
      <c r="M439" s="52"/>
      <c r="N439" s="52"/>
      <c r="O439" s="52"/>
      <c r="P439" s="52"/>
      <c r="Q439" s="52"/>
      <c r="R439" s="51"/>
      <c r="S439" s="62"/>
      <c r="T439" s="62"/>
      <c r="U439" s="62"/>
      <c r="V439" s="66"/>
      <c r="W439" s="85"/>
      <c r="X439" s="93"/>
      <c r="Y439" s="97"/>
    </row>
    <row r="440" spans="2:25" ht="33.9" customHeight="1">
      <c r="B440" s="22">
        <f t="shared" si="6"/>
        <v>388</v>
      </c>
      <c r="C440" s="30"/>
      <c r="D440" s="35"/>
      <c r="E440" s="35"/>
      <c r="F440" s="35"/>
      <c r="G440" s="35"/>
      <c r="H440" s="35"/>
      <c r="I440" s="35"/>
      <c r="J440" s="35"/>
      <c r="K440" s="35"/>
      <c r="L440" s="41"/>
      <c r="M440" s="52"/>
      <c r="N440" s="52"/>
      <c r="O440" s="52"/>
      <c r="P440" s="52"/>
      <c r="Q440" s="52"/>
      <c r="R440" s="51"/>
      <c r="S440" s="62"/>
      <c r="T440" s="62"/>
      <c r="U440" s="62"/>
      <c r="V440" s="66"/>
      <c r="W440" s="85"/>
      <c r="X440" s="93"/>
      <c r="Y440" s="97"/>
    </row>
    <row r="441" spans="2:25" ht="33.9" customHeight="1">
      <c r="B441" s="22">
        <f t="shared" si="6"/>
        <v>389</v>
      </c>
      <c r="C441" s="30"/>
      <c r="D441" s="35"/>
      <c r="E441" s="35"/>
      <c r="F441" s="35"/>
      <c r="G441" s="35"/>
      <c r="H441" s="35"/>
      <c r="I441" s="35"/>
      <c r="J441" s="35"/>
      <c r="K441" s="35"/>
      <c r="L441" s="41"/>
      <c r="M441" s="52"/>
      <c r="N441" s="52"/>
      <c r="O441" s="52"/>
      <c r="P441" s="52"/>
      <c r="Q441" s="52"/>
      <c r="R441" s="51"/>
      <c r="S441" s="62"/>
      <c r="T441" s="62"/>
      <c r="U441" s="62"/>
      <c r="V441" s="66"/>
      <c r="W441" s="85"/>
      <c r="X441" s="93"/>
      <c r="Y441" s="97"/>
    </row>
    <row r="442" spans="2:25" ht="33.9" customHeight="1">
      <c r="B442" s="22">
        <f t="shared" si="6"/>
        <v>390</v>
      </c>
      <c r="C442" s="30"/>
      <c r="D442" s="35"/>
      <c r="E442" s="35"/>
      <c r="F442" s="35"/>
      <c r="G442" s="35"/>
      <c r="H442" s="35"/>
      <c r="I442" s="35"/>
      <c r="J442" s="35"/>
      <c r="K442" s="35"/>
      <c r="L442" s="41"/>
      <c r="M442" s="52"/>
      <c r="N442" s="52"/>
      <c r="O442" s="52"/>
      <c r="P442" s="52"/>
      <c r="Q442" s="52"/>
      <c r="R442" s="51"/>
      <c r="S442" s="62"/>
      <c r="T442" s="62"/>
      <c r="U442" s="62"/>
      <c r="V442" s="66"/>
      <c r="W442" s="85"/>
      <c r="X442" s="93"/>
      <c r="Y442" s="97"/>
    </row>
    <row r="443" spans="2:25" ht="33.9" customHeight="1">
      <c r="B443" s="22">
        <f t="shared" si="6"/>
        <v>391</v>
      </c>
      <c r="C443" s="30"/>
      <c r="D443" s="35"/>
      <c r="E443" s="35"/>
      <c r="F443" s="35"/>
      <c r="G443" s="35"/>
      <c r="H443" s="35"/>
      <c r="I443" s="35"/>
      <c r="J443" s="35"/>
      <c r="K443" s="35"/>
      <c r="L443" s="41"/>
      <c r="M443" s="52"/>
      <c r="N443" s="52"/>
      <c r="O443" s="52"/>
      <c r="P443" s="52"/>
      <c r="Q443" s="52"/>
      <c r="R443" s="51"/>
      <c r="S443" s="62"/>
      <c r="T443" s="62"/>
      <c r="U443" s="62"/>
      <c r="V443" s="66"/>
      <c r="W443" s="85"/>
      <c r="X443" s="93"/>
      <c r="Y443" s="97"/>
    </row>
    <row r="444" spans="2:25" ht="33.9" customHeight="1">
      <c r="B444" s="22">
        <f t="shared" si="6"/>
        <v>392</v>
      </c>
      <c r="C444" s="30"/>
      <c r="D444" s="35"/>
      <c r="E444" s="35"/>
      <c r="F444" s="35"/>
      <c r="G444" s="35"/>
      <c r="H444" s="35"/>
      <c r="I444" s="35"/>
      <c r="J444" s="35"/>
      <c r="K444" s="35"/>
      <c r="L444" s="41"/>
      <c r="M444" s="52"/>
      <c r="N444" s="52"/>
      <c r="O444" s="52"/>
      <c r="P444" s="52"/>
      <c r="Q444" s="52"/>
      <c r="R444" s="51"/>
      <c r="S444" s="62"/>
      <c r="T444" s="62"/>
      <c r="U444" s="62"/>
      <c r="V444" s="66"/>
      <c r="W444" s="85"/>
      <c r="X444" s="93"/>
      <c r="Y444" s="97"/>
    </row>
    <row r="445" spans="2:25" ht="33.9" customHeight="1">
      <c r="B445" s="22">
        <f t="shared" si="6"/>
        <v>393</v>
      </c>
      <c r="C445" s="30"/>
      <c r="D445" s="35"/>
      <c r="E445" s="35"/>
      <c r="F445" s="35"/>
      <c r="G445" s="35"/>
      <c r="H445" s="35"/>
      <c r="I445" s="35"/>
      <c r="J445" s="35"/>
      <c r="K445" s="35"/>
      <c r="L445" s="41"/>
      <c r="M445" s="52"/>
      <c r="N445" s="52"/>
      <c r="O445" s="52"/>
      <c r="P445" s="52"/>
      <c r="Q445" s="52"/>
      <c r="R445" s="51"/>
      <c r="S445" s="62"/>
      <c r="T445" s="62"/>
      <c r="U445" s="62"/>
      <c r="V445" s="66"/>
      <c r="W445" s="85"/>
      <c r="X445" s="93"/>
      <c r="Y445" s="97"/>
    </row>
    <row r="446" spans="2:25" ht="33.9" customHeight="1">
      <c r="B446" s="22">
        <f t="shared" si="6"/>
        <v>394</v>
      </c>
      <c r="C446" s="30"/>
      <c r="D446" s="35"/>
      <c r="E446" s="35"/>
      <c r="F446" s="35"/>
      <c r="G446" s="35"/>
      <c r="H446" s="35"/>
      <c r="I446" s="35"/>
      <c r="J446" s="35"/>
      <c r="K446" s="35"/>
      <c r="L446" s="41"/>
      <c r="M446" s="52"/>
      <c r="N446" s="52"/>
      <c r="O446" s="52"/>
      <c r="P446" s="52"/>
      <c r="Q446" s="52"/>
      <c r="R446" s="51"/>
      <c r="S446" s="62"/>
      <c r="T446" s="62"/>
      <c r="U446" s="62"/>
      <c r="V446" s="66"/>
      <c r="W446" s="85"/>
      <c r="X446" s="93"/>
      <c r="Y446" s="97"/>
    </row>
    <row r="447" spans="2:25" ht="33.9" customHeight="1">
      <c r="B447" s="22">
        <f t="shared" si="6"/>
        <v>395</v>
      </c>
      <c r="C447" s="30"/>
      <c r="D447" s="35"/>
      <c r="E447" s="35"/>
      <c r="F447" s="35"/>
      <c r="G447" s="35"/>
      <c r="H447" s="35"/>
      <c r="I447" s="35"/>
      <c r="J447" s="35"/>
      <c r="K447" s="35"/>
      <c r="L447" s="41"/>
      <c r="M447" s="52"/>
      <c r="N447" s="52"/>
      <c r="O447" s="52"/>
      <c r="P447" s="52"/>
      <c r="Q447" s="52"/>
      <c r="R447" s="51"/>
      <c r="S447" s="62"/>
      <c r="T447" s="62"/>
      <c r="U447" s="62"/>
      <c r="V447" s="66"/>
      <c r="W447" s="85"/>
      <c r="X447" s="93"/>
      <c r="Y447" s="97"/>
    </row>
    <row r="448" spans="2:25" ht="33.9" customHeight="1">
      <c r="B448" s="22">
        <f t="shared" si="6"/>
        <v>396</v>
      </c>
      <c r="C448" s="30"/>
      <c r="D448" s="35"/>
      <c r="E448" s="35"/>
      <c r="F448" s="35"/>
      <c r="G448" s="35"/>
      <c r="H448" s="35"/>
      <c r="I448" s="35"/>
      <c r="J448" s="35"/>
      <c r="K448" s="35"/>
      <c r="L448" s="41"/>
      <c r="M448" s="52"/>
      <c r="N448" s="52"/>
      <c r="O448" s="52"/>
      <c r="P448" s="52"/>
      <c r="Q448" s="52"/>
      <c r="R448" s="51"/>
      <c r="S448" s="62"/>
      <c r="T448" s="62"/>
      <c r="U448" s="62"/>
      <c r="V448" s="66"/>
      <c r="W448" s="85"/>
      <c r="X448" s="93"/>
      <c r="Y448" s="97"/>
    </row>
    <row r="449" spans="2:25" ht="33.9" customHeight="1">
      <c r="B449" s="22">
        <f t="shared" si="6"/>
        <v>397</v>
      </c>
      <c r="C449" s="30"/>
      <c r="D449" s="35"/>
      <c r="E449" s="35"/>
      <c r="F449" s="35"/>
      <c r="G449" s="35"/>
      <c r="H449" s="35"/>
      <c r="I449" s="35"/>
      <c r="J449" s="35"/>
      <c r="K449" s="35"/>
      <c r="L449" s="41"/>
      <c r="M449" s="52"/>
      <c r="N449" s="52"/>
      <c r="O449" s="52"/>
      <c r="P449" s="52"/>
      <c r="Q449" s="52"/>
      <c r="R449" s="51"/>
      <c r="S449" s="62"/>
      <c r="T449" s="62"/>
      <c r="U449" s="62"/>
      <c r="V449" s="66"/>
      <c r="W449" s="85"/>
      <c r="X449" s="93"/>
      <c r="Y449" s="97"/>
    </row>
    <row r="450" spans="2:25" ht="33.9" customHeight="1">
      <c r="B450" s="22">
        <f t="shared" si="6"/>
        <v>398</v>
      </c>
      <c r="C450" s="30"/>
      <c r="D450" s="35"/>
      <c r="E450" s="35"/>
      <c r="F450" s="35"/>
      <c r="G450" s="35"/>
      <c r="H450" s="35"/>
      <c r="I450" s="35"/>
      <c r="J450" s="35"/>
      <c r="K450" s="35"/>
      <c r="L450" s="41"/>
      <c r="M450" s="52"/>
      <c r="N450" s="52"/>
      <c r="O450" s="52"/>
      <c r="P450" s="52"/>
      <c r="Q450" s="52"/>
      <c r="R450" s="51"/>
      <c r="S450" s="62"/>
      <c r="T450" s="62"/>
      <c r="U450" s="62"/>
      <c r="V450" s="66"/>
      <c r="W450" s="85"/>
      <c r="X450" s="93"/>
      <c r="Y450" s="97"/>
    </row>
    <row r="451" spans="2:25" ht="33.9" customHeight="1">
      <c r="B451" s="22">
        <f t="shared" si="6"/>
        <v>399</v>
      </c>
      <c r="C451" s="30"/>
      <c r="D451" s="35"/>
      <c r="E451" s="35"/>
      <c r="F451" s="35"/>
      <c r="G451" s="35"/>
      <c r="H451" s="35"/>
      <c r="I451" s="35"/>
      <c r="J451" s="35"/>
      <c r="K451" s="35"/>
      <c r="L451" s="41"/>
      <c r="M451" s="52"/>
      <c r="N451" s="52"/>
      <c r="O451" s="52"/>
      <c r="P451" s="52"/>
      <c r="Q451" s="52"/>
      <c r="R451" s="51"/>
      <c r="S451" s="62"/>
      <c r="T451" s="62"/>
      <c r="U451" s="62"/>
      <c r="V451" s="66"/>
      <c r="W451" s="85"/>
      <c r="X451" s="93"/>
      <c r="Y451" s="97"/>
    </row>
    <row r="452" spans="2:25" ht="33.9" customHeight="1">
      <c r="B452" s="22">
        <f t="shared" si="6"/>
        <v>400</v>
      </c>
      <c r="C452" s="30"/>
      <c r="D452" s="35"/>
      <c r="E452" s="35"/>
      <c r="F452" s="35"/>
      <c r="G452" s="35"/>
      <c r="H452" s="35"/>
      <c r="I452" s="35"/>
      <c r="J452" s="35"/>
      <c r="K452" s="35"/>
      <c r="L452" s="41"/>
      <c r="M452" s="52"/>
      <c r="N452" s="52"/>
      <c r="O452" s="52"/>
      <c r="P452" s="52"/>
      <c r="Q452" s="52"/>
      <c r="R452" s="51"/>
      <c r="S452" s="62"/>
      <c r="T452" s="62"/>
      <c r="U452" s="62"/>
      <c r="V452" s="66"/>
      <c r="W452" s="85"/>
      <c r="X452" s="93"/>
      <c r="Y452" s="97"/>
    </row>
    <row r="453" spans="2:25" ht="33.9" customHeight="1">
      <c r="B453" s="22">
        <f t="shared" si="6"/>
        <v>401</v>
      </c>
      <c r="C453" s="30"/>
      <c r="D453" s="35"/>
      <c r="E453" s="35"/>
      <c r="F453" s="35"/>
      <c r="G453" s="35"/>
      <c r="H453" s="35"/>
      <c r="I453" s="35"/>
      <c r="J453" s="35"/>
      <c r="K453" s="35"/>
      <c r="L453" s="41"/>
      <c r="M453" s="52"/>
      <c r="N453" s="52"/>
      <c r="O453" s="52"/>
      <c r="P453" s="52"/>
      <c r="Q453" s="52"/>
      <c r="R453" s="51"/>
      <c r="S453" s="62"/>
      <c r="T453" s="62"/>
      <c r="U453" s="62"/>
      <c r="V453" s="66"/>
      <c r="W453" s="85"/>
      <c r="X453" s="93"/>
      <c r="Y453" s="97"/>
    </row>
    <row r="454" spans="2:25" ht="33.9" customHeight="1">
      <c r="B454" s="22">
        <f t="shared" si="6"/>
        <v>402</v>
      </c>
      <c r="C454" s="30"/>
      <c r="D454" s="35"/>
      <c r="E454" s="35"/>
      <c r="F454" s="35"/>
      <c r="G454" s="35"/>
      <c r="H454" s="35"/>
      <c r="I454" s="35"/>
      <c r="J454" s="35"/>
      <c r="K454" s="35"/>
      <c r="L454" s="41"/>
      <c r="M454" s="52"/>
      <c r="N454" s="52"/>
      <c r="O454" s="52"/>
      <c r="P454" s="52"/>
      <c r="Q454" s="52"/>
      <c r="R454" s="51"/>
      <c r="S454" s="62"/>
      <c r="T454" s="62"/>
      <c r="U454" s="62"/>
      <c r="V454" s="66"/>
      <c r="W454" s="85"/>
      <c r="X454" s="93"/>
      <c r="Y454" s="97"/>
    </row>
    <row r="455" spans="2:25" ht="33.9" customHeight="1">
      <c r="B455" s="22">
        <f t="shared" si="6"/>
        <v>403</v>
      </c>
      <c r="C455" s="30"/>
      <c r="D455" s="35"/>
      <c r="E455" s="35"/>
      <c r="F455" s="35"/>
      <c r="G455" s="35"/>
      <c r="H455" s="35"/>
      <c r="I455" s="35"/>
      <c r="J455" s="35"/>
      <c r="K455" s="35"/>
      <c r="L455" s="41"/>
      <c r="M455" s="52"/>
      <c r="N455" s="52"/>
      <c r="O455" s="52"/>
      <c r="P455" s="52"/>
      <c r="Q455" s="52"/>
      <c r="R455" s="51"/>
      <c r="S455" s="62"/>
      <c r="T455" s="62"/>
      <c r="U455" s="62"/>
      <c r="V455" s="66"/>
      <c r="W455" s="85"/>
      <c r="X455" s="93"/>
      <c r="Y455" s="97"/>
    </row>
    <row r="456" spans="2:25" ht="33.9" customHeight="1">
      <c r="B456" s="22">
        <f t="shared" si="6"/>
        <v>404</v>
      </c>
      <c r="C456" s="30"/>
      <c r="D456" s="35"/>
      <c r="E456" s="35"/>
      <c r="F456" s="35"/>
      <c r="G456" s="35"/>
      <c r="H456" s="35"/>
      <c r="I456" s="35"/>
      <c r="J456" s="35"/>
      <c r="K456" s="35"/>
      <c r="L456" s="41"/>
      <c r="M456" s="52"/>
      <c r="N456" s="52"/>
      <c r="O456" s="52"/>
      <c r="P456" s="52"/>
      <c r="Q456" s="52"/>
      <c r="R456" s="51"/>
      <c r="S456" s="62"/>
      <c r="T456" s="62"/>
      <c r="U456" s="62"/>
      <c r="V456" s="66"/>
      <c r="W456" s="85"/>
      <c r="X456" s="93"/>
      <c r="Y456" s="97"/>
    </row>
    <row r="457" spans="2:25" ht="33.9" customHeight="1">
      <c r="B457" s="22">
        <f t="shared" si="6"/>
        <v>405</v>
      </c>
      <c r="C457" s="30"/>
      <c r="D457" s="35"/>
      <c r="E457" s="35"/>
      <c r="F457" s="35"/>
      <c r="G457" s="35"/>
      <c r="H457" s="35"/>
      <c r="I457" s="35"/>
      <c r="J457" s="35"/>
      <c r="K457" s="35"/>
      <c r="L457" s="41"/>
      <c r="M457" s="52"/>
      <c r="N457" s="52"/>
      <c r="O457" s="52"/>
      <c r="P457" s="52"/>
      <c r="Q457" s="52"/>
      <c r="R457" s="51"/>
      <c r="S457" s="62"/>
      <c r="T457" s="62"/>
      <c r="U457" s="62"/>
      <c r="V457" s="66"/>
      <c r="W457" s="85"/>
      <c r="X457" s="93"/>
      <c r="Y457" s="97"/>
    </row>
    <row r="458" spans="2:25" ht="33.9" customHeight="1">
      <c r="B458" s="22">
        <f t="shared" si="6"/>
        <v>406</v>
      </c>
      <c r="C458" s="30"/>
      <c r="D458" s="35"/>
      <c r="E458" s="35"/>
      <c r="F458" s="35"/>
      <c r="G458" s="35"/>
      <c r="H458" s="35"/>
      <c r="I458" s="35"/>
      <c r="J458" s="35"/>
      <c r="K458" s="35"/>
      <c r="L458" s="41"/>
      <c r="M458" s="52"/>
      <c r="N458" s="52"/>
      <c r="O458" s="52"/>
      <c r="P458" s="52"/>
      <c r="Q458" s="52"/>
      <c r="R458" s="51"/>
      <c r="S458" s="62"/>
      <c r="T458" s="62"/>
      <c r="U458" s="62"/>
      <c r="V458" s="66"/>
      <c r="W458" s="85"/>
      <c r="X458" s="93"/>
      <c r="Y458" s="97"/>
    </row>
    <row r="459" spans="2:25" ht="33.9" customHeight="1">
      <c r="B459" s="22">
        <f t="shared" si="6"/>
        <v>407</v>
      </c>
      <c r="C459" s="30"/>
      <c r="D459" s="35"/>
      <c r="E459" s="35"/>
      <c r="F459" s="35"/>
      <c r="G459" s="35"/>
      <c r="H459" s="35"/>
      <c r="I459" s="35"/>
      <c r="J459" s="35"/>
      <c r="K459" s="35"/>
      <c r="L459" s="41"/>
      <c r="M459" s="52"/>
      <c r="N459" s="52"/>
      <c r="O459" s="52"/>
      <c r="P459" s="52"/>
      <c r="Q459" s="52"/>
      <c r="R459" s="51"/>
      <c r="S459" s="62"/>
      <c r="T459" s="62"/>
      <c r="U459" s="62"/>
      <c r="V459" s="66"/>
      <c r="W459" s="85"/>
      <c r="X459" s="93"/>
      <c r="Y459" s="97"/>
    </row>
    <row r="460" spans="2:25" ht="33.9" customHeight="1">
      <c r="B460" s="22">
        <f t="shared" si="6"/>
        <v>408</v>
      </c>
      <c r="C460" s="30"/>
      <c r="D460" s="35"/>
      <c r="E460" s="35"/>
      <c r="F460" s="35"/>
      <c r="G460" s="35"/>
      <c r="H460" s="35"/>
      <c r="I460" s="35"/>
      <c r="J460" s="35"/>
      <c r="K460" s="35"/>
      <c r="L460" s="41"/>
      <c r="M460" s="52"/>
      <c r="N460" s="52"/>
      <c r="O460" s="52"/>
      <c r="P460" s="52"/>
      <c r="Q460" s="52"/>
      <c r="R460" s="51"/>
      <c r="S460" s="62"/>
      <c r="T460" s="62"/>
      <c r="U460" s="62"/>
      <c r="V460" s="66"/>
      <c r="W460" s="85"/>
      <c r="X460" s="93"/>
      <c r="Y460" s="97"/>
    </row>
    <row r="461" spans="2:25" ht="33.9" customHeight="1">
      <c r="B461" s="22">
        <f t="shared" si="6"/>
        <v>409</v>
      </c>
      <c r="C461" s="30"/>
      <c r="D461" s="35"/>
      <c r="E461" s="35"/>
      <c r="F461" s="35"/>
      <c r="G461" s="35"/>
      <c r="H461" s="35"/>
      <c r="I461" s="35"/>
      <c r="J461" s="35"/>
      <c r="K461" s="35"/>
      <c r="L461" s="41"/>
      <c r="M461" s="52"/>
      <c r="N461" s="52"/>
      <c r="O461" s="52"/>
      <c r="P461" s="52"/>
      <c r="Q461" s="52"/>
      <c r="R461" s="51"/>
      <c r="S461" s="62"/>
      <c r="T461" s="62"/>
      <c r="U461" s="62"/>
      <c r="V461" s="66"/>
      <c r="W461" s="85"/>
      <c r="X461" s="93"/>
      <c r="Y461" s="97"/>
    </row>
    <row r="462" spans="2:25" ht="33.9" customHeight="1">
      <c r="B462" s="22">
        <f t="shared" si="6"/>
        <v>410</v>
      </c>
      <c r="C462" s="30"/>
      <c r="D462" s="35"/>
      <c r="E462" s="35"/>
      <c r="F462" s="35"/>
      <c r="G462" s="35"/>
      <c r="H462" s="35"/>
      <c r="I462" s="35"/>
      <c r="J462" s="35"/>
      <c r="K462" s="35"/>
      <c r="L462" s="41"/>
      <c r="M462" s="52"/>
      <c r="N462" s="52"/>
      <c r="O462" s="52"/>
      <c r="P462" s="52"/>
      <c r="Q462" s="52"/>
      <c r="R462" s="51"/>
      <c r="S462" s="62"/>
      <c r="T462" s="62"/>
      <c r="U462" s="62"/>
      <c r="V462" s="66"/>
      <c r="W462" s="85"/>
      <c r="X462" s="93"/>
      <c r="Y462" s="97"/>
    </row>
    <row r="463" spans="2:25" ht="33.9" customHeight="1">
      <c r="B463" s="22">
        <f t="shared" si="6"/>
        <v>411</v>
      </c>
      <c r="C463" s="30"/>
      <c r="D463" s="35"/>
      <c r="E463" s="35"/>
      <c r="F463" s="35"/>
      <c r="G463" s="35"/>
      <c r="H463" s="35"/>
      <c r="I463" s="35"/>
      <c r="J463" s="35"/>
      <c r="K463" s="35"/>
      <c r="L463" s="41"/>
      <c r="M463" s="52"/>
      <c r="N463" s="52"/>
      <c r="O463" s="52"/>
      <c r="P463" s="52"/>
      <c r="Q463" s="52"/>
      <c r="R463" s="51"/>
      <c r="S463" s="62"/>
      <c r="T463" s="62"/>
      <c r="U463" s="62"/>
      <c r="V463" s="66"/>
      <c r="W463" s="85"/>
      <c r="X463" s="93"/>
      <c r="Y463" s="97"/>
    </row>
    <row r="464" spans="2:25" ht="33.9" customHeight="1">
      <c r="B464" s="22">
        <f t="shared" si="6"/>
        <v>412</v>
      </c>
      <c r="C464" s="30"/>
      <c r="D464" s="35"/>
      <c r="E464" s="35"/>
      <c r="F464" s="35"/>
      <c r="G464" s="35"/>
      <c r="H464" s="35"/>
      <c r="I464" s="35"/>
      <c r="J464" s="35"/>
      <c r="K464" s="35"/>
      <c r="L464" s="41"/>
      <c r="M464" s="52"/>
      <c r="N464" s="52"/>
      <c r="O464" s="52"/>
      <c r="P464" s="52"/>
      <c r="Q464" s="52"/>
      <c r="R464" s="51"/>
      <c r="S464" s="62"/>
      <c r="T464" s="62"/>
      <c r="U464" s="62"/>
      <c r="V464" s="66"/>
      <c r="W464" s="85"/>
      <c r="X464" s="93"/>
      <c r="Y464" s="97"/>
    </row>
    <row r="465" spans="2:25" ht="33.9" customHeight="1">
      <c r="B465" s="22">
        <f t="shared" si="6"/>
        <v>413</v>
      </c>
      <c r="C465" s="30"/>
      <c r="D465" s="35"/>
      <c r="E465" s="35"/>
      <c r="F465" s="35"/>
      <c r="G465" s="35"/>
      <c r="H465" s="35"/>
      <c r="I465" s="35"/>
      <c r="J465" s="35"/>
      <c r="K465" s="35"/>
      <c r="L465" s="41"/>
      <c r="M465" s="52"/>
      <c r="N465" s="52"/>
      <c r="O465" s="52"/>
      <c r="P465" s="52"/>
      <c r="Q465" s="52"/>
      <c r="R465" s="51"/>
      <c r="S465" s="62"/>
      <c r="T465" s="62"/>
      <c r="U465" s="62"/>
      <c r="V465" s="66"/>
      <c r="W465" s="85"/>
      <c r="X465" s="93"/>
      <c r="Y465" s="97"/>
    </row>
    <row r="466" spans="2:25" ht="33.9" customHeight="1">
      <c r="B466" s="22">
        <f t="shared" si="6"/>
        <v>414</v>
      </c>
      <c r="C466" s="30"/>
      <c r="D466" s="35"/>
      <c r="E466" s="35"/>
      <c r="F466" s="35"/>
      <c r="G466" s="35"/>
      <c r="H466" s="35"/>
      <c r="I466" s="35"/>
      <c r="J466" s="35"/>
      <c r="K466" s="35"/>
      <c r="L466" s="41"/>
      <c r="M466" s="52"/>
      <c r="N466" s="52"/>
      <c r="O466" s="52"/>
      <c r="P466" s="52"/>
      <c r="Q466" s="52"/>
      <c r="R466" s="51"/>
      <c r="S466" s="62"/>
      <c r="T466" s="62"/>
      <c r="U466" s="62"/>
      <c r="V466" s="66"/>
      <c r="W466" s="85"/>
      <c r="X466" s="93"/>
      <c r="Y466" s="97"/>
    </row>
    <row r="467" spans="2:25" ht="33.9" customHeight="1">
      <c r="B467" s="22">
        <f t="shared" si="6"/>
        <v>415</v>
      </c>
      <c r="C467" s="30"/>
      <c r="D467" s="35"/>
      <c r="E467" s="35"/>
      <c r="F467" s="35"/>
      <c r="G467" s="35"/>
      <c r="H467" s="35"/>
      <c r="I467" s="35"/>
      <c r="J467" s="35"/>
      <c r="K467" s="35"/>
      <c r="L467" s="41"/>
      <c r="M467" s="52"/>
      <c r="N467" s="52"/>
      <c r="O467" s="52"/>
      <c r="P467" s="52"/>
      <c r="Q467" s="52"/>
      <c r="R467" s="51"/>
      <c r="S467" s="62"/>
      <c r="T467" s="62"/>
      <c r="U467" s="62"/>
      <c r="V467" s="66"/>
      <c r="W467" s="85"/>
      <c r="X467" s="93"/>
      <c r="Y467" s="97"/>
    </row>
    <row r="468" spans="2:25" ht="33.9" customHeight="1">
      <c r="B468" s="22">
        <f t="shared" si="6"/>
        <v>416</v>
      </c>
      <c r="C468" s="30"/>
      <c r="D468" s="35"/>
      <c r="E468" s="35"/>
      <c r="F468" s="35"/>
      <c r="G468" s="35"/>
      <c r="H468" s="35"/>
      <c r="I468" s="35"/>
      <c r="J468" s="35"/>
      <c r="K468" s="35"/>
      <c r="L468" s="41"/>
      <c r="M468" s="52"/>
      <c r="N468" s="52"/>
      <c r="O468" s="52"/>
      <c r="P468" s="52"/>
      <c r="Q468" s="52"/>
      <c r="R468" s="51"/>
      <c r="S468" s="62"/>
      <c r="T468" s="62"/>
      <c r="U468" s="62"/>
      <c r="V468" s="66"/>
      <c r="W468" s="85"/>
      <c r="X468" s="93"/>
      <c r="Y468" s="97"/>
    </row>
    <row r="469" spans="2:25" ht="33.9" customHeight="1">
      <c r="B469" s="22">
        <f t="shared" si="6"/>
        <v>417</v>
      </c>
      <c r="C469" s="30"/>
      <c r="D469" s="35"/>
      <c r="E469" s="35"/>
      <c r="F469" s="35"/>
      <c r="G469" s="35"/>
      <c r="H469" s="35"/>
      <c r="I469" s="35"/>
      <c r="J469" s="35"/>
      <c r="K469" s="35"/>
      <c r="L469" s="41"/>
      <c r="M469" s="52"/>
      <c r="N469" s="52"/>
      <c r="O469" s="52"/>
      <c r="P469" s="52"/>
      <c r="Q469" s="52"/>
      <c r="R469" s="51"/>
      <c r="S469" s="62"/>
      <c r="T469" s="62"/>
      <c r="U469" s="62"/>
      <c r="V469" s="66"/>
      <c r="W469" s="85"/>
      <c r="X469" s="93"/>
      <c r="Y469" s="97"/>
    </row>
    <row r="470" spans="2:25" ht="33.9" customHeight="1">
      <c r="B470" s="22">
        <f t="shared" si="6"/>
        <v>418</v>
      </c>
      <c r="C470" s="30"/>
      <c r="D470" s="35"/>
      <c r="E470" s="35"/>
      <c r="F470" s="35"/>
      <c r="G470" s="35"/>
      <c r="H470" s="35"/>
      <c r="I470" s="35"/>
      <c r="J470" s="35"/>
      <c r="K470" s="35"/>
      <c r="L470" s="41"/>
      <c r="M470" s="52"/>
      <c r="N470" s="52"/>
      <c r="O470" s="52"/>
      <c r="P470" s="52"/>
      <c r="Q470" s="52"/>
      <c r="R470" s="51"/>
      <c r="S470" s="62"/>
      <c r="T470" s="62"/>
      <c r="U470" s="62"/>
      <c r="V470" s="66"/>
      <c r="W470" s="85"/>
      <c r="X470" s="93"/>
      <c r="Y470" s="97"/>
    </row>
    <row r="471" spans="2:25" ht="33.9" customHeight="1">
      <c r="B471" s="22">
        <f t="shared" si="6"/>
        <v>419</v>
      </c>
      <c r="C471" s="30"/>
      <c r="D471" s="35"/>
      <c r="E471" s="35"/>
      <c r="F471" s="35"/>
      <c r="G471" s="35"/>
      <c r="H471" s="35"/>
      <c r="I471" s="35"/>
      <c r="J471" s="35"/>
      <c r="K471" s="35"/>
      <c r="L471" s="41"/>
      <c r="M471" s="52"/>
      <c r="N471" s="52"/>
      <c r="O471" s="52"/>
      <c r="P471" s="52"/>
      <c r="Q471" s="52"/>
      <c r="R471" s="51"/>
      <c r="S471" s="62"/>
      <c r="T471" s="62"/>
      <c r="U471" s="62"/>
      <c r="V471" s="66"/>
      <c r="W471" s="85"/>
      <c r="X471" s="93"/>
      <c r="Y471" s="97"/>
    </row>
    <row r="472" spans="2:25" ht="33.9" customHeight="1">
      <c r="B472" s="22">
        <f t="shared" si="6"/>
        <v>420</v>
      </c>
      <c r="C472" s="30"/>
      <c r="D472" s="35"/>
      <c r="E472" s="35"/>
      <c r="F472" s="35"/>
      <c r="G472" s="35"/>
      <c r="H472" s="35"/>
      <c r="I472" s="35"/>
      <c r="J472" s="35"/>
      <c r="K472" s="35"/>
      <c r="L472" s="41"/>
      <c r="M472" s="52"/>
      <c r="N472" s="52"/>
      <c r="O472" s="52"/>
      <c r="P472" s="52"/>
      <c r="Q472" s="52"/>
      <c r="R472" s="51"/>
      <c r="S472" s="62"/>
      <c r="T472" s="62"/>
      <c r="U472" s="62"/>
      <c r="V472" s="66"/>
      <c r="W472" s="85"/>
      <c r="X472" s="93"/>
      <c r="Y472" s="97"/>
    </row>
    <row r="473" spans="2:25" ht="33.9" customHeight="1">
      <c r="B473" s="22">
        <f t="shared" si="6"/>
        <v>421</v>
      </c>
      <c r="C473" s="30"/>
      <c r="D473" s="35"/>
      <c r="E473" s="35"/>
      <c r="F473" s="35"/>
      <c r="G473" s="35"/>
      <c r="H473" s="35"/>
      <c r="I473" s="35"/>
      <c r="J473" s="35"/>
      <c r="K473" s="35"/>
      <c r="L473" s="41"/>
      <c r="M473" s="52"/>
      <c r="N473" s="52"/>
      <c r="O473" s="52"/>
      <c r="P473" s="52"/>
      <c r="Q473" s="52"/>
      <c r="R473" s="51"/>
      <c r="S473" s="62"/>
      <c r="T473" s="62"/>
      <c r="U473" s="62"/>
      <c r="V473" s="66"/>
      <c r="W473" s="85"/>
      <c r="X473" s="93"/>
      <c r="Y473" s="97"/>
    </row>
    <row r="474" spans="2:25" ht="33.9" customHeight="1">
      <c r="B474" s="22">
        <f t="shared" si="6"/>
        <v>422</v>
      </c>
      <c r="C474" s="30"/>
      <c r="D474" s="35"/>
      <c r="E474" s="35"/>
      <c r="F474" s="35"/>
      <c r="G474" s="35"/>
      <c r="H474" s="35"/>
      <c r="I474" s="35"/>
      <c r="J474" s="35"/>
      <c r="K474" s="35"/>
      <c r="L474" s="41"/>
      <c r="M474" s="52"/>
      <c r="N474" s="52"/>
      <c r="O474" s="52"/>
      <c r="P474" s="52"/>
      <c r="Q474" s="52"/>
      <c r="R474" s="51"/>
      <c r="S474" s="62"/>
      <c r="T474" s="62"/>
      <c r="U474" s="62"/>
      <c r="V474" s="66"/>
      <c r="W474" s="85"/>
      <c r="X474" s="93"/>
      <c r="Y474" s="97"/>
    </row>
    <row r="475" spans="2:25" ht="33.9" customHeight="1">
      <c r="B475" s="22">
        <f t="shared" si="6"/>
        <v>423</v>
      </c>
      <c r="C475" s="30"/>
      <c r="D475" s="35"/>
      <c r="E475" s="35"/>
      <c r="F475" s="35"/>
      <c r="G475" s="35"/>
      <c r="H475" s="35"/>
      <c r="I475" s="35"/>
      <c r="J475" s="35"/>
      <c r="K475" s="35"/>
      <c r="L475" s="41"/>
      <c r="M475" s="52"/>
      <c r="N475" s="52"/>
      <c r="O475" s="52"/>
      <c r="P475" s="52"/>
      <c r="Q475" s="52"/>
      <c r="R475" s="51"/>
      <c r="S475" s="62"/>
      <c r="T475" s="62"/>
      <c r="U475" s="62"/>
      <c r="V475" s="66"/>
      <c r="W475" s="85"/>
      <c r="X475" s="93"/>
      <c r="Y475" s="97"/>
    </row>
    <row r="476" spans="2:25" ht="33.9" customHeight="1">
      <c r="B476" s="22">
        <f t="shared" si="6"/>
        <v>424</v>
      </c>
      <c r="C476" s="30"/>
      <c r="D476" s="35"/>
      <c r="E476" s="35"/>
      <c r="F476" s="35"/>
      <c r="G476" s="35"/>
      <c r="H476" s="35"/>
      <c r="I476" s="35"/>
      <c r="J476" s="35"/>
      <c r="K476" s="35"/>
      <c r="L476" s="41"/>
      <c r="M476" s="52"/>
      <c r="N476" s="52"/>
      <c r="O476" s="52"/>
      <c r="P476" s="52"/>
      <c r="Q476" s="52"/>
      <c r="R476" s="51"/>
      <c r="S476" s="62"/>
      <c r="T476" s="62"/>
      <c r="U476" s="62"/>
      <c r="V476" s="66"/>
      <c r="W476" s="85"/>
      <c r="X476" s="93"/>
      <c r="Y476" s="97"/>
    </row>
    <row r="477" spans="2:25" ht="33.9" customHeight="1">
      <c r="B477" s="22">
        <f t="shared" si="6"/>
        <v>425</v>
      </c>
      <c r="C477" s="30"/>
      <c r="D477" s="35"/>
      <c r="E477" s="35"/>
      <c r="F477" s="35"/>
      <c r="G477" s="35"/>
      <c r="H477" s="35"/>
      <c r="I477" s="35"/>
      <c r="J477" s="35"/>
      <c r="K477" s="35"/>
      <c r="L477" s="41"/>
      <c r="M477" s="52"/>
      <c r="N477" s="52"/>
      <c r="O477" s="52"/>
      <c r="P477" s="52"/>
      <c r="Q477" s="52"/>
      <c r="R477" s="51"/>
      <c r="S477" s="62"/>
      <c r="T477" s="62"/>
      <c r="U477" s="62"/>
      <c r="V477" s="66"/>
      <c r="W477" s="85"/>
      <c r="X477" s="93"/>
      <c r="Y477" s="97"/>
    </row>
    <row r="478" spans="2:25" ht="33.9" customHeight="1">
      <c r="B478" s="22">
        <f t="shared" si="6"/>
        <v>426</v>
      </c>
      <c r="C478" s="30"/>
      <c r="D478" s="35"/>
      <c r="E478" s="35"/>
      <c r="F478" s="35"/>
      <c r="G478" s="35"/>
      <c r="H478" s="35"/>
      <c r="I478" s="35"/>
      <c r="J478" s="35"/>
      <c r="K478" s="35"/>
      <c r="L478" s="41"/>
      <c r="M478" s="52"/>
      <c r="N478" s="52"/>
      <c r="O478" s="52"/>
      <c r="P478" s="52"/>
      <c r="Q478" s="52"/>
      <c r="R478" s="51"/>
      <c r="S478" s="62"/>
      <c r="T478" s="62"/>
      <c r="U478" s="62"/>
      <c r="V478" s="66"/>
      <c r="W478" s="85"/>
      <c r="X478" s="93"/>
      <c r="Y478" s="97"/>
    </row>
    <row r="479" spans="2:25" ht="33.9" customHeight="1">
      <c r="B479" s="22">
        <f t="shared" si="6"/>
        <v>427</v>
      </c>
      <c r="C479" s="30"/>
      <c r="D479" s="35"/>
      <c r="E479" s="35"/>
      <c r="F479" s="35"/>
      <c r="G479" s="35"/>
      <c r="H479" s="35"/>
      <c r="I479" s="35"/>
      <c r="J479" s="35"/>
      <c r="K479" s="35"/>
      <c r="L479" s="41"/>
      <c r="M479" s="52"/>
      <c r="N479" s="52"/>
      <c r="O479" s="52"/>
      <c r="P479" s="52"/>
      <c r="Q479" s="52"/>
      <c r="R479" s="51"/>
      <c r="S479" s="62"/>
      <c r="T479" s="62"/>
      <c r="U479" s="62"/>
      <c r="V479" s="66"/>
      <c r="W479" s="85"/>
      <c r="X479" s="93"/>
      <c r="Y479" s="97"/>
    </row>
    <row r="480" spans="2:25" ht="33.9" customHeight="1">
      <c r="B480" s="22">
        <f t="shared" si="6"/>
        <v>428</v>
      </c>
      <c r="C480" s="30"/>
      <c r="D480" s="35"/>
      <c r="E480" s="35"/>
      <c r="F480" s="35"/>
      <c r="G480" s="35"/>
      <c r="H480" s="35"/>
      <c r="I480" s="35"/>
      <c r="J480" s="35"/>
      <c r="K480" s="35"/>
      <c r="L480" s="41"/>
      <c r="M480" s="52"/>
      <c r="N480" s="52"/>
      <c r="O480" s="52"/>
      <c r="P480" s="52"/>
      <c r="Q480" s="52"/>
      <c r="R480" s="51"/>
      <c r="S480" s="62"/>
      <c r="T480" s="62"/>
      <c r="U480" s="62"/>
      <c r="V480" s="66"/>
      <c r="W480" s="85"/>
      <c r="X480" s="93"/>
      <c r="Y480" s="97"/>
    </row>
    <row r="481" spans="2:25" ht="33.9" customHeight="1">
      <c r="B481" s="22">
        <f t="shared" si="6"/>
        <v>429</v>
      </c>
      <c r="C481" s="30"/>
      <c r="D481" s="35"/>
      <c r="E481" s="35"/>
      <c r="F481" s="35"/>
      <c r="G481" s="35"/>
      <c r="H481" s="35"/>
      <c r="I481" s="35"/>
      <c r="J481" s="35"/>
      <c r="K481" s="35"/>
      <c r="L481" s="41"/>
      <c r="M481" s="52"/>
      <c r="N481" s="52"/>
      <c r="O481" s="52"/>
      <c r="P481" s="52"/>
      <c r="Q481" s="52"/>
      <c r="R481" s="51"/>
      <c r="S481" s="62"/>
      <c r="T481" s="62"/>
      <c r="U481" s="62"/>
      <c r="V481" s="66"/>
      <c r="W481" s="85"/>
      <c r="X481" s="93"/>
      <c r="Y481" s="97"/>
    </row>
    <row r="482" spans="2:25" ht="33.9" customHeight="1">
      <c r="B482" s="22">
        <f t="shared" si="6"/>
        <v>430</v>
      </c>
      <c r="C482" s="30"/>
      <c r="D482" s="35"/>
      <c r="E482" s="35"/>
      <c r="F482" s="35"/>
      <c r="G482" s="35"/>
      <c r="H482" s="35"/>
      <c r="I482" s="35"/>
      <c r="J482" s="35"/>
      <c r="K482" s="35"/>
      <c r="L482" s="41"/>
      <c r="M482" s="52"/>
      <c r="N482" s="52"/>
      <c r="O482" s="52"/>
      <c r="P482" s="52"/>
      <c r="Q482" s="52"/>
      <c r="R482" s="51"/>
      <c r="S482" s="62"/>
      <c r="T482" s="62"/>
      <c r="U482" s="62"/>
      <c r="V482" s="66"/>
      <c r="W482" s="85"/>
      <c r="X482" s="93"/>
      <c r="Y482" s="97"/>
    </row>
    <row r="483" spans="2:25" ht="33.9" customHeight="1">
      <c r="B483" s="22">
        <f t="shared" si="6"/>
        <v>431</v>
      </c>
      <c r="C483" s="30"/>
      <c r="D483" s="35"/>
      <c r="E483" s="35"/>
      <c r="F483" s="35"/>
      <c r="G483" s="35"/>
      <c r="H483" s="35"/>
      <c r="I483" s="35"/>
      <c r="J483" s="35"/>
      <c r="K483" s="35"/>
      <c r="L483" s="41"/>
      <c r="M483" s="52"/>
      <c r="N483" s="52"/>
      <c r="O483" s="52"/>
      <c r="P483" s="52"/>
      <c r="Q483" s="52"/>
      <c r="R483" s="51"/>
      <c r="S483" s="62"/>
      <c r="T483" s="62"/>
      <c r="U483" s="62"/>
      <c r="V483" s="66"/>
      <c r="W483" s="85"/>
      <c r="X483" s="93"/>
      <c r="Y483" s="97"/>
    </row>
    <row r="484" spans="2:25" ht="33.9" customHeight="1">
      <c r="B484" s="22">
        <f t="shared" si="6"/>
        <v>432</v>
      </c>
      <c r="C484" s="30"/>
      <c r="D484" s="35"/>
      <c r="E484" s="35"/>
      <c r="F484" s="35"/>
      <c r="G484" s="35"/>
      <c r="H484" s="35"/>
      <c r="I484" s="35"/>
      <c r="J484" s="35"/>
      <c r="K484" s="35"/>
      <c r="L484" s="41"/>
      <c r="M484" s="52"/>
      <c r="N484" s="52"/>
      <c r="O484" s="52"/>
      <c r="P484" s="52"/>
      <c r="Q484" s="52"/>
      <c r="R484" s="51"/>
      <c r="S484" s="62"/>
      <c r="T484" s="62"/>
      <c r="U484" s="62"/>
      <c r="V484" s="66"/>
      <c r="W484" s="85"/>
      <c r="X484" s="93"/>
      <c r="Y484" s="97"/>
    </row>
    <row r="485" spans="2:25" ht="33.9" customHeight="1">
      <c r="B485" s="22">
        <f t="shared" si="6"/>
        <v>433</v>
      </c>
      <c r="C485" s="30"/>
      <c r="D485" s="35"/>
      <c r="E485" s="35"/>
      <c r="F485" s="35"/>
      <c r="G485" s="35"/>
      <c r="H485" s="35"/>
      <c r="I485" s="35"/>
      <c r="J485" s="35"/>
      <c r="K485" s="35"/>
      <c r="L485" s="41"/>
      <c r="M485" s="52"/>
      <c r="N485" s="52"/>
      <c r="O485" s="52"/>
      <c r="P485" s="52"/>
      <c r="Q485" s="52"/>
      <c r="R485" s="51"/>
      <c r="S485" s="62"/>
      <c r="T485" s="62"/>
      <c r="U485" s="62"/>
      <c r="V485" s="66"/>
      <c r="W485" s="85"/>
      <c r="X485" s="93"/>
      <c r="Y485" s="97"/>
    </row>
    <row r="486" spans="2:25" ht="33.9" customHeight="1">
      <c r="B486" s="22">
        <f t="shared" si="6"/>
        <v>434</v>
      </c>
      <c r="C486" s="30"/>
      <c r="D486" s="35"/>
      <c r="E486" s="35"/>
      <c r="F486" s="35"/>
      <c r="G486" s="35"/>
      <c r="H486" s="35"/>
      <c r="I486" s="35"/>
      <c r="J486" s="35"/>
      <c r="K486" s="35"/>
      <c r="L486" s="41"/>
      <c r="M486" s="52"/>
      <c r="N486" s="52"/>
      <c r="O486" s="52"/>
      <c r="P486" s="52"/>
      <c r="Q486" s="52"/>
      <c r="R486" s="51"/>
      <c r="S486" s="62"/>
      <c r="T486" s="62"/>
      <c r="U486" s="62"/>
      <c r="V486" s="66"/>
      <c r="W486" s="85"/>
      <c r="X486" s="93"/>
      <c r="Y486" s="97"/>
    </row>
    <row r="487" spans="2:25" ht="33.9" customHeight="1">
      <c r="B487" s="22">
        <f t="shared" si="6"/>
        <v>435</v>
      </c>
      <c r="C487" s="30"/>
      <c r="D487" s="35"/>
      <c r="E487" s="35"/>
      <c r="F487" s="35"/>
      <c r="G487" s="35"/>
      <c r="H487" s="35"/>
      <c r="I487" s="35"/>
      <c r="J487" s="35"/>
      <c r="K487" s="35"/>
      <c r="L487" s="41"/>
      <c r="M487" s="52"/>
      <c r="N487" s="52"/>
      <c r="O487" s="52"/>
      <c r="P487" s="52"/>
      <c r="Q487" s="52"/>
      <c r="R487" s="51"/>
      <c r="S487" s="62"/>
      <c r="T487" s="62"/>
      <c r="U487" s="62"/>
      <c r="V487" s="66"/>
      <c r="W487" s="85"/>
      <c r="X487" s="93"/>
      <c r="Y487" s="97"/>
    </row>
    <row r="488" spans="2:25" ht="33.9" customHeight="1">
      <c r="B488" s="22">
        <f t="shared" si="6"/>
        <v>436</v>
      </c>
      <c r="C488" s="30"/>
      <c r="D488" s="35"/>
      <c r="E488" s="35"/>
      <c r="F488" s="35"/>
      <c r="G488" s="35"/>
      <c r="H488" s="35"/>
      <c r="I488" s="35"/>
      <c r="J488" s="35"/>
      <c r="K488" s="35"/>
      <c r="L488" s="41"/>
      <c r="M488" s="52"/>
      <c r="N488" s="52"/>
      <c r="O488" s="52"/>
      <c r="P488" s="52"/>
      <c r="Q488" s="52"/>
      <c r="R488" s="51"/>
      <c r="S488" s="62"/>
      <c r="T488" s="62"/>
      <c r="U488" s="62"/>
      <c r="V488" s="66"/>
      <c r="W488" s="85"/>
      <c r="X488" s="93"/>
      <c r="Y488" s="97"/>
    </row>
    <row r="489" spans="2:25" ht="33.9" customHeight="1">
      <c r="B489" s="22">
        <f t="shared" si="6"/>
        <v>437</v>
      </c>
      <c r="C489" s="30"/>
      <c r="D489" s="35"/>
      <c r="E489" s="35"/>
      <c r="F489" s="35"/>
      <c r="G489" s="35"/>
      <c r="H489" s="35"/>
      <c r="I489" s="35"/>
      <c r="J489" s="35"/>
      <c r="K489" s="35"/>
      <c r="L489" s="41"/>
      <c r="M489" s="52"/>
      <c r="N489" s="52"/>
      <c r="O489" s="52"/>
      <c r="P489" s="52"/>
      <c r="Q489" s="52"/>
      <c r="R489" s="51"/>
      <c r="S489" s="62"/>
      <c r="T489" s="62"/>
      <c r="U489" s="62"/>
      <c r="V489" s="66"/>
      <c r="W489" s="85"/>
      <c r="X489" s="93"/>
      <c r="Y489" s="97"/>
    </row>
    <row r="490" spans="2:25" ht="33.9" customHeight="1">
      <c r="B490" s="22">
        <f t="shared" si="6"/>
        <v>438</v>
      </c>
      <c r="C490" s="30"/>
      <c r="D490" s="35"/>
      <c r="E490" s="35"/>
      <c r="F490" s="35"/>
      <c r="G490" s="35"/>
      <c r="H490" s="35"/>
      <c r="I490" s="35"/>
      <c r="J490" s="35"/>
      <c r="K490" s="35"/>
      <c r="L490" s="41"/>
      <c r="M490" s="52"/>
      <c r="N490" s="52"/>
      <c r="O490" s="52"/>
      <c r="P490" s="52"/>
      <c r="Q490" s="52"/>
      <c r="R490" s="51"/>
      <c r="S490" s="62"/>
      <c r="T490" s="62"/>
      <c r="U490" s="62"/>
      <c r="V490" s="66"/>
      <c r="W490" s="85"/>
      <c r="X490" s="93"/>
      <c r="Y490" s="97"/>
    </row>
    <row r="491" spans="2:25" ht="33.9" customHeight="1">
      <c r="B491" s="22">
        <f t="shared" si="6"/>
        <v>439</v>
      </c>
      <c r="C491" s="30"/>
      <c r="D491" s="35"/>
      <c r="E491" s="35"/>
      <c r="F491" s="35"/>
      <c r="G491" s="35"/>
      <c r="H491" s="35"/>
      <c r="I491" s="35"/>
      <c r="J491" s="35"/>
      <c r="K491" s="35"/>
      <c r="L491" s="41"/>
      <c r="M491" s="52"/>
      <c r="N491" s="52"/>
      <c r="O491" s="52"/>
      <c r="P491" s="52"/>
      <c r="Q491" s="52"/>
      <c r="R491" s="51"/>
      <c r="S491" s="62"/>
      <c r="T491" s="62"/>
      <c r="U491" s="62"/>
      <c r="V491" s="66"/>
      <c r="W491" s="85"/>
      <c r="X491" s="93"/>
      <c r="Y491" s="97"/>
    </row>
    <row r="492" spans="2:25" ht="33.9" customHeight="1">
      <c r="B492" s="22">
        <f t="shared" si="6"/>
        <v>440</v>
      </c>
      <c r="C492" s="30"/>
      <c r="D492" s="35"/>
      <c r="E492" s="35"/>
      <c r="F492" s="35"/>
      <c r="G492" s="35"/>
      <c r="H492" s="35"/>
      <c r="I492" s="35"/>
      <c r="J492" s="35"/>
      <c r="K492" s="35"/>
      <c r="L492" s="41"/>
      <c r="M492" s="52"/>
      <c r="N492" s="52"/>
      <c r="O492" s="52"/>
      <c r="P492" s="52"/>
      <c r="Q492" s="52"/>
      <c r="R492" s="51"/>
      <c r="S492" s="62"/>
      <c r="T492" s="62"/>
      <c r="U492" s="62"/>
      <c r="V492" s="66"/>
      <c r="W492" s="85"/>
      <c r="X492" s="93"/>
      <c r="Y492" s="97"/>
    </row>
    <row r="493" spans="2:25" ht="33.9" customHeight="1">
      <c r="B493" s="22">
        <f t="shared" si="6"/>
        <v>441</v>
      </c>
      <c r="C493" s="30"/>
      <c r="D493" s="35"/>
      <c r="E493" s="35"/>
      <c r="F493" s="35"/>
      <c r="G493" s="35"/>
      <c r="H493" s="35"/>
      <c r="I493" s="35"/>
      <c r="J493" s="35"/>
      <c r="K493" s="35"/>
      <c r="L493" s="41"/>
      <c r="M493" s="52"/>
      <c r="N493" s="52"/>
      <c r="O493" s="52"/>
      <c r="P493" s="52"/>
      <c r="Q493" s="52"/>
      <c r="R493" s="51"/>
      <c r="S493" s="62"/>
      <c r="T493" s="62"/>
      <c r="U493" s="62"/>
      <c r="V493" s="66"/>
      <c r="W493" s="85"/>
      <c r="X493" s="93"/>
      <c r="Y493" s="97"/>
    </row>
    <row r="494" spans="2:25" ht="33.9" customHeight="1">
      <c r="B494" s="22">
        <f t="shared" si="6"/>
        <v>442</v>
      </c>
      <c r="C494" s="30"/>
      <c r="D494" s="35"/>
      <c r="E494" s="35"/>
      <c r="F494" s="35"/>
      <c r="G494" s="35"/>
      <c r="H494" s="35"/>
      <c r="I494" s="35"/>
      <c r="J494" s="35"/>
      <c r="K494" s="35"/>
      <c r="L494" s="41"/>
      <c r="M494" s="52"/>
      <c r="N494" s="52"/>
      <c r="O494" s="52"/>
      <c r="P494" s="52"/>
      <c r="Q494" s="52"/>
      <c r="R494" s="51"/>
      <c r="S494" s="62"/>
      <c r="T494" s="62"/>
      <c r="U494" s="62"/>
      <c r="V494" s="66"/>
      <c r="W494" s="85"/>
      <c r="X494" s="93"/>
      <c r="Y494" s="97"/>
    </row>
    <row r="495" spans="2:25" ht="33.9" customHeight="1">
      <c r="B495" s="22">
        <f t="shared" si="6"/>
        <v>443</v>
      </c>
      <c r="C495" s="30"/>
      <c r="D495" s="35"/>
      <c r="E495" s="35"/>
      <c r="F495" s="35"/>
      <c r="G495" s="35"/>
      <c r="H495" s="35"/>
      <c r="I495" s="35"/>
      <c r="J495" s="35"/>
      <c r="K495" s="35"/>
      <c r="L495" s="41"/>
      <c r="M495" s="52"/>
      <c r="N495" s="52"/>
      <c r="O495" s="52"/>
      <c r="P495" s="52"/>
      <c r="Q495" s="52"/>
      <c r="R495" s="51"/>
      <c r="S495" s="62"/>
      <c r="T495" s="62"/>
      <c r="U495" s="62"/>
      <c r="V495" s="66"/>
      <c r="W495" s="85"/>
      <c r="X495" s="93"/>
      <c r="Y495" s="97"/>
    </row>
    <row r="496" spans="2:25" ht="33.9" customHeight="1">
      <c r="B496" s="22">
        <f t="shared" si="6"/>
        <v>444</v>
      </c>
      <c r="C496" s="30"/>
      <c r="D496" s="35"/>
      <c r="E496" s="35"/>
      <c r="F496" s="35"/>
      <c r="G496" s="35"/>
      <c r="H496" s="35"/>
      <c r="I496" s="35"/>
      <c r="J496" s="35"/>
      <c r="K496" s="35"/>
      <c r="L496" s="41"/>
      <c r="M496" s="52"/>
      <c r="N496" s="52"/>
      <c r="O496" s="52"/>
      <c r="P496" s="52"/>
      <c r="Q496" s="52"/>
      <c r="R496" s="51"/>
      <c r="S496" s="62"/>
      <c r="T496" s="62"/>
      <c r="U496" s="62"/>
      <c r="V496" s="66"/>
      <c r="W496" s="85"/>
      <c r="X496" s="93"/>
      <c r="Y496" s="97"/>
    </row>
    <row r="497" spans="2:25" ht="33.9" customHeight="1">
      <c r="B497" s="22">
        <f t="shared" si="6"/>
        <v>445</v>
      </c>
      <c r="C497" s="30"/>
      <c r="D497" s="35"/>
      <c r="E497" s="35"/>
      <c r="F497" s="35"/>
      <c r="G497" s="35"/>
      <c r="H497" s="35"/>
      <c r="I497" s="35"/>
      <c r="J497" s="35"/>
      <c r="K497" s="35"/>
      <c r="L497" s="41"/>
      <c r="M497" s="52"/>
      <c r="N497" s="52"/>
      <c r="O497" s="52"/>
      <c r="P497" s="52"/>
      <c r="Q497" s="52"/>
      <c r="R497" s="51"/>
      <c r="S497" s="62"/>
      <c r="T497" s="62"/>
      <c r="U497" s="62"/>
      <c r="V497" s="66"/>
      <c r="W497" s="85"/>
      <c r="X497" s="93"/>
      <c r="Y497" s="97"/>
    </row>
    <row r="498" spans="2:25" ht="33.9" customHeight="1">
      <c r="B498" s="22">
        <f t="shared" si="6"/>
        <v>446</v>
      </c>
      <c r="C498" s="30"/>
      <c r="D498" s="35"/>
      <c r="E498" s="35"/>
      <c r="F498" s="35"/>
      <c r="G498" s="35"/>
      <c r="H498" s="35"/>
      <c r="I498" s="35"/>
      <c r="J498" s="35"/>
      <c r="K498" s="35"/>
      <c r="L498" s="41"/>
      <c r="M498" s="52"/>
      <c r="N498" s="52"/>
      <c r="O498" s="52"/>
      <c r="P498" s="52"/>
      <c r="Q498" s="52"/>
      <c r="R498" s="51"/>
      <c r="S498" s="62"/>
      <c r="T498" s="62"/>
      <c r="U498" s="62"/>
      <c r="V498" s="66"/>
      <c r="W498" s="85"/>
      <c r="X498" s="93"/>
      <c r="Y498" s="97"/>
    </row>
    <row r="499" spans="2:25" ht="33.9" customHeight="1">
      <c r="B499" s="22">
        <f t="shared" si="6"/>
        <v>447</v>
      </c>
      <c r="C499" s="30"/>
      <c r="D499" s="35"/>
      <c r="E499" s="35"/>
      <c r="F499" s="35"/>
      <c r="G499" s="35"/>
      <c r="H499" s="35"/>
      <c r="I499" s="35"/>
      <c r="J499" s="35"/>
      <c r="K499" s="35"/>
      <c r="L499" s="41"/>
      <c r="M499" s="52"/>
      <c r="N499" s="52"/>
      <c r="O499" s="52"/>
      <c r="P499" s="52"/>
      <c r="Q499" s="52"/>
      <c r="R499" s="51"/>
      <c r="S499" s="62"/>
      <c r="T499" s="62"/>
      <c r="U499" s="62"/>
      <c r="V499" s="66"/>
      <c r="W499" s="85"/>
      <c r="X499" s="93"/>
      <c r="Y499" s="97"/>
    </row>
    <row r="500" spans="2:25" ht="33.9" customHeight="1">
      <c r="B500" s="22">
        <f t="shared" si="6"/>
        <v>448</v>
      </c>
      <c r="C500" s="30"/>
      <c r="D500" s="35"/>
      <c r="E500" s="35"/>
      <c r="F500" s="35"/>
      <c r="G500" s="35"/>
      <c r="H500" s="35"/>
      <c r="I500" s="35"/>
      <c r="J500" s="35"/>
      <c r="K500" s="35"/>
      <c r="L500" s="41"/>
      <c r="M500" s="52"/>
      <c r="N500" s="52"/>
      <c r="O500" s="52"/>
      <c r="P500" s="52"/>
      <c r="Q500" s="52"/>
      <c r="R500" s="51"/>
      <c r="S500" s="62"/>
      <c r="T500" s="62"/>
      <c r="U500" s="62"/>
      <c r="V500" s="66"/>
      <c r="W500" s="85"/>
      <c r="X500" s="93"/>
      <c r="Y500" s="97"/>
    </row>
    <row r="501" spans="2:25" ht="33.9" customHeight="1">
      <c r="B501" s="22">
        <f t="shared" si="6"/>
        <v>449</v>
      </c>
      <c r="C501" s="30"/>
      <c r="D501" s="35"/>
      <c r="E501" s="35"/>
      <c r="F501" s="35"/>
      <c r="G501" s="35"/>
      <c r="H501" s="35"/>
      <c r="I501" s="35"/>
      <c r="J501" s="35"/>
      <c r="K501" s="35"/>
      <c r="L501" s="41"/>
      <c r="M501" s="52"/>
      <c r="N501" s="52"/>
      <c r="O501" s="52"/>
      <c r="P501" s="52"/>
      <c r="Q501" s="52"/>
      <c r="R501" s="51"/>
      <c r="S501" s="62"/>
      <c r="T501" s="62"/>
      <c r="U501" s="62"/>
      <c r="V501" s="66"/>
      <c r="W501" s="85"/>
      <c r="X501" s="93"/>
      <c r="Y501" s="97"/>
    </row>
    <row r="502" spans="2:25" ht="33.9" customHeight="1">
      <c r="B502" s="22">
        <f t="shared" ref="B502:B565" si="7">B501+1</f>
        <v>450</v>
      </c>
      <c r="C502" s="30"/>
      <c r="D502" s="35"/>
      <c r="E502" s="35"/>
      <c r="F502" s="35"/>
      <c r="G502" s="35"/>
      <c r="H502" s="35"/>
      <c r="I502" s="35"/>
      <c r="J502" s="35"/>
      <c r="K502" s="35"/>
      <c r="L502" s="41"/>
      <c r="M502" s="52"/>
      <c r="N502" s="52"/>
      <c r="O502" s="52"/>
      <c r="P502" s="52"/>
      <c r="Q502" s="52"/>
      <c r="R502" s="51"/>
      <c r="S502" s="62"/>
      <c r="T502" s="62"/>
      <c r="U502" s="62"/>
      <c r="V502" s="66"/>
      <c r="W502" s="85"/>
      <c r="X502" s="93"/>
      <c r="Y502" s="97"/>
    </row>
    <row r="503" spans="2:25" ht="33.9" customHeight="1">
      <c r="B503" s="22">
        <f t="shared" si="7"/>
        <v>451</v>
      </c>
      <c r="C503" s="30"/>
      <c r="D503" s="35"/>
      <c r="E503" s="35"/>
      <c r="F503" s="35"/>
      <c r="G503" s="35"/>
      <c r="H503" s="35"/>
      <c r="I503" s="35"/>
      <c r="J503" s="35"/>
      <c r="K503" s="35"/>
      <c r="L503" s="41"/>
      <c r="M503" s="52"/>
      <c r="N503" s="52"/>
      <c r="O503" s="52"/>
      <c r="P503" s="52"/>
      <c r="Q503" s="52"/>
      <c r="R503" s="51"/>
      <c r="S503" s="62"/>
      <c r="T503" s="62"/>
      <c r="U503" s="62"/>
      <c r="V503" s="66"/>
      <c r="W503" s="85"/>
      <c r="X503" s="93"/>
      <c r="Y503" s="97"/>
    </row>
    <row r="504" spans="2:25" ht="33.9" customHeight="1">
      <c r="B504" s="22">
        <f t="shared" si="7"/>
        <v>452</v>
      </c>
      <c r="C504" s="30"/>
      <c r="D504" s="35"/>
      <c r="E504" s="35"/>
      <c r="F504" s="35"/>
      <c r="G504" s="35"/>
      <c r="H504" s="35"/>
      <c r="I504" s="35"/>
      <c r="J504" s="35"/>
      <c r="K504" s="35"/>
      <c r="L504" s="41"/>
      <c r="M504" s="52"/>
      <c r="N504" s="52"/>
      <c r="O504" s="52"/>
      <c r="P504" s="52"/>
      <c r="Q504" s="52"/>
      <c r="R504" s="51"/>
      <c r="S504" s="62"/>
      <c r="T504" s="62"/>
      <c r="U504" s="62"/>
      <c r="V504" s="66"/>
      <c r="W504" s="85"/>
      <c r="X504" s="93"/>
      <c r="Y504" s="97"/>
    </row>
    <row r="505" spans="2:25" ht="33.9" customHeight="1">
      <c r="B505" s="22">
        <f t="shared" si="7"/>
        <v>453</v>
      </c>
      <c r="C505" s="30"/>
      <c r="D505" s="35"/>
      <c r="E505" s="35"/>
      <c r="F505" s="35"/>
      <c r="G505" s="35"/>
      <c r="H505" s="35"/>
      <c r="I505" s="35"/>
      <c r="J505" s="35"/>
      <c r="K505" s="35"/>
      <c r="L505" s="41"/>
      <c r="M505" s="52"/>
      <c r="N505" s="52"/>
      <c r="O505" s="52"/>
      <c r="P505" s="52"/>
      <c r="Q505" s="52"/>
      <c r="R505" s="51"/>
      <c r="S505" s="62"/>
      <c r="T505" s="62"/>
      <c r="U505" s="62"/>
      <c r="V505" s="66"/>
      <c r="W505" s="85"/>
      <c r="X505" s="93"/>
      <c r="Y505" s="97"/>
    </row>
    <row r="506" spans="2:25" ht="33.9" customHeight="1">
      <c r="B506" s="22">
        <f t="shared" si="7"/>
        <v>454</v>
      </c>
      <c r="C506" s="30"/>
      <c r="D506" s="35"/>
      <c r="E506" s="35"/>
      <c r="F506" s="35"/>
      <c r="G506" s="35"/>
      <c r="H506" s="35"/>
      <c r="I506" s="35"/>
      <c r="J506" s="35"/>
      <c r="K506" s="35"/>
      <c r="L506" s="41"/>
      <c r="M506" s="52"/>
      <c r="N506" s="52"/>
      <c r="O506" s="52"/>
      <c r="P506" s="52"/>
      <c r="Q506" s="52"/>
      <c r="R506" s="51"/>
      <c r="S506" s="62"/>
      <c r="T506" s="62"/>
      <c r="U506" s="62"/>
      <c r="V506" s="66"/>
      <c r="W506" s="85"/>
      <c r="X506" s="93"/>
      <c r="Y506" s="97"/>
    </row>
    <row r="507" spans="2:25" ht="33.9" customHeight="1">
      <c r="B507" s="22">
        <f t="shared" si="7"/>
        <v>455</v>
      </c>
      <c r="C507" s="30"/>
      <c r="D507" s="35"/>
      <c r="E507" s="35"/>
      <c r="F507" s="35"/>
      <c r="G507" s="35"/>
      <c r="H507" s="35"/>
      <c r="I507" s="35"/>
      <c r="J507" s="35"/>
      <c r="K507" s="35"/>
      <c r="L507" s="41"/>
      <c r="M507" s="52"/>
      <c r="N507" s="52"/>
      <c r="O507" s="52"/>
      <c r="P507" s="52"/>
      <c r="Q507" s="52"/>
      <c r="R507" s="51"/>
      <c r="S507" s="62"/>
      <c r="T507" s="62"/>
      <c r="U507" s="62"/>
      <c r="V507" s="66"/>
      <c r="W507" s="85"/>
      <c r="X507" s="93"/>
      <c r="Y507" s="97"/>
    </row>
    <row r="508" spans="2:25" ht="33.9" customHeight="1">
      <c r="B508" s="22">
        <f t="shared" si="7"/>
        <v>456</v>
      </c>
      <c r="C508" s="30"/>
      <c r="D508" s="35"/>
      <c r="E508" s="35"/>
      <c r="F508" s="35"/>
      <c r="G508" s="35"/>
      <c r="H508" s="35"/>
      <c r="I508" s="35"/>
      <c r="J508" s="35"/>
      <c r="K508" s="35"/>
      <c r="L508" s="41"/>
      <c r="M508" s="52"/>
      <c r="N508" s="52"/>
      <c r="O508" s="52"/>
      <c r="P508" s="52"/>
      <c r="Q508" s="52"/>
      <c r="R508" s="51"/>
      <c r="S508" s="62"/>
      <c r="T508" s="62"/>
      <c r="U508" s="62"/>
      <c r="V508" s="66"/>
      <c r="W508" s="85"/>
      <c r="X508" s="93"/>
      <c r="Y508" s="97"/>
    </row>
    <row r="509" spans="2:25" ht="33.9" customHeight="1">
      <c r="B509" s="22">
        <f t="shared" si="7"/>
        <v>457</v>
      </c>
      <c r="C509" s="30"/>
      <c r="D509" s="35"/>
      <c r="E509" s="35"/>
      <c r="F509" s="35"/>
      <c r="G509" s="35"/>
      <c r="H509" s="35"/>
      <c r="I509" s="35"/>
      <c r="J509" s="35"/>
      <c r="K509" s="35"/>
      <c r="L509" s="41"/>
      <c r="M509" s="52"/>
      <c r="N509" s="52"/>
      <c r="O509" s="52"/>
      <c r="P509" s="52"/>
      <c r="Q509" s="52"/>
      <c r="R509" s="51"/>
      <c r="S509" s="62"/>
      <c r="T509" s="62"/>
      <c r="U509" s="62"/>
      <c r="V509" s="66"/>
      <c r="W509" s="85"/>
      <c r="X509" s="93"/>
      <c r="Y509" s="97"/>
    </row>
    <row r="510" spans="2:25" ht="33.9" customHeight="1">
      <c r="B510" s="22">
        <f t="shared" si="7"/>
        <v>458</v>
      </c>
      <c r="C510" s="30"/>
      <c r="D510" s="35"/>
      <c r="E510" s="35"/>
      <c r="F510" s="35"/>
      <c r="G510" s="35"/>
      <c r="H510" s="35"/>
      <c r="I510" s="35"/>
      <c r="J510" s="35"/>
      <c r="K510" s="35"/>
      <c r="L510" s="41"/>
      <c r="M510" s="52"/>
      <c r="N510" s="52"/>
      <c r="O510" s="52"/>
      <c r="P510" s="52"/>
      <c r="Q510" s="52"/>
      <c r="R510" s="51"/>
      <c r="S510" s="62"/>
      <c r="T510" s="62"/>
      <c r="U510" s="62"/>
      <c r="V510" s="66"/>
      <c r="W510" s="85"/>
      <c r="X510" s="93"/>
      <c r="Y510" s="97"/>
    </row>
    <row r="511" spans="2:25" ht="33.9" customHeight="1">
      <c r="B511" s="22">
        <f t="shared" si="7"/>
        <v>459</v>
      </c>
      <c r="C511" s="30"/>
      <c r="D511" s="35"/>
      <c r="E511" s="35"/>
      <c r="F511" s="35"/>
      <c r="G511" s="35"/>
      <c r="H511" s="35"/>
      <c r="I511" s="35"/>
      <c r="J511" s="35"/>
      <c r="K511" s="35"/>
      <c r="L511" s="41"/>
      <c r="M511" s="52"/>
      <c r="N511" s="52"/>
      <c r="O511" s="52"/>
      <c r="P511" s="52"/>
      <c r="Q511" s="52"/>
      <c r="R511" s="51"/>
      <c r="S511" s="62"/>
      <c r="T511" s="62"/>
      <c r="U511" s="62"/>
      <c r="V511" s="66"/>
      <c r="W511" s="85"/>
      <c r="X511" s="93"/>
      <c r="Y511" s="97"/>
    </row>
    <row r="512" spans="2:25" ht="33.9" customHeight="1">
      <c r="B512" s="22">
        <f t="shared" si="7"/>
        <v>460</v>
      </c>
      <c r="C512" s="30"/>
      <c r="D512" s="35"/>
      <c r="E512" s="35"/>
      <c r="F512" s="35"/>
      <c r="G512" s="35"/>
      <c r="H512" s="35"/>
      <c r="I512" s="35"/>
      <c r="J512" s="35"/>
      <c r="K512" s="35"/>
      <c r="L512" s="41"/>
      <c r="M512" s="52"/>
      <c r="N512" s="52"/>
      <c r="O512" s="52"/>
      <c r="P512" s="52"/>
      <c r="Q512" s="52"/>
      <c r="R512" s="51"/>
      <c r="S512" s="62"/>
      <c r="T512" s="62"/>
      <c r="U512" s="62"/>
      <c r="V512" s="66"/>
      <c r="W512" s="85"/>
      <c r="X512" s="93"/>
      <c r="Y512" s="97"/>
    </row>
    <row r="513" spans="2:25" ht="33.9" customHeight="1">
      <c r="B513" s="22">
        <f t="shared" si="7"/>
        <v>461</v>
      </c>
      <c r="C513" s="30"/>
      <c r="D513" s="35"/>
      <c r="E513" s="35"/>
      <c r="F513" s="35"/>
      <c r="G513" s="35"/>
      <c r="H513" s="35"/>
      <c r="I513" s="35"/>
      <c r="J513" s="35"/>
      <c r="K513" s="35"/>
      <c r="L513" s="41"/>
      <c r="M513" s="52"/>
      <c r="N513" s="52"/>
      <c r="O513" s="52"/>
      <c r="P513" s="52"/>
      <c r="Q513" s="52"/>
      <c r="R513" s="51"/>
      <c r="S513" s="62"/>
      <c r="T513" s="62"/>
      <c r="U513" s="62"/>
      <c r="V513" s="66"/>
      <c r="W513" s="85"/>
      <c r="X513" s="93"/>
      <c r="Y513" s="97"/>
    </row>
    <row r="514" spans="2:25" ht="33.9" customHeight="1">
      <c r="B514" s="22">
        <f t="shared" si="7"/>
        <v>462</v>
      </c>
      <c r="C514" s="30"/>
      <c r="D514" s="35"/>
      <c r="E514" s="35"/>
      <c r="F514" s="35"/>
      <c r="G514" s="35"/>
      <c r="H514" s="35"/>
      <c r="I514" s="35"/>
      <c r="J514" s="35"/>
      <c r="K514" s="35"/>
      <c r="L514" s="41"/>
      <c r="M514" s="52"/>
      <c r="N514" s="52"/>
      <c r="O514" s="52"/>
      <c r="P514" s="52"/>
      <c r="Q514" s="52"/>
      <c r="R514" s="51"/>
      <c r="S514" s="62"/>
      <c r="T514" s="62"/>
      <c r="U514" s="62"/>
      <c r="V514" s="66"/>
      <c r="W514" s="85"/>
      <c r="X514" s="93"/>
      <c r="Y514" s="97"/>
    </row>
    <row r="515" spans="2:25" ht="33.9" customHeight="1">
      <c r="B515" s="22">
        <f t="shared" si="7"/>
        <v>463</v>
      </c>
      <c r="C515" s="30"/>
      <c r="D515" s="35"/>
      <c r="E515" s="35"/>
      <c r="F515" s="35"/>
      <c r="G515" s="35"/>
      <c r="H515" s="35"/>
      <c r="I515" s="35"/>
      <c r="J515" s="35"/>
      <c r="K515" s="35"/>
      <c r="L515" s="41"/>
      <c r="M515" s="52"/>
      <c r="N515" s="52"/>
      <c r="O515" s="52"/>
      <c r="P515" s="52"/>
      <c r="Q515" s="52"/>
      <c r="R515" s="51"/>
      <c r="S515" s="62"/>
      <c r="T515" s="62"/>
      <c r="U515" s="62"/>
      <c r="V515" s="66"/>
      <c r="W515" s="85"/>
      <c r="X515" s="93"/>
      <c r="Y515" s="97"/>
    </row>
    <row r="516" spans="2:25" ht="33.9" customHeight="1">
      <c r="B516" s="22">
        <f t="shared" si="7"/>
        <v>464</v>
      </c>
      <c r="C516" s="30"/>
      <c r="D516" s="35"/>
      <c r="E516" s="35"/>
      <c r="F516" s="35"/>
      <c r="G516" s="35"/>
      <c r="H516" s="35"/>
      <c r="I516" s="35"/>
      <c r="J516" s="35"/>
      <c r="K516" s="35"/>
      <c r="L516" s="41"/>
      <c r="M516" s="52"/>
      <c r="N516" s="52"/>
      <c r="O516" s="52"/>
      <c r="P516" s="52"/>
      <c r="Q516" s="52"/>
      <c r="R516" s="51"/>
      <c r="S516" s="62"/>
      <c r="T516" s="62"/>
      <c r="U516" s="62"/>
      <c r="V516" s="66"/>
      <c r="W516" s="85"/>
      <c r="X516" s="93"/>
      <c r="Y516" s="97"/>
    </row>
    <row r="517" spans="2:25" ht="33.9" customHeight="1">
      <c r="B517" s="22">
        <f t="shared" si="7"/>
        <v>465</v>
      </c>
      <c r="C517" s="30"/>
      <c r="D517" s="35"/>
      <c r="E517" s="35"/>
      <c r="F517" s="35"/>
      <c r="G517" s="35"/>
      <c r="H517" s="35"/>
      <c r="I517" s="35"/>
      <c r="J517" s="35"/>
      <c r="K517" s="35"/>
      <c r="L517" s="41"/>
      <c r="M517" s="52"/>
      <c r="N517" s="52"/>
      <c r="O517" s="52"/>
      <c r="P517" s="52"/>
      <c r="Q517" s="52"/>
      <c r="R517" s="51"/>
      <c r="S517" s="62"/>
      <c r="T517" s="62"/>
      <c r="U517" s="62"/>
      <c r="V517" s="66"/>
      <c r="W517" s="85"/>
      <c r="X517" s="93"/>
      <c r="Y517" s="97"/>
    </row>
    <row r="518" spans="2:25" ht="33.9" customHeight="1">
      <c r="B518" s="22">
        <f t="shared" si="7"/>
        <v>466</v>
      </c>
      <c r="C518" s="30"/>
      <c r="D518" s="35"/>
      <c r="E518" s="35"/>
      <c r="F518" s="35"/>
      <c r="G518" s="35"/>
      <c r="H518" s="35"/>
      <c r="I518" s="35"/>
      <c r="J518" s="35"/>
      <c r="K518" s="35"/>
      <c r="L518" s="41"/>
      <c r="M518" s="52"/>
      <c r="N518" s="52"/>
      <c r="O518" s="52"/>
      <c r="P518" s="52"/>
      <c r="Q518" s="52"/>
      <c r="R518" s="51"/>
      <c r="S518" s="62"/>
      <c r="T518" s="62"/>
      <c r="U518" s="62"/>
      <c r="V518" s="66"/>
      <c r="W518" s="85"/>
      <c r="X518" s="93"/>
      <c r="Y518" s="97"/>
    </row>
    <row r="519" spans="2:25" ht="33.9" customHeight="1">
      <c r="B519" s="22">
        <f t="shared" si="7"/>
        <v>467</v>
      </c>
      <c r="C519" s="30"/>
      <c r="D519" s="35"/>
      <c r="E519" s="35"/>
      <c r="F519" s="35"/>
      <c r="G519" s="35"/>
      <c r="H519" s="35"/>
      <c r="I519" s="35"/>
      <c r="J519" s="35"/>
      <c r="K519" s="35"/>
      <c r="L519" s="41"/>
      <c r="M519" s="52"/>
      <c r="N519" s="52"/>
      <c r="O519" s="52"/>
      <c r="P519" s="52"/>
      <c r="Q519" s="52"/>
      <c r="R519" s="51"/>
      <c r="S519" s="62"/>
      <c r="T519" s="62"/>
      <c r="U519" s="62"/>
      <c r="V519" s="66"/>
      <c r="W519" s="85"/>
      <c r="X519" s="93"/>
      <c r="Y519" s="97"/>
    </row>
    <row r="520" spans="2:25" ht="33.9" customHeight="1">
      <c r="B520" s="22">
        <f t="shared" si="7"/>
        <v>468</v>
      </c>
      <c r="C520" s="30"/>
      <c r="D520" s="35"/>
      <c r="E520" s="35"/>
      <c r="F520" s="35"/>
      <c r="G520" s="35"/>
      <c r="H520" s="35"/>
      <c r="I520" s="35"/>
      <c r="J520" s="35"/>
      <c r="K520" s="35"/>
      <c r="L520" s="41"/>
      <c r="M520" s="52"/>
      <c r="N520" s="52"/>
      <c r="O520" s="52"/>
      <c r="P520" s="52"/>
      <c r="Q520" s="52"/>
      <c r="R520" s="51"/>
      <c r="S520" s="62"/>
      <c r="T520" s="62"/>
      <c r="U520" s="62"/>
      <c r="V520" s="66"/>
      <c r="W520" s="85"/>
      <c r="X520" s="93"/>
      <c r="Y520" s="97"/>
    </row>
    <row r="521" spans="2:25" ht="33.9" customHeight="1">
      <c r="B521" s="22">
        <f t="shared" si="7"/>
        <v>469</v>
      </c>
      <c r="C521" s="30"/>
      <c r="D521" s="35"/>
      <c r="E521" s="35"/>
      <c r="F521" s="35"/>
      <c r="G521" s="35"/>
      <c r="H521" s="35"/>
      <c r="I521" s="35"/>
      <c r="J521" s="35"/>
      <c r="K521" s="35"/>
      <c r="L521" s="41"/>
      <c r="M521" s="52"/>
      <c r="N521" s="52"/>
      <c r="O521" s="52"/>
      <c r="P521" s="52"/>
      <c r="Q521" s="52"/>
      <c r="R521" s="51"/>
      <c r="S521" s="62"/>
      <c r="T521" s="62"/>
      <c r="U521" s="62"/>
      <c r="V521" s="66"/>
      <c r="W521" s="85"/>
      <c r="X521" s="93"/>
      <c r="Y521" s="97"/>
    </row>
    <row r="522" spans="2:25" ht="33.9" customHeight="1">
      <c r="B522" s="22">
        <f t="shared" si="7"/>
        <v>470</v>
      </c>
      <c r="C522" s="30"/>
      <c r="D522" s="35"/>
      <c r="E522" s="35"/>
      <c r="F522" s="35"/>
      <c r="G522" s="35"/>
      <c r="H522" s="35"/>
      <c r="I522" s="35"/>
      <c r="J522" s="35"/>
      <c r="K522" s="35"/>
      <c r="L522" s="41"/>
      <c r="M522" s="52"/>
      <c r="N522" s="52"/>
      <c r="O522" s="52"/>
      <c r="P522" s="52"/>
      <c r="Q522" s="52"/>
      <c r="R522" s="51"/>
      <c r="S522" s="62"/>
      <c r="T522" s="62"/>
      <c r="U522" s="62"/>
      <c r="V522" s="66"/>
      <c r="W522" s="85"/>
      <c r="X522" s="93"/>
      <c r="Y522" s="97"/>
    </row>
    <row r="523" spans="2:25" ht="33.9" customHeight="1">
      <c r="B523" s="22">
        <f t="shared" si="7"/>
        <v>471</v>
      </c>
      <c r="C523" s="30"/>
      <c r="D523" s="35"/>
      <c r="E523" s="35"/>
      <c r="F523" s="35"/>
      <c r="G523" s="35"/>
      <c r="H523" s="35"/>
      <c r="I523" s="35"/>
      <c r="J523" s="35"/>
      <c r="K523" s="35"/>
      <c r="L523" s="41"/>
      <c r="M523" s="52"/>
      <c r="N523" s="52"/>
      <c r="O523" s="52"/>
      <c r="P523" s="52"/>
      <c r="Q523" s="52"/>
      <c r="R523" s="51"/>
      <c r="S523" s="62"/>
      <c r="T523" s="62"/>
      <c r="U523" s="62"/>
      <c r="V523" s="66"/>
      <c r="W523" s="85"/>
      <c r="X523" s="93"/>
      <c r="Y523" s="97"/>
    </row>
    <row r="524" spans="2:25" ht="33.9" customHeight="1">
      <c r="B524" s="22">
        <f t="shared" si="7"/>
        <v>472</v>
      </c>
      <c r="C524" s="30"/>
      <c r="D524" s="35"/>
      <c r="E524" s="35"/>
      <c r="F524" s="35"/>
      <c r="G524" s="35"/>
      <c r="H524" s="35"/>
      <c r="I524" s="35"/>
      <c r="J524" s="35"/>
      <c r="K524" s="35"/>
      <c r="L524" s="41"/>
      <c r="M524" s="52"/>
      <c r="N524" s="52"/>
      <c r="O524" s="52"/>
      <c r="P524" s="52"/>
      <c r="Q524" s="52"/>
      <c r="R524" s="51"/>
      <c r="S524" s="62"/>
      <c r="T524" s="62"/>
      <c r="U524" s="62"/>
      <c r="V524" s="66"/>
      <c r="W524" s="85"/>
      <c r="X524" s="93"/>
      <c r="Y524" s="97"/>
    </row>
    <row r="525" spans="2:25" ht="33.9" customHeight="1">
      <c r="B525" s="22">
        <f t="shared" si="7"/>
        <v>473</v>
      </c>
      <c r="C525" s="30"/>
      <c r="D525" s="35"/>
      <c r="E525" s="35"/>
      <c r="F525" s="35"/>
      <c r="G525" s="35"/>
      <c r="H525" s="35"/>
      <c r="I525" s="35"/>
      <c r="J525" s="35"/>
      <c r="K525" s="35"/>
      <c r="L525" s="41"/>
      <c r="M525" s="52"/>
      <c r="N525" s="52"/>
      <c r="O525" s="52"/>
      <c r="P525" s="52"/>
      <c r="Q525" s="52"/>
      <c r="R525" s="51"/>
      <c r="S525" s="62"/>
      <c r="T525" s="62"/>
      <c r="U525" s="62"/>
      <c r="V525" s="66"/>
      <c r="W525" s="85"/>
      <c r="X525" s="93"/>
      <c r="Y525" s="97"/>
    </row>
    <row r="526" spans="2:25" ht="33.9" customHeight="1">
      <c r="B526" s="22">
        <f t="shared" si="7"/>
        <v>474</v>
      </c>
      <c r="C526" s="30"/>
      <c r="D526" s="35"/>
      <c r="E526" s="35"/>
      <c r="F526" s="35"/>
      <c r="G526" s="35"/>
      <c r="H526" s="35"/>
      <c r="I526" s="35"/>
      <c r="J526" s="35"/>
      <c r="K526" s="35"/>
      <c r="L526" s="41"/>
      <c r="M526" s="52"/>
      <c r="N526" s="52"/>
      <c r="O526" s="52"/>
      <c r="P526" s="52"/>
      <c r="Q526" s="52"/>
      <c r="R526" s="51"/>
      <c r="S526" s="62"/>
      <c r="T526" s="62"/>
      <c r="U526" s="62"/>
      <c r="V526" s="66"/>
      <c r="W526" s="85"/>
      <c r="X526" s="93"/>
      <c r="Y526" s="97"/>
    </row>
    <row r="527" spans="2:25" ht="33.9" customHeight="1">
      <c r="B527" s="22">
        <f t="shared" si="7"/>
        <v>475</v>
      </c>
      <c r="C527" s="30"/>
      <c r="D527" s="35"/>
      <c r="E527" s="35"/>
      <c r="F527" s="35"/>
      <c r="G527" s="35"/>
      <c r="H527" s="35"/>
      <c r="I527" s="35"/>
      <c r="J527" s="35"/>
      <c r="K527" s="35"/>
      <c r="L527" s="41"/>
      <c r="M527" s="52"/>
      <c r="N527" s="52"/>
      <c r="O527" s="52"/>
      <c r="P527" s="52"/>
      <c r="Q527" s="52"/>
      <c r="R527" s="51"/>
      <c r="S527" s="62"/>
      <c r="T527" s="62"/>
      <c r="U527" s="62"/>
      <c r="V527" s="66"/>
      <c r="W527" s="85"/>
      <c r="X527" s="93"/>
      <c r="Y527" s="97"/>
    </row>
    <row r="528" spans="2:25" ht="33.9" customHeight="1">
      <c r="B528" s="22">
        <f t="shared" si="7"/>
        <v>476</v>
      </c>
      <c r="C528" s="30"/>
      <c r="D528" s="35"/>
      <c r="E528" s="35"/>
      <c r="F528" s="35"/>
      <c r="G528" s="35"/>
      <c r="H528" s="35"/>
      <c r="I528" s="35"/>
      <c r="J528" s="35"/>
      <c r="K528" s="35"/>
      <c r="L528" s="41"/>
      <c r="M528" s="52"/>
      <c r="N528" s="52"/>
      <c r="O528" s="52"/>
      <c r="P528" s="52"/>
      <c r="Q528" s="52"/>
      <c r="R528" s="51"/>
      <c r="S528" s="62"/>
      <c r="T528" s="62"/>
      <c r="U528" s="62"/>
      <c r="V528" s="66"/>
      <c r="W528" s="85"/>
      <c r="X528" s="93"/>
      <c r="Y528" s="97"/>
    </row>
    <row r="529" spans="2:25" ht="33.9" customHeight="1">
      <c r="B529" s="22">
        <f t="shared" si="7"/>
        <v>477</v>
      </c>
      <c r="C529" s="30"/>
      <c r="D529" s="35"/>
      <c r="E529" s="35"/>
      <c r="F529" s="35"/>
      <c r="G529" s="35"/>
      <c r="H529" s="35"/>
      <c r="I529" s="35"/>
      <c r="J529" s="35"/>
      <c r="K529" s="35"/>
      <c r="L529" s="41"/>
      <c r="M529" s="52"/>
      <c r="N529" s="52"/>
      <c r="O529" s="52"/>
      <c r="P529" s="52"/>
      <c r="Q529" s="52"/>
      <c r="R529" s="51"/>
      <c r="S529" s="62"/>
      <c r="T529" s="62"/>
      <c r="U529" s="62"/>
      <c r="V529" s="66"/>
      <c r="W529" s="85"/>
      <c r="X529" s="93"/>
      <c r="Y529" s="97"/>
    </row>
    <row r="530" spans="2:25" ht="33.9" customHeight="1">
      <c r="B530" s="22">
        <f t="shared" si="7"/>
        <v>478</v>
      </c>
      <c r="C530" s="30"/>
      <c r="D530" s="35"/>
      <c r="E530" s="35"/>
      <c r="F530" s="35"/>
      <c r="G530" s="35"/>
      <c r="H530" s="35"/>
      <c r="I530" s="35"/>
      <c r="J530" s="35"/>
      <c r="K530" s="35"/>
      <c r="L530" s="41"/>
      <c r="M530" s="52"/>
      <c r="N530" s="52"/>
      <c r="O530" s="52"/>
      <c r="P530" s="52"/>
      <c r="Q530" s="52"/>
      <c r="R530" s="51"/>
      <c r="S530" s="62"/>
      <c r="T530" s="62"/>
      <c r="U530" s="62"/>
      <c r="V530" s="66"/>
      <c r="W530" s="85"/>
      <c r="X530" s="93"/>
      <c r="Y530" s="97"/>
    </row>
    <row r="531" spans="2:25" ht="33.9" customHeight="1">
      <c r="B531" s="22">
        <f t="shared" si="7"/>
        <v>479</v>
      </c>
      <c r="C531" s="30"/>
      <c r="D531" s="35"/>
      <c r="E531" s="35"/>
      <c r="F531" s="35"/>
      <c r="G531" s="35"/>
      <c r="H531" s="35"/>
      <c r="I531" s="35"/>
      <c r="J531" s="35"/>
      <c r="K531" s="35"/>
      <c r="L531" s="41"/>
      <c r="M531" s="52"/>
      <c r="N531" s="52"/>
      <c r="O531" s="52"/>
      <c r="P531" s="52"/>
      <c r="Q531" s="52"/>
      <c r="R531" s="51"/>
      <c r="S531" s="62"/>
      <c r="T531" s="62"/>
      <c r="U531" s="62"/>
      <c r="V531" s="66"/>
      <c r="W531" s="85"/>
      <c r="X531" s="93"/>
      <c r="Y531" s="97"/>
    </row>
    <row r="532" spans="2:25" ht="33.9" customHeight="1">
      <c r="B532" s="22">
        <f t="shared" si="7"/>
        <v>480</v>
      </c>
      <c r="C532" s="30"/>
      <c r="D532" s="35"/>
      <c r="E532" s="35"/>
      <c r="F532" s="35"/>
      <c r="G532" s="35"/>
      <c r="H532" s="35"/>
      <c r="I532" s="35"/>
      <c r="J532" s="35"/>
      <c r="K532" s="35"/>
      <c r="L532" s="41"/>
      <c r="M532" s="52"/>
      <c r="N532" s="52"/>
      <c r="O532" s="52"/>
      <c r="P532" s="52"/>
      <c r="Q532" s="52"/>
      <c r="R532" s="51"/>
      <c r="S532" s="62"/>
      <c r="T532" s="62"/>
      <c r="U532" s="62"/>
      <c r="V532" s="66"/>
      <c r="W532" s="85"/>
      <c r="X532" s="93"/>
      <c r="Y532" s="97"/>
    </row>
    <row r="533" spans="2:25" ht="33.9" customHeight="1">
      <c r="B533" s="22">
        <f t="shared" si="7"/>
        <v>481</v>
      </c>
      <c r="C533" s="30"/>
      <c r="D533" s="35"/>
      <c r="E533" s="35"/>
      <c r="F533" s="35"/>
      <c r="G533" s="35"/>
      <c r="H533" s="35"/>
      <c r="I533" s="35"/>
      <c r="J533" s="35"/>
      <c r="K533" s="35"/>
      <c r="L533" s="41"/>
      <c r="M533" s="52"/>
      <c r="N533" s="52"/>
      <c r="O533" s="52"/>
      <c r="P533" s="52"/>
      <c r="Q533" s="52"/>
      <c r="R533" s="51"/>
      <c r="S533" s="62"/>
      <c r="T533" s="62"/>
      <c r="U533" s="62"/>
      <c r="V533" s="66"/>
      <c r="W533" s="85"/>
      <c r="X533" s="93"/>
      <c r="Y533" s="97"/>
    </row>
    <row r="534" spans="2:25" ht="33.9" customHeight="1">
      <c r="B534" s="22">
        <f t="shared" si="7"/>
        <v>482</v>
      </c>
      <c r="C534" s="30"/>
      <c r="D534" s="35"/>
      <c r="E534" s="35"/>
      <c r="F534" s="35"/>
      <c r="G534" s="35"/>
      <c r="H534" s="35"/>
      <c r="I534" s="35"/>
      <c r="J534" s="35"/>
      <c r="K534" s="35"/>
      <c r="L534" s="41"/>
      <c r="M534" s="52"/>
      <c r="N534" s="52"/>
      <c r="O534" s="52"/>
      <c r="P534" s="52"/>
      <c r="Q534" s="52"/>
      <c r="R534" s="51"/>
      <c r="S534" s="62"/>
      <c r="T534" s="62"/>
      <c r="U534" s="62"/>
      <c r="V534" s="66"/>
      <c r="W534" s="85"/>
      <c r="X534" s="93"/>
      <c r="Y534" s="97"/>
    </row>
    <row r="535" spans="2:25" ht="33.9" customHeight="1">
      <c r="B535" s="22">
        <f t="shared" si="7"/>
        <v>483</v>
      </c>
      <c r="C535" s="30"/>
      <c r="D535" s="35"/>
      <c r="E535" s="35"/>
      <c r="F535" s="35"/>
      <c r="G535" s="35"/>
      <c r="H535" s="35"/>
      <c r="I535" s="35"/>
      <c r="J535" s="35"/>
      <c r="K535" s="35"/>
      <c r="L535" s="41"/>
      <c r="M535" s="52"/>
      <c r="N535" s="52"/>
      <c r="O535" s="52"/>
      <c r="P535" s="52"/>
      <c r="Q535" s="52"/>
      <c r="R535" s="51"/>
      <c r="S535" s="62"/>
      <c r="T535" s="62"/>
      <c r="U535" s="62"/>
      <c r="V535" s="66"/>
      <c r="W535" s="85"/>
      <c r="X535" s="93"/>
      <c r="Y535" s="97"/>
    </row>
    <row r="536" spans="2:25" ht="33.9" customHeight="1">
      <c r="B536" s="22">
        <f t="shared" si="7"/>
        <v>484</v>
      </c>
      <c r="C536" s="30"/>
      <c r="D536" s="35"/>
      <c r="E536" s="35"/>
      <c r="F536" s="35"/>
      <c r="G536" s="35"/>
      <c r="H536" s="35"/>
      <c r="I536" s="35"/>
      <c r="J536" s="35"/>
      <c r="K536" s="35"/>
      <c r="L536" s="41"/>
      <c r="M536" s="52"/>
      <c r="N536" s="52"/>
      <c r="O536" s="52"/>
      <c r="P536" s="52"/>
      <c r="Q536" s="52"/>
      <c r="R536" s="51"/>
      <c r="S536" s="62"/>
      <c r="T536" s="62"/>
      <c r="U536" s="62"/>
      <c r="V536" s="66"/>
      <c r="W536" s="85"/>
      <c r="X536" s="93"/>
      <c r="Y536" s="97"/>
    </row>
    <row r="537" spans="2:25" ht="33.9" customHeight="1">
      <c r="B537" s="22">
        <f t="shared" si="7"/>
        <v>485</v>
      </c>
      <c r="C537" s="30"/>
      <c r="D537" s="35"/>
      <c r="E537" s="35"/>
      <c r="F537" s="35"/>
      <c r="G537" s="35"/>
      <c r="H537" s="35"/>
      <c r="I537" s="35"/>
      <c r="J537" s="35"/>
      <c r="K537" s="35"/>
      <c r="L537" s="41"/>
      <c r="M537" s="52"/>
      <c r="N537" s="52"/>
      <c r="O537" s="52"/>
      <c r="P537" s="52"/>
      <c r="Q537" s="52"/>
      <c r="R537" s="51"/>
      <c r="S537" s="62"/>
      <c r="T537" s="62"/>
      <c r="U537" s="62"/>
      <c r="V537" s="66"/>
      <c r="W537" s="85"/>
      <c r="X537" s="93"/>
      <c r="Y537" s="97"/>
    </row>
    <row r="538" spans="2:25" ht="33.9" customHeight="1">
      <c r="B538" s="22">
        <f t="shared" si="7"/>
        <v>486</v>
      </c>
      <c r="C538" s="30"/>
      <c r="D538" s="35"/>
      <c r="E538" s="35"/>
      <c r="F538" s="35"/>
      <c r="G538" s="35"/>
      <c r="H538" s="35"/>
      <c r="I538" s="35"/>
      <c r="J538" s="35"/>
      <c r="K538" s="35"/>
      <c r="L538" s="41"/>
      <c r="M538" s="52"/>
      <c r="N538" s="52"/>
      <c r="O538" s="52"/>
      <c r="P538" s="52"/>
      <c r="Q538" s="52"/>
      <c r="R538" s="51"/>
      <c r="S538" s="62"/>
      <c r="T538" s="62"/>
      <c r="U538" s="62"/>
      <c r="V538" s="66"/>
      <c r="W538" s="85"/>
      <c r="X538" s="93"/>
      <c r="Y538" s="97"/>
    </row>
    <row r="539" spans="2:25" ht="33.9" customHeight="1">
      <c r="B539" s="22">
        <f t="shared" si="7"/>
        <v>487</v>
      </c>
      <c r="C539" s="30"/>
      <c r="D539" s="35"/>
      <c r="E539" s="35"/>
      <c r="F539" s="35"/>
      <c r="G539" s="35"/>
      <c r="H539" s="35"/>
      <c r="I539" s="35"/>
      <c r="J539" s="35"/>
      <c r="K539" s="35"/>
      <c r="L539" s="41"/>
      <c r="M539" s="52"/>
      <c r="N539" s="52"/>
      <c r="O539" s="52"/>
      <c r="P539" s="52"/>
      <c r="Q539" s="52"/>
      <c r="R539" s="51"/>
      <c r="S539" s="62"/>
      <c r="T539" s="62"/>
      <c r="U539" s="62"/>
      <c r="V539" s="66"/>
      <c r="W539" s="85"/>
      <c r="X539" s="93"/>
      <c r="Y539" s="97"/>
    </row>
    <row r="540" spans="2:25" ht="33.9" customHeight="1">
      <c r="B540" s="22">
        <f t="shared" si="7"/>
        <v>488</v>
      </c>
      <c r="C540" s="30"/>
      <c r="D540" s="35"/>
      <c r="E540" s="35"/>
      <c r="F540" s="35"/>
      <c r="G540" s="35"/>
      <c r="H540" s="35"/>
      <c r="I540" s="35"/>
      <c r="J540" s="35"/>
      <c r="K540" s="35"/>
      <c r="L540" s="41"/>
      <c r="M540" s="52"/>
      <c r="N540" s="52"/>
      <c r="O540" s="52"/>
      <c r="P540" s="52"/>
      <c r="Q540" s="52"/>
      <c r="R540" s="51"/>
      <c r="S540" s="62"/>
      <c r="T540" s="62"/>
      <c r="U540" s="62"/>
      <c r="V540" s="66"/>
      <c r="W540" s="85"/>
      <c r="X540" s="93"/>
      <c r="Y540" s="97"/>
    </row>
    <row r="541" spans="2:25" ht="33.9" customHeight="1">
      <c r="B541" s="22">
        <f t="shared" si="7"/>
        <v>489</v>
      </c>
      <c r="C541" s="30"/>
      <c r="D541" s="35"/>
      <c r="E541" s="35"/>
      <c r="F541" s="35"/>
      <c r="G541" s="35"/>
      <c r="H541" s="35"/>
      <c r="I541" s="35"/>
      <c r="J541" s="35"/>
      <c r="K541" s="35"/>
      <c r="L541" s="41"/>
      <c r="M541" s="52"/>
      <c r="N541" s="52"/>
      <c r="O541" s="52"/>
      <c r="P541" s="52"/>
      <c r="Q541" s="52"/>
      <c r="R541" s="51"/>
      <c r="S541" s="62"/>
      <c r="T541" s="62"/>
      <c r="U541" s="62"/>
      <c r="V541" s="66"/>
      <c r="W541" s="85"/>
      <c r="X541" s="93"/>
      <c r="Y541" s="97"/>
    </row>
    <row r="542" spans="2:25" ht="33.9" customHeight="1">
      <c r="B542" s="22">
        <f t="shared" si="7"/>
        <v>490</v>
      </c>
      <c r="C542" s="30"/>
      <c r="D542" s="35"/>
      <c r="E542" s="35"/>
      <c r="F542" s="35"/>
      <c r="G542" s="35"/>
      <c r="H542" s="35"/>
      <c r="I542" s="35"/>
      <c r="J542" s="35"/>
      <c r="K542" s="35"/>
      <c r="L542" s="41"/>
      <c r="M542" s="52"/>
      <c r="N542" s="52"/>
      <c r="O542" s="52"/>
      <c r="P542" s="52"/>
      <c r="Q542" s="52"/>
      <c r="R542" s="51"/>
      <c r="S542" s="62"/>
      <c r="T542" s="62"/>
      <c r="U542" s="62"/>
      <c r="V542" s="66"/>
      <c r="W542" s="85"/>
      <c r="X542" s="93"/>
      <c r="Y542" s="97"/>
    </row>
    <row r="543" spans="2:25" ht="33.9" customHeight="1">
      <c r="B543" s="22">
        <f t="shared" si="7"/>
        <v>491</v>
      </c>
      <c r="C543" s="30"/>
      <c r="D543" s="35"/>
      <c r="E543" s="35"/>
      <c r="F543" s="35"/>
      <c r="G543" s="35"/>
      <c r="H543" s="35"/>
      <c r="I543" s="35"/>
      <c r="J543" s="35"/>
      <c r="K543" s="35"/>
      <c r="L543" s="41"/>
      <c r="M543" s="52"/>
      <c r="N543" s="52"/>
      <c r="O543" s="52"/>
      <c r="P543" s="52"/>
      <c r="Q543" s="52"/>
      <c r="R543" s="51"/>
      <c r="S543" s="62"/>
      <c r="T543" s="62"/>
      <c r="U543" s="62"/>
      <c r="V543" s="66"/>
      <c r="W543" s="85"/>
      <c r="X543" s="93"/>
      <c r="Y543" s="97"/>
    </row>
    <row r="544" spans="2:25" ht="33.9" customHeight="1">
      <c r="B544" s="22">
        <f t="shared" si="7"/>
        <v>492</v>
      </c>
      <c r="C544" s="30"/>
      <c r="D544" s="35"/>
      <c r="E544" s="35"/>
      <c r="F544" s="35"/>
      <c r="G544" s="35"/>
      <c r="H544" s="35"/>
      <c r="I544" s="35"/>
      <c r="J544" s="35"/>
      <c r="K544" s="35"/>
      <c r="L544" s="41"/>
      <c r="M544" s="52"/>
      <c r="N544" s="52"/>
      <c r="O544" s="52"/>
      <c r="P544" s="52"/>
      <c r="Q544" s="52"/>
      <c r="R544" s="51"/>
      <c r="S544" s="62"/>
      <c r="T544" s="62"/>
      <c r="U544" s="62"/>
      <c r="V544" s="66"/>
      <c r="W544" s="85"/>
      <c r="X544" s="93"/>
      <c r="Y544" s="97"/>
    </row>
    <row r="545" spans="2:25" ht="33.9" customHeight="1">
      <c r="B545" s="22">
        <f t="shared" si="7"/>
        <v>493</v>
      </c>
      <c r="C545" s="30"/>
      <c r="D545" s="35"/>
      <c r="E545" s="35"/>
      <c r="F545" s="35"/>
      <c r="G545" s="35"/>
      <c r="H545" s="35"/>
      <c r="I545" s="35"/>
      <c r="J545" s="35"/>
      <c r="K545" s="35"/>
      <c r="L545" s="41"/>
      <c r="M545" s="52"/>
      <c r="N545" s="52"/>
      <c r="O545" s="52"/>
      <c r="P545" s="52"/>
      <c r="Q545" s="52"/>
      <c r="R545" s="51"/>
      <c r="S545" s="62"/>
      <c r="T545" s="62"/>
      <c r="U545" s="62"/>
      <c r="V545" s="66"/>
      <c r="W545" s="85"/>
      <c r="X545" s="93"/>
      <c r="Y545" s="97"/>
    </row>
    <row r="546" spans="2:25" ht="33.9" customHeight="1">
      <c r="B546" s="22">
        <f t="shared" si="7"/>
        <v>494</v>
      </c>
      <c r="C546" s="30"/>
      <c r="D546" s="35"/>
      <c r="E546" s="35"/>
      <c r="F546" s="35"/>
      <c r="G546" s="35"/>
      <c r="H546" s="35"/>
      <c r="I546" s="35"/>
      <c r="J546" s="35"/>
      <c r="K546" s="35"/>
      <c r="L546" s="41"/>
      <c r="M546" s="52"/>
      <c r="N546" s="52"/>
      <c r="O546" s="52"/>
      <c r="P546" s="52"/>
      <c r="Q546" s="52"/>
      <c r="R546" s="51"/>
      <c r="S546" s="62"/>
      <c r="T546" s="62"/>
      <c r="U546" s="62"/>
      <c r="V546" s="66"/>
      <c r="W546" s="85"/>
      <c r="X546" s="93"/>
      <c r="Y546" s="97"/>
    </row>
    <row r="547" spans="2:25" ht="33.9" customHeight="1">
      <c r="B547" s="22">
        <f t="shared" si="7"/>
        <v>495</v>
      </c>
      <c r="C547" s="30"/>
      <c r="D547" s="35"/>
      <c r="E547" s="35"/>
      <c r="F547" s="35"/>
      <c r="G547" s="35"/>
      <c r="H547" s="35"/>
      <c r="I547" s="35"/>
      <c r="J547" s="35"/>
      <c r="K547" s="35"/>
      <c r="L547" s="41"/>
      <c r="M547" s="52"/>
      <c r="N547" s="52"/>
      <c r="O547" s="52"/>
      <c r="P547" s="52"/>
      <c r="Q547" s="52"/>
      <c r="R547" s="51"/>
      <c r="S547" s="62"/>
      <c r="T547" s="62"/>
      <c r="U547" s="62"/>
      <c r="V547" s="66"/>
      <c r="W547" s="85"/>
      <c r="X547" s="93"/>
      <c r="Y547" s="97"/>
    </row>
    <row r="548" spans="2:25" ht="33.9" customHeight="1">
      <c r="B548" s="22">
        <f t="shared" si="7"/>
        <v>496</v>
      </c>
      <c r="C548" s="30"/>
      <c r="D548" s="35"/>
      <c r="E548" s="35"/>
      <c r="F548" s="35"/>
      <c r="G548" s="35"/>
      <c r="H548" s="35"/>
      <c r="I548" s="35"/>
      <c r="J548" s="35"/>
      <c r="K548" s="35"/>
      <c r="L548" s="41"/>
      <c r="M548" s="52"/>
      <c r="N548" s="52"/>
      <c r="O548" s="52"/>
      <c r="P548" s="52"/>
      <c r="Q548" s="52"/>
      <c r="R548" s="51"/>
      <c r="S548" s="62"/>
      <c r="T548" s="62"/>
      <c r="U548" s="62"/>
      <c r="V548" s="66"/>
      <c r="W548" s="85"/>
      <c r="X548" s="93"/>
      <c r="Y548" s="97"/>
    </row>
    <row r="549" spans="2:25" ht="33.9" customHeight="1">
      <c r="B549" s="22">
        <f t="shared" si="7"/>
        <v>497</v>
      </c>
      <c r="C549" s="30"/>
      <c r="D549" s="35"/>
      <c r="E549" s="35"/>
      <c r="F549" s="35"/>
      <c r="G549" s="35"/>
      <c r="H549" s="35"/>
      <c r="I549" s="35"/>
      <c r="J549" s="35"/>
      <c r="K549" s="35"/>
      <c r="L549" s="41"/>
      <c r="M549" s="52"/>
      <c r="N549" s="52"/>
      <c r="O549" s="52"/>
      <c r="P549" s="52"/>
      <c r="Q549" s="52"/>
      <c r="R549" s="51"/>
      <c r="S549" s="62"/>
      <c r="T549" s="62"/>
      <c r="U549" s="62"/>
      <c r="V549" s="66"/>
      <c r="W549" s="85"/>
      <c r="X549" s="93"/>
      <c r="Y549" s="97"/>
    </row>
    <row r="550" spans="2:25" ht="33.9" customHeight="1">
      <c r="B550" s="22">
        <f t="shared" si="7"/>
        <v>498</v>
      </c>
      <c r="C550" s="30"/>
      <c r="D550" s="35"/>
      <c r="E550" s="35"/>
      <c r="F550" s="35"/>
      <c r="G550" s="35"/>
      <c r="H550" s="35"/>
      <c r="I550" s="35"/>
      <c r="J550" s="35"/>
      <c r="K550" s="35"/>
      <c r="L550" s="41"/>
      <c r="M550" s="52"/>
      <c r="N550" s="52"/>
      <c r="O550" s="52"/>
      <c r="P550" s="52"/>
      <c r="Q550" s="52"/>
      <c r="R550" s="51"/>
      <c r="S550" s="62"/>
      <c r="T550" s="62"/>
      <c r="U550" s="62"/>
      <c r="V550" s="66"/>
      <c r="W550" s="85"/>
      <c r="X550" s="93"/>
      <c r="Y550" s="97"/>
    </row>
    <row r="551" spans="2:25" ht="33.9" customHeight="1">
      <c r="B551" s="22">
        <f t="shared" si="7"/>
        <v>499</v>
      </c>
      <c r="C551" s="30"/>
      <c r="D551" s="35"/>
      <c r="E551" s="35"/>
      <c r="F551" s="35"/>
      <c r="G551" s="35"/>
      <c r="H551" s="35"/>
      <c r="I551" s="35"/>
      <c r="J551" s="35"/>
      <c r="K551" s="35"/>
      <c r="L551" s="41"/>
      <c r="M551" s="52"/>
      <c r="N551" s="52"/>
      <c r="O551" s="52"/>
      <c r="P551" s="52"/>
      <c r="Q551" s="52"/>
      <c r="R551" s="51"/>
      <c r="S551" s="62"/>
      <c r="T551" s="62"/>
      <c r="U551" s="62"/>
      <c r="V551" s="66"/>
      <c r="W551" s="85"/>
      <c r="X551" s="93"/>
      <c r="Y551" s="97"/>
    </row>
    <row r="552" spans="2:25" ht="33.9" customHeight="1">
      <c r="B552" s="22">
        <f t="shared" si="7"/>
        <v>500</v>
      </c>
      <c r="C552" s="30"/>
      <c r="D552" s="35"/>
      <c r="E552" s="35"/>
      <c r="F552" s="35"/>
      <c r="G552" s="35"/>
      <c r="H552" s="35"/>
      <c r="I552" s="35"/>
      <c r="J552" s="35"/>
      <c r="K552" s="35"/>
      <c r="L552" s="41"/>
      <c r="M552" s="52"/>
      <c r="N552" s="52"/>
      <c r="O552" s="52"/>
      <c r="P552" s="52"/>
      <c r="Q552" s="52"/>
      <c r="R552" s="51"/>
      <c r="S552" s="62"/>
      <c r="T552" s="62"/>
      <c r="U552" s="62"/>
      <c r="V552" s="66"/>
      <c r="W552" s="85"/>
      <c r="X552" s="93"/>
      <c r="Y552" s="97"/>
    </row>
    <row r="553" spans="2:25" ht="33.9" customHeight="1">
      <c r="B553" s="22">
        <f t="shared" si="7"/>
        <v>501</v>
      </c>
      <c r="C553" s="30"/>
      <c r="D553" s="35"/>
      <c r="E553" s="35"/>
      <c r="F553" s="35"/>
      <c r="G553" s="35"/>
      <c r="H553" s="35"/>
      <c r="I553" s="35"/>
      <c r="J553" s="35"/>
      <c r="K553" s="35"/>
      <c r="L553" s="41"/>
      <c r="M553" s="52"/>
      <c r="N553" s="52"/>
      <c r="O553" s="52"/>
      <c r="P553" s="52"/>
      <c r="Q553" s="52"/>
      <c r="R553" s="51"/>
      <c r="S553" s="62"/>
      <c r="T553" s="62"/>
      <c r="U553" s="62"/>
      <c r="V553" s="66"/>
      <c r="W553" s="85"/>
      <c r="X553" s="93"/>
      <c r="Y553" s="97"/>
    </row>
    <row r="554" spans="2:25" ht="33.9" customHeight="1">
      <c r="B554" s="22">
        <f t="shared" si="7"/>
        <v>502</v>
      </c>
      <c r="C554" s="30"/>
      <c r="D554" s="35"/>
      <c r="E554" s="35"/>
      <c r="F554" s="35"/>
      <c r="G554" s="35"/>
      <c r="H554" s="35"/>
      <c r="I554" s="35"/>
      <c r="J554" s="35"/>
      <c r="K554" s="35"/>
      <c r="L554" s="41"/>
      <c r="M554" s="52"/>
      <c r="N554" s="52"/>
      <c r="O554" s="52"/>
      <c r="P554" s="52"/>
      <c r="Q554" s="52"/>
      <c r="R554" s="51"/>
      <c r="S554" s="62"/>
      <c r="T554" s="62"/>
      <c r="U554" s="62"/>
      <c r="V554" s="66"/>
      <c r="W554" s="85"/>
      <c r="X554" s="93"/>
      <c r="Y554" s="97"/>
    </row>
    <row r="555" spans="2:25" ht="33.9" customHeight="1">
      <c r="B555" s="22">
        <f t="shared" si="7"/>
        <v>503</v>
      </c>
      <c r="C555" s="30"/>
      <c r="D555" s="35"/>
      <c r="E555" s="35"/>
      <c r="F555" s="35"/>
      <c r="G555" s="35"/>
      <c r="H555" s="35"/>
      <c r="I555" s="35"/>
      <c r="J555" s="35"/>
      <c r="K555" s="35"/>
      <c r="L555" s="41"/>
      <c r="M555" s="52"/>
      <c r="N555" s="52"/>
      <c r="O555" s="52"/>
      <c r="P555" s="52"/>
      <c r="Q555" s="52"/>
      <c r="R555" s="51"/>
      <c r="S555" s="62"/>
      <c r="T555" s="62"/>
      <c r="U555" s="62"/>
      <c r="V555" s="66"/>
      <c r="W555" s="85"/>
      <c r="X555" s="93"/>
      <c r="Y555" s="97"/>
    </row>
    <row r="556" spans="2:25" ht="33.9" customHeight="1">
      <c r="B556" s="22">
        <f t="shared" si="7"/>
        <v>504</v>
      </c>
      <c r="C556" s="30"/>
      <c r="D556" s="35"/>
      <c r="E556" s="35"/>
      <c r="F556" s="35"/>
      <c r="G556" s="35"/>
      <c r="H556" s="35"/>
      <c r="I556" s="35"/>
      <c r="J556" s="35"/>
      <c r="K556" s="35"/>
      <c r="L556" s="41"/>
      <c r="M556" s="52"/>
      <c r="N556" s="52"/>
      <c r="O556" s="52"/>
      <c r="P556" s="52"/>
      <c r="Q556" s="52"/>
      <c r="R556" s="51"/>
      <c r="S556" s="62"/>
      <c r="T556" s="62"/>
      <c r="U556" s="62"/>
      <c r="V556" s="66"/>
      <c r="W556" s="85"/>
      <c r="X556" s="93"/>
      <c r="Y556" s="97"/>
    </row>
    <row r="557" spans="2:25" ht="33.9" customHeight="1">
      <c r="B557" s="22">
        <f t="shared" si="7"/>
        <v>505</v>
      </c>
      <c r="C557" s="30"/>
      <c r="D557" s="35"/>
      <c r="E557" s="35"/>
      <c r="F557" s="35"/>
      <c r="G557" s="35"/>
      <c r="H557" s="35"/>
      <c r="I557" s="35"/>
      <c r="J557" s="35"/>
      <c r="K557" s="35"/>
      <c r="L557" s="41"/>
      <c r="M557" s="52"/>
      <c r="N557" s="52"/>
      <c r="O557" s="52"/>
      <c r="P557" s="52"/>
      <c r="Q557" s="52"/>
      <c r="R557" s="51"/>
      <c r="S557" s="62"/>
      <c r="T557" s="62"/>
      <c r="U557" s="62"/>
      <c r="V557" s="66"/>
      <c r="W557" s="85"/>
      <c r="X557" s="93"/>
      <c r="Y557" s="97"/>
    </row>
    <row r="558" spans="2:25" ht="33.9" customHeight="1">
      <c r="B558" s="22">
        <f t="shared" si="7"/>
        <v>506</v>
      </c>
      <c r="C558" s="30"/>
      <c r="D558" s="35"/>
      <c r="E558" s="35"/>
      <c r="F558" s="35"/>
      <c r="G558" s="35"/>
      <c r="H558" s="35"/>
      <c r="I558" s="35"/>
      <c r="J558" s="35"/>
      <c r="K558" s="35"/>
      <c r="L558" s="41"/>
      <c r="M558" s="52"/>
      <c r="N558" s="52"/>
      <c r="O558" s="52"/>
      <c r="P558" s="52"/>
      <c r="Q558" s="52"/>
      <c r="R558" s="51"/>
      <c r="S558" s="62"/>
      <c r="T558" s="62"/>
      <c r="U558" s="62"/>
      <c r="V558" s="66"/>
      <c r="W558" s="85"/>
      <c r="X558" s="93"/>
      <c r="Y558" s="97"/>
    </row>
    <row r="559" spans="2:25" ht="33.9" customHeight="1">
      <c r="B559" s="22">
        <f t="shared" si="7"/>
        <v>507</v>
      </c>
      <c r="C559" s="30"/>
      <c r="D559" s="35"/>
      <c r="E559" s="35"/>
      <c r="F559" s="35"/>
      <c r="G559" s="35"/>
      <c r="H559" s="35"/>
      <c r="I559" s="35"/>
      <c r="J559" s="35"/>
      <c r="K559" s="35"/>
      <c r="L559" s="41"/>
      <c r="M559" s="52"/>
      <c r="N559" s="52"/>
      <c r="O559" s="52"/>
      <c r="P559" s="52"/>
      <c r="Q559" s="52"/>
      <c r="R559" s="51"/>
      <c r="S559" s="62"/>
      <c r="T559" s="62"/>
      <c r="U559" s="62"/>
      <c r="V559" s="66"/>
      <c r="W559" s="85"/>
      <c r="X559" s="93"/>
      <c r="Y559" s="97"/>
    </row>
    <row r="560" spans="2:25" ht="33.9" customHeight="1">
      <c r="B560" s="22">
        <f t="shared" si="7"/>
        <v>508</v>
      </c>
      <c r="C560" s="30"/>
      <c r="D560" s="35"/>
      <c r="E560" s="35"/>
      <c r="F560" s="35"/>
      <c r="G560" s="35"/>
      <c r="H560" s="35"/>
      <c r="I560" s="35"/>
      <c r="J560" s="35"/>
      <c r="K560" s="35"/>
      <c r="L560" s="41"/>
      <c r="M560" s="52"/>
      <c r="N560" s="52"/>
      <c r="O560" s="52"/>
      <c r="P560" s="52"/>
      <c r="Q560" s="52"/>
      <c r="R560" s="51"/>
      <c r="S560" s="62"/>
      <c r="T560" s="62"/>
      <c r="U560" s="62"/>
      <c r="V560" s="66"/>
      <c r="W560" s="85"/>
      <c r="X560" s="93"/>
      <c r="Y560" s="97"/>
    </row>
    <row r="561" spans="2:25" ht="33.9" customHeight="1">
      <c r="B561" s="22">
        <f t="shared" si="7"/>
        <v>509</v>
      </c>
      <c r="C561" s="30"/>
      <c r="D561" s="35"/>
      <c r="E561" s="35"/>
      <c r="F561" s="35"/>
      <c r="G561" s="35"/>
      <c r="H561" s="35"/>
      <c r="I561" s="35"/>
      <c r="J561" s="35"/>
      <c r="K561" s="35"/>
      <c r="L561" s="41"/>
      <c r="M561" s="52"/>
      <c r="N561" s="52"/>
      <c r="O561" s="52"/>
      <c r="P561" s="52"/>
      <c r="Q561" s="52"/>
      <c r="R561" s="51"/>
      <c r="S561" s="62"/>
      <c r="T561" s="62"/>
      <c r="U561" s="62"/>
      <c r="V561" s="66"/>
      <c r="W561" s="85"/>
      <c r="X561" s="93"/>
      <c r="Y561" s="97"/>
    </row>
    <row r="562" spans="2:25" ht="33.9" customHeight="1">
      <c r="B562" s="22">
        <f t="shared" si="7"/>
        <v>510</v>
      </c>
      <c r="C562" s="30"/>
      <c r="D562" s="35"/>
      <c r="E562" s="35"/>
      <c r="F562" s="35"/>
      <c r="G562" s="35"/>
      <c r="H562" s="35"/>
      <c r="I562" s="35"/>
      <c r="J562" s="35"/>
      <c r="K562" s="35"/>
      <c r="L562" s="41"/>
      <c r="M562" s="52"/>
      <c r="N562" s="52"/>
      <c r="O562" s="52"/>
      <c r="P562" s="52"/>
      <c r="Q562" s="52"/>
      <c r="R562" s="51"/>
      <c r="S562" s="62"/>
      <c r="T562" s="62"/>
      <c r="U562" s="62"/>
      <c r="V562" s="66"/>
      <c r="W562" s="85"/>
      <c r="X562" s="93"/>
      <c r="Y562" s="97"/>
    </row>
    <row r="563" spans="2:25" ht="33.9" customHeight="1">
      <c r="B563" s="22">
        <f t="shared" si="7"/>
        <v>511</v>
      </c>
      <c r="C563" s="30"/>
      <c r="D563" s="35"/>
      <c r="E563" s="35"/>
      <c r="F563" s="35"/>
      <c r="G563" s="35"/>
      <c r="H563" s="35"/>
      <c r="I563" s="35"/>
      <c r="J563" s="35"/>
      <c r="K563" s="35"/>
      <c r="L563" s="41"/>
      <c r="M563" s="52"/>
      <c r="N563" s="52"/>
      <c r="O563" s="52"/>
      <c r="P563" s="52"/>
      <c r="Q563" s="52"/>
      <c r="R563" s="51"/>
      <c r="S563" s="62"/>
      <c r="T563" s="62"/>
      <c r="U563" s="62"/>
      <c r="V563" s="66"/>
      <c r="W563" s="85"/>
      <c r="X563" s="93"/>
      <c r="Y563" s="97"/>
    </row>
    <row r="564" spans="2:25" ht="33.9" customHeight="1">
      <c r="B564" s="22">
        <f t="shared" si="7"/>
        <v>512</v>
      </c>
      <c r="C564" s="30"/>
      <c r="D564" s="35"/>
      <c r="E564" s="35"/>
      <c r="F564" s="35"/>
      <c r="G564" s="35"/>
      <c r="H564" s="35"/>
      <c r="I564" s="35"/>
      <c r="J564" s="35"/>
      <c r="K564" s="35"/>
      <c r="L564" s="41"/>
      <c r="M564" s="52"/>
      <c r="N564" s="52"/>
      <c r="O564" s="52"/>
      <c r="P564" s="52"/>
      <c r="Q564" s="52"/>
      <c r="R564" s="51"/>
      <c r="S564" s="62"/>
      <c r="T564" s="62"/>
      <c r="U564" s="62"/>
      <c r="V564" s="66"/>
      <c r="W564" s="85"/>
      <c r="X564" s="93"/>
      <c r="Y564" s="97"/>
    </row>
    <row r="565" spans="2:25" ht="33.9" customHeight="1">
      <c r="B565" s="22">
        <f t="shared" si="7"/>
        <v>513</v>
      </c>
      <c r="C565" s="30"/>
      <c r="D565" s="35"/>
      <c r="E565" s="35"/>
      <c r="F565" s="35"/>
      <c r="G565" s="35"/>
      <c r="H565" s="35"/>
      <c r="I565" s="35"/>
      <c r="J565" s="35"/>
      <c r="K565" s="35"/>
      <c r="L565" s="41"/>
      <c r="M565" s="52"/>
      <c r="N565" s="52"/>
      <c r="O565" s="52"/>
      <c r="P565" s="52"/>
      <c r="Q565" s="52"/>
      <c r="R565" s="51"/>
      <c r="S565" s="62"/>
      <c r="T565" s="62"/>
      <c r="U565" s="62"/>
      <c r="V565" s="66"/>
      <c r="W565" s="85"/>
      <c r="X565" s="93"/>
      <c r="Y565" s="97"/>
    </row>
    <row r="566" spans="2:25" ht="33.9" customHeight="1">
      <c r="B566" s="22">
        <f t="shared" ref="B566:B629" si="8">B565+1</f>
        <v>514</v>
      </c>
      <c r="C566" s="30"/>
      <c r="D566" s="35"/>
      <c r="E566" s="35"/>
      <c r="F566" s="35"/>
      <c r="G566" s="35"/>
      <c r="H566" s="35"/>
      <c r="I566" s="35"/>
      <c r="J566" s="35"/>
      <c r="K566" s="35"/>
      <c r="L566" s="41"/>
      <c r="M566" s="52"/>
      <c r="N566" s="52"/>
      <c r="O566" s="52"/>
      <c r="P566" s="52"/>
      <c r="Q566" s="52"/>
      <c r="R566" s="51"/>
      <c r="S566" s="62"/>
      <c r="T566" s="62"/>
      <c r="U566" s="62"/>
      <c r="V566" s="66"/>
      <c r="W566" s="85"/>
      <c r="X566" s="93"/>
      <c r="Y566" s="97"/>
    </row>
    <row r="567" spans="2:25" ht="33.9" customHeight="1">
      <c r="B567" s="22">
        <f t="shared" si="8"/>
        <v>515</v>
      </c>
      <c r="C567" s="30"/>
      <c r="D567" s="35"/>
      <c r="E567" s="35"/>
      <c r="F567" s="35"/>
      <c r="G567" s="35"/>
      <c r="H567" s="35"/>
      <c r="I567" s="35"/>
      <c r="J567" s="35"/>
      <c r="K567" s="35"/>
      <c r="L567" s="41"/>
      <c r="M567" s="52"/>
      <c r="N567" s="52"/>
      <c r="O567" s="52"/>
      <c r="P567" s="52"/>
      <c r="Q567" s="52"/>
      <c r="R567" s="51"/>
      <c r="S567" s="62"/>
      <c r="T567" s="62"/>
      <c r="U567" s="62"/>
      <c r="V567" s="66"/>
      <c r="W567" s="85"/>
      <c r="X567" s="93"/>
      <c r="Y567" s="97"/>
    </row>
    <row r="568" spans="2:25" ht="33.9" customHeight="1">
      <c r="B568" s="22">
        <f t="shared" si="8"/>
        <v>516</v>
      </c>
      <c r="C568" s="30"/>
      <c r="D568" s="35"/>
      <c r="E568" s="35"/>
      <c r="F568" s="35"/>
      <c r="G568" s="35"/>
      <c r="H568" s="35"/>
      <c r="I568" s="35"/>
      <c r="J568" s="35"/>
      <c r="K568" s="35"/>
      <c r="L568" s="41"/>
      <c r="M568" s="52"/>
      <c r="N568" s="52"/>
      <c r="O568" s="52"/>
      <c r="P568" s="52"/>
      <c r="Q568" s="52"/>
      <c r="R568" s="51"/>
      <c r="S568" s="62"/>
      <c r="T568" s="62"/>
      <c r="U568" s="62"/>
      <c r="V568" s="66"/>
      <c r="W568" s="85"/>
      <c r="X568" s="93"/>
      <c r="Y568" s="97"/>
    </row>
    <row r="569" spans="2:25" ht="33.9" customHeight="1">
      <c r="B569" s="22">
        <f t="shared" si="8"/>
        <v>517</v>
      </c>
      <c r="C569" s="30"/>
      <c r="D569" s="35"/>
      <c r="E569" s="35"/>
      <c r="F569" s="35"/>
      <c r="G569" s="35"/>
      <c r="H569" s="35"/>
      <c r="I569" s="35"/>
      <c r="J569" s="35"/>
      <c r="K569" s="35"/>
      <c r="L569" s="41"/>
      <c r="M569" s="52"/>
      <c r="N569" s="52"/>
      <c r="O569" s="52"/>
      <c r="P569" s="52"/>
      <c r="Q569" s="52"/>
      <c r="R569" s="51"/>
      <c r="S569" s="62"/>
      <c r="T569" s="62"/>
      <c r="U569" s="62"/>
      <c r="V569" s="66"/>
      <c r="W569" s="85"/>
      <c r="X569" s="93"/>
      <c r="Y569" s="97"/>
    </row>
    <row r="570" spans="2:25" ht="33.9" customHeight="1">
      <c r="B570" s="22">
        <f t="shared" si="8"/>
        <v>518</v>
      </c>
      <c r="C570" s="30"/>
      <c r="D570" s="35"/>
      <c r="E570" s="35"/>
      <c r="F570" s="35"/>
      <c r="G570" s="35"/>
      <c r="H570" s="35"/>
      <c r="I570" s="35"/>
      <c r="J570" s="35"/>
      <c r="K570" s="35"/>
      <c r="L570" s="41"/>
      <c r="M570" s="52"/>
      <c r="N570" s="52"/>
      <c r="O570" s="52"/>
      <c r="P570" s="52"/>
      <c r="Q570" s="52"/>
      <c r="R570" s="51"/>
      <c r="S570" s="62"/>
      <c r="T570" s="62"/>
      <c r="U570" s="62"/>
      <c r="V570" s="66"/>
      <c r="W570" s="85"/>
      <c r="X570" s="93"/>
      <c r="Y570" s="97"/>
    </row>
    <row r="571" spans="2:25" ht="33.9" customHeight="1">
      <c r="B571" s="22">
        <f t="shared" si="8"/>
        <v>519</v>
      </c>
      <c r="C571" s="30"/>
      <c r="D571" s="35"/>
      <c r="E571" s="35"/>
      <c r="F571" s="35"/>
      <c r="G571" s="35"/>
      <c r="H571" s="35"/>
      <c r="I571" s="35"/>
      <c r="J571" s="35"/>
      <c r="K571" s="35"/>
      <c r="L571" s="41"/>
      <c r="M571" s="52"/>
      <c r="N571" s="52"/>
      <c r="O571" s="52"/>
      <c r="P571" s="52"/>
      <c r="Q571" s="52"/>
      <c r="R571" s="51"/>
      <c r="S571" s="62"/>
      <c r="T571" s="62"/>
      <c r="U571" s="62"/>
      <c r="V571" s="66"/>
      <c r="W571" s="85"/>
      <c r="X571" s="93"/>
      <c r="Y571" s="97"/>
    </row>
    <row r="572" spans="2:25" ht="33.9" customHeight="1">
      <c r="B572" s="22">
        <f t="shared" si="8"/>
        <v>520</v>
      </c>
      <c r="C572" s="30"/>
      <c r="D572" s="35"/>
      <c r="E572" s="35"/>
      <c r="F572" s="35"/>
      <c r="G572" s="35"/>
      <c r="H572" s="35"/>
      <c r="I572" s="35"/>
      <c r="J572" s="35"/>
      <c r="K572" s="35"/>
      <c r="L572" s="41"/>
      <c r="M572" s="52"/>
      <c r="N572" s="52"/>
      <c r="O572" s="52"/>
      <c r="P572" s="52"/>
      <c r="Q572" s="52"/>
      <c r="R572" s="51"/>
      <c r="S572" s="62"/>
      <c r="T572" s="62"/>
      <c r="U572" s="62"/>
      <c r="V572" s="66"/>
      <c r="W572" s="85"/>
      <c r="X572" s="93"/>
      <c r="Y572" s="97"/>
    </row>
    <row r="573" spans="2:25" ht="33.9" customHeight="1">
      <c r="B573" s="22">
        <f t="shared" si="8"/>
        <v>521</v>
      </c>
      <c r="C573" s="30"/>
      <c r="D573" s="35"/>
      <c r="E573" s="35"/>
      <c r="F573" s="35"/>
      <c r="G573" s="35"/>
      <c r="H573" s="35"/>
      <c r="I573" s="35"/>
      <c r="J573" s="35"/>
      <c r="K573" s="35"/>
      <c r="L573" s="41"/>
      <c r="M573" s="52"/>
      <c r="N573" s="52"/>
      <c r="O573" s="52"/>
      <c r="P573" s="52"/>
      <c r="Q573" s="52"/>
      <c r="R573" s="51"/>
      <c r="S573" s="62"/>
      <c r="T573" s="62"/>
      <c r="U573" s="62"/>
      <c r="V573" s="66"/>
      <c r="W573" s="85"/>
      <c r="X573" s="93"/>
      <c r="Y573" s="97"/>
    </row>
    <row r="574" spans="2:25" ht="33.9" customHeight="1">
      <c r="B574" s="22">
        <f t="shared" si="8"/>
        <v>522</v>
      </c>
      <c r="C574" s="30"/>
      <c r="D574" s="35"/>
      <c r="E574" s="35"/>
      <c r="F574" s="35"/>
      <c r="G574" s="35"/>
      <c r="H574" s="35"/>
      <c r="I574" s="35"/>
      <c r="J574" s="35"/>
      <c r="K574" s="35"/>
      <c r="L574" s="41"/>
      <c r="M574" s="52"/>
      <c r="N574" s="52"/>
      <c r="O574" s="52"/>
      <c r="P574" s="52"/>
      <c r="Q574" s="52"/>
      <c r="R574" s="51"/>
      <c r="S574" s="62"/>
      <c r="T574" s="62"/>
      <c r="U574" s="62"/>
      <c r="V574" s="66"/>
      <c r="W574" s="85"/>
      <c r="X574" s="93"/>
      <c r="Y574" s="97"/>
    </row>
    <row r="575" spans="2:25" ht="33.9" customHeight="1">
      <c r="B575" s="22">
        <f t="shared" si="8"/>
        <v>523</v>
      </c>
      <c r="C575" s="30"/>
      <c r="D575" s="35"/>
      <c r="E575" s="35"/>
      <c r="F575" s="35"/>
      <c r="G575" s="35"/>
      <c r="H575" s="35"/>
      <c r="I575" s="35"/>
      <c r="J575" s="35"/>
      <c r="K575" s="35"/>
      <c r="L575" s="41"/>
      <c r="M575" s="52"/>
      <c r="N575" s="52"/>
      <c r="O575" s="52"/>
      <c r="P575" s="52"/>
      <c r="Q575" s="52"/>
      <c r="R575" s="51"/>
      <c r="S575" s="62"/>
      <c r="T575" s="62"/>
      <c r="U575" s="62"/>
      <c r="V575" s="66"/>
      <c r="W575" s="85"/>
      <c r="X575" s="93"/>
      <c r="Y575" s="97"/>
    </row>
    <row r="576" spans="2:25" ht="33.9" customHeight="1">
      <c r="B576" s="22">
        <f t="shared" si="8"/>
        <v>524</v>
      </c>
      <c r="C576" s="30"/>
      <c r="D576" s="35"/>
      <c r="E576" s="35"/>
      <c r="F576" s="35"/>
      <c r="G576" s="35"/>
      <c r="H576" s="35"/>
      <c r="I576" s="35"/>
      <c r="J576" s="35"/>
      <c r="K576" s="35"/>
      <c r="L576" s="41"/>
      <c r="M576" s="52"/>
      <c r="N576" s="52"/>
      <c r="O576" s="52"/>
      <c r="P576" s="52"/>
      <c r="Q576" s="52"/>
      <c r="R576" s="51"/>
      <c r="S576" s="62"/>
      <c r="T576" s="62"/>
      <c r="U576" s="62"/>
      <c r="V576" s="66"/>
      <c r="W576" s="85"/>
      <c r="X576" s="93"/>
      <c r="Y576" s="97"/>
    </row>
    <row r="577" spans="2:25" ht="33.9" customHeight="1">
      <c r="B577" s="22">
        <f t="shared" si="8"/>
        <v>525</v>
      </c>
      <c r="C577" s="30"/>
      <c r="D577" s="35"/>
      <c r="E577" s="35"/>
      <c r="F577" s="35"/>
      <c r="G577" s="35"/>
      <c r="H577" s="35"/>
      <c r="I577" s="35"/>
      <c r="J577" s="35"/>
      <c r="K577" s="35"/>
      <c r="L577" s="41"/>
      <c r="M577" s="52"/>
      <c r="N577" s="52"/>
      <c r="O577" s="52"/>
      <c r="P577" s="52"/>
      <c r="Q577" s="52"/>
      <c r="R577" s="51"/>
      <c r="S577" s="62"/>
      <c r="T577" s="62"/>
      <c r="U577" s="62"/>
      <c r="V577" s="66"/>
      <c r="W577" s="85"/>
      <c r="X577" s="93"/>
      <c r="Y577" s="97"/>
    </row>
    <row r="578" spans="2:25" ht="33.9" customHeight="1">
      <c r="B578" s="22">
        <f t="shared" si="8"/>
        <v>526</v>
      </c>
      <c r="C578" s="30"/>
      <c r="D578" s="35"/>
      <c r="E578" s="35"/>
      <c r="F578" s="35"/>
      <c r="G578" s="35"/>
      <c r="H578" s="35"/>
      <c r="I578" s="35"/>
      <c r="J578" s="35"/>
      <c r="K578" s="35"/>
      <c r="L578" s="41"/>
      <c r="M578" s="52"/>
      <c r="N578" s="52"/>
      <c r="O578" s="52"/>
      <c r="P578" s="52"/>
      <c r="Q578" s="52"/>
      <c r="R578" s="51"/>
      <c r="S578" s="62"/>
      <c r="T578" s="62"/>
      <c r="U578" s="62"/>
      <c r="V578" s="66"/>
      <c r="W578" s="85"/>
      <c r="X578" s="93"/>
      <c r="Y578" s="97"/>
    </row>
    <row r="579" spans="2:25" ht="33.9" customHeight="1">
      <c r="B579" s="22">
        <f t="shared" si="8"/>
        <v>527</v>
      </c>
      <c r="C579" s="30"/>
      <c r="D579" s="35"/>
      <c r="E579" s="35"/>
      <c r="F579" s="35"/>
      <c r="G579" s="35"/>
      <c r="H579" s="35"/>
      <c r="I579" s="35"/>
      <c r="J579" s="35"/>
      <c r="K579" s="35"/>
      <c r="L579" s="41"/>
      <c r="M579" s="52"/>
      <c r="N579" s="52"/>
      <c r="O579" s="52"/>
      <c r="P579" s="52"/>
      <c r="Q579" s="52"/>
      <c r="R579" s="51"/>
      <c r="S579" s="62"/>
      <c r="T579" s="62"/>
      <c r="U579" s="62"/>
      <c r="V579" s="66"/>
      <c r="W579" s="85"/>
      <c r="X579" s="93"/>
      <c r="Y579" s="97"/>
    </row>
    <row r="580" spans="2:25" ht="33.9" customHeight="1">
      <c r="B580" s="22">
        <f t="shared" si="8"/>
        <v>528</v>
      </c>
      <c r="C580" s="30"/>
      <c r="D580" s="35"/>
      <c r="E580" s="35"/>
      <c r="F580" s="35"/>
      <c r="G580" s="35"/>
      <c r="H580" s="35"/>
      <c r="I580" s="35"/>
      <c r="J580" s="35"/>
      <c r="K580" s="35"/>
      <c r="L580" s="41"/>
      <c r="M580" s="52"/>
      <c r="N580" s="52"/>
      <c r="O580" s="52"/>
      <c r="P580" s="52"/>
      <c r="Q580" s="52"/>
      <c r="R580" s="51"/>
      <c r="S580" s="62"/>
      <c r="T580" s="62"/>
      <c r="U580" s="62"/>
      <c r="V580" s="66"/>
      <c r="W580" s="85"/>
      <c r="X580" s="93"/>
      <c r="Y580" s="97"/>
    </row>
    <row r="581" spans="2:25" ht="33.9" customHeight="1">
      <c r="B581" s="22">
        <f t="shared" si="8"/>
        <v>529</v>
      </c>
      <c r="C581" s="30"/>
      <c r="D581" s="35"/>
      <c r="E581" s="35"/>
      <c r="F581" s="35"/>
      <c r="G581" s="35"/>
      <c r="H581" s="35"/>
      <c r="I581" s="35"/>
      <c r="J581" s="35"/>
      <c r="K581" s="35"/>
      <c r="L581" s="41"/>
      <c r="M581" s="52"/>
      <c r="N581" s="52"/>
      <c r="O581" s="52"/>
      <c r="P581" s="52"/>
      <c r="Q581" s="52"/>
      <c r="R581" s="51"/>
      <c r="S581" s="62"/>
      <c r="T581" s="62"/>
      <c r="U581" s="62"/>
      <c r="V581" s="66"/>
      <c r="W581" s="85"/>
      <c r="X581" s="93"/>
      <c r="Y581" s="97"/>
    </row>
    <row r="582" spans="2:25" ht="33.9" customHeight="1">
      <c r="B582" s="22">
        <f t="shared" si="8"/>
        <v>530</v>
      </c>
      <c r="C582" s="30"/>
      <c r="D582" s="35"/>
      <c r="E582" s="35"/>
      <c r="F582" s="35"/>
      <c r="G582" s="35"/>
      <c r="H582" s="35"/>
      <c r="I582" s="35"/>
      <c r="J582" s="35"/>
      <c r="K582" s="35"/>
      <c r="L582" s="41"/>
      <c r="M582" s="52"/>
      <c r="N582" s="52"/>
      <c r="O582" s="52"/>
      <c r="P582" s="52"/>
      <c r="Q582" s="52"/>
      <c r="R582" s="51"/>
      <c r="S582" s="62"/>
      <c r="T582" s="62"/>
      <c r="U582" s="62"/>
      <c r="V582" s="66"/>
      <c r="W582" s="85"/>
      <c r="X582" s="93"/>
      <c r="Y582" s="97"/>
    </row>
    <row r="583" spans="2:25" ht="33.9" customHeight="1">
      <c r="B583" s="22">
        <f t="shared" si="8"/>
        <v>531</v>
      </c>
      <c r="C583" s="30"/>
      <c r="D583" s="35"/>
      <c r="E583" s="35"/>
      <c r="F583" s="35"/>
      <c r="G583" s="35"/>
      <c r="H583" s="35"/>
      <c r="I583" s="35"/>
      <c r="J583" s="35"/>
      <c r="K583" s="35"/>
      <c r="L583" s="41"/>
      <c r="M583" s="52"/>
      <c r="N583" s="52"/>
      <c r="O583" s="52"/>
      <c r="P583" s="52"/>
      <c r="Q583" s="52"/>
      <c r="R583" s="51"/>
      <c r="S583" s="62"/>
      <c r="T583" s="62"/>
      <c r="U583" s="62"/>
      <c r="V583" s="66"/>
      <c r="W583" s="85"/>
      <c r="X583" s="93"/>
      <c r="Y583" s="97"/>
    </row>
    <row r="584" spans="2:25" ht="33.9" customHeight="1">
      <c r="B584" s="22">
        <f t="shared" si="8"/>
        <v>532</v>
      </c>
      <c r="C584" s="30"/>
      <c r="D584" s="35"/>
      <c r="E584" s="35"/>
      <c r="F584" s="35"/>
      <c r="G584" s="35"/>
      <c r="H584" s="35"/>
      <c r="I584" s="35"/>
      <c r="J584" s="35"/>
      <c r="K584" s="35"/>
      <c r="L584" s="41"/>
      <c r="M584" s="52"/>
      <c r="N584" s="52"/>
      <c r="O584" s="52"/>
      <c r="P584" s="52"/>
      <c r="Q584" s="52"/>
      <c r="R584" s="51"/>
      <c r="S584" s="62"/>
      <c r="T584" s="62"/>
      <c r="U584" s="62"/>
      <c r="V584" s="66"/>
      <c r="W584" s="85"/>
      <c r="X584" s="93"/>
      <c r="Y584" s="97"/>
    </row>
    <row r="585" spans="2:25" ht="33.9" customHeight="1">
      <c r="B585" s="22">
        <f t="shared" si="8"/>
        <v>533</v>
      </c>
      <c r="C585" s="30"/>
      <c r="D585" s="35"/>
      <c r="E585" s="35"/>
      <c r="F585" s="35"/>
      <c r="G585" s="35"/>
      <c r="H585" s="35"/>
      <c r="I585" s="35"/>
      <c r="J585" s="35"/>
      <c r="K585" s="35"/>
      <c r="L585" s="41"/>
      <c r="M585" s="52"/>
      <c r="N585" s="52"/>
      <c r="O585" s="52"/>
      <c r="P585" s="52"/>
      <c r="Q585" s="52"/>
      <c r="R585" s="51"/>
      <c r="S585" s="62"/>
      <c r="T585" s="62"/>
      <c r="U585" s="62"/>
      <c r="V585" s="66"/>
      <c r="W585" s="85"/>
      <c r="X585" s="93"/>
      <c r="Y585" s="97"/>
    </row>
    <row r="586" spans="2:25" ht="33.9" customHeight="1">
      <c r="B586" s="22">
        <f t="shared" si="8"/>
        <v>534</v>
      </c>
      <c r="C586" s="30"/>
      <c r="D586" s="35"/>
      <c r="E586" s="35"/>
      <c r="F586" s="35"/>
      <c r="G586" s="35"/>
      <c r="H586" s="35"/>
      <c r="I586" s="35"/>
      <c r="J586" s="35"/>
      <c r="K586" s="35"/>
      <c r="L586" s="41"/>
      <c r="M586" s="52"/>
      <c r="N586" s="52"/>
      <c r="O586" s="52"/>
      <c r="P586" s="52"/>
      <c r="Q586" s="52"/>
      <c r="R586" s="51"/>
      <c r="S586" s="62"/>
      <c r="T586" s="62"/>
      <c r="U586" s="62"/>
      <c r="V586" s="66"/>
      <c r="W586" s="85"/>
      <c r="X586" s="93"/>
      <c r="Y586" s="97"/>
    </row>
    <row r="587" spans="2:25" ht="33.9" customHeight="1">
      <c r="B587" s="22">
        <f t="shared" si="8"/>
        <v>535</v>
      </c>
      <c r="C587" s="30"/>
      <c r="D587" s="35"/>
      <c r="E587" s="35"/>
      <c r="F587" s="35"/>
      <c r="G587" s="35"/>
      <c r="H587" s="35"/>
      <c r="I587" s="35"/>
      <c r="J587" s="35"/>
      <c r="K587" s="35"/>
      <c r="L587" s="41"/>
      <c r="M587" s="52"/>
      <c r="N587" s="52"/>
      <c r="O587" s="52"/>
      <c r="P587" s="52"/>
      <c r="Q587" s="52"/>
      <c r="R587" s="51"/>
      <c r="S587" s="62"/>
      <c r="T587" s="62"/>
      <c r="U587" s="62"/>
      <c r="V587" s="66"/>
      <c r="W587" s="85"/>
      <c r="X587" s="93"/>
      <c r="Y587" s="97"/>
    </row>
    <row r="588" spans="2:25" ht="33.9" customHeight="1">
      <c r="B588" s="22">
        <f t="shared" si="8"/>
        <v>536</v>
      </c>
      <c r="C588" s="30"/>
      <c r="D588" s="35"/>
      <c r="E588" s="35"/>
      <c r="F588" s="35"/>
      <c r="G588" s="35"/>
      <c r="H588" s="35"/>
      <c r="I588" s="35"/>
      <c r="J588" s="35"/>
      <c r="K588" s="35"/>
      <c r="L588" s="41"/>
      <c r="M588" s="52"/>
      <c r="N588" s="52"/>
      <c r="O588" s="52"/>
      <c r="P588" s="52"/>
      <c r="Q588" s="52"/>
      <c r="R588" s="51"/>
      <c r="S588" s="62"/>
      <c r="T588" s="62"/>
      <c r="U588" s="62"/>
      <c r="V588" s="66"/>
      <c r="W588" s="85"/>
      <c r="X588" s="93"/>
      <c r="Y588" s="97"/>
    </row>
    <row r="589" spans="2:25" ht="33.9" customHeight="1">
      <c r="B589" s="22">
        <f t="shared" si="8"/>
        <v>537</v>
      </c>
      <c r="C589" s="30"/>
      <c r="D589" s="35"/>
      <c r="E589" s="35"/>
      <c r="F589" s="35"/>
      <c r="G589" s="35"/>
      <c r="H589" s="35"/>
      <c r="I589" s="35"/>
      <c r="J589" s="35"/>
      <c r="K589" s="35"/>
      <c r="L589" s="41"/>
      <c r="M589" s="52"/>
      <c r="N589" s="52"/>
      <c r="O589" s="52"/>
      <c r="P589" s="52"/>
      <c r="Q589" s="52"/>
      <c r="R589" s="51"/>
      <c r="S589" s="62"/>
      <c r="T589" s="62"/>
      <c r="U589" s="62"/>
      <c r="V589" s="66"/>
      <c r="W589" s="85"/>
      <c r="X589" s="93"/>
      <c r="Y589" s="97"/>
    </row>
    <row r="590" spans="2:25" ht="33.9" customHeight="1">
      <c r="B590" s="22">
        <f t="shared" si="8"/>
        <v>538</v>
      </c>
      <c r="C590" s="30"/>
      <c r="D590" s="35"/>
      <c r="E590" s="35"/>
      <c r="F590" s="35"/>
      <c r="G590" s="35"/>
      <c r="H590" s="35"/>
      <c r="I590" s="35"/>
      <c r="J590" s="35"/>
      <c r="K590" s="35"/>
      <c r="L590" s="41"/>
      <c r="M590" s="52"/>
      <c r="N590" s="52"/>
      <c r="O590" s="52"/>
      <c r="P590" s="52"/>
      <c r="Q590" s="52"/>
      <c r="R590" s="51"/>
      <c r="S590" s="62"/>
      <c r="T590" s="62"/>
      <c r="U590" s="62"/>
      <c r="V590" s="66"/>
      <c r="W590" s="85"/>
      <c r="X590" s="93"/>
      <c r="Y590" s="97"/>
    </row>
    <row r="591" spans="2:25" ht="33.9" customHeight="1">
      <c r="B591" s="22">
        <f t="shared" si="8"/>
        <v>539</v>
      </c>
      <c r="C591" s="30"/>
      <c r="D591" s="35"/>
      <c r="E591" s="35"/>
      <c r="F591" s="35"/>
      <c r="G591" s="35"/>
      <c r="H591" s="35"/>
      <c r="I591" s="35"/>
      <c r="J591" s="35"/>
      <c r="K591" s="35"/>
      <c r="L591" s="41"/>
      <c r="M591" s="52"/>
      <c r="N591" s="52"/>
      <c r="O591" s="52"/>
      <c r="P591" s="52"/>
      <c r="Q591" s="52"/>
      <c r="R591" s="51"/>
      <c r="S591" s="62"/>
      <c r="T591" s="62"/>
      <c r="U591" s="62"/>
      <c r="V591" s="66"/>
      <c r="W591" s="85"/>
      <c r="X591" s="93"/>
      <c r="Y591" s="97"/>
    </row>
    <row r="592" spans="2:25" ht="33.9" customHeight="1">
      <c r="B592" s="22">
        <f t="shared" si="8"/>
        <v>540</v>
      </c>
      <c r="C592" s="30"/>
      <c r="D592" s="35"/>
      <c r="E592" s="35"/>
      <c r="F592" s="35"/>
      <c r="G592" s="35"/>
      <c r="H592" s="35"/>
      <c r="I592" s="35"/>
      <c r="J592" s="35"/>
      <c r="K592" s="35"/>
      <c r="L592" s="41"/>
      <c r="M592" s="52"/>
      <c r="N592" s="52"/>
      <c r="O592" s="52"/>
      <c r="P592" s="52"/>
      <c r="Q592" s="52"/>
      <c r="R592" s="51"/>
      <c r="S592" s="62"/>
      <c r="T592" s="62"/>
      <c r="U592" s="62"/>
      <c r="V592" s="66"/>
      <c r="W592" s="85"/>
      <c r="X592" s="93"/>
      <c r="Y592" s="97"/>
    </row>
    <row r="593" spans="2:25" ht="33.9" customHeight="1">
      <c r="B593" s="22">
        <f t="shared" si="8"/>
        <v>541</v>
      </c>
      <c r="C593" s="30"/>
      <c r="D593" s="35"/>
      <c r="E593" s="35"/>
      <c r="F593" s="35"/>
      <c r="G593" s="35"/>
      <c r="H593" s="35"/>
      <c r="I593" s="35"/>
      <c r="J593" s="35"/>
      <c r="K593" s="35"/>
      <c r="L593" s="41"/>
      <c r="M593" s="52"/>
      <c r="N593" s="52"/>
      <c r="O593" s="52"/>
      <c r="P593" s="52"/>
      <c r="Q593" s="52"/>
      <c r="R593" s="51"/>
      <c r="S593" s="62"/>
      <c r="T593" s="62"/>
      <c r="U593" s="62"/>
      <c r="V593" s="66"/>
      <c r="W593" s="85"/>
      <c r="X593" s="93"/>
      <c r="Y593" s="97"/>
    </row>
    <row r="594" spans="2:25" ht="33.9" customHeight="1">
      <c r="B594" s="22">
        <f t="shared" si="8"/>
        <v>542</v>
      </c>
      <c r="C594" s="30"/>
      <c r="D594" s="35"/>
      <c r="E594" s="35"/>
      <c r="F594" s="35"/>
      <c r="G594" s="35"/>
      <c r="H594" s="35"/>
      <c r="I594" s="35"/>
      <c r="J594" s="35"/>
      <c r="K594" s="35"/>
      <c r="L594" s="41"/>
      <c r="M594" s="52"/>
      <c r="N594" s="52"/>
      <c r="O594" s="52"/>
      <c r="P594" s="52"/>
      <c r="Q594" s="52"/>
      <c r="R594" s="51"/>
      <c r="S594" s="62"/>
      <c r="T594" s="62"/>
      <c r="U594" s="62"/>
      <c r="V594" s="66"/>
      <c r="W594" s="85"/>
      <c r="X594" s="93"/>
      <c r="Y594" s="97"/>
    </row>
    <row r="595" spans="2:25" ht="33.9" customHeight="1">
      <c r="B595" s="22">
        <f t="shared" si="8"/>
        <v>543</v>
      </c>
      <c r="C595" s="30"/>
      <c r="D595" s="35"/>
      <c r="E595" s="35"/>
      <c r="F595" s="35"/>
      <c r="G595" s="35"/>
      <c r="H595" s="35"/>
      <c r="I595" s="35"/>
      <c r="J595" s="35"/>
      <c r="K595" s="35"/>
      <c r="L595" s="41"/>
      <c r="M595" s="52"/>
      <c r="N595" s="52"/>
      <c r="O595" s="52"/>
      <c r="P595" s="52"/>
      <c r="Q595" s="52"/>
      <c r="R595" s="51"/>
      <c r="S595" s="62"/>
      <c r="T595" s="62"/>
      <c r="U595" s="62"/>
      <c r="V595" s="66"/>
      <c r="W595" s="85"/>
      <c r="X595" s="93"/>
      <c r="Y595" s="97"/>
    </row>
    <row r="596" spans="2:25" ht="33.9" customHeight="1">
      <c r="B596" s="22">
        <f t="shared" si="8"/>
        <v>544</v>
      </c>
      <c r="C596" s="30"/>
      <c r="D596" s="35"/>
      <c r="E596" s="35"/>
      <c r="F596" s="35"/>
      <c r="G596" s="35"/>
      <c r="H596" s="35"/>
      <c r="I596" s="35"/>
      <c r="J596" s="35"/>
      <c r="K596" s="35"/>
      <c r="L596" s="41"/>
      <c r="M596" s="52"/>
      <c r="N596" s="52"/>
      <c r="O596" s="52"/>
      <c r="P596" s="52"/>
      <c r="Q596" s="52"/>
      <c r="R596" s="51"/>
      <c r="S596" s="62"/>
      <c r="T596" s="62"/>
      <c r="U596" s="62"/>
      <c r="V596" s="66"/>
      <c r="W596" s="85"/>
      <c r="X596" s="93"/>
      <c r="Y596" s="97"/>
    </row>
    <row r="597" spans="2:25" ht="33.9" customHeight="1">
      <c r="B597" s="22">
        <f t="shared" si="8"/>
        <v>545</v>
      </c>
      <c r="C597" s="30"/>
      <c r="D597" s="35"/>
      <c r="E597" s="35"/>
      <c r="F597" s="35"/>
      <c r="G597" s="35"/>
      <c r="H597" s="35"/>
      <c r="I597" s="35"/>
      <c r="J597" s="35"/>
      <c r="K597" s="35"/>
      <c r="L597" s="41"/>
      <c r="M597" s="52"/>
      <c r="N597" s="52"/>
      <c r="O597" s="52"/>
      <c r="P597" s="52"/>
      <c r="Q597" s="52"/>
      <c r="R597" s="51"/>
      <c r="S597" s="62"/>
      <c r="T597" s="62"/>
      <c r="U597" s="62"/>
      <c r="V597" s="66"/>
      <c r="W597" s="85"/>
      <c r="X597" s="93"/>
      <c r="Y597" s="97"/>
    </row>
    <row r="598" spans="2:25" ht="33.9" customHeight="1">
      <c r="B598" s="22">
        <f t="shared" si="8"/>
        <v>546</v>
      </c>
      <c r="C598" s="30"/>
      <c r="D598" s="35"/>
      <c r="E598" s="35"/>
      <c r="F598" s="35"/>
      <c r="G598" s="35"/>
      <c r="H598" s="35"/>
      <c r="I598" s="35"/>
      <c r="J598" s="35"/>
      <c r="K598" s="35"/>
      <c r="L598" s="41"/>
      <c r="M598" s="52"/>
      <c r="N598" s="52"/>
      <c r="O598" s="52"/>
      <c r="P598" s="52"/>
      <c r="Q598" s="52"/>
      <c r="R598" s="51"/>
      <c r="S598" s="62"/>
      <c r="T598" s="62"/>
      <c r="U598" s="62"/>
      <c r="V598" s="66"/>
      <c r="W598" s="85"/>
      <c r="X598" s="93"/>
      <c r="Y598" s="97"/>
    </row>
    <row r="599" spans="2:25" ht="33.9" customHeight="1">
      <c r="B599" s="22">
        <f t="shared" si="8"/>
        <v>547</v>
      </c>
      <c r="C599" s="30"/>
      <c r="D599" s="35"/>
      <c r="E599" s="35"/>
      <c r="F599" s="35"/>
      <c r="G599" s="35"/>
      <c r="H599" s="35"/>
      <c r="I599" s="35"/>
      <c r="J599" s="35"/>
      <c r="K599" s="35"/>
      <c r="L599" s="41"/>
      <c r="M599" s="52"/>
      <c r="N599" s="52"/>
      <c r="O599" s="52"/>
      <c r="P599" s="52"/>
      <c r="Q599" s="52"/>
      <c r="R599" s="51"/>
      <c r="S599" s="62"/>
      <c r="T599" s="62"/>
      <c r="U599" s="62"/>
      <c r="V599" s="66"/>
      <c r="W599" s="85"/>
      <c r="X599" s="93"/>
      <c r="Y599" s="97"/>
    </row>
    <row r="600" spans="2:25" ht="33.9" customHeight="1">
      <c r="B600" s="22">
        <f t="shared" si="8"/>
        <v>548</v>
      </c>
      <c r="C600" s="30"/>
      <c r="D600" s="35"/>
      <c r="E600" s="35"/>
      <c r="F600" s="35"/>
      <c r="G600" s="35"/>
      <c r="H600" s="35"/>
      <c r="I600" s="35"/>
      <c r="J600" s="35"/>
      <c r="K600" s="35"/>
      <c r="L600" s="41"/>
      <c r="M600" s="52"/>
      <c r="N600" s="52"/>
      <c r="O600" s="52"/>
      <c r="P600" s="52"/>
      <c r="Q600" s="52"/>
      <c r="R600" s="51"/>
      <c r="S600" s="62"/>
      <c r="T600" s="62"/>
      <c r="U600" s="62"/>
      <c r="V600" s="66"/>
      <c r="W600" s="85"/>
      <c r="X600" s="93"/>
      <c r="Y600" s="97"/>
    </row>
    <row r="601" spans="2:25" ht="33.9" customHeight="1">
      <c r="B601" s="22">
        <f t="shared" si="8"/>
        <v>549</v>
      </c>
      <c r="C601" s="30"/>
      <c r="D601" s="35"/>
      <c r="E601" s="35"/>
      <c r="F601" s="35"/>
      <c r="G601" s="35"/>
      <c r="H601" s="35"/>
      <c r="I601" s="35"/>
      <c r="J601" s="35"/>
      <c r="K601" s="35"/>
      <c r="L601" s="41"/>
      <c r="M601" s="52"/>
      <c r="N601" s="52"/>
      <c r="O601" s="52"/>
      <c r="P601" s="52"/>
      <c r="Q601" s="52"/>
      <c r="R601" s="51"/>
      <c r="S601" s="62"/>
      <c r="T601" s="62"/>
      <c r="U601" s="62"/>
      <c r="V601" s="66"/>
      <c r="W601" s="85"/>
      <c r="X601" s="93"/>
      <c r="Y601" s="97"/>
    </row>
    <row r="602" spans="2:25" ht="33.9" customHeight="1">
      <c r="B602" s="22">
        <f t="shared" si="8"/>
        <v>550</v>
      </c>
      <c r="C602" s="30"/>
      <c r="D602" s="35"/>
      <c r="E602" s="35"/>
      <c r="F602" s="35"/>
      <c r="G602" s="35"/>
      <c r="H602" s="35"/>
      <c r="I602" s="35"/>
      <c r="J602" s="35"/>
      <c r="K602" s="35"/>
      <c r="L602" s="41"/>
      <c r="M602" s="52"/>
      <c r="N602" s="52"/>
      <c r="O602" s="52"/>
      <c r="P602" s="52"/>
      <c r="Q602" s="52"/>
      <c r="R602" s="51"/>
      <c r="S602" s="62"/>
      <c r="T602" s="62"/>
      <c r="U602" s="62"/>
      <c r="V602" s="66"/>
      <c r="W602" s="85"/>
      <c r="X602" s="93"/>
      <c r="Y602" s="97"/>
    </row>
    <row r="603" spans="2:25" ht="33.9" customHeight="1">
      <c r="B603" s="22">
        <f t="shared" si="8"/>
        <v>551</v>
      </c>
      <c r="C603" s="30"/>
      <c r="D603" s="35"/>
      <c r="E603" s="35"/>
      <c r="F603" s="35"/>
      <c r="G603" s="35"/>
      <c r="H603" s="35"/>
      <c r="I603" s="35"/>
      <c r="J603" s="35"/>
      <c r="K603" s="35"/>
      <c r="L603" s="41"/>
      <c r="M603" s="52"/>
      <c r="N603" s="52"/>
      <c r="O603" s="52"/>
      <c r="P603" s="52"/>
      <c r="Q603" s="52"/>
      <c r="R603" s="51"/>
      <c r="S603" s="62"/>
      <c r="T603" s="62"/>
      <c r="U603" s="62"/>
      <c r="V603" s="66"/>
      <c r="W603" s="85"/>
      <c r="X603" s="93"/>
      <c r="Y603" s="97"/>
    </row>
    <row r="604" spans="2:25" ht="33.9" customHeight="1">
      <c r="B604" s="22">
        <f t="shared" si="8"/>
        <v>552</v>
      </c>
      <c r="C604" s="30"/>
      <c r="D604" s="35"/>
      <c r="E604" s="35"/>
      <c r="F604" s="35"/>
      <c r="G604" s="35"/>
      <c r="H604" s="35"/>
      <c r="I604" s="35"/>
      <c r="J604" s="35"/>
      <c r="K604" s="35"/>
      <c r="L604" s="41"/>
      <c r="M604" s="52"/>
      <c r="N604" s="52"/>
      <c r="O604" s="52"/>
      <c r="P604" s="52"/>
      <c r="Q604" s="52"/>
      <c r="R604" s="51"/>
      <c r="S604" s="62"/>
      <c r="T604" s="62"/>
      <c r="U604" s="62"/>
      <c r="V604" s="66"/>
      <c r="W604" s="85"/>
      <c r="X604" s="93"/>
      <c r="Y604" s="97"/>
    </row>
    <row r="605" spans="2:25" ht="33.9" customHeight="1">
      <c r="B605" s="22">
        <f t="shared" si="8"/>
        <v>553</v>
      </c>
      <c r="C605" s="30"/>
      <c r="D605" s="35"/>
      <c r="E605" s="35"/>
      <c r="F605" s="35"/>
      <c r="G605" s="35"/>
      <c r="H605" s="35"/>
      <c r="I605" s="35"/>
      <c r="J605" s="35"/>
      <c r="K605" s="35"/>
      <c r="L605" s="41"/>
      <c r="M605" s="52"/>
      <c r="N605" s="52"/>
      <c r="O605" s="52"/>
      <c r="P605" s="52"/>
      <c r="Q605" s="52"/>
      <c r="R605" s="51"/>
      <c r="S605" s="62"/>
      <c r="T605" s="62"/>
      <c r="U605" s="62"/>
      <c r="V605" s="66"/>
      <c r="W605" s="85"/>
      <c r="X605" s="93"/>
      <c r="Y605" s="97"/>
    </row>
    <row r="606" spans="2:25" ht="33.9" customHeight="1">
      <c r="B606" s="22">
        <f t="shared" si="8"/>
        <v>554</v>
      </c>
      <c r="C606" s="30"/>
      <c r="D606" s="35"/>
      <c r="E606" s="35"/>
      <c r="F606" s="35"/>
      <c r="G606" s="35"/>
      <c r="H606" s="35"/>
      <c r="I606" s="35"/>
      <c r="J606" s="35"/>
      <c r="K606" s="35"/>
      <c r="L606" s="41"/>
      <c r="M606" s="52"/>
      <c r="N606" s="52"/>
      <c r="O606" s="52"/>
      <c r="P606" s="52"/>
      <c r="Q606" s="52"/>
      <c r="R606" s="51"/>
      <c r="S606" s="62"/>
      <c r="T606" s="62"/>
      <c r="U606" s="62"/>
      <c r="V606" s="66"/>
      <c r="W606" s="85"/>
      <c r="X606" s="93"/>
      <c r="Y606" s="97"/>
    </row>
    <row r="607" spans="2:25" ht="33.9" customHeight="1">
      <c r="B607" s="22">
        <f t="shared" si="8"/>
        <v>555</v>
      </c>
      <c r="C607" s="30"/>
      <c r="D607" s="35"/>
      <c r="E607" s="35"/>
      <c r="F607" s="35"/>
      <c r="G607" s="35"/>
      <c r="H607" s="35"/>
      <c r="I607" s="35"/>
      <c r="J607" s="35"/>
      <c r="K607" s="35"/>
      <c r="L607" s="41"/>
      <c r="M607" s="52"/>
      <c r="N607" s="52"/>
      <c r="O607" s="52"/>
      <c r="P607" s="52"/>
      <c r="Q607" s="52"/>
      <c r="R607" s="51"/>
      <c r="S607" s="62"/>
      <c r="T607" s="62"/>
      <c r="U607" s="62"/>
      <c r="V607" s="66"/>
      <c r="W607" s="85"/>
      <c r="X607" s="93"/>
      <c r="Y607" s="97"/>
    </row>
    <row r="608" spans="2:25" ht="33.9" customHeight="1">
      <c r="B608" s="22">
        <f t="shared" si="8"/>
        <v>556</v>
      </c>
      <c r="C608" s="30"/>
      <c r="D608" s="35"/>
      <c r="E608" s="35"/>
      <c r="F608" s="35"/>
      <c r="G608" s="35"/>
      <c r="H608" s="35"/>
      <c r="I608" s="35"/>
      <c r="J608" s="35"/>
      <c r="K608" s="35"/>
      <c r="L608" s="41"/>
      <c r="M608" s="52"/>
      <c r="N608" s="52"/>
      <c r="O608" s="52"/>
      <c r="P608" s="52"/>
      <c r="Q608" s="52"/>
      <c r="R608" s="51"/>
      <c r="S608" s="62"/>
      <c r="T608" s="62"/>
      <c r="U608" s="62"/>
      <c r="V608" s="66"/>
      <c r="W608" s="85"/>
      <c r="X608" s="93"/>
      <c r="Y608" s="97"/>
    </row>
    <row r="609" spans="2:25" ht="33.9" customHeight="1">
      <c r="B609" s="22">
        <f t="shared" si="8"/>
        <v>557</v>
      </c>
      <c r="C609" s="30"/>
      <c r="D609" s="35"/>
      <c r="E609" s="35"/>
      <c r="F609" s="35"/>
      <c r="G609" s="35"/>
      <c r="H609" s="35"/>
      <c r="I609" s="35"/>
      <c r="J609" s="35"/>
      <c r="K609" s="35"/>
      <c r="L609" s="41"/>
      <c r="M609" s="52"/>
      <c r="N609" s="52"/>
      <c r="O609" s="52"/>
      <c r="P609" s="52"/>
      <c r="Q609" s="52"/>
      <c r="R609" s="51"/>
      <c r="S609" s="62"/>
      <c r="T609" s="62"/>
      <c r="U609" s="62"/>
      <c r="V609" s="66"/>
      <c r="W609" s="85"/>
      <c r="X609" s="93"/>
      <c r="Y609" s="97"/>
    </row>
    <row r="610" spans="2:25" ht="33.9" customHeight="1">
      <c r="B610" s="22">
        <f t="shared" si="8"/>
        <v>558</v>
      </c>
      <c r="C610" s="30"/>
      <c r="D610" s="35"/>
      <c r="E610" s="35"/>
      <c r="F610" s="35"/>
      <c r="G610" s="35"/>
      <c r="H610" s="35"/>
      <c r="I610" s="35"/>
      <c r="J610" s="35"/>
      <c r="K610" s="35"/>
      <c r="L610" s="41"/>
      <c r="M610" s="52"/>
      <c r="N610" s="52"/>
      <c r="O610" s="52"/>
      <c r="P610" s="52"/>
      <c r="Q610" s="52"/>
      <c r="R610" s="51"/>
      <c r="S610" s="62"/>
      <c r="T610" s="62"/>
      <c r="U610" s="62"/>
      <c r="V610" s="66"/>
      <c r="W610" s="85"/>
      <c r="X610" s="93"/>
      <c r="Y610" s="97"/>
    </row>
    <row r="611" spans="2:25" ht="33.9" customHeight="1">
      <c r="B611" s="22">
        <f t="shared" si="8"/>
        <v>559</v>
      </c>
      <c r="C611" s="30"/>
      <c r="D611" s="35"/>
      <c r="E611" s="35"/>
      <c r="F611" s="35"/>
      <c r="G611" s="35"/>
      <c r="H611" s="35"/>
      <c r="I611" s="35"/>
      <c r="J611" s="35"/>
      <c r="K611" s="35"/>
      <c r="L611" s="41"/>
      <c r="M611" s="52"/>
      <c r="N611" s="52"/>
      <c r="O611" s="52"/>
      <c r="P611" s="52"/>
      <c r="Q611" s="52"/>
      <c r="R611" s="51"/>
      <c r="S611" s="62"/>
      <c r="T611" s="62"/>
      <c r="U611" s="62"/>
      <c r="V611" s="66"/>
      <c r="W611" s="85"/>
      <c r="X611" s="93"/>
      <c r="Y611" s="97"/>
    </row>
    <row r="612" spans="2:25" ht="33.9" customHeight="1">
      <c r="B612" s="22">
        <f t="shared" si="8"/>
        <v>560</v>
      </c>
      <c r="C612" s="30"/>
      <c r="D612" s="35"/>
      <c r="E612" s="35"/>
      <c r="F612" s="35"/>
      <c r="G612" s="35"/>
      <c r="H612" s="35"/>
      <c r="I612" s="35"/>
      <c r="J612" s="35"/>
      <c r="K612" s="35"/>
      <c r="L612" s="41"/>
      <c r="M612" s="52"/>
      <c r="N612" s="52"/>
      <c r="O612" s="52"/>
      <c r="P612" s="52"/>
      <c r="Q612" s="52"/>
      <c r="R612" s="51"/>
      <c r="S612" s="62"/>
      <c r="T612" s="62"/>
      <c r="U612" s="62"/>
      <c r="V612" s="66"/>
      <c r="W612" s="85"/>
      <c r="X612" s="93"/>
      <c r="Y612" s="97"/>
    </row>
    <row r="613" spans="2:25" ht="33.9" customHeight="1">
      <c r="B613" s="22">
        <f t="shared" si="8"/>
        <v>561</v>
      </c>
      <c r="C613" s="30"/>
      <c r="D613" s="35"/>
      <c r="E613" s="35"/>
      <c r="F613" s="35"/>
      <c r="G613" s="35"/>
      <c r="H613" s="35"/>
      <c r="I613" s="35"/>
      <c r="J613" s="35"/>
      <c r="K613" s="35"/>
      <c r="L613" s="41"/>
      <c r="M613" s="52"/>
      <c r="N613" s="52"/>
      <c r="O613" s="52"/>
      <c r="P613" s="52"/>
      <c r="Q613" s="52"/>
      <c r="R613" s="51"/>
      <c r="S613" s="62"/>
      <c r="T613" s="62"/>
      <c r="U613" s="62"/>
      <c r="V613" s="66"/>
      <c r="W613" s="85"/>
      <c r="X613" s="93"/>
      <c r="Y613" s="97"/>
    </row>
    <row r="614" spans="2:25" ht="33.9" customHeight="1">
      <c r="B614" s="22">
        <f t="shared" si="8"/>
        <v>562</v>
      </c>
      <c r="C614" s="30"/>
      <c r="D614" s="35"/>
      <c r="E614" s="35"/>
      <c r="F614" s="35"/>
      <c r="G614" s="35"/>
      <c r="H614" s="35"/>
      <c r="I614" s="35"/>
      <c r="J614" s="35"/>
      <c r="K614" s="35"/>
      <c r="L614" s="41"/>
      <c r="M614" s="52"/>
      <c r="N614" s="52"/>
      <c r="O614" s="52"/>
      <c r="P614" s="52"/>
      <c r="Q614" s="52"/>
      <c r="R614" s="51"/>
      <c r="S614" s="62"/>
      <c r="T614" s="62"/>
      <c r="U614" s="62"/>
      <c r="V614" s="66"/>
      <c r="W614" s="85"/>
      <c r="X614" s="93"/>
      <c r="Y614" s="97"/>
    </row>
    <row r="615" spans="2:25" ht="33.9" customHeight="1">
      <c r="B615" s="22">
        <f t="shared" si="8"/>
        <v>563</v>
      </c>
      <c r="C615" s="30"/>
      <c r="D615" s="35"/>
      <c r="E615" s="35"/>
      <c r="F615" s="35"/>
      <c r="G615" s="35"/>
      <c r="H615" s="35"/>
      <c r="I615" s="35"/>
      <c r="J615" s="35"/>
      <c r="K615" s="35"/>
      <c r="L615" s="41"/>
      <c r="M615" s="52"/>
      <c r="N615" s="52"/>
      <c r="O615" s="52"/>
      <c r="P615" s="52"/>
      <c r="Q615" s="52"/>
      <c r="R615" s="51"/>
      <c r="S615" s="62"/>
      <c r="T615" s="62"/>
      <c r="U615" s="62"/>
      <c r="V615" s="66"/>
      <c r="W615" s="85"/>
      <c r="X615" s="93"/>
      <c r="Y615" s="97"/>
    </row>
    <row r="616" spans="2:25" ht="33.9" customHeight="1">
      <c r="B616" s="22">
        <f t="shared" si="8"/>
        <v>564</v>
      </c>
      <c r="C616" s="30"/>
      <c r="D616" s="35"/>
      <c r="E616" s="35"/>
      <c r="F616" s="35"/>
      <c r="G616" s="35"/>
      <c r="H616" s="35"/>
      <c r="I616" s="35"/>
      <c r="J616" s="35"/>
      <c r="K616" s="35"/>
      <c r="L616" s="41"/>
      <c r="M616" s="52"/>
      <c r="N616" s="52"/>
      <c r="O616" s="52"/>
      <c r="P616" s="52"/>
      <c r="Q616" s="52"/>
      <c r="R616" s="51"/>
      <c r="S616" s="62"/>
      <c r="T616" s="62"/>
      <c r="U616" s="62"/>
      <c r="V616" s="66"/>
      <c r="W616" s="85"/>
      <c r="X616" s="93"/>
      <c r="Y616" s="97"/>
    </row>
    <row r="617" spans="2:25" ht="33.9" customHeight="1">
      <c r="B617" s="22">
        <f t="shared" si="8"/>
        <v>565</v>
      </c>
      <c r="C617" s="30"/>
      <c r="D617" s="35"/>
      <c r="E617" s="35"/>
      <c r="F617" s="35"/>
      <c r="G617" s="35"/>
      <c r="H617" s="35"/>
      <c r="I617" s="35"/>
      <c r="J617" s="35"/>
      <c r="K617" s="35"/>
      <c r="L617" s="41"/>
      <c r="M617" s="52"/>
      <c r="N617" s="52"/>
      <c r="O617" s="52"/>
      <c r="P617" s="52"/>
      <c r="Q617" s="52"/>
      <c r="R617" s="51"/>
      <c r="S617" s="62"/>
      <c r="T617" s="62"/>
      <c r="U617" s="62"/>
      <c r="V617" s="66"/>
      <c r="W617" s="85"/>
      <c r="X617" s="93"/>
      <c r="Y617" s="97"/>
    </row>
    <row r="618" spans="2:25" ht="33.9" customHeight="1">
      <c r="B618" s="22">
        <f t="shared" si="8"/>
        <v>566</v>
      </c>
      <c r="C618" s="30"/>
      <c r="D618" s="35"/>
      <c r="E618" s="35"/>
      <c r="F618" s="35"/>
      <c r="G618" s="35"/>
      <c r="H618" s="35"/>
      <c r="I618" s="35"/>
      <c r="J618" s="35"/>
      <c r="K618" s="35"/>
      <c r="L618" s="41"/>
      <c r="M618" s="52"/>
      <c r="N618" s="52"/>
      <c r="O618" s="52"/>
      <c r="P618" s="52"/>
      <c r="Q618" s="52"/>
      <c r="R618" s="51"/>
      <c r="S618" s="62"/>
      <c r="T618" s="62"/>
      <c r="U618" s="62"/>
      <c r="V618" s="66"/>
      <c r="W618" s="85"/>
      <c r="X618" s="93"/>
      <c r="Y618" s="97"/>
    </row>
    <row r="619" spans="2:25" ht="33.9" customHeight="1">
      <c r="B619" s="22">
        <f t="shared" si="8"/>
        <v>567</v>
      </c>
      <c r="C619" s="30"/>
      <c r="D619" s="35"/>
      <c r="E619" s="35"/>
      <c r="F619" s="35"/>
      <c r="G619" s="35"/>
      <c r="H619" s="35"/>
      <c r="I619" s="35"/>
      <c r="J619" s="35"/>
      <c r="K619" s="35"/>
      <c r="L619" s="41"/>
      <c r="M619" s="52"/>
      <c r="N619" s="52"/>
      <c r="O619" s="52"/>
      <c r="P619" s="52"/>
      <c r="Q619" s="52"/>
      <c r="R619" s="51"/>
      <c r="S619" s="62"/>
      <c r="T619" s="62"/>
      <c r="U619" s="62"/>
      <c r="V619" s="66"/>
      <c r="W619" s="85"/>
      <c r="X619" s="93"/>
      <c r="Y619" s="97"/>
    </row>
    <row r="620" spans="2:25" ht="33.9" customHeight="1">
      <c r="B620" s="22">
        <f t="shared" si="8"/>
        <v>568</v>
      </c>
      <c r="C620" s="30"/>
      <c r="D620" s="35"/>
      <c r="E620" s="35"/>
      <c r="F620" s="35"/>
      <c r="G620" s="35"/>
      <c r="H620" s="35"/>
      <c r="I620" s="35"/>
      <c r="J620" s="35"/>
      <c r="K620" s="35"/>
      <c r="L620" s="41"/>
      <c r="M620" s="52"/>
      <c r="N620" s="52"/>
      <c r="O620" s="52"/>
      <c r="P620" s="52"/>
      <c r="Q620" s="52"/>
      <c r="R620" s="51"/>
      <c r="S620" s="62"/>
      <c r="T620" s="62"/>
      <c r="U620" s="62"/>
      <c r="V620" s="66"/>
      <c r="W620" s="85"/>
      <c r="X620" s="93"/>
      <c r="Y620" s="97"/>
    </row>
    <row r="621" spans="2:25" ht="33.9" customHeight="1">
      <c r="B621" s="22">
        <f t="shared" si="8"/>
        <v>569</v>
      </c>
      <c r="C621" s="30"/>
      <c r="D621" s="35"/>
      <c r="E621" s="35"/>
      <c r="F621" s="35"/>
      <c r="G621" s="35"/>
      <c r="H621" s="35"/>
      <c r="I621" s="35"/>
      <c r="J621" s="35"/>
      <c r="K621" s="35"/>
      <c r="L621" s="41"/>
      <c r="M621" s="52"/>
      <c r="N621" s="52"/>
      <c r="O621" s="52"/>
      <c r="P621" s="52"/>
      <c r="Q621" s="52"/>
      <c r="R621" s="51"/>
      <c r="S621" s="62"/>
      <c r="T621" s="62"/>
      <c r="U621" s="62"/>
      <c r="V621" s="66"/>
      <c r="W621" s="85"/>
      <c r="X621" s="93"/>
      <c r="Y621" s="97"/>
    </row>
    <row r="622" spans="2:25" ht="33.9" customHeight="1">
      <c r="B622" s="22">
        <f t="shared" si="8"/>
        <v>570</v>
      </c>
      <c r="C622" s="30"/>
      <c r="D622" s="35"/>
      <c r="E622" s="35"/>
      <c r="F622" s="35"/>
      <c r="G622" s="35"/>
      <c r="H622" s="35"/>
      <c r="I622" s="35"/>
      <c r="J622" s="35"/>
      <c r="K622" s="35"/>
      <c r="L622" s="41"/>
      <c r="M622" s="52"/>
      <c r="N622" s="52"/>
      <c r="O622" s="52"/>
      <c r="P622" s="52"/>
      <c r="Q622" s="52"/>
      <c r="R622" s="51"/>
      <c r="S622" s="62"/>
      <c r="T622" s="62"/>
      <c r="U622" s="62"/>
      <c r="V622" s="66"/>
      <c r="W622" s="85"/>
      <c r="X622" s="93"/>
      <c r="Y622" s="97"/>
    </row>
    <row r="623" spans="2:25" ht="33.9" customHeight="1">
      <c r="B623" s="22">
        <f t="shared" si="8"/>
        <v>571</v>
      </c>
      <c r="C623" s="30"/>
      <c r="D623" s="35"/>
      <c r="E623" s="35"/>
      <c r="F623" s="35"/>
      <c r="G623" s="35"/>
      <c r="H623" s="35"/>
      <c r="I623" s="35"/>
      <c r="J623" s="35"/>
      <c r="K623" s="35"/>
      <c r="L623" s="41"/>
      <c r="M623" s="52"/>
      <c r="N623" s="52"/>
      <c r="O623" s="52"/>
      <c r="P623" s="52"/>
      <c r="Q623" s="52"/>
      <c r="R623" s="51"/>
      <c r="S623" s="62"/>
      <c r="T623" s="62"/>
      <c r="U623" s="62"/>
      <c r="V623" s="66"/>
      <c r="W623" s="85"/>
      <c r="X623" s="93"/>
      <c r="Y623" s="97"/>
    </row>
    <row r="624" spans="2:25" ht="33.9" customHeight="1">
      <c r="B624" s="22">
        <f t="shared" si="8"/>
        <v>572</v>
      </c>
      <c r="C624" s="30"/>
      <c r="D624" s="35"/>
      <c r="E624" s="35"/>
      <c r="F624" s="35"/>
      <c r="G624" s="35"/>
      <c r="H624" s="35"/>
      <c r="I624" s="35"/>
      <c r="J624" s="35"/>
      <c r="K624" s="35"/>
      <c r="L624" s="41"/>
      <c r="M624" s="52"/>
      <c r="N624" s="52"/>
      <c r="O624" s="52"/>
      <c r="P624" s="52"/>
      <c r="Q624" s="52"/>
      <c r="R624" s="51"/>
      <c r="S624" s="62"/>
      <c r="T624" s="62"/>
      <c r="U624" s="62"/>
      <c r="V624" s="66"/>
      <c r="W624" s="85"/>
      <c r="X624" s="93"/>
      <c r="Y624" s="97"/>
    </row>
    <row r="625" spans="2:25" ht="33.9" customHeight="1">
      <c r="B625" s="22">
        <f t="shared" si="8"/>
        <v>573</v>
      </c>
      <c r="C625" s="30"/>
      <c r="D625" s="35"/>
      <c r="E625" s="35"/>
      <c r="F625" s="35"/>
      <c r="G625" s="35"/>
      <c r="H625" s="35"/>
      <c r="I625" s="35"/>
      <c r="J625" s="35"/>
      <c r="K625" s="35"/>
      <c r="L625" s="41"/>
      <c r="M625" s="52"/>
      <c r="N625" s="52"/>
      <c r="O625" s="52"/>
      <c r="P625" s="52"/>
      <c r="Q625" s="52"/>
      <c r="R625" s="51"/>
      <c r="S625" s="62"/>
      <c r="T625" s="62"/>
      <c r="U625" s="62"/>
      <c r="V625" s="66"/>
      <c r="W625" s="85"/>
      <c r="X625" s="93"/>
      <c r="Y625" s="97"/>
    </row>
    <row r="626" spans="2:25" ht="33.9" customHeight="1">
      <c r="B626" s="22">
        <f t="shared" si="8"/>
        <v>574</v>
      </c>
      <c r="C626" s="30"/>
      <c r="D626" s="35"/>
      <c r="E626" s="35"/>
      <c r="F626" s="35"/>
      <c r="G626" s="35"/>
      <c r="H626" s="35"/>
      <c r="I626" s="35"/>
      <c r="J626" s="35"/>
      <c r="K626" s="35"/>
      <c r="L626" s="41"/>
      <c r="M626" s="52"/>
      <c r="N626" s="52"/>
      <c r="O626" s="52"/>
      <c r="P626" s="52"/>
      <c r="Q626" s="52"/>
      <c r="R626" s="51"/>
      <c r="S626" s="62"/>
      <c r="T626" s="62"/>
      <c r="U626" s="62"/>
      <c r="V626" s="66"/>
      <c r="W626" s="85"/>
      <c r="X626" s="93"/>
      <c r="Y626" s="97"/>
    </row>
    <row r="627" spans="2:25" ht="33.9" customHeight="1">
      <c r="B627" s="22">
        <f t="shared" si="8"/>
        <v>575</v>
      </c>
      <c r="C627" s="30"/>
      <c r="D627" s="35"/>
      <c r="E627" s="35"/>
      <c r="F627" s="35"/>
      <c r="G627" s="35"/>
      <c r="H627" s="35"/>
      <c r="I627" s="35"/>
      <c r="J627" s="35"/>
      <c r="K627" s="35"/>
      <c r="L627" s="41"/>
      <c r="M627" s="52"/>
      <c r="N627" s="52"/>
      <c r="O627" s="52"/>
      <c r="P627" s="52"/>
      <c r="Q627" s="52"/>
      <c r="R627" s="51"/>
      <c r="S627" s="62"/>
      <c r="T627" s="62"/>
      <c r="U627" s="62"/>
      <c r="V627" s="66"/>
      <c r="W627" s="85"/>
      <c r="X627" s="93"/>
      <c r="Y627" s="97"/>
    </row>
    <row r="628" spans="2:25" ht="33.9" customHeight="1">
      <c r="B628" s="22">
        <f t="shared" si="8"/>
        <v>576</v>
      </c>
      <c r="C628" s="30"/>
      <c r="D628" s="35"/>
      <c r="E628" s="35"/>
      <c r="F628" s="35"/>
      <c r="G628" s="35"/>
      <c r="H628" s="35"/>
      <c r="I628" s="35"/>
      <c r="J628" s="35"/>
      <c r="K628" s="35"/>
      <c r="L628" s="41"/>
      <c r="M628" s="52"/>
      <c r="N628" s="52"/>
      <c r="O628" s="52"/>
      <c r="P628" s="52"/>
      <c r="Q628" s="52"/>
      <c r="R628" s="51"/>
      <c r="S628" s="62"/>
      <c r="T628" s="62"/>
      <c r="U628" s="62"/>
      <c r="V628" s="66"/>
      <c r="W628" s="85"/>
      <c r="X628" s="93"/>
      <c r="Y628" s="97"/>
    </row>
    <row r="629" spans="2:25" ht="33.9" customHeight="1">
      <c r="B629" s="22">
        <f t="shared" si="8"/>
        <v>577</v>
      </c>
      <c r="C629" s="30"/>
      <c r="D629" s="35"/>
      <c r="E629" s="35"/>
      <c r="F629" s="35"/>
      <c r="G629" s="35"/>
      <c r="H629" s="35"/>
      <c r="I629" s="35"/>
      <c r="J629" s="35"/>
      <c r="K629" s="35"/>
      <c r="L629" s="41"/>
      <c r="M629" s="52"/>
      <c r="N629" s="52"/>
      <c r="O629" s="52"/>
      <c r="P629" s="52"/>
      <c r="Q629" s="52"/>
      <c r="R629" s="51"/>
      <c r="S629" s="62"/>
      <c r="T629" s="62"/>
      <c r="U629" s="62"/>
      <c r="V629" s="66"/>
      <c r="W629" s="85"/>
      <c r="X629" s="93"/>
      <c r="Y629" s="97"/>
    </row>
    <row r="630" spans="2:25" ht="33.9" customHeight="1">
      <c r="B630" s="22">
        <f t="shared" ref="B630:B693" si="9">B629+1</f>
        <v>578</v>
      </c>
      <c r="C630" s="30"/>
      <c r="D630" s="35"/>
      <c r="E630" s="35"/>
      <c r="F630" s="35"/>
      <c r="G630" s="35"/>
      <c r="H630" s="35"/>
      <c r="I630" s="35"/>
      <c r="J630" s="35"/>
      <c r="K630" s="35"/>
      <c r="L630" s="41"/>
      <c r="M630" s="52"/>
      <c r="N630" s="52"/>
      <c r="O630" s="52"/>
      <c r="P630" s="52"/>
      <c r="Q630" s="52"/>
      <c r="R630" s="51"/>
      <c r="S630" s="62"/>
      <c r="T630" s="62"/>
      <c r="U630" s="62"/>
      <c r="V630" s="66"/>
      <c r="W630" s="85"/>
      <c r="X630" s="93"/>
      <c r="Y630" s="97"/>
    </row>
    <row r="631" spans="2:25" ht="33.9" customHeight="1">
      <c r="B631" s="22">
        <f t="shared" si="9"/>
        <v>579</v>
      </c>
      <c r="C631" s="30"/>
      <c r="D631" s="35"/>
      <c r="E631" s="35"/>
      <c r="F631" s="35"/>
      <c r="G631" s="35"/>
      <c r="H631" s="35"/>
      <c r="I631" s="35"/>
      <c r="J631" s="35"/>
      <c r="K631" s="35"/>
      <c r="L631" s="41"/>
      <c r="M631" s="52"/>
      <c r="N631" s="52"/>
      <c r="O631" s="52"/>
      <c r="P631" s="52"/>
      <c r="Q631" s="52"/>
      <c r="R631" s="51"/>
      <c r="S631" s="62"/>
      <c r="T631" s="62"/>
      <c r="U631" s="62"/>
      <c r="V631" s="66"/>
      <c r="W631" s="85"/>
      <c r="X631" s="93"/>
      <c r="Y631" s="97"/>
    </row>
    <row r="632" spans="2:25" ht="33.9" customHeight="1">
      <c r="B632" s="22">
        <f t="shared" si="9"/>
        <v>580</v>
      </c>
      <c r="C632" s="30"/>
      <c r="D632" s="35"/>
      <c r="E632" s="35"/>
      <c r="F632" s="35"/>
      <c r="G632" s="35"/>
      <c r="H632" s="35"/>
      <c r="I632" s="35"/>
      <c r="J632" s="35"/>
      <c r="K632" s="35"/>
      <c r="L632" s="41"/>
      <c r="M632" s="52"/>
      <c r="N632" s="52"/>
      <c r="O632" s="52"/>
      <c r="P632" s="52"/>
      <c r="Q632" s="52"/>
      <c r="R632" s="51"/>
      <c r="S632" s="62"/>
      <c r="T632" s="62"/>
      <c r="U632" s="62"/>
      <c r="V632" s="66"/>
      <c r="W632" s="85"/>
      <c r="X632" s="93"/>
      <c r="Y632" s="97"/>
    </row>
    <row r="633" spans="2:25" ht="33.9" customHeight="1">
      <c r="B633" s="22">
        <f t="shared" si="9"/>
        <v>581</v>
      </c>
      <c r="C633" s="30"/>
      <c r="D633" s="35"/>
      <c r="E633" s="35"/>
      <c r="F633" s="35"/>
      <c r="G633" s="35"/>
      <c r="H633" s="35"/>
      <c r="I633" s="35"/>
      <c r="J633" s="35"/>
      <c r="K633" s="35"/>
      <c r="L633" s="41"/>
      <c r="M633" s="52"/>
      <c r="N633" s="52"/>
      <c r="O633" s="52"/>
      <c r="P633" s="52"/>
      <c r="Q633" s="52"/>
      <c r="R633" s="51"/>
      <c r="S633" s="62"/>
      <c r="T633" s="62"/>
      <c r="U633" s="62"/>
      <c r="V633" s="66"/>
      <c r="W633" s="85"/>
      <c r="X633" s="93"/>
      <c r="Y633" s="97"/>
    </row>
    <row r="634" spans="2:25" ht="33.9" customHeight="1">
      <c r="B634" s="22">
        <f t="shared" si="9"/>
        <v>582</v>
      </c>
      <c r="C634" s="30"/>
      <c r="D634" s="35"/>
      <c r="E634" s="35"/>
      <c r="F634" s="35"/>
      <c r="G634" s="35"/>
      <c r="H634" s="35"/>
      <c r="I634" s="35"/>
      <c r="J634" s="35"/>
      <c r="K634" s="35"/>
      <c r="L634" s="41"/>
      <c r="M634" s="52"/>
      <c r="N634" s="52"/>
      <c r="O634" s="52"/>
      <c r="P634" s="52"/>
      <c r="Q634" s="52"/>
      <c r="R634" s="51"/>
      <c r="S634" s="62"/>
      <c r="T634" s="62"/>
      <c r="U634" s="62"/>
      <c r="V634" s="66"/>
      <c r="W634" s="85"/>
      <c r="X634" s="93"/>
      <c r="Y634" s="97"/>
    </row>
    <row r="635" spans="2:25" ht="33.9" customHeight="1">
      <c r="B635" s="22">
        <f t="shared" si="9"/>
        <v>583</v>
      </c>
      <c r="C635" s="30"/>
      <c r="D635" s="35"/>
      <c r="E635" s="35"/>
      <c r="F635" s="35"/>
      <c r="G635" s="35"/>
      <c r="H635" s="35"/>
      <c r="I635" s="35"/>
      <c r="J635" s="35"/>
      <c r="K635" s="35"/>
      <c r="L635" s="41"/>
      <c r="M635" s="52"/>
      <c r="N635" s="52"/>
      <c r="O635" s="52"/>
      <c r="P635" s="52"/>
      <c r="Q635" s="52"/>
      <c r="R635" s="51"/>
      <c r="S635" s="62"/>
      <c r="T635" s="62"/>
      <c r="U635" s="62"/>
      <c r="V635" s="66"/>
      <c r="W635" s="85"/>
      <c r="X635" s="93"/>
      <c r="Y635" s="97"/>
    </row>
    <row r="636" spans="2:25" ht="33.9" customHeight="1">
      <c r="B636" s="22">
        <f t="shared" si="9"/>
        <v>584</v>
      </c>
      <c r="C636" s="30"/>
      <c r="D636" s="35"/>
      <c r="E636" s="35"/>
      <c r="F636" s="35"/>
      <c r="G636" s="35"/>
      <c r="H636" s="35"/>
      <c r="I636" s="35"/>
      <c r="J636" s="35"/>
      <c r="K636" s="35"/>
      <c r="L636" s="41"/>
      <c r="M636" s="52"/>
      <c r="N636" s="52"/>
      <c r="O636" s="52"/>
      <c r="P636" s="52"/>
      <c r="Q636" s="52"/>
      <c r="R636" s="51"/>
      <c r="S636" s="62"/>
      <c r="T636" s="62"/>
      <c r="U636" s="62"/>
      <c r="V636" s="66"/>
      <c r="W636" s="85"/>
      <c r="X636" s="93"/>
      <c r="Y636" s="97"/>
    </row>
    <row r="637" spans="2:25" ht="33.9" customHeight="1">
      <c r="B637" s="22">
        <f t="shared" si="9"/>
        <v>585</v>
      </c>
      <c r="C637" s="30"/>
      <c r="D637" s="35"/>
      <c r="E637" s="35"/>
      <c r="F637" s="35"/>
      <c r="G637" s="35"/>
      <c r="H637" s="35"/>
      <c r="I637" s="35"/>
      <c r="J637" s="35"/>
      <c r="K637" s="35"/>
      <c r="L637" s="41"/>
      <c r="M637" s="52"/>
      <c r="N637" s="52"/>
      <c r="O637" s="52"/>
      <c r="P637" s="52"/>
      <c r="Q637" s="52"/>
      <c r="R637" s="51"/>
      <c r="S637" s="62"/>
      <c r="T637" s="62"/>
      <c r="U637" s="62"/>
      <c r="V637" s="66"/>
      <c r="W637" s="85"/>
      <c r="X637" s="93"/>
      <c r="Y637" s="97"/>
    </row>
    <row r="638" spans="2:25" ht="33.9" customHeight="1">
      <c r="B638" s="22">
        <f t="shared" si="9"/>
        <v>586</v>
      </c>
      <c r="C638" s="30"/>
      <c r="D638" s="35"/>
      <c r="E638" s="35"/>
      <c r="F638" s="35"/>
      <c r="G638" s="35"/>
      <c r="H638" s="35"/>
      <c r="I638" s="35"/>
      <c r="J638" s="35"/>
      <c r="K638" s="35"/>
      <c r="L638" s="41"/>
      <c r="M638" s="52"/>
      <c r="N638" s="52"/>
      <c r="O638" s="52"/>
      <c r="P638" s="52"/>
      <c r="Q638" s="52"/>
      <c r="R638" s="51"/>
      <c r="S638" s="62"/>
      <c r="T638" s="62"/>
      <c r="U638" s="62"/>
      <c r="V638" s="66"/>
      <c r="W638" s="85"/>
      <c r="X638" s="93"/>
      <c r="Y638" s="97"/>
    </row>
    <row r="639" spans="2:25" ht="33.9" customHeight="1">
      <c r="B639" s="22">
        <f t="shared" si="9"/>
        <v>587</v>
      </c>
      <c r="C639" s="30"/>
      <c r="D639" s="35"/>
      <c r="E639" s="35"/>
      <c r="F639" s="35"/>
      <c r="G639" s="35"/>
      <c r="H639" s="35"/>
      <c r="I639" s="35"/>
      <c r="J639" s="35"/>
      <c r="K639" s="35"/>
      <c r="L639" s="41"/>
      <c r="M639" s="52"/>
      <c r="N639" s="52"/>
      <c r="O639" s="52"/>
      <c r="P639" s="52"/>
      <c r="Q639" s="52"/>
      <c r="R639" s="51"/>
      <c r="S639" s="62"/>
      <c r="T639" s="62"/>
      <c r="U639" s="62"/>
      <c r="V639" s="66"/>
      <c r="W639" s="85"/>
      <c r="X639" s="93"/>
      <c r="Y639" s="97"/>
    </row>
    <row r="640" spans="2:25" ht="33.9" customHeight="1">
      <c r="B640" s="22">
        <f t="shared" si="9"/>
        <v>588</v>
      </c>
      <c r="C640" s="30"/>
      <c r="D640" s="35"/>
      <c r="E640" s="35"/>
      <c r="F640" s="35"/>
      <c r="G640" s="35"/>
      <c r="H640" s="35"/>
      <c r="I640" s="35"/>
      <c r="J640" s="35"/>
      <c r="K640" s="35"/>
      <c r="L640" s="41"/>
      <c r="M640" s="52"/>
      <c r="N640" s="52"/>
      <c r="O640" s="52"/>
      <c r="P640" s="52"/>
      <c r="Q640" s="52"/>
      <c r="R640" s="51"/>
      <c r="S640" s="62"/>
      <c r="T640" s="62"/>
      <c r="U640" s="62"/>
      <c r="V640" s="66"/>
      <c r="W640" s="85"/>
      <c r="X640" s="93"/>
      <c r="Y640" s="97"/>
    </row>
    <row r="641" spans="2:25" ht="33.9" customHeight="1">
      <c r="B641" s="22">
        <f t="shared" si="9"/>
        <v>589</v>
      </c>
      <c r="C641" s="30"/>
      <c r="D641" s="35"/>
      <c r="E641" s="35"/>
      <c r="F641" s="35"/>
      <c r="G641" s="35"/>
      <c r="H641" s="35"/>
      <c r="I641" s="35"/>
      <c r="J641" s="35"/>
      <c r="K641" s="35"/>
      <c r="L641" s="41"/>
      <c r="M641" s="52"/>
      <c r="N641" s="52"/>
      <c r="O641" s="52"/>
      <c r="P641" s="52"/>
      <c r="Q641" s="52"/>
      <c r="R641" s="51"/>
      <c r="S641" s="62"/>
      <c r="T641" s="62"/>
      <c r="U641" s="62"/>
      <c r="V641" s="66"/>
      <c r="W641" s="85"/>
      <c r="X641" s="93"/>
      <c r="Y641" s="97"/>
    </row>
    <row r="642" spans="2:25" ht="33.9" customHeight="1">
      <c r="B642" s="22">
        <f t="shared" si="9"/>
        <v>590</v>
      </c>
      <c r="C642" s="30"/>
      <c r="D642" s="35"/>
      <c r="E642" s="35"/>
      <c r="F642" s="35"/>
      <c r="G642" s="35"/>
      <c r="H642" s="35"/>
      <c r="I642" s="35"/>
      <c r="J642" s="35"/>
      <c r="K642" s="35"/>
      <c r="L642" s="41"/>
      <c r="M642" s="52"/>
      <c r="N642" s="52"/>
      <c r="O642" s="52"/>
      <c r="P642" s="52"/>
      <c r="Q642" s="52"/>
      <c r="R642" s="51"/>
      <c r="S642" s="62"/>
      <c r="T642" s="62"/>
      <c r="U642" s="62"/>
      <c r="V642" s="66"/>
      <c r="W642" s="85"/>
      <c r="X642" s="93"/>
      <c r="Y642" s="97"/>
    </row>
    <row r="643" spans="2:25" ht="33.9" customHeight="1">
      <c r="B643" s="22">
        <f t="shared" si="9"/>
        <v>591</v>
      </c>
      <c r="C643" s="30"/>
      <c r="D643" s="35"/>
      <c r="E643" s="35"/>
      <c r="F643" s="35"/>
      <c r="G643" s="35"/>
      <c r="H643" s="35"/>
      <c r="I643" s="35"/>
      <c r="J643" s="35"/>
      <c r="K643" s="35"/>
      <c r="L643" s="41"/>
      <c r="M643" s="52"/>
      <c r="N643" s="52"/>
      <c r="O643" s="52"/>
      <c r="P643" s="52"/>
      <c r="Q643" s="52"/>
      <c r="R643" s="51"/>
      <c r="S643" s="62"/>
      <c r="T643" s="62"/>
      <c r="U643" s="62"/>
      <c r="V643" s="66"/>
      <c r="W643" s="85"/>
      <c r="X643" s="93"/>
      <c r="Y643" s="97"/>
    </row>
    <row r="644" spans="2:25" ht="33.9" customHeight="1">
      <c r="B644" s="22">
        <f t="shared" si="9"/>
        <v>592</v>
      </c>
      <c r="C644" s="30"/>
      <c r="D644" s="35"/>
      <c r="E644" s="35"/>
      <c r="F644" s="35"/>
      <c r="G644" s="35"/>
      <c r="H644" s="35"/>
      <c r="I644" s="35"/>
      <c r="J644" s="35"/>
      <c r="K644" s="35"/>
      <c r="L644" s="41"/>
      <c r="M644" s="52"/>
      <c r="N644" s="52"/>
      <c r="O644" s="52"/>
      <c r="P644" s="52"/>
      <c r="Q644" s="52"/>
      <c r="R644" s="51"/>
      <c r="S644" s="62"/>
      <c r="T644" s="62"/>
      <c r="U644" s="62"/>
      <c r="V644" s="66"/>
      <c r="W644" s="85"/>
      <c r="X644" s="93"/>
      <c r="Y644" s="97"/>
    </row>
    <row r="645" spans="2:25" ht="33.9" customHeight="1">
      <c r="B645" s="22">
        <f t="shared" si="9"/>
        <v>593</v>
      </c>
      <c r="C645" s="30"/>
      <c r="D645" s="35"/>
      <c r="E645" s="35"/>
      <c r="F645" s="35"/>
      <c r="G645" s="35"/>
      <c r="H645" s="35"/>
      <c r="I645" s="35"/>
      <c r="J645" s="35"/>
      <c r="K645" s="35"/>
      <c r="L645" s="41"/>
      <c r="M645" s="52"/>
      <c r="N645" s="52"/>
      <c r="O645" s="52"/>
      <c r="P645" s="52"/>
      <c r="Q645" s="52"/>
      <c r="R645" s="51"/>
      <c r="S645" s="62"/>
      <c r="T645" s="62"/>
      <c r="U645" s="62"/>
      <c r="V645" s="66"/>
      <c r="W645" s="85"/>
      <c r="X645" s="93"/>
      <c r="Y645" s="97"/>
    </row>
    <row r="646" spans="2:25" ht="33.9" customHeight="1">
      <c r="B646" s="22">
        <f t="shared" si="9"/>
        <v>594</v>
      </c>
      <c r="C646" s="30"/>
      <c r="D646" s="35"/>
      <c r="E646" s="35"/>
      <c r="F646" s="35"/>
      <c r="G646" s="35"/>
      <c r="H646" s="35"/>
      <c r="I646" s="35"/>
      <c r="J646" s="35"/>
      <c r="K646" s="35"/>
      <c r="L646" s="41"/>
      <c r="M646" s="52"/>
      <c r="N646" s="52"/>
      <c r="O646" s="52"/>
      <c r="P646" s="52"/>
      <c r="Q646" s="52"/>
      <c r="R646" s="51"/>
      <c r="S646" s="62"/>
      <c r="T646" s="62"/>
      <c r="U646" s="62"/>
      <c r="V646" s="66"/>
      <c r="W646" s="85"/>
      <c r="X646" s="93"/>
      <c r="Y646" s="97"/>
    </row>
    <row r="647" spans="2:25" ht="33.9" customHeight="1">
      <c r="B647" s="22">
        <f t="shared" si="9"/>
        <v>595</v>
      </c>
      <c r="C647" s="30"/>
      <c r="D647" s="35"/>
      <c r="E647" s="35"/>
      <c r="F647" s="35"/>
      <c r="G647" s="35"/>
      <c r="H647" s="35"/>
      <c r="I647" s="35"/>
      <c r="J647" s="35"/>
      <c r="K647" s="35"/>
      <c r="L647" s="41"/>
      <c r="M647" s="52"/>
      <c r="N647" s="52"/>
      <c r="O647" s="52"/>
      <c r="P647" s="52"/>
      <c r="Q647" s="52"/>
      <c r="R647" s="51"/>
      <c r="S647" s="62"/>
      <c r="T647" s="62"/>
      <c r="U647" s="62"/>
      <c r="V647" s="66"/>
      <c r="W647" s="85"/>
      <c r="X647" s="93"/>
      <c r="Y647" s="97"/>
    </row>
    <row r="648" spans="2:25" ht="33.9" customHeight="1">
      <c r="B648" s="22">
        <f t="shared" si="9"/>
        <v>596</v>
      </c>
      <c r="C648" s="30"/>
      <c r="D648" s="35"/>
      <c r="E648" s="35"/>
      <c r="F648" s="35"/>
      <c r="G648" s="35"/>
      <c r="H648" s="35"/>
      <c r="I648" s="35"/>
      <c r="J648" s="35"/>
      <c r="K648" s="35"/>
      <c r="L648" s="41"/>
      <c r="M648" s="52"/>
      <c r="N648" s="52"/>
      <c r="O648" s="52"/>
      <c r="P648" s="52"/>
      <c r="Q648" s="52"/>
      <c r="R648" s="51"/>
      <c r="S648" s="62"/>
      <c r="T648" s="62"/>
      <c r="U648" s="62"/>
      <c r="V648" s="66"/>
      <c r="W648" s="85"/>
      <c r="X648" s="93"/>
      <c r="Y648" s="97"/>
    </row>
    <row r="649" spans="2:25" ht="33.9" customHeight="1">
      <c r="B649" s="22">
        <f t="shared" si="9"/>
        <v>597</v>
      </c>
      <c r="C649" s="30"/>
      <c r="D649" s="35"/>
      <c r="E649" s="35"/>
      <c r="F649" s="35"/>
      <c r="G649" s="35"/>
      <c r="H649" s="35"/>
      <c r="I649" s="35"/>
      <c r="J649" s="35"/>
      <c r="K649" s="35"/>
      <c r="L649" s="41"/>
      <c r="M649" s="52"/>
      <c r="N649" s="52"/>
      <c r="O649" s="52"/>
      <c r="P649" s="52"/>
      <c r="Q649" s="52"/>
      <c r="R649" s="51"/>
      <c r="S649" s="62"/>
      <c r="T649" s="62"/>
      <c r="U649" s="62"/>
      <c r="V649" s="66"/>
      <c r="W649" s="85"/>
      <c r="X649" s="93"/>
      <c r="Y649" s="97"/>
    </row>
    <row r="650" spans="2:25" ht="33.9" customHeight="1">
      <c r="B650" s="22">
        <f t="shared" si="9"/>
        <v>598</v>
      </c>
      <c r="C650" s="30"/>
      <c r="D650" s="35"/>
      <c r="E650" s="35"/>
      <c r="F650" s="35"/>
      <c r="G650" s="35"/>
      <c r="H650" s="35"/>
      <c r="I650" s="35"/>
      <c r="J650" s="35"/>
      <c r="K650" s="35"/>
      <c r="L650" s="41"/>
      <c r="M650" s="52"/>
      <c r="N650" s="52"/>
      <c r="O650" s="52"/>
      <c r="P650" s="52"/>
      <c r="Q650" s="52"/>
      <c r="R650" s="51"/>
      <c r="S650" s="62"/>
      <c r="T650" s="62"/>
      <c r="U650" s="62"/>
      <c r="V650" s="66"/>
      <c r="W650" s="85"/>
      <c r="X650" s="93"/>
      <c r="Y650" s="97"/>
    </row>
    <row r="651" spans="2:25" ht="33.9" customHeight="1">
      <c r="B651" s="22">
        <f t="shared" si="9"/>
        <v>599</v>
      </c>
      <c r="C651" s="30"/>
      <c r="D651" s="35"/>
      <c r="E651" s="35"/>
      <c r="F651" s="35"/>
      <c r="G651" s="35"/>
      <c r="H651" s="35"/>
      <c r="I651" s="35"/>
      <c r="J651" s="35"/>
      <c r="K651" s="35"/>
      <c r="L651" s="41"/>
      <c r="M651" s="52"/>
      <c r="N651" s="52"/>
      <c r="O651" s="52"/>
      <c r="P651" s="52"/>
      <c r="Q651" s="52"/>
      <c r="R651" s="51"/>
      <c r="S651" s="62"/>
      <c r="T651" s="62"/>
      <c r="U651" s="62"/>
      <c r="V651" s="66"/>
      <c r="W651" s="85"/>
      <c r="X651" s="93"/>
      <c r="Y651" s="97"/>
    </row>
    <row r="652" spans="2:25" ht="33.9" customHeight="1">
      <c r="B652" s="22">
        <f t="shared" si="9"/>
        <v>600</v>
      </c>
      <c r="C652" s="30"/>
      <c r="D652" s="35"/>
      <c r="E652" s="35"/>
      <c r="F652" s="35"/>
      <c r="G652" s="35"/>
      <c r="H652" s="35"/>
      <c r="I652" s="35"/>
      <c r="J652" s="35"/>
      <c r="K652" s="35"/>
      <c r="L652" s="41"/>
      <c r="M652" s="52"/>
      <c r="N652" s="52"/>
      <c r="O652" s="52"/>
      <c r="P652" s="52"/>
      <c r="Q652" s="52"/>
      <c r="R652" s="51"/>
      <c r="S652" s="62"/>
      <c r="T652" s="62"/>
      <c r="U652" s="62"/>
      <c r="V652" s="66"/>
      <c r="W652" s="85"/>
      <c r="X652" s="93"/>
      <c r="Y652" s="97"/>
    </row>
    <row r="653" spans="2:25" ht="33.9" customHeight="1">
      <c r="B653" s="22">
        <f t="shared" si="9"/>
        <v>601</v>
      </c>
      <c r="C653" s="30"/>
      <c r="D653" s="35"/>
      <c r="E653" s="35"/>
      <c r="F653" s="35"/>
      <c r="G653" s="35"/>
      <c r="H653" s="35"/>
      <c r="I653" s="35"/>
      <c r="J653" s="35"/>
      <c r="K653" s="35"/>
      <c r="L653" s="41"/>
      <c r="M653" s="52"/>
      <c r="N653" s="52"/>
      <c r="O653" s="52"/>
      <c r="P653" s="52"/>
      <c r="Q653" s="52"/>
      <c r="R653" s="51"/>
      <c r="S653" s="62"/>
      <c r="T653" s="62"/>
      <c r="U653" s="62"/>
      <c r="V653" s="66"/>
      <c r="W653" s="85"/>
      <c r="X653" s="93"/>
      <c r="Y653" s="97"/>
    </row>
    <row r="654" spans="2:25" ht="33.9" customHeight="1">
      <c r="B654" s="22">
        <f t="shared" si="9"/>
        <v>602</v>
      </c>
      <c r="C654" s="30"/>
      <c r="D654" s="35"/>
      <c r="E654" s="35"/>
      <c r="F654" s="35"/>
      <c r="G654" s="35"/>
      <c r="H654" s="35"/>
      <c r="I654" s="35"/>
      <c r="J654" s="35"/>
      <c r="K654" s="35"/>
      <c r="L654" s="41"/>
      <c r="M654" s="52"/>
      <c r="N654" s="52"/>
      <c r="O654" s="52"/>
      <c r="P654" s="52"/>
      <c r="Q654" s="52"/>
      <c r="R654" s="51"/>
      <c r="S654" s="62"/>
      <c r="T654" s="62"/>
      <c r="U654" s="62"/>
      <c r="V654" s="66"/>
      <c r="W654" s="85"/>
      <c r="X654" s="93"/>
      <c r="Y654" s="97"/>
    </row>
    <row r="655" spans="2:25" ht="33.9" customHeight="1">
      <c r="B655" s="22">
        <f t="shared" si="9"/>
        <v>603</v>
      </c>
      <c r="C655" s="30"/>
      <c r="D655" s="35"/>
      <c r="E655" s="35"/>
      <c r="F655" s="35"/>
      <c r="G655" s="35"/>
      <c r="H655" s="35"/>
      <c r="I655" s="35"/>
      <c r="J655" s="35"/>
      <c r="K655" s="35"/>
      <c r="L655" s="41"/>
      <c r="M655" s="52"/>
      <c r="N655" s="52"/>
      <c r="O655" s="52"/>
      <c r="P655" s="52"/>
      <c r="Q655" s="52"/>
      <c r="R655" s="51"/>
      <c r="S655" s="62"/>
      <c r="T655" s="62"/>
      <c r="U655" s="62"/>
      <c r="V655" s="66"/>
      <c r="W655" s="85"/>
      <c r="X655" s="93"/>
      <c r="Y655" s="97"/>
    </row>
    <row r="656" spans="2:25" ht="33.9" customHeight="1">
      <c r="B656" s="22">
        <f t="shared" si="9"/>
        <v>604</v>
      </c>
      <c r="C656" s="30"/>
      <c r="D656" s="35"/>
      <c r="E656" s="35"/>
      <c r="F656" s="35"/>
      <c r="G656" s="35"/>
      <c r="H656" s="35"/>
      <c r="I656" s="35"/>
      <c r="J656" s="35"/>
      <c r="K656" s="35"/>
      <c r="L656" s="41"/>
      <c r="M656" s="52"/>
      <c r="N656" s="52"/>
      <c r="O656" s="52"/>
      <c r="P656" s="52"/>
      <c r="Q656" s="52"/>
      <c r="R656" s="51"/>
      <c r="S656" s="62"/>
      <c r="T656" s="62"/>
      <c r="U656" s="62"/>
      <c r="V656" s="66"/>
      <c r="W656" s="85"/>
      <c r="X656" s="93"/>
      <c r="Y656" s="97"/>
    </row>
    <row r="657" spans="2:25" ht="33.9" customHeight="1">
      <c r="B657" s="22">
        <f t="shared" si="9"/>
        <v>605</v>
      </c>
      <c r="C657" s="30"/>
      <c r="D657" s="35"/>
      <c r="E657" s="35"/>
      <c r="F657" s="35"/>
      <c r="G657" s="35"/>
      <c r="H657" s="35"/>
      <c r="I657" s="35"/>
      <c r="J657" s="35"/>
      <c r="K657" s="35"/>
      <c r="L657" s="41"/>
      <c r="M657" s="52"/>
      <c r="N657" s="52"/>
      <c r="O657" s="52"/>
      <c r="P657" s="52"/>
      <c r="Q657" s="52"/>
      <c r="R657" s="51"/>
      <c r="S657" s="62"/>
      <c r="T657" s="62"/>
      <c r="U657" s="62"/>
      <c r="V657" s="66"/>
      <c r="W657" s="85"/>
      <c r="X657" s="93"/>
      <c r="Y657" s="97"/>
    </row>
    <row r="658" spans="2:25" ht="33.9" customHeight="1">
      <c r="B658" s="22">
        <f t="shared" si="9"/>
        <v>606</v>
      </c>
      <c r="C658" s="30"/>
      <c r="D658" s="35"/>
      <c r="E658" s="35"/>
      <c r="F658" s="35"/>
      <c r="G658" s="35"/>
      <c r="H658" s="35"/>
      <c r="I658" s="35"/>
      <c r="J658" s="35"/>
      <c r="K658" s="35"/>
      <c r="L658" s="41"/>
      <c r="M658" s="52"/>
      <c r="N658" s="52"/>
      <c r="O658" s="52"/>
      <c r="P658" s="52"/>
      <c r="Q658" s="52"/>
      <c r="R658" s="51"/>
      <c r="S658" s="62"/>
      <c r="T658" s="62"/>
      <c r="U658" s="62"/>
      <c r="V658" s="66"/>
      <c r="W658" s="85"/>
      <c r="X658" s="93"/>
      <c r="Y658" s="97"/>
    </row>
    <row r="659" spans="2:25" ht="33.9" customHeight="1">
      <c r="B659" s="22">
        <f t="shared" si="9"/>
        <v>607</v>
      </c>
      <c r="C659" s="30"/>
      <c r="D659" s="35"/>
      <c r="E659" s="35"/>
      <c r="F659" s="35"/>
      <c r="G659" s="35"/>
      <c r="H659" s="35"/>
      <c r="I659" s="35"/>
      <c r="J659" s="35"/>
      <c r="K659" s="35"/>
      <c r="L659" s="41"/>
      <c r="M659" s="52"/>
      <c r="N659" s="52"/>
      <c r="O659" s="52"/>
      <c r="P659" s="52"/>
      <c r="Q659" s="52"/>
      <c r="R659" s="51"/>
      <c r="S659" s="62"/>
      <c r="T659" s="62"/>
      <c r="U659" s="62"/>
      <c r="V659" s="66"/>
      <c r="W659" s="85"/>
      <c r="X659" s="93"/>
      <c r="Y659" s="97"/>
    </row>
    <row r="660" spans="2:25" ht="33.9" customHeight="1">
      <c r="B660" s="22">
        <f t="shared" si="9"/>
        <v>608</v>
      </c>
      <c r="C660" s="30"/>
      <c r="D660" s="35"/>
      <c r="E660" s="35"/>
      <c r="F660" s="35"/>
      <c r="G660" s="35"/>
      <c r="H660" s="35"/>
      <c r="I660" s="35"/>
      <c r="J660" s="35"/>
      <c r="K660" s="35"/>
      <c r="L660" s="41"/>
      <c r="M660" s="52"/>
      <c r="N660" s="52"/>
      <c r="O660" s="52"/>
      <c r="P660" s="52"/>
      <c r="Q660" s="52"/>
      <c r="R660" s="51"/>
      <c r="S660" s="62"/>
      <c r="T660" s="62"/>
      <c r="U660" s="62"/>
      <c r="V660" s="66"/>
      <c r="W660" s="85"/>
      <c r="X660" s="93"/>
      <c r="Y660" s="97"/>
    </row>
    <row r="661" spans="2:25" ht="33.9" customHeight="1">
      <c r="B661" s="22">
        <f t="shared" si="9"/>
        <v>609</v>
      </c>
      <c r="C661" s="30"/>
      <c r="D661" s="35"/>
      <c r="E661" s="35"/>
      <c r="F661" s="35"/>
      <c r="G661" s="35"/>
      <c r="H661" s="35"/>
      <c r="I661" s="35"/>
      <c r="J661" s="35"/>
      <c r="K661" s="35"/>
      <c r="L661" s="41"/>
      <c r="M661" s="52"/>
      <c r="N661" s="52"/>
      <c r="O661" s="52"/>
      <c r="P661" s="52"/>
      <c r="Q661" s="52"/>
      <c r="R661" s="51"/>
      <c r="S661" s="62"/>
      <c r="T661" s="62"/>
      <c r="U661" s="62"/>
      <c r="V661" s="66"/>
      <c r="W661" s="85"/>
      <c r="X661" s="93"/>
      <c r="Y661" s="97"/>
    </row>
    <row r="662" spans="2:25" ht="33.9" customHeight="1">
      <c r="B662" s="22">
        <f t="shared" si="9"/>
        <v>610</v>
      </c>
      <c r="C662" s="30"/>
      <c r="D662" s="35"/>
      <c r="E662" s="35"/>
      <c r="F662" s="35"/>
      <c r="G662" s="35"/>
      <c r="H662" s="35"/>
      <c r="I662" s="35"/>
      <c r="J662" s="35"/>
      <c r="K662" s="35"/>
      <c r="L662" s="41"/>
      <c r="M662" s="52"/>
      <c r="N662" s="52"/>
      <c r="O662" s="52"/>
      <c r="P662" s="52"/>
      <c r="Q662" s="52"/>
      <c r="R662" s="51"/>
      <c r="S662" s="62"/>
      <c r="T662" s="62"/>
      <c r="U662" s="62"/>
      <c r="V662" s="66"/>
      <c r="W662" s="85"/>
      <c r="X662" s="93"/>
      <c r="Y662" s="97"/>
    </row>
    <row r="663" spans="2:25" ht="33.9" customHeight="1">
      <c r="B663" s="22">
        <f t="shared" si="9"/>
        <v>611</v>
      </c>
      <c r="C663" s="30"/>
      <c r="D663" s="35"/>
      <c r="E663" s="35"/>
      <c r="F663" s="35"/>
      <c r="G663" s="35"/>
      <c r="H663" s="35"/>
      <c r="I663" s="35"/>
      <c r="J663" s="35"/>
      <c r="K663" s="35"/>
      <c r="L663" s="41"/>
      <c r="M663" s="52"/>
      <c r="N663" s="52"/>
      <c r="O663" s="52"/>
      <c r="P663" s="52"/>
      <c r="Q663" s="52"/>
      <c r="R663" s="51"/>
      <c r="S663" s="62"/>
      <c r="T663" s="62"/>
      <c r="U663" s="62"/>
      <c r="V663" s="66"/>
      <c r="W663" s="85"/>
      <c r="X663" s="93"/>
      <c r="Y663" s="97"/>
    </row>
    <row r="664" spans="2:25" ht="33.9" customHeight="1">
      <c r="B664" s="22">
        <f t="shared" si="9"/>
        <v>612</v>
      </c>
      <c r="C664" s="30"/>
      <c r="D664" s="35"/>
      <c r="E664" s="35"/>
      <c r="F664" s="35"/>
      <c r="G664" s="35"/>
      <c r="H664" s="35"/>
      <c r="I664" s="35"/>
      <c r="J664" s="35"/>
      <c r="K664" s="35"/>
      <c r="L664" s="41"/>
      <c r="M664" s="52"/>
      <c r="N664" s="52"/>
      <c r="O664" s="52"/>
      <c r="P664" s="52"/>
      <c r="Q664" s="52"/>
      <c r="R664" s="51"/>
      <c r="S664" s="62"/>
      <c r="T664" s="62"/>
      <c r="U664" s="62"/>
      <c r="V664" s="66"/>
      <c r="W664" s="85"/>
      <c r="X664" s="93"/>
      <c r="Y664" s="97"/>
    </row>
    <row r="665" spans="2:25" ht="33.9" customHeight="1">
      <c r="B665" s="22">
        <f t="shared" si="9"/>
        <v>613</v>
      </c>
      <c r="C665" s="30"/>
      <c r="D665" s="35"/>
      <c r="E665" s="35"/>
      <c r="F665" s="35"/>
      <c r="G665" s="35"/>
      <c r="H665" s="35"/>
      <c r="I665" s="35"/>
      <c r="J665" s="35"/>
      <c r="K665" s="35"/>
      <c r="L665" s="41"/>
      <c r="M665" s="52"/>
      <c r="N665" s="52"/>
      <c r="O665" s="52"/>
      <c r="P665" s="52"/>
      <c r="Q665" s="52"/>
      <c r="R665" s="51"/>
      <c r="S665" s="62"/>
      <c r="T665" s="62"/>
      <c r="U665" s="62"/>
      <c r="V665" s="66"/>
      <c r="W665" s="85"/>
      <c r="X665" s="93"/>
      <c r="Y665" s="97"/>
    </row>
    <row r="666" spans="2:25" ht="33.9" customHeight="1">
      <c r="B666" s="22">
        <f t="shared" si="9"/>
        <v>614</v>
      </c>
      <c r="C666" s="30"/>
      <c r="D666" s="35"/>
      <c r="E666" s="35"/>
      <c r="F666" s="35"/>
      <c r="G666" s="35"/>
      <c r="H666" s="35"/>
      <c r="I666" s="35"/>
      <c r="J666" s="35"/>
      <c r="K666" s="35"/>
      <c r="L666" s="41"/>
      <c r="M666" s="52"/>
      <c r="N666" s="52"/>
      <c r="O666" s="52"/>
      <c r="P666" s="52"/>
      <c r="Q666" s="52"/>
      <c r="R666" s="51"/>
      <c r="S666" s="62"/>
      <c r="T666" s="62"/>
      <c r="U666" s="62"/>
      <c r="V666" s="66"/>
      <c r="W666" s="85"/>
      <c r="X666" s="93"/>
      <c r="Y666" s="97"/>
    </row>
    <row r="667" spans="2:25" ht="33.9" customHeight="1">
      <c r="B667" s="22">
        <f t="shared" si="9"/>
        <v>615</v>
      </c>
      <c r="C667" s="30"/>
      <c r="D667" s="35"/>
      <c r="E667" s="35"/>
      <c r="F667" s="35"/>
      <c r="G667" s="35"/>
      <c r="H667" s="35"/>
      <c r="I667" s="35"/>
      <c r="J667" s="35"/>
      <c r="K667" s="35"/>
      <c r="L667" s="41"/>
      <c r="M667" s="52"/>
      <c r="N667" s="52"/>
      <c r="O667" s="52"/>
      <c r="P667" s="52"/>
      <c r="Q667" s="52"/>
      <c r="R667" s="51"/>
      <c r="S667" s="62"/>
      <c r="T667" s="62"/>
      <c r="U667" s="62"/>
      <c r="V667" s="66"/>
      <c r="W667" s="85"/>
      <c r="X667" s="93"/>
      <c r="Y667" s="97"/>
    </row>
    <row r="668" spans="2:25" ht="33.9" customHeight="1">
      <c r="B668" s="22">
        <f t="shared" si="9"/>
        <v>616</v>
      </c>
      <c r="C668" s="30"/>
      <c r="D668" s="35"/>
      <c r="E668" s="35"/>
      <c r="F668" s="35"/>
      <c r="G668" s="35"/>
      <c r="H668" s="35"/>
      <c r="I668" s="35"/>
      <c r="J668" s="35"/>
      <c r="K668" s="35"/>
      <c r="L668" s="41"/>
      <c r="M668" s="52"/>
      <c r="N668" s="52"/>
      <c r="O668" s="52"/>
      <c r="P668" s="52"/>
      <c r="Q668" s="52"/>
      <c r="R668" s="51"/>
      <c r="S668" s="62"/>
      <c r="T668" s="62"/>
      <c r="U668" s="62"/>
      <c r="V668" s="66"/>
      <c r="W668" s="85"/>
      <c r="X668" s="93"/>
      <c r="Y668" s="97"/>
    </row>
    <row r="669" spans="2:25" ht="33.9" customHeight="1">
      <c r="B669" s="22">
        <f t="shared" si="9"/>
        <v>617</v>
      </c>
      <c r="C669" s="30"/>
      <c r="D669" s="35"/>
      <c r="E669" s="35"/>
      <c r="F669" s="35"/>
      <c r="G669" s="35"/>
      <c r="H669" s="35"/>
      <c r="I669" s="35"/>
      <c r="J669" s="35"/>
      <c r="K669" s="35"/>
      <c r="L669" s="41"/>
      <c r="M669" s="52"/>
      <c r="N669" s="52"/>
      <c r="O669" s="52"/>
      <c r="P669" s="52"/>
      <c r="Q669" s="52"/>
      <c r="R669" s="51"/>
      <c r="S669" s="62"/>
      <c r="T669" s="62"/>
      <c r="U669" s="62"/>
      <c r="V669" s="66"/>
      <c r="W669" s="85"/>
      <c r="X669" s="93"/>
      <c r="Y669" s="97"/>
    </row>
    <row r="670" spans="2:25" ht="33.9" customHeight="1">
      <c r="B670" s="22">
        <f t="shared" si="9"/>
        <v>618</v>
      </c>
      <c r="C670" s="30"/>
      <c r="D670" s="35"/>
      <c r="E670" s="35"/>
      <c r="F670" s="35"/>
      <c r="G670" s="35"/>
      <c r="H670" s="35"/>
      <c r="I670" s="35"/>
      <c r="J670" s="35"/>
      <c r="K670" s="35"/>
      <c r="L670" s="41"/>
      <c r="M670" s="52"/>
      <c r="N670" s="52"/>
      <c r="O670" s="52"/>
      <c r="P670" s="52"/>
      <c r="Q670" s="52"/>
      <c r="R670" s="51"/>
      <c r="S670" s="62"/>
      <c r="T670" s="62"/>
      <c r="U670" s="62"/>
      <c r="V670" s="66"/>
      <c r="W670" s="85"/>
      <c r="X670" s="93"/>
      <c r="Y670" s="97"/>
    </row>
    <row r="671" spans="2:25" ht="33.9" customHeight="1">
      <c r="B671" s="22">
        <f t="shared" si="9"/>
        <v>619</v>
      </c>
      <c r="C671" s="30"/>
      <c r="D671" s="35"/>
      <c r="E671" s="35"/>
      <c r="F671" s="35"/>
      <c r="G671" s="35"/>
      <c r="H671" s="35"/>
      <c r="I671" s="35"/>
      <c r="J671" s="35"/>
      <c r="K671" s="35"/>
      <c r="L671" s="41"/>
      <c r="M671" s="52"/>
      <c r="N671" s="52"/>
      <c r="O671" s="52"/>
      <c r="P671" s="52"/>
      <c r="Q671" s="52"/>
      <c r="R671" s="51"/>
      <c r="S671" s="62"/>
      <c r="T671" s="62"/>
      <c r="U671" s="62"/>
      <c r="V671" s="66"/>
      <c r="W671" s="85"/>
      <c r="X671" s="93"/>
      <c r="Y671" s="97"/>
    </row>
    <row r="672" spans="2:25" ht="33.9" customHeight="1">
      <c r="B672" s="22">
        <f t="shared" si="9"/>
        <v>620</v>
      </c>
      <c r="C672" s="30"/>
      <c r="D672" s="35"/>
      <c r="E672" s="35"/>
      <c r="F672" s="35"/>
      <c r="G672" s="35"/>
      <c r="H672" s="35"/>
      <c r="I672" s="35"/>
      <c r="J672" s="35"/>
      <c r="K672" s="35"/>
      <c r="L672" s="41"/>
      <c r="M672" s="52"/>
      <c r="N672" s="52"/>
      <c r="O672" s="52"/>
      <c r="P672" s="52"/>
      <c r="Q672" s="52"/>
      <c r="R672" s="51"/>
      <c r="S672" s="62"/>
      <c r="T672" s="62"/>
      <c r="U672" s="62"/>
      <c r="V672" s="66"/>
      <c r="W672" s="85"/>
      <c r="X672" s="93"/>
      <c r="Y672" s="97"/>
    </row>
    <row r="673" spans="2:25" ht="33.9" customHeight="1">
      <c r="B673" s="22">
        <f t="shared" si="9"/>
        <v>621</v>
      </c>
      <c r="C673" s="30"/>
      <c r="D673" s="35"/>
      <c r="E673" s="35"/>
      <c r="F673" s="35"/>
      <c r="G673" s="35"/>
      <c r="H673" s="35"/>
      <c r="I673" s="35"/>
      <c r="J673" s="35"/>
      <c r="K673" s="35"/>
      <c r="L673" s="41"/>
      <c r="M673" s="52"/>
      <c r="N673" s="52"/>
      <c r="O673" s="52"/>
      <c r="P673" s="52"/>
      <c r="Q673" s="52"/>
      <c r="R673" s="51"/>
      <c r="S673" s="62"/>
      <c r="T673" s="62"/>
      <c r="U673" s="62"/>
      <c r="V673" s="66"/>
      <c r="W673" s="85"/>
      <c r="X673" s="93"/>
      <c r="Y673" s="97"/>
    </row>
    <row r="674" spans="2:25" ht="33.9" customHeight="1">
      <c r="B674" s="22">
        <f t="shared" si="9"/>
        <v>622</v>
      </c>
      <c r="C674" s="30"/>
      <c r="D674" s="35"/>
      <c r="E674" s="35"/>
      <c r="F674" s="35"/>
      <c r="G674" s="35"/>
      <c r="H674" s="35"/>
      <c r="I674" s="35"/>
      <c r="J674" s="35"/>
      <c r="K674" s="35"/>
      <c r="L674" s="41"/>
      <c r="M674" s="52"/>
      <c r="N674" s="52"/>
      <c r="O674" s="52"/>
      <c r="P674" s="52"/>
      <c r="Q674" s="52"/>
      <c r="R674" s="51"/>
      <c r="S674" s="62"/>
      <c r="T674" s="62"/>
      <c r="U674" s="62"/>
      <c r="V674" s="66"/>
      <c r="W674" s="85"/>
      <c r="X674" s="93"/>
      <c r="Y674" s="97"/>
    </row>
    <row r="675" spans="2:25" ht="33.9" customHeight="1">
      <c r="B675" s="22">
        <f t="shared" si="9"/>
        <v>623</v>
      </c>
      <c r="C675" s="30"/>
      <c r="D675" s="35"/>
      <c r="E675" s="35"/>
      <c r="F675" s="35"/>
      <c r="G675" s="35"/>
      <c r="H675" s="35"/>
      <c r="I675" s="35"/>
      <c r="J675" s="35"/>
      <c r="K675" s="35"/>
      <c r="L675" s="41"/>
      <c r="M675" s="52"/>
      <c r="N675" s="52"/>
      <c r="O675" s="52"/>
      <c r="P675" s="52"/>
      <c r="Q675" s="52"/>
      <c r="R675" s="51"/>
      <c r="S675" s="62"/>
      <c r="T675" s="62"/>
      <c r="U675" s="62"/>
      <c r="V675" s="66"/>
      <c r="W675" s="85"/>
      <c r="X675" s="93"/>
      <c r="Y675" s="97"/>
    </row>
    <row r="676" spans="2:25" ht="33.9" customHeight="1">
      <c r="B676" s="22">
        <f t="shared" si="9"/>
        <v>624</v>
      </c>
      <c r="C676" s="30"/>
      <c r="D676" s="35"/>
      <c r="E676" s="35"/>
      <c r="F676" s="35"/>
      <c r="G676" s="35"/>
      <c r="H676" s="35"/>
      <c r="I676" s="35"/>
      <c r="J676" s="35"/>
      <c r="K676" s="35"/>
      <c r="L676" s="41"/>
      <c r="M676" s="52"/>
      <c r="N676" s="52"/>
      <c r="O676" s="52"/>
      <c r="P676" s="52"/>
      <c r="Q676" s="52"/>
      <c r="R676" s="51"/>
      <c r="S676" s="62"/>
      <c r="T676" s="62"/>
      <c r="U676" s="62"/>
      <c r="V676" s="66"/>
      <c r="W676" s="85"/>
      <c r="X676" s="93"/>
      <c r="Y676" s="97"/>
    </row>
    <row r="677" spans="2:25" ht="33.9" customHeight="1">
      <c r="B677" s="22">
        <f t="shared" si="9"/>
        <v>625</v>
      </c>
      <c r="C677" s="30"/>
      <c r="D677" s="35"/>
      <c r="E677" s="35"/>
      <c r="F677" s="35"/>
      <c r="G677" s="35"/>
      <c r="H677" s="35"/>
      <c r="I677" s="35"/>
      <c r="J677" s="35"/>
      <c r="K677" s="35"/>
      <c r="L677" s="41"/>
      <c r="M677" s="52"/>
      <c r="N677" s="52"/>
      <c r="O677" s="52"/>
      <c r="P677" s="52"/>
      <c r="Q677" s="52"/>
      <c r="R677" s="51"/>
      <c r="S677" s="62"/>
      <c r="T677" s="62"/>
      <c r="U677" s="62"/>
      <c r="V677" s="66"/>
      <c r="W677" s="85"/>
      <c r="X677" s="93"/>
      <c r="Y677" s="97"/>
    </row>
    <row r="678" spans="2:25" ht="33.9" customHeight="1">
      <c r="B678" s="22">
        <f t="shared" si="9"/>
        <v>626</v>
      </c>
      <c r="C678" s="30"/>
      <c r="D678" s="35"/>
      <c r="E678" s="35"/>
      <c r="F678" s="35"/>
      <c r="G678" s="35"/>
      <c r="H678" s="35"/>
      <c r="I678" s="35"/>
      <c r="J678" s="35"/>
      <c r="K678" s="35"/>
      <c r="L678" s="41"/>
      <c r="M678" s="52"/>
      <c r="N678" s="52"/>
      <c r="O678" s="52"/>
      <c r="P678" s="52"/>
      <c r="Q678" s="52"/>
      <c r="R678" s="51"/>
      <c r="S678" s="62"/>
      <c r="T678" s="62"/>
      <c r="U678" s="62"/>
      <c r="V678" s="66"/>
      <c r="W678" s="85"/>
      <c r="X678" s="93"/>
      <c r="Y678" s="97"/>
    </row>
    <row r="679" spans="2:25" ht="33.9" customHeight="1">
      <c r="B679" s="22">
        <f t="shared" si="9"/>
        <v>627</v>
      </c>
      <c r="C679" s="30"/>
      <c r="D679" s="35"/>
      <c r="E679" s="35"/>
      <c r="F679" s="35"/>
      <c r="G679" s="35"/>
      <c r="H679" s="35"/>
      <c r="I679" s="35"/>
      <c r="J679" s="35"/>
      <c r="K679" s="35"/>
      <c r="L679" s="41"/>
      <c r="M679" s="52"/>
      <c r="N679" s="52"/>
      <c r="O679" s="52"/>
      <c r="P679" s="52"/>
      <c r="Q679" s="52"/>
      <c r="R679" s="51"/>
      <c r="S679" s="62"/>
      <c r="T679" s="62"/>
      <c r="U679" s="62"/>
      <c r="V679" s="66"/>
      <c r="W679" s="85"/>
      <c r="X679" s="93"/>
      <c r="Y679" s="97"/>
    </row>
    <row r="680" spans="2:25" ht="33.9" customHeight="1">
      <c r="B680" s="22">
        <f t="shared" si="9"/>
        <v>628</v>
      </c>
      <c r="C680" s="30"/>
      <c r="D680" s="35"/>
      <c r="E680" s="35"/>
      <c r="F680" s="35"/>
      <c r="G680" s="35"/>
      <c r="H680" s="35"/>
      <c r="I680" s="35"/>
      <c r="J680" s="35"/>
      <c r="K680" s="35"/>
      <c r="L680" s="41"/>
      <c r="M680" s="52"/>
      <c r="N680" s="52"/>
      <c r="O680" s="52"/>
      <c r="P680" s="52"/>
      <c r="Q680" s="52"/>
      <c r="R680" s="51"/>
      <c r="S680" s="62"/>
      <c r="T680" s="62"/>
      <c r="U680" s="62"/>
      <c r="V680" s="66"/>
      <c r="W680" s="85"/>
      <c r="X680" s="93"/>
      <c r="Y680" s="97"/>
    </row>
    <row r="681" spans="2:25" ht="33.9" customHeight="1">
      <c r="B681" s="22">
        <f t="shared" si="9"/>
        <v>629</v>
      </c>
      <c r="C681" s="30"/>
      <c r="D681" s="35"/>
      <c r="E681" s="35"/>
      <c r="F681" s="35"/>
      <c r="G681" s="35"/>
      <c r="H681" s="35"/>
      <c r="I681" s="35"/>
      <c r="J681" s="35"/>
      <c r="K681" s="35"/>
      <c r="L681" s="41"/>
      <c r="M681" s="52"/>
      <c r="N681" s="52"/>
      <c r="O681" s="52"/>
      <c r="P681" s="52"/>
      <c r="Q681" s="52"/>
      <c r="R681" s="51"/>
      <c r="S681" s="62"/>
      <c r="T681" s="62"/>
      <c r="U681" s="62"/>
      <c r="V681" s="66"/>
      <c r="W681" s="85"/>
      <c r="X681" s="93"/>
      <c r="Y681" s="97"/>
    </row>
    <row r="682" spans="2:25" ht="33.9" customHeight="1">
      <c r="B682" s="22">
        <f t="shared" si="9"/>
        <v>630</v>
      </c>
      <c r="C682" s="30"/>
      <c r="D682" s="35"/>
      <c r="E682" s="35"/>
      <c r="F682" s="35"/>
      <c r="G682" s="35"/>
      <c r="H682" s="35"/>
      <c r="I682" s="35"/>
      <c r="J682" s="35"/>
      <c r="K682" s="35"/>
      <c r="L682" s="41"/>
      <c r="M682" s="52"/>
      <c r="N682" s="52"/>
      <c r="O682" s="52"/>
      <c r="P682" s="52"/>
      <c r="Q682" s="52"/>
      <c r="R682" s="51"/>
      <c r="S682" s="62"/>
      <c r="T682" s="62"/>
      <c r="U682" s="62"/>
      <c r="V682" s="66"/>
      <c r="W682" s="85"/>
      <c r="X682" s="93"/>
      <c r="Y682" s="97"/>
    </row>
    <row r="683" spans="2:25" ht="33.9" customHeight="1">
      <c r="B683" s="22">
        <f t="shared" si="9"/>
        <v>631</v>
      </c>
      <c r="C683" s="30"/>
      <c r="D683" s="35"/>
      <c r="E683" s="35"/>
      <c r="F683" s="35"/>
      <c r="G683" s="35"/>
      <c r="H683" s="35"/>
      <c r="I683" s="35"/>
      <c r="J683" s="35"/>
      <c r="K683" s="35"/>
      <c r="L683" s="41"/>
      <c r="M683" s="52"/>
      <c r="N683" s="52"/>
      <c r="O683" s="52"/>
      <c r="P683" s="52"/>
      <c r="Q683" s="52"/>
      <c r="R683" s="51"/>
      <c r="S683" s="62"/>
      <c r="T683" s="62"/>
      <c r="U683" s="62"/>
      <c r="V683" s="66"/>
      <c r="W683" s="85"/>
      <c r="X683" s="93"/>
      <c r="Y683" s="97"/>
    </row>
    <row r="684" spans="2:25" ht="33.9" customHeight="1">
      <c r="B684" s="22">
        <f t="shared" si="9"/>
        <v>632</v>
      </c>
      <c r="C684" s="30"/>
      <c r="D684" s="35"/>
      <c r="E684" s="35"/>
      <c r="F684" s="35"/>
      <c r="G684" s="35"/>
      <c r="H684" s="35"/>
      <c r="I684" s="35"/>
      <c r="J684" s="35"/>
      <c r="K684" s="35"/>
      <c r="L684" s="41"/>
      <c r="M684" s="52"/>
      <c r="N684" s="52"/>
      <c r="O684" s="52"/>
      <c r="P684" s="52"/>
      <c r="Q684" s="52"/>
      <c r="R684" s="51"/>
      <c r="S684" s="62"/>
      <c r="T684" s="62"/>
      <c r="U684" s="62"/>
      <c r="V684" s="66"/>
      <c r="W684" s="85"/>
      <c r="X684" s="93"/>
      <c r="Y684" s="97"/>
    </row>
    <row r="685" spans="2:25" ht="33.9" customHeight="1">
      <c r="B685" s="22">
        <f t="shared" si="9"/>
        <v>633</v>
      </c>
      <c r="C685" s="30"/>
      <c r="D685" s="35"/>
      <c r="E685" s="35"/>
      <c r="F685" s="35"/>
      <c r="G685" s="35"/>
      <c r="H685" s="35"/>
      <c r="I685" s="35"/>
      <c r="J685" s="35"/>
      <c r="K685" s="35"/>
      <c r="L685" s="41"/>
      <c r="M685" s="52"/>
      <c r="N685" s="52"/>
      <c r="O685" s="52"/>
      <c r="P685" s="52"/>
      <c r="Q685" s="52"/>
      <c r="R685" s="51"/>
      <c r="S685" s="62"/>
      <c r="T685" s="62"/>
      <c r="U685" s="62"/>
      <c r="V685" s="66"/>
      <c r="W685" s="85"/>
      <c r="X685" s="93"/>
      <c r="Y685" s="97"/>
    </row>
    <row r="686" spans="2:25" ht="33.9" customHeight="1">
      <c r="B686" s="22">
        <f t="shared" si="9"/>
        <v>634</v>
      </c>
      <c r="C686" s="30"/>
      <c r="D686" s="35"/>
      <c r="E686" s="35"/>
      <c r="F686" s="35"/>
      <c r="G686" s="35"/>
      <c r="H686" s="35"/>
      <c r="I686" s="35"/>
      <c r="J686" s="35"/>
      <c r="K686" s="35"/>
      <c r="L686" s="41"/>
      <c r="M686" s="52"/>
      <c r="N686" s="52"/>
      <c r="O686" s="52"/>
      <c r="P686" s="52"/>
      <c r="Q686" s="52"/>
      <c r="R686" s="51"/>
      <c r="S686" s="62"/>
      <c r="T686" s="62"/>
      <c r="U686" s="62"/>
      <c r="V686" s="66"/>
      <c r="W686" s="85"/>
      <c r="X686" s="93"/>
      <c r="Y686" s="97"/>
    </row>
    <row r="687" spans="2:25" ht="33.9" customHeight="1">
      <c r="B687" s="22">
        <f t="shared" si="9"/>
        <v>635</v>
      </c>
      <c r="C687" s="30"/>
      <c r="D687" s="35"/>
      <c r="E687" s="35"/>
      <c r="F687" s="35"/>
      <c r="G687" s="35"/>
      <c r="H687" s="35"/>
      <c r="I687" s="35"/>
      <c r="J687" s="35"/>
      <c r="K687" s="35"/>
      <c r="L687" s="41"/>
      <c r="M687" s="52"/>
      <c r="N687" s="52"/>
      <c r="O687" s="52"/>
      <c r="P687" s="52"/>
      <c r="Q687" s="52"/>
      <c r="R687" s="51"/>
      <c r="S687" s="62"/>
      <c r="T687" s="62"/>
      <c r="U687" s="62"/>
      <c r="V687" s="66"/>
      <c r="W687" s="85"/>
      <c r="X687" s="93"/>
      <c r="Y687" s="97"/>
    </row>
    <row r="688" spans="2:25" ht="33.9" customHeight="1">
      <c r="B688" s="22">
        <f t="shared" si="9"/>
        <v>636</v>
      </c>
      <c r="C688" s="30"/>
      <c r="D688" s="35"/>
      <c r="E688" s="35"/>
      <c r="F688" s="35"/>
      <c r="G688" s="35"/>
      <c r="H688" s="35"/>
      <c r="I688" s="35"/>
      <c r="J688" s="35"/>
      <c r="K688" s="35"/>
      <c r="L688" s="41"/>
      <c r="M688" s="52"/>
      <c r="N688" s="52"/>
      <c r="O688" s="52"/>
      <c r="P688" s="52"/>
      <c r="Q688" s="52"/>
      <c r="R688" s="51"/>
      <c r="S688" s="62"/>
      <c r="T688" s="62"/>
      <c r="U688" s="62"/>
      <c r="V688" s="66"/>
      <c r="W688" s="85"/>
      <c r="X688" s="93"/>
      <c r="Y688" s="97"/>
    </row>
    <row r="689" spans="2:25" ht="33.9" customHeight="1">
      <c r="B689" s="22">
        <f t="shared" si="9"/>
        <v>637</v>
      </c>
      <c r="C689" s="30"/>
      <c r="D689" s="35"/>
      <c r="E689" s="35"/>
      <c r="F689" s="35"/>
      <c r="G689" s="35"/>
      <c r="H689" s="35"/>
      <c r="I689" s="35"/>
      <c r="J689" s="35"/>
      <c r="K689" s="35"/>
      <c r="L689" s="41"/>
      <c r="M689" s="52"/>
      <c r="N689" s="52"/>
      <c r="O689" s="52"/>
      <c r="P689" s="52"/>
      <c r="Q689" s="52"/>
      <c r="R689" s="51"/>
      <c r="S689" s="62"/>
      <c r="T689" s="62"/>
      <c r="U689" s="62"/>
      <c r="V689" s="66"/>
      <c r="W689" s="85"/>
      <c r="X689" s="93"/>
      <c r="Y689" s="97"/>
    </row>
    <row r="690" spans="2:25" ht="33.9" customHeight="1">
      <c r="B690" s="22">
        <f t="shared" si="9"/>
        <v>638</v>
      </c>
      <c r="C690" s="30"/>
      <c r="D690" s="35"/>
      <c r="E690" s="35"/>
      <c r="F690" s="35"/>
      <c r="G690" s="35"/>
      <c r="H690" s="35"/>
      <c r="I690" s="35"/>
      <c r="J690" s="35"/>
      <c r="K690" s="35"/>
      <c r="L690" s="41"/>
      <c r="M690" s="52"/>
      <c r="N690" s="52"/>
      <c r="O690" s="52"/>
      <c r="P690" s="52"/>
      <c r="Q690" s="52"/>
      <c r="R690" s="51"/>
      <c r="S690" s="62"/>
      <c r="T690" s="62"/>
      <c r="U690" s="62"/>
      <c r="V690" s="66"/>
      <c r="W690" s="85"/>
      <c r="X690" s="93"/>
      <c r="Y690" s="97"/>
    </row>
    <row r="691" spans="2:25" ht="33.9" customHeight="1">
      <c r="B691" s="22">
        <f t="shared" si="9"/>
        <v>639</v>
      </c>
      <c r="C691" s="30"/>
      <c r="D691" s="35"/>
      <c r="E691" s="35"/>
      <c r="F691" s="35"/>
      <c r="G691" s="35"/>
      <c r="H691" s="35"/>
      <c r="I691" s="35"/>
      <c r="J691" s="35"/>
      <c r="K691" s="35"/>
      <c r="L691" s="41"/>
      <c r="M691" s="52"/>
      <c r="N691" s="52"/>
      <c r="O691" s="52"/>
      <c r="P691" s="52"/>
      <c r="Q691" s="52"/>
      <c r="R691" s="51"/>
      <c r="S691" s="62"/>
      <c r="T691" s="62"/>
      <c r="U691" s="62"/>
      <c r="V691" s="66"/>
      <c r="W691" s="85"/>
      <c r="X691" s="93"/>
      <c r="Y691" s="97"/>
    </row>
    <row r="692" spans="2:25" ht="33.9" customHeight="1">
      <c r="B692" s="22">
        <f t="shared" si="9"/>
        <v>640</v>
      </c>
      <c r="C692" s="30"/>
      <c r="D692" s="35"/>
      <c r="E692" s="35"/>
      <c r="F692" s="35"/>
      <c r="G692" s="35"/>
      <c r="H692" s="35"/>
      <c r="I692" s="35"/>
      <c r="J692" s="35"/>
      <c r="K692" s="35"/>
      <c r="L692" s="41"/>
      <c r="M692" s="52"/>
      <c r="N692" s="52"/>
      <c r="O692" s="52"/>
      <c r="P692" s="52"/>
      <c r="Q692" s="52"/>
      <c r="R692" s="51"/>
      <c r="S692" s="62"/>
      <c r="T692" s="62"/>
      <c r="U692" s="62"/>
      <c r="V692" s="66"/>
      <c r="W692" s="85"/>
      <c r="X692" s="93"/>
      <c r="Y692" s="97"/>
    </row>
    <row r="693" spans="2:25" ht="33.9" customHeight="1">
      <c r="B693" s="22">
        <f t="shared" si="9"/>
        <v>641</v>
      </c>
      <c r="C693" s="30"/>
      <c r="D693" s="35"/>
      <c r="E693" s="35"/>
      <c r="F693" s="35"/>
      <c r="G693" s="35"/>
      <c r="H693" s="35"/>
      <c r="I693" s="35"/>
      <c r="J693" s="35"/>
      <c r="K693" s="35"/>
      <c r="L693" s="41"/>
      <c r="M693" s="52"/>
      <c r="N693" s="52"/>
      <c r="O693" s="52"/>
      <c r="P693" s="52"/>
      <c r="Q693" s="52"/>
      <c r="R693" s="51"/>
      <c r="S693" s="62"/>
      <c r="T693" s="62"/>
      <c r="U693" s="62"/>
      <c r="V693" s="66"/>
      <c r="W693" s="85"/>
      <c r="X693" s="93"/>
      <c r="Y693" s="97"/>
    </row>
    <row r="694" spans="2:25" ht="33.9" customHeight="1">
      <c r="B694" s="22">
        <f t="shared" ref="B694:B757" si="10">B693+1</f>
        <v>642</v>
      </c>
      <c r="C694" s="30"/>
      <c r="D694" s="35"/>
      <c r="E694" s="35"/>
      <c r="F694" s="35"/>
      <c r="G694" s="35"/>
      <c r="H694" s="35"/>
      <c r="I694" s="35"/>
      <c r="J694" s="35"/>
      <c r="K694" s="35"/>
      <c r="L694" s="41"/>
      <c r="M694" s="52"/>
      <c r="N694" s="52"/>
      <c r="O694" s="52"/>
      <c r="P694" s="52"/>
      <c r="Q694" s="52"/>
      <c r="R694" s="51"/>
      <c r="S694" s="62"/>
      <c r="T694" s="62"/>
      <c r="U694" s="62"/>
      <c r="V694" s="66"/>
      <c r="W694" s="85"/>
      <c r="X694" s="93"/>
      <c r="Y694" s="97"/>
    </row>
    <row r="695" spans="2:25" ht="33.9" customHeight="1">
      <c r="B695" s="22">
        <f t="shared" si="10"/>
        <v>643</v>
      </c>
      <c r="C695" s="30"/>
      <c r="D695" s="35"/>
      <c r="E695" s="35"/>
      <c r="F695" s="35"/>
      <c r="G695" s="35"/>
      <c r="H695" s="35"/>
      <c r="I695" s="35"/>
      <c r="J695" s="35"/>
      <c r="K695" s="35"/>
      <c r="L695" s="41"/>
      <c r="M695" s="52"/>
      <c r="N695" s="52"/>
      <c r="O695" s="52"/>
      <c r="P695" s="52"/>
      <c r="Q695" s="52"/>
      <c r="R695" s="51"/>
      <c r="S695" s="62"/>
      <c r="T695" s="62"/>
      <c r="U695" s="62"/>
      <c r="V695" s="66"/>
      <c r="W695" s="85"/>
      <c r="X695" s="93"/>
      <c r="Y695" s="97"/>
    </row>
    <row r="696" spans="2:25" ht="33.9" customHeight="1">
      <c r="B696" s="22">
        <f t="shared" si="10"/>
        <v>644</v>
      </c>
      <c r="C696" s="30"/>
      <c r="D696" s="35"/>
      <c r="E696" s="35"/>
      <c r="F696" s="35"/>
      <c r="G696" s="35"/>
      <c r="H696" s="35"/>
      <c r="I696" s="35"/>
      <c r="J696" s="35"/>
      <c r="K696" s="35"/>
      <c r="L696" s="41"/>
      <c r="M696" s="52"/>
      <c r="N696" s="52"/>
      <c r="O696" s="52"/>
      <c r="P696" s="52"/>
      <c r="Q696" s="52"/>
      <c r="R696" s="51"/>
      <c r="S696" s="62"/>
      <c r="T696" s="62"/>
      <c r="U696" s="62"/>
      <c r="V696" s="66"/>
      <c r="W696" s="85"/>
      <c r="X696" s="93"/>
      <c r="Y696" s="97"/>
    </row>
    <row r="697" spans="2:25" ht="33.9" customHeight="1">
      <c r="B697" s="22">
        <f t="shared" si="10"/>
        <v>645</v>
      </c>
      <c r="C697" s="30"/>
      <c r="D697" s="35"/>
      <c r="E697" s="35"/>
      <c r="F697" s="35"/>
      <c r="G697" s="35"/>
      <c r="H697" s="35"/>
      <c r="I697" s="35"/>
      <c r="J697" s="35"/>
      <c r="K697" s="35"/>
      <c r="L697" s="41"/>
      <c r="M697" s="52"/>
      <c r="N697" s="52"/>
      <c r="O697" s="52"/>
      <c r="P697" s="52"/>
      <c r="Q697" s="52"/>
      <c r="R697" s="51"/>
      <c r="S697" s="62"/>
      <c r="T697" s="62"/>
      <c r="U697" s="62"/>
      <c r="V697" s="66"/>
      <c r="W697" s="85"/>
      <c r="X697" s="93"/>
      <c r="Y697" s="97"/>
    </row>
    <row r="698" spans="2:25" ht="33.9" customHeight="1">
      <c r="B698" s="22">
        <f t="shared" si="10"/>
        <v>646</v>
      </c>
      <c r="C698" s="30"/>
      <c r="D698" s="35"/>
      <c r="E698" s="35"/>
      <c r="F698" s="35"/>
      <c r="G698" s="35"/>
      <c r="H698" s="35"/>
      <c r="I698" s="35"/>
      <c r="J698" s="35"/>
      <c r="K698" s="35"/>
      <c r="L698" s="41"/>
      <c r="M698" s="52"/>
      <c r="N698" s="52"/>
      <c r="O698" s="52"/>
      <c r="P698" s="52"/>
      <c r="Q698" s="52"/>
      <c r="R698" s="51"/>
      <c r="S698" s="62"/>
      <c r="T698" s="62"/>
      <c r="U698" s="62"/>
      <c r="V698" s="66"/>
      <c r="W698" s="85"/>
      <c r="X698" s="93"/>
      <c r="Y698" s="97"/>
    </row>
    <row r="699" spans="2:25" ht="33.9" customHeight="1">
      <c r="B699" s="22">
        <f t="shared" si="10"/>
        <v>647</v>
      </c>
      <c r="C699" s="30"/>
      <c r="D699" s="35"/>
      <c r="E699" s="35"/>
      <c r="F699" s="35"/>
      <c r="G699" s="35"/>
      <c r="H699" s="35"/>
      <c r="I699" s="35"/>
      <c r="J699" s="35"/>
      <c r="K699" s="35"/>
      <c r="L699" s="41"/>
      <c r="M699" s="52"/>
      <c r="N699" s="52"/>
      <c r="O699" s="52"/>
      <c r="P699" s="52"/>
      <c r="Q699" s="52"/>
      <c r="R699" s="51"/>
      <c r="S699" s="62"/>
      <c r="T699" s="62"/>
      <c r="U699" s="62"/>
      <c r="V699" s="66"/>
      <c r="W699" s="85"/>
      <c r="X699" s="93"/>
      <c r="Y699" s="97"/>
    </row>
    <row r="700" spans="2:25" ht="33.9" customHeight="1">
      <c r="B700" s="22">
        <f t="shared" si="10"/>
        <v>648</v>
      </c>
      <c r="C700" s="30"/>
      <c r="D700" s="35"/>
      <c r="E700" s="35"/>
      <c r="F700" s="35"/>
      <c r="G700" s="35"/>
      <c r="H700" s="35"/>
      <c r="I700" s="35"/>
      <c r="J700" s="35"/>
      <c r="K700" s="35"/>
      <c r="L700" s="41"/>
      <c r="M700" s="52"/>
      <c r="N700" s="52"/>
      <c r="O700" s="52"/>
      <c r="P700" s="52"/>
      <c r="Q700" s="52"/>
      <c r="R700" s="51"/>
      <c r="S700" s="62"/>
      <c r="T700" s="62"/>
      <c r="U700" s="62"/>
      <c r="V700" s="66"/>
      <c r="W700" s="85"/>
      <c r="X700" s="93"/>
      <c r="Y700" s="97"/>
    </row>
    <row r="701" spans="2:25" ht="33.9" customHeight="1">
      <c r="B701" s="22">
        <f t="shared" si="10"/>
        <v>649</v>
      </c>
      <c r="C701" s="30"/>
      <c r="D701" s="35"/>
      <c r="E701" s="35"/>
      <c r="F701" s="35"/>
      <c r="G701" s="35"/>
      <c r="H701" s="35"/>
      <c r="I701" s="35"/>
      <c r="J701" s="35"/>
      <c r="K701" s="35"/>
      <c r="L701" s="41"/>
      <c r="M701" s="52"/>
      <c r="N701" s="52"/>
      <c r="O701" s="52"/>
      <c r="P701" s="52"/>
      <c r="Q701" s="52"/>
      <c r="R701" s="51"/>
      <c r="S701" s="62"/>
      <c r="T701" s="62"/>
      <c r="U701" s="62"/>
      <c r="V701" s="66"/>
      <c r="W701" s="85"/>
      <c r="X701" s="93"/>
      <c r="Y701" s="97"/>
    </row>
    <row r="702" spans="2:25" ht="33.9" customHeight="1">
      <c r="B702" s="22">
        <f t="shared" si="10"/>
        <v>650</v>
      </c>
      <c r="C702" s="30"/>
      <c r="D702" s="35"/>
      <c r="E702" s="35"/>
      <c r="F702" s="35"/>
      <c r="G702" s="35"/>
      <c r="H702" s="35"/>
      <c r="I702" s="35"/>
      <c r="J702" s="35"/>
      <c r="K702" s="35"/>
      <c r="L702" s="41"/>
      <c r="M702" s="52"/>
      <c r="N702" s="52"/>
      <c r="O702" s="52"/>
      <c r="P702" s="52"/>
      <c r="Q702" s="52"/>
      <c r="R702" s="51"/>
      <c r="S702" s="62"/>
      <c r="T702" s="62"/>
      <c r="U702" s="62"/>
      <c r="V702" s="66"/>
      <c r="W702" s="85"/>
      <c r="X702" s="93"/>
      <c r="Y702" s="97"/>
    </row>
    <row r="703" spans="2:25" ht="33.9" customHeight="1">
      <c r="B703" s="22">
        <f t="shared" si="10"/>
        <v>651</v>
      </c>
      <c r="C703" s="30"/>
      <c r="D703" s="35"/>
      <c r="E703" s="35"/>
      <c r="F703" s="35"/>
      <c r="G703" s="35"/>
      <c r="H703" s="35"/>
      <c r="I703" s="35"/>
      <c r="J703" s="35"/>
      <c r="K703" s="35"/>
      <c r="L703" s="41"/>
      <c r="M703" s="52"/>
      <c r="N703" s="52"/>
      <c r="O703" s="52"/>
      <c r="P703" s="52"/>
      <c r="Q703" s="52"/>
      <c r="R703" s="51"/>
      <c r="S703" s="62"/>
      <c r="T703" s="62"/>
      <c r="U703" s="62"/>
      <c r="V703" s="66"/>
      <c r="W703" s="85"/>
      <c r="X703" s="93"/>
      <c r="Y703" s="97"/>
    </row>
    <row r="704" spans="2:25" ht="33.9" customHeight="1">
      <c r="B704" s="22">
        <f t="shared" si="10"/>
        <v>652</v>
      </c>
      <c r="C704" s="30"/>
      <c r="D704" s="35"/>
      <c r="E704" s="35"/>
      <c r="F704" s="35"/>
      <c r="G704" s="35"/>
      <c r="H704" s="35"/>
      <c r="I704" s="35"/>
      <c r="J704" s="35"/>
      <c r="K704" s="35"/>
      <c r="L704" s="41"/>
      <c r="M704" s="52"/>
      <c r="N704" s="52"/>
      <c r="O704" s="52"/>
      <c r="P704" s="52"/>
      <c r="Q704" s="52"/>
      <c r="R704" s="51"/>
      <c r="S704" s="62"/>
      <c r="T704" s="62"/>
      <c r="U704" s="62"/>
      <c r="V704" s="66"/>
      <c r="W704" s="85"/>
      <c r="X704" s="93"/>
      <c r="Y704" s="97"/>
    </row>
    <row r="705" spans="2:25" ht="33.9" customHeight="1">
      <c r="B705" s="22">
        <f t="shared" si="10"/>
        <v>653</v>
      </c>
      <c r="C705" s="30"/>
      <c r="D705" s="35"/>
      <c r="E705" s="35"/>
      <c r="F705" s="35"/>
      <c r="G705" s="35"/>
      <c r="H705" s="35"/>
      <c r="I705" s="35"/>
      <c r="J705" s="35"/>
      <c r="K705" s="35"/>
      <c r="L705" s="41"/>
      <c r="M705" s="52"/>
      <c r="N705" s="52"/>
      <c r="O705" s="52"/>
      <c r="P705" s="52"/>
      <c r="Q705" s="52"/>
      <c r="R705" s="51"/>
      <c r="S705" s="62"/>
      <c r="T705" s="62"/>
      <c r="U705" s="62"/>
      <c r="V705" s="66"/>
      <c r="W705" s="85"/>
      <c r="X705" s="93"/>
      <c r="Y705" s="97"/>
    </row>
    <row r="706" spans="2:25" ht="33.9" customHeight="1">
      <c r="B706" s="22">
        <f t="shared" si="10"/>
        <v>654</v>
      </c>
      <c r="C706" s="30"/>
      <c r="D706" s="35"/>
      <c r="E706" s="35"/>
      <c r="F706" s="35"/>
      <c r="G706" s="35"/>
      <c r="H706" s="35"/>
      <c r="I706" s="35"/>
      <c r="J706" s="35"/>
      <c r="K706" s="35"/>
      <c r="L706" s="41"/>
      <c r="M706" s="52"/>
      <c r="N706" s="52"/>
      <c r="O706" s="52"/>
      <c r="P706" s="52"/>
      <c r="Q706" s="52"/>
      <c r="R706" s="51"/>
      <c r="S706" s="62"/>
      <c r="T706" s="62"/>
      <c r="U706" s="62"/>
      <c r="V706" s="66"/>
      <c r="W706" s="85"/>
      <c r="X706" s="93"/>
      <c r="Y706" s="97"/>
    </row>
    <row r="707" spans="2:25" ht="33.9" customHeight="1">
      <c r="B707" s="22">
        <f t="shared" si="10"/>
        <v>655</v>
      </c>
      <c r="C707" s="30"/>
      <c r="D707" s="35"/>
      <c r="E707" s="35"/>
      <c r="F707" s="35"/>
      <c r="G707" s="35"/>
      <c r="H707" s="35"/>
      <c r="I707" s="35"/>
      <c r="J707" s="35"/>
      <c r="K707" s="35"/>
      <c r="L707" s="41"/>
      <c r="M707" s="52"/>
      <c r="N707" s="52"/>
      <c r="O707" s="52"/>
      <c r="P707" s="52"/>
      <c r="Q707" s="52"/>
      <c r="R707" s="51"/>
      <c r="S707" s="62"/>
      <c r="T707" s="62"/>
      <c r="U707" s="62"/>
      <c r="V707" s="66"/>
      <c r="W707" s="85"/>
      <c r="X707" s="93"/>
      <c r="Y707" s="97"/>
    </row>
    <row r="708" spans="2:25" ht="33.9" customHeight="1">
      <c r="B708" s="22">
        <f t="shared" si="10"/>
        <v>656</v>
      </c>
      <c r="C708" s="30"/>
      <c r="D708" s="35"/>
      <c r="E708" s="35"/>
      <c r="F708" s="35"/>
      <c r="G708" s="35"/>
      <c r="H708" s="35"/>
      <c r="I708" s="35"/>
      <c r="J708" s="35"/>
      <c r="K708" s="35"/>
      <c r="L708" s="41"/>
      <c r="M708" s="52"/>
      <c r="N708" s="52"/>
      <c r="O708" s="52"/>
      <c r="P708" s="52"/>
      <c r="Q708" s="52"/>
      <c r="R708" s="51"/>
      <c r="S708" s="62"/>
      <c r="T708" s="62"/>
      <c r="U708" s="62"/>
      <c r="V708" s="66"/>
      <c r="W708" s="85"/>
      <c r="X708" s="93"/>
      <c r="Y708" s="97"/>
    </row>
    <row r="709" spans="2:25" ht="33.9" customHeight="1">
      <c r="B709" s="22">
        <f t="shared" si="10"/>
        <v>657</v>
      </c>
      <c r="C709" s="30"/>
      <c r="D709" s="35"/>
      <c r="E709" s="35"/>
      <c r="F709" s="35"/>
      <c r="G709" s="35"/>
      <c r="H709" s="35"/>
      <c r="I709" s="35"/>
      <c r="J709" s="35"/>
      <c r="K709" s="35"/>
      <c r="L709" s="41"/>
      <c r="M709" s="52"/>
      <c r="N709" s="52"/>
      <c r="O709" s="52"/>
      <c r="P709" s="52"/>
      <c r="Q709" s="52"/>
      <c r="R709" s="51"/>
      <c r="S709" s="62"/>
      <c r="T709" s="62"/>
      <c r="U709" s="62"/>
      <c r="V709" s="66"/>
      <c r="W709" s="85"/>
      <c r="X709" s="93"/>
      <c r="Y709" s="97"/>
    </row>
    <row r="710" spans="2:25" ht="33.9" customHeight="1">
      <c r="B710" s="22">
        <f t="shared" si="10"/>
        <v>658</v>
      </c>
      <c r="C710" s="30"/>
      <c r="D710" s="35"/>
      <c r="E710" s="35"/>
      <c r="F710" s="35"/>
      <c r="G710" s="35"/>
      <c r="H710" s="35"/>
      <c r="I710" s="35"/>
      <c r="J710" s="35"/>
      <c r="K710" s="35"/>
      <c r="L710" s="41"/>
      <c r="M710" s="52"/>
      <c r="N710" s="52"/>
      <c r="O710" s="52"/>
      <c r="P710" s="52"/>
      <c r="Q710" s="52"/>
      <c r="R710" s="51"/>
      <c r="S710" s="62"/>
      <c r="T710" s="62"/>
      <c r="U710" s="62"/>
      <c r="V710" s="66"/>
      <c r="W710" s="85"/>
      <c r="X710" s="93"/>
      <c r="Y710" s="97"/>
    </row>
    <row r="711" spans="2:25" ht="33.9" customHeight="1">
      <c r="B711" s="22">
        <f t="shared" si="10"/>
        <v>659</v>
      </c>
      <c r="C711" s="30"/>
      <c r="D711" s="35"/>
      <c r="E711" s="35"/>
      <c r="F711" s="35"/>
      <c r="G711" s="35"/>
      <c r="H711" s="35"/>
      <c r="I711" s="35"/>
      <c r="J711" s="35"/>
      <c r="K711" s="35"/>
      <c r="L711" s="41"/>
      <c r="M711" s="52"/>
      <c r="N711" s="52"/>
      <c r="O711" s="52"/>
      <c r="P711" s="52"/>
      <c r="Q711" s="52"/>
      <c r="R711" s="51"/>
      <c r="S711" s="62"/>
      <c r="T711" s="62"/>
      <c r="U711" s="62"/>
      <c r="V711" s="66"/>
      <c r="W711" s="85"/>
      <c r="X711" s="93"/>
      <c r="Y711" s="97"/>
    </row>
    <row r="712" spans="2:25" ht="33.9" customHeight="1">
      <c r="B712" s="22">
        <f t="shared" si="10"/>
        <v>660</v>
      </c>
      <c r="C712" s="30"/>
      <c r="D712" s="35"/>
      <c r="E712" s="35"/>
      <c r="F712" s="35"/>
      <c r="G712" s="35"/>
      <c r="H712" s="35"/>
      <c r="I712" s="35"/>
      <c r="J712" s="35"/>
      <c r="K712" s="35"/>
      <c r="L712" s="41"/>
      <c r="M712" s="52"/>
      <c r="N712" s="52"/>
      <c r="O712" s="52"/>
      <c r="P712" s="52"/>
      <c r="Q712" s="52"/>
      <c r="R712" s="51"/>
      <c r="S712" s="62"/>
      <c r="T712" s="62"/>
      <c r="U712" s="62"/>
      <c r="V712" s="66"/>
      <c r="W712" s="85"/>
      <c r="X712" s="93"/>
      <c r="Y712" s="97"/>
    </row>
    <row r="713" spans="2:25" ht="33.9" customHeight="1">
      <c r="B713" s="22">
        <f t="shared" si="10"/>
        <v>661</v>
      </c>
      <c r="C713" s="30"/>
      <c r="D713" s="35"/>
      <c r="E713" s="35"/>
      <c r="F713" s="35"/>
      <c r="G713" s="35"/>
      <c r="H713" s="35"/>
      <c r="I713" s="35"/>
      <c r="J713" s="35"/>
      <c r="K713" s="35"/>
      <c r="L713" s="41"/>
      <c r="M713" s="52"/>
      <c r="N713" s="52"/>
      <c r="O713" s="52"/>
      <c r="P713" s="52"/>
      <c r="Q713" s="52"/>
      <c r="R713" s="51"/>
      <c r="S713" s="62"/>
      <c r="T713" s="62"/>
      <c r="U713" s="62"/>
      <c r="V713" s="66"/>
      <c r="W713" s="85"/>
      <c r="X713" s="93"/>
      <c r="Y713" s="97"/>
    </row>
    <row r="714" spans="2:25" ht="33.9" customHeight="1">
      <c r="B714" s="22">
        <f t="shared" si="10"/>
        <v>662</v>
      </c>
      <c r="C714" s="30"/>
      <c r="D714" s="35"/>
      <c r="E714" s="35"/>
      <c r="F714" s="35"/>
      <c r="G714" s="35"/>
      <c r="H714" s="35"/>
      <c r="I714" s="35"/>
      <c r="J714" s="35"/>
      <c r="K714" s="35"/>
      <c r="L714" s="41"/>
      <c r="M714" s="52"/>
      <c r="N714" s="52"/>
      <c r="O714" s="52"/>
      <c r="P714" s="52"/>
      <c r="Q714" s="52"/>
      <c r="R714" s="51"/>
      <c r="S714" s="62"/>
      <c r="T714" s="62"/>
      <c r="U714" s="62"/>
      <c r="V714" s="66"/>
      <c r="W714" s="85"/>
      <c r="X714" s="93"/>
      <c r="Y714" s="97"/>
    </row>
    <row r="715" spans="2:25" ht="33.9" customHeight="1">
      <c r="B715" s="22">
        <f t="shared" si="10"/>
        <v>663</v>
      </c>
      <c r="C715" s="30"/>
      <c r="D715" s="35"/>
      <c r="E715" s="35"/>
      <c r="F715" s="35"/>
      <c r="G715" s="35"/>
      <c r="H715" s="35"/>
      <c r="I715" s="35"/>
      <c r="J715" s="35"/>
      <c r="K715" s="35"/>
      <c r="L715" s="41"/>
      <c r="M715" s="52"/>
      <c r="N715" s="52"/>
      <c r="O715" s="52"/>
      <c r="P715" s="52"/>
      <c r="Q715" s="52"/>
      <c r="R715" s="51"/>
      <c r="S715" s="62"/>
      <c r="T715" s="62"/>
      <c r="U715" s="62"/>
      <c r="V715" s="66"/>
      <c r="W715" s="85"/>
      <c r="X715" s="93"/>
      <c r="Y715" s="97"/>
    </row>
    <row r="716" spans="2:25" ht="33.9" customHeight="1">
      <c r="B716" s="22">
        <f t="shared" si="10"/>
        <v>664</v>
      </c>
      <c r="C716" s="30"/>
      <c r="D716" s="35"/>
      <c r="E716" s="35"/>
      <c r="F716" s="35"/>
      <c r="G716" s="35"/>
      <c r="H716" s="35"/>
      <c r="I716" s="35"/>
      <c r="J716" s="35"/>
      <c r="K716" s="35"/>
      <c r="L716" s="41"/>
      <c r="M716" s="52"/>
      <c r="N716" s="52"/>
      <c r="O716" s="52"/>
      <c r="P716" s="52"/>
      <c r="Q716" s="52"/>
      <c r="R716" s="51"/>
      <c r="S716" s="62"/>
      <c r="T716" s="62"/>
      <c r="U716" s="62"/>
      <c r="V716" s="66"/>
      <c r="W716" s="85"/>
      <c r="X716" s="93"/>
      <c r="Y716" s="97"/>
    </row>
    <row r="717" spans="2:25" ht="33.9" customHeight="1">
      <c r="B717" s="22">
        <f t="shared" si="10"/>
        <v>665</v>
      </c>
      <c r="C717" s="30"/>
      <c r="D717" s="35"/>
      <c r="E717" s="35"/>
      <c r="F717" s="35"/>
      <c r="G717" s="35"/>
      <c r="H717" s="35"/>
      <c r="I717" s="35"/>
      <c r="J717" s="35"/>
      <c r="K717" s="35"/>
      <c r="L717" s="41"/>
      <c r="M717" s="52"/>
      <c r="N717" s="52"/>
      <c r="O717" s="52"/>
      <c r="P717" s="52"/>
      <c r="Q717" s="52"/>
      <c r="R717" s="51"/>
      <c r="S717" s="62"/>
      <c r="T717" s="62"/>
      <c r="U717" s="62"/>
      <c r="V717" s="66"/>
      <c r="W717" s="85"/>
      <c r="X717" s="93"/>
      <c r="Y717" s="97"/>
    </row>
    <row r="718" spans="2:25" ht="33.9" customHeight="1">
      <c r="B718" s="22">
        <f t="shared" si="10"/>
        <v>666</v>
      </c>
      <c r="C718" s="30"/>
      <c r="D718" s="35"/>
      <c r="E718" s="35"/>
      <c r="F718" s="35"/>
      <c r="G718" s="35"/>
      <c r="H718" s="35"/>
      <c r="I718" s="35"/>
      <c r="J718" s="35"/>
      <c r="K718" s="35"/>
      <c r="L718" s="41"/>
      <c r="M718" s="52"/>
      <c r="N718" s="52"/>
      <c r="O718" s="52"/>
      <c r="P718" s="52"/>
      <c r="Q718" s="52"/>
      <c r="R718" s="51"/>
      <c r="S718" s="62"/>
      <c r="T718" s="62"/>
      <c r="U718" s="62"/>
      <c r="V718" s="66"/>
      <c r="W718" s="85"/>
      <c r="X718" s="93"/>
      <c r="Y718" s="97"/>
    </row>
    <row r="719" spans="2:25" ht="33.9" customHeight="1">
      <c r="B719" s="22">
        <f t="shared" si="10"/>
        <v>667</v>
      </c>
      <c r="C719" s="30"/>
      <c r="D719" s="35"/>
      <c r="E719" s="35"/>
      <c r="F719" s="35"/>
      <c r="G719" s="35"/>
      <c r="H719" s="35"/>
      <c r="I719" s="35"/>
      <c r="J719" s="35"/>
      <c r="K719" s="35"/>
      <c r="L719" s="41"/>
      <c r="M719" s="52"/>
      <c r="N719" s="52"/>
      <c r="O719" s="52"/>
      <c r="P719" s="52"/>
      <c r="Q719" s="52"/>
      <c r="R719" s="51"/>
      <c r="S719" s="62"/>
      <c r="T719" s="62"/>
      <c r="U719" s="62"/>
      <c r="V719" s="66"/>
      <c r="W719" s="85"/>
      <c r="X719" s="93"/>
      <c r="Y719" s="97"/>
    </row>
    <row r="720" spans="2:25" ht="33.9" customHeight="1">
      <c r="B720" s="22">
        <f t="shared" si="10"/>
        <v>668</v>
      </c>
      <c r="C720" s="30"/>
      <c r="D720" s="35"/>
      <c r="E720" s="35"/>
      <c r="F720" s="35"/>
      <c r="G720" s="35"/>
      <c r="H720" s="35"/>
      <c r="I720" s="35"/>
      <c r="J720" s="35"/>
      <c r="K720" s="35"/>
      <c r="L720" s="41"/>
      <c r="M720" s="52"/>
      <c r="N720" s="52"/>
      <c r="O720" s="52"/>
      <c r="P720" s="52"/>
      <c r="Q720" s="52"/>
      <c r="R720" s="51"/>
      <c r="S720" s="62"/>
      <c r="T720" s="62"/>
      <c r="U720" s="62"/>
      <c r="V720" s="66"/>
      <c r="W720" s="85"/>
      <c r="X720" s="93"/>
      <c r="Y720" s="97"/>
    </row>
    <row r="721" spans="2:25" ht="33.9" customHeight="1">
      <c r="B721" s="22">
        <f t="shared" si="10"/>
        <v>669</v>
      </c>
      <c r="C721" s="30"/>
      <c r="D721" s="35"/>
      <c r="E721" s="35"/>
      <c r="F721" s="35"/>
      <c r="G721" s="35"/>
      <c r="H721" s="35"/>
      <c r="I721" s="35"/>
      <c r="J721" s="35"/>
      <c r="K721" s="35"/>
      <c r="L721" s="41"/>
      <c r="M721" s="52"/>
      <c r="N721" s="52"/>
      <c r="O721" s="52"/>
      <c r="P721" s="52"/>
      <c r="Q721" s="52"/>
      <c r="R721" s="51"/>
      <c r="S721" s="62"/>
      <c r="T721" s="62"/>
      <c r="U721" s="62"/>
      <c r="V721" s="66"/>
      <c r="W721" s="85"/>
      <c r="X721" s="93"/>
      <c r="Y721" s="97"/>
    </row>
    <row r="722" spans="2:25" ht="33.9" customHeight="1">
      <c r="B722" s="22">
        <f t="shared" si="10"/>
        <v>670</v>
      </c>
      <c r="C722" s="30"/>
      <c r="D722" s="35"/>
      <c r="E722" s="35"/>
      <c r="F722" s="35"/>
      <c r="G722" s="35"/>
      <c r="H722" s="35"/>
      <c r="I722" s="35"/>
      <c r="J722" s="35"/>
      <c r="K722" s="35"/>
      <c r="L722" s="41"/>
      <c r="M722" s="52"/>
      <c r="N722" s="52"/>
      <c r="O722" s="52"/>
      <c r="P722" s="52"/>
      <c r="Q722" s="52"/>
      <c r="R722" s="51"/>
      <c r="S722" s="62"/>
      <c r="T722" s="62"/>
      <c r="U722" s="62"/>
      <c r="V722" s="66"/>
      <c r="W722" s="85"/>
      <c r="X722" s="93"/>
      <c r="Y722" s="97"/>
    </row>
    <row r="723" spans="2:25" ht="33.9" customHeight="1">
      <c r="B723" s="22">
        <f t="shared" si="10"/>
        <v>671</v>
      </c>
      <c r="C723" s="30"/>
      <c r="D723" s="35"/>
      <c r="E723" s="35"/>
      <c r="F723" s="35"/>
      <c r="G723" s="35"/>
      <c r="H723" s="35"/>
      <c r="I723" s="35"/>
      <c r="J723" s="35"/>
      <c r="K723" s="35"/>
      <c r="L723" s="41"/>
      <c r="M723" s="52"/>
      <c r="N723" s="52"/>
      <c r="O723" s="52"/>
      <c r="P723" s="52"/>
      <c r="Q723" s="52"/>
      <c r="R723" s="51"/>
      <c r="S723" s="62"/>
      <c r="T723" s="62"/>
      <c r="U723" s="62"/>
      <c r="V723" s="66"/>
      <c r="W723" s="85"/>
      <c r="X723" s="93"/>
      <c r="Y723" s="97"/>
    </row>
    <row r="724" spans="2:25" ht="33.9" customHeight="1">
      <c r="B724" s="22">
        <f t="shared" si="10"/>
        <v>672</v>
      </c>
      <c r="C724" s="30"/>
      <c r="D724" s="35"/>
      <c r="E724" s="35"/>
      <c r="F724" s="35"/>
      <c r="G724" s="35"/>
      <c r="H724" s="35"/>
      <c r="I724" s="35"/>
      <c r="J724" s="35"/>
      <c r="K724" s="35"/>
      <c r="L724" s="41"/>
      <c r="M724" s="52"/>
      <c r="N724" s="52"/>
      <c r="O724" s="52"/>
      <c r="P724" s="52"/>
      <c r="Q724" s="52"/>
      <c r="R724" s="51"/>
      <c r="S724" s="62"/>
      <c r="T724" s="62"/>
      <c r="U724" s="62"/>
      <c r="V724" s="66"/>
      <c r="W724" s="85"/>
      <c r="X724" s="93"/>
      <c r="Y724" s="97"/>
    </row>
    <row r="725" spans="2:25" ht="33.9" customHeight="1">
      <c r="B725" s="22">
        <f t="shared" si="10"/>
        <v>673</v>
      </c>
      <c r="C725" s="30"/>
      <c r="D725" s="35"/>
      <c r="E725" s="35"/>
      <c r="F725" s="35"/>
      <c r="G725" s="35"/>
      <c r="H725" s="35"/>
      <c r="I725" s="35"/>
      <c r="J725" s="35"/>
      <c r="K725" s="35"/>
      <c r="L725" s="41"/>
      <c r="M725" s="52"/>
      <c r="N725" s="52"/>
      <c r="O725" s="52"/>
      <c r="P725" s="52"/>
      <c r="Q725" s="52"/>
      <c r="R725" s="51"/>
      <c r="S725" s="62"/>
      <c r="T725" s="62"/>
      <c r="U725" s="62"/>
      <c r="V725" s="66"/>
      <c r="W725" s="85"/>
      <c r="X725" s="93"/>
      <c r="Y725" s="97"/>
    </row>
    <row r="726" spans="2:25" ht="33.9" customHeight="1">
      <c r="B726" s="22">
        <f t="shared" si="10"/>
        <v>674</v>
      </c>
      <c r="C726" s="30"/>
      <c r="D726" s="35"/>
      <c r="E726" s="35"/>
      <c r="F726" s="35"/>
      <c r="G726" s="35"/>
      <c r="H726" s="35"/>
      <c r="I726" s="35"/>
      <c r="J726" s="35"/>
      <c r="K726" s="35"/>
      <c r="L726" s="41"/>
      <c r="M726" s="52"/>
      <c r="N726" s="52"/>
      <c r="O726" s="52"/>
      <c r="P726" s="52"/>
      <c r="Q726" s="52"/>
      <c r="R726" s="51"/>
      <c r="S726" s="62"/>
      <c r="T726" s="62"/>
      <c r="U726" s="62"/>
      <c r="V726" s="66"/>
      <c r="W726" s="85"/>
      <c r="X726" s="93"/>
      <c r="Y726" s="97"/>
    </row>
    <row r="727" spans="2:25" ht="33.9" customHeight="1">
      <c r="B727" s="22">
        <f t="shared" si="10"/>
        <v>675</v>
      </c>
      <c r="C727" s="30"/>
      <c r="D727" s="35"/>
      <c r="E727" s="35"/>
      <c r="F727" s="35"/>
      <c r="G727" s="35"/>
      <c r="H727" s="35"/>
      <c r="I727" s="35"/>
      <c r="J727" s="35"/>
      <c r="K727" s="35"/>
      <c r="L727" s="41"/>
      <c r="M727" s="52"/>
      <c r="N727" s="52"/>
      <c r="O727" s="52"/>
      <c r="P727" s="52"/>
      <c r="Q727" s="52"/>
      <c r="R727" s="51"/>
      <c r="S727" s="62"/>
      <c r="T727" s="62"/>
      <c r="U727" s="62"/>
      <c r="V727" s="66"/>
      <c r="W727" s="85"/>
      <c r="X727" s="93"/>
      <c r="Y727" s="97"/>
    </row>
    <row r="728" spans="2:25" ht="33.9" customHeight="1">
      <c r="B728" s="22">
        <f t="shared" si="10"/>
        <v>676</v>
      </c>
      <c r="C728" s="30"/>
      <c r="D728" s="35"/>
      <c r="E728" s="35"/>
      <c r="F728" s="35"/>
      <c r="G728" s="35"/>
      <c r="H728" s="35"/>
      <c r="I728" s="35"/>
      <c r="J728" s="35"/>
      <c r="K728" s="35"/>
      <c r="L728" s="41"/>
      <c r="M728" s="52"/>
      <c r="N728" s="52"/>
      <c r="O728" s="52"/>
      <c r="P728" s="52"/>
      <c r="Q728" s="52"/>
      <c r="R728" s="51"/>
      <c r="S728" s="62"/>
      <c r="T728" s="62"/>
      <c r="U728" s="62"/>
      <c r="V728" s="66"/>
      <c r="W728" s="85"/>
      <c r="X728" s="93"/>
      <c r="Y728" s="97"/>
    </row>
    <row r="729" spans="2:25" ht="33.9" customHeight="1">
      <c r="B729" s="22">
        <f t="shared" si="10"/>
        <v>677</v>
      </c>
      <c r="C729" s="30"/>
      <c r="D729" s="35"/>
      <c r="E729" s="35"/>
      <c r="F729" s="35"/>
      <c r="G729" s="35"/>
      <c r="H729" s="35"/>
      <c r="I729" s="35"/>
      <c r="J729" s="35"/>
      <c r="K729" s="35"/>
      <c r="L729" s="41"/>
      <c r="M729" s="52"/>
      <c r="N729" s="52"/>
      <c r="O729" s="52"/>
      <c r="P729" s="52"/>
      <c r="Q729" s="52"/>
      <c r="R729" s="51"/>
      <c r="S729" s="62"/>
      <c r="T729" s="62"/>
      <c r="U729" s="62"/>
      <c r="V729" s="66"/>
      <c r="W729" s="85"/>
      <c r="X729" s="93"/>
      <c r="Y729" s="97"/>
    </row>
    <row r="730" spans="2:25" ht="33.9" customHeight="1">
      <c r="B730" s="22">
        <f t="shared" si="10"/>
        <v>678</v>
      </c>
      <c r="C730" s="30"/>
      <c r="D730" s="35"/>
      <c r="E730" s="35"/>
      <c r="F730" s="35"/>
      <c r="G730" s="35"/>
      <c r="H730" s="35"/>
      <c r="I730" s="35"/>
      <c r="J730" s="35"/>
      <c r="K730" s="35"/>
      <c r="L730" s="41"/>
      <c r="M730" s="52"/>
      <c r="N730" s="52"/>
      <c r="O730" s="52"/>
      <c r="P730" s="52"/>
      <c r="Q730" s="52"/>
      <c r="R730" s="51"/>
      <c r="S730" s="62"/>
      <c r="T730" s="62"/>
      <c r="U730" s="62"/>
      <c r="V730" s="66"/>
      <c r="W730" s="85"/>
      <c r="X730" s="93"/>
      <c r="Y730" s="97"/>
    </row>
    <row r="731" spans="2:25" ht="33.9" customHeight="1">
      <c r="B731" s="22">
        <f t="shared" si="10"/>
        <v>679</v>
      </c>
      <c r="C731" s="30"/>
      <c r="D731" s="35"/>
      <c r="E731" s="35"/>
      <c r="F731" s="35"/>
      <c r="G731" s="35"/>
      <c r="H731" s="35"/>
      <c r="I731" s="35"/>
      <c r="J731" s="35"/>
      <c r="K731" s="35"/>
      <c r="L731" s="41"/>
      <c r="M731" s="52"/>
      <c r="N731" s="52"/>
      <c r="O731" s="52"/>
      <c r="P731" s="52"/>
      <c r="Q731" s="52"/>
      <c r="R731" s="51"/>
      <c r="S731" s="62"/>
      <c r="T731" s="62"/>
      <c r="U731" s="62"/>
      <c r="V731" s="66"/>
      <c r="W731" s="85"/>
      <c r="X731" s="93"/>
      <c r="Y731" s="97"/>
    </row>
    <row r="732" spans="2:25" ht="33.9" customHeight="1">
      <c r="B732" s="22">
        <f t="shared" si="10"/>
        <v>680</v>
      </c>
      <c r="C732" s="30"/>
      <c r="D732" s="35"/>
      <c r="E732" s="35"/>
      <c r="F732" s="35"/>
      <c r="G732" s="35"/>
      <c r="H732" s="35"/>
      <c r="I732" s="35"/>
      <c r="J732" s="35"/>
      <c r="K732" s="35"/>
      <c r="L732" s="41"/>
      <c r="M732" s="52"/>
      <c r="N732" s="52"/>
      <c r="O732" s="52"/>
      <c r="P732" s="52"/>
      <c r="Q732" s="52"/>
      <c r="R732" s="51"/>
      <c r="S732" s="62"/>
      <c r="T732" s="62"/>
      <c r="U732" s="62"/>
      <c r="V732" s="66"/>
      <c r="W732" s="85"/>
      <c r="X732" s="93"/>
      <c r="Y732" s="97"/>
    </row>
    <row r="733" spans="2:25" ht="33.9" customHeight="1">
      <c r="B733" s="22">
        <f t="shared" si="10"/>
        <v>681</v>
      </c>
      <c r="C733" s="30"/>
      <c r="D733" s="35"/>
      <c r="E733" s="35"/>
      <c r="F733" s="35"/>
      <c r="G733" s="35"/>
      <c r="H733" s="35"/>
      <c r="I733" s="35"/>
      <c r="J733" s="35"/>
      <c r="K733" s="35"/>
      <c r="L733" s="41"/>
      <c r="M733" s="52"/>
      <c r="N733" s="52"/>
      <c r="O733" s="52"/>
      <c r="P733" s="52"/>
      <c r="Q733" s="52"/>
      <c r="R733" s="51"/>
      <c r="S733" s="62"/>
      <c r="T733" s="62"/>
      <c r="U733" s="62"/>
      <c r="V733" s="66"/>
      <c r="W733" s="85"/>
      <c r="X733" s="93"/>
      <c r="Y733" s="97"/>
    </row>
    <row r="734" spans="2:25" ht="33.9" customHeight="1">
      <c r="B734" s="22">
        <f t="shared" si="10"/>
        <v>682</v>
      </c>
      <c r="C734" s="30"/>
      <c r="D734" s="35"/>
      <c r="E734" s="35"/>
      <c r="F734" s="35"/>
      <c r="G734" s="35"/>
      <c r="H734" s="35"/>
      <c r="I734" s="35"/>
      <c r="J734" s="35"/>
      <c r="K734" s="35"/>
      <c r="L734" s="41"/>
      <c r="M734" s="52"/>
      <c r="N734" s="52"/>
      <c r="O734" s="52"/>
      <c r="P734" s="52"/>
      <c r="Q734" s="52"/>
      <c r="R734" s="51"/>
      <c r="S734" s="62"/>
      <c r="T734" s="62"/>
      <c r="U734" s="62"/>
      <c r="V734" s="66"/>
      <c r="W734" s="85"/>
      <c r="X734" s="93"/>
      <c r="Y734" s="97"/>
    </row>
    <row r="735" spans="2:25" ht="33.9" customHeight="1">
      <c r="B735" s="22">
        <f t="shared" si="10"/>
        <v>683</v>
      </c>
      <c r="C735" s="30"/>
      <c r="D735" s="35"/>
      <c r="E735" s="35"/>
      <c r="F735" s="35"/>
      <c r="G735" s="35"/>
      <c r="H735" s="35"/>
      <c r="I735" s="35"/>
      <c r="J735" s="35"/>
      <c r="K735" s="35"/>
      <c r="L735" s="41"/>
      <c r="M735" s="52"/>
      <c r="N735" s="52"/>
      <c r="O735" s="52"/>
      <c r="P735" s="52"/>
      <c r="Q735" s="52"/>
      <c r="R735" s="51"/>
      <c r="S735" s="62"/>
      <c r="T735" s="62"/>
      <c r="U735" s="62"/>
      <c r="V735" s="66"/>
      <c r="W735" s="85"/>
      <c r="X735" s="93"/>
      <c r="Y735" s="97"/>
    </row>
    <row r="736" spans="2:25" ht="33.9" customHeight="1">
      <c r="B736" s="22">
        <f t="shared" si="10"/>
        <v>684</v>
      </c>
      <c r="C736" s="30"/>
      <c r="D736" s="35"/>
      <c r="E736" s="35"/>
      <c r="F736" s="35"/>
      <c r="G736" s="35"/>
      <c r="H736" s="35"/>
      <c r="I736" s="35"/>
      <c r="J736" s="35"/>
      <c r="K736" s="35"/>
      <c r="L736" s="41"/>
      <c r="M736" s="52"/>
      <c r="N736" s="52"/>
      <c r="O736" s="52"/>
      <c r="P736" s="52"/>
      <c r="Q736" s="52"/>
      <c r="R736" s="51"/>
      <c r="S736" s="62"/>
      <c r="T736" s="62"/>
      <c r="U736" s="62"/>
      <c r="V736" s="66"/>
      <c r="W736" s="85"/>
      <c r="X736" s="93"/>
      <c r="Y736" s="97"/>
    </row>
    <row r="737" spans="2:25" ht="33.9" customHeight="1">
      <c r="B737" s="22">
        <f t="shared" si="10"/>
        <v>685</v>
      </c>
      <c r="C737" s="30"/>
      <c r="D737" s="35"/>
      <c r="E737" s="35"/>
      <c r="F737" s="35"/>
      <c r="G737" s="35"/>
      <c r="H737" s="35"/>
      <c r="I737" s="35"/>
      <c r="J737" s="35"/>
      <c r="K737" s="35"/>
      <c r="L737" s="41"/>
      <c r="M737" s="52"/>
      <c r="N737" s="52"/>
      <c r="O737" s="52"/>
      <c r="P737" s="52"/>
      <c r="Q737" s="52"/>
      <c r="R737" s="51"/>
      <c r="S737" s="62"/>
      <c r="T737" s="62"/>
      <c r="U737" s="62"/>
      <c r="V737" s="66"/>
      <c r="W737" s="85"/>
      <c r="X737" s="93"/>
      <c r="Y737" s="97"/>
    </row>
    <row r="738" spans="2:25" ht="33.9" customHeight="1">
      <c r="B738" s="22">
        <f t="shared" si="10"/>
        <v>686</v>
      </c>
      <c r="C738" s="30"/>
      <c r="D738" s="35"/>
      <c r="E738" s="35"/>
      <c r="F738" s="35"/>
      <c r="G738" s="35"/>
      <c r="H738" s="35"/>
      <c r="I738" s="35"/>
      <c r="J738" s="35"/>
      <c r="K738" s="35"/>
      <c r="L738" s="41"/>
      <c r="M738" s="52"/>
      <c r="N738" s="52"/>
      <c r="O738" s="52"/>
      <c r="P738" s="52"/>
      <c r="Q738" s="52"/>
      <c r="R738" s="51"/>
      <c r="S738" s="62"/>
      <c r="T738" s="62"/>
      <c r="U738" s="62"/>
      <c r="V738" s="66"/>
      <c r="W738" s="85"/>
      <c r="X738" s="93"/>
      <c r="Y738" s="97"/>
    </row>
    <row r="739" spans="2:25" ht="33.9" customHeight="1">
      <c r="B739" s="22">
        <f t="shared" si="10"/>
        <v>687</v>
      </c>
      <c r="C739" s="30"/>
      <c r="D739" s="35"/>
      <c r="E739" s="35"/>
      <c r="F739" s="35"/>
      <c r="G739" s="35"/>
      <c r="H739" s="35"/>
      <c r="I739" s="35"/>
      <c r="J739" s="35"/>
      <c r="K739" s="35"/>
      <c r="L739" s="41"/>
      <c r="M739" s="52"/>
      <c r="N739" s="52"/>
      <c r="O739" s="52"/>
      <c r="P739" s="52"/>
      <c r="Q739" s="52"/>
      <c r="R739" s="51"/>
      <c r="S739" s="62"/>
      <c r="T739" s="62"/>
      <c r="U739" s="62"/>
      <c r="V739" s="66"/>
      <c r="W739" s="85"/>
      <c r="X739" s="93"/>
      <c r="Y739" s="97"/>
    </row>
    <row r="740" spans="2:25" ht="33.9" customHeight="1">
      <c r="B740" s="22">
        <f t="shared" si="10"/>
        <v>688</v>
      </c>
      <c r="C740" s="30"/>
      <c r="D740" s="35"/>
      <c r="E740" s="35"/>
      <c r="F740" s="35"/>
      <c r="G740" s="35"/>
      <c r="H740" s="35"/>
      <c r="I740" s="35"/>
      <c r="J740" s="35"/>
      <c r="K740" s="35"/>
      <c r="L740" s="41"/>
      <c r="M740" s="52"/>
      <c r="N740" s="52"/>
      <c r="O740" s="52"/>
      <c r="P740" s="52"/>
      <c r="Q740" s="52"/>
      <c r="R740" s="51"/>
      <c r="S740" s="62"/>
      <c r="T740" s="62"/>
      <c r="U740" s="62"/>
      <c r="V740" s="66"/>
      <c r="W740" s="85"/>
      <c r="X740" s="93"/>
      <c r="Y740" s="97"/>
    </row>
    <row r="741" spans="2:25" ht="33.9" customHeight="1">
      <c r="B741" s="22">
        <f t="shared" si="10"/>
        <v>689</v>
      </c>
      <c r="C741" s="30"/>
      <c r="D741" s="35"/>
      <c r="E741" s="35"/>
      <c r="F741" s="35"/>
      <c r="G741" s="35"/>
      <c r="H741" s="35"/>
      <c r="I741" s="35"/>
      <c r="J741" s="35"/>
      <c r="K741" s="35"/>
      <c r="L741" s="41"/>
      <c r="M741" s="52"/>
      <c r="N741" s="52"/>
      <c r="O741" s="52"/>
      <c r="P741" s="52"/>
      <c r="Q741" s="52"/>
      <c r="R741" s="51"/>
      <c r="S741" s="62"/>
      <c r="T741" s="62"/>
      <c r="U741" s="62"/>
      <c r="V741" s="66"/>
      <c r="W741" s="85"/>
      <c r="X741" s="93"/>
      <c r="Y741" s="97"/>
    </row>
    <row r="742" spans="2:25" ht="33.9" customHeight="1">
      <c r="B742" s="22">
        <f t="shared" si="10"/>
        <v>690</v>
      </c>
      <c r="C742" s="30"/>
      <c r="D742" s="35"/>
      <c r="E742" s="35"/>
      <c r="F742" s="35"/>
      <c r="G742" s="35"/>
      <c r="H742" s="35"/>
      <c r="I742" s="35"/>
      <c r="J742" s="35"/>
      <c r="K742" s="35"/>
      <c r="L742" s="41"/>
      <c r="M742" s="52"/>
      <c r="N742" s="52"/>
      <c r="O742" s="52"/>
      <c r="P742" s="52"/>
      <c r="Q742" s="52"/>
      <c r="R742" s="51"/>
      <c r="S742" s="62"/>
      <c r="T742" s="62"/>
      <c r="U742" s="62"/>
      <c r="V742" s="66"/>
      <c r="W742" s="85"/>
      <c r="X742" s="93"/>
      <c r="Y742" s="97"/>
    </row>
    <row r="743" spans="2:25" ht="33.9" customHeight="1">
      <c r="B743" s="22">
        <f t="shared" si="10"/>
        <v>691</v>
      </c>
      <c r="C743" s="30"/>
      <c r="D743" s="35"/>
      <c r="E743" s="35"/>
      <c r="F743" s="35"/>
      <c r="G743" s="35"/>
      <c r="H743" s="35"/>
      <c r="I743" s="35"/>
      <c r="J743" s="35"/>
      <c r="K743" s="35"/>
      <c r="L743" s="41"/>
      <c r="M743" s="52"/>
      <c r="N743" s="52"/>
      <c r="O743" s="52"/>
      <c r="P743" s="52"/>
      <c r="Q743" s="52"/>
      <c r="R743" s="51"/>
      <c r="S743" s="62"/>
      <c r="T743" s="62"/>
      <c r="U743" s="62"/>
      <c r="V743" s="66"/>
      <c r="W743" s="85"/>
      <c r="X743" s="93"/>
      <c r="Y743" s="97"/>
    </row>
    <row r="744" spans="2:25" ht="33.9" customHeight="1">
      <c r="B744" s="22">
        <f t="shared" si="10"/>
        <v>692</v>
      </c>
      <c r="C744" s="30"/>
      <c r="D744" s="35"/>
      <c r="E744" s="35"/>
      <c r="F744" s="35"/>
      <c r="G744" s="35"/>
      <c r="H744" s="35"/>
      <c r="I744" s="35"/>
      <c r="J744" s="35"/>
      <c r="K744" s="35"/>
      <c r="L744" s="41"/>
      <c r="M744" s="52"/>
      <c r="N744" s="52"/>
      <c r="O744" s="52"/>
      <c r="P744" s="52"/>
      <c r="Q744" s="52"/>
      <c r="R744" s="51"/>
      <c r="S744" s="62"/>
      <c r="T744" s="62"/>
      <c r="U744" s="62"/>
      <c r="V744" s="66"/>
      <c r="W744" s="85"/>
      <c r="X744" s="93"/>
      <c r="Y744" s="97"/>
    </row>
    <row r="745" spans="2:25" ht="33.9" customHeight="1">
      <c r="B745" s="22">
        <f t="shared" si="10"/>
        <v>693</v>
      </c>
      <c r="C745" s="30"/>
      <c r="D745" s="35"/>
      <c r="E745" s="35"/>
      <c r="F745" s="35"/>
      <c r="G745" s="35"/>
      <c r="H745" s="35"/>
      <c r="I745" s="35"/>
      <c r="J745" s="35"/>
      <c r="K745" s="35"/>
      <c r="L745" s="41"/>
      <c r="M745" s="52"/>
      <c r="N745" s="52"/>
      <c r="O745" s="52"/>
      <c r="P745" s="52"/>
      <c r="Q745" s="52"/>
      <c r="R745" s="51"/>
      <c r="S745" s="62"/>
      <c r="T745" s="62"/>
      <c r="U745" s="62"/>
      <c r="V745" s="66"/>
      <c r="W745" s="85"/>
      <c r="X745" s="93"/>
      <c r="Y745" s="97"/>
    </row>
    <row r="746" spans="2:25" ht="33.9" customHeight="1">
      <c r="B746" s="22">
        <f t="shared" si="10"/>
        <v>694</v>
      </c>
      <c r="C746" s="30"/>
      <c r="D746" s="35"/>
      <c r="E746" s="35"/>
      <c r="F746" s="35"/>
      <c r="G746" s="35"/>
      <c r="H746" s="35"/>
      <c r="I746" s="35"/>
      <c r="J746" s="35"/>
      <c r="K746" s="35"/>
      <c r="L746" s="41"/>
      <c r="M746" s="52"/>
      <c r="N746" s="52"/>
      <c r="O746" s="52"/>
      <c r="P746" s="52"/>
      <c r="Q746" s="52"/>
      <c r="R746" s="51"/>
      <c r="S746" s="62"/>
      <c r="T746" s="62"/>
      <c r="U746" s="62"/>
      <c r="V746" s="66"/>
      <c r="W746" s="85"/>
      <c r="X746" s="93"/>
      <c r="Y746" s="97"/>
    </row>
    <row r="747" spans="2:25" ht="33.9" customHeight="1">
      <c r="B747" s="22">
        <f t="shared" si="10"/>
        <v>695</v>
      </c>
      <c r="C747" s="30"/>
      <c r="D747" s="35"/>
      <c r="E747" s="35"/>
      <c r="F747" s="35"/>
      <c r="G747" s="35"/>
      <c r="H747" s="35"/>
      <c r="I747" s="35"/>
      <c r="J747" s="35"/>
      <c r="K747" s="35"/>
      <c r="L747" s="41"/>
      <c r="M747" s="52"/>
      <c r="N747" s="52"/>
      <c r="O747" s="52"/>
      <c r="P747" s="52"/>
      <c r="Q747" s="52"/>
      <c r="R747" s="51"/>
      <c r="S747" s="62"/>
      <c r="T747" s="62"/>
      <c r="U747" s="62"/>
      <c r="V747" s="66"/>
      <c r="W747" s="85"/>
      <c r="X747" s="93"/>
      <c r="Y747" s="97"/>
    </row>
    <row r="748" spans="2:25" ht="33.9" customHeight="1">
      <c r="B748" s="22">
        <f t="shared" si="10"/>
        <v>696</v>
      </c>
      <c r="C748" s="30"/>
      <c r="D748" s="35"/>
      <c r="E748" s="35"/>
      <c r="F748" s="35"/>
      <c r="G748" s="35"/>
      <c r="H748" s="35"/>
      <c r="I748" s="35"/>
      <c r="J748" s="35"/>
      <c r="K748" s="35"/>
      <c r="L748" s="41"/>
      <c r="M748" s="52"/>
      <c r="N748" s="52"/>
      <c r="O748" s="52"/>
      <c r="P748" s="52"/>
      <c r="Q748" s="52"/>
      <c r="R748" s="51"/>
      <c r="S748" s="62"/>
      <c r="T748" s="62"/>
      <c r="U748" s="62"/>
      <c r="V748" s="66"/>
      <c r="W748" s="85"/>
      <c r="X748" s="93"/>
      <c r="Y748" s="97"/>
    </row>
    <row r="749" spans="2:25" ht="33.9" customHeight="1">
      <c r="B749" s="22">
        <f t="shared" si="10"/>
        <v>697</v>
      </c>
      <c r="C749" s="30"/>
      <c r="D749" s="35"/>
      <c r="E749" s="35"/>
      <c r="F749" s="35"/>
      <c r="G749" s="35"/>
      <c r="H749" s="35"/>
      <c r="I749" s="35"/>
      <c r="J749" s="35"/>
      <c r="K749" s="35"/>
      <c r="L749" s="41"/>
      <c r="M749" s="52"/>
      <c r="N749" s="52"/>
      <c r="O749" s="52"/>
      <c r="P749" s="52"/>
      <c r="Q749" s="52"/>
      <c r="R749" s="51"/>
      <c r="S749" s="62"/>
      <c r="T749" s="62"/>
      <c r="U749" s="62"/>
      <c r="V749" s="66"/>
      <c r="W749" s="85"/>
      <c r="X749" s="93"/>
      <c r="Y749" s="97"/>
    </row>
    <row r="750" spans="2:25" ht="33.9" customHeight="1">
      <c r="B750" s="22">
        <f t="shared" si="10"/>
        <v>698</v>
      </c>
      <c r="C750" s="30"/>
      <c r="D750" s="35"/>
      <c r="E750" s="35"/>
      <c r="F750" s="35"/>
      <c r="G750" s="35"/>
      <c r="H750" s="35"/>
      <c r="I750" s="35"/>
      <c r="J750" s="35"/>
      <c r="K750" s="35"/>
      <c r="L750" s="41"/>
      <c r="M750" s="52"/>
      <c r="N750" s="52"/>
      <c r="O750" s="52"/>
      <c r="P750" s="52"/>
      <c r="Q750" s="52"/>
      <c r="R750" s="51"/>
      <c r="S750" s="62"/>
      <c r="T750" s="62"/>
      <c r="U750" s="62"/>
      <c r="V750" s="66"/>
      <c r="W750" s="85"/>
      <c r="X750" s="93"/>
      <c r="Y750" s="97"/>
    </row>
    <row r="751" spans="2:25" ht="33.9" customHeight="1">
      <c r="B751" s="22">
        <f t="shared" si="10"/>
        <v>699</v>
      </c>
      <c r="C751" s="30"/>
      <c r="D751" s="35"/>
      <c r="E751" s="35"/>
      <c r="F751" s="35"/>
      <c r="G751" s="35"/>
      <c r="H751" s="35"/>
      <c r="I751" s="35"/>
      <c r="J751" s="35"/>
      <c r="K751" s="35"/>
      <c r="L751" s="41"/>
      <c r="M751" s="52"/>
      <c r="N751" s="52"/>
      <c r="O751" s="52"/>
      <c r="P751" s="52"/>
      <c r="Q751" s="52"/>
      <c r="R751" s="51"/>
      <c r="S751" s="62"/>
      <c r="T751" s="62"/>
      <c r="U751" s="62"/>
      <c r="V751" s="66"/>
      <c r="W751" s="85"/>
      <c r="X751" s="93"/>
      <c r="Y751" s="97"/>
    </row>
    <row r="752" spans="2:25" ht="33.9" customHeight="1">
      <c r="B752" s="22">
        <f t="shared" si="10"/>
        <v>700</v>
      </c>
      <c r="C752" s="30"/>
      <c r="D752" s="35"/>
      <c r="E752" s="35"/>
      <c r="F752" s="35"/>
      <c r="G752" s="35"/>
      <c r="H752" s="35"/>
      <c r="I752" s="35"/>
      <c r="J752" s="35"/>
      <c r="K752" s="35"/>
      <c r="L752" s="41"/>
      <c r="M752" s="52"/>
      <c r="N752" s="52"/>
      <c r="O752" s="52"/>
      <c r="P752" s="52"/>
      <c r="Q752" s="52"/>
      <c r="R752" s="51"/>
      <c r="S752" s="62"/>
      <c r="T752" s="62"/>
      <c r="U752" s="62"/>
      <c r="V752" s="66"/>
      <c r="W752" s="85"/>
      <c r="X752" s="93"/>
      <c r="Y752" s="97"/>
    </row>
    <row r="753" spans="2:25" ht="33.9" customHeight="1">
      <c r="B753" s="22">
        <f t="shared" si="10"/>
        <v>701</v>
      </c>
      <c r="C753" s="30"/>
      <c r="D753" s="35"/>
      <c r="E753" s="35"/>
      <c r="F753" s="35"/>
      <c r="G753" s="35"/>
      <c r="H753" s="35"/>
      <c r="I753" s="35"/>
      <c r="J753" s="35"/>
      <c r="K753" s="35"/>
      <c r="L753" s="41"/>
      <c r="M753" s="52"/>
      <c r="N753" s="52"/>
      <c r="O753" s="52"/>
      <c r="P753" s="52"/>
      <c r="Q753" s="52"/>
      <c r="R753" s="51"/>
      <c r="S753" s="62"/>
      <c r="T753" s="62"/>
      <c r="U753" s="62"/>
      <c r="V753" s="66"/>
      <c r="W753" s="85"/>
      <c r="X753" s="93"/>
      <c r="Y753" s="97"/>
    </row>
    <row r="754" spans="2:25" ht="33.9" customHeight="1">
      <c r="B754" s="22">
        <f t="shared" si="10"/>
        <v>702</v>
      </c>
      <c r="C754" s="30"/>
      <c r="D754" s="35"/>
      <c r="E754" s="35"/>
      <c r="F754" s="35"/>
      <c r="G754" s="35"/>
      <c r="H754" s="35"/>
      <c r="I754" s="35"/>
      <c r="J754" s="35"/>
      <c r="K754" s="35"/>
      <c r="L754" s="41"/>
      <c r="M754" s="52"/>
      <c r="N754" s="52"/>
      <c r="O754" s="52"/>
      <c r="P754" s="52"/>
      <c r="Q754" s="52"/>
      <c r="R754" s="51"/>
      <c r="S754" s="62"/>
      <c r="T754" s="62"/>
      <c r="U754" s="62"/>
      <c r="V754" s="66"/>
      <c r="W754" s="85"/>
      <c r="X754" s="93"/>
      <c r="Y754" s="97"/>
    </row>
    <row r="755" spans="2:25" ht="33.9" customHeight="1">
      <c r="B755" s="22">
        <f t="shared" si="10"/>
        <v>703</v>
      </c>
      <c r="C755" s="30"/>
      <c r="D755" s="35"/>
      <c r="E755" s="35"/>
      <c r="F755" s="35"/>
      <c r="G755" s="35"/>
      <c r="H755" s="35"/>
      <c r="I755" s="35"/>
      <c r="J755" s="35"/>
      <c r="K755" s="35"/>
      <c r="L755" s="41"/>
      <c r="M755" s="52"/>
      <c r="N755" s="52"/>
      <c r="O755" s="52"/>
      <c r="P755" s="52"/>
      <c r="Q755" s="52"/>
      <c r="R755" s="51"/>
      <c r="S755" s="62"/>
      <c r="T755" s="62"/>
      <c r="U755" s="62"/>
      <c r="V755" s="66"/>
      <c r="W755" s="85"/>
      <c r="X755" s="93"/>
      <c r="Y755" s="97"/>
    </row>
    <row r="756" spans="2:25" ht="33.9" customHeight="1">
      <c r="B756" s="22">
        <f t="shared" si="10"/>
        <v>704</v>
      </c>
      <c r="C756" s="30"/>
      <c r="D756" s="35"/>
      <c r="E756" s="35"/>
      <c r="F756" s="35"/>
      <c r="G756" s="35"/>
      <c r="H756" s="35"/>
      <c r="I756" s="35"/>
      <c r="J756" s="35"/>
      <c r="K756" s="35"/>
      <c r="L756" s="41"/>
      <c r="M756" s="52"/>
      <c r="N756" s="52"/>
      <c r="O756" s="52"/>
      <c r="P756" s="52"/>
      <c r="Q756" s="52"/>
      <c r="R756" s="51"/>
      <c r="S756" s="62"/>
      <c r="T756" s="62"/>
      <c r="U756" s="62"/>
      <c r="V756" s="66"/>
      <c r="W756" s="85"/>
      <c r="X756" s="93"/>
      <c r="Y756" s="97"/>
    </row>
    <row r="757" spans="2:25" ht="33.9" customHeight="1">
      <c r="B757" s="22">
        <f t="shared" si="10"/>
        <v>705</v>
      </c>
      <c r="C757" s="30"/>
      <c r="D757" s="35"/>
      <c r="E757" s="35"/>
      <c r="F757" s="35"/>
      <c r="G757" s="35"/>
      <c r="H757" s="35"/>
      <c r="I757" s="35"/>
      <c r="J757" s="35"/>
      <c r="K757" s="35"/>
      <c r="L757" s="41"/>
      <c r="M757" s="52"/>
      <c r="N757" s="52"/>
      <c r="O757" s="52"/>
      <c r="P757" s="52"/>
      <c r="Q757" s="52"/>
      <c r="R757" s="51"/>
      <c r="S757" s="62"/>
      <c r="T757" s="62"/>
      <c r="U757" s="62"/>
      <c r="V757" s="66"/>
      <c r="W757" s="85"/>
      <c r="X757" s="93"/>
      <c r="Y757" s="97"/>
    </row>
    <row r="758" spans="2:25" ht="33.9" customHeight="1">
      <c r="B758" s="22">
        <f t="shared" ref="B758:B821" si="11">B757+1</f>
        <v>706</v>
      </c>
      <c r="C758" s="30"/>
      <c r="D758" s="35"/>
      <c r="E758" s="35"/>
      <c r="F758" s="35"/>
      <c r="G758" s="35"/>
      <c r="H758" s="35"/>
      <c r="I758" s="35"/>
      <c r="J758" s="35"/>
      <c r="K758" s="35"/>
      <c r="L758" s="41"/>
      <c r="M758" s="52"/>
      <c r="N758" s="52"/>
      <c r="O758" s="52"/>
      <c r="P758" s="52"/>
      <c r="Q758" s="52"/>
      <c r="R758" s="51"/>
      <c r="S758" s="62"/>
      <c r="T758" s="62"/>
      <c r="U758" s="62"/>
      <c r="V758" s="66"/>
      <c r="W758" s="85"/>
      <c r="X758" s="93"/>
      <c r="Y758" s="97"/>
    </row>
    <row r="759" spans="2:25" ht="33.9" customHeight="1">
      <c r="B759" s="22">
        <f t="shared" si="11"/>
        <v>707</v>
      </c>
      <c r="C759" s="30"/>
      <c r="D759" s="35"/>
      <c r="E759" s="35"/>
      <c r="F759" s="35"/>
      <c r="G759" s="35"/>
      <c r="H759" s="35"/>
      <c r="I759" s="35"/>
      <c r="J759" s="35"/>
      <c r="K759" s="35"/>
      <c r="L759" s="41"/>
      <c r="M759" s="52"/>
      <c r="N759" s="52"/>
      <c r="O759" s="52"/>
      <c r="P759" s="52"/>
      <c r="Q759" s="52"/>
      <c r="R759" s="51"/>
      <c r="S759" s="62"/>
      <c r="T759" s="62"/>
      <c r="U759" s="62"/>
      <c r="V759" s="66"/>
      <c r="W759" s="85"/>
      <c r="X759" s="93"/>
      <c r="Y759" s="97"/>
    </row>
    <row r="760" spans="2:25" ht="33.9" customHeight="1">
      <c r="B760" s="22">
        <f t="shared" si="11"/>
        <v>708</v>
      </c>
      <c r="C760" s="30"/>
      <c r="D760" s="35"/>
      <c r="E760" s="35"/>
      <c r="F760" s="35"/>
      <c r="G760" s="35"/>
      <c r="H760" s="35"/>
      <c r="I760" s="35"/>
      <c r="J760" s="35"/>
      <c r="K760" s="35"/>
      <c r="L760" s="41"/>
      <c r="M760" s="52"/>
      <c r="N760" s="52"/>
      <c r="O760" s="52"/>
      <c r="P760" s="52"/>
      <c r="Q760" s="52"/>
      <c r="R760" s="51"/>
      <c r="S760" s="62"/>
      <c r="T760" s="62"/>
      <c r="U760" s="62"/>
      <c r="V760" s="66"/>
      <c r="W760" s="85"/>
      <c r="X760" s="93"/>
      <c r="Y760" s="97"/>
    </row>
    <row r="761" spans="2:25" ht="33.9" customHeight="1">
      <c r="B761" s="22">
        <f t="shared" si="11"/>
        <v>709</v>
      </c>
      <c r="C761" s="30"/>
      <c r="D761" s="35"/>
      <c r="E761" s="35"/>
      <c r="F761" s="35"/>
      <c r="G761" s="35"/>
      <c r="H761" s="35"/>
      <c r="I761" s="35"/>
      <c r="J761" s="35"/>
      <c r="K761" s="35"/>
      <c r="L761" s="41"/>
      <c r="M761" s="52"/>
      <c r="N761" s="52"/>
      <c r="O761" s="52"/>
      <c r="P761" s="52"/>
      <c r="Q761" s="52"/>
      <c r="R761" s="51"/>
      <c r="S761" s="62"/>
      <c r="T761" s="62"/>
      <c r="U761" s="62"/>
      <c r="V761" s="66"/>
      <c r="W761" s="85"/>
      <c r="X761" s="93"/>
      <c r="Y761" s="97"/>
    </row>
    <row r="762" spans="2:25" ht="33.9" customHeight="1">
      <c r="B762" s="22">
        <f t="shared" si="11"/>
        <v>710</v>
      </c>
      <c r="C762" s="30"/>
      <c r="D762" s="35"/>
      <c r="E762" s="35"/>
      <c r="F762" s="35"/>
      <c r="G762" s="35"/>
      <c r="H762" s="35"/>
      <c r="I762" s="35"/>
      <c r="J762" s="35"/>
      <c r="K762" s="35"/>
      <c r="L762" s="41"/>
      <c r="M762" s="52"/>
      <c r="N762" s="52"/>
      <c r="O762" s="52"/>
      <c r="P762" s="52"/>
      <c r="Q762" s="52"/>
      <c r="R762" s="51"/>
      <c r="S762" s="62"/>
      <c r="T762" s="62"/>
      <c r="U762" s="62"/>
      <c r="V762" s="66"/>
      <c r="W762" s="85"/>
      <c r="X762" s="93"/>
      <c r="Y762" s="97"/>
    </row>
    <row r="763" spans="2:25" ht="33.9" customHeight="1">
      <c r="B763" s="22">
        <f t="shared" si="11"/>
        <v>711</v>
      </c>
      <c r="C763" s="30"/>
      <c r="D763" s="35"/>
      <c r="E763" s="35"/>
      <c r="F763" s="35"/>
      <c r="G763" s="35"/>
      <c r="H763" s="35"/>
      <c r="I763" s="35"/>
      <c r="J763" s="35"/>
      <c r="K763" s="35"/>
      <c r="L763" s="41"/>
      <c r="M763" s="52"/>
      <c r="N763" s="52"/>
      <c r="O763" s="52"/>
      <c r="P763" s="52"/>
      <c r="Q763" s="52"/>
      <c r="R763" s="51"/>
      <c r="S763" s="62"/>
      <c r="T763" s="62"/>
      <c r="U763" s="62"/>
      <c r="V763" s="66"/>
      <c r="W763" s="85"/>
      <c r="X763" s="93"/>
      <c r="Y763" s="97"/>
    </row>
    <row r="764" spans="2:25" ht="33.9" customHeight="1">
      <c r="B764" s="22">
        <f t="shared" si="11"/>
        <v>712</v>
      </c>
      <c r="C764" s="30"/>
      <c r="D764" s="35"/>
      <c r="E764" s="35"/>
      <c r="F764" s="35"/>
      <c r="G764" s="35"/>
      <c r="H764" s="35"/>
      <c r="I764" s="35"/>
      <c r="J764" s="35"/>
      <c r="K764" s="35"/>
      <c r="L764" s="41"/>
      <c r="M764" s="52"/>
      <c r="N764" s="52"/>
      <c r="O764" s="52"/>
      <c r="P764" s="52"/>
      <c r="Q764" s="52"/>
      <c r="R764" s="51"/>
      <c r="S764" s="62"/>
      <c r="T764" s="62"/>
      <c r="U764" s="62"/>
      <c r="V764" s="66"/>
      <c r="W764" s="85"/>
      <c r="X764" s="93"/>
      <c r="Y764" s="97"/>
    </row>
    <row r="765" spans="2:25" ht="33.9" customHeight="1">
      <c r="B765" s="22">
        <f t="shared" si="11"/>
        <v>713</v>
      </c>
      <c r="C765" s="30"/>
      <c r="D765" s="35"/>
      <c r="E765" s="35"/>
      <c r="F765" s="35"/>
      <c r="G765" s="35"/>
      <c r="H765" s="35"/>
      <c r="I765" s="35"/>
      <c r="J765" s="35"/>
      <c r="K765" s="35"/>
      <c r="L765" s="41"/>
      <c r="M765" s="52"/>
      <c r="N765" s="52"/>
      <c r="O765" s="52"/>
      <c r="P765" s="52"/>
      <c r="Q765" s="52"/>
      <c r="R765" s="51"/>
      <c r="S765" s="62"/>
      <c r="T765" s="62"/>
      <c r="U765" s="62"/>
      <c r="V765" s="66"/>
      <c r="W765" s="85"/>
      <c r="X765" s="93"/>
      <c r="Y765" s="97"/>
    </row>
    <row r="766" spans="2:25" ht="33.9" customHeight="1">
      <c r="B766" s="22">
        <f t="shared" si="11"/>
        <v>714</v>
      </c>
      <c r="C766" s="30"/>
      <c r="D766" s="35"/>
      <c r="E766" s="35"/>
      <c r="F766" s="35"/>
      <c r="G766" s="35"/>
      <c r="H766" s="35"/>
      <c r="I766" s="35"/>
      <c r="J766" s="35"/>
      <c r="K766" s="35"/>
      <c r="L766" s="41"/>
      <c r="M766" s="52"/>
      <c r="N766" s="52"/>
      <c r="O766" s="52"/>
      <c r="P766" s="52"/>
      <c r="Q766" s="52"/>
      <c r="R766" s="51"/>
      <c r="S766" s="62"/>
      <c r="T766" s="62"/>
      <c r="U766" s="62"/>
      <c r="V766" s="66"/>
      <c r="W766" s="85"/>
      <c r="X766" s="93"/>
      <c r="Y766" s="97"/>
    </row>
    <row r="767" spans="2:25" ht="33.9" customHeight="1">
      <c r="B767" s="22">
        <f t="shared" si="11"/>
        <v>715</v>
      </c>
      <c r="C767" s="30"/>
      <c r="D767" s="35"/>
      <c r="E767" s="35"/>
      <c r="F767" s="35"/>
      <c r="G767" s="35"/>
      <c r="H767" s="35"/>
      <c r="I767" s="35"/>
      <c r="J767" s="35"/>
      <c r="K767" s="35"/>
      <c r="L767" s="41"/>
      <c r="M767" s="52"/>
      <c r="N767" s="52"/>
      <c r="O767" s="52"/>
      <c r="P767" s="52"/>
      <c r="Q767" s="52"/>
      <c r="R767" s="51"/>
      <c r="S767" s="62"/>
      <c r="T767" s="62"/>
      <c r="U767" s="62"/>
      <c r="V767" s="66"/>
      <c r="W767" s="85"/>
      <c r="X767" s="93"/>
      <c r="Y767" s="97"/>
    </row>
    <row r="768" spans="2:25" ht="33.9" customHeight="1">
      <c r="B768" s="22">
        <f t="shared" si="11"/>
        <v>716</v>
      </c>
      <c r="C768" s="30"/>
      <c r="D768" s="35"/>
      <c r="E768" s="35"/>
      <c r="F768" s="35"/>
      <c r="G768" s="35"/>
      <c r="H768" s="35"/>
      <c r="I768" s="35"/>
      <c r="J768" s="35"/>
      <c r="K768" s="35"/>
      <c r="L768" s="41"/>
      <c r="M768" s="52"/>
      <c r="N768" s="52"/>
      <c r="O768" s="52"/>
      <c r="P768" s="52"/>
      <c r="Q768" s="52"/>
      <c r="R768" s="51"/>
      <c r="S768" s="62"/>
      <c r="T768" s="62"/>
      <c r="U768" s="62"/>
      <c r="V768" s="66"/>
      <c r="W768" s="85"/>
      <c r="X768" s="93"/>
      <c r="Y768" s="97"/>
    </row>
    <row r="769" spans="2:25" ht="33.9" customHeight="1">
      <c r="B769" s="22">
        <f t="shared" si="11"/>
        <v>717</v>
      </c>
      <c r="C769" s="30"/>
      <c r="D769" s="35"/>
      <c r="E769" s="35"/>
      <c r="F769" s="35"/>
      <c r="G769" s="35"/>
      <c r="H769" s="35"/>
      <c r="I769" s="35"/>
      <c r="J769" s="35"/>
      <c r="K769" s="35"/>
      <c r="L769" s="41"/>
      <c r="M769" s="52"/>
      <c r="N769" s="52"/>
      <c r="O769" s="52"/>
      <c r="P769" s="52"/>
      <c r="Q769" s="52"/>
      <c r="R769" s="51"/>
      <c r="S769" s="62"/>
      <c r="T769" s="62"/>
      <c r="U769" s="62"/>
      <c r="V769" s="66"/>
      <c r="W769" s="85"/>
      <c r="X769" s="93"/>
      <c r="Y769" s="97"/>
    </row>
    <row r="770" spans="2:25" ht="33.9" customHeight="1">
      <c r="B770" s="22">
        <f t="shared" si="11"/>
        <v>718</v>
      </c>
      <c r="C770" s="30"/>
      <c r="D770" s="35"/>
      <c r="E770" s="35"/>
      <c r="F770" s="35"/>
      <c r="G770" s="35"/>
      <c r="H770" s="35"/>
      <c r="I770" s="35"/>
      <c r="J770" s="35"/>
      <c r="K770" s="35"/>
      <c r="L770" s="41"/>
      <c r="M770" s="52"/>
      <c r="N770" s="52"/>
      <c r="O770" s="52"/>
      <c r="P770" s="52"/>
      <c r="Q770" s="52"/>
      <c r="R770" s="51"/>
      <c r="S770" s="62"/>
      <c r="T770" s="62"/>
      <c r="U770" s="62"/>
      <c r="V770" s="66"/>
      <c r="W770" s="85"/>
      <c r="X770" s="93"/>
      <c r="Y770" s="97"/>
    </row>
    <row r="771" spans="2:25" ht="33.9" customHeight="1">
      <c r="B771" s="22">
        <f t="shared" si="11"/>
        <v>719</v>
      </c>
      <c r="C771" s="30"/>
      <c r="D771" s="35"/>
      <c r="E771" s="35"/>
      <c r="F771" s="35"/>
      <c r="G771" s="35"/>
      <c r="H771" s="35"/>
      <c r="I771" s="35"/>
      <c r="J771" s="35"/>
      <c r="K771" s="35"/>
      <c r="L771" s="41"/>
      <c r="M771" s="52"/>
      <c r="N771" s="52"/>
      <c r="O771" s="52"/>
      <c r="P771" s="52"/>
      <c r="Q771" s="52"/>
      <c r="R771" s="51"/>
      <c r="S771" s="62"/>
      <c r="T771" s="62"/>
      <c r="U771" s="62"/>
      <c r="V771" s="66"/>
      <c r="W771" s="85"/>
      <c r="X771" s="93"/>
      <c r="Y771" s="97"/>
    </row>
    <row r="772" spans="2:25" ht="33.9" customHeight="1">
      <c r="B772" s="22">
        <f t="shared" si="11"/>
        <v>720</v>
      </c>
      <c r="C772" s="30"/>
      <c r="D772" s="35"/>
      <c r="E772" s="35"/>
      <c r="F772" s="35"/>
      <c r="G772" s="35"/>
      <c r="H772" s="35"/>
      <c r="I772" s="35"/>
      <c r="J772" s="35"/>
      <c r="K772" s="35"/>
      <c r="L772" s="41"/>
      <c r="M772" s="52"/>
      <c r="N772" s="52"/>
      <c r="O772" s="52"/>
      <c r="P772" s="52"/>
      <c r="Q772" s="52"/>
      <c r="R772" s="51"/>
      <c r="S772" s="62"/>
      <c r="T772" s="62"/>
      <c r="U772" s="62"/>
      <c r="V772" s="66"/>
      <c r="W772" s="85"/>
      <c r="X772" s="93"/>
      <c r="Y772" s="97"/>
    </row>
    <row r="773" spans="2:25" ht="33.9" customHeight="1">
      <c r="B773" s="22">
        <f t="shared" si="11"/>
        <v>721</v>
      </c>
      <c r="C773" s="30"/>
      <c r="D773" s="35"/>
      <c r="E773" s="35"/>
      <c r="F773" s="35"/>
      <c r="G773" s="35"/>
      <c r="H773" s="35"/>
      <c r="I773" s="35"/>
      <c r="J773" s="35"/>
      <c r="K773" s="35"/>
      <c r="L773" s="41"/>
      <c r="M773" s="52"/>
      <c r="N773" s="52"/>
      <c r="O773" s="52"/>
      <c r="P773" s="52"/>
      <c r="Q773" s="52"/>
      <c r="R773" s="51"/>
      <c r="S773" s="62"/>
      <c r="T773" s="62"/>
      <c r="U773" s="62"/>
      <c r="V773" s="66"/>
      <c r="W773" s="85"/>
      <c r="X773" s="93"/>
      <c r="Y773" s="97"/>
    </row>
    <row r="774" spans="2:25" ht="33.9" customHeight="1">
      <c r="B774" s="22">
        <f t="shared" si="11"/>
        <v>722</v>
      </c>
      <c r="C774" s="30"/>
      <c r="D774" s="35"/>
      <c r="E774" s="35"/>
      <c r="F774" s="35"/>
      <c r="G774" s="35"/>
      <c r="H774" s="35"/>
      <c r="I774" s="35"/>
      <c r="J774" s="35"/>
      <c r="K774" s="35"/>
      <c r="L774" s="41"/>
      <c r="M774" s="52"/>
      <c r="N774" s="52"/>
      <c r="O774" s="52"/>
      <c r="P774" s="52"/>
      <c r="Q774" s="52"/>
      <c r="R774" s="51"/>
      <c r="S774" s="62"/>
      <c r="T774" s="62"/>
      <c r="U774" s="62"/>
      <c r="V774" s="66"/>
      <c r="W774" s="85"/>
      <c r="X774" s="93"/>
      <c r="Y774" s="97"/>
    </row>
    <row r="775" spans="2:25" ht="33.9" customHeight="1">
      <c r="B775" s="22">
        <f t="shared" si="11"/>
        <v>723</v>
      </c>
      <c r="C775" s="30"/>
      <c r="D775" s="35"/>
      <c r="E775" s="35"/>
      <c r="F775" s="35"/>
      <c r="G775" s="35"/>
      <c r="H775" s="35"/>
      <c r="I775" s="35"/>
      <c r="J775" s="35"/>
      <c r="K775" s="35"/>
      <c r="L775" s="41"/>
      <c r="M775" s="52"/>
      <c r="N775" s="52"/>
      <c r="O775" s="52"/>
      <c r="P775" s="52"/>
      <c r="Q775" s="52"/>
      <c r="R775" s="51"/>
      <c r="S775" s="62"/>
      <c r="T775" s="62"/>
      <c r="U775" s="62"/>
      <c r="V775" s="66"/>
      <c r="W775" s="85"/>
      <c r="X775" s="93"/>
      <c r="Y775" s="97"/>
    </row>
    <row r="776" spans="2:25" ht="33.9" customHeight="1">
      <c r="B776" s="22">
        <f t="shared" si="11"/>
        <v>724</v>
      </c>
      <c r="C776" s="30"/>
      <c r="D776" s="35"/>
      <c r="E776" s="35"/>
      <c r="F776" s="35"/>
      <c r="G776" s="35"/>
      <c r="H776" s="35"/>
      <c r="I776" s="35"/>
      <c r="J776" s="35"/>
      <c r="K776" s="35"/>
      <c r="L776" s="41"/>
      <c r="M776" s="52"/>
      <c r="N776" s="52"/>
      <c r="O776" s="52"/>
      <c r="P776" s="52"/>
      <c r="Q776" s="52"/>
      <c r="R776" s="51"/>
      <c r="S776" s="62"/>
      <c r="T776" s="62"/>
      <c r="U776" s="62"/>
      <c r="V776" s="66"/>
      <c r="W776" s="85"/>
      <c r="X776" s="93"/>
      <c r="Y776" s="97"/>
    </row>
    <row r="777" spans="2:25" ht="33.9" customHeight="1">
      <c r="B777" s="22">
        <f t="shared" si="11"/>
        <v>725</v>
      </c>
      <c r="C777" s="30"/>
      <c r="D777" s="35"/>
      <c r="E777" s="35"/>
      <c r="F777" s="35"/>
      <c r="G777" s="35"/>
      <c r="H777" s="35"/>
      <c r="I777" s="35"/>
      <c r="J777" s="35"/>
      <c r="K777" s="35"/>
      <c r="L777" s="41"/>
      <c r="M777" s="52"/>
      <c r="N777" s="52"/>
      <c r="O777" s="52"/>
      <c r="P777" s="52"/>
      <c r="Q777" s="52"/>
      <c r="R777" s="51"/>
      <c r="S777" s="62"/>
      <c r="T777" s="62"/>
      <c r="U777" s="62"/>
      <c r="V777" s="66"/>
      <c r="W777" s="85"/>
      <c r="X777" s="93"/>
      <c r="Y777" s="97"/>
    </row>
    <row r="778" spans="2:25" ht="33.9" customHeight="1">
      <c r="B778" s="22">
        <f t="shared" si="11"/>
        <v>726</v>
      </c>
      <c r="C778" s="30"/>
      <c r="D778" s="35"/>
      <c r="E778" s="35"/>
      <c r="F778" s="35"/>
      <c r="G778" s="35"/>
      <c r="H778" s="35"/>
      <c r="I778" s="35"/>
      <c r="J778" s="35"/>
      <c r="K778" s="35"/>
      <c r="L778" s="41"/>
      <c r="M778" s="52"/>
      <c r="N778" s="52"/>
      <c r="O778" s="52"/>
      <c r="P778" s="52"/>
      <c r="Q778" s="52"/>
      <c r="R778" s="51"/>
      <c r="S778" s="62"/>
      <c r="T778" s="62"/>
      <c r="U778" s="62"/>
      <c r="V778" s="66"/>
      <c r="W778" s="85"/>
      <c r="X778" s="93"/>
      <c r="Y778" s="97"/>
    </row>
    <row r="779" spans="2:25" ht="33.9" customHeight="1">
      <c r="B779" s="22">
        <f t="shared" si="11"/>
        <v>727</v>
      </c>
      <c r="C779" s="30"/>
      <c r="D779" s="35"/>
      <c r="E779" s="35"/>
      <c r="F779" s="35"/>
      <c r="G779" s="35"/>
      <c r="H779" s="35"/>
      <c r="I779" s="35"/>
      <c r="J779" s="35"/>
      <c r="K779" s="35"/>
      <c r="L779" s="41"/>
      <c r="M779" s="52"/>
      <c r="N779" s="52"/>
      <c r="O779" s="52"/>
      <c r="P779" s="52"/>
      <c r="Q779" s="52"/>
      <c r="R779" s="51"/>
      <c r="S779" s="62"/>
      <c r="T779" s="62"/>
      <c r="U779" s="62"/>
      <c r="V779" s="66"/>
      <c r="W779" s="85"/>
      <c r="X779" s="93"/>
      <c r="Y779" s="97"/>
    </row>
    <row r="780" spans="2:25" ht="33.9" customHeight="1">
      <c r="B780" s="22">
        <f t="shared" si="11"/>
        <v>728</v>
      </c>
      <c r="C780" s="30"/>
      <c r="D780" s="35"/>
      <c r="E780" s="35"/>
      <c r="F780" s="35"/>
      <c r="G780" s="35"/>
      <c r="H780" s="35"/>
      <c r="I780" s="35"/>
      <c r="J780" s="35"/>
      <c r="K780" s="35"/>
      <c r="L780" s="41"/>
      <c r="M780" s="52"/>
      <c r="N780" s="52"/>
      <c r="O780" s="52"/>
      <c r="P780" s="52"/>
      <c r="Q780" s="52"/>
      <c r="R780" s="51"/>
      <c r="S780" s="62"/>
      <c r="T780" s="62"/>
      <c r="U780" s="62"/>
      <c r="V780" s="66"/>
      <c r="W780" s="85"/>
      <c r="X780" s="93"/>
      <c r="Y780" s="97"/>
    </row>
    <row r="781" spans="2:25" ht="33.9" customHeight="1">
      <c r="B781" s="22">
        <f t="shared" si="11"/>
        <v>729</v>
      </c>
      <c r="C781" s="30"/>
      <c r="D781" s="35"/>
      <c r="E781" s="35"/>
      <c r="F781" s="35"/>
      <c r="G781" s="35"/>
      <c r="H781" s="35"/>
      <c r="I781" s="35"/>
      <c r="J781" s="35"/>
      <c r="K781" s="35"/>
      <c r="L781" s="41"/>
      <c r="M781" s="52"/>
      <c r="N781" s="52"/>
      <c r="O781" s="52"/>
      <c r="P781" s="52"/>
      <c r="Q781" s="52"/>
      <c r="R781" s="51"/>
      <c r="S781" s="62"/>
      <c r="T781" s="62"/>
      <c r="U781" s="62"/>
      <c r="V781" s="66"/>
      <c r="W781" s="85"/>
      <c r="X781" s="93"/>
      <c r="Y781" s="97"/>
    </row>
    <row r="782" spans="2:25" ht="33.9" customHeight="1">
      <c r="B782" s="22">
        <f t="shared" si="11"/>
        <v>730</v>
      </c>
      <c r="C782" s="30"/>
      <c r="D782" s="35"/>
      <c r="E782" s="35"/>
      <c r="F782" s="35"/>
      <c r="G782" s="35"/>
      <c r="H782" s="35"/>
      <c r="I782" s="35"/>
      <c r="J782" s="35"/>
      <c r="K782" s="35"/>
      <c r="L782" s="41"/>
      <c r="M782" s="52"/>
      <c r="N782" s="52"/>
      <c r="O782" s="52"/>
      <c r="P782" s="52"/>
      <c r="Q782" s="52"/>
      <c r="R782" s="51"/>
      <c r="S782" s="62"/>
      <c r="T782" s="62"/>
      <c r="U782" s="62"/>
      <c r="V782" s="66"/>
      <c r="W782" s="85"/>
      <c r="X782" s="93"/>
      <c r="Y782" s="97"/>
    </row>
    <row r="783" spans="2:25" ht="33.9" customHeight="1">
      <c r="B783" s="22">
        <f t="shared" si="11"/>
        <v>731</v>
      </c>
      <c r="C783" s="30"/>
      <c r="D783" s="35"/>
      <c r="E783" s="35"/>
      <c r="F783" s="35"/>
      <c r="G783" s="35"/>
      <c r="H783" s="35"/>
      <c r="I783" s="35"/>
      <c r="J783" s="35"/>
      <c r="K783" s="35"/>
      <c r="L783" s="41"/>
      <c r="M783" s="52"/>
      <c r="N783" s="52"/>
      <c r="O783" s="52"/>
      <c r="P783" s="52"/>
      <c r="Q783" s="52"/>
      <c r="R783" s="51"/>
      <c r="S783" s="62"/>
      <c r="T783" s="62"/>
      <c r="U783" s="62"/>
      <c r="V783" s="66"/>
      <c r="W783" s="85"/>
      <c r="X783" s="93"/>
      <c r="Y783" s="97"/>
    </row>
    <row r="784" spans="2:25" ht="33.9" customHeight="1">
      <c r="B784" s="22">
        <f t="shared" si="11"/>
        <v>732</v>
      </c>
      <c r="C784" s="30"/>
      <c r="D784" s="35"/>
      <c r="E784" s="35"/>
      <c r="F784" s="35"/>
      <c r="G784" s="35"/>
      <c r="H784" s="35"/>
      <c r="I784" s="35"/>
      <c r="J784" s="35"/>
      <c r="K784" s="35"/>
      <c r="L784" s="41"/>
      <c r="M784" s="52"/>
      <c r="N784" s="52"/>
      <c r="O784" s="52"/>
      <c r="P784" s="52"/>
      <c r="Q784" s="52"/>
      <c r="R784" s="51"/>
      <c r="S784" s="62"/>
      <c r="T784" s="62"/>
      <c r="U784" s="62"/>
      <c r="V784" s="66"/>
      <c r="W784" s="85"/>
      <c r="X784" s="93"/>
      <c r="Y784" s="97"/>
    </row>
    <row r="785" spans="2:25" ht="33.9" customHeight="1">
      <c r="B785" s="22">
        <f t="shared" si="11"/>
        <v>733</v>
      </c>
      <c r="C785" s="30"/>
      <c r="D785" s="35"/>
      <c r="E785" s="35"/>
      <c r="F785" s="35"/>
      <c r="G785" s="35"/>
      <c r="H785" s="35"/>
      <c r="I785" s="35"/>
      <c r="J785" s="35"/>
      <c r="K785" s="35"/>
      <c r="L785" s="41"/>
      <c r="M785" s="52"/>
      <c r="N785" s="52"/>
      <c r="O785" s="52"/>
      <c r="P785" s="52"/>
      <c r="Q785" s="52"/>
      <c r="R785" s="51"/>
      <c r="S785" s="62"/>
      <c r="T785" s="62"/>
      <c r="U785" s="62"/>
      <c r="V785" s="66"/>
      <c r="W785" s="85"/>
      <c r="X785" s="93"/>
      <c r="Y785" s="97"/>
    </row>
    <row r="786" spans="2:25" ht="33.9" customHeight="1">
      <c r="B786" s="22">
        <f t="shared" si="11"/>
        <v>734</v>
      </c>
      <c r="C786" s="30"/>
      <c r="D786" s="35"/>
      <c r="E786" s="35"/>
      <c r="F786" s="35"/>
      <c r="G786" s="35"/>
      <c r="H786" s="35"/>
      <c r="I786" s="35"/>
      <c r="J786" s="35"/>
      <c r="K786" s="35"/>
      <c r="L786" s="41"/>
      <c r="M786" s="52"/>
      <c r="N786" s="52"/>
      <c r="O786" s="52"/>
      <c r="P786" s="52"/>
      <c r="Q786" s="52"/>
      <c r="R786" s="51"/>
      <c r="S786" s="62"/>
      <c r="T786" s="62"/>
      <c r="U786" s="62"/>
      <c r="V786" s="66"/>
      <c r="W786" s="85"/>
      <c r="X786" s="93"/>
      <c r="Y786" s="97"/>
    </row>
    <row r="787" spans="2:25" ht="33.9" customHeight="1">
      <c r="B787" s="22">
        <f t="shared" si="11"/>
        <v>735</v>
      </c>
      <c r="C787" s="30"/>
      <c r="D787" s="35"/>
      <c r="E787" s="35"/>
      <c r="F787" s="35"/>
      <c r="G787" s="35"/>
      <c r="H787" s="35"/>
      <c r="I787" s="35"/>
      <c r="J787" s="35"/>
      <c r="K787" s="35"/>
      <c r="L787" s="41"/>
      <c r="M787" s="52"/>
      <c r="N787" s="52"/>
      <c r="O787" s="52"/>
      <c r="P787" s="52"/>
      <c r="Q787" s="52"/>
      <c r="R787" s="51"/>
      <c r="S787" s="62"/>
      <c r="T787" s="62"/>
      <c r="U787" s="62"/>
      <c r="V787" s="66"/>
      <c r="W787" s="85"/>
      <c r="X787" s="93"/>
      <c r="Y787" s="97"/>
    </row>
    <row r="788" spans="2:25" ht="33.9" customHeight="1">
      <c r="B788" s="22">
        <f t="shared" si="11"/>
        <v>736</v>
      </c>
      <c r="C788" s="30"/>
      <c r="D788" s="35"/>
      <c r="E788" s="35"/>
      <c r="F788" s="35"/>
      <c r="G788" s="35"/>
      <c r="H788" s="35"/>
      <c r="I788" s="35"/>
      <c r="J788" s="35"/>
      <c r="K788" s="35"/>
      <c r="L788" s="41"/>
      <c r="M788" s="52"/>
      <c r="N788" s="52"/>
      <c r="O788" s="52"/>
      <c r="P788" s="52"/>
      <c r="Q788" s="52"/>
      <c r="R788" s="51"/>
      <c r="S788" s="62"/>
      <c r="T788" s="62"/>
      <c r="U788" s="62"/>
      <c r="V788" s="66"/>
      <c r="W788" s="85"/>
      <c r="X788" s="93"/>
      <c r="Y788" s="97"/>
    </row>
    <row r="789" spans="2:25" ht="33.9" customHeight="1">
      <c r="B789" s="22">
        <f t="shared" si="11"/>
        <v>737</v>
      </c>
      <c r="C789" s="30"/>
      <c r="D789" s="35"/>
      <c r="E789" s="35"/>
      <c r="F789" s="35"/>
      <c r="G789" s="35"/>
      <c r="H789" s="35"/>
      <c r="I789" s="35"/>
      <c r="J789" s="35"/>
      <c r="K789" s="35"/>
      <c r="L789" s="41"/>
      <c r="M789" s="52"/>
      <c r="N789" s="52"/>
      <c r="O789" s="52"/>
      <c r="P789" s="52"/>
      <c r="Q789" s="52"/>
      <c r="R789" s="51"/>
      <c r="S789" s="62"/>
      <c r="T789" s="62"/>
      <c r="U789" s="62"/>
      <c r="V789" s="66"/>
      <c r="W789" s="85"/>
      <c r="X789" s="93"/>
      <c r="Y789" s="97"/>
    </row>
    <row r="790" spans="2:25" ht="33.9" customHeight="1">
      <c r="B790" s="22">
        <f t="shared" si="11"/>
        <v>738</v>
      </c>
      <c r="C790" s="30"/>
      <c r="D790" s="35"/>
      <c r="E790" s="35"/>
      <c r="F790" s="35"/>
      <c r="G790" s="35"/>
      <c r="H790" s="35"/>
      <c r="I790" s="35"/>
      <c r="J790" s="35"/>
      <c r="K790" s="35"/>
      <c r="L790" s="41"/>
      <c r="M790" s="52"/>
      <c r="N790" s="52"/>
      <c r="O790" s="52"/>
      <c r="P790" s="52"/>
      <c r="Q790" s="52"/>
      <c r="R790" s="51"/>
      <c r="S790" s="62"/>
      <c r="T790" s="62"/>
      <c r="U790" s="62"/>
      <c r="V790" s="66"/>
      <c r="W790" s="85"/>
      <c r="X790" s="93"/>
      <c r="Y790" s="97"/>
    </row>
    <row r="791" spans="2:25" ht="33.9" customHeight="1">
      <c r="B791" s="22">
        <f t="shared" si="11"/>
        <v>739</v>
      </c>
      <c r="C791" s="30"/>
      <c r="D791" s="35"/>
      <c r="E791" s="35"/>
      <c r="F791" s="35"/>
      <c r="G791" s="35"/>
      <c r="H791" s="35"/>
      <c r="I791" s="35"/>
      <c r="J791" s="35"/>
      <c r="K791" s="35"/>
      <c r="L791" s="41"/>
      <c r="M791" s="52"/>
      <c r="N791" s="52"/>
      <c r="O791" s="52"/>
      <c r="P791" s="52"/>
      <c r="Q791" s="52"/>
      <c r="R791" s="51"/>
      <c r="S791" s="62"/>
      <c r="T791" s="62"/>
      <c r="U791" s="62"/>
      <c r="V791" s="66"/>
      <c r="W791" s="85"/>
      <c r="X791" s="93"/>
      <c r="Y791" s="97"/>
    </row>
    <row r="792" spans="2:25" ht="33.9" customHeight="1">
      <c r="B792" s="22">
        <f t="shared" si="11"/>
        <v>740</v>
      </c>
      <c r="C792" s="30"/>
      <c r="D792" s="35"/>
      <c r="E792" s="35"/>
      <c r="F792" s="35"/>
      <c r="G792" s="35"/>
      <c r="H792" s="35"/>
      <c r="I792" s="35"/>
      <c r="J792" s="35"/>
      <c r="K792" s="35"/>
      <c r="L792" s="41"/>
      <c r="M792" s="52"/>
      <c r="N792" s="52"/>
      <c r="O792" s="52"/>
      <c r="P792" s="52"/>
      <c r="Q792" s="52"/>
      <c r="R792" s="51"/>
      <c r="S792" s="62"/>
      <c r="T792" s="62"/>
      <c r="U792" s="62"/>
      <c r="V792" s="66"/>
      <c r="W792" s="85"/>
      <c r="X792" s="93"/>
      <c r="Y792" s="97"/>
    </row>
    <row r="793" spans="2:25" ht="33.9" customHeight="1">
      <c r="B793" s="22">
        <f t="shared" si="11"/>
        <v>741</v>
      </c>
      <c r="C793" s="30"/>
      <c r="D793" s="35"/>
      <c r="E793" s="35"/>
      <c r="F793" s="35"/>
      <c r="G793" s="35"/>
      <c r="H793" s="35"/>
      <c r="I793" s="35"/>
      <c r="J793" s="35"/>
      <c r="K793" s="35"/>
      <c r="L793" s="41"/>
      <c r="M793" s="52"/>
      <c r="N793" s="52"/>
      <c r="O793" s="52"/>
      <c r="P793" s="52"/>
      <c r="Q793" s="52"/>
      <c r="R793" s="51"/>
      <c r="S793" s="62"/>
      <c r="T793" s="62"/>
      <c r="U793" s="62"/>
      <c r="V793" s="66"/>
      <c r="W793" s="85"/>
      <c r="X793" s="93"/>
      <c r="Y793" s="97"/>
    </row>
    <row r="794" spans="2:25" ht="33.9" customHeight="1">
      <c r="B794" s="22">
        <f t="shared" si="11"/>
        <v>742</v>
      </c>
      <c r="C794" s="30"/>
      <c r="D794" s="35"/>
      <c r="E794" s="35"/>
      <c r="F794" s="35"/>
      <c r="G794" s="35"/>
      <c r="H794" s="35"/>
      <c r="I794" s="35"/>
      <c r="J794" s="35"/>
      <c r="K794" s="35"/>
      <c r="L794" s="41"/>
      <c r="M794" s="52"/>
      <c r="N794" s="52"/>
      <c r="O794" s="52"/>
      <c r="P794" s="52"/>
      <c r="Q794" s="52"/>
      <c r="R794" s="51"/>
      <c r="S794" s="62"/>
      <c r="T794" s="62"/>
      <c r="U794" s="62"/>
      <c r="V794" s="66"/>
      <c r="W794" s="85"/>
      <c r="X794" s="93"/>
      <c r="Y794" s="97"/>
    </row>
    <row r="795" spans="2:25" ht="33.9" customHeight="1">
      <c r="B795" s="22">
        <f t="shared" si="11"/>
        <v>743</v>
      </c>
      <c r="C795" s="30"/>
      <c r="D795" s="35"/>
      <c r="E795" s="35"/>
      <c r="F795" s="35"/>
      <c r="G795" s="35"/>
      <c r="H795" s="35"/>
      <c r="I795" s="35"/>
      <c r="J795" s="35"/>
      <c r="K795" s="35"/>
      <c r="L795" s="41"/>
      <c r="M795" s="52"/>
      <c r="N795" s="52"/>
      <c r="O795" s="52"/>
      <c r="P795" s="52"/>
      <c r="Q795" s="52"/>
      <c r="R795" s="51"/>
      <c r="S795" s="62"/>
      <c r="T795" s="62"/>
      <c r="U795" s="62"/>
      <c r="V795" s="66"/>
      <c r="W795" s="85"/>
      <c r="X795" s="93"/>
      <c r="Y795" s="97"/>
    </row>
    <row r="796" spans="2:25" ht="33.9" customHeight="1">
      <c r="B796" s="22">
        <f t="shared" si="11"/>
        <v>744</v>
      </c>
      <c r="C796" s="30"/>
      <c r="D796" s="35"/>
      <c r="E796" s="35"/>
      <c r="F796" s="35"/>
      <c r="G796" s="35"/>
      <c r="H796" s="35"/>
      <c r="I796" s="35"/>
      <c r="J796" s="35"/>
      <c r="K796" s="35"/>
      <c r="L796" s="41"/>
      <c r="M796" s="52"/>
      <c r="N796" s="52"/>
      <c r="O796" s="52"/>
      <c r="P796" s="52"/>
      <c r="Q796" s="52"/>
      <c r="R796" s="51"/>
      <c r="S796" s="62"/>
      <c r="T796" s="62"/>
      <c r="U796" s="62"/>
      <c r="V796" s="66"/>
      <c r="W796" s="85"/>
      <c r="X796" s="93"/>
      <c r="Y796" s="97"/>
    </row>
    <row r="797" spans="2:25" ht="33.9" customHeight="1">
      <c r="B797" s="22">
        <f t="shared" si="11"/>
        <v>745</v>
      </c>
      <c r="C797" s="30"/>
      <c r="D797" s="35"/>
      <c r="E797" s="35"/>
      <c r="F797" s="35"/>
      <c r="G797" s="35"/>
      <c r="H797" s="35"/>
      <c r="I797" s="35"/>
      <c r="J797" s="35"/>
      <c r="K797" s="35"/>
      <c r="L797" s="41"/>
      <c r="M797" s="52"/>
      <c r="N797" s="52"/>
      <c r="O797" s="52"/>
      <c r="P797" s="52"/>
      <c r="Q797" s="52"/>
      <c r="R797" s="51"/>
      <c r="S797" s="62"/>
      <c r="T797" s="62"/>
      <c r="U797" s="62"/>
      <c r="V797" s="66"/>
      <c r="W797" s="85"/>
      <c r="X797" s="93"/>
      <c r="Y797" s="97"/>
    </row>
    <row r="798" spans="2:25" ht="33.9" customHeight="1">
      <c r="B798" s="22">
        <f t="shared" si="11"/>
        <v>746</v>
      </c>
      <c r="C798" s="30"/>
      <c r="D798" s="35"/>
      <c r="E798" s="35"/>
      <c r="F798" s="35"/>
      <c r="G798" s="35"/>
      <c r="H798" s="35"/>
      <c r="I798" s="35"/>
      <c r="J798" s="35"/>
      <c r="K798" s="35"/>
      <c r="L798" s="41"/>
      <c r="M798" s="52"/>
      <c r="N798" s="52"/>
      <c r="O798" s="52"/>
      <c r="P798" s="52"/>
      <c r="Q798" s="52"/>
      <c r="R798" s="51"/>
      <c r="S798" s="62"/>
      <c r="T798" s="62"/>
      <c r="U798" s="62"/>
      <c r="V798" s="66"/>
      <c r="W798" s="85"/>
      <c r="X798" s="93"/>
      <c r="Y798" s="97"/>
    </row>
    <row r="799" spans="2:25" ht="33.9" customHeight="1">
      <c r="B799" s="22">
        <f t="shared" si="11"/>
        <v>747</v>
      </c>
      <c r="C799" s="30"/>
      <c r="D799" s="35"/>
      <c r="E799" s="35"/>
      <c r="F799" s="35"/>
      <c r="G799" s="35"/>
      <c r="H799" s="35"/>
      <c r="I799" s="35"/>
      <c r="J799" s="35"/>
      <c r="K799" s="35"/>
      <c r="L799" s="41"/>
      <c r="M799" s="52"/>
      <c r="N799" s="52"/>
      <c r="O799" s="52"/>
      <c r="P799" s="52"/>
      <c r="Q799" s="52"/>
      <c r="R799" s="51"/>
      <c r="S799" s="62"/>
      <c r="T799" s="62"/>
      <c r="U799" s="62"/>
      <c r="V799" s="66"/>
      <c r="W799" s="85"/>
      <c r="X799" s="93"/>
      <c r="Y799" s="97"/>
    </row>
    <row r="800" spans="2:25" ht="33.9" customHeight="1">
      <c r="B800" s="22">
        <f t="shared" si="11"/>
        <v>748</v>
      </c>
      <c r="C800" s="30"/>
      <c r="D800" s="35"/>
      <c r="E800" s="35"/>
      <c r="F800" s="35"/>
      <c r="G800" s="35"/>
      <c r="H800" s="35"/>
      <c r="I800" s="35"/>
      <c r="J800" s="35"/>
      <c r="K800" s="35"/>
      <c r="L800" s="41"/>
      <c r="M800" s="52"/>
      <c r="N800" s="52"/>
      <c r="O800" s="52"/>
      <c r="P800" s="52"/>
      <c r="Q800" s="52"/>
      <c r="R800" s="51"/>
      <c r="S800" s="62"/>
      <c r="T800" s="62"/>
      <c r="U800" s="62"/>
      <c r="V800" s="66"/>
      <c r="W800" s="85"/>
      <c r="X800" s="93"/>
      <c r="Y800" s="97"/>
    </row>
    <row r="801" spans="2:25" ht="33.9" customHeight="1">
      <c r="B801" s="22">
        <f t="shared" si="11"/>
        <v>749</v>
      </c>
      <c r="C801" s="30"/>
      <c r="D801" s="35"/>
      <c r="E801" s="35"/>
      <c r="F801" s="35"/>
      <c r="G801" s="35"/>
      <c r="H801" s="35"/>
      <c r="I801" s="35"/>
      <c r="J801" s="35"/>
      <c r="K801" s="35"/>
      <c r="L801" s="41"/>
      <c r="M801" s="52"/>
      <c r="N801" s="52"/>
      <c r="O801" s="52"/>
      <c r="P801" s="52"/>
      <c r="Q801" s="52"/>
      <c r="R801" s="51"/>
      <c r="S801" s="62"/>
      <c r="T801" s="62"/>
      <c r="U801" s="62"/>
      <c r="V801" s="66"/>
      <c r="W801" s="85"/>
      <c r="X801" s="93"/>
      <c r="Y801" s="97"/>
    </row>
    <row r="802" spans="2:25" ht="33.9" customHeight="1">
      <c r="B802" s="22">
        <f t="shared" si="11"/>
        <v>750</v>
      </c>
      <c r="C802" s="30"/>
      <c r="D802" s="35"/>
      <c r="E802" s="35"/>
      <c r="F802" s="35"/>
      <c r="G802" s="35"/>
      <c r="H802" s="35"/>
      <c r="I802" s="35"/>
      <c r="J802" s="35"/>
      <c r="K802" s="35"/>
      <c r="L802" s="41"/>
      <c r="M802" s="52"/>
      <c r="N802" s="52"/>
      <c r="O802" s="52"/>
      <c r="P802" s="52"/>
      <c r="Q802" s="52"/>
      <c r="R802" s="51"/>
      <c r="S802" s="62"/>
      <c r="T802" s="62"/>
      <c r="U802" s="62"/>
      <c r="V802" s="66"/>
      <c r="W802" s="85"/>
      <c r="X802" s="93"/>
      <c r="Y802" s="97"/>
    </row>
    <row r="803" spans="2:25" ht="33.9" customHeight="1">
      <c r="B803" s="22">
        <f t="shared" si="11"/>
        <v>751</v>
      </c>
      <c r="C803" s="30"/>
      <c r="D803" s="35"/>
      <c r="E803" s="35"/>
      <c r="F803" s="35"/>
      <c r="G803" s="35"/>
      <c r="H803" s="35"/>
      <c r="I803" s="35"/>
      <c r="J803" s="35"/>
      <c r="K803" s="35"/>
      <c r="L803" s="41"/>
      <c r="M803" s="52"/>
      <c r="N803" s="52"/>
      <c r="O803" s="52"/>
      <c r="P803" s="52"/>
      <c r="Q803" s="52"/>
      <c r="R803" s="51"/>
      <c r="S803" s="62"/>
      <c r="T803" s="62"/>
      <c r="U803" s="62"/>
      <c r="V803" s="66"/>
      <c r="W803" s="85"/>
      <c r="X803" s="93"/>
      <c r="Y803" s="97"/>
    </row>
    <row r="804" spans="2:25" ht="33.9" customHeight="1">
      <c r="B804" s="22">
        <f t="shared" si="11"/>
        <v>752</v>
      </c>
      <c r="C804" s="30"/>
      <c r="D804" s="35"/>
      <c r="E804" s="35"/>
      <c r="F804" s="35"/>
      <c r="G804" s="35"/>
      <c r="H804" s="35"/>
      <c r="I804" s="35"/>
      <c r="J804" s="35"/>
      <c r="K804" s="35"/>
      <c r="L804" s="41"/>
      <c r="M804" s="52"/>
      <c r="N804" s="52"/>
      <c r="O804" s="52"/>
      <c r="P804" s="52"/>
      <c r="Q804" s="52"/>
      <c r="R804" s="51"/>
      <c r="S804" s="62"/>
      <c r="T804" s="62"/>
      <c r="U804" s="62"/>
      <c r="V804" s="66"/>
      <c r="W804" s="85"/>
      <c r="X804" s="93"/>
      <c r="Y804" s="97"/>
    </row>
    <row r="805" spans="2:25" ht="33.9" customHeight="1">
      <c r="B805" s="22">
        <f t="shared" si="11"/>
        <v>753</v>
      </c>
      <c r="C805" s="30"/>
      <c r="D805" s="35"/>
      <c r="E805" s="35"/>
      <c r="F805" s="35"/>
      <c r="G805" s="35"/>
      <c r="H805" s="35"/>
      <c r="I805" s="35"/>
      <c r="J805" s="35"/>
      <c r="K805" s="35"/>
      <c r="L805" s="41"/>
      <c r="M805" s="52"/>
      <c r="N805" s="52"/>
      <c r="O805" s="52"/>
      <c r="P805" s="52"/>
      <c r="Q805" s="52"/>
      <c r="R805" s="51"/>
      <c r="S805" s="62"/>
      <c r="T805" s="62"/>
      <c r="U805" s="62"/>
      <c r="V805" s="66"/>
      <c r="W805" s="85"/>
      <c r="X805" s="93"/>
      <c r="Y805" s="97"/>
    </row>
    <row r="806" spans="2:25" ht="33.9" customHeight="1">
      <c r="B806" s="22">
        <f t="shared" si="11"/>
        <v>754</v>
      </c>
      <c r="C806" s="30"/>
      <c r="D806" s="35"/>
      <c r="E806" s="35"/>
      <c r="F806" s="35"/>
      <c r="G806" s="35"/>
      <c r="H806" s="35"/>
      <c r="I806" s="35"/>
      <c r="J806" s="35"/>
      <c r="K806" s="35"/>
      <c r="L806" s="41"/>
      <c r="M806" s="52"/>
      <c r="N806" s="52"/>
      <c r="O806" s="52"/>
      <c r="P806" s="52"/>
      <c r="Q806" s="52"/>
      <c r="R806" s="51"/>
      <c r="S806" s="62"/>
      <c r="T806" s="62"/>
      <c r="U806" s="62"/>
      <c r="V806" s="66"/>
      <c r="W806" s="85"/>
      <c r="X806" s="93"/>
      <c r="Y806" s="97"/>
    </row>
    <row r="807" spans="2:25" ht="33.9" customHeight="1">
      <c r="B807" s="22">
        <f t="shared" si="11"/>
        <v>755</v>
      </c>
      <c r="C807" s="30"/>
      <c r="D807" s="35"/>
      <c r="E807" s="35"/>
      <c r="F807" s="35"/>
      <c r="G807" s="35"/>
      <c r="H807" s="35"/>
      <c r="I807" s="35"/>
      <c r="J807" s="35"/>
      <c r="K807" s="35"/>
      <c r="L807" s="41"/>
      <c r="M807" s="52"/>
      <c r="N807" s="52"/>
      <c r="O807" s="52"/>
      <c r="P807" s="52"/>
      <c r="Q807" s="52"/>
      <c r="R807" s="51"/>
      <c r="S807" s="62"/>
      <c r="T807" s="62"/>
      <c r="U807" s="62"/>
      <c r="V807" s="66"/>
      <c r="W807" s="85"/>
      <c r="X807" s="93"/>
      <c r="Y807" s="97"/>
    </row>
    <row r="808" spans="2:25" ht="33.9" customHeight="1">
      <c r="B808" s="22">
        <f t="shared" si="11"/>
        <v>756</v>
      </c>
      <c r="C808" s="30"/>
      <c r="D808" s="35"/>
      <c r="E808" s="35"/>
      <c r="F808" s="35"/>
      <c r="G808" s="35"/>
      <c r="H808" s="35"/>
      <c r="I808" s="35"/>
      <c r="J808" s="35"/>
      <c r="K808" s="35"/>
      <c r="L808" s="41"/>
      <c r="M808" s="52"/>
      <c r="N808" s="52"/>
      <c r="O808" s="52"/>
      <c r="P808" s="52"/>
      <c r="Q808" s="52"/>
      <c r="R808" s="51"/>
      <c r="S808" s="62"/>
      <c r="T808" s="62"/>
      <c r="U808" s="62"/>
      <c r="V808" s="66"/>
      <c r="W808" s="85"/>
      <c r="X808" s="93"/>
      <c r="Y808" s="97"/>
    </row>
    <row r="809" spans="2:25" ht="33.9" customHeight="1">
      <c r="B809" s="22">
        <f t="shared" si="11"/>
        <v>757</v>
      </c>
      <c r="C809" s="30"/>
      <c r="D809" s="35"/>
      <c r="E809" s="35"/>
      <c r="F809" s="35"/>
      <c r="G809" s="35"/>
      <c r="H809" s="35"/>
      <c r="I809" s="35"/>
      <c r="J809" s="35"/>
      <c r="K809" s="35"/>
      <c r="L809" s="41"/>
      <c r="M809" s="52"/>
      <c r="N809" s="52"/>
      <c r="O809" s="52"/>
      <c r="P809" s="52"/>
      <c r="Q809" s="52"/>
      <c r="R809" s="51"/>
      <c r="S809" s="62"/>
      <c r="T809" s="62"/>
      <c r="U809" s="62"/>
      <c r="V809" s="66"/>
      <c r="W809" s="85"/>
      <c r="X809" s="93"/>
      <c r="Y809" s="97"/>
    </row>
    <row r="810" spans="2:25" ht="33.9" customHeight="1">
      <c r="B810" s="22">
        <f t="shared" si="11"/>
        <v>758</v>
      </c>
      <c r="C810" s="30"/>
      <c r="D810" s="35"/>
      <c r="E810" s="35"/>
      <c r="F810" s="35"/>
      <c r="G810" s="35"/>
      <c r="H810" s="35"/>
      <c r="I810" s="35"/>
      <c r="J810" s="35"/>
      <c r="K810" s="35"/>
      <c r="L810" s="41"/>
      <c r="M810" s="52"/>
      <c r="N810" s="52"/>
      <c r="O810" s="52"/>
      <c r="P810" s="52"/>
      <c r="Q810" s="52"/>
      <c r="R810" s="51"/>
      <c r="S810" s="62"/>
      <c r="T810" s="62"/>
      <c r="U810" s="62"/>
      <c r="V810" s="66"/>
      <c r="W810" s="85"/>
      <c r="X810" s="93"/>
      <c r="Y810" s="97"/>
    </row>
    <row r="811" spans="2:25" ht="33.9" customHeight="1">
      <c r="B811" s="22">
        <f t="shared" si="11"/>
        <v>759</v>
      </c>
      <c r="C811" s="30"/>
      <c r="D811" s="35"/>
      <c r="E811" s="35"/>
      <c r="F811" s="35"/>
      <c r="G811" s="35"/>
      <c r="H811" s="35"/>
      <c r="I811" s="35"/>
      <c r="J811" s="35"/>
      <c r="K811" s="35"/>
      <c r="L811" s="41"/>
      <c r="M811" s="52"/>
      <c r="N811" s="52"/>
      <c r="O811" s="52"/>
      <c r="P811" s="52"/>
      <c r="Q811" s="52"/>
      <c r="R811" s="51"/>
      <c r="S811" s="62"/>
      <c r="T811" s="62"/>
      <c r="U811" s="62"/>
      <c r="V811" s="66"/>
      <c r="W811" s="85"/>
      <c r="X811" s="93"/>
      <c r="Y811" s="97"/>
    </row>
    <row r="812" spans="2:25" ht="33.9" customHeight="1">
      <c r="B812" s="22">
        <f t="shared" si="11"/>
        <v>760</v>
      </c>
      <c r="C812" s="30"/>
      <c r="D812" s="35"/>
      <c r="E812" s="35"/>
      <c r="F812" s="35"/>
      <c r="G812" s="35"/>
      <c r="H812" s="35"/>
      <c r="I812" s="35"/>
      <c r="J812" s="35"/>
      <c r="K812" s="35"/>
      <c r="L812" s="41"/>
      <c r="M812" s="52"/>
      <c r="N812" s="52"/>
      <c r="O812" s="52"/>
      <c r="P812" s="52"/>
      <c r="Q812" s="52"/>
      <c r="R812" s="51"/>
      <c r="S812" s="62"/>
      <c r="T812" s="62"/>
      <c r="U812" s="62"/>
      <c r="V812" s="66"/>
      <c r="W812" s="85"/>
      <c r="X812" s="93"/>
      <c r="Y812" s="97"/>
    </row>
    <row r="813" spans="2:25" ht="33.9" customHeight="1">
      <c r="B813" s="22">
        <f t="shared" si="11"/>
        <v>761</v>
      </c>
      <c r="C813" s="30"/>
      <c r="D813" s="35"/>
      <c r="E813" s="35"/>
      <c r="F813" s="35"/>
      <c r="G813" s="35"/>
      <c r="H813" s="35"/>
      <c r="I813" s="35"/>
      <c r="J813" s="35"/>
      <c r="K813" s="35"/>
      <c r="L813" s="41"/>
      <c r="M813" s="52"/>
      <c r="N813" s="52"/>
      <c r="O813" s="52"/>
      <c r="P813" s="52"/>
      <c r="Q813" s="52"/>
      <c r="R813" s="51"/>
      <c r="S813" s="62"/>
      <c r="T813" s="62"/>
      <c r="U813" s="62"/>
      <c r="V813" s="66"/>
      <c r="W813" s="85"/>
      <c r="X813" s="93"/>
      <c r="Y813" s="97"/>
    </row>
    <row r="814" spans="2:25" ht="33.9" customHeight="1">
      <c r="B814" s="22">
        <f t="shared" si="11"/>
        <v>762</v>
      </c>
      <c r="C814" s="30"/>
      <c r="D814" s="35"/>
      <c r="E814" s="35"/>
      <c r="F814" s="35"/>
      <c r="G814" s="35"/>
      <c r="H814" s="35"/>
      <c r="I814" s="35"/>
      <c r="J814" s="35"/>
      <c r="K814" s="35"/>
      <c r="L814" s="41"/>
      <c r="M814" s="52"/>
      <c r="N814" s="52"/>
      <c r="O814" s="52"/>
      <c r="P814" s="52"/>
      <c r="Q814" s="52"/>
      <c r="R814" s="51"/>
      <c r="S814" s="62"/>
      <c r="T814" s="62"/>
      <c r="U814" s="62"/>
      <c r="V814" s="66"/>
      <c r="W814" s="85"/>
      <c r="X814" s="93"/>
      <c r="Y814" s="97"/>
    </row>
    <row r="815" spans="2:25" ht="33.9" customHeight="1">
      <c r="B815" s="22">
        <f t="shared" si="11"/>
        <v>763</v>
      </c>
      <c r="C815" s="30"/>
      <c r="D815" s="35"/>
      <c r="E815" s="35"/>
      <c r="F815" s="35"/>
      <c r="G815" s="35"/>
      <c r="H815" s="35"/>
      <c r="I815" s="35"/>
      <c r="J815" s="35"/>
      <c r="K815" s="35"/>
      <c r="L815" s="41"/>
      <c r="M815" s="52"/>
      <c r="N815" s="52"/>
      <c r="O815" s="52"/>
      <c r="P815" s="52"/>
      <c r="Q815" s="52"/>
      <c r="R815" s="51"/>
      <c r="S815" s="62"/>
      <c r="T815" s="62"/>
      <c r="U815" s="62"/>
      <c r="V815" s="66"/>
      <c r="W815" s="85"/>
      <c r="X815" s="93"/>
      <c r="Y815" s="97"/>
    </row>
    <row r="816" spans="2:25" ht="33.9" customHeight="1">
      <c r="B816" s="22">
        <f t="shared" si="11"/>
        <v>764</v>
      </c>
      <c r="C816" s="30"/>
      <c r="D816" s="35"/>
      <c r="E816" s="35"/>
      <c r="F816" s="35"/>
      <c r="G816" s="35"/>
      <c r="H816" s="35"/>
      <c r="I816" s="35"/>
      <c r="J816" s="35"/>
      <c r="K816" s="35"/>
      <c r="L816" s="41"/>
      <c r="M816" s="52"/>
      <c r="N816" s="52"/>
      <c r="O816" s="52"/>
      <c r="P816" s="52"/>
      <c r="Q816" s="52"/>
      <c r="R816" s="51"/>
      <c r="S816" s="62"/>
      <c r="T816" s="62"/>
      <c r="U816" s="62"/>
      <c r="V816" s="66"/>
      <c r="W816" s="85"/>
      <c r="X816" s="93"/>
      <c r="Y816" s="97"/>
    </row>
    <row r="817" spans="2:25" ht="33.9" customHeight="1">
      <c r="B817" s="22">
        <f t="shared" si="11"/>
        <v>765</v>
      </c>
      <c r="C817" s="30"/>
      <c r="D817" s="35"/>
      <c r="E817" s="35"/>
      <c r="F817" s="35"/>
      <c r="G817" s="35"/>
      <c r="H817" s="35"/>
      <c r="I817" s="35"/>
      <c r="J817" s="35"/>
      <c r="K817" s="35"/>
      <c r="L817" s="41"/>
      <c r="M817" s="52"/>
      <c r="N817" s="52"/>
      <c r="O817" s="52"/>
      <c r="P817" s="52"/>
      <c r="Q817" s="52"/>
      <c r="R817" s="51"/>
      <c r="S817" s="62"/>
      <c r="T817" s="62"/>
      <c r="U817" s="62"/>
      <c r="V817" s="66"/>
      <c r="W817" s="85"/>
      <c r="X817" s="93"/>
      <c r="Y817" s="97"/>
    </row>
    <row r="818" spans="2:25" ht="33.9" customHeight="1">
      <c r="B818" s="22">
        <f t="shared" si="11"/>
        <v>766</v>
      </c>
      <c r="C818" s="30"/>
      <c r="D818" s="35"/>
      <c r="E818" s="35"/>
      <c r="F818" s="35"/>
      <c r="G818" s="35"/>
      <c r="H818" s="35"/>
      <c r="I818" s="35"/>
      <c r="J818" s="35"/>
      <c r="K818" s="35"/>
      <c r="L818" s="41"/>
      <c r="M818" s="52"/>
      <c r="N818" s="52"/>
      <c r="O818" s="52"/>
      <c r="P818" s="52"/>
      <c r="Q818" s="52"/>
      <c r="R818" s="51"/>
      <c r="S818" s="62"/>
      <c r="T818" s="62"/>
      <c r="U818" s="62"/>
      <c r="V818" s="66"/>
      <c r="W818" s="85"/>
      <c r="X818" s="93"/>
      <c r="Y818" s="97"/>
    </row>
    <row r="819" spans="2:25" ht="33.9" customHeight="1">
      <c r="B819" s="22">
        <f t="shared" si="11"/>
        <v>767</v>
      </c>
      <c r="C819" s="30"/>
      <c r="D819" s="35"/>
      <c r="E819" s="35"/>
      <c r="F819" s="35"/>
      <c r="G819" s="35"/>
      <c r="H819" s="35"/>
      <c r="I819" s="35"/>
      <c r="J819" s="35"/>
      <c r="K819" s="35"/>
      <c r="L819" s="41"/>
      <c r="M819" s="52"/>
      <c r="N819" s="52"/>
      <c r="O819" s="52"/>
      <c r="P819" s="52"/>
      <c r="Q819" s="52"/>
      <c r="R819" s="51"/>
      <c r="S819" s="62"/>
      <c r="T819" s="62"/>
      <c r="U819" s="62"/>
      <c r="V819" s="66"/>
      <c r="W819" s="85"/>
      <c r="X819" s="93"/>
      <c r="Y819" s="97"/>
    </row>
    <row r="820" spans="2:25" ht="33.9" customHeight="1">
      <c r="B820" s="22">
        <f t="shared" si="11"/>
        <v>768</v>
      </c>
      <c r="C820" s="30"/>
      <c r="D820" s="35"/>
      <c r="E820" s="35"/>
      <c r="F820" s="35"/>
      <c r="G820" s="35"/>
      <c r="H820" s="35"/>
      <c r="I820" s="35"/>
      <c r="J820" s="35"/>
      <c r="K820" s="35"/>
      <c r="L820" s="41"/>
      <c r="M820" s="52"/>
      <c r="N820" s="52"/>
      <c r="O820" s="52"/>
      <c r="P820" s="52"/>
      <c r="Q820" s="52"/>
      <c r="R820" s="51"/>
      <c r="S820" s="62"/>
      <c r="T820" s="62"/>
      <c r="U820" s="62"/>
      <c r="V820" s="66"/>
      <c r="W820" s="85"/>
      <c r="X820" s="93"/>
      <c r="Y820" s="97"/>
    </row>
    <row r="821" spans="2:25" ht="33.9" customHeight="1">
      <c r="B821" s="22">
        <f t="shared" si="11"/>
        <v>769</v>
      </c>
      <c r="C821" s="30"/>
      <c r="D821" s="35"/>
      <c r="E821" s="35"/>
      <c r="F821" s="35"/>
      <c r="G821" s="35"/>
      <c r="H821" s="35"/>
      <c r="I821" s="35"/>
      <c r="J821" s="35"/>
      <c r="K821" s="35"/>
      <c r="L821" s="41"/>
      <c r="M821" s="52"/>
      <c r="N821" s="52"/>
      <c r="O821" s="52"/>
      <c r="P821" s="52"/>
      <c r="Q821" s="52"/>
      <c r="R821" s="51"/>
      <c r="S821" s="62"/>
      <c r="T821" s="62"/>
      <c r="U821" s="62"/>
      <c r="V821" s="66"/>
      <c r="W821" s="85"/>
      <c r="X821" s="93"/>
      <c r="Y821" s="97"/>
    </row>
    <row r="822" spans="2:25" ht="33.9" customHeight="1">
      <c r="B822" s="22">
        <f t="shared" ref="B822:B885" si="12">B821+1</f>
        <v>770</v>
      </c>
      <c r="C822" s="30"/>
      <c r="D822" s="35"/>
      <c r="E822" s="35"/>
      <c r="F822" s="35"/>
      <c r="G822" s="35"/>
      <c r="H822" s="35"/>
      <c r="I822" s="35"/>
      <c r="J822" s="35"/>
      <c r="K822" s="35"/>
      <c r="L822" s="41"/>
      <c r="M822" s="52"/>
      <c r="N822" s="52"/>
      <c r="O822" s="52"/>
      <c r="P822" s="52"/>
      <c r="Q822" s="52"/>
      <c r="R822" s="51"/>
      <c r="S822" s="62"/>
      <c r="T822" s="62"/>
      <c r="U822" s="62"/>
      <c r="V822" s="66"/>
      <c r="W822" s="85"/>
      <c r="X822" s="93"/>
      <c r="Y822" s="97"/>
    </row>
    <row r="823" spans="2:25" ht="33.9" customHeight="1">
      <c r="B823" s="22">
        <f t="shared" si="12"/>
        <v>771</v>
      </c>
      <c r="C823" s="30"/>
      <c r="D823" s="35"/>
      <c r="E823" s="35"/>
      <c r="F823" s="35"/>
      <c r="G823" s="35"/>
      <c r="H823" s="35"/>
      <c r="I823" s="35"/>
      <c r="J823" s="35"/>
      <c r="K823" s="35"/>
      <c r="L823" s="41"/>
      <c r="M823" s="52"/>
      <c r="N823" s="52"/>
      <c r="O823" s="52"/>
      <c r="P823" s="52"/>
      <c r="Q823" s="52"/>
      <c r="R823" s="51"/>
      <c r="S823" s="62"/>
      <c r="T823" s="62"/>
      <c r="U823" s="62"/>
      <c r="V823" s="66"/>
      <c r="W823" s="85"/>
      <c r="X823" s="93"/>
      <c r="Y823" s="97"/>
    </row>
    <row r="824" spans="2:25" ht="33.9" customHeight="1">
      <c r="B824" s="22">
        <f t="shared" si="12"/>
        <v>772</v>
      </c>
      <c r="C824" s="30"/>
      <c r="D824" s="35"/>
      <c r="E824" s="35"/>
      <c r="F824" s="35"/>
      <c r="G824" s="35"/>
      <c r="H824" s="35"/>
      <c r="I824" s="35"/>
      <c r="J824" s="35"/>
      <c r="K824" s="35"/>
      <c r="L824" s="41"/>
      <c r="M824" s="52"/>
      <c r="N824" s="52"/>
      <c r="O824" s="52"/>
      <c r="P824" s="52"/>
      <c r="Q824" s="52"/>
      <c r="R824" s="51"/>
      <c r="S824" s="62"/>
      <c r="T824" s="62"/>
      <c r="U824" s="62"/>
      <c r="V824" s="66"/>
      <c r="W824" s="85"/>
      <c r="X824" s="93"/>
      <c r="Y824" s="97"/>
    </row>
    <row r="825" spans="2:25" ht="33.9" customHeight="1">
      <c r="B825" s="22">
        <f t="shared" si="12"/>
        <v>773</v>
      </c>
      <c r="C825" s="30"/>
      <c r="D825" s="35"/>
      <c r="E825" s="35"/>
      <c r="F825" s="35"/>
      <c r="G825" s="35"/>
      <c r="H825" s="35"/>
      <c r="I825" s="35"/>
      <c r="J825" s="35"/>
      <c r="K825" s="35"/>
      <c r="L825" s="41"/>
      <c r="M825" s="52"/>
      <c r="N825" s="52"/>
      <c r="O825" s="52"/>
      <c r="P825" s="52"/>
      <c r="Q825" s="52"/>
      <c r="R825" s="51"/>
      <c r="S825" s="62"/>
      <c r="T825" s="62"/>
      <c r="U825" s="62"/>
      <c r="V825" s="66"/>
      <c r="W825" s="85"/>
      <c r="X825" s="93"/>
      <c r="Y825" s="97"/>
    </row>
    <row r="826" spans="2:25" ht="33.9" customHeight="1">
      <c r="B826" s="22">
        <f t="shared" si="12"/>
        <v>774</v>
      </c>
      <c r="C826" s="30"/>
      <c r="D826" s="35"/>
      <c r="E826" s="35"/>
      <c r="F826" s="35"/>
      <c r="G826" s="35"/>
      <c r="H826" s="35"/>
      <c r="I826" s="35"/>
      <c r="J826" s="35"/>
      <c r="K826" s="35"/>
      <c r="L826" s="41"/>
      <c r="M826" s="52"/>
      <c r="N826" s="52"/>
      <c r="O826" s="52"/>
      <c r="P826" s="52"/>
      <c r="Q826" s="52"/>
      <c r="R826" s="51"/>
      <c r="S826" s="62"/>
      <c r="T826" s="62"/>
      <c r="U826" s="62"/>
      <c r="V826" s="66"/>
      <c r="W826" s="85"/>
      <c r="X826" s="93"/>
      <c r="Y826" s="97"/>
    </row>
    <row r="827" spans="2:25" ht="33.9" customHeight="1">
      <c r="B827" s="22">
        <f t="shared" si="12"/>
        <v>775</v>
      </c>
      <c r="C827" s="30"/>
      <c r="D827" s="35"/>
      <c r="E827" s="35"/>
      <c r="F827" s="35"/>
      <c r="G827" s="35"/>
      <c r="H827" s="35"/>
      <c r="I827" s="35"/>
      <c r="J827" s="35"/>
      <c r="K827" s="35"/>
      <c r="L827" s="41"/>
      <c r="M827" s="52"/>
      <c r="N827" s="52"/>
      <c r="O827" s="52"/>
      <c r="P827" s="52"/>
      <c r="Q827" s="52"/>
      <c r="R827" s="51"/>
      <c r="S827" s="62"/>
      <c r="T827" s="62"/>
      <c r="U827" s="62"/>
      <c r="V827" s="66"/>
      <c r="W827" s="85"/>
      <c r="X827" s="93"/>
      <c r="Y827" s="97"/>
    </row>
    <row r="828" spans="2:25" ht="33.9" customHeight="1">
      <c r="B828" s="22">
        <f t="shared" si="12"/>
        <v>776</v>
      </c>
      <c r="C828" s="30"/>
      <c r="D828" s="35"/>
      <c r="E828" s="35"/>
      <c r="F828" s="35"/>
      <c r="G828" s="35"/>
      <c r="H828" s="35"/>
      <c r="I828" s="35"/>
      <c r="J828" s="35"/>
      <c r="K828" s="35"/>
      <c r="L828" s="41"/>
      <c r="M828" s="52"/>
      <c r="N828" s="52"/>
      <c r="O828" s="52"/>
      <c r="P828" s="52"/>
      <c r="Q828" s="52"/>
      <c r="R828" s="51"/>
      <c r="S828" s="62"/>
      <c r="T828" s="62"/>
      <c r="U828" s="62"/>
      <c r="V828" s="66"/>
      <c r="W828" s="85"/>
      <c r="X828" s="93"/>
      <c r="Y828" s="97"/>
    </row>
    <row r="829" spans="2:25" ht="33.9" customHeight="1">
      <c r="B829" s="22">
        <f t="shared" si="12"/>
        <v>777</v>
      </c>
      <c r="C829" s="30"/>
      <c r="D829" s="35"/>
      <c r="E829" s="35"/>
      <c r="F829" s="35"/>
      <c r="G829" s="35"/>
      <c r="H829" s="35"/>
      <c r="I829" s="35"/>
      <c r="J829" s="35"/>
      <c r="K829" s="35"/>
      <c r="L829" s="41"/>
      <c r="M829" s="52"/>
      <c r="N829" s="52"/>
      <c r="O829" s="52"/>
      <c r="P829" s="52"/>
      <c r="Q829" s="52"/>
      <c r="R829" s="51"/>
      <c r="S829" s="62"/>
      <c r="T829" s="62"/>
      <c r="U829" s="62"/>
      <c r="V829" s="66"/>
      <c r="W829" s="85"/>
      <c r="X829" s="93"/>
      <c r="Y829" s="97"/>
    </row>
    <row r="830" spans="2:25" ht="33.9" customHeight="1">
      <c r="B830" s="22">
        <f t="shared" si="12"/>
        <v>778</v>
      </c>
      <c r="C830" s="30"/>
      <c r="D830" s="35"/>
      <c r="E830" s="35"/>
      <c r="F830" s="35"/>
      <c r="G830" s="35"/>
      <c r="H830" s="35"/>
      <c r="I830" s="35"/>
      <c r="J830" s="35"/>
      <c r="K830" s="35"/>
      <c r="L830" s="41"/>
      <c r="M830" s="52"/>
      <c r="N830" s="52"/>
      <c r="O830" s="52"/>
      <c r="P830" s="52"/>
      <c r="Q830" s="52"/>
      <c r="R830" s="51"/>
      <c r="S830" s="62"/>
      <c r="T830" s="62"/>
      <c r="U830" s="62"/>
      <c r="V830" s="66"/>
      <c r="W830" s="85"/>
      <c r="X830" s="93"/>
      <c r="Y830" s="97"/>
    </row>
    <row r="831" spans="2:25" ht="33.9" customHeight="1">
      <c r="B831" s="22">
        <f t="shared" si="12"/>
        <v>779</v>
      </c>
      <c r="C831" s="30"/>
      <c r="D831" s="35"/>
      <c r="E831" s="35"/>
      <c r="F831" s="35"/>
      <c r="G831" s="35"/>
      <c r="H831" s="35"/>
      <c r="I831" s="35"/>
      <c r="J831" s="35"/>
      <c r="K831" s="35"/>
      <c r="L831" s="41"/>
      <c r="M831" s="52"/>
      <c r="N831" s="52"/>
      <c r="O831" s="52"/>
      <c r="P831" s="52"/>
      <c r="Q831" s="52"/>
      <c r="R831" s="51"/>
      <c r="S831" s="62"/>
      <c r="T831" s="62"/>
      <c r="U831" s="62"/>
      <c r="V831" s="66"/>
      <c r="W831" s="85"/>
      <c r="X831" s="93"/>
      <c r="Y831" s="97"/>
    </row>
    <row r="832" spans="2:25" ht="33.9" customHeight="1">
      <c r="B832" s="22">
        <f t="shared" si="12"/>
        <v>780</v>
      </c>
      <c r="C832" s="30"/>
      <c r="D832" s="35"/>
      <c r="E832" s="35"/>
      <c r="F832" s="35"/>
      <c r="G832" s="35"/>
      <c r="H832" s="35"/>
      <c r="I832" s="35"/>
      <c r="J832" s="35"/>
      <c r="K832" s="35"/>
      <c r="L832" s="41"/>
      <c r="M832" s="52"/>
      <c r="N832" s="52"/>
      <c r="O832" s="52"/>
      <c r="P832" s="52"/>
      <c r="Q832" s="52"/>
      <c r="R832" s="51"/>
      <c r="S832" s="62"/>
      <c r="T832" s="62"/>
      <c r="U832" s="62"/>
      <c r="V832" s="66"/>
      <c r="W832" s="85"/>
      <c r="X832" s="93"/>
      <c r="Y832" s="97"/>
    </row>
    <row r="833" spans="2:25" ht="33.9" customHeight="1">
      <c r="B833" s="22">
        <f t="shared" si="12"/>
        <v>781</v>
      </c>
      <c r="C833" s="30"/>
      <c r="D833" s="35"/>
      <c r="E833" s="35"/>
      <c r="F833" s="35"/>
      <c r="G833" s="35"/>
      <c r="H833" s="35"/>
      <c r="I833" s="35"/>
      <c r="J833" s="35"/>
      <c r="K833" s="35"/>
      <c r="L833" s="41"/>
      <c r="M833" s="52"/>
      <c r="N833" s="52"/>
      <c r="O833" s="52"/>
      <c r="P833" s="52"/>
      <c r="Q833" s="52"/>
      <c r="R833" s="51"/>
      <c r="S833" s="62"/>
      <c r="T833" s="62"/>
      <c r="U833" s="62"/>
      <c r="V833" s="66"/>
      <c r="W833" s="85"/>
      <c r="X833" s="93"/>
      <c r="Y833" s="97"/>
    </row>
    <row r="834" spans="2:25" ht="33.9" customHeight="1">
      <c r="B834" s="22">
        <f t="shared" si="12"/>
        <v>782</v>
      </c>
      <c r="C834" s="30"/>
      <c r="D834" s="35"/>
      <c r="E834" s="35"/>
      <c r="F834" s="35"/>
      <c r="G834" s="35"/>
      <c r="H834" s="35"/>
      <c r="I834" s="35"/>
      <c r="J834" s="35"/>
      <c r="K834" s="35"/>
      <c r="L834" s="41"/>
      <c r="M834" s="52"/>
      <c r="N834" s="52"/>
      <c r="O834" s="52"/>
      <c r="P834" s="52"/>
      <c r="Q834" s="52"/>
      <c r="R834" s="51"/>
      <c r="S834" s="62"/>
      <c r="T834" s="62"/>
      <c r="U834" s="62"/>
      <c r="V834" s="66"/>
      <c r="W834" s="85"/>
      <c r="X834" s="93"/>
      <c r="Y834" s="97"/>
    </row>
    <row r="835" spans="2:25" ht="33.9" customHeight="1">
      <c r="B835" s="22">
        <f t="shared" si="12"/>
        <v>783</v>
      </c>
      <c r="C835" s="30"/>
      <c r="D835" s="35"/>
      <c r="E835" s="35"/>
      <c r="F835" s="35"/>
      <c r="G835" s="35"/>
      <c r="H835" s="35"/>
      <c r="I835" s="35"/>
      <c r="J835" s="35"/>
      <c r="K835" s="35"/>
      <c r="L835" s="41"/>
      <c r="M835" s="52"/>
      <c r="N835" s="52"/>
      <c r="O835" s="52"/>
      <c r="P835" s="52"/>
      <c r="Q835" s="52"/>
      <c r="R835" s="51"/>
      <c r="S835" s="62"/>
      <c r="T835" s="62"/>
      <c r="U835" s="62"/>
      <c r="V835" s="66"/>
      <c r="W835" s="85"/>
      <c r="X835" s="93"/>
      <c r="Y835" s="97"/>
    </row>
    <row r="836" spans="2:25" ht="33.9" customHeight="1">
      <c r="B836" s="22">
        <f t="shared" si="12"/>
        <v>784</v>
      </c>
      <c r="C836" s="30"/>
      <c r="D836" s="35"/>
      <c r="E836" s="35"/>
      <c r="F836" s="35"/>
      <c r="G836" s="35"/>
      <c r="H836" s="35"/>
      <c r="I836" s="35"/>
      <c r="J836" s="35"/>
      <c r="K836" s="35"/>
      <c r="L836" s="41"/>
      <c r="M836" s="52"/>
      <c r="N836" s="52"/>
      <c r="O836" s="52"/>
      <c r="P836" s="52"/>
      <c r="Q836" s="52"/>
      <c r="R836" s="51"/>
      <c r="S836" s="62"/>
      <c r="T836" s="62"/>
      <c r="U836" s="62"/>
      <c r="V836" s="66"/>
      <c r="W836" s="85"/>
      <c r="X836" s="93"/>
      <c r="Y836" s="97"/>
    </row>
    <row r="837" spans="2:25" ht="33.9" customHeight="1">
      <c r="B837" s="22">
        <f t="shared" si="12"/>
        <v>785</v>
      </c>
      <c r="C837" s="30"/>
      <c r="D837" s="35"/>
      <c r="E837" s="35"/>
      <c r="F837" s="35"/>
      <c r="G837" s="35"/>
      <c r="H837" s="35"/>
      <c r="I837" s="35"/>
      <c r="J837" s="35"/>
      <c r="K837" s="35"/>
      <c r="L837" s="41"/>
      <c r="M837" s="52"/>
      <c r="N837" s="52"/>
      <c r="O837" s="52"/>
      <c r="P837" s="52"/>
      <c r="Q837" s="52"/>
      <c r="R837" s="51"/>
      <c r="S837" s="62"/>
      <c r="T837" s="62"/>
      <c r="U837" s="62"/>
      <c r="V837" s="66"/>
      <c r="W837" s="85"/>
      <c r="X837" s="93"/>
      <c r="Y837" s="97"/>
    </row>
    <row r="838" spans="2:25" ht="33.9" customHeight="1">
      <c r="B838" s="22">
        <f t="shared" si="12"/>
        <v>786</v>
      </c>
      <c r="C838" s="30"/>
      <c r="D838" s="35"/>
      <c r="E838" s="35"/>
      <c r="F838" s="35"/>
      <c r="G838" s="35"/>
      <c r="H838" s="35"/>
      <c r="I838" s="35"/>
      <c r="J838" s="35"/>
      <c r="K838" s="35"/>
      <c r="L838" s="41"/>
      <c r="M838" s="52"/>
      <c r="N838" s="52"/>
      <c r="O838" s="52"/>
      <c r="P838" s="52"/>
      <c r="Q838" s="52"/>
      <c r="R838" s="51"/>
      <c r="S838" s="62"/>
      <c r="T838" s="62"/>
      <c r="U838" s="62"/>
      <c r="V838" s="66"/>
      <c r="W838" s="85"/>
      <c r="X838" s="93"/>
      <c r="Y838" s="97"/>
    </row>
    <row r="839" spans="2:25" ht="33.9" customHeight="1">
      <c r="B839" s="22">
        <f t="shared" si="12"/>
        <v>787</v>
      </c>
      <c r="C839" s="30"/>
      <c r="D839" s="35"/>
      <c r="E839" s="35"/>
      <c r="F839" s="35"/>
      <c r="G839" s="35"/>
      <c r="H839" s="35"/>
      <c r="I839" s="35"/>
      <c r="J839" s="35"/>
      <c r="K839" s="35"/>
      <c r="L839" s="41"/>
      <c r="M839" s="52"/>
      <c r="N839" s="52"/>
      <c r="O839" s="52"/>
      <c r="P839" s="52"/>
      <c r="Q839" s="52"/>
      <c r="R839" s="51"/>
      <c r="S839" s="62"/>
      <c r="T839" s="62"/>
      <c r="U839" s="62"/>
      <c r="V839" s="66"/>
      <c r="W839" s="85"/>
      <c r="X839" s="93"/>
      <c r="Y839" s="97"/>
    </row>
    <row r="840" spans="2:25" ht="33.9" customHeight="1">
      <c r="B840" s="22">
        <f t="shared" si="12"/>
        <v>788</v>
      </c>
      <c r="C840" s="30"/>
      <c r="D840" s="35"/>
      <c r="E840" s="35"/>
      <c r="F840" s="35"/>
      <c r="G840" s="35"/>
      <c r="H840" s="35"/>
      <c r="I840" s="35"/>
      <c r="J840" s="35"/>
      <c r="K840" s="35"/>
      <c r="L840" s="41"/>
      <c r="M840" s="52"/>
      <c r="N840" s="52"/>
      <c r="O840" s="52"/>
      <c r="P840" s="52"/>
      <c r="Q840" s="52"/>
      <c r="R840" s="51"/>
      <c r="S840" s="62"/>
      <c r="T840" s="62"/>
      <c r="U840" s="62"/>
      <c r="V840" s="66"/>
      <c r="W840" s="85"/>
      <c r="X840" s="93"/>
      <c r="Y840" s="97"/>
    </row>
    <row r="841" spans="2:25" ht="33.9" customHeight="1">
      <c r="B841" s="22">
        <f t="shared" si="12"/>
        <v>789</v>
      </c>
      <c r="C841" s="30"/>
      <c r="D841" s="35"/>
      <c r="E841" s="35"/>
      <c r="F841" s="35"/>
      <c r="G841" s="35"/>
      <c r="H841" s="35"/>
      <c r="I841" s="35"/>
      <c r="J841" s="35"/>
      <c r="K841" s="35"/>
      <c r="L841" s="41"/>
      <c r="M841" s="52"/>
      <c r="N841" s="52"/>
      <c r="O841" s="52"/>
      <c r="P841" s="52"/>
      <c r="Q841" s="52"/>
      <c r="R841" s="51"/>
      <c r="S841" s="62"/>
      <c r="T841" s="62"/>
      <c r="U841" s="62"/>
      <c r="V841" s="66"/>
      <c r="W841" s="85"/>
      <c r="X841" s="93"/>
      <c r="Y841" s="97"/>
    </row>
    <row r="842" spans="2:25" ht="33.9" customHeight="1">
      <c r="B842" s="22">
        <f t="shared" si="12"/>
        <v>790</v>
      </c>
      <c r="C842" s="30"/>
      <c r="D842" s="35"/>
      <c r="E842" s="35"/>
      <c r="F842" s="35"/>
      <c r="G842" s="35"/>
      <c r="H842" s="35"/>
      <c r="I842" s="35"/>
      <c r="J842" s="35"/>
      <c r="K842" s="35"/>
      <c r="L842" s="41"/>
      <c r="M842" s="52"/>
      <c r="N842" s="52"/>
      <c r="O842" s="52"/>
      <c r="P842" s="52"/>
      <c r="Q842" s="52"/>
      <c r="R842" s="51"/>
      <c r="S842" s="62"/>
      <c r="T842" s="62"/>
      <c r="U842" s="62"/>
      <c r="V842" s="66"/>
      <c r="W842" s="85"/>
      <c r="X842" s="93"/>
      <c r="Y842" s="97"/>
    </row>
    <row r="843" spans="2:25" ht="33.9" customHeight="1">
      <c r="B843" s="22">
        <f t="shared" si="12"/>
        <v>791</v>
      </c>
      <c r="C843" s="30"/>
      <c r="D843" s="35"/>
      <c r="E843" s="35"/>
      <c r="F843" s="35"/>
      <c r="G843" s="35"/>
      <c r="H843" s="35"/>
      <c r="I843" s="35"/>
      <c r="J843" s="35"/>
      <c r="K843" s="35"/>
      <c r="L843" s="41"/>
      <c r="M843" s="52"/>
      <c r="N843" s="52"/>
      <c r="O843" s="52"/>
      <c r="P843" s="52"/>
      <c r="Q843" s="52"/>
      <c r="R843" s="51"/>
      <c r="S843" s="62"/>
      <c r="T843" s="62"/>
      <c r="U843" s="62"/>
      <c r="V843" s="66"/>
      <c r="W843" s="85"/>
      <c r="X843" s="93"/>
      <c r="Y843" s="97"/>
    </row>
    <row r="844" spans="2:25" ht="33.9" customHeight="1">
      <c r="B844" s="22">
        <f t="shared" si="12"/>
        <v>792</v>
      </c>
      <c r="C844" s="30"/>
      <c r="D844" s="35"/>
      <c r="E844" s="35"/>
      <c r="F844" s="35"/>
      <c r="G844" s="35"/>
      <c r="H844" s="35"/>
      <c r="I844" s="35"/>
      <c r="J844" s="35"/>
      <c r="K844" s="35"/>
      <c r="L844" s="41"/>
      <c r="M844" s="52"/>
      <c r="N844" s="52"/>
      <c r="O844" s="52"/>
      <c r="P844" s="52"/>
      <c r="Q844" s="52"/>
      <c r="R844" s="51"/>
      <c r="S844" s="62"/>
      <c r="T844" s="62"/>
      <c r="U844" s="62"/>
      <c r="V844" s="66"/>
      <c r="W844" s="85"/>
      <c r="X844" s="93"/>
      <c r="Y844" s="97"/>
    </row>
    <row r="845" spans="2:25" ht="33.9" customHeight="1">
      <c r="B845" s="22">
        <f t="shared" si="12"/>
        <v>793</v>
      </c>
      <c r="C845" s="30"/>
      <c r="D845" s="35"/>
      <c r="E845" s="35"/>
      <c r="F845" s="35"/>
      <c r="G845" s="35"/>
      <c r="H845" s="35"/>
      <c r="I845" s="35"/>
      <c r="J845" s="35"/>
      <c r="K845" s="35"/>
      <c r="L845" s="41"/>
      <c r="M845" s="52"/>
      <c r="N845" s="52"/>
      <c r="O845" s="52"/>
      <c r="P845" s="52"/>
      <c r="Q845" s="52"/>
      <c r="R845" s="51"/>
      <c r="S845" s="62"/>
      <c r="T845" s="62"/>
      <c r="U845" s="62"/>
      <c r="V845" s="66"/>
      <c r="W845" s="85"/>
      <c r="X845" s="93"/>
      <c r="Y845" s="97"/>
    </row>
    <row r="846" spans="2:25" ht="33.9" customHeight="1">
      <c r="B846" s="22">
        <f t="shared" si="12"/>
        <v>794</v>
      </c>
      <c r="C846" s="30"/>
      <c r="D846" s="35"/>
      <c r="E846" s="35"/>
      <c r="F846" s="35"/>
      <c r="G846" s="35"/>
      <c r="H846" s="35"/>
      <c r="I846" s="35"/>
      <c r="J846" s="35"/>
      <c r="K846" s="35"/>
      <c r="L846" s="41"/>
      <c r="M846" s="52"/>
      <c r="N846" s="52"/>
      <c r="O846" s="52"/>
      <c r="P846" s="52"/>
      <c r="Q846" s="52"/>
      <c r="R846" s="51"/>
      <c r="S846" s="62"/>
      <c r="T846" s="62"/>
      <c r="U846" s="62"/>
      <c r="V846" s="66"/>
      <c r="W846" s="85"/>
      <c r="X846" s="93"/>
      <c r="Y846" s="97"/>
    </row>
    <row r="847" spans="2:25" ht="33.9" customHeight="1">
      <c r="B847" s="22">
        <f t="shared" si="12"/>
        <v>795</v>
      </c>
      <c r="C847" s="30"/>
      <c r="D847" s="35"/>
      <c r="E847" s="35"/>
      <c r="F847" s="35"/>
      <c r="G847" s="35"/>
      <c r="H847" s="35"/>
      <c r="I847" s="35"/>
      <c r="J847" s="35"/>
      <c r="K847" s="35"/>
      <c r="L847" s="41"/>
      <c r="M847" s="52"/>
      <c r="N847" s="52"/>
      <c r="O847" s="52"/>
      <c r="P847" s="52"/>
      <c r="Q847" s="52"/>
      <c r="R847" s="51"/>
      <c r="S847" s="62"/>
      <c r="T847" s="62"/>
      <c r="U847" s="62"/>
      <c r="V847" s="66"/>
      <c r="W847" s="85"/>
      <c r="X847" s="93"/>
      <c r="Y847" s="97"/>
    </row>
    <row r="848" spans="2:25" ht="33.9" customHeight="1">
      <c r="B848" s="22">
        <f t="shared" si="12"/>
        <v>796</v>
      </c>
      <c r="C848" s="30"/>
      <c r="D848" s="35"/>
      <c r="E848" s="35"/>
      <c r="F848" s="35"/>
      <c r="G848" s="35"/>
      <c r="H848" s="35"/>
      <c r="I848" s="35"/>
      <c r="J848" s="35"/>
      <c r="K848" s="35"/>
      <c r="L848" s="41"/>
      <c r="M848" s="52"/>
      <c r="N848" s="52"/>
      <c r="O848" s="52"/>
      <c r="P848" s="52"/>
      <c r="Q848" s="52"/>
      <c r="R848" s="51"/>
      <c r="S848" s="62"/>
      <c r="T848" s="62"/>
      <c r="U848" s="62"/>
      <c r="V848" s="66"/>
      <c r="W848" s="85"/>
      <c r="X848" s="93"/>
      <c r="Y848" s="97"/>
    </row>
    <row r="849" spans="2:25" ht="33.9" customHeight="1">
      <c r="B849" s="22">
        <f t="shared" si="12"/>
        <v>797</v>
      </c>
      <c r="C849" s="30"/>
      <c r="D849" s="35"/>
      <c r="E849" s="35"/>
      <c r="F849" s="35"/>
      <c r="G849" s="35"/>
      <c r="H849" s="35"/>
      <c r="I849" s="35"/>
      <c r="J849" s="35"/>
      <c r="K849" s="35"/>
      <c r="L849" s="41"/>
      <c r="M849" s="52"/>
      <c r="N849" s="52"/>
      <c r="O849" s="52"/>
      <c r="P849" s="52"/>
      <c r="Q849" s="52"/>
      <c r="R849" s="51"/>
      <c r="S849" s="62"/>
      <c r="T849" s="62"/>
      <c r="U849" s="62"/>
      <c r="V849" s="66"/>
      <c r="W849" s="85"/>
      <c r="X849" s="93"/>
      <c r="Y849" s="97"/>
    </row>
    <row r="850" spans="2:25" ht="33.9" customHeight="1">
      <c r="B850" s="22">
        <f t="shared" si="12"/>
        <v>798</v>
      </c>
      <c r="C850" s="30"/>
      <c r="D850" s="35"/>
      <c r="E850" s="35"/>
      <c r="F850" s="35"/>
      <c r="G850" s="35"/>
      <c r="H850" s="35"/>
      <c r="I850" s="35"/>
      <c r="J850" s="35"/>
      <c r="K850" s="35"/>
      <c r="L850" s="41"/>
      <c r="M850" s="52"/>
      <c r="N850" s="52"/>
      <c r="O850" s="52"/>
      <c r="P850" s="52"/>
      <c r="Q850" s="52"/>
      <c r="R850" s="51"/>
      <c r="S850" s="62"/>
      <c r="T850" s="62"/>
      <c r="U850" s="62"/>
      <c r="V850" s="66"/>
      <c r="W850" s="85"/>
      <c r="X850" s="93"/>
      <c r="Y850" s="97"/>
    </row>
    <row r="851" spans="2:25" ht="33.9" customHeight="1">
      <c r="B851" s="22">
        <f t="shared" si="12"/>
        <v>799</v>
      </c>
      <c r="C851" s="30"/>
      <c r="D851" s="35"/>
      <c r="E851" s="35"/>
      <c r="F851" s="35"/>
      <c r="G851" s="35"/>
      <c r="H851" s="35"/>
      <c r="I851" s="35"/>
      <c r="J851" s="35"/>
      <c r="K851" s="35"/>
      <c r="L851" s="41"/>
      <c r="M851" s="52"/>
      <c r="N851" s="52"/>
      <c r="O851" s="52"/>
      <c r="P851" s="52"/>
      <c r="Q851" s="52"/>
      <c r="R851" s="51"/>
      <c r="S851" s="62"/>
      <c r="T851" s="62"/>
      <c r="U851" s="62"/>
      <c r="V851" s="66"/>
      <c r="W851" s="85"/>
      <c r="X851" s="93"/>
      <c r="Y851" s="97"/>
    </row>
    <row r="852" spans="2:25" ht="33.9" customHeight="1">
      <c r="B852" s="22">
        <f t="shared" si="12"/>
        <v>800</v>
      </c>
      <c r="C852" s="30"/>
      <c r="D852" s="35"/>
      <c r="E852" s="35"/>
      <c r="F852" s="35"/>
      <c r="G852" s="35"/>
      <c r="H852" s="35"/>
      <c r="I852" s="35"/>
      <c r="J852" s="35"/>
      <c r="K852" s="35"/>
      <c r="L852" s="41"/>
      <c r="M852" s="52"/>
      <c r="N852" s="52"/>
      <c r="O852" s="52"/>
      <c r="P852" s="52"/>
      <c r="Q852" s="52"/>
      <c r="R852" s="51"/>
      <c r="S852" s="62"/>
      <c r="T852" s="62"/>
      <c r="U852" s="62"/>
      <c r="V852" s="66"/>
      <c r="W852" s="85"/>
      <c r="X852" s="93"/>
      <c r="Y852" s="97"/>
    </row>
    <row r="853" spans="2:25" ht="33.9" customHeight="1">
      <c r="B853" s="22">
        <f t="shared" si="12"/>
        <v>801</v>
      </c>
      <c r="C853" s="30"/>
      <c r="D853" s="35"/>
      <c r="E853" s="35"/>
      <c r="F853" s="35"/>
      <c r="G853" s="35"/>
      <c r="H853" s="35"/>
      <c r="I853" s="35"/>
      <c r="J853" s="35"/>
      <c r="K853" s="35"/>
      <c r="L853" s="41"/>
      <c r="M853" s="52"/>
      <c r="N853" s="52"/>
      <c r="O853" s="52"/>
      <c r="P853" s="52"/>
      <c r="Q853" s="52"/>
      <c r="R853" s="51"/>
      <c r="S853" s="62"/>
      <c r="T853" s="62"/>
      <c r="U853" s="62"/>
      <c r="V853" s="66"/>
      <c r="W853" s="85"/>
      <c r="X853" s="93"/>
      <c r="Y853" s="97"/>
    </row>
    <row r="854" spans="2:25" ht="33.9" customHeight="1">
      <c r="B854" s="22">
        <f t="shared" si="12"/>
        <v>802</v>
      </c>
      <c r="C854" s="30"/>
      <c r="D854" s="35"/>
      <c r="E854" s="35"/>
      <c r="F854" s="35"/>
      <c r="G854" s="35"/>
      <c r="H854" s="35"/>
      <c r="I854" s="35"/>
      <c r="J854" s="35"/>
      <c r="K854" s="35"/>
      <c r="L854" s="41"/>
      <c r="M854" s="52"/>
      <c r="N854" s="52"/>
      <c r="O854" s="52"/>
      <c r="P854" s="52"/>
      <c r="Q854" s="52"/>
      <c r="R854" s="51"/>
      <c r="S854" s="62"/>
      <c r="T854" s="62"/>
      <c r="U854" s="62"/>
      <c r="V854" s="66"/>
      <c r="W854" s="85"/>
      <c r="X854" s="93"/>
      <c r="Y854" s="97"/>
    </row>
    <row r="855" spans="2:25" ht="33.9" customHeight="1">
      <c r="B855" s="22">
        <f t="shared" si="12"/>
        <v>803</v>
      </c>
      <c r="C855" s="30"/>
      <c r="D855" s="35"/>
      <c r="E855" s="35"/>
      <c r="F855" s="35"/>
      <c r="G855" s="35"/>
      <c r="H855" s="35"/>
      <c r="I855" s="35"/>
      <c r="J855" s="35"/>
      <c r="K855" s="35"/>
      <c r="L855" s="41"/>
      <c r="M855" s="52"/>
      <c r="N855" s="52"/>
      <c r="O855" s="52"/>
      <c r="P855" s="52"/>
      <c r="Q855" s="52"/>
      <c r="R855" s="51"/>
      <c r="S855" s="62"/>
      <c r="T855" s="62"/>
      <c r="U855" s="62"/>
      <c r="V855" s="66"/>
      <c r="W855" s="85"/>
      <c r="X855" s="93"/>
      <c r="Y855" s="97"/>
    </row>
    <row r="856" spans="2:25" ht="33.9" customHeight="1">
      <c r="B856" s="22">
        <f t="shared" si="12"/>
        <v>804</v>
      </c>
      <c r="C856" s="30"/>
      <c r="D856" s="35"/>
      <c r="E856" s="35"/>
      <c r="F856" s="35"/>
      <c r="G856" s="35"/>
      <c r="H856" s="35"/>
      <c r="I856" s="35"/>
      <c r="J856" s="35"/>
      <c r="K856" s="35"/>
      <c r="L856" s="41"/>
      <c r="M856" s="52"/>
      <c r="N856" s="52"/>
      <c r="O856" s="52"/>
      <c r="P856" s="52"/>
      <c r="Q856" s="52"/>
      <c r="R856" s="51"/>
      <c r="S856" s="62"/>
      <c r="T856" s="62"/>
      <c r="U856" s="62"/>
      <c r="V856" s="66"/>
      <c r="W856" s="85"/>
      <c r="X856" s="93"/>
      <c r="Y856" s="97"/>
    </row>
    <row r="857" spans="2:25" ht="33.9" customHeight="1">
      <c r="B857" s="22">
        <f t="shared" si="12"/>
        <v>805</v>
      </c>
      <c r="C857" s="30"/>
      <c r="D857" s="35"/>
      <c r="E857" s="35"/>
      <c r="F857" s="35"/>
      <c r="G857" s="35"/>
      <c r="H857" s="35"/>
      <c r="I857" s="35"/>
      <c r="J857" s="35"/>
      <c r="K857" s="35"/>
      <c r="L857" s="41"/>
      <c r="M857" s="52"/>
      <c r="N857" s="52"/>
      <c r="O857" s="52"/>
      <c r="P857" s="52"/>
      <c r="Q857" s="52"/>
      <c r="R857" s="51"/>
      <c r="S857" s="62"/>
      <c r="T857" s="62"/>
      <c r="U857" s="62"/>
      <c r="V857" s="66"/>
      <c r="W857" s="85"/>
      <c r="X857" s="93"/>
      <c r="Y857" s="97"/>
    </row>
    <row r="858" spans="2:25" ht="33.9" customHeight="1">
      <c r="B858" s="22">
        <f t="shared" si="12"/>
        <v>806</v>
      </c>
      <c r="C858" s="30"/>
      <c r="D858" s="35"/>
      <c r="E858" s="35"/>
      <c r="F858" s="35"/>
      <c r="G858" s="35"/>
      <c r="H858" s="35"/>
      <c r="I858" s="35"/>
      <c r="J858" s="35"/>
      <c r="K858" s="35"/>
      <c r="L858" s="41"/>
      <c r="M858" s="52"/>
      <c r="N858" s="52"/>
      <c r="O858" s="52"/>
      <c r="P858" s="52"/>
      <c r="Q858" s="52"/>
      <c r="R858" s="51"/>
      <c r="S858" s="62"/>
      <c r="T858" s="62"/>
      <c r="U858" s="62"/>
      <c r="V858" s="66"/>
      <c r="W858" s="85"/>
      <c r="X858" s="93"/>
      <c r="Y858" s="97"/>
    </row>
    <row r="859" spans="2:25" ht="33.9" customHeight="1">
      <c r="B859" s="22">
        <f t="shared" si="12"/>
        <v>807</v>
      </c>
      <c r="C859" s="30"/>
      <c r="D859" s="35"/>
      <c r="E859" s="35"/>
      <c r="F859" s="35"/>
      <c r="G859" s="35"/>
      <c r="H859" s="35"/>
      <c r="I859" s="35"/>
      <c r="J859" s="35"/>
      <c r="K859" s="35"/>
      <c r="L859" s="41"/>
      <c r="M859" s="52"/>
      <c r="N859" s="52"/>
      <c r="O859" s="52"/>
      <c r="P859" s="52"/>
      <c r="Q859" s="52"/>
      <c r="R859" s="51"/>
      <c r="S859" s="62"/>
      <c r="T859" s="62"/>
      <c r="U859" s="62"/>
      <c r="V859" s="66"/>
      <c r="W859" s="85"/>
      <c r="X859" s="93"/>
      <c r="Y859" s="97"/>
    </row>
    <row r="860" spans="2:25" ht="33.9" customHeight="1">
      <c r="B860" s="22">
        <f t="shared" si="12"/>
        <v>808</v>
      </c>
      <c r="C860" s="30"/>
      <c r="D860" s="35"/>
      <c r="E860" s="35"/>
      <c r="F860" s="35"/>
      <c r="G860" s="35"/>
      <c r="H860" s="35"/>
      <c r="I860" s="35"/>
      <c r="J860" s="35"/>
      <c r="K860" s="35"/>
      <c r="L860" s="41"/>
      <c r="M860" s="52"/>
      <c r="N860" s="52"/>
      <c r="O860" s="52"/>
      <c r="P860" s="52"/>
      <c r="Q860" s="52"/>
      <c r="R860" s="51"/>
      <c r="S860" s="62"/>
      <c r="T860" s="62"/>
      <c r="U860" s="62"/>
      <c r="V860" s="66"/>
      <c r="W860" s="85"/>
      <c r="X860" s="93"/>
      <c r="Y860" s="97"/>
    </row>
    <row r="861" spans="2:25" ht="33.9" customHeight="1">
      <c r="B861" s="22">
        <f t="shared" si="12"/>
        <v>809</v>
      </c>
      <c r="C861" s="30"/>
      <c r="D861" s="35"/>
      <c r="E861" s="35"/>
      <c r="F861" s="35"/>
      <c r="G861" s="35"/>
      <c r="H861" s="35"/>
      <c r="I861" s="35"/>
      <c r="J861" s="35"/>
      <c r="K861" s="35"/>
      <c r="L861" s="41"/>
      <c r="M861" s="52"/>
      <c r="N861" s="52"/>
      <c r="O861" s="52"/>
      <c r="P861" s="52"/>
      <c r="Q861" s="52"/>
      <c r="R861" s="51"/>
      <c r="S861" s="62"/>
      <c r="T861" s="62"/>
      <c r="U861" s="62"/>
      <c r="V861" s="66"/>
      <c r="W861" s="85"/>
      <c r="X861" s="93"/>
      <c r="Y861" s="97"/>
    </row>
    <row r="862" spans="2:25" ht="33.9" customHeight="1">
      <c r="B862" s="22">
        <f t="shared" si="12"/>
        <v>810</v>
      </c>
      <c r="C862" s="30"/>
      <c r="D862" s="35"/>
      <c r="E862" s="35"/>
      <c r="F862" s="35"/>
      <c r="G862" s="35"/>
      <c r="H862" s="35"/>
      <c r="I862" s="35"/>
      <c r="J862" s="35"/>
      <c r="K862" s="35"/>
      <c r="L862" s="41"/>
      <c r="M862" s="52"/>
      <c r="N862" s="52"/>
      <c r="O862" s="52"/>
      <c r="P862" s="52"/>
      <c r="Q862" s="52"/>
      <c r="R862" s="51"/>
      <c r="S862" s="62"/>
      <c r="T862" s="62"/>
      <c r="U862" s="62"/>
      <c r="V862" s="66"/>
      <c r="W862" s="85"/>
      <c r="X862" s="93"/>
      <c r="Y862" s="97"/>
    </row>
    <row r="863" spans="2:25" ht="33.9" customHeight="1">
      <c r="B863" s="22">
        <f t="shared" si="12"/>
        <v>811</v>
      </c>
      <c r="C863" s="30"/>
      <c r="D863" s="35"/>
      <c r="E863" s="35"/>
      <c r="F863" s="35"/>
      <c r="G863" s="35"/>
      <c r="H863" s="35"/>
      <c r="I863" s="35"/>
      <c r="J863" s="35"/>
      <c r="K863" s="35"/>
      <c r="L863" s="41"/>
      <c r="M863" s="52"/>
      <c r="N863" s="52"/>
      <c r="O863" s="52"/>
      <c r="P863" s="52"/>
      <c r="Q863" s="52"/>
      <c r="R863" s="51"/>
      <c r="S863" s="62"/>
      <c r="T863" s="62"/>
      <c r="U863" s="62"/>
      <c r="V863" s="66"/>
      <c r="W863" s="85"/>
      <c r="X863" s="93"/>
      <c r="Y863" s="97"/>
    </row>
    <row r="864" spans="2:25" ht="33.9" customHeight="1">
      <c r="B864" s="22">
        <f t="shared" si="12"/>
        <v>812</v>
      </c>
      <c r="C864" s="30"/>
      <c r="D864" s="35"/>
      <c r="E864" s="35"/>
      <c r="F864" s="35"/>
      <c r="G864" s="35"/>
      <c r="H864" s="35"/>
      <c r="I864" s="35"/>
      <c r="J864" s="35"/>
      <c r="K864" s="35"/>
      <c r="L864" s="41"/>
      <c r="M864" s="52"/>
      <c r="N864" s="52"/>
      <c r="O864" s="52"/>
      <c r="P864" s="52"/>
      <c r="Q864" s="52"/>
      <c r="R864" s="51"/>
      <c r="S864" s="62"/>
      <c r="T864" s="62"/>
      <c r="U864" s="62"/>
      <c r="V864" s="66"/>
      <c r="W864" s="85"/>
      <c r="X864" s="93"/>
      <c r="Y864" s="97"/>
    </row>
    <row r="865" spans="2:25" ht="33.9" customHeight="1">
      <c r="B865" s="22">
        <f t="shared" si="12"/>
        <v>813</v>
      </c>
      <c r="C865" s="30"/>
      <c r="D865" s="35"/>
      <c r="E865" s="35"/>
      <c r="F865" s="35"/>
      <c r="G865" s="35"/>
      <c r="H865" s="35"/>
      <c r="I865" s="35"/>
      <c r="J865" s="35"/>
      <c r="K865" s="35"/>
      <c r="L865" s="41"/>
      <c r="M865" s="52"/>
      <c r="N865" s="52"/>
      <c r="O865" s="52"/>
      <c r="P865" s="52"/>
      <c r="Q865" s="52"/>
      <c r="R865" s="51"/>
      <c r="S865" s="62"/>
      <c r="T865" s="62"/>
      <c r="U865" s="62"/>
      <c r="V865" s="66"/>
      <c r="W865" s="85"/>
      <c r="X865" s="93"/>
      <c r="Y865" s="97"/>
    </row>
    <row r="866" spans="2:25" ht="33.9" customHeight="1">
      <c r="B866" s="22">
        <f t="shared" si="12"/>
        <v>814</v>
      </c>
      <c r="C866" s="30"/>
      <c r="D866" s="35"/>
      <c r="E866" s="35"/>
      <c r="F866" s="35"/>
      <c r="G866" s="35"/>
      <c r="H866" s="35"/>
      <c r="I866" s="35"/>
      <c r="J866" s="35"/>
      <c r="K866" s="35"/>
      <c r="L866" s="41"/>
      <c r="M866" s="52"/>
      <c r="N866" s="52"/>
      <c r="O866" s="52"/>
      <c r="P866" s="52"/>
      <c r="Q866" s="52"/>
      <c r="R866" s="51"/>
      <c r="S866" s="62"/>
      <c r="T866" s="62"/>
      <c r="U866" s="62"/>
      <c r="V866" s="66"/>
      <c r="W866" s="85"/>
      <c r="X866" s="93"/>
      <c r="Y866" s="97"/>
    </row>
    <row r="867" spans="2:25" ht="33.9" customHeight="1">
      <c r="B867" s="22">
        <f t="shared" si="12"/>
        <v>815</v>
      </c>
      <c r="C867" s="30"/>
      <c r="D867" s="35"/>
      <c r="E867" s="35"/>
      <c r="F867" s="35"/>
      <c r="G867" s="35"/>
      <c r="H867" s="35"/>
      <c r="I867" s="35"/>
      <c r="J867" s="35"/>
      <c r="K867" s="35"/>
      <c r="L867" s="41"/>
      <c r="M867" s="52"/>
      <c r="N867" s="52"/>
      <c r="O867" s="52"/>
      <c r="P867" s="52"/>
      <c r="Q867" s="52"/>
      <c r="R867" s="51"/>
      <c r="S867" s="62"/>
      <c r="T867" s="62"/>
      <c r="U867" s="62"/>
      <c r="V867" s="66"/>
      <c r="W867" s="85"/>
      <c r="X867" s="93"/>
      <c r="Y867" s="97"/>
    </row>
    <row r="868" spans="2:25" ht="33.9" customHeight="1">
      <c r="B868" s="22">
        <f t="shared" si="12"/>
        <v>816</v>
      </c>
      <c r="C868" s="30"/>
      <c r="D868" s="35"/>
      <c r="E868" s="35"/>
      <c r="F868" s="35"/>
      <c r="G868" s="35"/>
      <c r="H868" s="35"/>
      <c r="I868" s="35"/>
      <c r="J868" s="35"/>
      <c r="K868" s="35"/>
      <c r="L868" s="41"/>
      <c r="M868" s="52"/>
      <c r="N868" s="52"/>
      <c r="O868" s="52"/>
      <c r="P868" s="52"/>
      <c r="Q868" s="52"/>
      <c r="R868" s="51"/>
      <c r="S868" s="62"/>
      <c r="T868" s="62"/>
      <c r="U868" s="62"/>
      <c r="V868" s="66"/>
      <c r="W868" s="85"/>
      <c r="X868" s="93"/>
      <c r="Y868" s="97"/>
    </row>
    <row r="869" spans="2:25" ht="33.9" customHeight="1">
      <c r="B869" s="22">
        <f t="shared" si="12"/>
        <v>817</v>
      </c>
      <c r="C869" s="30"/>
      <c r="D869" s="35"/>
      <c r="E869" s="35"/>
      <c r="F869" s="35"/>
      <c r="G869" s="35"/>
      <c r="H869" s="35"/>
      <c r="I869" s="35"/>
      <c r="J869" s="35"/>
      <c r="K869" s="35"/>
      <c r="L869" s="41"/>
      <c r="M869" s="52"/>
      <c r="N869" s="52"/>
      <c r="O869" s="52"/>
      <c r="P869" s="52"/>
      <c r="Q869" s="52"/>
      <c r="R869" s="51"/>
      <c r="S869" s="62"/>
      <c r="T869" s="62"/>
      <c r="U869" s="62"/>
      <c r="V869" s="66"/>
      <c r="W869" s="85"/>
      <c r="X869" s="93"/>
      <c r="Y869" s="97"/>
    </row>
    <row r="870" spans="2:25" ht="33.9" customHeight="1">
      <c r="B870" s="22">
        <f t="shared" si="12"/>
        <v>818</v>
      </c>
      <c r="C870" s="30"/>
      <c r="D870" s="35"/>
      <c r="E870" s="35"/>
      <c r="F870" s="35"/>
      <c r="G870" s="35"/>
      <c r="H870" s="35"/>
      <c r="I870" s="35"/>
      <c r="J870" s="35"/>
      <c r="K870" s="35"/>
      <c r="L870" s="41"/>
      <c r="M870" s="52"/>
      <c r="N870" s="52"/>
      <c r="O870" s="52"/>
      <c r="P870" s="52"/>
      <c r="Q870" s="52"/>
      <c r="R870" s="51"/>
      <c r="S870" s="62"/>
      <c r="T870" s="62"/>
      <c r="U870" s="62"/>
      <c r="V870" s="66"/>
      <c r="W870" s="85"/>
      <c r="X870" s="93"/>
      <c r="Y870" s="97"/>
    </row>
    <row r="871" spans="2:25" ht="33.9" customHeight="1">
      <c r="B871" s="22">
        <f t="shared" si="12"/>
        <v>819</v>
      </c>
      <c r="C871" s="30"/>
      <c r="D871" s="35"/>
      <c r="E871" s="35"/>
      <c r="F871" s="35"/>
      <c r="G871" s="35"/>
      <c r="H871" s="35"/>
      <c r="I871" s="35"/>
      <c r="J871" s="35"/>
      <c r="K871" s="35"/>
      <c r="L871" s="41"/>
      <c r="M871" s="52"/>
      <c r="N871" s="52"/>
      <c r="O871" s="52"/>
      <c r="P871" s="52"/>
      <c r="Q871" s="52"/>
      <c r="R871" s="51"/>
      <c r="S871" s="62"/>
      <c r="T871" s="62"/>
      <c r="U871" s="62"/>
      <c r="V871" s="66"/>
      <c r="W871" s="85"/>
      <c r="X871" s="93"/>
      <c r="Y871" s="97"/>
    </row>
    <row r="872" spans="2:25" ht="33.9" customHeight="1">
      <c r="B872" s="22">
        <f t="shared" si="12"/>
        <v>820</v>
      </c>
      <c r="C872" s="30"/>
      <c r="D872" s="35"/>
      <c r="E872" s="35"/>
      <c r="F872" s="35"/>
      <c r="G872" s="35"/>
      <c r="H872" s="35"/>
      <c r="I872" s="35"/>
      <c r="J872" s="35"/>
      <c r="K872" s="35"/>
      <c r="L872" s="41"/>
      <c r="M872" s="52"/>
      <c r="N872" s="52"/>
      <c r="O872" s="52"/>
      <c r="P872" s="52"/>
      <c r="Q872" s="52"/>
      <c r="R872" s="51"/>
      <c r="S872" s="62"/>
      <c r="T872" s="62"/>
      <c r="U872" s="62"/>
      <c r="V872" s="66"/>
      <c r="W872" s="85"/>
      <c r="X872" s="93"/>
      <c r="Y872" s="97"/>
    </row>
    <row r="873" spans="2:25" ht="33.9" customHeight="1">
      <c r="B873" s="22">
        <f t="shared" si="12"/>
        <v>821</v>
      </c>
      <c r="C873" s="30"/>
      <c r="D873" s="35"/>
      <c r="E873" s="35"/>
      <c r="F873" s="35"/>
      <c r="G873" s="35"/>
      <c r="H873" s="35"/>
      <c r="I873" s="35"/>
      <c r="J873" s="35"/>
      <c r="K873" s="35"/>
      <c r="L873" s="41"/>
      <c r="M873" s="52"/>
      <c r="N873" s="52"/>
      <c r="O873" s="52"/>
      <c r="P873" s="52"/>
      <c r="Q873" s="52"/>
      <c r="R873" s="51"/>
      <c r="S873" s="62"/>
      <c r="T873" s="62"/>
      <c r="U873" s="62"/>
      <c r="V873" s="66"/>
      <c r="W873" s="85"/>
      <c r="X873" s="93"/>
      <c r="Y873" s="97"/>
    </row>
    <row r="874" spans="2:25" ht="33.9" customHeight="1">
      <c r="B874" s="22">
        <f t="shared" si="12"/>
        <v>822</v>
      </c>
      <c r="C874" s="30"/>
      <c r="D874" s="35"/>
      <c r="E874" s="35"/>
      <c r="F874" s="35"/>
      <c r="G874" s="35"/>
      <c r="H874" s="35"/>
      <c r="I874" s="35"/>
      <c r="J874" s="35"/>
      <c r="K874" s="35"/>
      <c r="L874" s="41"/>
      <c r="M874" s="52"/>
      <c r="N874" s="52"/>
      <c r="O874" s="52"/>
      <c r="P874" s="52"/>
      <c r="Q874" s="52"/>
      <c r="R874" s="51"/>
      <c r="S874" s="62"/>
      <c r="T874" s="62"/>
      <c r="U874" s="62"/>
      <c r="V874" s="66"/>
      <c r="W874" s="85"/>
      <c r="X874" s="93"/>
      <c r="Y874" s="97"/>
    </row>
    <row r="875" spans="2:25" ht="33.9" customHeight="1">
      <c r="B875" s="22">
        <f t="shared" si="12"/>
        <v>823</v>
      </c>
      <c r="C875" s="30"/>
      <c r="D875" s="35"/>
      <c r="E875" s="35"/>
      <c r="F875" s="35"/>
      <c r="G875" s="35"/>
      <c r="H875" s="35"/>
      <c r="I875" s="35"/>
      <c r="J875" s="35"/>
      <c r="K875" s="35"/>
      <c r="L875" s="41"/>
      <c r="M875" s="52"/>
      <c r="N875" s="52"/>
      <c r="O875" s="52"/>
      <c r="P875" s="52"/>
      <c r="Q875" s="52"/>
      <c r="R875" s="51"/>
      <c r="S875" s="62"/>
      <c r="T875" s="62"/>
      <c r="U875" s="62"/>
      <c r="V875" s="66"/>
      <c r="W875" s="85"/>
      <c r="X875" s="93"/>
      <c r="Y875" s="97"/>
    </row>
    <row r="876" spans="2:25" ht="33.9" customHeight="1">
      <c r="B876" s="22">
        <f t="shared" si="12"/>
        <v>824</v>
      </c>
      <c r="C876" s="30"/>
      <c r="D876" s="35"/>
      <c r="E876" s="35"/>
      <c r="F876" s="35"/>
      <c r="G876" s="35"/>
      <c r="H876" s="35"/>
      <c r="I876" s="35"/>
      <c r="J876" s="35"/>
      <c r="K876" s="35"/>
      <c r="L876" s="41"/>
      <c r="M876" s="52"/>
      <c r="N876" s="52"/>
      <c r="O876" s="52"/>
      <c r="P876" s="52"/>
      <c r="Q876" s="52"/>
      <c r="R876" s="51"/>
      <c r="S876" s="62"/>
      <c r="T876" s="62"/>
      <c r="U876" s="62"/>
      <c r="V876" s="66"/>
      <c r="W876" s="85"/>
      <c r="X876" s="93"/>
      <c r="Y876" s="97"/>
    </row>
    <row r="877" spans="2:25" ht="33.9" customHeight="1">
      <c r="B877" s="22">
        <f t="shared" si="12"/>
        <v>825</v>
      </c>
      <c r="C877" s="30"/>
      <c r="D877" s="35"/>
      <c r="E877" s="35"/>
      <c r="F877" s="35"/>
      <c r="G877" s="35"/>
      <c r="H877" s="35"/>
      <c r="I877" s="35"/>
      <c r="J877" s="35"/>
      <c r="K877" s="35"/>
      <c r="L877" s="41"/>
      <c r="M877" s="52"/>
      <c r="N877" s="52"/>
      <c r="O877" s="52"/>
      <c r="P877" s="52"/>
      <c r="Q877" s="52"/>
      <c r="R877" s="51"/>
      <c r="S877" s="62"/>
      <c r="T877" s="62"/>
      <c r="U877" s="62"/>
      <c r="V877" s="66"/>
      <c r="W877" s="85"/>
      <c r="X877" s="93"/>
      <c r="Y877" s="97"/>
    </row>
    <row r="878" spans="2:25" ht="33.9" customHeight="1">
      <c r="B878" s="22">
        <f t="shared" si="12"/>
        <v>826</v>
      </c>
      <c r="C878" s="30"/>
      <c r="D878" s="35"/>
      <c r="E878" s="35"/>
      <c r="F878" s="35"/>
      <c r="G878" s="35"/>
      <c r="H878" s="35"/>
      <c r="I878" s="35"/>
      <c r="J878" s="35"/>
      <c r="K878" s="35"/>
      <c r="L878" s="41"/>
      <c r="M878" s="52"/>
      <c r="N878" s="52"/>
      <c r="O878" s="52"/>
      <c r="P878" s="52"/>
      <c r="Q878" s="52"/>
      <c r="R878" s="51"/>
      <c r="S878" s="62"/>
      <c r="T878" s="62"/>
      <c r="U878" s="62"/>
      <c r="V878" s="66"/>
      <c r="W878" s="85"/>
      <c r="X878" s="93"/>
      <c r="Y878" s="97"/>
    </row>
    <row r="879" spans="2:25" ht="33.9" customHeight="1">
      <c r="B879" s="22">
        <f t="shared" si="12"/>
        <v>827</v>
      </c>
      <c r="C879" s="30"/>
      <c r="D879" s="35"/>
      <c r="E879" s="35"/>
      <c r="F879" s="35"/>
      <c r="G879" s="35"/>
      <c r="H879" s="35"/>
      <c r="I879" s="35"/>
      <c r="J879" s="35"/>
      <c r="K879" s="35"/>
      <c r="L879" s="41"/>
      <c r="M879" s="52"/>
      <c r="N879" s="52"/>
      <c r="O879" s="52"/>
      <c r="P879" s="52"/>
      <c r="Q879" s="52"/>
      <c r="R879" s="51"/>
      <c r="S879" s="62"/>
      <c r="T879" s="62"/>
      <c r="U879" s="62"/>
      <c r="V879" s="66"/>
      <c r="W879" s="85"/>
      <c r="X879" s="93"/>
      <c r="Y879" s="97"/>
    </row>
    <row r="880" spans="2:25" ht="33.9" customHeight="1">
      <c r="B880" s="22">
        <f t="shared" si="12"/>
        <v>828</v>
      </c>
      <c r="C880" s="30"/>
      <c r="D880" s="35"/>
      <c r="E880" s="35"/>
      <c r="F880" s="35"/>
      <c r="G880" s="35"/>
      <c r="H880" s="35"/>
      <c r="I880" s="35"/>
      <c r="J880" s="35"/>
      <c r="K880" s="35"/>
      <c r="L880" s="41"/>
      <c r="M880" s="52"/>
      <c r="N880" s="52"/>
      <c r="O880" s="52"/>
      <c r="P880" s="52"/>
      <c r="Q880" s="52"/>
      <c r="R880" s="51"/>
      <c r="S880" s="62"/>
      <c r="T880" s="62"/>
      <c r="U880" s="62"/>
      <c r="V880" s="66"/>
      <c r="W880" s="85"/>
      <c r="X880" s="93"/>
      <c r="Y880" s="97"/>
    </row>
    <row r="881" spans="2:25" ht="33.9" customHeight="1">
      <c r="B881" s="22">
        <f t="shared" si="12"/>
        <v>829</v>
      </c>
      <c r="C881" s="30"/>
      <c r="D881" s="35"/>
      <c r="E881" s="35"/>
      <c r="F881" s="35"/>
      <c r="G881" s="35"/>
      <c r="H881" s="35"/>
      <c r="I881" s="35"/>
      <c r="J881" s="35"/>
      <c r="K881" s="35"/>
      <c r="L881" s="41"/>
      <c r="M881" s="52"/>
      <c r="N881" s="52"/>
      <c r="O881" s="52"/>
      <c r="P881" s="52"/>
      <c r="Q881" s="52"/>
      <c r="R881" s="51"/>
      <c r="S881" s="62"/>
      <c r="T881" s="62"/>
      <c r="U881" s="62"/>
      <c r="V881" s="66"/>
      <c r="W881" s="85"/>
      <c r="X881" s="93"/>
      <c r="Y881" s="97"/>
    </row>
    <row r="882" spans="2:25" ht="33.9" customHeight="1">
      <c r="B882" s="22">
        <f t="shared" si="12"/>
        <v>830</v>
      </c>
      <c r="C882" s="30"/>
      <c r="D882" s="35"/>
      <c r="E882" s="35"/>
      <c r="F882" s="35"/>
      <c r="G882" s="35"/>
      <c r="H882" s="35"/>
      <c r="I882" s="35"/>
      <c r="J882" s="35"/>
      <c r="K882" s="35"/>
      <c r="L882" s="41"/>
      <c r="M882" s="52"/>
      <c r="N882" s="52"/>
      <c r="O882" s="52"/>
      <c r="P882" s="52"/>
      <c r="Q882" s="52"/>
      <c r="R882" s="51"/>
      <c r="S882" s="62"/>
      <c r="T882" s="62"/>
      <c r="U882" s="62"/>
      <c r="V882" s="66"/>
      <c r="W882" s="85"/>
      <c r="X882" s="93"/>
      <c r="Y882" s="97"/>
    </row>
    <row r="883" spans="2:25" ht="33.9" customHeight="1">
      <c r="B883" s="22">
        <f t="shared" si="12"/>
        <v>831</v>
      </c>
      <c r="C883" s="30"/>
      <c r="D883" s="35"/>
      <c r="E883" s="35"/>
      <c r="F883" s="35"/>
      <c r="G883" s="35"/>
      <c r="H883" s="35"/>
      <c r="I883" s="35"/>
      <c r="J883" s="35"/>
      <c r="K883" s="35"/>
      <c r="L883" s="41"/>
      <c r="M883" s="52"/>
      <c r="N883" s="52"/>
      <c r="O883" s="52"/>
      <c r="P883" s="52"/>
      <c r="Q883" s="52"/>
      <c r="R883" s="51"/>
      <c r="S883" s="62"/>
      <c r="T883" s="62"/>
      <c r="U883" s="62"/>
      <c r="V883" s="66"/>
      <c r="W883" s="85"/>
      <c r="X883" s="93"/>
      <c r="Y883" s="97"/>
    </row>
    <row r="884" spans="2:25" ht="33.9" customHeight="1">
      <c r="B884" s="22">
        <f t="shared" si="12"/>
        <v>832</v>
      </c>
      <c r="C884" s="30"/>
      <c r="D884" s="35"/>
      <c r="E884" s="35"/>
      <c r="F884" s="35"/>
      <c r="G884" s="35"/>
      <c r="H884" s="35"/>
      <c r="I884" s="35"/>
      <c r="J884" s="35"/>
      <c r="K884" s="35"/>
      <c r="L884" s="41"/>
      <c r="M884" s="52"/>
      <c r="N884" s="52"/>
      <c r="O884" s="52"/>
      <c r="P884" s="52"/>
      <c r="Q884" s="52"/>
      <c r="R884" s="51"/>
      <c r="S884" s="62"/>
      <c r="T884" s="62"/>
      <c r="U884" s="62"/>
      <c r="V884" s="66"/>
      <c r="W884" s="85"/>
      <c r="X884" s="93"/>
      <c r="Y884" s="97"/>
    </row>
    <row r="885" spans="2:25" ht="33.9" customHeight="1">
      <c r="B885" s="22">
        <f t="shared" si="12"/>
        <v>833</v>
      </c>
      <c r="C885" s="30"/>
      <c r="D885" s="35"/>
      <c r="E885" s="35"/>
      <c r="F885" s="35"/>
      <c r="G885" s="35"/>
      <c r="H885" s="35"/>
      <c r="I885" s="35"/>
      <c r="J885" s="35"/>
      <c r="K885" s="35"/>
      <c r="L885" s="41"/>
      <c r="M885" s="52"/>
      <c r="N885" s="52"/>
      <c r="O885" s="52"/>
      <c r="P885" s="52"/>
      <c r="Q885" s="52"/>
      <c r="R885" s="51"/>
      <c r="S885" s="62"/>
      <c r="T885" s="62"/>
      <c r="U885" s="62"/>
      <c r="V885" s="66"/>
      <c r="W885" s="85"/>
      <c r="X885" s="93"/>
      <c r="Y885" s="97"/>
    </row>
    <row r="886" spans="2:25" ht="33.9" customHeight="1">
      <c r="B886" s="22">
        <f t="shared" ref="B886:B949" si="13">B885+1</f>
        <v>834</v>
      </c>
      <c r="C886" s="30"/>
      <c r="D886" s="35"/>
      <c r="E886" s="35"/>
      <c r="F886" s="35"/>
      <c r="G886" s="35"/>
      <c r="H886" s="35"/>
      <c r="I886" s="35"/>
      <c r="J886" s="35"/>
      <c r="K886" s="35"/>
      <c r="L886" s="41"/>
      <c r="M886" s="52"/>
      <c r="N886" s="52"/>
      <c r="O886" s="52"/>
      <c r="P886" s="52"/>
      <c r="Q886" s="52"/>
      <c r="R886" s="51"/>
      <c r="S886" s="62"/>
      <c r="T886" s="62"/>
      <c r="U886" s="62"/>
      <c r="V886" s="66"/>
      <c r="W886" s="85"/>
      <c r="X886" s="93"/>
      <c r="Y886" s="97"/>
    </row>
    <row r="887" spans="2:25" ht="33.9" customHeight="1">
      <c r="B887" s="22">
        <f t="shared" si="13"/>
        <v>835</v>
      </c>
      <c r="C887" s="30"/>
      <c r="D887" s="35"/>
      <c r="E887" s="35"/>
      <c r="F887" s="35"/>
      <c r="G887" s="35"/>
      <c r="H887" s="35"/>
      <c r="I887" s="35"/>
      <c r="J887" s="35"/>
      <c r="K887" s="35"/>
      <c r="L887" s="41"/>
      <c r="M887" s="52"/>
      <c r="N887" s="52"/>
      <c r="O887" s="52"/>
      <c r="P887" s="52"/>
      <c r="Q887" s="52"/>
      <c r="R887" s="51"/>
      <c r="S887" s="62"/>
      <c r="T887" s="62"/>
      <c r="U887" s="62"/>
      <c r="V887" s="66"/>
      <c r="W887" s="85"/>
      <c r="X887" s="93"/>
      <c r="Y887" s="97"/>
    </row>
    <row r="888" spans="2:25" ht="33.9" customHeight="1">
      <c r="B888" s="22">
        <f t="shared" si="13"/>
        <v>836</v>
      </c>
      <c r="C888" s="30"/>
      <c r="D888" s="35"/>
      <c r="E888" s="35"/>
      <c r="F888" s="35"/>
      <c r="G888" s="35"/>
      <c r="H888" s="35"/>
      <c r="I888" s="35"/>
      <c r="J888" s="35"/>
      <c r="K888" s="35"/>
      <c r="L888" s="41"/>
      <c r="M888" s="52"/>
      <c r="N888" s="52"/>
      <c r="O888" s="52"/>
      <c r="P888" s="52"/>
      <c r="Q888" s="52"/>
      <c r="R888" s="51"/>
      <c r="S888" s="62"/>
      <c r="T888" s="62"/>
      <c r="U888" s="62"/>
      <c r="V888" s="66"/>
      <c r="W888" s="85"/>
      <c r="X888" s="93"/>
      <c r="Y888" s="97"/>
    </row>
    <row r="889" spans="2:25" ht="33.9" customHeight="1">
      <c r="B889" s="22">
        <f t="shared" si="13"/>
        <v>837</v>
      </c>
      <c r="C889" s="30"/>
      <c r="D889" s="35"/>
      <c r="E889" s="35"/>
      <c r="F889" s="35"/>
      <c r="G889" s="35"/>
      <c r="H889" s="35"/>
      <c r="I889" s="35"/>
      <c r="J889" s="35"/>
      <c r="K889" s="35"/>
      <c r="L889" s="41"/>
      <c r="M889" s="52"/>
      <c r="N889" s="52"/>
      <c r="O889" s="52"/>
      <c r="P889" s="52"/>
      <c r="Q889" s="52"/>
      <c r="R889" s="51"/>
      <c r="S889" s="62"/>
      <c r="T889" s="62"/>
      <c r="U889" s="62"/>
      <c r="V889" s="66"/>
      <c r="W889" s="85"/>
      <c r="X889" s="93"/>
      <c r="Y889" s="97"/>
    </row>
    <row r="890" spans="2:25" ht="33.9" customHeight="1">
      <c r="B890" s="22">
        <f t="shared" si="13"/>
        <v>838</v>
      </c>
      <c r="C890" s="30"/>
      <c r="D890" s="35"/>
      <c r="E890" s="35"/>
      <c r="F890" s="35"/>
      <c r="G890" s="35"/>
      <c r="H890" s="35"/>
      <c r="I890" s="35"/>
      <c r="J890" s="35"/>
      <c r="K890" s="35"/>
      <c r="L890" s="41"/>
      <c r="M890" s="52"/>
      <c r="N890" s="52"/>
      <c r="O890" s="52"/>
      <c r="P890" s="52"/>
      <c r="Q890" s="52"/>
      <c r="R890" s="51"/>
      <c r="S890" s="62"/>
      <c r="T890" s="62"/>
      <c r="U890" s="62"/>
      <c r="V890" s="66"/>
      <c r="W890" s="85"/>
      <c r="X890" s="93"/>
      <c r="Y890" s="97"/>
    </row>
    <row r="891" spans="2:25" ht="33.9" customHeight="1">
      <c r="B891" s="22">
        <f t="shared" si="13"/>
        <v>839</v>
      </c>
      <c r="C891" s="30"/>
      <c r="D891" s="35"/>
      <c r="E891" s="35"/>
      <c r="F891" s="35"/>
      <c r="G891" s="35"/>
      <c r="H891" s="35"/>
      <c r="I891" s="35"/>
      <c r="J891" s="35"/>
      <c r="K891" s="35"/>
      <c r="L891" s="41"/>
      <c r="M891" s="52"/>
      <c r="N891" s="52"/>
      <c r="O891" s="52"/>
      <c r="P891" s="52"/>
      <c r="Q891" s="52"/>
      <c r="R891" s="51"/>
      <c r="S891" s="62"/>
      <c r="T891" s="62"/>
      <c r="U891" s="62"/>
      <c r="V891" s="66"/>
      <c r="W891" s="85"/>
      <c r="X891" s="93"/>
      <c r="Y891" s="97"/>
    </row>
    <row r="892" spans="2:25" ht="33.9" customHeight="1">
      <c r="B892" s="22">
        <f t="shared" si="13"/>
        <v>840</v>
      </c>
      <c r="C892" s="30"/>
      <c r="D892" s="35"/>
      <c r="E892" s="35"/>
      <c r="F892" s="35"/>
      <c r="G892" s="35"/>
      <c r="H892" s="35"/>
      <c r="I892" s="35"/>
      <c r="J892" s="35"/>
      <c r="K892" s="35"/>
      <c r="L892" s="41"/>
      <c r="M892" s="52"/>
      <c r="N892" s="52"/>
      <c r="O892" s="52"/>
      <c r="P892" s="52"/>
      <c r="Q892" s="52"/>
      <c r="R892" s="51"/>
      <c r="S892" s="62"/>
      <c r="T892" s="62"/>
      <c r="U892" s="62"/>
      <c r="V892" s="66"/>
      <c r="W892" s="85"/>
      <c r="X892" s="93"/>
      <c r="Y892" s="97"/>
    </row>
    <row r="893" spans="2:25" ht="33.9" customHeight="1">
      <c r="B893" s="22">
        <f t="shared" si="13"/>
        <v>841</v>
      </c>
      <c r="C893" s="30"/>
      <c r="D893" s="35"/>
      <c r="E893" s="35"/>
      <c r="F893" s="35"/>
      <c r="G893" s="35"/>
      <c r="H893" s="35"/>
      <c r="I893" s="35"/>
      <c r="J893" s="35"/>
      <c r="K893" s="35"/>
      <c r="L893" s="41"/>
      <c r="M893" s="52"/>
      <c r="N893" s="52"/>
      <c r="O893" s="52"/>
      <c r="P893" s="52"/>
      <c r="Q893" s="52"/>
      <c r="R893" s="51"/>
      <c r="S893" s="62"/>
      <c r="T893" s="62"/>
      <c r="U893" s="62"/>
      <c r="V893" s="66"/>
      <c r="W893" s="85"/>
      <c r="X893" s="93"/>
      <c r="Y893" s="97"/>
    </row>
    <row r="894" spans="2:25" ht="33.9" customHeight="1">
      <c r="B894" s="22">
        <f t="shared" si="13"/>
        <v>842</v>
      </c>
      <c r="C894" s="30"/>
      <c r="D894" s="35"/>
      <c r="E894" s="35"/>
      <c r="F894" s="35"/>
      <c r="G894" s="35"/>
      <c r="H894" s="35"/>
      <c r="I894" s="35"/>
      <c r="J894" s="35"/>
      <c r="K894" s="35"/>
      <c r="L894" s="41"/>
      <c r="M894" s="52"/>
      <c r="N894" s="52"/>
      <c r="O894" s="52"/>
      <c r="P894" s="52"/>
      <c r="Q894" s="52"/>
      <c r="R894" s="51"/>
      <c r="S894" s="62"/>
      <c r="T894" s="62"/>
      <c r="U894" s="62"/>
      <c r="V894" s="66"/>
      <c r="W894" s="85"/>
      <c r="X894" s="93"/>
      <c r="Y894" s="97"/>
    </row>
    <row r="895" spans="2:25" ht="33.9" customHeight="1">
      <c r="B895" s="22">
        <f t="shared" si="13"/>
        <v>843</v>
      </c>
      <c r="C895" s="30"/>
      <c r="D895" s="35"/>
      <c r="E895" s="35"/>
      <c r="F895" s="35"/>
      <c r="G895" s="35"/>
      <c r="H895" s="35"/>
      <c r="I895" s="35"/>
      <c r="J895" s="35"/>
      <c r="K895" s="35"/>
      <c r="L895" s="41"/>
      <c r="M895" s="52"/>
      <c r="N895" s="52"/>
      <c r="O895" s="52"/>
      <c r="P895" s="52"/>
      <c r="Q895" s="52"/>
      <c r="R895" s="51"/>
      <c r="S895" s="62"/>
      <c r="T895" s="62"/>
      <c r="U895" s="62"/>
      <c r="V895" s="66"/>
      <c r="W895" s="85"/>
      <c r="X895" s="93"/>
      <c r="Y895" s="97"/>
    </row>
    <row r="896" spans="2:25" ht="33.9" customHeight="1">
      <c r="B896" s="22">
        <f t="shared" si="13"/>
        <v>844</v>
      </c>
      <c r="C896" s="30"/>
      <c r="D896" s="35"/>
      <c r="E896" s="35"/>
      <c r="F896" s="35"/>
      <c r="G896" s="35"/>
      <c r="H896" s="35"/>
      <c r="I896" s="35"/>
      <c r="J896" s="35"/>
      <c r="K896" s="35"/>
      <c r="L896" s="41"/>
      <c r="M896" s="52"/>
      <c r="N896" s="52"/>
      <c r="O896" s="52"/>
      <c r="P896" s="52"/>
      <c r="Q896" s="52"/>
      <c r="R896" s="51"/>
      <c r="S896" s="62"/>
      <c r="T896" s="62"/>
      <c r="U896" s="62"/>
      <c r="V896" s="66"/>
      <c r="W896" s="85"/>
      <c r="X896" s="93"/>
      <c r="Y896" s="97"/>
    </row>
    <row r="897" spans="2:25" ht="33.9" customHeight="1">
      <c r="B897" s="22">
        <f t="shared" si="13"/>
        <v>845</v>
      </c>
      <c r="C897" s="30"/>
      <c r="D897" s="35"/>
      <c r="E897" s="35"/>
      <c r="F897" s="35"/>
      <c r="G897" s="35"/>
      <c r="H897" s="35"/>
      <c r="I897" s="35"/>
      <c r="J897" s="35"/>
      <c r="K897" s="35"/>
      <c r="L897" s="41"/>
      <c r="M897" s="52"/>
      <c r="N897" s="52"/>
      <c r="O897" s="52"/>
      <c r="P897" s="52"/>
      <c r="Q897" s="52"/>
      <c r="R897" s="51"/>
      <c r="S897" s="62"/>
      <c r="T897" s="62"/>
      <c r="U897" s="62"/>
      <c r="V897" s="66"/>
      <c r="W897" s="85"/>
      <c r="X897" s="93"/>
      <c r="Y897" s="97"/>
    </row>
    <row r="898" spans="2:25" ht="33.9" customHeight="1">
      <c r="B898" s="22">
        <f t="shared" si="13"/>
        <v>846</v>
      </c>
      <c r="C898" s="30"/>
      <c r="D898" s="35"/>
      <c r="E898" s="35"/>
      <c r="F898" s="35"/>
      <c r="G898" s="35"/>
      <c r="H898" s="35"/>
      <c r="I898" s="35"/>
      <c r="J898" s="35"/>
      <c r="K898" s="35"/>
      <c r="L898" s="41"/>
      <c r="M898" s="52"/>
      <c r="N898" s="52"/>
      <c r="O898" s="52"/>
      <c r="P898" s="52"/>
      <c r="Q898" s="52"/>
      <c r="R898" s="51"/>
      <c r="S898" s="62"/>
      <c r="T898" s="62"/>
      <c r="U898" s="62"/>
      <c r="V898" s="66"/>
      <c r="W898" s="85"/>
      <c r="X898" s="93"/>
      <c r="Y898" s="97"/>
    </row>
    <row r="899" spans="2:25" ht="33.9" customHeight="1">
      <c r="B899" s="22">
        <f t="shared" si="13"/>
        <v>847</v>
      </c>
      <c r="C899" s="30"/>
      <c r="D899" s="35"/>
      <c r="E899" s="35"/>
      <c r="F899" s="35"/>
      <c r="G899" s="35"/>
      <c r="H899" s="35"/>
      <c r="I899" s="35"/>
      <c r="J899" s="35"/>
      <c r="K899" s="35"/>
      <c r="L899" s="41"/>
      <c r="M899" s="52"/>
      <c r="N899" s="52"/>
      <c r="O899" s="52"/>
      <c r="P899" s="52"/>
      <c r="Q899" s="52"/>
      <c r="R899" s="51"/>
      <c r="S899" s="62"/>
      <c r="T899" s="62"/>
      <c r="U899" s="62"/>
      <c r="V899" s="66"/>
      <c r="W899" s="85"/>
      <c r="X899" s="93"/>
      <c r="Y899" s="97"/>
    </row>
    <row r="900" spans="2:25" ht="33.9" customHeight="1">
      <c r="B900" s="22">
        <f t="shared" si="13"/>
        <v>848</v>
      </c>
      <c r="C900" s="30"/>
      <c r="D900" s="35"/>
      <c r="E900" s="35"/>
      <c r="F900" s="35"/>
      <c r="G900" s="35"/>
      <c r="H900" s="35"/>
      <c r="I900" s="35"/>
      <c r="J900" s="35"/>
      <c r="K900" s="35"/>
      <c r="L900" s="41"/>
      <c r="M900" s="52"/>
      <c r="N900" s="52"/>
      <c r="O900" s="52"/>
      <c r="P900" s="52"/>
      <c r="Q900" s="52"/>
      <c r="R900" s="51"/>
      <c r="S900" s="62"/>
      <c r="T900" s="62"/>
      <c r="U900" s="62"/>
      <c r="V900" s="66"/>
      <c r="W900" s="85"/>
      <c r="X900" s="93"/>
      <c r="Y900" s="97"/>
    </row>
    <row r="901" spans="2:25" ht="33.9" customHeight="1">
      <c r="B901" s="22">
        <f t="shared" si="13"/>
        <v>849</v>
      </c>
      <c r="C901" s="30"/>
      <c r="D901" s="35"/>
      <c r="E901" s="35"/>
      <c r="F901" s="35"/>
      <c r="G901" s="35"/>
      <c r="H901" s="35"/>
      <c r="I901" s="35"/>
      <c r="J901" s="35"/>
      <c r="K901" s="35"/>
      <c r="L901" s="41"/>
      <c r="M901" s="52"/>
      <c r="N901" s="52"/>
      <c r="O901" s="52"/>
      <c r="P901" s="52"/>
      <c r="Q901" s="52"/>
      <c r="R901" s="51"/>
      <c r="S901" s="62"/>
      <c r="T901" s="62"/>
      <c r="U901" s="62"/>
      <c r="V901" s="66"/>
      <c r="W901" s="85"/>
      <c r="X901" s="93"/>
      <c r="Y901" s="97"/>
    </row>
    <row r="902" spans="2:25" ht="33.9" customHeight="1">
      <c r="B902" s="22">
        <f t="shared" si="13"/>
        <v>850</v>
      </c>
      <c r="C902" s="30"/>
      <c r="D902" s="35"/>
      <c r="E902" s="35"/>
      <c r="F902" s="35"/>
      <c r="G902" s="35"/>
      <c r="H902" s="35"/>
      <c r="I902" s="35"/>
      <c r="J902" s="35"/>
      <c r="K902" s="35"/>
      <c r="L902" s="41"/>
      <c r="M902" s="52"/>
      <c r="N902" s="52"/>
      <c r="O902" s="52"/>
      <c r="P902" s="52"/>
      <c r="Q902" s="52"/>
      <c r="R902" s="51"/>
      <c r="S902" s="62"/>
      <c r="T902" s="62"/>
      <c r="U902" s="62"/>
      <c r="V902" s="66"/>
      <c r="W902" s="85"/>
      <c r="X902" s="93"/>
      <c r="Y902" s="97"/>
    </row>
    <row r="903" spans="2:25" ht="33.9" customHeight="1">
      <c r="B903" s="22">
        <f t="shared" si="13"/>
        <v>851</v>
      </c>
      <c r="C903" s="30"/>
      <c r="D903" s="35"/>
      <c r="E903" s="35"/>
      <c r="F903" s="35"/>
      <c r="G903" s="35"/>
      <c r="H903" s="35"/>
      <c r="I903" s="35"/>
      <c r="J903" s="35"/>
      <c r="K903" s="35"/>
      <c r="L903" s="41"/>
      <c r="M903" s="52"/>
      <c r="N903" s="52"/>
      <c r="O903" s="52"/>
      <c r="P903" s="52"/>
      <c r="Q903" s="52"/>
      <c r="R903" s="51"/>
      <c r="S903" s="62"/>
      <c r="T903" s="62"/>
      <c r="U903" s="62"/>
      <c r="V903" s="66"/>
      <c r="W903" s="85"/>
      <c r="X903" s="93"/>
      <c r="Y903" s="97"/>
    </row>
    <row r="904" spans="2:25" ht="33.9" customHeight="1">
      <c r="B904" s="22">
        <f t="shared" si="13"/>
        <v>852</v>
      </c>
      <c r="C904" s="30"/>
      <c r="D904" s="35"/>
      <c r="E904" s="35"/>
      <c r="F904" s="35"/>
      <c r="G904" s="35"/>
      <c r="H904" s="35"/>
      <c r="I904" s="35"/>
      <c r="J904" s="35"/>
      <c r="K904" s="35"/>
      <c r="L904" s="41"/>
      <c r="M904" s="52"/>
      <c r="N904" s="52"/>
      <c r="O904" s="52"/>
      <c r="P904" s="52"/>
      <c r="Q904" s="52"/>
      <c r="R904" s="51"/>
      <c r="S904" s="62"/>
      <c r="T904" s="62"/>
      <c r="U904" s="62"/>
      <c r="V904" s="66"/>
      <c r="W904" s="85"/>
      <c r="X904" s="93"/>
      <c r="Y904" s="97"/>
    </row>
    <row r="905" spans="2:25" ht="33.9" customHeight="1">
      <c r="B905" s="22">
        <f t="shared" si="13"/>
        <v>853</v>
      </c>
      <c r="C905" s="30"/>
      <c r="D905" s="35"/>
      <c r="E905" s="35"/>
      <c r="F905" s="35"/>
      <c r="G905" s="35"/>
      <c r="H905" s="35"/>
      <c r="I905" s="35"/>
      <c r="J905" s="35"/>
      <c r="K905" s="35"/>
      <c r="L905" s="41"/>
      <c r="M905" s="52"/>
      <c r="N905" s="52"/>
      <c r="O905" s="52"/>
      <c r="P905" s="52"/>
      <c r="Q905" s="52"/>
      <c r="R905" s="51"/>
      <c r="S905" s="62"/>
      <c r="T905" s="62"/>
      <c r="U905" s="62"/>
      <c r="V905" s="66"/>
      <c r="W905" s="85"/>
      <c r="X905" s="93"/>
      <c r="Y905" s="97"/>
    </row>
    <row r="906" spans="2:25" ht="33.9" customHeight="1">
      <c r="B906" s="22">
        <f t="shared" si="13"/>
        <v>854</v>
      </c>
      <c r="C906" s="30"/>
      <c r="D906" s="35"/>
      <c r="E906" s="35"/>
      <c r="F906" s="35"/>
      <c r="G906" s="35"/>
      <c r="H906" s="35"/>
      <c r="I906" s="35"/>
      <c r="J906" s="35"/>
      <c r="K906" s="35"/>
      <c r="L906" s="41"/>
      <c r="M906" s="52"/>
      <c r="N906" s="52"/>
      <c r="O906" s="52"/>
      <c r="P906" s="52"/>
      <c r="Q906" s="52"/>
      <c r="R906" s="51"/>
      <c r="S906" s="62"/>
      <c r="T906" s="62"/>
      <c r="U906" s="62"/>
      <c r="V906" s="66"/>
      <c r="W906" s="85"/>
      <c r="X906" s="93"/>
      <c r="Y906" s="97"/>
    </row>
    <row r="907" spans="2:25" ht="33.9" customHeight="1">
      <c r="B907" s="22">
        <f t="shared" si="13"/>
        <v>855</v>
      </c>
      <c r="C907" s="30"/>
      <c r="D907" s="35"/>
      <c r="E907" s="35"/>
      <c r="F907" s="35"/>
      <c r="G907" s="35"/>
      <c r="H907" s="35"/>
      <c r="I907" s="35"/>
      <c r="J907" s="35"/>
      <c r="K907" s="35"/>
      <c r="L907" s="41"/>
      <c r="M907" s="52"/>
      <c r="N907" s="52"/>
      <c r="O907" s="52"/>
      <c r="P907" s="52"/>
      <c r="Q907" s="52"/>
      <c r="R907" s="51"/>
      <c r="S907" s="62"/>
      <c r="T907" s="62"/>
      <c r="U907" s="62"/>
      <c r="V907" s="66"/>
      <c r="W907" s="85"/>
      <c r="X907" s="93"/>
      <c r="Y907" s="97"/>
    </row>
    <row r="908" spans="2:25" ht="33.9" customHeight="1">
      <c r="B908" s="22">
        <f t="shared" si="13"/>
        <v>856</v>
      </c>
      <c r="C908" s="30"/>
      <c r="D908" s="35"/>
      <c r="E908" s="35"/>
      <c r="F908" s="35"/>
      <c r="G908" s="35"/>
      <c r="H908" s="35"/>
      <c r="I908" s="35"/>
      <c r="J908" s="35"/>
      <c r="K908" s="35"/>
      <c r="L908" s="41"/>
      <c r="M908" s="52"/>
      <c r="N908" s="52"/>
      <c r="O908" s="52"/>
      <c r="P908" s="52"/>
      <c r="Q908" s="52"/>
      <c r="R908" s="51"/>
      <c r="S908" s="62"/>
      <c r="T908" s="62"/>
      <c r="U908" s="62"/>
      <c r="V908" s="66"/>
      <c r="W908" s="85"/>
      <c r="X908" s="93"/>
      <c r="Y908" s="97"/>
    </row>
    <row r="909" spans="2:25" ht="33.9" customHeight="1">
      <c r="B909" s="22">
        <f t="shared" si="13"/>
        <v>857</v>
      </c>
      <c r="C909" s="30"/>
      <c r="D909" s="35"/>
      <c r="E909" s="35"/>
      <c r="F909" s="35"/>
      <c r="G909" s="35"/>
      <c r="H909" s="35"/>
      <c r="I909" s="35"/>
      <c r="J909" s="35"/>
      <c r="K909" s="35"/>
      <c r="L909" s="41"/>
      <c r="M909" s="52"/>
      <c r="N909" s="52"/>
      <c r="O909" s="52"/>
      <c r="P909" s="52"/>
      <c r="Q909" s="52"/>
      <c r="R909" s="51"/>
      <c r="S909" s="62"/>
      <c r="T909" s="62"/>
      <c r="U909" s="62"/>
      <c r="V909" s="66"/>
      <c r="W909" s="85"/>
      <c r="X909" s="93"/>
      <c r="Y909" s="97"/>
    </row>
    <row r="910" spans="2:25" ht="33.9" customHeight="1">
      <c r="B910" s="22">
        <f t="shared" si="13"/>
        <v>858</v>
      </c>
      <c r="C910" s="30"/>
      <c r="D910" s="35"/>
      <c r="E910" s="35"/>
      <c r="F910" s="35"/>
      <c r="G910" s="35"/>
      <c r="H910" s="35"/>
      <c r="I910" s="35"/>
      <c r="J910" s="35"/>
      <c r="K910" s="35"/>
      <c r="L910" s="41"/>
      <c r="M910" s="52"/>
      <c r="N910" s="52"/>
      <c r="O910" s="52"/>
      <c r="P910" s="52"/>
      <c r="Q910" s="52"/>
      <c r="R910" s="51"/>
      <c r="S910" s="62"/>
      <c r="T910" s="62"/>
      <c r="U910" s="62"/>
      <c r="V910" s="66"/>
      <c r="W910" s="85"/>
      <c r="X910" s="93"/>
      <c r="Y910" s="97"/>
    </row>
    <row r="911" spans="2:25" ht="33.9" customHeight="1">
      <c r="B911" s="22">
        <f t="shared" si="13"/>
        <v>859</v>
      </c>
      <c r="C911" s="30"/>
      <c r="D911" s="35"/>
      <c r="E911" s="35"/>
      <c r="F911" s="35"/>
      <c r="G911" s="35"/>
      <c r="H911" s="35"/>
      <c r="I911" s="35"/>
      <c r="J911" s="35"/>
      <c r="K911" s="35"/>
      <c r="L911" s="41"/>
      <c r="M911" s="52"/>
      <c r="N911" s="52"/>
      <c r="O911" s="52"/>
      <c r="P911" s="52"/>
      <c r="Q911" s="52"/>
      <c r="R911" s="51"/>
      <c r="S911" s="62"/>
      <c r="T911" s="62"/>
      <c r="U911" s="62"/>
      <c r="V911" s="66"/>
      <c r="W911" s="85"/>
      <c r="X911" s="93"/>
      <c r="Y911" s="97"/>
    </row>
    <row r="912" spans="2:25" ht="33.9" customHeight="1">
      <c r="B912" s="22">
        <f t="shared" si="13"/>
        <v>860</v>
      </c>
      <c r="C912" s="30"/>
      <c r="D912" s="35"/>
      <c r="E912" s="35"/>
      <c r="F912" s="35"/>
      <c r="G912" s="35"/>
      <c r="H912" s="35"/>
      <c r="I912" s="35"/>
      <c r="J912" s="35"/>
      <c r="K912" s="35"/>
      <c r="L912" s="41"/>
      <c r="M912" s="52"/>
      <c r="N912" s="52"/>
      <c r="O912" s="52"/>
      <c r="P912" s="52"/>
      <c r="Q912" s="52"/>
      <c r="R912" s="51"/>
      <c r="S912" s="62"/>
      <c r="T912" s="62"/>
      <c r="U912" s="62"/>
      <c r="V912" s="66"/>
      <c r="W912" s="85"/>
      <c r="X912" s="93"/>
      <c r="Y912" s="97"/>
    </row>
    <row r="913" spans="2:25" ht="33.9" customHeight="1">
      <c r="B913" s="22">
        <f t="shared" si="13"/>
        <v>861</v>
      </c>
      <c r="C913" s="30"/>
      <c r="D913" s="35"/>
      <c r="E913" s="35"/>
      <c r="F913" s="35"/>
      <c r="G913" s="35"/>
      <c r="H913" s="35"/>
      <c r="I913" s="35"/>
      <c r="J913" s="35"/>
      <c r="K913" s="35"/>
      <c r="L913" s="41"/>
      <c r="M913" s="52"/>
      <c r="N913" s="52"/>
      <c r="O913" s="52"/>
      <c r="P913" s="52"/>
      <c r="Q913" s="52"/>
      <c r="R913" s="51"/>
      <c r="S913" s="62"/>
      <c r="T913" s="62"/>
      <c r="U913" s="62"/>
      <c r="V913" s="66"/>
      <c r="W913" s="85"/>
      <c r="X913" s="93"/>
      <c r="Y913" s="97"/>
    </row>
    <row r="914" spans="2:25" ht="33.9" customHeight="1">
      <c r="B914" s="22">
        <f t="shared" si="13"/>
        <v>862</v>
      </c>
      <c r="C914" s="30"/>
      <c r="D914" s="35"/>
      <c r="E914" s="35"/>
      <c r="F914" s="35"/>
      <c r="G914" s="35"/>
      <c r="H914" s="35"/>
      <c r="I914" s="35"/>
      <c r="J914" s="35"/>
      <c r="K914" s="35"/>
      <c r="L914" s="41"/>
      <c r="M914" s="52"/>
      <c r="N914" s="52"/>
      <c r="O914" s="52"/>
      <c r="P914" s="52"/>
      <c r="Q914" s="52"/>
      <c r="R914" s="51"/>
      <c r="S914" s="62"/>
      <c r="T914" s="62"/>
      <c r="U914" s="62"/>
      <c r="V914" s="66"/>
      <c r="W914" s="85"/>
      <c r="X914" s="93"/>
      <c r="Y914" s="97"/>
    </row>
    <row r="915" spans="2:25" ht="33.9" customHeight="1">
      <c r="B915" s="22">
        <f t="shared" si="13"/>
        <v>863</v>
      </c>
      <c r="C915" s="30"/>
      <c r="D915" s="35"/>
      <c r="E915" s="35"/>
      <c r="F915" s="35"/>
      <c r="G915" s="35"/>
      <c r="H915" s="35"/>
      <c r="I915" s="35"/>
      <c r="J915" s="35"/>
      <c r="K915" s="35"/>
      <c r="L915" s="41"/>
      <c r="M915" s="52"/>
      <c r="N915" s="52"/>
      <c r="O915" s="52"/>
      <c r="P915" s="52"/>
      <c r="Q915" s="52"/>
      <c r="R915" s="51"/>
      <c r="S915" s="62"/>
      <c r="T915" s="62"/>
      <c r="U915" s="62"/>
      <c r="V915" s="66"/>
      <c r="W915" s="85"/>
      <c r="X915" s="93"/>
      <c r="Y915" s="97"/>
    </row>
    <row r="916" spans="2:25" ht="33.9" customHeight="1">
      <c r="B916" s="22">
        <f t="shared" si="13"/>
        <v>864</v>
      </c>
      <c r="C916" s="30"/>
      <c r="D916" s="35"/>
      <c r="E916" s="35"/>
      <c r="F916" s="35"/>
      <c r="G916" s="35"/>
      <c r="H916" s="35"/>
      <c r="I916" s="35"/>
      <c r="J916" s="35"/>
      <c r="K916" s="35"/>
      <c r="L916" s="41"/>
      <c r="M916" s="52"/>
      <c r="N916" s="52"/>
      <c r="O916" s="52"/>
      <c r="P916" s="52"/>
      <c r="Q916" s="52"/>
      <c r="R916" s="51"/>
      <c r="S916" s="62"/>
      <c r="T916" s="62"/>
      <c r="U916" s="62"/>
      <c r="V916" s="66"/>
      <c r="W916" s="85"/>
      <c r="X916" s="93"/>
      <c r="Y916" s="97"/>
    </row>
    <row r="917" spans="2:25" ht="33.9" customHeight="1">
      <c r="B917" s="22">
        <f t="shared" si="13"/>
        <v>865</v>
      </c>
      <c r="C917" s="30"/>
      <c r="D917" s="35"/>
      <c r="E917" s="35"/>
      <c r="F917" s="35"/>
      <c r="G917" s="35"/>
      <c r="H917" s="35"/>
      <c r="I917" s="35"/>
      <c r="J917" s="35"/>
      <c r="K917" s="35"/>
      <c r="L917" s="41"/>
      <c r="M917" s="52"/>
      <c r="N917" s="52"/>
      <c r="O917" s="52"/>
      <c r="P917" s="52"/>
      <c r="Q917" s="52"/>
      <c r="R917" s="51"/>
      <c r="S917" s="62"/>
      <c r="T917" s="62"/>
      <c r="U917" s="62"/>
      <c r="V917" s="66"/>
      <c r="W917" s="85"/>
      <c r="X917" s="93"/>
      <c r="Y917" s="97"/>
    </row>
    <row r="918" spans="2:25" ht="33.9" customHeight="1">
      <c r="B918" s="22">
        <f t="shared" si="13"/>
        <v>866</v>
      </c>
      <c r="C918" s="30"/>
      <c r="D918" s="35"/>
      <c r="E918" s="35"/>
      <c r="F918" s="35"/>
      <c r="G918" s="35"/>
      <c r="H918" s="35"/>
      <c r="I918" s="35"/>
      <c r="J918" s="35"/>
      <c r="K918" s="35"/>
      <c r="L918" s="41"/>
      <c r="M918" s="52"/>
      <c r="N918" s="52"/>
      <c r="O918" s="52"/>
      <c r="P918" s="52"/>
      <c r="Q918" s="52"/>
      <c r="R918" s="51"/>
      <c r="S918" s="62"/>
      <c r="T918" s="62"/>
      <c r="U918" s="62"/>
      <c r="V918" s="66"/>
      <c r="W918" s="85"/>
      <c r="X918" s="93"/>
      <c r="Y918" s="97"/>
    </row>
    <row r="919" spans="2:25" ht="33.9" customHeight="1">
      <c r="B919" s="22">
        <f t="shared" si="13"/>
        <v>867</v>
      </c>
      <c r="C919" s="30"/>
      <c r="D919" s="35"/>
      <c r="E919" s="35"/>
      <c r="F919" s="35"/>
      <c r="G919" s="35"/>
      <c r="H919" s="35"/>
      <c r="I919" s="35"/>
      <c r="J919" s="35"/>
      <c r="K919" s="35"/>
      <c r="L919" s="41"/>
      <c r="M919" s="52"/>
      <c r="N919" s="52"/>
      <c r="O919" s="52"/>
      <c r="P919" s="52"/>
      <c r="Q919" s="52"/>
      <c r="R919" s="51"/>
      <c r="S919" s="62"/>
      <c r="T919" s="62"/>
      <c r="U919" s="62"/>
      <c r="V919" s="66"/>
      <c r="W919" s="85"/>
      <c r="X919" s="93"/>
      <c r="Y919" s="97"/>
    </row>
    <row r="920" spans="2:25" ht="33.9" customHeight="1">
      <c r="B920" s="22">
        <f t="shared" si="13"/>
        <v>868</v>
      </c>
      <c r="C920" s="30"/>
      <c r="D920" s="35"/>
      <c r="E920" s="35"/>
      <c r="F920" s="35"/>
      <c r="G920" s="35"/>
      <c r="H920" s="35"/>
      <c r="I920" s="35"/>
      <c r="J920" s="35"/>
      <c r="K920" s="35"/>
      <c r="L920" s="41"/>
      <c r="M920" s="52"/>
      <c r="N920" s="52"/>
      <c r="O920" s="52"/>
      <c r="P920" s="52"/>
      <c r="Q920" s="52"/>
      <c r="R920" s="51"/>
      <c r="S920" s="62"/>
      <c r="T920" s="62"/>
      <c r="U920" s="62"/>
      <c r="V920" s="66"/>
      <c r="W920" s="85"/>
      <c r="X920" s="93"/>
      <c r="Y920" s="97"/>
    </row>
    <row r="921" spans="2:25" ht="33.9" customHeight="1">
      <c r="B921" s="22">
        <f t="shared" si="13"/>
        <v>869</v>
      </c>
      <c r="C921" s="30"/>
      <c r="D921" s="35"/>
      <c r="E921" s="35"/>
      <c r="F921" s="35"/>
      <c r="G921" s="35"/>
      <c r="H921" s="35"/>
      <c r="I921" s="35"/>
      <c r="J921" s="35"/>
      <c r="K921" s="35"/>
      <c r="L921" s="41"/>
      <c r="M921" s="52"/>
      <c r="N921" s="52"/>
      <c r="O921" s="52"/>
      <c r="P921" s="52"/>
      <c r="Q921" s="52"/>
      <c r="R921" s="51"/>
      <c r="S921" s="62"/>
      <c r="T921" s="62"/>
      <c r="U921" s="62"/>
      <c r="V921" s="66"/>
      <c r="W921" s="85"/>
      <c r="X921" s="93"/>
      <c r="Y921" s="97"/>
    </row>
    <row r="922" spans="2:25" ht="33.9" customHeight="1">
      <c r="B922" s="22">
        <f t="shared" si="13"/>
        <v>870</v>
      </c>
      <c r="C922" s="30"/>
      <c r="D922" s="35"/>
      <c r="E922" s="35"/>
      <c r="F922" s="35"/>
      <c r="G922" s="35"/>
      <c r="H922" s="35"/>
      <c r="I922" s="35"/>
      <c r="J922" s="35"/>
      <c r="K922" s="35"/>
      <c r="L922" s="41"/>
      <c r="M922" s="52"/>
      <c r="N922" s="52"/>
      <c r="O922" s="52"/>
      <c r="P922" s="52"/>
      <c r="Q922" s="52"/>
      <c r="R922" s="51"/>
      <c r="S922" s="62"/>
      <c r="T922" s="62"/>
      <c r="U922" s="62"/>
      <c r="V922" s="66"/>
      <c r="W922" s="85"/>
      <c r="X922" s="93"/>
      <c r="Y922" s="97"/>
    </row>
    <row r="923" spans="2:25" ht="33.9" customHeight="1">
      <c r="B923" s="22">
        <f t="shared" si="13"/>
        <v>871</v>
      </c>
      <c r="C923" s="30"/>
      <c r="D923" s="35"/>
      <c r="E923" s="35"/>
      <c r="F923" s="35"/>
      <c r="G923" s="35"/>
      <c r="H923" s="35"/>
      <c r="I923" s="35"/>
      <c r="J923" s="35"/>
      <c r="K923" s="35"/>
      <c r="L923" s="41"/>
      <c r="M923" s="52"/>
      <c r="N923" s="52"/>
      <c r="O923" s="52"/>
      <c r="P923" s="52"/>
      <c r="Q923" s="52"/>
      <c r="R923" s="51"/>
      <c r="S923" s="62"/>
      <c r="T923" s="62"/>
      <c r="U923" s="62"/>
      <c r="V923" s="66"/>
      <c r="W923" s="85"/>
      <c r="X923" s="93"/>
      <c r="Y923" s="97"/>
    </row>
    <row r="924" spans="2:25" ht="33.9" customHeight="1">
      <c r="B924" s="22">
        <f t="shared" si="13"/>
        <v>872</v>
      </c>
      <c r="C924" s="30"/>
      <c r="D924" s="35"/>
      <c r="E924" s="35"/>
      <c r="F924" s="35"/>
      <c r="G924" s="35"/>
      <c r="H924" s="35"/>
      <c r="I924" s="35"/>
      <c r="J924" s="35"/>
      <c r="K924" s="35"/>
      <c r="L924" s="41"/>
      <c r="M924" s="52"/>
      <c r="N924" s="52"/>
      <c r="O924" s="52"/>
      <c r="P924" s="52"/>
      <c r="Q924" s="52"/>
      <c r="R924" s="51"/>
      <c r="S924" s="62"/>
      <c r="T924" s="62"/>
      <c r="U924" s="62"/>
      <c r="V924" s="66"/>
      <c r="W924" s="85"/>
      <c r="X924" s="93"/>
      <c r="Y924" s="97"/>
    </row>
    <row r="925" spans="2:25" ht="33.9" customHeight="1">
      <c r="B925" s="22">
        <f t="shared" si="13"/>
        <v>873</v>
      </c>
      <c r="C925" s="30"/>
      <c r="D925" s="35"/>
      <c r="E925" s="35"/>
      <c r="F925" s="35"/>
      <c r="G925" s="35"/>
      <c r="H925" s="35"/>
      <c r="I925" s="35"/>
      <c r="J925" s="35"/>
      <c r="K925" s="35"/>
      <c r="L925" s="41"/>
      <c r="M925" s="52"/>
      <c r="N925" s="52"/>
      <c r="O925" s="52"/>
      <c r="P925" s="52"/>
      <c r="Q925" s="52"/>
      <c r="R925" s="51"/>
      <c r="S925" s="62"/>
      <c r="T925" s="62"/>
      <c r="U925" s="62"/>
      <c r="V925" s="66"/>
      <c r="W925" s="85"/>
      <c r="X925" s="93"/>
      <c r="Y925" s="97"/>
    </row>
    <row r="926" spans="2:25" ht="33.9" customHeight="1">
      <c r="B926" s="22">
        <f t="shared" si="13"/>
        <v>874</v>
      </c>
      <c r="C926" s="30"/>
      <c r="D926" s="35"/>
      <c r="E926" s="35"/>
      <c r="F926" s="35"/>
      <c r="G926" s="35"/>
      <c r="H926" s="35"/>
      <c r="I926" s="35"/>
      <c r="J926" s="35"/>
      <c r="K926" s="35"/>
      <c r="L926" s="41"/>
      <c r="M926" s="52"/>
      <c r="N926" s="52"/>
      <c r="O926" s="52"/>
      <c r="P926" s="52"/>
      <c r="Q926" s="52"/>
      <c r="R926" s="51"/>
      <c r="S926" s="62"/>
      <c r="T926" s="62"/>
      <c r="U926" s="62"/>
      <c r="V926" s="66"/>
      <c r="W926" s="85"/>
      <c r="X926" s="93"/>
      <c r="Y926" s="97"/>
    </row>
    <row r="927" spans="2:25" ht="33.9" customHeight="1">
      <c r="B927" s="22">
        <f t="shared" si="13"/>
        <v>875</v>
      </c>
      <c r="C927" s="30"/>
      <c r="D927" s="35"/>
      <c r="E927" s="35"/>
      <c r="F927" s="35"/>
      <c r="G927" s="35"/>
      <c r="H927" s="35"/>
      <c r="I927" s="35"/>
      <c r="J927" s="35"/>
      <c r="K927" s="35"/>
      <c r="L927" s="41"/>
      <c r="M927" s="52"/>
      <c r="N927" s="52"/>
      <c r="O927" s="52"/>
      <c r="P927" s="52"/>
      <c r="Q927" s="52"/>
      <c r="R927" s="51"/>
      <c r="S927" s="62"/>
      <c r="T927" s="62"/>
      <c r="U927" s="62"/>
      <c r="V927" s="66"/>
      <c r="W927" s="85"/>
      <c r="X927" s="93"/>
      <c r="Y927" s="97"/>
    </row>
    <row r="928" spans="2:25" ht="33.9" customHeight="1">
      <c r="B928" s="22">
        <f t="shared" si="13"/>
        <v>876</v>
      </c>
      <c r="C928" s="30"/>
      <c r="D928" s="35"/>
      <c r="E928" s="35"/>
      <c r="F928" s="35"/>
      <c r="G928" s="35"/>
      <c r="H928" s="35"/>
      <c r="I928" s="35"/>
      <c r="J928" s="35"/>
      <c r="K928" s="35"/>
      <c r="L928" s="41"/>
      <c r="M928" s="52"/>
      <c r="N928" s="52"/>
      <c r="O928" s="52"/>
      <c r="P928" s="52"/>
      <c r="Q928" s="52"/>
      <c r="R928" s="51"/>
      <c r="S928" s="62"/>
      <c r="T928" s="62"/>
      <c r="U928" s="62"/>
      <c r="V928" s="66"/>
      <c r="W928" s="85"/>
      <c r="X928" s="93"/>
      <c r="Y928" s="97"/>
    </row>
    <row r="929" spans="2:25" ht="33.9" customHeight="1">
      <c r="B929" s="22">
        <f t="shared" si="13"/>
        <v>877</v>
      </c>
      <c r="C929" s="30"/>
      <c r="D929" s="35"/>
      <c r="E929" s="35"/>
      <c r="F929" s="35"/>
      <c r="G929" s="35"/>
      <c r="H929" s="35"/>
      <c r="I929" s="35"/>
      <c r="J929" s="35"/>
      <c r="K929" s="35"/>
      <c r="L929" s="41"/>
      <c r="M929" s="52"/>
      <c r="N929" s="52"/>
      <c r="O929" s="52"/>
      <c r="P929" s="52"/>
      <c r="Q929" s="52"/>
      <c r="R929" s="51"/>
      <c r="S929" s="62"/>
      <c r="T929" s="62"/>
      <c r="U929" s="62"/>
      <c r="V929" s="66"/>
      <c r="W929" s="85"/>
      <c r="X929" s="93"/>
      <c r="Y929" s="97"/>
    </row>
    <row r="930" spans="2:25" ht="33.9" customHeight="1">
      <c r="B930" s="22">
        <f t="shared" si="13"/>
        <v>878</v>
      </c>
      <c r="C930" s="30"/>
      <c r="D930" s="35"/>
      <c r="E930" s="35"/>
      <c r="F930" s="35"/>
      <c r="G930" s="35"/>
      <c r="H930" s="35"/>
      <c r="I930" s="35"/>
      <c r="J930" s="35"/>
      <c r="K930" s="35"/>
      <c r="L930" s="41"/>
      <c r="M930" s="52"/>
      <c r="N930" s="52"/>
      <c r="O930" s="52"/>
      <c r="P930" s="52"/>
      <c r="Q930" s="52"/>
      <c r="R930" s="51"/>
      <c r="S930" s="62"/>
      <c r="T930" s="62"/>
      <c r="U930" s="62"/>
      <c r="V930" s="66"/>
      <c r="W930" s="85"/>
      <c r="X930" s="93"/>
      <c r="Y930" s="97"/>
    </row>
    <row r="931" spans="2:25" ht="33.9" customHeight="1">
      <c r="B931" s="22">
        <f t="shared" si="13"/>
        <v>879</v>
      </c>
      <c r="C931" s="30"/>
      <c r="D931" s="35"/>
      <c r="E931" s="35"/>
      <c r="F931" s="35"/>
      <c r="G931" s="35"/>
      <c r="H931" s="35"/>
      <c r="I931" s="35"/>
      <c r="J931" s="35"/>
      <c r="K931" s="35"/>
      <c r="L931" s="41"/>
      <c r="M931" s="52"/>
      <c r="N931" s="52"/>
      <c r="O931" s="52"/>
      <c r="P931" s="52"/>
      <c r="Q931" s="52"/>
      <c r="R931" s="51"/>
      <c r="S931" s="62"/>
      <c r="T931" s="62"/>
      <c r="U931" s="62"/>
      <c r="V931" s="66"/>
      <c r="W931" s="85"/>
      <c r="X931" s="93"/>
      <c r="Y931" s="97"/>
    </row>
    <row r="932" spans="2:25" ht="33.9" customHeight="1">
      <c r="B932" s="22">
        <f t="shared" si="13"/>
        <v>880</v>
      </c>
      <c r="C932" s="30"/>
      <c r="D932" s="35"/>
      <c r="E932" s="35"/>
      <c r="F932" s="35"/>
      <c r="G932" s="35"/>
      <c r="H932" s="35"/>
      <c r="I932" s="35"/>
      <c r="J932" s="35"/>
      <c r="K932" s="35"/>
      <c r="L932" s="41"/>
      <c r="M932" s="52"/>
      <c r="N932" s="52"/>
      <c r="O932" s="52"/>
      <c r="P932" s="52"/>
      <c r="Q932" s="52"/>
      <c r="R932" s="51"/>
      <c r="S932" s="62"/>
      <c r="T932" s="62"/>
      <c r="U932" s="62"/>
      <c r="V932" s="66"/>
      <c r="W932" s="85"/>
      <c r="X932" s="93"/>
      <c r="Y932" s="97"/>
    </row>
    <row r="933" spans="2:25" ht="33.9" customHeight="1">
      <c r="B933" s="22">
        <f t="shared" si="13"/>
        <v>881</v>
      </c>
      <c r="C933" s="30"/>
      <c r="D933" s="35"/>
      <c r="E933" s="35"/>
      <c r="F933" s="35"/>
      <c r="G933" s="35"/>
      <c r="H933" s="35"/>
      <c r="I933" s="35"/>
      <c r="J933" s="35"/>
      <c r="K933" s="35"/>
      <c r="L933" s="41"/>
      <c r="M933" s="52"/>
      <c r="N933" s="52"/>
      <c r="O933" s="52"/>
      <c r="P933" s="52"/>
      <c r="Q933" s="52"/>
      <c r="R933" s="51"/>
      <c r="S933" s="62"/>
      <c r="T933" s="62"/>
      <c r="U933" s="62"/>
      <c r="V933" s="66"/>
      <c r="W933" s="85"/>
      <c r="X933" s="93"/>
      <c r="Y933" s="97"/>
    </row>
    <row r="934" spans="2:25" ht="33.9" customHeight="1">
      <c r="B934" s="22">
        <f t="shared" si="13"/>
        <v>882</v>
      </c>
      <c r="C934" s="30"/>
      <c r="D934" s="35"/>
      <c r="E934" s="35"/>
      <c r="F934" s="35"/>
      <c r="G934" s="35"/>
      <c r="H934" s="35"/>
      <c r="I934" s="35"/>
      <c r="J934" s="35"/>
      <c r="K934" s="35"/>
      <c r="L934" s="41"/>
      <c r="M934" s="52"/>
      <c r="N934" s="52"/>
      <c r="O934" s="52"/>
      <c r="P934" s="52"/>
      <c r="Q934" s="52"/>
      <c r="R934" s="51"/>
      <c r="S934" s="62"/>
      <c r="T934" s="62"/>
      <c r="U934" s="62"/>
      <c r="V934" s="66"/>
      <c r="W934" s="85"/>
      <c r="X934" s="93"/>
      <c r="Y934" s="97"/>
    </row>
    <row r="935" spans="2:25" ht="33.9" customHeight="1">
      <c r="B935" s="22">
        <f t="shared" si="13"/>
        <v>883</v>
      </c>
      <c r="C935" s="30"/>
      <c r="D935" s="35"/>
      <c r="E935" s="35"/>
      <c r="F935" s="35"/>
      <c r="G935" s="35"/>
      <c r="H935" s="35"/>
      <c r="I935" s="35"/>
      <c r="J935" s="35"/>
      <c r="K935" s="35"/>
      <c r="L935" s="41"/>
      <c r="M935" s="52"/>
      <c r="N935" s="52"/>
      <c r="O935" s="52"/>
      <c r="P935" s="52"/>
      <c r="Q935" s="52"/>
      <c r="R935" s="51"/>
      <c r="S935" s="62"/>
      <c r="T935" s="62"/>
      <c r="U935" s="62"/>
      <c r="V935" s="66"/>
      <c r="W935" s="85"/>
      <c r="X935" s="93"/>
      <c r="Y935" s="97"/>
    </row>
    <row r="936" spans="2:25" ht="33.9" customHeight="1">
      <c r="B936" s="22">
        <f t="shared" si="13"/>
        <v>884</v>
      </c>
      <c r="C936" s="30"/>
      <c r="D936" s="35"/>
      <c r="E936" s="35"/>
      <c r="F936" s="35"/>
      <c r="G936" s="35"/>
      <c r="H936" s="35"/>
      <c r="I936" s="35"/>
      <c r="J936" s="35"/>
      <c r="K936" s="35"/>
      <c r="L936" s="41"/>
      <c r="M936" s="52"/>
      <c r="N936" s="52"/>
      <c r="O936" s="52"/>
      <c r="P936" s="52"/>
      <c r="Q936" s="52"/>
      <c r="R936" s="51"/>
      <c r="S936" s="62"/>
      <c r="T936" s="62"/>
      <c r="U936" s="62"/>
      <c r="V936" s="66"/>
      <c r="W936" s="85"/>
      <c r="X936" s="93"/>
      <c r="Y936" s="97"/>
    </row>
    <row r="937" spans="2:25" ht="33.9" customHeight="1">
      <c r="B937" s="22">
        <f t="shared" si="13"/>
        <v>885</v>
      </c>
      <c r="C937" s="30"/>
      <c r="D937" s="35"/>
      <c r="E937" s="35"/>
      <c r="F937" s="35"/>
      <c r="G937" s="35"/>
      <c r="H937" s="35"/>
      <c r="I937" s="35"/>
      <c r="J937" s="35"/>
      <c r="K937" s="35"/>
      <c r="L937" s="41"/>
      <c r="M937" s="52"/>
      <c r="N937" s="52"/>
      <c r="O937" s="52"/>
      <c r="P937" s="52"/>
      <c r="Q937" s="52"/>
      <c r="R937" s="51"/>
      <c r="S937" s="62"/>
      <c r="T937" s="62"/>
      <c r="U937" s="62"/>
      <c r="V937" s="66"/>
      <c r="W937" s="85"/>
      <c r="X937" s="93"/>
      <c r="Y937" s="97"/>
    </row>
    <row r="938" spans="2:25" ht="33.9" customHeight="1">
      <c r="B938" s="22">
        <f t="shared" si="13"/>
        <v>886</v>
      </c>
      <c r="C938" s="30"/>
      <c r="D938" s="35"/>
      <c r="E938" s="35"/>
      <c r="F938" s="35"/>
      <c r="G938" s="35"/>
      <c r="H938" s="35"/>
      <c r="I938" s="35"/>
      <c r="J938" s="35"/>
      <c r="K938" s="35"/>
      <c r="L938" s="41"/>
      <c r="M938" s="52"/>
      <c r="N938" s="52"/>
      <c r="O938" s="52"/>
      <c r="P938" s="52"/>
      <c r="Q938" s="52"/>
      <c r="R938" s="51"/>
      <c r="S938" s="62"/>
      <c r="T938" s="62"/>
      <c r="U938" s="62"/>
      <c r="V938" s="66"/>
      <c r="W938" s="85"/>
      <c r="X938" s="93"/>
      <c r="Y938" s="97"/>
    </row>
    <row r="939" spans="2:25" ht="33.9" customHeight="1">
      <c r="B939" s="22">
        <f t="shared" si="13"/>
        <v>887</v>
      </c>
      <c r="C939" s="30"/>
      <c r="D939" s="35"/>
      <c r="E939" s="35"/>
      <c r="F939" s="35"/>
      <c r="G939" s="35"/>
      <c r="H939" s="35"/>
      <c r="I939" s="35"/>
      <c r="J939" s="35"/>
      <c r="K939" s="35"/>
      <c r="L939" s="41"/>
      <c r="M939" s="52"/>
      <c r="N939" s="52"/>
      <c r="O939" s="52"/>
      <c r="P939" s="52"/>
      <c r="Q939" s="52"/>
      <c r="R939" s="51"/>
      <c r="S939" s="62"/>
      <c r="T939" s="62"/>
      <c r="U939" s="62"/>
      <c r="V939" s="66"/>
      <c r="W939" s="85"/>
      <c r="X939" s="93"/>
      <c r="Y939" s="97"/>
    </row>
    <row r="940" spans="2:25" ht="33.9" customHeight="1">
      <c r="B940" s="22">
        <f t="shared" si="13"/>
        <v>888</v>
      </c>
      <c r="C940" s="30"/>
      <c r="D940" s="35"/>
      <c r="E940" s="35"/>
      <c r="F940" s="35"/>
      <c r="G940" s="35"/>
      <c r="H940" s="35"/>
      <c r="I940" s="35"/>
      <c r="J940" s="35"/>
      <c r="K940" s="35"/>
      <c r="L940" s="41"/>
      <c r="M940" s="52"/>
      <c r="N940" s="52"/>
      <c r="O940" s="52"/>
      <c r="P940" s="52"/>
      <c r="Q940" s="52"/>
      <c r="R940" s="51"/>
      <c r="S940" s="62"/>
      <c r="T940" s="62"/>
      <c r="U940" s="62"/>
      <c r="V940" s="66"/>
      <c r="W940" s="85"/>
      <c r="X940" s="93"/>
      <c r="Y940" s="97"/>
    </row>
    <row r="941" spans="2:25" ht="33.9" customHeight="1">
      <c r="B941" s="22">
        <f t="shared" si="13"/>
        <v>889</v>
      </c>
      <c r="C941" s="30"/>
      <c r="D941" s="35"/>
      <c r="E941" s="35"/>
      <c r="F941" s="35"/>
      <c r="G941" s="35"/>
      <c r="H941" s="35"/>
      <c r="I941" s="35"/>
      <c r="J941" s="35"/>
      <c r="K941" s="35"/>
      <c r="L941" s="41"/>
      <c r="M941" s="52"/>
      <c r="N941" s="52"/>
      <c r="O941" s="52"/>
      <c r="P941" s="52"/>
      <c r="Q941" s="52"/>
      <c r="R941" s="51"/>
      <c r="S941" s="62"/>
      <c r="T941" s="62"/>
      <c r="U941" s="62"/>
      <c r="V941" s="66"/>
      <c r="W941" s="85"/>
      <c r="X941" s="93"/>
      <c r="Y941" s="97"/>
    </row>
    <row r="942" spans="2:25" ht="33.9" customHeight="1">
      <c r="B942" s="22">
        <f t="shared" si="13"/>
        <v>890</v>
      </c>
      <c r="C942" s="30"/>
      <c r="D942" s="35"/>
      <c r="E942" s="35"/>
      <c r="F942" s="35"/>
      <c r="G942" s="35"/>
      <c r="H942" s="35"/>
      <c r="I942" s="35"/>
      <c r="J942" s="35"/>
      <c r="K942" s="35"/>
      <c r="L942" s="41"/>
      <c r="M942" s="52"/>
      <c r="N942" s="52"/>
      <c r="O942" s="52"/>
      <c r="P942" s="52"/>
      <c r="Q942" s="52"/>
      <c r="R942" s="51"/>
      <c r="S942" s="62"/>
      <c r="T942" s="62"/>
      <c r="U942" s="62"/>
      <c r="V942" s="66"/>
      <c r="W942" s="85"/>
      <c r="X942" s="93"/>
      <c r="Y942" s="97"/>
    </row>
    <row r="943" spans="2:25" ht="33.9" customHeight="1">
      <c r="B943" s="22">
        <f t="shared" si="13"/>
        <v>891</v>
      </c>
      <c r="C943" s="30"/>
      <c r="D943" s="35"/>
      <c r="E943" s="35"/>
      <c r="F943" s="35"/>
      <c r="G943" s="35"/>
      <c r="H943" s="35"/>
      <c r="I943" s="35"/>
      <c r="J943" s="35"/>
      <c r="K943" s="35"/>
      <c r="L943" s="41"/>
      <c r="M943" s="52"/>
      <c r="N943" s="52"/>
      <c r="O943" s="52"/>
      <c r="P943" s="52"/>
      <c r="Q943" s="52"/>
      <c r="R943" s="51"/>
      <c r="S943" s="62"/>
      <c r="T943" s="62"/>
      <c r="U943" s="62"/>
      <c r="V943" s="66"/>
      <c r="W943" s="85"/>
      <c r="X943" s="93"/>
      <c r="Y943" s="97"/>
    </row>
    <row r="944" spans="2:25" ht="33.9" customHeight="1">
      <c r="B944" s="22">
        <f t="shared" si="13"/>
        <v>892</v>
      </c>
      <c r="C944" s="30"/>
      <c r="D944" s="35"/>
      <c r="E944" s="35"/>
      <c r="F944" s="35"/>
      <c r="G944" s="35"/>
      <c r="H944" s="35"/>
      <c r="I944" s="35"/>
      <c r="J944" s="35"/>
      <c r="K944" s="35"/>
      <c r="L944" s="41"/>
      <c r="M944" s="52"/>
      <c r="N944" s="52"/>
      <c r="O944" s="52"/>
      <c r="P944" s="52"/>
      <c r="Q944" s="52"/>
      <c r="R944" s="51"/>
      <c r="S944" s="62"/>
      <c r="T944" s="62"/>
      <c r="U944" s="62"/>
      <c r="V944" s="66"/>
      <c r="W944" s="85"/>
      <c r="X944" s="93"/>
      <c r="Y944" s="97"/>
    </row>
    <row r="945" spans="2:25" ht="33.9" customHeight="1">
      <c r="B945" s="22">
        <f t="shared" si="13"/>
        <v>893</v>
      </c>
      <c r="C945" s="30"/>
      <c r="D945" s="35"/>
      <c r="E945" s="35"/>
      <c r="F945" s="35"/>
      <c r="G945" s="35"/>
      <c r="H945" s="35"/>
      <c r="I945" s="35"/>
      <c r="J945" s="35"/>
      <c r="K945" s="35"/>
      <c r="L945" s="41"/>
      <c r="M945" s="52"/>
      <c r="N945" s="52"/>
      <c r="O945" s="52"/>
      <c r="P945" s="52"/>
      <c r="Q945" s="52"/>
      <c r="R945" s="51"/>
      <c r="S945" s="62"/>
      <c r="T945" s="62"/>
      <c r="U945" s="62"/>
      <c r="V945" s="66"/>
      <c r="W945" s="85"/>
      <c r="X945" s="93"/>
      <c r="Y945" s="97"/>
    </row>
    <row r="946" spans="2:25" ht="33.9" customHeight="1">
      <c r="B946" s="22">
        <f t="shared" si="13"/>
        <v>894</v>
      </c>
      <c r="C946" s="30"/>
      <c r="D946" s="35"/>
      <c r="E946" s="35"/>
      <c r="F946" s="35"/>
      <c r="G946" s="35"/>
      <c r="H946" s="35"/>
      <c r="I946" s="35"/>
      <c r="J946" s="35"/>
      <c r="K946" s="35"/>
      <c r="L946" s="41"/>
      <c r="M946" s="52"/>
      <c r="N946" s="52"/>
      <c r="O946" s="52"/>
      <c r="P946" s="52"/>
      <c r="Q946" s="52"/>
      <c r="R946" s="51"/>
      <c r="S946" s="62"/>
      <c r="T946" s="62"/>
      <c r="U946" s="62"/>
      <c r="V946" s="66"/>
      <c r="W946" s="85"/>
      <c r="X946" s="93"/>
      <c r="Y946" s="97"/>
    </row>
    <row r="947" spans="2:25" ht="33.9" customHeight="1">
      <c r="B947" s="22">
        <f t="shared" si="13"/>
        <v>895</v>
      </c>
      <c r="C947" s="30"/>
      <c r="D947" s="35"/>
      <c r="E947" s="35"/>
      <c r="F947" s="35"/>
      <c r="G947" s="35"/>
      <c r="H947" s="35"/>
      <c r="I947" s="35"/>
      <c r="J947" s="35"/>
      <c r="K947" s="35"/>
      <c r="L947" s="41"/>
      <c r="M947" s="52"/>
      <c r="N947" s="52"/>
      <c r="O947" s="52"/>
      <c r="P947" s="52"/>
      <c r="Q947" s="52"/>
      <c r="R947" s="51"/>
      <c r="S947" s="62"/>
      <c r="T947" s="62"/>
      <c r="U947" s="62"/>
      <c r="V947" s="66"/>
      <c r="W947" s="85"/>
      <c r="X947" s="93"/>
      <c r="Y947" s="97"/>
    </row>
    <row r="948" spans="2:25" ht="33.9" customHeight="1">
      <c r="B948" s="22">
        <f t="shared" si="13"/>
        <v>896</v>
      </c>
      <c r="C948" s="30"/>
      <c r="D948" s="35"/>
      <c r="E948" s="35"/>
      <c r="F948" s="35"/>
      <c r="G948" s="35"/>
      <c r="H948" s="35"/>
      <c r="I948" s="35"/>
      <c r="J948" s="35"/>
      <c r="K948" s="35"/>
      <c r="L948" s="41"/>
      <c r="M948" s="52"/>
      <c r="N948" s="52"/>
      <c r="O948" s="52"/>
      <c r="P948" s="52"/>
      <c r="Q948" s="52"/>
      <c r="R948" s="51"/>
      <c r="S948" s="62"/>
      <c r="T948" s="62"/>
      <c r="U948" s="62"/>
      <c r="V948" s="66"/>
      <c r="W948" s="85"/>
      <c r="X948" s="93"/>
      <c r="Y948" s="97"/>
    </row>
    <row r="949" spans="2:25" ht="33.9" customHeight="1">
      <c r="B949" s="22">
        <f t="shared" si="13"/>
        <v>897</v>
      </c>
      <c r="C949" s="30"/>
      <c r="D949" s="35"/>
      <c r="E949" s="35"/>
      <c r="F949" s="35"/>
      <c r="G949" s="35"/>
      <c r="H949" s="35"/>
      <c r="I949" s="35"/>
      <c r="J949" s="35"/>
      <c r="K949" s="35"/>
      <c r="L949" s="41"/>
      <c r="M949" s="52"/>
      <c r="N949" s="52"/>
      <c r="O949" s="52"/>
      <c r="P949" s="52"/>
      <c r="Q949" s="52"/>
      <c r="R949" s="51"/>
      <c r="S949" s="62"/>
      <c r="T949" s="62"/>
      <c r="U949" s="62"/>
      <c r="V949" s="66"/>
      <c r="W949" s="85"/>
      <c r="X949" s="93"/>
      <c r="Y949" s="97"/>
    </row>
    <row r="950" spans="2:25" ht="33.9" customHeight="1">
      <c r="B950" s="22">
        <f t="shared" ref="B950:B1013" si="14">B949+1</f>
        <v>898</v>
      </c>
      <c r="C950" s="30"/>
      <c r="D950" s="35"/>
      <c r="E950" s="35"/>
      <c r="F950" s="35"/>
      <c r="G950" s="35"/>
      <c r="H950" s="35"/>
      <c r="I950" s="35"/>
      <c r="J950" s="35"/>
      <c r="K950" s="35"/>
      <c r="L950" s="41"/>
      <c r="M950" s="52"/>
      <c r="N950" s="52"/>
      <c r="O950" s="52"/>
      <c r="P950" s="52"/>
      <c r="Q950" s="52"/>
      <c r="R950" s="51"/>
      <c r="S950" s="62"/>
      <c r="T950" s="62"/>
      <c r="U950" s="62"/>
      <c r="V950" s="66"/>
      <c r="W950" s="85"/>
      <c r="X950" s="93"/>
      <c r="Y950" s="97"/>
    </row>
    <row r="951" spans="2:25" ht="33.9" customHeight="1">
      <c r="B951" s="22">
        <f t="shared" si="14"/>
        <v>899</v>
      </c>
      <c r="C951" s="30"/>
      <c r="D951" s="35"/>
      <c r="E951" s="35"/>
      <c r="F951" s="35"/>
      <c r="G951" s="35"/>
      <c r="H951" s="35"/>
      <c r="I951" s="35"/>
      <c r="J951" s="35"/>
      <c r="K951" s="35"/>
      <c r="L951" s="41"/>
      <c r="M951" s="52"/>
      <c r="N951" s="52"/>
      <c r="O951" s="52"/>
      <c r="P951" s="52"/>
      <c r="Q951" s="52"/>
      <c r="R951" s="51"/>
      <c r="S951" s="62"/>
      <c r="T951" s="62"/>
      <c r="U951" s="62"/>
      <c r="V951" s="66"/>
      <c r="W951" s="85"/>
      <c r="X951" s="93"/>
      <c r="Y951" s="97"/>
    </row>
    <row r="952" spans="2:25" ht="33.9" customHeight="1">
      <c r="B952" s="22">
        <f t="shared" si="14"/>
        <v>900</v>
      </c>
      <c r="C952" s="30"/>
      <c r="D952" s="35"/>
      <c r="E952" s="35"/>
      <c r="F952" s="35"/>
      <c r="G952" s="35"/>
      <c r="H952" s="35"/>
      <c r="I952" s="35"/>
      <c r="J952" s="35"/>
      <c r="K952" s="35"/>
      <c r="L952" s="41"/>
      <c r="M952" s="52"/>
      <c r="N952" s="52"/>
      <c r="O952" s="52"/>
      <c r="P952" s="52"/>
      <c r="Q952" s="52"/>
      <c r="R952" s="51"/>
      <c r="S952" s="62"/>
      <c r="T952" s="62"/>
      <c r="U952" s="62"/>
      <c r="V952" s="66"/>
      <c r="W952" s="85"/>
      <c r="X952" s="93"/>
      <c r="Y952" s="97"/>
    </row>
    <row r="953" spans="2:25" ht="33.9" customHeight="1">
      <c r="B953" s="22">
        <f t="shared" si="14"/>
        <v>901</v>
      </c>
      <c r="C953" s="30"/>
      <c r="D953" s="35"/>
      <c r="E953" s="35"/>
      <c r="F953" s="35"/>
      <c r="G953" s="35"/>
      <c r="H953" s="35"/>
      <c r="I953" s="35"/>
      <c r="J953" s="35"/>
      <c r="K953" s="35"/>
      <c r="L953" s="41"/>
      <c r="M953" s="52"/>
      <c r="N953" s="52"/>
      <c r="O953" s="52"/>
      <c r="P953" s="52"/>
      <c r="Q953" s="52"/>
      <c r="R953" s="51"/>
      <c r="S953" s="62"/>
      <c r="T953" s="62"/>
      <c r="U953" s="62"/>
      <c r="V953" s="66"/>
      <c r="W953" s="85"/>
      <c r="X953" s="93"/>
      <c r="Y953" s="97"/>
    </row>
    <row r="954" spans="2:25" ht="33.9" customHeight="1">
      <c r="B954" s="22">
        <f t="shared" si="14"/>
        <v>902</v>
      </c>
      <c r="C954" s="30"/>
      <c r="D954" s="35"/>
      <c r="E954" s="35"/>
      <c r="F954" s="35"/>
      <c r="G954" s="35"/>
      <c r="H954" s="35"/>
      <c r="I954" s="35"/>
      <c r="J954" s="35"/>
      <c r="K954" s="35"/>
      <c r="L954" s="41"/>
      <c r="M954" s="52"/>
      <c r="N954" s="52"/>
      <c r="O954" s="52"/>
      <c r="P954" s="52"/>
      <c r="Q954" s="52"/>
      <c r="R954" s="51"/>
      <c r="S954" s="62"/>
      <c r="T954" s="62"/>
      <c r="U954" s="62"/>
      <c r="V954" s="66"/>
      <c r="W954" s="85"/>
      <c r="X954" s="93"/>
      <c r="Y954" s="97"/>
    </row>
    <row r="955" spans="2:25" ht="33.9" customHeight="1">
      <c r="B955" s="22">
        <f t="shared" si="14"/>
        <v>903</v>
      </c>
      <c r="C955" s="30"/>
      <c r="D955" s="35"/>
      <c r="E955" s="35"/>
      <c r="F955" s="35"/>
      <c r="G955" s="35"/>
      <c r="H955" s="35"/>
      <c r="I955" s="35"/>
      <c r="J955" s="35"/>
      <c r="K955" s="35"/>
      <c r="L955" s="41"/>
      <c r="M955" s="52"/>
      <c r="N955" s="52"/>
      <c r="O955" s="52"/>
      <c r="P955" s="52"/>
      <c r="Q955" s="52"/>
      <c r="R955" s="51"/>
      <c r="S955" s="62"/>
      <c r="T955" s="62"/>
      <c r="U955" s="62"/>
      <c r="V955" s="66"/>
      <c r="W955" s="85"/>
      <c r="X955" s="93"/>
      <c r="Y955" s="97"/>
    </row>
    <row r="956" spans="2:25" ht="33.9" customHeight="1">
      <c r="B956" s="22">
        <f t="shared" si="14"/>
        <v>904</v>
      </c>
      <c r="C956" s="30"/>
      <c r="D956" s="35"/>
      <c r="E956" s="35"/>
      <c r="F956" s="35"/>
      <c r="G956" s="35"/>
      <c r="H956" s="35"/>
      <c r="I956" s="35"/>
      <c r="J956" s="35"/>
      <c r="K956" s="35"/>
      <c r="L956" s="41"/>
      <c r="M956" s="52"/>
      <c r="N956" s="52"/>
      <c r="O956" s="52"/>
      <c r="P956" s="52"/>
      <c r="Q956" s="52"/>
      <c r="R956" s="51"/>
      <c r="S956" s="62"/>
      <c r="T956" s="62"/>
      <c r="U956" s="62"/>
      <c r="V956" s="66"/>
      <c r="W956" s="85"/>
      <c r="X956" s="93"/>
      <c r="Y956" s="97"/>
    </row>
    <row r="957" spans="2:25" ht="33.9" customHeight="1">
      <c r="B957" s="22">
        <f t="shared" si="14"/>
        <v>905</v>
      </c>
      <c r="C957" s="30"/>
      <c r="D957" s="35"/>
      <c r="E957" s="35"/>
      <c r="F957" s="35"/>
      <c r="G957" s="35"/>
      <c r="H957" s="35"/>
      <c r="I957" s="35"/>
      <c r="J957" s="35"/>
      <c r="K957" s="35"/>
      <c r="L957" s="41"/>
      <c r="M957" s="52"/>
      <c r="N957" s="52"/>
      <c r="O957" s="52"/>
      <c r="P957" s="52"/>
      <c r="Q957" s="52"/>
      <c r="R957" s="51"/>
      <c r="S957" s="62"/>
      <c r="T957" s="62"/>
      <c r="U957" s="62"/>
      <c r="V957" s="66"/>
      <c r="W957" s="85"/>
      <c r="X957" s="93"/>
      <c r="Y957" s="97"/>
    </row>
    <row r="958" spans="2:25" ht="33.9" customHeight="1">
      <c r="B958" s="22">
        <f t="shared" si="14"/>
        <v>906</v>
      </c>
      <c r="C958" s="30"/>
      <c r="D958" s="35"/>
      <c r="E958" s="35"/>
      <c r="F958" s="35"/>
      <c r="G958" s="35"/>
      <c r="H958" s="35"/>
      <c r="I958" s="35"/>
      <c r="J958" s="35"/>
      <c r="K958" s="35"/>
      <c r="L958" s="41"/>
      <c r="M958" s="52"/>
      <c r="N958" s="52"/>
      <c r="O958" s="52"/>
      <c r="P958" s="52"/>
      <c r="Q958" s="52"/>
      <c r="R958" s="51"/>
      <c r="S958" s="62"/>
      <c r="T958" s="62"/>
      <c r="U958" s="62"/>
      <c r="V958" s="66"/>
      <c r="W958" s="85"/>
      <c r="X958" s="93"/>
      <c r="Y958" s="97"/>
    </row>
    <row r="959" spans="2:25" ht="33.9" customHeight="1">
      <c r="B959" s="22">
        <f t="shared" si="14"/>
        <v>907</v>
      </c>
      <c r="C959" s="30"/>
      <c r="D959" s="35"/>
      <c r="E959" s="35"/>
      <c r="F959" s="35"/>
      <c r="G959" s="35"/>
      <c r="H959" s="35"/>
      <c r="I959" s="35"/>
      <c r="J959" s="35"/>
      <c r="K959" s="35"/>
      <c r="L959" s="41"/>
      <c r="M959" s="52"/>
      <c r="N959" s="52"/>
      <c r="O959" s="52"/>
      <c r="P959" s="52"/>
      <c r="Q959" s="52"/>
      <c r="R959" s="51"/>
      <c r="S959" s="62"/>
      <c r="T959" s="62"/>
      <c r="U959" s="62"/>
      <c r="V959" s="66"/>
      <c r="W959" s="85"/>
      <c r="X959" s="93"/>
      <c r="Y959" s="97"/>
    </row>
    <row r="960" spans="2:25" ht="33.9" customHeight="1">
      <c r="B960" s="22">
        <f t="shared" si="14"/>
        <v>908</v>
      </c>
      <c r="C960" s="30"/>
      <c r="D960" s="35"/>
      <c r="E960" s="35"/>
      <c r="F960" s="35"/>
      <c r="G960" s="35"/>
      <c r="H960" s="35"/>
      <c r="I960" s="35"/>
      <c r="J960" s="35"/>
      <c r="K960" s="35"/>
      <c r="L960" s="41"/>
      <c r="M960" s="52"/>
      <c r="N960" s="52"/>
      <c r="O960" s="52"/>
      <c r="P960" s="52"/>
      <c r="Q960" s="52"/>
      <c r="R960" s="51"/>
      <c r="S960" s="62"/>
      <c r="T960" s="62"/>
      <c r="U960" s="62"/>
      <c r="V960" s="66"/>
      <c r="W960" s="85"/>
      <c r="X960" s="93"/>
      <c r="Y960" s="97"/>
    </row>
    <row r="961" spans="2:25" ht="33.9" customHeight="1">
      <c r="B961" s="22">
        <f t="shared" si="14"/>
        <v>909</v>
      </c>
      <c r="C961" s="30"/>
      <c r="D961" s="35"/>
      <c r="E961" s="35"/>
      <c r="F961" s="35"/>
      <c r="G961" s="35"/>
      <c r="H961" s="35"/>
      <c r="I961" s="35"/>
      <c r="J961" s="35"/>
      <c r="K961" s="35"/>
      <c r="L961" s="41"/>
      <c r="M961" s="52"/>
      <c r="N961" s="52"/>
      <c r="O961" s="52"/>
      <c r="P961" s="52"/>
      <c r="Q961" s="52"/>
      <c r="R961" s="51"/>
      <c r="S961" s="62"/>
      <c r="T961" s="62"/>
      <c r="U961" s="62"/>
      <c r="V961" s="66"/>
      <c r="W961" s="85"/>
      <c r="X961" s="93"/>
      <c r="Y961" s="97"/>
    </row>
    <row r="962" spans="2:25" ht="33.9" customHeight="1">
      <c r="B962" s="22">
        <f t="shared" si="14"/>
        <v>910</v>
      </c>
      <c r="C962" s="30"/>
      <c r="D962" s="35"/>
      <c r="E962" s="35"/>
      <c r="F962" s="35"/>
      <c r="G962" s="35"/>
      <c r="H962" s="35"/>
      <c r="I962" s="35"/>
      <c r="J962" s="35"/>
      <c r="K962" s="35"/>
      <c r="L962" s="41"/>
      <c r="M962" s="52"/>
      <c r="N962" s="52"/>
      <c r="O962" s="52"/>
      <c r="P962" s="52"/>
      <c r="Q962" s="52"/>
      <c r="R962" s="51"/>
      <c r="S962" s="62"/>
      <c r="T962" s="62"/>
      <c r="U962" s="62"/>
      <c r="V962" s="66"/>
      <c r="W962" s="85"/>
      <c r="X962" s="93"/>
      <c r="Y962" s="97"/>
    </row>
    <row r="963" spans="2:25" ht="33.9" customHeight="1">
      <c r="B963" s="22">
        <f t="shared" si="14"/>
        <v>911</v>
      </c>
      <c r="C963" s="30"/>
      <c r="D963" s="35"/>
      <c r="E963" s="35"/>
      <c r="F963" s="35"/>
      <c r="G963" s="35"/>
      <c r="H963" s="35"/>
      <c r="I963" s="35"/>
      <c r="J963" s="35"/>
      <c r="K963" s="35"/>
      <c r="L963" s="41"/>
      <c r="M963" s="52"/>
      <c r="N963" s="52"/>
      <c r="O963" s="52"/>
      <c r="P963" s="52"/>
      <c r="Q963" s="52"/>
      <c r="R963" s="51"/>
      <c r="S963" s="62"/>
      <c r="T963" s="62"/>
      <c r="U963" s="62"/>
      <c r="V963" s="66"/>
      <c r="W963" s="85"/>
      <c r="X963" s="93"/>
      <c r="Y963" s="97"/>
    </row>
    <row r="964" spans="2:25" ht="33.9" customHeight="1">
      <c r="B964" s="22">
        <f t="shared" si="14"/>
        <v>912</v>
      </c>
      <c r="C964" s="30"/>
      <c r="D964" s="35"/>
      <c r="E964" s="35"/>
      <c r="F964" s="35"/>
      <c r="G964" s="35"/>
      <c r="H964" s="35"/>
      <c r="I964" s="35"/>
      <c r="J964" s="35"/>
      <c r="K964" s="35"/>
      <c r="L964" s="41"/>
      <c r="M964" s="52"/>
      <c r="N964" s="52"/>
      <c r="O964" s="52"/>
      <c r="P964" s="52"/>
      <c r="Q964" s="52"/>
      <c r="R964" s="51"/>
      <c r="S964" s="62"/>
      <c r="T964" s="62"/>
      <c r="U964" s="62"/>
      <c r="V964" s="66"/>
      <c r="W964" s="85"/>
      <c r="X964" s="93"/>
      <c r="Y964" s="97"/>
    </row>
    <row r="965" spans="2:25" ht="33.9" customHeight="1">
      <c r="B965" s="22">
        <f t="shared" si="14"/>
        <v>913</v>
      </c>
      <c r="C965" s="30"/>
      <c r="D965" s="35"/>
      <c r="E965" s="35"/>
      <c r="F965" s="35"/>
      <c r="G965" s="35"/>
      <c r="H965" s="35"/>
      <c r="I965" s="35"/>
      <c r="J965" s="35"/>
      <c r="K965" s="35"/>
      <c r="L965" s="41"/>
      <c r="M965" s="52"/>
      <c r="N965" s="52"/>
      <c r="O965" s="52"/>
      <c r="P965" s="52"/>
      <c r="Q965" s="52"/>
      <c r="R965" s="51"/>
      <c r="S965" s="62"/>
      <c r="T965" s="62"/>
      <c r="U965" s="62"/>
      <c r="V965" s="66"/>
      <c r="W965" s="85"/>
      <c r="X965" s="93"/>
      <c r="Y965" s="97"/>
    </row>
    <row r="966" spans="2:25" ht="33.9" customHeight="1">
      <c r="B966" s="22">
        <f t="shared" si="14"/>
        <v>914</v>
      </c>
      <c r="C966" s="30"/>
      <c r="D966" s="35"/>
      <c r="E966" s="35"/>
      <c r="F966" s="35"/>
      <c r="G966" s="35"/>
      <c r="H966" s="35"/>
      <c r="I966" s="35"/>
      <c r="J966" s="35"/>
      <c r="K966" s="35"/>
      <c r="L966" s="41"/>
      <c r="M966" s="52"/>
      <c r="N966" s="52"/>
      <c r="O966" s="52"/>
      <c r="P966" s="52"/>
      <c r="Q966" s="52"/>
      <c r="R966" s="51"/>
      <c r="S966" s="62"/>
      <c r="T966" s="62"/>
      <c r="U966" s="62"/>
      <c r="V966" s="66"/>
      <c r="W966" s="85"/>
      <c r="X966" s="93"/>
      <c r="Y966" s="97"/>
    </row>
    <row r="967" spans="2:25" ht="33.9" customHeight="1">
      <c r="B967" s="22">
        <f t="shared" si="14"/>
        <v>915</v>
      </c>
      <c r="C967" s="30"/>
      <c r="D967" s="35"/>
      <c r="E967" s="35"/>
      <c r="F967" s="35"/>
      <c r="G967" s="35"/>
      <c r="H967" s="35"/>
      <c r="I967" s="35"/>
      <c r="J967" s="35"/>
      <c r="K967" s="35"/>
      <c r="L967" s="41"/>
      <c r="M967" s="52"/>
      <c r="N967" s="52"/>
      <c r="O967" s="52"/>
      <c r="P967" s="52"/>
      <c r="Q967" s="52"/>
      <c r="R967" s="51"/>
      <c r="S967" s="62"/>
      <c r="T967" s="62"/>
      <c r="U967" s="62"/>
      <c r="V967" s="66"/>
      <c r="W967" s="85"/>
      <c r="X967" s="93"/>
      <c r="Y967" s="97"/>
    </row>
    <row r="968" spans="2:25" ht="33.9" customHeight="1">
      <c r="B968" s="22">
        <f t="shared" si="14"/>
        <v>916</v>
      </c>
      <c r="C968" s="30"/>
      <c r="D968" s="35"/>
      <c r="E968" s="35"/>
      <c r="F968" s="35"/>
      <c r="G968" s="35"/>
      <c r="H968" s="35"/>
      <c r="I968" s="35"/>
      <c r="J968" s="35"/>
      <c r="K968" s="35"/>
      <c r="L968" s="41"/>
      <c r="M968" s="52"/>
      <c r="N968" s="52"/>
      <c r="O968" s="52"/>
      <c r="P968" s="52"/>
      <c r="Q968" s="52"/>
      <c r="R968" s="51"/>
      <c r="S968" s="62"/>
      <c r="T968" s="62"/>
      <c r="U968" s="62"/>
      <c r="V968" s="66"/>
      <c r="W968" s="85"/>
      <c r="X968" s="93"/>
      <c r="Y968" s="97"/>
    </row>
    <row r="969" spans="2:25" ht="33.9" customHeight="1">
      <c r="B969" s="22">
        <f t="shared" si="14"/>
        <v>917</v>
      </c>
      <c r="C969" s="30"/>
      <c r="D969" s="35"/>
      <c r="E969" s="35"/>
      <c r="F969" s="35"/>
      <c r="G969" s="35"/>
      <c r="H969" s="35"/>
      <c r="I969" s="35"/>
      <c r="J969" s="35"/>
      <c r="K969" s="35"/>
      <c r="L969" s="41"/>
      <c r="M969" s="52"/>
      <c r="N969" s="52"/>
      <c r="O969" s="52"/>
      <c r="P969" s="52"/>
      <c r="Q969" s="52"/>
      <c r="R969" s="51"/>
      <c r="S969" s="62"/>
      <c r="T969" s="62"/>
      <c r="U969" s="62"/>
      <c r="V969" s="66"/>
      <c r="W969" s="85"/>
      <c r="X969" s="93"/>
      <c r="Y969" s="97"/>
    </row>
    <row r="970" spans="2:25" ht="33.9" customHeight="1">
      <c r="B970" s="22">
        <f t="shared" si="14"/>
        <v>918</v>
      </c>
      <c r="C970" s="30"/>
      <c r="D970" s="35"/>
      <c r="E970" s="35"/>
      <c r="F970" s="35"/>
      <c r="G970" s="35"/>
      <c r="H970" s="35"/>
      <c r="I970" s="35"/>
      <c r="J970" s="35"/>
      <c r="K970" s="35"/>
      <c r="L970" s="41"/>
      <c r="M970" s="52"/>
      <c r="N970" s="52"/>
      <c r="O970" s="52"/>
      <c r="P970" s="52"/>
      <c r="Q970" s="52"/>
      <c r="R970" s="51"/>
      <c r="S970" s="62"/>
      <c r="T970" s="62"/>
      <c r="U970" s="62"/>
      <c r="V970" s="66"/>
      <c r="W970" s="85"/>
      <c r="X970" s="93"/>
      <c r="Y970" s="97"/>
    </row>
    <row r="971" spans="2:25" ht="33.9" customHeight="1">
      <c r="B971" s="22">
        <f t="shared" si="14"/>
        <v>919</v>
      </c>
      <c r="C971" s="30"/>
      <c r="D971" s="35"/>
      <c r="E971" s="35"/>
      <c r="F971" s="35"/>
      <c r="G971" s="35"/>
      <c r="H971" s="35"/>
      <c r="I971" s="35"/>
      <c r="J971" s="35"/>
      <c r="K971" s="35"/>
      <c r="L971" s="41"/>
      <c r="M971" s="52"/>
      <c r="N971" s="52"/>
      <c r="O971" s="52"/>
      <c r="P971" s="52"/>
      <c r="Q971" s="52"/>
      <c r="R971" s="51"/>
      <c r="S971" s="62"/>
      <c r="T971" s="62"/>
      <c r="U971" s="62"/>
      <c r="V971" s="66"/>
      <c r="W971" s="85"/>
      <c r="X971" s="93"/>
      <c r="Y971" s="97"/>
    </row>
    <row r="972" spans="2:25" ht="33.9" customHeight="1">
      <c r="B972" s="22">
        <f t="shared" si="14"/>
        <v>920</v>
      </c>
      <c r="C972" s="30"/>
      <c r="D972" s="35"/>
      <c r="E972" s="35"/>
      <c r="F972" s="35"/>
      <c r="G972" s="35"/>
      <c r="H972" s="35"/>
      <c r="I972" s="35"/>
      <c r="J972" s="35"/>
      <c r="K972" s="35"/>
      <c r="L972" s="41"/>
      <c r="M972" s="52"/>
      <c r="N972" s="52"/>
      <c r="O972" s="52"/>
      <c r="P972" s="52"/>
      <c r="Q972" s="52"/>
      <c r="R972" s="51"/>
      <c r="S972" s="62"/>
      <c r="T972" s="62"/>
      <c r="U972" s="62"/>
      <c r="V972" s="66"/>
      <c r="W972" s="85"/>
      <c r="X972" s="93"/>
      <c r="Y972" s="97"/>
    </row>
    <row r="973" spans="2:25" ht="33.9" customHeight="1">
      <c r="B973" s="22">
        <f t="shared" si="14"/>
        <v>921</v>
      </c>
      <c r="C973" s="30"/>
      <c r="D973" s="35"/>
      <c r="E973" s="35"/>
      <c r="F973" s="35"/>
      <c r="G973" s="35"/>
      <c r="H973" s="35"/>
      <c r="I973" s="35"/>
      <c r="J973" s="35"/>
      <c r="K973" s="35"/>
      <c r="L973" s="41"/>
      <c r="M973" s="52"/>
      <c r="N973" s="52"/>
      <c r="O973" s="52"/>
      <c r="P973" s="52"/>
      <c r="Q973" s="52"/>
      <c r="R973" s="51"/>
      <c r="S973" s="62"/>
      <c r="T973" s="62"/>
      <c r="U973" s="62"/>
      <c r="V973" s="66"/>
      <c r="W973" s="85"/>
      <c r="X973" s="93"/>
      <c r="Y973" s="97"/>
    </row>
    <row r="974" spans="2:25" ht="33.9" customHeight="1">
      <c r="B974" s="22">
        <f t="shared" si="14"/>
        <v>922</v>
      </c>
      <c r="C974" s="30"/>
      <c r="D974" s="35"/>
      <c r="E974" s="35"/>
      <c r="F974" s="35"/>
      <c r="G974" s="35"/>
      <c r="H974" s="35"/>
      <c r="I974" s="35"/>
      <c r="J974" s="35"/>
      <c r="K974" s="35"/>
      <c r="L974" s="41"/>
      <c r="M974" s="52"/>
      <c r="N974" s="52"/>
      <c r="O974" s="52"/>
      <c r="P974" s="52"/>
      <c r="Q974" s="52"/>
      <c r="R974" s="51"/>
      <c r="S974" s="62"/>
      <c r="T974" s="62"/>
      <c r="U974" s="62"/>
      <c r="V974" s="66"/>
      <c r="W974" s="85"/>
      <c r="X974" s="93"/>
      <c r="Y974" s="97"/>
    </row>
    <row r="975" spans="2:25" ht="33.9" customHeight="1">
      <c r="B975" s="22">
        <f t="shared" si="14"/>
        <v>923</v>
      </c>
      <c r="C975" s="30"/>
      <c r="D975" s="35"/>
      <c r="E975" s="35"/>
      <c r="F975" s="35"/>
      <c r="G975" s="35"/>
      <c r="H975" s="35"/>
      <c r="I975" s="35"/>
      <c r="J975" s="35"/>
      <c r="K975" s="35"/>
      <c r="L975" s="41"/>
      <c r="M975" s="52"/>
      <c r="N975" s="52"/>
      <c r="O975" s="52"/>
      <c r="P975" s="52"/>
      <c r="Q975" s="52"/>
      <c r="R975" s="51"/>
      <c r="S975" s="62"/>
      <c r="T975" s="62"/>
      <c r="U975" s="62"/>
      <c r="V975" s="66"/>
      <c r="W975" s="85"/>
      <c r="X975" s="93"/>
      <c r="Y975" s="97"/>
    </row>
    <row r="976" spans="2:25" ht="33.9" customHeight="1">
      <c r="B976" s="22">
        <f t="shared" si="14"/>
        <v>924</v>
      </c>
      <c r="C976" s="30"/>
      <c r="D976" s="35"/>
      <c r="E976" s="35"/>
      <c r="F976" s="35"/>
      <c r="G976" s="35"/>
      <c r="H976" s="35"/>
      <c r="I976" s="35"/>
      <c r="J976" s="35"/>
      <c r="K976" s="35"/>
      <c r="L976" s="41"/>
      <c r="M976" s="52"/>
      <c r="N976" s="52"/>
      <c r="O976" s="52"/>
      <c r="P976" s="52"/>
      <c r="Q976" s="52"/>
      <c r="R976" s="51"/>
      <c r="S976" s="62"/>
      <c r="T976" s="62"/>
      <c r="U976" s="62"/>
      <c r="V976" s="66"/>
      <c r="W976" s="85"/>
      <c r="X976" s="93"/>
      <c r="Y976" s="97"/>
    </row>
    <row r="977" spans="2:25" ht="33.9" customHeight="1">
      <c r="B977" s="22">
        <f t="shared" si="14"/>
        <v>925</v>
      </c>
      <c r="C977" s="30"/>
      <c r="D977" s="35"/>
      <c r="E977" s="35"/>
      <c r="F977" s="35"/>
      <c r="G977" s="35"/>
      <c r="H977" s="35"/>
      <c r="I977" s="35"/>
      <c r="J977" s="35"/>
      <c r="K977" s="35"/>
      <c r="L977" s="41"/>
      <c r="M977" s="52"/>
      <c r="N977" s="52"/>
      <c r="O977" s="52"/>
      <c r="P977" s="52"/>
      <c r="Q977" s="52"/>
      <c r="R977" s="51"/>
      <c r="S977" s="62"/>
      <c r="T977" s="62"/>
      <c r="U977" s="62"/>
      <c r="V977" s="66"/>
      <c r="W977" s="85"/>
      <c r="X977" s="93"/>
      <c r="Y977" s="97"/>
    </row>
    <row r="978" spans="2:25" ht="33.9" customHeight="1">
      <c r="B978" s="22">
        <f t="shared" si="14"/>
        <v>926</v>
      </c>
      <c r="C978" s="30"/>
      <c r="D978" s="35"/>
      <c r="E978" s="35"/>
      <c r="F978" s="35"/>
      <c r="G978" s="35"/>
      <c r="H978" s="35"/>
      <c r="I978" s="35"/>
      <c r="J978" s="35"/>
      <c r="K978" s="35"/>
      <c r="L978" s="41"/>
      <c r="M978" s="52"/>
      <c r="N978" s="52"/>
      <c r="O978" s="52"/>
      <c r="P978" s="52"/>
      <c r="Q978" s="52"/>
      <c r="R978" s="51"/>
      <c r="S978" s="62"/>
      <c r="T978" s="62"/>
      <c r="U978" s="62"/>
      <c r="V978" s="66"/>
      <c r="W978" s="85"/>
      <c r="X978" s="93"/>
      <c r="Y978" s="97"/>
    </row>
    <row r="979" spans="2:25" ht="33.9" customHeight="1">
      <c r="B979" s="22">
        <f t="shared" si="14"/>
        <v>927</v>
      </c>
      <c r="C979" s="30"/>
      <c r="D979" s="35"/>
      <c r="E979" s="35"/>
      <c r="F979" s="35"/>
      <c r="G979" s="35"/>
      <c r="H979" s="35"/>
      <c r="I979" s="35"/>
      <c r="J979" s="35"/>
      <c r="K979" s="35"/>
      <c r="L979" s="41"/>
      <c r="M979" s="52"/>
      <c r="N979" s="52"/>
      <c r="O979" s="52"/>
      <c r="P979" s="52"/>
      <c r="Q979" s="52"/>
      <c r="R979" s="51"/>
      <c r="S979" s="62"/>
      <c r="T979" s="62"/>
      <c r="U979" s="62"/>
      <c r="V979" s="66"/>
      <c r="W979" s="85"/>
      <c r="X979" s="93"/>
      <c r="Y979" s="97"/>
    </row>
    <row r="980" spans="2:25" ht="33.9" customHeight="1">
      <c r="B980" s="22">
        <f t="shared" si="14"/>
        <v>928</v>
      </c>
      <c r="C980" s="30"/>
      <c r="D980" s="35"/>
      <c r="E980" s="35"/>
      <c r="F980" s="35"/>
      <c r="G980" s="35"/>
      <c r="H980" s="35"/>
      <c r="I980" s="35"/>
      <c r="J980" s="35"/>
      <c r="K980" s="35"/>
      <c r="L980" s="41"/>
      <c r="M980" s="52"/>
      <c r="N980" s="52"/>
      <c r="O980" s="52"/>
      <c r="P980" s="52"/>
      <c r="Q980" s="52"/>
      <c r="R980" s="51"/>
      <c r="S980" s="62"/>
      <c r="T980" s="62"/>
      <c r="U980" s="62"/>
      <c r="V980" s="66"/>
      <c r="W980" s="85"/>
      <c r="X980" s="93"/>
      <c r="Y980" s="97"/>
    </row>
    <row r="981" spans="2:25" ht="33.9" customHeight="1">
      <c r="B981" s="22">
        <f t="shared" si="14"/>
        <v>929</v>
      </c>
      <c r="C981" s="30"/>
      <c r="D981" s="35"/>
      <c r="E981" s="35"/>
      <c r="F981" s="35"/>
      <c r="G981" s="35"/>
      <c r="H981" s="35"/>
      <c r="I981" s="35"/>
      <c r="J981" s="35"/>
      <c r="K981" s="35"/>
      <c r="L981" s="41"/>
      <c r="M981" s="52"/>
      <c r="N981" s="52"/>
      <c r="O981" s="52"/>
      <c r="P981" s="52"/>
      <c r="Q981" s="52"/>
      <c r="R981" s="51"/>
      <c r="S981" s="62"/>
      <c r="T981" s="62"/>
      <c r="U981" s="62"/>
      <c r="V981" s="66"/>
      <c r="W981" s="85"/>
      <c r="X981" s="93"/>
      <c r="Y981" s="97"/>
    </row>
    <row r="982" spans="2:25" ht="33.9" customHeight="1">
      <c r="B982" s="22">
        <f t="shared" si="14"/>
        <v>930</v>
      </c>
      <c r="C982" s="30"/>
      <c r="D982" s="35"/>
      <c r="E982" s="35"/>
      <c r="F982" s="35"/>
      <c r="G982" s="35"/>
      <c r="H982" s="35"/>
      <c r="I982" s="35"/>
      <c r="J982" s="35"/>
      <c r="K982" s="35"/>
      <c r="L982" s="41"/>
      <c r="M982" s="52"/>
      <c r="N982" s="52"/>
      <c r="O982" s="52"/>
      <c r="P982" s="52"/>
      <c r="Q982" s="52"/>
      <c r="R982" s="51"/>
      <c r="S982" s="62"/>
      <c r="T982" s="62"/>
      <c r="U982" s="62"/>
      <c r="V982" s="66"/>
      <c r="W982" s="85"/>
      <c r="X982" s="93"/>
      <c r="Y982" s="97"/>
    </row>
    <row r="983" spans="2:25" ht="33.9" customHeight="1">
      <c r="B983" s="22">
        <f t="shared" si="14"/>
        <v>931</v>
      </c>
      <c r="C983" s="30"/>
      <c r="D983" s="35"/>
      <c r="E983" s="35"/>
      <c r="F983" s="35"/>
      <c r="G983" s="35"/>
      <c r="H983" s="35"/>
      <c r="I983" s="35"/>
      <c r="J983" s="35"/>
      <c r="K983" s="35"/>
      <c r="L983" s="41"/>
      <c r="M983" s="52"/>
      <c r="N983" s="52"/>
      <c r="O983" s="52"/>
      <c r="P983" s="52"/>
      <c r="Q983" s="52"/>
      <c r="R983" s="51"/>
      <c r="S983" s="62"/>
      <c r="T983" s="62"/>
      <c r="U983" s="62"/>
      <c r="V983" s="66"/>
      <c r="W983" s="85"/>
      <c r="X983" s="93"/>
      <c r="Y983" s="97"/>
    </row>
    <row r="984" spans="2:25" ht="33.9" customHeight="1">
      <c r="B984" s="22">
        <f t="shared" si="14"/>
        <v>932</v>
      </c>
      <c r="C984" s="30"/>
      <c r="D984" s="35"/>
      <c r="E984" s="35"/>
      <c r="F984" s="35"/>
      <c r="G984" s="35"/>
      <c r="H984" s="35"/>
      <c r="I984" s="35"/>
      <c r="J984" s="35"/>
      <c r="K984" s="35"/>
      <c r="L984" s="41"/>
      <c r="M984" s="52"/>
      <c r="N984" s="52"/>
      <c r="O984" s="52"/>
      <c r="P984" s="52"/>
      <c r="Q984" s="52"/>
      <c r="R984" s="51"/>
      <c r="S984" s="62"/>
      <c r="T984" s="62"/>
      <c r="U984" s="62"/>
      <c r="V984" s="66"/>
      <c r="W984" s="85"/>
      <c r="X984" s="93"/>
      <c r="Y984" s="97"/>
    </row>
    <row r="985" spans="2:25" ht="33.9" customHeight="1">
      <c r="B985" s="22">
        <f t="shared" si="14"/>
        <v>933</v>
      </c>
      <c r="C985" s="30"/>
      <c r="D985" s="35"/>
      <c r="E985" s="35"/>
      <c r="F985" s="35"/>
      <c r="G985" s="35"/>
      <c r="H985" s="35"/>
      <c r="I985" s="35"/>
      <c r="J985" s="35"/>
      <c r="K985" s="35"/>
      <c r="L985" s="41"/>
      <c r="M985" s="52"/>
      <c r="N985" s="52"/>
      <c r="O985" s="52"/>
      <c r="P985" s="52"/>
      <c r="Q985" s="52"/>
      <c r="R985" s="51"/>
      <c r="S985" s="62"/>
      <c r="T985" s="62"/>
      <c r="U985" s="62"/>
      <c r="V985" s="66"/>
      <c r="W985" s="85"/>
      <c r="X985" s="93"/>
      <c r="Y985" s="97"/>
    </row>
    <row r="986" spans="2:25" ht="33.9" customHeight="1">
      <c r="B986" s="22">
        <f t="shared" si="14"/>
        <v>934</v>
      </c>
      <c r="C986" s="30"/>
      <c r="D986" s="35"/>
      <c r="E986" s="35"/>
      <c r="F986" s="35"/>
      <c r="G986" s="35"/>
      <c r="H986" s="35"/>
      <c r="I986" s="35"/>
      <c r="J986" s="35"/>
      <c r="K986" s="35"/>
      <c r="L986" s="41"/>
      <c r="M986" s="52"/>
      <c r="N986" s="52"/>
      <c r="O986" s="52"/>
      <c r="P986" s="52"/>
      <c r="Q986" s="52"/>
      <c r="R986" s="51"/>
      <c r="S986" s="62"/>
      <c r="T986" s="62"/>
      <c r="U986" s="62"/>
      <c r="V986" s="66"/>
      <c r="W986" s="85"/>
      <c r="X986" s="93"/>
      <c r="Y986" s="97"/>
    </row>
    <row r="987" spans="2:25" ht="33.9" customHeight="1">
      <c r="B987" s="22">
        <f t="shared" si="14"/>
        <v>935</v>
      </c>
      <c r="C987" s="30"/>
      <c r="D987" s="35"/>
      <c r="E987" s="35"/>
      <c r="F987" s="35"/>
      <c r="G987" s="35"/>
      <c r="H987" s="35"/>
      <c r="I987" s="35"/>
      <c r="J987" s="35"/>
      <c r="K987" s="35"/>
      <c r="L987" s="41"/>
      <c r="M987" s="52"/>
      <c r="N987" s="52"/>
      <c r="O987" s="52"/>
      <c r="P987" s="52"/>
      <c r="Q987" s="52"/>
      <c r="R987" s="51"/>
      <c r="S987" s="62"/>
      <c r="T987" s="62"/>
      <c r="U987" s="62"/>
      <c r="V987" s="66"/>
      <c r="W987" s="85"/>
      <c r="X987" s="93"/>
      <c r="Y987" s="97"/>
    </row>
    <row r="988" spans="2:25" ht="33.9" customHeight="1">
      <c r="B988" s="22">
        <f t="shared" si="14"/>
        <v>936</v>
      </c>
      <c r="C988" s="30"/>
      <c r="D988" s="35"/>
      <c r="E988" s="35"/>
      <c r="F988" s="35"/>
      <c r="G988" s="35"/>
      <c r="H988" s="35"/>
      <c r="I988" s="35"/>
      <c r="J988" s="35"/>
      <c r="K988" s="35"/>
      <c r="L988" s="41"/>
      <c r="M988" s="52"/>
      <c r="N988" s="52"/>
      <c r="O988" s="52"/>
      <c r="P988" s="52"/>
      <c r="Q988" s="52"/>
      <c r="R988" s="51"/>
      <c r="S988" s="62"/>
      <c r="T988" s="62"/>
      <c r="U988" s="62"/>
      <c r="V988" s="66"/>
      <c r="W988" s="85"/>
      <c r="X988" s="93"/>
      <c r="Y988" s="97"/>
    </row>
    <row r="989" spans="2:25" ht="33.9" customHeight="1">
      <c r="B989" s="22">
        <f t="shared" si="14"/>
        <v>937</v>
      </c>
      <c r="C989" s="30"/>
      <c r="D989" s="35"/>
      <c r="E989" s="35"/>
      <c r="F989" s="35"/>
      <c r="G989" s="35"/>
      <c r="H989" s="35"/>
      <c r="I989" s="35"/>
      <c r="J989" s="35"/>
      <c r="K989" s="35"/>
      <c r="L989" s="41"/>
      <c r="M989" s="52"/>
      <c r="N989" s="52"/>
      <c r="O989" s="52"/>
      <c r="P989" s="52"/>
      <c r="Q989" s="52"/>
      <c r="R989" s="51"/>
      <c r="S989" s="62"/>
      <c r="T989" s="62"/>
      <c r="U989" s="62"/>
      <c r="V989" s="66"/>
      <c r="W989" s="85"/>
      <c r="X989" s="93"/>
      <c r="Y989" s="97"/>
    </row>
    <row r="990" spans="2:25" ht="33.9" customHeight="1">
      <c r="B990" s="22">
        <f t="shared" si="14"/>
        <v>938</v>
      </c>
      <c r="C990" s="30"/>
      <c r="D990" s="35"/>
      <c r="E990" s="35"/>
      <c r="F990" s="35"/>
      <c r="G990" s="35"/>
      <c r="H990" s="35"/>
      <c r="I990" s="35"/>
      <c r="J990" s="35"/>
      <c r="K990" s="35"/>
      <c r="L990" s="41"/>
      <c r="M990" s="52"/>
      <c r="N990" s="52"/>
      <c r="O990" s="52"/>
      <c r="P990" s="52"/>
      <c r="Q990" s="52"/>
      <c r="R990" s="51"/>
      <c r="S990" s="62"/>
      <c r="T990" s="62"/>
      <c r="U990" s="62"/>
      <c r="V990" s="66"/>
      <c r="W990" s="85"/>
      <c r="X990" s="93"/>
      <c r="Y990" s="97"/>
    </row>
    <row r="991" spans="2:25" ht="33.9" customHeight="1">
      <c r="B991" s="22">
        <f t="shared" si="14"/>
        <v>939</v>
      </c>
      <c r="C991" s="30"/>
      <c r="D991" s="35"/>
      <c r="E991" s="35"/>
      <c r="F991" s="35"/>
      <c r="G991" s="35"/>
      <c r="H991" s="35"/>
      <c r="I991" s="35"/>
      <c r="J991" s="35"/>
      <c r="K991" s="35"/>
      <c r="L991" s="41"/>
      <c r="M991" s="52"/>
      <c r="N991" s="52"/>
      <c r="O991" s="52"/>
      <c r="P991" s="52"/>
      <c r="Q991" s="52"/>
      <c r="R991" s="51"/>
      <c r="S991" s="62"/>
      <c r="T991" s="62"/>
      <c r="U991" s="62"/>
      <c r="V991" s="66"/>
      <c r="W991" s="85"/>
      <c r="X991" s="93"/>
      <c r="Y991" s="97"/>
    </row>
    <row r="992" spans="2:25" ht="33.9" customHeight="1">
      <c r="B992" s="22">
        <f t="shared" si="14"/>
        <v>940</v>
      </c>
      <c r="C992" s="30"/>
      <c r="D992" s="35"/>
      <c r="E992" s="35"/>
      <c r="F992" s="35"/>
      <c r="G992" s="35"/>
      <c r="H992" s="35"/>
      <c r="I992" s="35"/>
      <c r="J992" s="35"/>
      <c r="K992" s="35"/>
      <c r="L992" s="41"/>
      <c r="M992" s="52"/>
      <c r="N992" s="52"/>
      <c r="O992" s="52"/>
      <c r="P992" s="52"/>
      <c r="Q992" s="52"/>
      <c r="R992" s="51"/>
      <c r="S992" s="62"/>
      <c r="T992" s="62"/>
      <c r="U992" s="62"/>
      <c r="V992" s="66"/>
      <c r="W992" s="85"/>
      <c r="X992" s="93"/>
      <c r="Y992" s="97"/>
    </row>
    <row r="993" spans="2:25" ht="33.9" customHeight="1">
      <c r="B993" s="22">
        <f t="shared" si="14"/>
        <v>941</v>
      </c>
      <c r="C993" s="30"/>
      <c r="D993" s="35"/>
      <c r="E993" s="35"/>
      <c r="F993" s="35"/>
      <c r="G993" s="35"/>
      <c r="H993" s="35"/>
      <c r="I993" s="35"/>
      <c r="J993" s="35"/>
      <c r="K993" s="35"/>
      <c r="L993" s="41"/>
      <c r="M993" s="52"/>
      <c r="N993" s="52"/>
      <c r="O993" s="52"/>
      <c r="P993" s="52"/>
      <c r="Q993" s="52"/>
      <c r="R993" s="51"/>
      <c r="S993" s="62"/>
      <c r="T993" s="62"/>
      <c r="U993" s="62"/>
      <c r="V993" s="66"/>
      <c r="W993" s="85"/>
      <c r="X993" s="93"/>
      <c r="Y993" s="97"/>
    </row>
    <row r="994" spans="2:25" ht="33.9" customHeight="1">
      <c r="B994" s="22">
        <f t="shared" si="14"/>
        <v>942</v>
      </c>
      <c r="C994" s="30"/>
      <c r="D994" s="35"/>
      <c r="E994" s="35"/>
      <c r="F994" s="35"/>
      <c r="G994" s="35"/>
      <c r="H994" s="35"/>
      <c r="I994" s="35"/>
      <c r="J994" s="35"/>
      <c r="K994" s="35"/>
      <c r="L994" s="41"/>
      <c r="M994" s="52"/>
      <c r="N994" s="52"/>
      <c r="O994" s="52"/>
      <c r="P994" s="52"/>
      <c r="Q994" s="52"/>
      <c r="R994" s="51"/>
      <c r="S994" s="62"/>
      <c r="T994" s="62"/>
      <c r="U994" s="62"/>
      <c r="V994" s="66"/>
      <c r="W994" s="85"/>
      <c r="X994" s="93"/>
      <c r="Y994" s="97"/>
    </row>
    <row r="995" spans="2:25" ht="33.9" customHeight="1">
      <c r="B995" s="22">
        <f t="shared" si="14"/>
        <v>943</v>
      </c>
      <c r="C995" s="30"/>
      <c r="D995" s="35"/>
      <c r="E995" s="35"/>
      <c r="F995" s="35"/>
      <c r="G995" s="35"/>
      <c r="H995" s="35"/>
      <c r="I995" s="35"/>
      <c r="J995" s="35"/>
      <c r="K995" s="35"/>
      <c r="L995" s="41"/>
      <c r="M995" s="52"/>
      <c r="N995" s="52"/>
      <c r="O995" s="52"/>
      <c r="P995" s="52"/>
      <c r="Q995" s="52"/>
      <c r="R995" s="51"/>
      <c r="S995" s="62"/>
      <c r="T995" s="62"/>
      <c r="U995" s="62"/>
      <c r="V995" s="66"/>
      <c r="W995" s="85"/>
      <c r="X995" s="93"/>
      <c r="Y995" s="97"/>
    </row>
    <row r="996" spans="2:25" ht="33.9" customHeight="1">
      <c r="B996" s="22">
        <f t="shared" si="14"/>
        <v>944</v>
      </c>
      <c r="C996" s="30"/>
      <c r="D996" s="35"/>
      <c r="E996" s="35"/>
      <c r="F996" s="35"/>
      <c r="G996" s="35"/>
      <c r="H996" s="35"/>
      <c r="I996" s="35"/>
      <c r="J996" s="35"/>
      <c r="K996" s="35"/>
      <c r="L996" s="41"/>
      <c r="M996" s="52"/>
      <c r="N996" s="52"/>
      <c r="O996" s="52"/>
      <c r="P996" s="52"/>
      <c r="Q996" s="52"/>
      <c r="R996" s="51"/>
      <c r="S996" s="62"/>
      <c r="T996" s="62"/>
      <c r="U996" s="62"/>
      <c r="V996" s="66"/>
      <c r="W996" s="85"/>
      <c r="X996" s="93"/>
      <c r="Y996" s="97"/>
    </row>
    <row r="997" spans="2:25" ht="33.9" customHeight="1">
      <c r="B997" s="22">
        <f t="shared" si="14"/>
        <v>945</v>
      </c>
      <c r="C997" s="30"/>
      <c r="D997" s="35"/>
      <c r="E997" s="35"/>
      <c r="F997" s="35"/>
      <c r="G997" s="35"/>
      <c r="H997" s="35"/>
      <c r="I997" s="35"/>
      <c r="J997" s="35"/>
      <c r="K997" s="35"/>
      <c r="L997" s="41"/>
      <c r="M997" s="52"/>
      <c r="N997" s="52"/>
      <c r="O997" s="52"/>
      <c r="P997" s="52"/>
      <c r="Q997" s="52"/>
      <c r="R997" s="51"/>
      <c r="S997" s="62"/>
      <c r="T997" s="62"/>
      <c r="U997" s="62"/>
      <c r="V997" s="66"/>
      <c r="W997" s="85"/>
      <c r="X997" s="93"/>
      <c r="Y997" s="97"/>
    </row>
    <row r="998" spans="2:25" ht="33.9" customHeight="1">
      <c r="B998" s="22">
        <f t="shared" si="14"/>
        <v>946</v>
      </c>
      <c r="C998" s="30"/>
      <c r="D998" s="35"/>
      <c r="E998" s="35"/>
      <c r="F998" s="35"/>
      <c r="G998" s="35"/>
      <c r="H998" s="35"/>
      <c r="I998" s="35"/>
      <c r="J998" s="35"/>
      <c r="K998" s="35"/>
      <c r="L998" s="41"/>
      <c r="M998" s="52"/>
      <c r="N998" s="52"/>
      <c r="O998" s="52"/>
      <c r="P998" s="52"/>
      <c r="Q998" s="52"/>
      <c r="R998" s="51"/>
      <c r="S998" s="62"/>
      <c r="T998" s="62"/>
      <c r="U998" s="62"/>
      <c r="V998" s="66"/>
      <c r="W998" s="85"/>
      <c r="X998" s="93"/>
      <c r="Y998" s="97"/>
    </row>
    <row r="999" spans="2:25" ht="33.9" customHeight="1">
      <c r="B999" s="22">
        <f t="shared" si="14"/>
        <v>947</v>
      </c>
      <c r="C999" s="30"/>
      <c r="D999" s="35"/>
      <c r="E999" s="35"/>
      <c r="F999" s="35"/>
      <c r="G999" s="35"/>
      <c r="H999" s="35"/>
      <c r="I999" s="35"/>
      <c r="J999" s="35"/>
      <c r="K999" s="35"/>
      <c r="L999" s="41"/>
      <c r="M999" s="52"/>
      <c r="N999" s="52"/>
      <c r="O999" s="52"/>
      <c r="P999" s="52"/>
      <c r="Q999" s="52"/>
      <c r="R999" s="51"/>
      <c r="S999" s="62"/>
      <c r="T999" s="62"/>
      <c r="U999" s="62"/>
      <c r="V999" s="66"/>
      <c r="W999" s="85"/>
      <c r="X999" s="93"/>
      <c r="Y999" s="97"/>
    </row>
    <row r="1000" spans="2:25" ht="33.9" customHeight="1">
      <c r="B1000" s="22">
        <f t="shared" si="14"/>
        <v>948</v>
      </c>
      <c r="C1000" s="30"/>
      <c r="D1000" s="35"/>
      <c r="E1000" s="35"/>
      <c r="F1000" s="35"/>
      <c r="G1000" s="35"/>
      <c r="H1000" s="35"/>
      <c r="I1000" s="35"/>
      <c r="J1000" s="35"/>
      <c r="K1000" s="35"/>
      <c r="L1000" s="41"/>
      <c r="M1000" s="52"/>
      <c r="N1000" s="52"/>
      <c r="O1000" s="52"/>
      <c r="P1000" s="52"/>
      <c r="Q1000" s="52"/>
      <c r="R1000" s="51"/>
      <c r="S1000" s="62"/>
      <c r="T1000" s="62"/>
      <c r="U1000" s="62"/>
      <c r="V1000" s="66"/>
      <c r="W1000" s="85"/>
      <c r="X1000" s="93"/>
      <c r="Y1000" s="97"/>
    </row>
    <row r="1001" spans="2:25" ht="33.9" customHeight="1">
      <c r="B1001" s="22">
        <f t="shared" si="14"/>
        <v>949</v>
      </c>
      <c r="C1001" s="30"/>
      <c r="D1001" s="35"/>
      <c r="E1001" s="35"/>
      <c r="F1001" s="35"/>
      <c r="G1001" s="35"/>
      <c r="H1001" s="35"/>
      <c r="I1001" s="35"/>
      <c r="J1001" s="35"/>
      <c r="K1001" s="35"/>
      <c r="L1001" s="41"/>
      <c r="M1001" s="52"/>
      <c r="N1001" s="52"/>
      <c r="O1001" s="52"/>
      <c r="P1001" s="52"/>
      <c r="Q1001" s="52"/>
      <c r="R1001" s="51"/>
      <c r="S1001" s="62"/>
      <c r="T1001" s="62"/>
      <c r="U1001" s="62"/>
      <c r="V1001" s="66"/>
      <c r="W1001" s="85"/>
      <c r="X1001" s="93"/>
      <c r="Y1001" s="97"/>
    </row>
    <row r="1002" spans="2:25" ht="33.9" customHeight="1">
      <c r="B1002" s="22">
        <f t="shared" si="14"/>
        <v>950</v>
      </c>
      <c r="C1002" s="30"/>
      <c r="D1002" s="35"/>
      <c r="E1002" s="35"/>
      <c r="F1002" s="35"/>
      <c r="G1002" s="35"/>
      <c r="H1002" s="35"/>
      <c r="I1002" s="35"/>
      <c r="J1002" s="35"/>
      <c r="K1002" s="35"/>
      <c r="L1002" s="41"/>
      <c r="M1002" s="52"/>
      <c r="N1002" s="52"/>
      <c r="O1002" s="52"/>
      <c r="P1002" s="52"/>
      <c r="Q1002" s="52"/>
      <c r="R1002" s="51"/>
      <c r="S1002" s="62"/>
      <c r="T1002" s="62"/>
      <c r="U1002" s="62"/>
      <c r="V1002" s="66"/>
      <c r="W1002" s="85"/>
      <c r="X1002" s="93"/>
      <c r="Y1002" s="97"/>
    </row>
    <row r="1003" spans="2:25" ht="33.9" customHeight="1">
      <c r="B1003" s="22">
        <f t="shared" si="14"/>
        <v>951</v>
      </c>
      <c r="C1003" s="30"/>
      <c r="D1003" s="35"/>
      <c r="E1003" s="35"/>
      <c r="F1003" s="35"/>
      <c r="G1003" s="35"/>
      <c r="H1003" s="35"/>
      <c r="I1003" s="35"/>
      <c r="J1003" s="35"/>
      <c r="K1003" s="35"/>
      <c r="L1003" s="41"/>
      <c r="M1003" s="52"/>
      <c r="N1003" s="52"/>
      <c r="O1003" s="52"/>
      <c r="P1003" s="52"/>
      <c r="Q1003" s="52"/>
      <c r="R1003" s="51"/>
      <c r="S1003" s="62"/>
      <c r="T1003" s="62"/>
      <c r="U1003" s="62"/>
      <c r="V1003" s="66"/>
      <c r="W1003" s="85"/>
      <c r="X1003" s="93"/>
      <c r="Y1003" s="97"/>
    </row>
    <row r="1004" spans="2:25" ht="33.9" customHeight="1">
      <c r="B1004" s="22">
        <f t="shared" si="14"/>
        <v>952</v>
      </c>
      <c r="C1004" s="30"/>
      <c r="D1004" s="35"/>
      <c r="E1004" s="35"/>
      <c r="F1004" s="35"/>
      <c r="G1004" s="35"/>
      <c r="H1004" s="35"/>
      <c r="I1004" s="35"/>
      <c r="J1004" s="35"/>
      <c r="K1004" s="35"/>
      <c r="L1004" s="41"/>
      <c r="M1004" s="52"/>
      <c r="N1004" s="52"/>
      <c r="O1004" s="52"/>
      <c r="P1004" s="52"/>
      <c r="Q1004" s="52"/>
      <c r="R1004" s="51"/>
      <c r="S1004" s="62"/>
      <c r="T1004" s="62"/>
      <c r="U1004" s="62"/>
      <c r="V1004" s="66"/>
      <c r="W1004" s="85"/>
      <c r="X1004" s="93"/>
      <c r="Y1004" s="97"/>
    </row>
    <row r="1005" spans="2:25" ht="33.9" customHeight="1">
      <c r="B1005" s="22">
        <f t="shared" si="14"/>
        <v>953</v>
      </c>
      <c r="C1005" s="30"/>
      <c r="D1005" s="35"/>
      <c r="E1005" s="35"/>
      <c r="F1005" s="35"/>
      <c r="G1005" s="35"/>
      <c r="H1005" s="35"/>
      <c r="I1005" s="35"/>
      <c r="J1005" s="35"/>
      <c r="K1005" s="35"/>
      <c r="L1005" s="41"/>
      <c r="M1005" s="52"/>
      <c r="N1005" s="52"/>
      <c r="O1005" s="52"/>
      <c r="P1005" s="52"/>
      <c r="Q1005" s="52"/>
      <c r="R1005" s="51"/>
      <c r="S1005" s="62"/>
      <c r="T1005" s="62"/>
      <c r="U1005" s="62"/>
      <c r="V1005" s="66"/>
      <c r="W1005" s="85"/>
      <c r="X1005" s="93"/>
      <c r="Y1005" s="97"/>
    </row>
    <row r="1006" spans="2:25" ht="33.9" customHeight="1">
      <c r="B1006" s="22">
        <f t="shared" si="14"/>
        <v>954</v>
      </c>
      <c r="C1006" s="30"/>
      <c r="D1006" s="35"/>
      <c r="E1006" s="35"/>
      <c r="F1006" s="35"/>
      <c r="G1006" s="35"/>
      <c r="H1006" s="35"/>
      <c r="I1006" s="35"/>
      <c r="J1006" s="35"/>
      <c r="K1006" s="35"/>
      <c r="L1006" s="41"/>
      <c r="M1006" s="52"/>
      <c r="N1006" s="52"/>
      <c r="O1006" s="52"/>
      <c r="P1006" s="52"/>
      <c r="Q1006" s="52"/>
      <c r="R1006" s="51"/>
      <c r="S1006" s="62"/>
      <c r="T1006" s="62"/>
      <c r="U1006" s="62"/>
      <c r="V1006" s="66"/>
      <c r="W1006" s="85"/>
      <c r="X1006" s="93"/>
      <c r="Y1006" s="97"/>
    </row>
    <row r="1007" spans="2:25" ht="33.9" customHeight="1">
      <c r="B1007" s="22">
        <f t="shared" si="14"/>
        <v>955</v>
      </c>
      <c r="C1007" s="30"/>
      <c r="D1007" s="35"/>
      <c r="E1007" s="35"/>
      <c r="F1007" s="35"/>
      <c r="G1007" s="35"/>
      <c r="H1007" s="35"/>
      <c r="I1007" s="35"/>
      <c r="J1007" s="35"/>
      <c r="K1007" s="35"/>
      <c r="L1007" s="41"/>
      <c r="M1007" s="52"/>
      <c r="N1007" s="52"/>
      <c r="O1007" s="52"/>
      <c r="P1007" s="52"/>
      <c r="Q1007" s="52"/>
      <c r="R1007" s="51"/>
      <c r="S1007" s="62"/>
      <c r="T1007" s="62"/>
      <c r="U1007" s="62"/>
      <c r="V1007" s="66"/>
      <c r="W1007" s="85"/>
      <c r="X1007" s="93"/>
      <c r="Y1007" s="97"/>
    </row>
    <row r="1008" spans="2:25" ht="33.9" customHeight="1">
      <c r="B1008" s="22">
        <f t="shared" si="14"/>
        <v>956</v>
      </c>
      <c r="C1008" s="30"/>
      <c r="D1008" s="35"/>
      <c r="E1008" s="35"/>
      <c r="F1008" s="35"/>
      <c r="G1008" s="35"/>
      <c r="H1008" s="35"/>
      <c r="I1008" s="35"/>
      <c r="J1008" s="35"/>
      <c r="K1008" s="35"/>
      <c r="L1008" s="41"/>
      <c r="M1008" s="52"/>
      <c r="N1008" s="52"/>
      <c r="O1008" s="52"/>
      <c r="P1008" s="52"/>
      <c r="Q1008" s="52"/>
      <c r="R1008" s="51"/>
      <c r="S1008" s="62"/>
      <c r="T1008" s="62"/>
      <c r="U1008" s="62"/>
      <c r="V1008" s="66"/>
      <c r="W1008" s="85"/>
      <c r="X1008" s="93"/>
      <c r="Y1008" s="97"/>
    </row>
    <row r="1009" spans="2:25" ht="33.9" customHeight="1">
      <c r="B1009" s="22">
        <f t="shared" si="14"/>
        <v>957</v>
      </c>
      <c r="C1009" s="30"/>
      <c r="D1009" s="35"/>
      <c r="E1009" s="35"/>
      <c r="F1009" s="35"/>
      <c r="G1009" s="35"/>
      <c r="H1009" s="35"/>
      <c r="I1009" s="35"/>
      <c r="J1009" s="35"/>
      <c r="K1009" s="35"/>
      <c r="L1009" s="41"/>
      <c r="M1009" s="52"/>
      <c r="N1009" s="52"/>
      <c r="O1009" s="52"/>
      <c r="P1009" s="52"/>
      <c r="Q1009" s="52"/>
      <c r="R1009" s="51"/>
      <c r="S1009" s="62"/>
      <c r="T1009" s="62"/>
      <c r="U1009" s="62"/>
      <c r="V1009" s="66"/>
      <c r="W1009" s="85"/>
      <c r="X1009" s="93"/>
      <c r="Y1009" s="97"/>
    </row>
    <row r="1010" spans="2:25" ht="33.9" customHeight="1">
      <c r="B1010" s="22">
        <f t="shared" si="14"/>
        <v>958</v>
      </c>
      <c r="C1010" s="30"/>
      <c r="D1010" s="35"/>
      <c r="E1010" s="35"/>
      <c r="F1010" s="35"/>
      <c r="G1010" s="35"/>
      <c r="H1010" s="35"/>
      <c r="I1010" s="35"/>
      <c r="J1010" s="35"/>
      <c r="K1010" s="35"/>
      <c r="L1010" s="41"/>
      <c r="M1010" s="52"/>
      <c r="N1010" s="52"/>
      <c r="O1010" s="52"/>
      <c r="P1010" s="52"/>
      <c r="Q1010" s="52"/>
      <c r="R1010" s="51"/>
      <c r="S1010" s="62"/>
      <c r="T1010" s="62"/>
      <c r="U1010" s="62"/>
      <c r="V1010" s="66"/>
      <c r="W1010" s="85"/>
      <c r="X1010" s="93"/>
      <c r="Y1010" s="97"/>
    </row>
    <row r="1011" spans="2:25" ht="33.9" customHeight="1">
      <c r="B1011" s="22">
        <f t="shared" si="14"/>
        <v>959</v>
      </c>
      <c r="C1011" s="30"/>
      <c r="D1011" s="35"/>
      <c r="E1011" s="35"/>
      <c r="F1011" s="35"/>
      <c r="G1011" s="35"/>
      <c r="H1011" s="35"/>
      <c r="I1011" s="35"/>
      <c r="J1011" s="35"/>
      <c r="K1011" s="35"/>
      <c r="L1011" s="41"/>
      <c r="M1011" s="52"/>
      <c r="N1011" s="52"/>
      <c r="O1011" s="52"/>
      <c r="P1011" s="52"/>
      <c r="Q1011" s="52"/>
      <c r="R1011" s="51"/>
      <c r="S1011" s="62"/>
      <c r="T1011" s="62"/>
      <c r="U1011" s="62"/>
      <c r="V1011" s="66"/>
      <c r="W1011" s="85"/>
      <c r="X1011" s="93"/>
      <c r="Y1011" s="97"/>
    </row>
    <row r="1012" spans="2:25" ht="33.9" customHeight="1">
      <c r="B1012" s="22">
        <f t="shared" si="14"/>
        <v>960</v>
      </c>
      <c r="C1012" s="30"/>
      <c r="D1012" s="35"/>
      <c r="E1012" s="35"/>
      <c r="F1012" s="35"/>
      <c r="G1012" s="35"/>
      <c r="H1012" s="35"/>
      <c r="I1012" s="35"/>
      <c r="J1012" s="35"/>
      <c r="K1012" s="35"/>
      <c r="L1012" s="41"/>
      <c r="M1012" s="52"/>
      <c r="N1012" s="52"/>
      <c r="O1012" s="52"/>
      <c r="P1012" s="52"/>
      <c r="Q1012" s="52"/>
      <c r="R1012" s="51"/>
      <c r="S1012" s="62"/>
      <c r="T1012" s="62"/>
      <c r="U1012" s="62"/>
      <c r="V1012" s="66"/>
      <c r="W1012" s="85"/>
      <c r="X1012" s="93"/>
      <c r="Y1012" s="97"/>
    </row>
    <row r="1013" spans="2:25" ht="33.9" customHeight="1">
      <c r="B1013" s="22">
        <f t="shared" si="14"/>
        <v>961</v>
      </c>
      <c r="C1013" s="30"/>
      <c r="D1013" s="35"/>
      <c r="E1013" s="35"/>
      <c r="F1013" s="35"/>
      <c r="G1013" s="35"/>
      <c r="H1013" s="35"/>
      <c r="I1013" s="35"/>
      <c r="J1013" s="35"/>
      <c r="K1013" s="35"/>
      <c r="L1013" s="41"/>
      <c r="M1013" s="52"/>
      <c r="N1013" s="52"/>
      <c r="O1013" s="52"/>
      <c r="P1013" s="52"/>
      <c r="Q1013" s="52"/>
      <c r="R1013" s="51"/>
      <c r="S1013" s="62"/>
      <c r="T1013" s="62"/>
      <c r="U1013" s="62"/>
      <c r="V1013" s="66"/>
      <c r="W1013" s="85"/>
      <c r="X1013" s="93"/>
      <c r="Y1013" s="97"/>
    </row>
    <row r="1014" spans="2:25" ht="33.9" customHeight="1">
      <c r="B1014" s="22">
        <f t="shared" ref="B1014:B1077" si="15">B1013+1</f>
        <v>962</v>
      </c>
      <c r="C1014" s="30"/>
      <c r="D1014" s="35"/>
      <c r="E1014" s="35"/>
      <c r="F1014" s="35"/>
      <c r="G1014" s="35"/>
      <c r="H1014" s="35"/>
      <c r="I1014" s="35"/>
      <c r="J1014" s="35"/>
      <c r="K1014" s="35"/>
      <c r="L1014" s="41"/>
      <c r="M1014" s="52"/>
      <c r="N1014" s="52"/>
      <c r="O1014" s="52"/>
      <c r="P1014" s="52"/>
      <c r="Q1014" s="52"/>
      <c r="R1014" s="51"/>
      <c r="S1014" s="62"/>
      <c r="T1014" s="62"/>
      <c r="U1014" s="62"/>
      <c r="V1014" s="66"/>
      <c r="W1014" s="85"/>
      <c r="X1014" s="93"/>
      <c r="Y1014" s="97"/>
    </row>
    <row r="1015" spans="2:25" ht="33.9" customHeight="1">
      <c r="B1015" s="22">
        <f t="shared" si="15"/>
        <v>963</v>
      </c>
      <c r="C1015" s="30"/>
      <c r="D1015" s="35"/>
      <c r="E1015" s="35"/>
      <c r="F1015" s="35"/>
      <c r="G1015" s="35"/>
      <c r="H1015" s="35"/>
      <c r="I1015" s="35"/>
      <c r="J1015" s="35"/>
      <c r="K1015" s="35"/>
      <c r="L1015" s="41"/>
      <c r="M1015" s="52"/>
      <c r="N1015" s="52"/>
      <c r="O1015" s="52"/>
      <c r="P1015" s="52"/>
      <c r="Q1015" s="52"/>
      <c r="R1015" s="51"/>
      <c r="S1015" s="62"/>
      <c r="T1015" s="62"/>
      <c r="U1015" s="62"/>
      <c r="V1015" s="66"/>
      <c r="W1015" s="85"/>
      <c r="X1015" s="93"/>
      <c r="Y1015" s="97"/>
    </row>
    <row r="1016" spans="2:25" ht="33.9" customHeight="1">
      <c r="B1016" s="22">
        <f t="shared" si="15"/>
        <v>964</v>
      </c>
      <c r="C1016" s="30"/>
      <c r="D1016" s="35"/>
      <c r="E1016" s="35"/>
      <c r="F1016" s="35"/>
      <c r="G1016" s="35"/>
      <c r="H1016" s="35"/>
      <c r="I1016" s="35"/>
      <c r="J1016" s="35"/>
      <c r="K1016" s="35"/>
      <c r="L1016" s="41"/>
      <c r="M1016" s="52"/>
      <c r="N1016" s="52"/>
      <c r="O1016" s="52"/>
      <c r="P1016" s="52"/>
      <c r="Q1016" s="52"/>
      <c r="R1016" s="51"/>
      <c r="S1016" s="62"/>
      <c r="T1016" s="62"/>
      <c r="U1016" s="62"/>
      <c r="V1016" s="66"/>
      <c r="W1016" s="85"/>
      <c r="X1016" s="93"/>
      <c r="Y1016" s="97"/>
    </row>
    <row r="1017" spans="2:25" ht="33.9" customHeight="1">
      <c r="B1017" s="22">
        <f t="shared" si="15"/>
        <v>965</v>
      </c>
      <c r="C1017" s="30"/>
      <c r="D1017" s="35"/>
      <c r="E1017" s="35"/>
      <c r="F1017" s="35"/>
      <c r="G1017" s="35"/>
      <c r="H1017" s="35"/>
      <c r="I1017" s="35"/>
      <c r="J1017" s="35"/>
      <c r="K1017" s="35"/>
      <c r="L1017" s="41"/>
      <c r="M1017" s="52"/>
      <c r="N1017" s="52"/>
      <c r="O1017" s="52"/>
      <c r="P1017" s="52"/>
      <c r="Q1017" s="52"/>
      <c r="R1017" s="51"/>
      <c r="S1017" s="62"/>
      <c r="T1017" s="62"/>
      <c r="U1017" s="62"/>
      <c r="V1017" s="66"/>
      <c r="W1017" s="85"/>
      <c r="X1017" s="93"/>
      <c r="Y1017" s="97"/>
    </row>
    <row r="1018" spans="2:25" ht="33.9" customHeight="1">
      <c r="B1018" s="22">
        <f t="shared" si="15"/>
        <v>966</v>
      </c>
      <c r="C1018" s="30"/>
      <c r="D1018" s="35"/>
      <c r="E1018" s="35"/>
      <c r="F1018" s="35"/>
      <c r="G1018" s="35"/>
      <c r="H1018" s="35"/>
      <c r="I1018" s="35"/>
      <c r="J1018" s="35"/>
      <c r="K1018" s="35"/>
      <c r="L1018" s="41"/>
      <c r="M1018" s="52"/>
      <c r="N1018" s="52"/>
      <c r="O1018" s="52"/>
      <c r="P1018" s="52"/>
      <c r="Q1018" s="52"/>
      <c r="R1018" s="51"/>
      <c r="S1018" s="62"/>
      <c r="T1018" s="62"/>
      <c r="U1018" s="62"/>
      <c r="V1018" s="66"/>
      <c r="W1018" s="85"/>
      <c r="X1018" s="93"/>
      <c r="Y1018" s="97"/>
    </row>
    <row r="1019" spans="2:25" ht="33.9" customHeight="1">
      <c r="B1019" s="22">
        <f t="shared" si="15"/>
        <v>967</v>
      </c>
      <c r="C1019" s="30"/>
      <c r="D1019" s="35"/>
      <c r="E1019" s="35"/>
      <c r="F1019" s="35"/>
      <c r="G1019" s="35"/>
      <c r="H1019" s="35"/>
      <c r="I1019" s="35"/>
      <c r="J1019" s="35"/>
      <c r="K1019" s="35"/>
      <c r="L1019" s="41"/>
      <c r="M1019" s="52"/>
      <c r="N1019" s="52"/>
      <c r="O1019" s="52"/>
      <c r="P1019" s="52"/>
      <c r="Q1019" s="52"/>
      <c r="R1019" s="51"/>
      <c r="S1019" s="62"/>
      <c r="T1019" s="62"/>
      <c r="U1019" s="62"/>
      <c r="V1019" s="66"/>
      <c r="W1019" s="85"/>
      <c r="X1019" s="93"/>
      <c r="Y1019" s="97"/>
    </row>
    <row r="1020" spans="2:25" ht="33.9" customHeight="1">
      <c r="B1020" s="22">
        <f t="shared" si="15"/>
        <v>968</v>
      </c>
      <c r="C1020" s="30"/>
      <c r="D1020" s="35"/>
      <c r="E1020" s="35"/>
      <c r="F1020" s="35"/>
      <c r="G1020" s="35"/>
      <c r="H1020" s="35"/>
      <c r="I1020" s="35"/>
      <c r="J1020" s="35"/>
      <c r="K1020" s="35"/>
      <c r="L1020" s="41"/>
      <c r="M1020" s="52"/>
      <c r="N1020" s="52"/>
      <c r="O1020" s="52"/>
      <c r="P1020" s="52"/>
      <c r="Q1020" s="52"/>
      <c r="R1020" s="51"/>
      <c r="S1020" s="62"/>
      <c r="T1020" s="62"/>
      <c r="U1020" s="62"/>
      <c r="V1020" s="66"/>
      <c r="W1020" s="85"/>
      <c r="X1020" s="93"/>
      <c r="Y1020" s="97"/>
    </row>
    <row r="1021" spans="2:25" ht="33.9" customHeight="1">
      <c r="B1021" s="22">
        <f t="shared" si="15"/>
        <v>969</v>
      </c>
      <c r="C1021" s="30"/>
      <c r="D1021" s="35"/>
      <c r="E1021" s="35"/>
      <c r="F1021" s="35"/>
      <c r="G1021" s="35"/>
      <c r="H1021" s="35"/>
      <c r="I1021" s="35"/>
      <c r="J1021" s="35"/>
      <c r="K1021" s="35"/>
      <c r="L1021" s="41"/>
      <c r="M1021" s="52"/>
      <c r="N1021" s="52"/>
      <c r="O1021" s="52"/>
      <c r="P1021" s="52"/>
      <c r="Q1021" s="52"/>
      <c r="R1021" s="51"/>
      <c r="S1021" s="62"/>
      <c r="T1021" s="62"/>
      <c r="U1021" s="62"/>
      <c r="V1021" s="66"/>
      <c r="W1021" s="85"/>
      <c r="X1021" s="93"/>
      <c r="Y1021" s="97"/>
    </row>
    <row r="1022" spans="2:25" ht="33.9" customHeight="1">
      <c r="B1022" s="22">
        <f t="shared" si="15"/>
        <v>970</v>
      </c>
      <c r="C1022" s="30"/>
      <c r="D1022" s="35"/>
      <c r="E1022" s="35"/>
      <c r="F1022" s="35"/>
      <c r="G1022" s="35"/>
      <c r="H1022" s="35"/>
      <c r="I1022" s="35"/>
      <c r="J1022" s="35"/>
      <c r="K1022" s="35"/>
      <c r="L1022" s="41"/>
      <c r="M1022" s="52"/>
      <c r="N1022" s="52"/>
      <c r="O1022" s="52"/>
      <c r="P1022" s="52"/>
      <c r="Q1022" s="52"/>
      <c r="R1022" s="51"/>
      <c r="S1022" s="62"/>
      <c r="T1022" s="62"/>
      <c r="U1022" s="62"/>
      <c r="V1022" s="66"/>
      <c r="W1022" s="85"/>
      <c r="X1022" s="93"/>
      <c r="Y1022" s="97"/>
    </row>
    <row r="1023" spans="2:25" ht="33.9" customHeight="1">
      <c r="B1023" s="22">
        <f t="shared" si="15"/>
        <v>971</v>
      </c>
      <c r="C1023" s="30"/>
      <c r="D1023" s="35"/>
      <c r="E1023" s="35"/>
      <c r="F1023" s="35"/>
      <c r="G1023" s="35"/>
      <c r="H1023" s="35"/>
      <c r="I1023" s="35"/>
      <c r="J1023" s="35"/>
      <c r="K1023" s="35"/>
      <c r="L1023" s="41"/>
      <c r="M1023" s="52"/>
      <c r="N1023" s="52"/>
      <c r="O1023" s="52"/>
      <c r="P1023" s="52"/>
      <c r="Q1023" s="52"/>
      <c r="R1023" s="51"/>
      <c r="S1023" s="62"/>
      <c r="T1023" s="62"/>
      <c r="U1023" s="62"/>
      <c r="V1023" s="66"/>
      <c r="W1023" s="85"/>
      <c r="X1023" s="93"/>
      <c r="Y1023" s="97"/>
    </row>
    <row r="1024" spans="2:25" ht="33.9" customHeight="1">
      <c r="B1024" s="22">
        <f t="shared" si="15"/>
        <v>972</v>
      </c>
      <c r="C1024" s="30"/>
      <c r="D1024" s="35"/>
      <c r="E1024" s="35"/>
      <c r="F1024" s="35"/>
      <c r="G1024" s="35"/>
      <c r="H1024" s="35"/>
      <c r="I1024" s="35"/>
      <c r="J1024" s="35"/>
      <c r="K1024" s="35"/>
      <c r="L1024" s="41"/>
      <c r="M1024" s="52"/>
      <c r="N1024" s="52"/>
      <c r="O1024" s="52"/>
      <c r="P1024" s="52"/>
      <c r="Q1024" s="52"/>
      <c r="R1024" s="51"/>
      <c r="S1024" s="62"/>
      <c r="T1024" s="62"/>
      <c r="U1024" s="62"/>
      <c r="V1024" s="66"/>
      <c r="W1024" s="85"/>
      <c r="X1024" s="93"/>
      <c r="Y1024" s="97"/>
    </row>
    <row r="1025" spans="2:25" ht="33.9" customHeight="1">
      <c r="B1025" s="22">
        <f t="shared" si="15"/>
        <v>973</v>
      </c>
      <c r="C1025" s="30"/>
      <c r="D1025" s="35"/>
      <c r="E1025" s="35"/>
      <c r="F1025" s="35"/>
      <c r="G1025" s="35"/>
      <c r="H1025" s="35"/>
      <c r="I1025" s="35"/>
      <c r="J1025" s="35"/>
      <c r="K1025" s="35"/>
      <c r="L1025" s="41"/>
      <c r="M1025" s="52"/>
      <c r="N1025" s="52"/>
      <c r="O1025" s="52"/>
      <c r="P1025" s="52"/>
      <c r="Q1025" s="52"/>
      <c r="R1025" s="51"/>
      <c r="S1025" s="62"/>
      <c r="T1025" s="62"/>
      <c r="U1025" s="62"/>
      <c r="V1025" s="66"/>
      <c r="W1025" s="85"/>
      <c r="X1025" s="93"/>
      <c r="Y1025" s="97"/>
    </row>
    <row r="1026" spans="2:25" ht="33.9" customHeight="1">
      <c r="B1026" s="22">
        <f t="shared" si="15"/>
        <v>974</v>
      </c>
      <c r="C1026" s="30"/>
      <c r="D1026" s="35"/>
      <c r="E1026" s="35"/>
      <c r="F1026" s="35"/>
      <c r="G1026" s="35"/>
      <c r="H1026" s="35"/>
      <c r="I1026" s="35"/>
      <c r="J1026" s="35"/>
      <c r="K1026" s="35"/>
      <c r="L1026" s="41"/>
      <c r="M1026" s="52"/>
      <c r="N1026" s="52"/>
      <c r="O1026" s="52"/>
      <c r="P1026" s="52"/>
      <c r="Q1026" s="52"/>
      <c r="R1026" s="51"/>
      <c r="S1026" s="62"/>
      <c r="T1026" s="62"/>
      <c r="U1026" s="62"/>
      <c r="V1026" s="66"/>
      <c r="W1026" s="85"/>
      <c r="X1026" s="93"/>
      <c r="Y1026" s="97"/>
    </row>
    <row r="1027" spans="2:25" ht="33.9" customHeight="1">
      <c r="B1027" s="22">
        <f t="shared" si="15"/>
        <v>975</v>
      </c>
      <c r="C1027" s="30"/>
      <c r="D1027" s="35"/>
      <c r="E1027" s="35"/>
      <c r="F1027" s="35"/>
      <c r="G1027" s="35"/>
      <c r="H1027" s="35"/>
      <c r="I1027" s="35"/>
      <c r="J1027" s="35"/>
      <c r="K1027" s="35"/>
      <c r="L1027" s="41"/>
      <c r="M1027" s="52"/>
      <c r="N1027" s="52"/>
      <c r="O1027" s="52"/>
      <c r="P1027" s="52"/>
      <c r="Q1027" s="52"/>
      <c r="R1027" s="51"/>
      <c r="S1027" s="62"/>
      <c r="T1027" s="62"/>
      <c r="U1027" s="62"/>
      <c r="V1027" s="66"/>
      <c r="W1027" s="85"/>
      <c r="X1027" s="93"/>
      <c r="Y1027" s="97"/>
    </row>
    <row r="1028" spans="2:25" ht="33.9" customHeight="1">
      <c r="B1028" s="22">
        <f t="shared" si="15"/>
        <v>976</v>
      </c>
      <c r="C1028" s="30"/>
      <c r="D1028" s="35"/>
      <c r="E1028" s="35"/>
      <c r="F1028" s="35"/>
      <c r="G1028" s="35"/>
      <c r="H1028" s="35"/>
      <c r="I1028" s="35"/>
      <c r="J1028" s="35"/>
      <c r="K1028" s="35"/>
      <c r="L1028" s="41"/>
      <c r="M1028" s="52"/>
      <c r="N1028" s="52"/>
      <c r="O1028" s="52"/>
      <c r="P1028" s="52"/>
      <c r="Q1028" s="52"/>
      <c r="R1028" s="51"/>
      <c r="S1028" s="62"/>
      <c r="T1028" s="62"/>
      <c r="U1028" s="62"/>
      <c r="V1028" s="66"/>
      <c r="W1028" s="85"/>
      <c r="X1028" s="93"/>
      <c r="Y1028" s="97"/>
    </row>
    <row r="1029" spans="2:25" ht="33.9" customHeight="1">
      <c r="B1029" s="22">
        <f t="shared" si="15"/>
        <v>977</v>
      </c>
      <c r="C1029" s="30"/>
      <c r="D1029" s="35"/>
      <c r="E1029" s="35"/>
      <c r="F1029" s="35"/>
      <c r="G1029" s="35"/>
      <c r="H1029" s="35"/>
      <c r="I1029" s="35"/>
      <c r="J1029" s="35"/>
      <c r="K1029" s="35"/>
      <c r="L1029" s="41"/>
      <c r="M1029" s="52"/>
      <c r="N1029" s="52"/>
      <c r="O1029" s="52"/>
      <c r="P1029" s="52"/>
      <c r="Q1029" s="52"/>
      <c r="R1029" s="51"/>
      <c r="S1029" s="62"/>
      <c r="T1029" s="62"/>
      <c r="U1029" s="62"/>
      <c r="V1029" s="66"/>
      <c r="W1029" s="85"/>
      <c r="X1029" s="93"/>
      <c r="Y1029" s="97"/>
    </row>
    <row r="1030" spans="2:25" ht="33.9" customHeight="1">
      <c r="B1030" s="22">
        <f t="shared" si="15"/>
        <v>978</v>
      </c>
      <c r="C1030" s="30"/>
      <c r="D1030" s="35"/>
      <c r="E1030" s="35"/>
      <c r="F1030" s="35"/>
      <c r="G1030" s="35"/>
      <c r="H1030" s="35"/>
      <c r="I1030" s="35"/>
      <c r="J1030" s="35"/>
      <c r="K1030" s="35"/>
      <c r="L1030" s="41"/>
      <c r="M1030" s="52"/>
      <c r="N1030" s="52"/>
      <c r="O1030" s="52"/>
      <c r="P1030" s="52"/>
      <c r="Q1030" s="52"/>
      <c r="R1030" s="51"/>
      <c r="S1030" s="62"/>
      <c r="T1030" s="62"/>
      <c r="U1030" s="62"/>
      <c r="V1030" s="66"/>
      <c r="W1030" s="85"/>
      <c r="X1030" s="93"/>
      <c r="Y1030" s="97"/>
    </row>
    <row r="1031" spans="2:25" ht="33.9" customHeight="1">
      <c r="B1031" s="22">
        <f t="shared" si="15"/>
        <v>979</v>
      </c>
      <c r="C1031" s="30"/>
      <c r="D1031" s="35"/>
      <c r="E1031" s="35"/>
      <c r="F1031" s="35"/>
      <c r="G1031" s="35"/>
      <c r="H1031" s="35"/>
      <c r="I1031" s="35"/>
      <c r="J1031" s="35"/>
      <c r="K1031" s="35"/>
      <c r="L1031" s="41"/>
      <c r="M1031" s="52"/>
      <c r="N1031" s="52"/>
      <c r="O1031" s="52"/>
      <c r="P1031" s="52"/>
      <c r="Q1031" s="52"/>
      <c r="R1031" s="51"/>
      <c r="S1031" s="62"/>
      <c r="T1031" s="62"/>
      <c r="U1031" s="62"/>
      <c r="V1031" s="66"/>
      <c r="W1031" s="85"/>
      <c r="X1031" s="93"/>
      <c r="Y1031" s="97"/>
    </row>
    <row r="1032" spans="2:25" ht="33.9" customHeight="1">
      <c r="B1032" s="22">
        <f t="shared" si="15"/>
        <v>980</v>
      </c>
      <c r="C1032" s="30"/>
      <c r="D1032" s="35"/>
      <c r="E1032" s="35"/>
      <c r="F1032" s="35"/>
      <c r="G1032" s="35"/>
      <c r="H1032" s="35"/>
      <c r="I1032" s="35"/>
      <c r="J1032" s="35"/>
      <c r="K1032" s="35"/>
      <c r="L1032" s="41"/>
      <c r="M1032" s="52"/>
      <c r="N1032" s="52"/>
      <c r="O1032" s="52"/>
      <c r="P1032" s="52"/>
      <c r="Q1032" s="52"/>
      <c r="R1032" s="51"/>
      <c r="S1032" s="62"/>
      <c r="T1032" s="62"/>
      <c r="U1032" s="62"/>
      <c r="V1032" s="66"/>
      <c r="W1032" s="85"/>
      <c r="X1032" s="93"/>
      <c r="Y1032" s="97"/>
    </row>
    <row r="1033" spans="2:25" ht="33.9" customHeight="1">
      <c r="B1033" s="22">
        <f t="shared" si="15"/>
        <v>981</v>
      </c>
      <c r="C1033" s="30"/>
      <c r="D1033" s="35"/>
      <c r="E1033" s="35"/>
      <c r="F1033" s="35"/>
      <c r="G1033" s="35"/>
      <c r="H1033" s="35"/>
      <c r="I1033" s="35"/>
      <c r="J1033" s="35"/>
      <c r="K1033" s="35"/>
      <c r="L1033" s="41"/>
      <c r="M1033" s="52"/>
      <c r="N1033" s="52"/>
      <c r="O1033" s="52"/>
      <c r="P1033" s="52"/>
      <c r="Q1033" s="52"/>
      <c r="R1033" s="51"/>
      <c r="S1033" s="62"/>
      <c r="T1033" s="62"/>
      <c r="U1033" s="62"/>
      <c r="V1033" s="66"/>
      <c r="W1033" s="85"/>
      <c r="X1033" s="93"/>
      <c r="Y1033" s="97"/>
    </row>
    <row r="1034" spans="2:25" ht="33.9" customHeight="1">
      <c r="B1034" s="22">
        <f t="shared" si="15"/>
        <v>982</v>
      </c>
      <c r="C1034" s="30"/>
      <c r="D1034" s="35"/>
      <c r="E1034" s="35"/>
      <c r="F1034" s="35"/>
      <c r="G1034" s="35"/>
      <c r="H1034" s="35"/>
      <c r="I1034" s="35"/>
      <c r="J1034" s="35"/>
      <c r="K1034" s="35"/>
      <c r="L1034" s="41"/>
      <c r="M1034" s="52"/>
      <c r="N1034" s="52"/>
      <c r="O1034" s="52"/>
      <c r="P1034" s="52"/>
      <c r="Q1034" s="52"/>
      <c r="R1034" s="51"/>
      <c r="S1034" s="62"/>
      <c r="T1034" s="62"/>
      <c r="U1034" s="62"/>
      <c r="V1034" s="66"/>
      <c r="W1034" s="85"/>
      <c r="X1034" s="93"/>
      <c r="Y1034" s="97"/>
    </row>
    <row r="1035" spans="2:25" ht="33.9" customHeight="1">
      <c r="B1035" s="22">
        <f t="shared" si="15"/>
        <v>983</v>
      </c>
      <c r="C1035" s="30"/>
      <c r="D1035" s="35"/>
      <c r="E1035" s="35"/>
      <c r="F1035" s="35"/>
      <c r="G1035" s="35"/>
      <c r="H1035" s="35"/>
      <c r="I1035" s="35"/>
      <c r="J1035" s="35"/>
      <c r="K1035" s="35"/>
      <c r="L1035" s="41"/>
      <c r="M1035" s="52"/>
      <c r="N1035" s="52"/>
      <c r="O1035" s="52"/>
      <c r="P1035" s="52"/>
      <c r="Q1035" s="52"/>
      <c r="R1035" s="51"/>
      <c r="S1035" s="62"/>
      <c r="T1035" s="62"/>
      <c r="U1035" s="62"/>
      <c r="V1035" s="66"/>
      <c r="W1035" s="85"/>
      <c r="X1035" s="93"/>
      <c r="Y1035" s="97"/>
    </row>
    <row r="1036" spans="2:25" ht="33.9" customHeight="1">
      <c r="B1036" s="22">
        <f t="shared" si="15"/>
        <v>984</v>
      </c>
      <c r="C1036" s="30"/>
      <c r="D1036" s="35"/>
      <c r="E1036" s="35"/>
      <c r="F1036" s="35"/>
      <c r="G1036" s="35"/>
      <c r="H1036" s="35"/>
      <c r="I1036" s="35"/>
      <c r="J1036" s="35"/>
      <c r="K1036" s="35"/>
      <c r="L1036" s="41"/>
      <c r="M1036" s="52"/>
      <c r="N1036" s="52"/>
      <c r="O1036" s="52"/>
      <c r="P1036" s="52"/>
      <c r="Q1036" s="52"/>
      <c r="R1036" s="51"/>
      <c r="S1036" s="62"/>
      <c r="T1036" s="62"/>
      <c r="U1036" s="62"/>
      <c r="V1036" s="66"/>
      <c r="W1036" s="85"/>
      <c r="X1036" s="93"/>
      <c r="Y1036" s="97"/>
    </row>
    <row r="1037" spans="2:25" ht="33.9" customHeight="1">
      <c r="B1037" s="22">
        <f t="shared" si="15"/>
        <v>985</v>
      </c>
      <c r="C1037" s="30"/>
      <c r="D1037" s="35"/>
      <c r="E1037" s="35"/>
      <c r="F1037" s="35"/>
      <c r="G1037" s="35"/>
      <c r="H1037" s="35"/>
      <c r="I1037" s="35"/>
      <c r="J1037" s="35"/>
      <c r="K1037" s="35"/>
      <c r="L1037" s="41"/>
      <c r="M1037" s="52"/>
      <c r="N1037" s="52"/>
      <c r="O1037" s="52"/>
      <c r="P1037" s="52"/>
      <c r="Q1037" s="52"/>
      <c r="R1037" s="51"/>
      <c r="S1037" s="62"/>
      <c r="T1037" s="62"/>
      <c r="U1037" s="62"/>
      <c r="V1037" s="66"/>
      <c r="W1037" s="85"/>
      <c r="X1037" s="93"/>
      <c r="Y1037" s="97"/>
    </row>
    <row r="1038" spans="2:25" ht="33.9" customHeight="1">
      <c r="B1038" s="22">
        <f t="shared" si="15"/>
        <v>986</v>
      </c>
      <c r="C1038" s="30"/>
      <c r="D1038" s="35"/>
      <c r="E1038" s="35"/>
      <c r="F1038" s="35"/>
      <c r="G1038" s="35"/>
      <c r="H1038" s="35"/>
      <c r="I1038" s="35"/>
      <c r="J1038" s="35"/>
      <c r="K1038" s="35"/>
      <c r="L1038" s="41"/>
      <c r="M1038" s="52"/>
      <c r="N1038" s="52"/>
      <c r="O1038" s="52"/>
      <c r="P1038" s="52"/>
      <c r="Q1038" s="52"/>
      <c r="R1038" s="51"/>
      <c r="S1038" s="62"/>
      <c r="T1038" s="62"/>
      <c r="U1038" s="62"/>
      <c r="V1038" s="66"/>
      <c r="W1038" s="85"/>
      <c r="X1038" s="93"/>
      <c r="Y1038" s="97"/>
    </row>
    <row r="1039" spans="2:25" ht="33.9" customHeight="1">
      <c r="B1039" s="22">
        <f t="shared" si="15"/>
        <v>987</v>
      </c>
      <c r="C1039" s="30"/>
      <c r="D1039" s="35"/>
      <c r="E1039" s="35"/>
      <c r="F1039" s="35"/>
      <c r="G1039" s="35"/>
      <c r="H1039" s="35"/>
      <c r="I1039" s="35"/>
      <c r="J1039" s="35"/>
      <c r="K1039" s="35"/>
      <c r="L1039" s="41"/>
      <c r="M1039" s="52"/>
      <c r="N1039" s="52"/>
      <c r="O1039" s="52"/>
      <c r="P1039" s="52"/>
      <c r="Q1039" s="52"/>
      <c r="R1039" s="51"/>
      <c r="S1039" s="62"/>
      <c r="T1039" s="62"/>
      <c r="U1039" s="62"/>
      <c r="V1039" s="66"/>
      <c r="W1039" s="85"/>
      <c r="X1039" s="93"/>
      <c r="Y1039" s="97"/>
    </row>
    <row r="1040" spans="2:25" ht="33.9" customHeight="1">
      <c r="B1040" s="22">
        <f t="shared" si="15"/>
        <v>988</v>
      </c>
      <c r="C1040" s="30"/>
      <c r="D1040" s="35"/>
      <c r="E1040" s="35"/>
      <c r="F1040" s="35"/>
      <c r="G1040" s="35"/>
      <c r="H1040" s="35"/>
      <c r="I1040" s="35"/>
      <c r="J1040" s="35"/>
      <c r="K1040" s="35"/>
      <c r="L1040" s="41"/>
      <c r="M1040" s="52"/>
      <c r="N1040" s="52"/>
      <c r="O1040" s="52"/>
      <c r="P1040" s="52"/>
      <c r="Q1040" s="52"/>
      <c r="R1040" s="51"/>
      <c r="S1040" s="62"/>
      <c r="T1040" s="62"/>
      <c r="U1040" s="62"/>
      <c r="V1040" s="66"/>
      <c r="W1040" s="85"/>
      <c r="X1040" s="93"/>
      <c r="Y1040" s="97"/>
    </row>
    <row r="1041" spans="2:25" ht="33.9" customHeight="1">
      <c r="B1041" s="22">
        <f t="shared" si="15"/>
        <v>989</v>
      </c>
      <c r="C1041" s="30"/>
      <c r="D1041" s="35"/>
      <c r="E1041" s="35"/>
      <c r="F1041" s="35"/>
      <c r="G1041" s="35"/>
      <c r="H1041" s="35"/>
      <c r="I1041" s="35"/>
      <c r="J1041" s="35"/>
      <c r="K1041" s="35"/>
      <c r="L1041" s="41"/>
      <c r="M1041" s="52"/>
      <c r="N1041" s="52"/>
      <c r="O1041" s="52"/>
      <c r="P1041" s="52"/>
      <c r="Q1041" s="52"/>
      <c r="R1041" s="51"/>
      <c r="S1041" s="62"/>
      <c r="T1041" s="62"/>
      <c r="U1041" s="62"/>
      <c r="V1041" s="66"/>
      <c r="W1041" s="85"/>
      <c r="X1041" s="93"/>
      <c r="Y1041" s="97"/>
    </row>
    <row r="1042" spans="2:25" ht="33.9" customHeight="1">
      <c r="B1042" s="22">
        <f t="shared" si="15"/>
        <v>990</v>
      </c>
      <c r="C1042" s="30"/>
      <c r="D1042" s="35"/>
      <c r="E1042" s="35"/>
      <c r="F1042" s="35"/>
      <c r="G1042" s="35"/>
      <c r="H1042" s="35"/>
      <c r="I1042" s="35"/>
      <c r="J1042" s="35"/>
      <c r="K1042" s="35"/>
      <c r="L1042" s="41"/>
      <c r="M1042" s="52"/>
      <c r="N1042" s="52"/>
      <c r="O1042" s="52"/>
      <c r="P1042" s="52"/>
      <c r="Q1042" s="52"/>
      <c r="R1042" s="51"/>
      <c r="S1042" s="62"/>
      <c r="T1042" s="62"/>
      <c r="U1042" s="62"/>
      <c r="V1042" s="66"/>
      <c r="W1042" s="85"/>
      <c r="X1042" s="93"/>
      <c r="Y1042" s="97"/>
    </row>
    <row r="1043" spans="2:25" ht="33.9" customHeight="1">
      <c r="B1043" s="22">
        <f t="shared" si="15"/>
        <v>991</v>
      </c>
      <c r="C1043" s="30"/>
      <c r="D1043" s="35"/>
      <c r="E1043" s="35"/>
      <c r="F1043" s="35"/>
      <c r="G1043" s="35"/>
      <c r="H1043" s="35"/>
      <c r="I1043" s="35"/>
      <c r="J1043" s="35"/>
      <c r="K1043" s="35"/>
      <c r="L1043" s="41"/>
      <c r="M1043" s="52"/>
      <c r="N1043" s="52"/>
      <c r="O1043" s="52"/>
      <c r="P1043" s="52"/>
      <c r="Q1043" s="52"/>
      <c r="R1043" s="51"/>
      <c r="S1043" s="62"/>
      <c r="T1043" s="62"/>
      <c r="U1043" s="62"/>
      <c r="V1043" s="66"/>
      <c r="W1043" s="85"/>
      <c r="X1043" s="93"/>
      <c r="Y1043" s="97"/>
    </row>
    <row r="1044" spans="2:25" ht="33.9" customHeight="1">
      <c r="B1044" s="22">
        <f t="shared" si="15"/>
        <v>992</v>
      </c>
      <c r="C1044" s="30"/>
      <c r="D1044" s="35"/>
      <c r="E1044" s="35"/>
      <c r="F1044" s="35"/>
      <c r="G1044" s="35"/>
      <c r="H1044" s="35"/>
      <c r="I1044" s="35"/>
      <c r="J1044" s="35"/>
      <c r="K1044" s="35"/>
      <c r="L1044" s="41"/>
      <c r="M1044" s="52"/>
      <c r="N1044" s="52"/>
      <c r="O1044" s="52"/>
      <c r="P1044" s="52"/>
      <c r="Q1044" s="52"/>
      <c r="R1044" s="51"/>
      <c r="S1044" s="62"/>
      <c r="T1044" s="62"/>
      <c r="U1044" s="62"/>
      <c r="V1044" s="66"/>
      <c r="W1044" s="85"/>
      <c r="X1044" s="93"/>
      <c r="Y1044" s="97"/>
    </row>
    <row r="1045" spans="2:25" ht="33.9" customHeight="1">
      <c r="B1045" s="22">
        <f t="shared" si="15"/>
        <v>993</v>
      </c>
      <c r="C1045" s="30"/>
      <c r="D1045" s="35"/>
      <c r="E1045" s="35"/>
      <c r="F1045" s="35"/>
      <c r="G1045" s="35"/>
      <c r="H1045" s="35"/>
      <c r="I1045" s="35"/>
      <c r="J1045" s="35"/>
      <c r="K1045" s="35"/>
      <c r="L1045" s="41"/>
      <c r="M1045" s="52"/>
      <c r="N1045" s="52"/>
      <c r="O1045" s="52"/>
      <c r="P1045" s="52"/>
      <c r="Q1045" s="52"/>
      <c r="R1045" s="51"/>
      <c r="S1045" s="62"/>
      <c r="T1045" s="62"/>
      <c r="U1045" s="62"/>
      <c r="V1045" s="66"/>
      <c r="W1045" s="85"/>
      <c r="X1045" s="93"/>
      <c r="Y1045" s="97"/>
    </row>
    <row r="1046" spans="2:25" ht="33.9" customHeight="1">
      <c r="B1046" s="22">
        <f t="shared" si="15"/>
        <v>994</v>
      </c>
      <c r="C1046" s="30"/>
      <c r="D1046" s="35"/>
      <c r="E1046" s="35"/>
      <c r="F1046" s="35"/>
      <c r="G1046" s="35"/>
      <c r="H1046" s="35"/>
      <c r="I1046" s="35"/>
      <c r="J1046" s="35"/>
      <c r="K1046" s="35"/>
      <c r="L1046" s="41"/>
      <c r="M1046" s="52"/>
      <c r="N1046" s="52"/>
      <c r="O1046" s="52"/>
      <c r="P1046" s="52"/>
      <c r="Q1046" s="52"/>
      <c r="R1046" s="51"/>
      <c r="S1046" s="62"/>
      <c r="T1046" s="62"/>
      <c r="U1046" s="62"/>
      <c r="V1046" s="66"/>
      <c r="W1046" s="85"/>
      <c r="X1046" s="93"/>
      <c r="Y1046" s="97"/>
    </row>
    <row r="1047" spans="2:25" ht="33.9" customHeight="1">
      <c r="B1047" s="22">
        <f t="shared" si="15"/>
        <v>995</v>
      </c>
      <c r="C1047" s="30"/>
      <c r="D1047" s="35"/>
      <c r="E1047" s="35"/>
      <c r="F1047" s="35"/>
      <c r="G1047" s="35"/>
      <c r="H1047" s="35"/>
      <c r="I1047" s="35"/>
      <c r="J1047" s="35"/>
      <c r="K1047" s="35"/>
      <c r="L1047" s="41"/>
      <c r="M1047" s="52"/>
      <c r="N1047" s="52"/>
      <c r="O1047" s="52"/>
      <c r="P1047" s="52"/>
      <c r="Q1047" s="52"/>
      <c r="R1047" s="51"/>
      <c r="S1047" s="62"/>
      <c r="T1047" s="62"/>
      <c r="U1047" s="62"/>
      <c r="V1047" s="66"/>
      <c r="W1047" s="85"/>
      <c r="X1047" s="93"/>
      <c r="Y1047" s="97"/>
    </row>
    <row r="1048" spans="2:25" ht="33.9" customHeight="1">
      <c r="B1048" s="22">
        <f t="shared" si="15"/>
        <v>996</v>
      </c>
      <c r="C1048" s="30"/>
      <c r="D1048" s="35"/>
      <c r="E1048" s="35"/>
      <c r="F1048" s="35"/>
      <c r="G1048" s="35"/>
      <c r="H1048" s="35"/>
      <c r="I1048" s="35"/>
      <c r="J1048" s="35"/>
      <c r="K1048" s="35"/>
      <c r="L1048" s="41"/>
      <c r="M1048" s="52"/>
      <c r="N1048" s="52"/>
      <c r="O1048" s="52"/>
      <c r="P1048" s="52"/>
      <c r="Q1048" s="52"/>
      <c r="R1048" s="51"/>
      <c r="S1048" s="62"/>
      <c r="T1048" s="62"/>
      <c r="U1048" s="62"/>
      <c r="V1048" s="66"/>
      <c r="W1048" s="85"/>
      <c r="X1048" s="93"/>
      <c r="Y1048" s="97"/>
    </row>
    <row r="1049" spans="2:25" ht="33.9" customHeight="1">
      <c r="B1049" s="22">
        <f t="shared" si="15"/>
        <v>997</v>
      </c>
      <c r="C1049" s="30"/>
      <c r="D1049" s="35"/>
      <c r="E1049" s="35"/>
      <c r="F1049" s="35"/>
      <c r="G1049" s="35"/>
      <c r="H1049" s="35"/>
      <c r="I1049" s="35"/>
      <c r="J1049" s="35"/>
      <c r="K1049" s="35"/>
      <c r="L1049" s="41"/>
      <c r="M1049" s="52"/>
      <c r="N1049" s="52"/>
      <c r="O1049" s="52"/>
      <c r="P1049" s="52"/>
      <c r="Q1049" s="52"/>
      <c r="R1049" s="51"/>
      <c r="S1049" s="62"/>
      <c r="T1049" s="62"/>
      <c r="U1049" s="62"/>
      <c r="V1049" s="66"/>
      <c r="W1049" s="85"/>
      <c r="X1049" s="93"/>
      <c r="Y1049" s="97"/>
    </row>
    <row r="1050" spans="2:25" ht="33.9" customHeight="1">
      <c r="B1050" s="22">
        <f t="shared" si="15"/>
        <v>998</v>
      </c>
      <c r="C1050" s="30"/>
      <c r="D1050" s="35"/>
      <c r="E1050" s="35"/>
      <c r="F1050" s="35"/>
      <c r="G1050" s="35"/>
      <c r="H1050" s="35"/>
      <c r="I1050" s="35"/>
      <c r="J1050" s="35"/>
      <c r="K1050" s="35"/>
      <c r="L1050" s="41"/>
      <c r="M1050" s="52"/>
      <c r="N1050" s="52"/>
      <c r="O1050" s="52"/>
      <c r="P1050" s="52"/>
      <c r="Q1050" s="52"/>
      <c r="R1050" s="51"/>
      <c r="S1050" s="62"/>
      <c r="T1050" s="62"/>
      <c r="U1050" s="62"/>
      <c r="V1050" s="66"/>
      <c r="W1050" s="85"/>
      <c r="X1050" s="93"/>
      <c r="Y1050" s="97"/>
    </row>
    <row r="1051" spans="2:25" ht="33.9" customHeight="1">
      <c r="B1051" s="22">
        <f t="shared" si="15"/>
        <v>999</v>
      </c>
      <c r="C1051" s="30"/>
      <c r="D1051" s="35"/>
      <c r="E1051" s="35"/>
      <c r="F1051" s="35"/>
      <c r="G1051" s="35"/>
      <c r="H1051" s="35"/>
      <c r="I1051" s="35"/>
      <c r="J1051" s="35"/>
      <c r="K1051" s="35"/>
      <c r="L1051" s="41"/>
      <c r="M1051" s="52"/>
      <c r="N1051" s="52"/>
      <c r="O1051" s="52"/>
      <c r="P1051" s="52"/>
      <c r="Q1051" s="52"/>
      <c r="R1051" s="51"/>
      <c r="S1051" s="62"/>
      <c r="T1051" s="62"/>
      <c r="U1051" s="62"/>
      <c r="V1051" s="66"/>
      <c r="W1051" s="85"/>
      <c r="X1051" s="93"/>
      <c r="Y1051" s="97"/>
    </row>
    <row r="1052" spans="2:25" ht="33.9" customHeight="1">
      <c r="B1052" s="22">
        <f t="shared" si="15"/>
        <v>1000</v>
      </c>
      <c r="C1052" s="30"/>
      <c r="D1052" s="35"/>
      <c r="E1052" s="35"/>
      <c r="F1052" s="35"/>
      <c r="G1052" s="35"/>
      <c r="H1052" s="35"/>
      <c r="I1052" s="35"/>
      <c r="J1052" s="35"/>
      <c r="K1052" s="35"/>
      <c r="L1052" s="41"/>
      <c r="M1052" s="52"/>
      <c r="N1052" s="52"/>
      <c r="O1052" s="52"/>
      <c r="P1052" s="52"/>
      <c r="Q1052" s="52"/>
      <c r="R1052" s="51"/>
      <c r="S1052" s="62"/>
      <c r="T1052" s="62"/>
      <c r="U1052" s="62"/>
      <c r="V1052" s="66"/>
      <c r="W1052" s="85"/>
      <c r="X1052" s="93"/>
      <c r="Y1052" s="97"/>
    </row>
    <row r="1053" spans="2:25" ht="33.9" customHeight="1">
      <c r="B1053" s="22">
        <f t="shared" si="15"/>
        <v>1001</v>
      </c>
      <c r="C1053" s="30"/>
      <c r="D1053" s="35"/>
      <c r="E1053" s="35"/>
      <c r="F1053" s="35"/>
      <c r="G1053" s="35"/>
      <c r="H1053" s="35"/>
      <c r="I1053" s="35"/>
      <c r="J1053" s="35"/>
      <c r="K1053" s="35"/>
      <c r="L1053" s="41"/>
      <c r="M1053" s="52"/>
      <c r="N1053" s="52"/>
      <c r="O1053" s="52"/>
      <c r="P1053" s="52"/>
      <c r="Q1053" s="52"/>
      <c r="R1053" s="51"/>
      <c r="S1053" s="62"/>
      <c r="T1053" s="62"/>
      <c r="U1053" s="62"/>
      <c r="V1053" s="66"/>
      <c r="W1053" s="85"/>
      <c r="X1053" s="93"/>
      <c r="Y1053" s="97"/>
    </row>
    <row r="1054" spans="2:25" ht="33.9" customHeight="1">
      <c r="B1054" s="22">
        <f t="shared" si="15"/>
        <v>1002</v>
      </c>
      <c r="C1054" s="30"/>
      <c r="D1054" s="35"/>
      <c r="E1054" s="35"/>
      <c r="F1054" s="35"/>
      <c r="G1054" s="35"/>
      <c r="H1054" s="35"/>
      <c r="I1054" s="35"/>
      <c r="J1054" s="35"/>
      <c r="K1054" s="35"/>
      <c r="L1054" s="41"/>
      <c r="M1054" s="52"/>
      <c r="N1054" s="52"/>
      <c r="O1054" s="52"/>
      <c r="P1054" s="52"/>
      <c r="Q1054" s="52"/>
      <c r="R1054" s="51"/>
      <c r="S1054" s="62"/>
      <c r="T1054" s="62"/>
      <c r="U1054" s="62"/>
      <c r="V1054" s="66"/>
      <c r="W1054" s="85"/>
      <c r="X1054" s="93"/>
      <c r="Y1054" s="97"/>
    </row>
    <row r="1055" spans="2:25" ht="33.9" customHeight="1">
      <c r="B1055" s="22">
        <f t="shared" si="15"/>
        <v>1003</v>
      </c>
      <c r="C1055" s="30"/>
      <c r="D1055" s="35"/>
      <c r="E1055" s="35"/>
      <c r="F1055" s="35"/>
      <c r="G1055" s="35"/>
      <c r="H1055" s="35"/>
      <c r="I1055" s="35"/>
      <c r="J1055" s="35"/>
      <c r="K1055" s="35"/>
      <c r="L1055" s="41"/>
      <c r="M1055" s="52"/>
      <c r="N1055" s="52"/>
      <c r="O1055" s="52"/>
      <c r="P1055" s="52"/>
      <c r="Q1055" s="52"/>
      <c r="R1055" s="51"/>
      <c r="S1055" s="62"/>
      <c r="T1055" s="62"/>
      <c r="U1055" s="62"/>
      <c r="V1055" s="66"/>
      <c r="W1055" s="85"/>
      <c r="X1055" s="93"/>
      <c r="Y1055" s="97"/>
    </row>
    <row r="1056" spans="2:25" ht="33.9" customHeight="1">
      <c r="B1056" s="22">
        <f t="shared" si="15"/>
        <v>1004</v>
      </c>
      <c r="C1056" s="30"/>
      <c r="D1056" s="35"/>
      <c r="E1056" s="35"/>
      <c r="F1056" s="35"/>
      <c r="G1056" s="35"/>
      <c r="H1056" s="35"/>
      <c r="I1056" s="35"/>
      <c r="J1056" s="35"/>
      <c r="K1056" s="35"/>
      <c r="L1056" s="41"/>
      <c r="M1056" s="52"/>
      <c r="N1056" s="52"/>
      <c r="O1056" s="52"/>
      <c r="P1056" s="52"/>
      <c r="Q1056" s="52"/>
      <c r="R1056" s="51"/>
      <c r="S1056" s="62"/>
      <c r="T1056" s="62"/>
      <c r="U1056" s="62"/>
      <c r="V1056" s="66"/>
      <c r="W1056" s="85"/>
      <c r="X1056" s="93"/>
      <c r="Y1056" s="97"/>
    </row>
    <row r="1057" spans="2:25" ht="33.9" customHeight="1">
      <c r="B1057" s="22">
        <f t="shared" si="15"/>
        <v>1005</v>
      </c>
      <c r="C1057" s="30"/>
      <c r="D1057" s="35"/>
      <c r="E1057" s="35"/>
      <c r="F1057" s="35"/>
      <c r="G1057" s="35"/>
      <c r="H1057" s="35"/>
      <c r="I1057" s="35"/>
      <c r="J1057" s="35"/>
      <c r="K1057" s="35"/>
      <c r="L1057" s="41"/>
      <c r="M1057" s="52"/>
      <c r="N1057" s="52"/>
      <c r="O1057" s="52"/>
      <c r="P1057" s="52"/>
      <c r="Q1057" s="52"/>
      <c r="R1057" s="51"/>
      <c r="S1057" s="62"/>
      <c r="T1057" s="62"/>
      <c r="U1057" s="62"/>
      <c r="V1057" s="66"/>
      <c r="W1057" s="85"/>
      <c r="X1057" s="93"/>
      <c r="Y1057" s="97"/>
    </row>
    <row r="1058" spans="2:25" ht="33.9" customHeight="1">
      <c r="B1058" s="22">
        <f t="shared" si="15"/>
        <v>1006</v>
      </c>
      <c r="C1058" s="30"/>
      <c r="D1058" s="35"/>
      <c r="E1058" s="35"/>
      <c r="F1058" s="35"/>
      <c r="G1058" s="35"/>
      <c r="H1058" s="35"/>
      <c r="I1058" s="35"/>
      <c r="J1058" s="35"/>
      <c r="K1058" s="35"/>
      <c r="L1058" s="41"/>
      <c r="M1058" s="52"/>
      <c r="N1058" s="52"/>
      <c r="O1058" s="52"/>
      <c r="P1058" s="52"/>
      <c r="Q1058" s="52"/>
      <c r="R1058" s="51"/>
      <c r="S1058" s="62"/>
      <c r="T1058" s="62"/>
      <c r="U1058" s="62"/>
      <c r="V1058" s="66"/>
      <c r="W1058" s="85"/>
      <c r="X1058" s="93"/>
      <c r="Y1058" s="97"/>
    </row>
    <row r="1059" spans="2:25" ht="33.9" customHeight="1">
      <c r="B1059" s="22">
        <f t="shared" si="15"/>
        <v>1007</v>
      </c>
      <c r="C1059" s="30"/>
      <c r="D1059" s="35"/>
      <c r="E1059" s="35"/>
      <c r="F1059" s="35"/>
      <c r="G1059" s="35"/>
      <c r="H1059" s="35"/>
      <c r="I1059" s="35"/>
      <c r="J1059" s="35"/>
      <c r="K1059" s="35"/>
      <c r="L1059" s="41"/>
      <c r="M1059" s="52"/>
      <c r="N1059" s="52"/>
      <c r="O1059" s="52"/>
      <c r="P1059" s="52"/>
      <c r="Q1059" s="52"/>
      <c r="R1059" s="51"/>
      <c r="S1059" s="62"/>
      <c r="T1059" s="62"/>
      <c r="U1059" s="62"/>
      <c r="V1059" s="66"/>
      <c r="W1059" s="85"/>
      <c r="X1059" s="93"/>
      <c r="Y1059" s="97"/>
    </row>
    <row r="1060" spans="2:25" ht="33.9" customHeight="1">
      <c r="B1060" s="22">
        <f t="shared" si="15"/>
        <v>1008</v>
      </c>
      <c r="C1060" s="30"/>
      <c r="D1060" s="35"/>
      <c r="E1060" s="35"/>
      <c r="F1060" s="35"/>
      <c r="G1060" s="35"/>
      <c r="H1060" s="35"/>
      <c r="I1060" s="35"/>
      <c r="J1060" s="35"/>
      <c r="K1060" s="35"/>
      <c r="L1060" s="41"/>
      <c r="M1060" s="52"/>
      <c r="N1060" s="52"/>
      <c r="O1060" s="52"/>
      <c r="P1060" s="52"/>
      <c r="Q1060" s="52"/>
      <c r="R1060" s="51"/>
      <c r="S1060" s="62"/>
      <c r="T1060" s="62"/>
      <c r="U1060" s="62"/>
      <c r="V1060" s="66"/>
      <c r="W1060" s="85"/>
      <c r="X1060" s="93"/>
      <c r="Y1060" s="97"/>
    </row>
    <row r="1061" spans="2:25" ht="33.9" customHeight="1">
      <c r="B1061" s="22">
        <f t="shared" si="15"/>
        <v>1009</v>
      </c>
      <c r="C1061" s="30"/>
      <c r="D1061" s="35"/>
      <c r="E1061" s="35"/>
      <c r="F1061" s="35"/>
      <c r="G1061" s="35"/>
      <c r="H1061" s="35"/>
      <c r="I1061" s="35"/>
      <c r="J1061" s="35"/>
      <c r="K1061" s="35"/>
      <c r="L1061" s="41"/>
      <c r="M1061" s="52"/>
      <c r="N1061" s="52"/>
      <c r="O1061" s="52"/>
      <c r="P1061" s="52"/>
      <c r="Q1061" s="52"/>
      <c r="R1061" s="51"/>
      <c r="S1061" s="62"/>
      <c r="T1061" s="62"/>
      <c r="U1061" s="62"/>
      <c r="V1061" s="66"/>
      <c r="W1061" s="85"/>
      <c r="X1061" s="93"/>
      <c r="Y1061" s="97"/>
    </row>
    <row r="1062" spans="2:25" ht="33.9" customHeight="1">
      <c r="B1062" s="22">
        <f t="shared" si="15"/>
        <v>1010</v>
      </c>
      <c r="C1062" s="30"/>
      <c r="D1062" s="35"/>
      <c r="E1062" s="35"/>
      <c r="F1062" s="35"/>
      <c r="G1062" s="35"/>
      <c r="H1062" s="35"/>
      <c r="I1062" s="35"/>
      <c r="J1062" s="35"/>
      <c r="K1062" s="35"/>
      <c r="L1062" s="41"/>
      <c r="M1062" s="52"/>
      <c r="N1062" s="52"/>
      <c r="O1062" s="52"/>
      <c r="P1062" s="52"/>
      <c r="Q1062" s="52"/>
      <c r="R1062" s="51"/>
      <c r="S1062" s="62"/>
      <c r="T1062" s="62"/>
      <c r="U1062" s="62"/>
      <c r="V1062" s="66"/>
      <c r="W1062" s="85"/>
      <c r="X1062" s="93"/>
      <c r="Y1062" s="97"/>
    </row>
    <row r="1063" spans="2:25" ht="33.9" customHeight="1">
      <c r="B1063" s="22">
        <f t="shared" si="15"/>
        <v>1011</v>
      </c>
      <c r="C1063" s="30"/>
      <c r="D1063" s="35"/>
      <c r="E1063" s="35"/>
      <c r="F1063" s="35"/>
      <c r="G1063" s="35"/>
      <c r="H1063" s="35"/>
      <c r="I1063" s="35"/>
      <c r="J1063" s="35"/>
      <c r="K1063" s="35"/>
      <c r="L1063" s="41"/>
      <c r="M1063" s="52"/>
      <c r="N1063" s="52"/>
      <c r="O1063" s="52"/>
      <c r="P1063" s="52"/>
      <c r="Q1063" s="52"/>
      <c r="R1063" s="51"/>
      <c r="S1063" s="62"/>
      <c r="T1063" s="62"/>
      <c r="U1063" s="62"/>
      <c r="V1063" s="66"/>
      <c r="W1063" s="85"/>
      <c r="X1063" s="93"/>
      <c r="Y1063" s="97"/>
    </row>
    <row r="1064" spans="2:25" ht="33.9" customHeight="1">
      <c r="B1064" s="22">
        <f t="shared" si="15"/>
        <v>1012</v>
      </c>
      <c r="C1064" s="30"/>
      <c r="D1064" s="35"/>
      <c r="E1064" s="35"/>
      <c r="F1064" s="35"/>
      <c r="G1064" s="35"/>
      <c r="H1064" s="35"/>
      <c r="I1064" s="35"/>
      <c r="J1064" s="35"/>
      <c r="K1064" s="35"/>
      <c r="L1064" s="41"/>
      <c r="M1064" s="52"/>
      <c r="N1064" s="52"/>
      <c r="O1064" s="52"/>
      <c r="P1064" s="52"/>
      <c r="Q1064" s="52"/>
      <c r="R1064" s="51"/>
      <c r="S1064" s="62"/>
      <c r="T1064" s="62"/>
      <c r="U1064" s="62"/>
      <c r="V1064" s="66"/>
      <c r="W1064" s="85"/>
      <c r="X1064" s="93"/>
      <c r="Y1064" s="97"/>
    </row>
    <row r="1065" spans="2:25" ht="33.9" customHeight="1">
      <c r="B1065" s="22">
        <f t="shared" si="15"/>
        <v>1013</v>
      </c>
      <c r="C1065" s="30"/>
      <c r="D1065" s="35"/>
      <c r="E1065" s="35"/>
      <c r="F1065" s="35"/>
      <c r="G1065" s="35"/>
      <c r="H1065" s="35"/>
      <c r="I1065" s="35"/>
      <c r="J1065" s="35"/>
      <c r="K1065" s="35"/>
      <c r="L1065" s="41"/>
      <c r="M1065" s="52"/>
      <c r="N1065" s="52"/>
      <c r="O1065" s="52"/>
      <c r="P1065" s="52"/>
      <c r="Q1065" s="52"/>
      <c r="R1065" s="51"/>
      <c r="S1065" s="62"/>
      <c r="T1065" s="62"/>
      <c r="U1065" s="62"/>
      <c r="V1065" s="66"/>
      <c r="W1065" s="85"/>
      <c r="X1065" s="93"/>
      <c r="Y1065" s="97"/>
    </row>
    <row r="1066" spans="2:25" ht="33.9" customHeight="1">
      <c r="B1066" s="22">
        <f t="shared" si="15"/>
        <v>1014</v>
      </c>
      <c r="C1066" s="30"/>
      <c r="D1066" s="35"/>
      <c r="E1066" s="35"/>
      <c r="F1066" s="35"/>
      <c r="G1066" s="35"/>
      <c r="H1066" s="35"/>
      <c r="I1066" s="35"/>
      <c r="J1066" s="35"/>
      <c r="K1066" s="35"/>
      <c r="L1066" s="41"/>
      <c r="M1066" s="52"/>
      <c r="N1066" s="52"/>
      <c r="O1066" s="52"/>
      <c r="P1066" s="52"/>
      <c r="Q1066" s="52"/>
      <c r="R1066" s="51"/>
      <c r="S1066" s="62"/>
      <c r="T1066" s="62"/>
      <c r="U1066" s="62"/>
      <c r="V1066" s="66"/>
      <c r="W1066" s="85"/>
      <c r="X1066" s="93"/>
      <c r="Y1066" s="97"/>
    </row>
    <row r="1067" spans="2:25" ht="33.9" customHeight="1">
      <c r="B1067" s="22">
        <f t="shared" si="15"/>
        <v>1015</v>
      </c>
      <c r="C1067" s="30"/>
      <c r="D1067" s="35"/>
      <c r="E1067" s="35"/>
      <c r="F1067" s="35"/>
      <c r="G1067" s="35"/>
      <c r="H1067" s="35"/>
      <c r="I1067" s="35"/>
      <c r="J1067" s="35"/>
      <c r="K1067" s="35"/>
      <c r="L1067" s="41"/>
      <c r="M1067" s="52"/>
      <c r="N1067" s="52"/>
      <c r="O1067" s="52"/>
      <c r="P1067" s="52"/>
      <c r="Q1067" s="52"/>
      <c r="R1067" s="51"/>
      <c r="S1067" s="62"/>
      <c r="T1067" s="62"/>
      <c r="U1067" s="62"/>
      <c r="V1067" s="66"/>
      <c r="W1067" s="85"/>
      <c r="X1067" s="93"/>
      <c r="Y1067" s="97"/>
    </row>
    <row r="1068" spans="2:25" ht="33.9" customHeight="1">
      <c r="B1068" s="22">
        <f t="shared" si="15"/>
        <v>1016</v>
      </c>
      <c r="C1068" s="30"/>
      <c r="D1068" s="35"/>
      <c r="E1068" s="35"/>
      <c r="F1068" s="35"/>
      <c r="G1068" s="35"/>
      <c r="H1068" s="35"/>
      <c r="I1068" s="35"/>
      <c r="J1068" s="35"/>
      <c r="K1068" s="35"/>
      <c r="L1068" s="41"/>
      <c r="M1068" s="52"/>
      <c r="N1068" s="52"/>
      <c r="O1068" s="52"/>
      <c r="P1068" s="52"/>
      <c r="Q1068" s="52"/>
      <c r="R1068" s="51"/>
      <c r="S1068" s="62"/>
      <c r="T1068" s="62"/>
      <c r="U1068" s="62"/>
      <c r="V1068" s="66"/>
      <c r="W1068" s="85"/>
      <c r="X1068" s="93"/>
      <c r="Y1068" s="97"/>
    </row>
    <row r="1069" spans="2:25" ht="33.9" customHeight="1">
      <c r="B1069" s="22">
        <f t="shared" si="15"/>
        <v>1017</v>
      </c>
      <c r="C1069" s="30"/>
      <c r="D1069" s="35"/>
      <c r="E1069" s="35"/>
      <c r="F1069" s="35"/>
      <c r="G1069" s="35"/>
      <c r="H1069" s="35"/>
      <c r="I1069" s="35"/>
      <c r="J1069" s="35"/>
      <c r="K1069" s="35"/>
      <c r="L1069" s="41"/>
      <c r="M1069" s="52"/>
      <c r="N1069" s="52"/>
      <c r="O1069" s="52"/>
      <c r="P1069" s="52"/>
      <c r="Q1069" s="52"/>
      <c r="R1069" s="51"/>
      <c r="S1069" s="62"/>
      <c r="T1069" s="62"/>
      <c r="U1069" s="62"/>
      <c r="V1069" s="66"/>
      <c r="W1069" s="85"/>
      <c r="X1069" s="93"/>
      <c r="Y1069" s="97"/>
    </row>
    <row r="1070" spans="2:25" ht="33.9" customHeight="1">
      <c r="B1070" s="22">
        <f t="shared" si="15"/>
        <v>1018</v>
      </c>
      <c r="C1070" s="30"/>
      <c r="D1070" s="35"/>
      <c r="E1070" s="35"/>
      <c r="F1070" s="35"/>
      <c r="G1070" s="35"/>
      <c r="H1070" s="35"/>
      <c r="I1070" s="35"/>
      <c r="J1070" s="35"/>
      <c r="K1070" s="35"/>
      <c r="L1070" s="41"/>
      <c r="M1070" s="52"/>
      <c r="N1070" s="52"/>
      <c r="O1070" s="52"/>
      <c r="P1070" s="52"/>
      <c r="Q1070" s="52"/>
      <c r="R1070" s="51"/>
      <c r="S1070" s="62"/>
      <c r="T1070" s="62"/>
      <c r="U1070" s="62"/>
      <c r="V1070" s="66"/>
      <c r="W1070" s="85"/>
      <c r="X1070" s="93"/>
      <c r="Y1070" s="97"/>
    </row>
    <row r="1071" spans="2:25" ht="33.9" customHeight="1">
      <c r="B1071" s="22">
        <f t="shared" si="15"/>
        <v>1019</v>
      </c>
      <c r="C1071" s="30"/>
      <c r="D1071" s="35"/>
      <c r="E1071" s="35"/>
      <c r="F1071" s="35"/>
      <c r="G1071" s="35"/>
      <c r="H1071" s="35"/>
      <c r="I1071" s="35"/>
      <c r="J1071" s="35"/>
      <c r="K1071" s="35"/>
      <c r="L1071" s="41"/>
      <c r="M1071" s="52"/>
      <c r="N1071" s="52"/>
      <c r="O1071" s="52"/>
      <c r="P1071" s="52"/>
      <c r="Q1071" s="52"/>
      <c r="R1071" s="51"/>
      <c r="S1071" s="62"/>
      <c r="T1071" s="62"/>
      <c r="U1071" s="62"/>
      <c r="V1071" s="66"/>
      <c r="W1071" s="85"/>
      <c r="X1071" s="93"/>
      <c r="Y1071" s="97"/>
    </row>
    <row r="1072" spans="2:25" ht="33.9" customHeight="1">
      <c r="B1072" s="22">
        <f t="shared" si="15"/>
        <v>1020</v>
      </c>
      <c r="C1072" s="30"/>
      <c r="D1072" s="35"/>
      <c r="E1072" s="35"/>
      <c r="F1072" s="35"/>
      <c r="G1072" s="35"/>
      <c r="H1072" s="35"/>
      <c r="I1072" s="35"/>
      <c r="J1072" s="35"/>
      <c r="K1072" s="35"/>
      <c r="L1072" s="41"/>
      <c r="M1072" s="52"/>
      <c r="N1072" s="52"/>
      <c r="O1072" s="52"/>
      <c r="P1072" s="52"/>
      <c r="Q1072" s="52"/>
      <c r="R1072" s="51"/>
      <c r="S1072" s="62"/>
      <c r="T1072" s="62"/>
      <c r="U1072" s="62"/>
      <c r="V1072" s="66"/>
      <c r="W1072" s="85"/>
      <c r="X1072" s="93"/>
      <c r="Y1072" s="97"/>
    </row>
    <row r="1073" spans="2:25" ht="33.9" customHeight="1">
      <c r="B1073" s="22">
        <f t="shared" si="15"/>
        <v>1021</v>
      </c>
      <c r="C1073" s="30"/>
      <c r="D1073" s="35"/>
      <c r="E1073" s="35"/>
      <c r="F1073" s="35"/>
      <c r="G1073" s="35"/>
      <c r="H1073" s="35"/>
      <c r="I1073" s="35"/>
      <c r="J1073" s="35"/>
      <c r="K1073" s="35"/>
      <c r="L1073" s="41"/>
      <c r="M1073" s="52"/>
      <c r="N1073" s="52"/>
      <c r="O1073" s="52"/>
      <c r="P1073" s="52"/>
      <c r="Q1073" s="52"/>
      <c r="R1073" s="51"/>
      <c r="S1073" s="62"/>
      <c r="T1073" s="62"/>
      <c r="U1073" s="62"/>
      <c r="V1073" s="66"/>
      <c r="W1073" s="85"/>
      <c r="X1073" s="93"/>
      <c r="Y1073" s="97"/>
    </row>
    <row r="1074" spans="2:25" ht="33.9" customHeight="1">
      <c r="B1074" s="22">
        <f t="shared" si="15"/>
        <v>1022</v>
      </c>
      <c r="C1074" s="30"/>
      <c r="D1074" s="35"/>
      <c r="E1074" s="35"/>
      <c r="F1074" s="35"/>
      <c r="G1074" s="35"/>
      <c r="H1074" s="35"/>
      <c r="I1074" s="35"/>
      <c r="J1074" s="35"/>
      <c r="K1074" s="35"/>
      <c r="L1074" s="41"/>
      <c r="M1074" s="52"/>
      <c r="N1074" s="52"/>
      <c r="O1074" s="52"/>
      <c r="P1074" s="52"/>
      <c r="Q1074" s="52"/>
      <c r="R1074" s="51"/>
      <c r="S1074" s="62"/>
      <c r="T1074" s="62"/>
      <c r="U1074" s="62"/>
      <c r="V1074" s="66"/>
      <c r="W1074" s="85"/>
      <c r="X1074" s="93"/>
      <c r="Y1074" s="97"/>
    </row>
    <row r="1075" spans="2:25" ht="33.9" customHeight="1">
      <c r="B1075" s="22">
        <f t="shared" si="15"/>
        <v>1023</v>
      </c>
      <c r="C1075" s="30"/>
      <c r="D1075" s="35"/>
      <c r="E1075" s="35"/>
      <c r="F1075" s="35"/>
      <c r="G1075" s="35"/>
      <c r="H1075" s="35"/>
      <c r="I1075" s="35"/>
      <c r="J1075" s="35"/>
      <c r="K1075" s="35"/>
      <c r="L1075" s="41"/>
      <c r="M1075" s="52"/>
      <c r="N1075" s="52"/>
      <c r="O1075" s="52"/>
      <c r="P1075" s="52"/>
      <c r="Q1075" s="52"/>
      <c r="R1075" s="51"/>
      <c r="S1075" s="62"/>
      <c r="T1075" s="62"/>
      <c r="U1075" s="62"/>
      <c r="V1075" s="66"/>
      <c r="W1075" s="85"/>
      <c r="X1075" s="93"/>
      <c r="Y1075" s="97"/>
    </row>
    <row r="1076" spans="2:25" ht="33.9" customHeight="1">
      <c r="B1076" s="22">
        <f t="shared" si="15"/>
        <v>1024</v>
      </c>
      <c r="C1076" s="30"/>
      <c r="D1076" s="35"/>
      <c r="E1076" s="35"/>
      <c r="F1076" s="35"/>
      <c r="G1076" s="35"/>
      <c r="H1076" s="35"/>
      <c r="I1076" s="35"/>
      <c r="J1076" s="35"/>
      <c r="K1076" s="35"/>
      <c r="L1076" s="41"/>
      <c r="M1076" s="52"/>
      <c r="N1076" s="52"/>
      <c r="O1076" s="52"/>
      <c r="P1076" s="52"/>
      <c r="Q1076" s="52"/>
      <c r="R1076" s="51"/>
      <c r="S1076" s="62"/>
      <c r="T1076" s="62"/>
      <c r="U1076" s="62"/>
      <c r="V1076" s="66"/>
      <c r="W1076" s="85"/>
      <c r="X1076" s="93"/>
      <c r="Y1076" s="97"/>
    </row>
    <row r="1077" spans="2:25" ht="33.9" customHeight="1">
      <c r="B1077" s="22">
        <f t="shared" si="15"/>
        <v>1025</v>
      </c>
      <c r="C1077" s="30"/>
      <c r="D1077" s="35"/>
      <c r="E1077" s="35"/>
      <c r="F1077" s="35"/>
      <c r="G1077" s="35"/>
      <c r="H1077" s="35"/>
      <c r="I1077" s="35"/>
      <c r="J1077" s="35"/>
      <c r="K1077" s="35"/>
      <c r="L1077" s="41"/>
      <c r="M1077" s="52"/>
      <c r="N1077" s="52"/>
      <c r="O1077" s="52"/>
      <c r="P1077" s="52"/>
      <c r="Q1077" s="52"/>
      <c r="R1077" s="51"/>
      <c r="S1077" s="62"/>
      <c r="T1077" s="62"/>
      <c r="U1077" s="62"/>
      <c r="V1077" s="66"/>
      <c r="W1077" s="85"/>
      <c r="X1077" s="93"/>
      <c r="Y1077" s="97"/>
    </row>
    <row r="1078" spans="2:25" ht="33.9" customHeight="1">
      <c r="B1078" s="22">
        <f t="shared" ref="B1078:B1141" si="16">B1077+1</f>
        <v>1026</v>
      </c>
      <c r="C1078" s="30"/>
      <c r="D1078" s="35"/>
      <c r="E1078" s="35"/>
      <c r="F1078" s="35"/>
      <c r="G1078" s="35"/>
      <c r="H1078" s="35"/>
      <c r="I1078" s="35"/>
      <c r="J1078" s="35"/>
      <c r="K1078" s="35"/>
      <c r="L1078" s="41"/>
      <c r="M1078" s="52"/>
      <c r="N1078" s="52"/>
      <c r="O1078" s="52"/>
      <c r="P1078" s="52"/>
      <c r="Q1078" s="52"/>
      <c r="R1078" s="51"/>
      <c r="S1078" s="62"/>
      <c r="T1078" s="62"/>
      <c r="U1078" s="62"/>
      <c r="V1078" s="66"/>
      <c r="W1078" s="85"/>
      <c r="X1078" s="93"/>
      <c r="Y1078" s="97"/>
    </row>
    <row r="1079" spans="2:25" ht="33.9" customHeight="1">
      <c r="B1079" s="22">
        <f t="shared" si="16"/>
        <v>1027</v>
      </c>
      <c r="C1079" s="30"/>
      <c r="D1079" s="35"/>
      <c r="E1079" s="35"/>
      <c r="F1079" s="35"/>
      <c r="G1079" s="35"/>
      <c r="H1079" s="35"/>
      <c r="I1079" s="35"/>
      <c r="J1079" s="35"/>
      <c r="K1079" s="35"/>
      <c r="L1079" s="41"/>
      <c r="M1079" s="52"/>
      <c r="N1079" s="52"/>
      <c r="O1079" s="52"/>
      <c r="P1079" s="52"/>
      <c r="Q1079" s="52"/>
      <c r="R1079" s="51"/>
      <c r="S1079" s="62"/>
      <c r="T1079" s="62"/>
      <c r="U1079" s="62"/>
      <c r="V1079" s="66"/>
      <c r="W1079" s="85"/>
      <c r="X1079" s="93"/>
      <c r="Y1079" s="97"/>
    </row>
    <row r="1080" spans="2:25" ht="33.9" customHeight="1">
      <c r="B1080" s="22">
        <f t="shared" si="16"/>
        <v>1028</v>
      </c>
      <c r="C1080" s="30"/>
      <c r="D1080" s="35"/>
      <c r="E1080" s="35"/>
      <c r="F1080" s="35"/>
      <c r="G1080" s="35"/>
      <c r="H1080" s="35"/>
      <c r="I1080" s="35"/>
      <c r="J1080" s="35"/>
      <c r="K1080" s="35"/>
      <c r="L1080" s="41"/>
      <c r="M1080" s="52"/>
      <c r="N1080" s="52"/>
      <c r="O1080" s="52"/>
      <c r="P1080" s="52"/>
      <c r="Q1080" s="52"/>
      <c r="R1080" s="51"/>
      <c r="S1080" s="62"/>
      <c r="T1080" s="62"/>
      <c r="U1080" s="62"/>
      <c r="V1080" s="66"/>
      <c r="W1080" s="85"/>
      <c r="X1080" s="93"/>
      <c r="Y1080" s="97"/>
    </row>
    <row r="1081" spans="2:25" ht="33.9" customHeight="1">
      <c r="B1081" s="22">
        <f t="shared" si="16"/>
        <v>1029</v>
      </c>
      <c r="C1081" s="30"/>
      <c r="D1081" s="35"/>
      <c r="E1081" s="35"/>
      <c r="F1081" s="35"/>
      <c r="G1081" s="35"/>
      <c r="H1081" s="35"/>
      <c r="I1081" s="35"/>
      <c r="J1081" s="35"/>
      <c r="K1081" s="35"/>
      <c r="L1081" s="41"/>
      <c r="M1081" s="52"/>
      <c r="N1081" s="52"/>
      <c r="O1081" s="52"/>
      <c r="P1081" s="52"/>
      <c r="Q1081" s="52"/>
      <c r="R1081" s="51"/>
      <c r="S1081" s="62"/>
      <c r="T1081" s="62"/>
      <c r="U1081" s="62"/>
      <c r="V1081" s="66"/>
      <c r="W1081" s="85"/>
      <c r="X1081" s="93"/>
      <c r="Y1081" s="97"/>
    </row>
    <row r="1082" spans="2:25" ht="33.9" customHeight="1">
      <c r="B1082" s="22">
        <f t="shared" si="16"/>
        <v>1030</v>
      </c>
      <c r="C1082" s="30"/>
      <c r="D1082" s="35"/>
      <c r="E1082" s="35"/>
      <c r="F1082" s="35"/>
      <c r="G1082" s="35"/>
      <c r="H1082" s="35"/>
      <c r="I1082" s="35"/>
      <c r="J1082" s="35"/>
      <c r="K1082" s="35"/>
      <c r="L1082" s="41"/>
      <c r="M1082" s="52"/>
      <c r="N1082" s="52"/>
      <c r="O1082" s="52"/>
      <c r="P1082" s="52"/>
      <c r="Q1082" s="52"/>
      <c r="R1082" s="51"/>
      <c r="S1082" s="62"/>
      <c r="T1082" s="62"/>
      <c r="U1082" s="62"/>
      <c r="V1082" s="66"/>
      <c r="W1082" s="85"/>
      <c r="X1082" s="93"/>
      <c r="Y1082" s="97"/>
    </row>
    <row r="1083" spans="2:25" ht="33.9" customHeight="1">
      <c r="B1083" s="22">
        <f t="shared" si="16"/>
        <v>1031</v>
      </c>
      <c r="C1083" s="30"/>
      <c r="D1083" s="35"/>
      <c r="E1083" s="35"/>
      <c r="F1083" s="35"/>
      <c r="G1083" s="35"/>
      <c r="H1083" s="35"/>
      <c r="I1083" s="35"/>
      <c r="J1083" s="35"/>
      <c r="K1083" s="35"/>
      <c r="L1083" s="41"/>
      <c r="M1083" s="52"/>
      <c r="N1083" s="52"/>
      <c r="O1083" s="52"/>
      <c r="P1083" s="52"/>
      <c r="Q1083" s="52"/>
      <c r="R1083" s="51"/>
      <c r="S1083" s="62"/>
      <c r="T1083" s="62"/>
      <c r="U1083" s="62"/>
      <c r="V1083" s="66"/>
      <c r="W1083" s="85"/>
      <c r="X1083" s="93"/>
      <c r="Y1083" s="97"/>
    </row>
    <row r="1084" spans="2:25" ht="33.9" customHeight="1">
      <c r="B1084" s="22">
        <f t="shared" si="16"/>
        <v>1032</v>
      </c>
      <c r="C1084" s="30"/>
      <c r="D1084" s="35"/>
      <c r="E1084" s="35"/>
      <c r="F1084" s="35"/>
      <c r="G1084" s="35"/>
      <c r="H1084" s="35"/>
      <c r="I1084" s="35"/>
      <c r="J1084" s="35"/>
      <c r="K1084" s="35"/>
      <c r="L1084" s="41"/>
      <c r="M1084" s="52"/>
      <c r="N1084" s="52"/>
      <c r="O1084" s="52"/>
      <c r="P1084" s="52"/>
      <c r="Q1084" s="52"/>
      <c r="R1084" s="51"/>
      <c r="S1084" s="62"/>
      <c r="T1084" s="62"/>
      <c r="U1084" s="62"/>
      <c r="V1084" s="66"/>
      <c r="W1084" s="85"/>
      <c r="X1084" s="93"/>
      <c r="Y1084" s="97"/>
    </row>
    <row r="1085" spans="2:25" ht="33.9" customHeight="1">
      <c r="B1085" s="22">
        <f t="shared" si="16"/>
        <v>1033</v>
      </c>
      <c r="C1085" s="30"/>
      <c r="D1085" s="35"/>
      <c r="E1085" s="35"/>
      <c r="F1085" s="35"/>
      <c r="G1085" s="35"/>
      <c r="H1085" s="35"/>
      <c r="I1085" s="35"/>
      <c r="J1085" s="35"/>
      <c r="K1085" s="35"/>
      <c r="L1085" s="41"/>
      <c r="M1085" s="52"/>
      <c r="N1085" s="52"/>
      <c r="O1085" s="52"/>
      <c r="P1085" s="52"/>
      <c r="Q1085" s="52"/>
      <c r="R1085" s="51"/>
      <c r="S1085" s="62"/>
      <c r="T1085" s="62"/>
      <c r="U1085" s="62"/>
      <c r="V1085" s="66"/>
      <c r="W1085" s="85"/>
      <c r="X1085" s="93"/>
      <c r="Y1085" s="97"/>
    </row>
    <row r="1086" spans="2:25" ht="33.9" customHeight="1">
      <c r="B1086" s="22">
        <f t="shared" si="16"/>
        <v>1034</v>
      </c>
      <c r="C1086" s="30"/>
      <c r="D1086" s="35"/>
      <c r="E1086" s="35"/>
      <c r="F1086" s="35"/>
      <c r="G1086" s="35"/>
      <c r="H1086" s="35"/>
      <c r="I1086" s="35"/>
      <c r="J1086" s="35"/>
      <c r="K1086" s="35"/>
      <c r="L1086" s="41"/>
      <c r="M1086" s="52"/>
      <c r="N1086" s="52"/>
      <c r="O1086" s="52"/>
      <c r="P1086" s="52"/>
      <c r="Q1086" s="52"/>
      <c r="R1086" s="51"/>
      <c r="S1086" s="62"/>
      <c r="T1086" s="62"/>
      <c r="U1086" s="62"/>
      <c r="V1086" s="66"/>
      <c r="W1086" s="85"/>
      <c r="X1086" s="93"/>
      <c r="Y1086" s="97"/>
    </row>
    <row r="1087" spans="2:25" ht="33.9" customHeight="1">
      <c r="B1087" s="22">
        <f t="shared" si="16"/>
        <v>1035</v>
      </c>
      <c r="C1087" s="30"/>
      <c r="D1087" s="35"/>
      <c r="E1087" s="35"/>
      <c r="F1087" s="35"/>
      <c r="G1087" s="35"/>
      <c r="H1087" s="35"/>
      <c r="I1087" s="35"/>
      <c r="J1087" s="35"/>
      <c r="K1087" s="35"/>
      <c r="L1087" s="41"/>
      <c r="M1087" s="52"/>
      <c r="N1087" s="52"/>
      <c r="O1087" s="52"/>
      <c r="P1087" s="52"/>
      <c r="Q1087" s="52"/>
      <c r="R1087" s="51"/>
      <c r="S1087" s="62"/>
      <c r="T1087" s="62"/>
      <c r="U1087" s="62"/>
      <c r="V1087" s="66"/>
      <c r="W1087" s="85"/>
      <c r="X1087" s="93"/>
      <c r="Y1087" s="97"/>
    </row>
    <row r="1088" spans="2:25" ht="33.9" customHeight="1">
      <c r="B1088" s="22">
        <f t="shared" si="16"/>
        <v>1036</v>
      </c>
      <c r="C1088" s="30"/>
      <c r="D1088" s="35"/>
      <c r="E1088" s="35"/>
      <c r="F1088" s="35"/>
      <c r="G1088" s="35"/>
      <c r="H1088" s="35"/>
      <c r="I1088" s="35"/>
      <c r="J1088" s="35"/>
      <c r="K1088" s="35"/>
      <c r="L1088" s="41"/>
      <c r="M1088" s="52"/>
      <c r="N1088" s="52"/>
      <c r="O1088" s="52"/>
      <c r="P1088" s="52"/>
      <c r="Q1088" s="52"/>
      <c r="R1088" s="51"/>
      <c r="S1088" s="62"/>
      <c r="T1088" s="62"/>
      <c r="U1088" s="62"/>
      <c r="V1088" s="66"/>
      <c r="W1088" s="85"/>
      <c r="X1088" s="93"/>
      <c r="Y1088" s="97"/>
    </row>
    <row r="1089" spans="2:25" ht="33.9" customHeight="1">
      <c r="B1089" s="22">
        <f t="shared" si="16"/>
        <v>1037</v>
      </c>
      <c r="C1089" s="30"/>
      <c r="D1089" s="35"/>
      <c r="E1089" s="35"/>
      <c r="F1089" s="35"/>
      <c r="G1089" s="35"/>
      <c r="H1089" s="35"/>
      <c r="I1089" s="35"/>
      <c r="J1089" s="35"/>
      <c r="K1089" s="35"/>
      <c r="L1089" s="41"/>
      <c r="M1089" s="52"/>
      <c r="N1089" s="52"/>
      <c r="O1089" s="52"/>
      <c r="P1089" s="52"/>
      <c r="Q1089" s="52"/>
      <c r="R1089" s="51"/>
      <c r="S1089" s="62"/>
      <c r="T1089" s="62"/>
      <c r="U1089" s="62"/>
      <c r="V1089" s="66"/>
      <c r="W1089" s="85"/>
      <c r="X1089" s="93"/>
      <c r="Y1089" s="97"/>
    </row>
    <row r="1090" spans="2:25" ht="33.9" customHeight="1">
      <c r="B1090" s="22">
        <f t="shared" si="16"/>
        <v>1038</v>
      </c>
      <c r="C1090" s="30"/>
      <c r="D1090" s="35"/>
      <c r="E1090" s="35"/>
      <c r="F1090" s="35"/>
      <c r="G1090" s="35"/>
      <c r="H1090" s="35"/>
      <c r="I1090" s="35"/>
      <c r="J1090" s="35"/>
      <c r="K1090" s="35"/>
      <c r="L1090" s="41"/>
      <c r="M1090" s="52"/>
      <c r="N1090" s="52"/>
      <c r="O1090" s="52"/>
      <c r="P1090" s="52"/>
      <c r="Q1090" s="52"/>
      <c r="R1090" s="51"/>
      <c r="S1090" s="62"/>
      <c r="T1090" s="62"/>
      <c r="U1090" s="62"/>
      <c r="V1090" s="66"/>
      <c r="W1090" s="85"/>
      <c r="X1090" s="93"/>
      <c r="Y1090" s="97"/>
    </row>
    <row r="1091" spans="2:25" ht="33.9" customHeight="1">
      <c r="B1091" s="22">
        <f t="shared" si="16"/>
        <v>1039</v>
      </c>
      <c r="C1091" s="30"/>
      <c r="D1091" s="35"/>
      <c r="E1091" s="35"/>
      <c r="F1091" s="35"/>
      <c r="G1091" s="35"/>
      <c r="H1091" s="35"/>
      <c r="I1091" s="35"/>
      <c r="J1091" s="35"/>
      <c r="K1091" s="35"/>
      <c r="L1091" s="41"/>
      <c r="M1091" s="52"/>
      <c r="N1091" s="52"/>
      <c r="O1091" s="52"/>
      <c r="P1091" s="52"/>
      <c r="Q1091" s="52"/>
      <c r="R1091" s="51"/>
      <c r="S1091" s="62"/>
      <c r="T1091" s="62"/>
      <c r="U1091" s="62"/>
      <c r="V1091" s="66"/>
      <c r="W1091" s="85"/>
      <c r="X1091" s="93"/>
      <c r="Y1091" s="97"/>
    </row>
    <row r="1092" spans="2:25" ht="33.9" customHeight="1">
      <c r="B1092" s="22">
        <f t="shared" si="16"/>
        <v>1040</v>
      </c>
      <c r="C1092" s="30"/>
      <c r="D1092" s="35"/>
      <c r="E1092" s="35"/>
      <c r="F1092" s="35"/>
      <c r="G1092" s="35"/>
      <c r="H1092" s="35"/>
      <c r="I1092" s="35"/>
      <c r="J1092" s="35"/>
      <c r="K1092" s="35"/>
      <c r="L1092" s="41"/>
      <c r="M1092" s="52"/>
      <c r="N1092" s="52"/>
      <c r="O1092" s="52"/>
      <c r="P1092" s="52"/>
      <c r="Q1092" s="52"/>
      <c r="R1092" s="51"/>
      <c r="S1092" s="62"/>
      <c r="T1092" s="62"/>
      <c r="U1092" s="62"/>
      <c r="V1092" s="66"/>
      <c r="W1092" s="85"/>
      <c r="X1092" s="93"/>
      <c r="Y1092" s="97"/>
    </row>
    <row r="1093" spans="2:25" ht="33.9" customHeight="1">
      <c r="B1093" s="22">
        <f t="shared" si="16"/>
        <v>1041</v>
      </c>
      <c r="C1093" s="30"/>
      <c r="D1093" s="35"/>
      <c r="E1093" s="35"/>
      <c r="F1093" s="35"/>
      <c r="G1093" s="35"/>
      <c r="H1093" s="35"/>
      <c r="I1093" s="35"/>
      <c r="J1093" s="35"/>
      <c r="K1093" s="35"/>
      <c r="L1093" s="41"/>
      <c r="M1093" s="52"/>
      <c r="N1093" s="52"/>
      <c r="O1093" s="52"/>
      <c r="P1093" s="52"/>
      <c r="Q1093" s="52"/>
      <c r="R1093" s="51"/>
      <c r="S1093" s="62"/>
      <c r="T1093" s="62"/>
      <c r="U1093" s="62"/>
      <c r="V1093" s="66"/>
      <c r="W1093" s="85"/>
      <c r="X1093" s="93"/>
      <c r="Y1093" s="97"/>
    </row>
    <row r="1094" spans="2:25" ht="33.9" customHeight="1">
      <c r="B1094" s="22">
        <f t="shared" si="16"/>
        <v>1042</v>
      </c>
      <c r="C1094" s="30"/>
      <c r="D1094" s="35"/>
      <c r="E1094" s="35"/>
      <c r="F1094" s="35"/>
      <c r="G1094" s="35"/>
      <c r="H1094" s="35"/>
      <c r="I1094" s="35"/>
      <c r="J1094" s="35"/>
      <c r="K1094" s="35"/>
      <c r="L1094" s="41"/>
      <c r="M1094" s="52"/>
      <c r="N1094" s="52"/>
      <c r="O1094" s="52"/>
      <c r="P1094" s="52"/>
      <c r="Q1094" s="52"/>
      <c r="R1094" s="51"/>
      <c r="S1094" s="62"/>
      <c r="T1094" s="62"/>
      <c r="U1094" s="62"/>
      <c r="V1094" s="66"/>
      <c r="W1094" s="85"/>
      <c r="X1094" s="93"/>
      <c r="Y1094" s="97"/>
    </row>
    <row r="1095" spans="2:25" ht="33.9" customHeight="1">
      <c r="B1095" s="22">
        <f t="shared" si="16"/>
        <v>1043</v>
      </c>
      <c r="C1095" s="30"/>
      <c r="D1095" s="35"/>
      <c r="E1095" s="35"/>
      <c r="F1095" s="35"/>
      <c r="G1095" s="35"/>
      <c r="H1095" s="35"/>
      <c r="I1095" s="35"/>
      <c r="J1095" s="35"/>
      <c r="K1095" s="35"/>
      <c r="L1095" s="41"/>
      <c r="M1095" s="52"/>
      <c r="N1095" s="52"/>
      <c r="O1095" s="52"/>
      <c r="P1095" s="52"/>
      <c r="Q1095" s="52"/>
      <c r="R1095" s="51"/>
      <c r="S1095" s="62"/>
      <c r="T1095" s="62"/>
      <c r="U1095" s="62"/>
      <c r="V1095" s="66"/>
      <c r="W1095" s="85"/>
      <c r="X1095" s="93"/>
      <c r="Y1095" s="97"/>
    </row>
    <row r="1096" spans="2:25" ht="33.9" customHeight="1">
      <c r="B1096" s="22">
        <f t="shared" si="16"/>
        <v>1044</v>
      </c>
      <c r="C1096" s="30"/>
      <c r="D1096" s="35"/>
      <c r="E1096" s="35"/>
      <c r="F1096" s="35"/>
      <c r="G1096" s="35"/>
      <c r="H1096" s="35"/>
      <c r="I1096" s="35"/>
      <c r="J1096" s="35"/>
      <c r="K1096" s="35"/>
      <c r="L1096" s="41"/>
      <c r="M1096" s="52"/>
      <c r="N1096" s="52"/>
      <c r="O1096" s="52"/>
      <c r="P1096" s="52"/>
      <c r="Q1096" s="52"/>
      <c r="R1096" s="51"/>
      <c r="S1096" s="62"/>
      <c r="T1096" s="62"/>
      <c r="U1096" s="62"/>
      <c r="V1096" s="66"/>
      <c r="W1096" s="85"/>
      <c r="X1096" s="93"/>
      <c r="Y1096" s="97"/>
    </row>
    <row r="1097" spans="2:25" ht="33.9" customHeight="1">
      <c r="B1097" s="22">
        <f t="shared" si="16"/>
        <v>1045</v>
      </c>
      <c r="C1097" s="30"/>
      <c r="D1097" s="35"/>
      <c r="E1097" s="35"/>
      <c r="F1097" s="35"/>
      <c r="G1097" s="35"/>
      <c r="H1097" s="35"/>
      <c r="I1097" s="35"/>
      <c r="J1097" s="35"/>
      <c r="K1097" s="35"/>
      <c r="L1097" s="41"/>
      <c r="M1097" s="52"/>
      <c r="N1097" s="52"/>
      <c r="O1097" s="52"/>
      <c r="P1097" s="52"/>
      <c r="Q1097" s="52"/>
      <c r="R1097" s="51"/>
      <c r="S1097" s="62"/>
      <c r="T1097" s="62"/>
      <c r="U1097" s="62"/>
      <c r="V1097" s="66"/>
      <c r="W1097" s="85"/>
      <c r="X1097" s="93"/>
      <c r="Y1097" s="97"/>
    </row>
    <row r="1098" spans="2:25" ht="33.9" customHeight="1">
      <c r="B1098" s="22">
        <f t="shared" si="16"/>
        <v>1046</v>
      </c>
      <c r="C1098" s="30"/>
      <c r="D1098" s="35"/>
      <c r="E1098" s="35"/>
      <c r="F1098" s="35"/>
      <c r="G1098" s="35"/>
      <c r="H1098" s="35"/>
      <c r="I1098" s="35"/>
      <c r="J1098" s="35"/>
      <c r="K1098" s="35"/>
      <c r="L1098" s="41"/>
      <c r="M1098" s="52"/>
      <c r="N1098" s="52"/>
      <c r="O1098" s="52"/>
      <c r="P1098" s="52"/>
      <c r="Q1098" s="52"/>
      <c r="R1098" s="51"/>
      <c r="S1098" s="62"/>
      <c r="T1098" s="62"/>
      <c r="U1098" s="62"/>
      <c r="V1098" s="66"/>
      <c r="W1098" s="85"/>
      <c r="X1098" s="93"/>
      <c r="Y1098" s="97"/>
    </row>
    <row r="1099" spans="2:25" ht="33.9" customHeight="1">
      <c r="B1099" s="22">
        <f t="shared" si="16"/>
        <v>1047</v>
      </c>
      <c r="C1099" s="30"/>
      <c r="D1099" s="35"/>
      <c r="E1099" s="35"/>
      <c r="F1099" s="35"/>
      <c r="G1099" s="35"/>
      <c r="H1099" s="35"/>
      <c r="I1099" s="35"/>
      <c r="J1099" s="35"/>
      <c r="K1099" s="35"/>
      <c r="L1099" s="41"/>
      <c r="M1099" s="52"/>
      <c r="N1099" s="52"/>
      <c r="O1099" s="52"/>
      <c r="P1099" s="52"/>
      <c r="Q1099" s="52"/>
      <c r="R1099" s="51"/>
      <c r="S1099" s="62"/>
      <c r="T1099" s="62"/>
      <c r="U1099" s="62"/>
      <c r="V1099" s="66"/>
      <c r="W1099" s="85"/>
      <c r="X1099" s="93"/>
      <c r="Y1099" s="97"/>
    </row>
    <row r="1100" spans="2:25" ht="33.9" customHeight="1">
      <c r="B1100" s="22">
        <f t="shared" si="16"/>
        <v>1048</v>
      </c>
      <c r="C1100" s="30"/>
      <c r="D1100" s="35"/>
      <c r="E1100" s="35"/>
      <c r="F1100" s="35"/>
      <c r="G1100" s="35"/>
      <c r="H1100" s="35"/>
      <c r="I1100" s="35"/>
      <c r="J1100" s="35"/>
      <c r="K1100" s="35"/>
      <c r="L1100" s="41"/>
      <c r="M1100" s="52"/>
      <c r="N1100" s="52"/>
      <c r="O1100" s="52"/>
      <c r="P1100" s="52"/>
      <c r="Q1100" s="52"/>
      <c r="R1100" s="51"/>
      <c r="S1100" s="62"/>
      <c r="T1100" s="62"/>
      <c r="U1100" s="62"/>
      <c r="V1100" s="66"/>
      <c r="W1100" s="85"/>
      <c r="X1100" s="93"/>
      <c r="Y1100" s="97"/>
    </row>
    <row r="1101" spans="2:25" ht="33.9" customHeight="1">
      <c r="B1101" s="22">
        <f t="shared" si="16"/>
        <v>1049</v>
      </c>
      <c r="C1101" s="30"/>
      <c r="D1101" s="35"/>
      <c r="E1101" s="35"/>
      <c r="F1101" s="35"/>
      <c r="G1101" s="35"/>
      <c r="H1101" s="35"/>
      <c r="I1101" s="35"/>
      <c r="J1101" s="35"/>
      <c r="K1101" s="35"/>
      <c r="L1101" s="41"/>
      <c r="M1101" s="52"/>
      <c r="N1101" s="52"/>
      <c r="O1101" s="52"/>
      <c r="P1101" s="52"/>
      <c r="Q1101" s="52"/>
      <c r="R1101" s="51"/>
      <c r="S1101" s="62"/>
      <c r="T1101" s="62"/>
      <c r="U1101" s="62"/>
      <c r="V1101" s="66"/>
      <c r="W1101" s="85"/>
      <c r="X1101" s="93"/>
      <c r="Y1101" s="97"/>
    </row>
    <row r="1102" spans="2:25" ht="33.9" customHeight="1">
      <c r="B1102" s="22">
        <f t="shared" si="16"/>
        <v>1050</v>
      </c>
      <c r="C1102" s="30"/>
      <c r="D1102" s="35"/>
      <c r="E1102" s="35"/>
      <c r="F1102" s="35"/>
      <c r="G1102" s="35"/>
      <c r="H1102" s="35"/>
      <c r="I1102" s="35"/>
      <c r="J1102" s="35"/>
      <c r="K1102" s="35"/>
      <c r="L1102" s="41"/>
      <c r="M1102" s="52"/>
      <c r="N1102" s="52"/>
      <c r="O1102" s="52"/>
      <c r="P1102" s="52"/>
      <c r="Q1102" s="52"/>
      <c r="R1102" s="51"/>
      <c r="S1102" s="62"/>
      <c r="T1102" s="62"/>
      <c r="U1102" s="62"/>
      <c r="V1102" s="66"/>
      <c r="W1102" s="85"/>
      <c r="X1102" s="93"/>
      <c r="Y1102" s="97"/>
    </row>
    <row r="1103" spans="2:25" ht="33.9" customHeight="1">
      <c r="B1103" s="22">
        <f t="shared" si="16"/>
        <v>1051</v>
      </c>
      <c r="C1103" s="30"/>
      <c r="D1103" s="35"/>
      <c r="E1103" s="35"/>
      <c r="F1103" s="35"/>
      <c r="G1103" s="35"/>
      <c r="H1103" s="35"/>
      <c r="I1103" s="35"/>
      <c r="J1103" s="35"/>
      <c r="K1103" s="35"/>
      <c r="L1103" s="41"/>
      <c r="M1103" s="52"/>
      <c r="N1103" s="52"/>
      <c r="O1103" s="52"/>
      <c r="P1103" s="52"/>
      <c r="Q1103" s="52"/>
      <c r="R1103" s="51"/>
      <c r="S1103" s="62"/>
      <c r="T1103" s="62"/>
      <c r="U1103" s="62"/>
      <c r="V1103" s="66"/>
      <c r="W1103" s="85"/>
      <c r="X1103" s="93"/>
      <c r="Y1103" s="97"/>
    </row>
    <row r="1104" spans="2:25" ht="33.9" customHeight="1">
      <c r="B1104" s="22">
        <f t="shared" si="16"/>
        <v>1052</v>
      </c>
      <c r="C1104" s="30"/>
      <c r="D1104" s="35"/>
      <c r="E1104" s="35"/>
      <c r="F1104" s="35"/>
      <c r="G1104" s="35"/>
      <c r="H1104" s="35"/>
      <c r="I1104" s="35"/>
      <c r="J1104" s="35"/>
      <c r="K1104" s="35"/>
      <c r="L1104" s="41"/>
      <c r="M1104" s="52"/>
      <c r="N1104" s="52"/>
      <c r="O1104" s="52"/>
      <c r="P1104" s="52"/>
      <c r="Q1104" s="52"/>
      <c r="R1104" s="51"/>
      <c r="S1104" s="62"/>
      <c r="T1104" s="62"/>
      <c r="U1104" s="62"/>
      <c r="V1104" s="66"/>
      <c r="W1104" s="85"/>
      <c r="X1104" s="93"/>
      <c r="Y1104" s="97"/>
    </row>
    <row r="1105" spans="2:25" ht="33.9" customHeight="1">
      <c r="B1105" s="22">
        <f t="shared" si="16"/>
        <v>1053</v>
      </c>
      <c r="C1105" s="30"/>
      <c r="D1105" s="35"/>
      <c r="E1105" s="35"/>
      <c r="F1105" s="35"/>
      <c r="G1105" s="35"/>
      <c r="H1105" s="35"/>
      <c r="I1105" s="35"/>
      <c r="J1105" s="35"/>
      <c r="K1105" s="35"/>
      <c r="L1105" s="41"/>
      <c r="M1105" s="52"/>
      <c r="N1105" s="52"/>
      <c r="O1105" s="52"/>
      <c r="P1105" s="52"/>
      <c r="Q1105" s="52"/>
      <c r="R1105" s="51"/>
      <c r="S1105" s="62"/>
      <c r="T1105" s="62"/>
      <c r="U1105" s="62"/>
      <c r="V1105" s="66"/>
      <c r="W1105" s="85"/>
      <c r="X1105" s="93"/>
      <c r="Y1105" s="97"/>
    </row>
    <row r="1106" spans="2:25" ht="33.9" customHeight="1">
      <c r="B1106" s="22">
        <f t="shared" si="16"/>
        <v>1054</v>
      </c>
      <c r="C1106" s="30"/>
      <c r="D1106" s="35"/>
      <c r="E1106" s="35"/>
      <c r="F1106" s="35"/>
      <c r="G1106" s="35"/>
      <c r="H1106" s="35"/>
      <c r="I1106" s="35"/>
      <c r="J1106" s="35"/>
      <c r="K1106" s="35"/>
      <c r="L1106" s="41"/>
      <c r="M1106" s="52"/>
      <c r="N1106" s="52"/>
      <c r="O1106" s="52"/>
      <c r="P1106" s="52"/>
      <c r="Q1106" s="52"/>
      <c r="R1106" s="51"/>
      <c r="S1106" s="62"/>
      <c r="T1106" s="62"/>
      <c r="U1106" s="62"/>
      <c r="V1106" s="66"/>
      <c r="W1106" s="85"/>
      <c r="X1106" s="93"/>
      <c r="Y1106" s="97"/>
    </row>
    <row r="1107" spans="2:25" ht="33.9" customHeight="1">
      <c r="B1107" s="22">
        <f t="shared" si="16"/>
        <v>1055</v>
      </c>
      <c r="C1107" s="30"/>
      <c r="D1107" s="35"/>
      <c r="E1107" s="35"/>
      <c r="F1107" s="35"/>
      <c r="G1107" s="35"/>
      <c r="H1107" s="35"/>
      <c r="I1107" s="35"/>
      <c r="J1107" s="35"/>
      <c r="K1107" s="35"/>
      <c r="L1107" s="41"/>
      <c r="M1107" s="52"/>
      <c r="N1107" s="52"/>
      <c r="O1107" s="52"/>
      <c r="P1107" s="52"/>
      <c r="Q1107" s="52"/>
      <c r="R1107" s="51"/>
      <c r="S1107" s="62"/>
      <c r="T1107" s="62"/>
      <c r="U1107" s="62"/>
      <c r="V1107" s="66"/>
      <c r="W1107" s="85"/>
      <c r="X1107" s="93"/>
      <c r="Y1107" s="97"/>
    </row>
    <row r="1108" spans="2:25" ht="33.9" customHeight="1">
      <c r="B1108" s="22">
        <f t="shared" si="16"/>
        <v>1056</v>
      </c>
      <c r="C1108" s="30"/>
      <c r="D1108" s="35"/>
      <c r="E1108" s="35"/>
      <c r="F1108" s="35"/>
      <c r="G1108" s="35"/>
      <c r="H1108" s="35"/>
      <c r="I1108" s="35"/>
      <c r="J1108" s="35"/>
      <c r="K1108" s="35"/>
      <c r="L1108" s="41"/>
      <c r="M1108" s="52"/>
      <c r="N1108" s="52"/>
      <c r="O1108" s="52"/>
      <c r="P1108" s="52"/>
      <c r="Q1108" s="52"/>
      <c r="R1108" s="51"/>
      <c r="S1108" s="62"/>
      <c r="T1108" s="62"/>
      <c r="U1108" s="62"/>
      <c r="V1108" s="66"/>
      <c r="W1108" s="85"/>
      <c r="X1108" s="93"/>
      <c r="Y1108" s="97"/>
    </row>
    <row r="1109" spans="2:25" ht="33.9" customHeight="1">
      <c r="B1109" s="22">
        <f t="shared" si="16"/>
        <v>1057</v>
      </c>
      <c r="C1109" s="30"/>
      <c r="D1109" s="35"/>
      <c r="E1109" s="35"/>
      <c r="F1109" s="35"/>
      <c r="G1109" s="35"/>
      <c r="H1109" s="35"/>
      <c r="I1109" s="35"/>
      <c r="J1109" s="35"/>
      <c r="K1109" s="35"/>
      <c r="L1109" s="41"/>
      <c r="M1109" s="52"/>
      <c r="N1109" s="52"/>
      <c r="O1109" s="52"/>
      <c r="P1109" s="52"/>
      <c r="Q1109" s="52"/>
      <c r="R1109" s="51"/>
      <c r="S1109" s="62"/>
      <c r="T1109" s="62"/>
      <c r="U1109" s="62"/>
      <c r="V1109" s="66"/>
      <c r="W1109" s="85"/>
      <c r="X1109" s="93"/>
      <c r="Y1109" s="97"/>
    </row>
    <row r="1110" spans="2:25" ht="33.9" customHeight="1">
      <c r="B1110" s="22">
        <f t="shared" si="16"/>
        <v>1058</v>
      </c>
      <c r="C1110" s="30"/>
      <c r="D1110" s="35"/>
      <c r="E1110" s="35"/>
      <c r="F1110" s="35"/>
      <c r="G1110" s="35"/>
      <c r="H1110" s="35"/>
      <c r="I1110" s="35"/>
      <c r="J1110" s="35"/>
      <c r="K1110" s="35"/>
      <c r="L1110" s="41"/>
      <c r="M1110" s="52"/>
      <c r="N1110" s="52"/>
      <c r="O1110" s="52"/>
      <c r="P1110" s="52"/>
      <c r="Q1110" s="52"/>
      <c r="R1110" s="51"/>
      <c r="S1110" s="62"/>
      <c r="T1110" s="62"/>
      <c r="U1110" s="62"/>
      <c r="V1110" s="66"/>
      <c r="W1110" s="85"/>
      <c r="X1110" s="93"/>
      <c r="Y1110" s="97"/>
    </row>
    <row r="1111" spans="2:25" ht="33.9" customHeight="1">
      <c r="B1111" s="22">
        <f t="shared" si="16"/>
        <v>1059</v>
      </c>
      <c r="C1111" s="30"/>
      <c r="D1111" s="35"/>
      <c r="E1111" s="35"/>
      <c r="F1111" s="35"/>
      <c r="G1111" s="35"/>
      <c r="H1111" s="35"/>
      <c r="I1111" s="35"/>
      <c r="J1111" s="35"/>
      <c r="K1111" s="35"/>
      <c r="L1111" s="41"/>
      <c r="M1111" s="52"/>
      <c r="N1111" s="52"/>
      <c r="O1111" s="52"/>
      <c r="P1111" s="52"/>
      <c r="Q1111" s="52"/>
      <c r="R1111" s="51"/>
      <c r="S1111" s="62"/>
      <c r="T1111" s="62"/>
      <c r="U1111" s="62"/>
      <c r="V1111" s="66"/>
      <c r="W1111" s="85"/>
      <c r="X1111" s="93"/>
      <c r="Y1111" s="97"/>
    </row>
    <row r="1112" spans="2:25" ht="33.9" customHeight="1">
      <c r="B1112" s="22">
        <f t="shared" si="16"/>
        <v>1060</v>
      </c>
      <c r="C1112" s="30"/>
      <c r="D1112" s="35"/>
      <c r="E1112" s="35"/>
      <c r="F1112" s="35"/>
      <c r="G1112" s="35"/>
      <c r="H1112" s="35"/>
      <c r="I1112" s="35"/>
      <c r="J1112" s="35"/>
      <c r="K1112" s="35"/>
      <c r="L1112" s="41"/>
      <c r="M1112" s="52"/>
      <c r="N1112" s="52"/>
      <c r="O1112" s="52"/>
      <c r="P1112" s="52"/>
      <c r="Q1112" s="52"/>
      <c r="R1112" s="51"/>
      <c r="S1112" s="62"/>
      <c r="T1112" s="62"/>
      <c r="U1112" s="62"/>
      <c r="V1112" s="66"/>
      <c r="W1112" s="85"/>
      <c r="X1112" s="93"/>
      <c r="Y1112" s="97"/>
    </row>
    <row r="1113" spans="2:25" ht="33.9" customHeight="1">
      <c r="B1113" s="22">
        <f t="shared" si="16"/>
        <v>1061</v>
      </c>
      <c r="C1113" s="30"/>
      <c r="D1113" s="35"/>
      <c r="E1113" s="35"/>
      <c r="F1113" s="35"/>
      <c r="G1113" s="35"/>
      <c r="H1113" s="35"/>
      <c r="I1113" s="35"/>
      <c r="J1113" s="35"/>
      <c r="K1113" s="35"/>
      <c r="L1113" s="41"/>
      <c r="M1113" s="52"/>
      <c r="N1113" s="52"/>
      <c r="O1113" s="52"/>
      <c r="P1113" s="52"/>
      <c r="Q1113" s="52"/>
      <c r="R1113" s="51"/>
      <c r="S1113" s="62"/>
      <c r="T1113" s="62"/>
      <c r="U1113" s="62"/>
      <c r="V1113" s="66"/>
      <c r="W1113" s="85"/>
      <c r="X1113" s="93"/>
      <c r="Y1113" s="97"/>
    </row>
    <row r="1114" spans="2:25" ht="33.9" customHeight="1">
      <c r="B1114" s="22">
        <f t="shared" si="16"/>
        <v>1062</v>
      </c>
      <c r="C1114" s="30"/>
      <c r="D1114" s="35"/>
      <c r="E1114" s="35"/>
      <c r="F1114" s="35"/>
      <c r="G1114" s="35"/>
      <c r="H1114" s="35"/>
      <c r="I1114" s="35"/>
      <c r="J1114" s="35"/>
      <c r="K1114" s="35"/>
      <c r="L1114" s="41"/>
      <c r="M1114" s="52"/>
      <c r="N1114" s="52"/>
      <c r="O1114" s="52"/>
      <c r="P1114" s="52"/>
      <c r="Q1114" s="52"/>
      <c r="R1114" s="51"/>
      <c r="S1114" s="62"/>
      <c r="T1114" s="62"/>
      <c r="U1114" s="62"/>
      <c r="V1114" s="66"/>
      <c r="W1114" s="85"/>
      <c r="X1114" s="93"/>
      <c r="Y1114" s="97"/>
    </row>
    <row r="1115" spans="2:25" ht="33.9" customHeight="1">
      <c r="B1115" s="22">
        <f t="shared" si="16"/>
        <v>1063</v>
      </c>
      <c r="C1115" s="30"/>
      <c r="D1115" s="35"/>
      <c r="E1115" s="35"/>
      <c r="F1115" s="35"/>
      <c r="G1115" s="35"/>
      <c r="H1115" s="35"/>
      <c r="I1115" s="35"/>
      <c r="J1115" s="35"/>
      <c r="K1115" s="35"/>
      <c r="L1115" s="41"/>
      <c r="M1115" s="52"/>
      <c r="N1115" s="52"/>
      <c r="O1115" s="52"/>
      <c r="P1115" s="52"/>
      <c r="Q1115" s="52"/>
      <c r="R1115" s="51"/>
      <c r="S1115" s="62"/>
      <c r="T1115" s="62"/>
      <c r="U1115" s="62"/>
      <c r="V1115" s="66"/>
      <c r="W1115" s="85"/>
      <c r="X1115" s="93"/>
      <c r="Y1115" s="97"/>
    </row>
    <row r="1116" spans="2:25" ht="33.9" customHeight="1">
      <c r="B1116" s="22">
        <f t="shared" si="16"/>
        <v>1064</v>
      </c>
      <c r="C1116" s="30"/>
      <c r="D1116" s="35"/>
      <c r="E1116" s="35"/>
      <c r="F1116" s="35"/>
      <c r="G1116" s="35"/>
      <c r="H1116" s="35"/>
      <c r="I1116" s="35"/>
      <c r="J1116" s="35"/>
      <c r="K1116" s="35"/>
      <c r="L1116" s="41"/>
      <c r="M1116" s="52"/>
      <c r="N1116" s="52"/>
      <c r="O1116" s="52"/>
      <c r="P1116" s="52"/>
      <c r="Q1116" s="52"/>
      <c r="R1116" s="51"/>
      <c r="S1116" s="62"/>
      <c r="T1116" s="62"/>
      <c r="U1116" s="62"/>
      <c r="V1116" s="66"/>
      <c r="W1116" s="85"/>
      <c r="X1116" s="93"/>
      <c r="Y1116" s="97"/>
    </row>
    <row r="1117" spans="2:25" ht="33.9" customHeight="1">
      <c r="B1117" s="22">
        <f t="shared" si="16"/>
        <v>1065</v>
      </c>
      <c r="C1117" s="30"/>
      <c r="D1117" s="35"/>
      <c r="E1117" s="35"/>
      <c r="F1117" s="35"/>
      <c r="G1117" s="35"/>
      <c r="H1117" s="35"/>
      <c r="I1117" s="35"/>
      <c r="J1117" s="35"/>
      <c r="K1117" s="35"/>
      <c r="L1117" s="41"/>
      <c r="M1117" s="52"/>
      <c r="N1117" s="52"/>
      <c r="O1117" s="52"/>
      <c r="P1117" s="52"/>
      <c r="Q1117" s="52"/>
      <c r="R1117" s="51"/>
      <c r="S1117" s="62"/>
      <c r="T1117" s="62"/>
      <c r="U1117" s="62"/>
      <c r="V1117" s="66"/>
      <c r="W1117" s="85"/>
      <c r="X1117" s="93"/>
      <c r="Y1117" s="97"/>
    </row>
    <row r="1118" spans="2:25" ht="33.9" customHeight="1">
      <c r="B1118" s="22">
        <f t="shared" si="16"/>
        <v>1066</v>
      </c>
      <c r="C1118" s="30"/>
      <c r="D1118" s="35"/>
      <c r="E1118" s="35"/>
      <c r="F1118" s="35"/>
      <c r="G1118" s="35"/>
      <c r="H1118" s="35"/>
      <c r="I1118" s="35"/>
      <c r="J1118" s="35"/>
      <c r="K1118" s="35"/>
      <c r="L1118" s="41"/>
      <c r="M1118" s="52"/>
      <c r="N1118" s="52"/>
      <c r="O1118" s="52"/>
      <c r="P1118" s="52"/>
      <c r="Q1118" s="52"/>
      <c r="R1118" s="51"/>
      <c r="S1118" s="62"/>
      <c r="T1118" s="62"/>
      <c r="U1118" s="62"/>
      <c r="V1118" s="66"/>
      <c r="W1118" s="85"/>
      <c r="X1118" s="93"/>
      <c r="Y1118" s="97"/>
    </row>
    <row r="1119" spans="2:25" ht="33.9" customHeight="1">
      <c r="B1119" s="22">
        <f t="shared" si="16"/>
        <v>1067</v>
      </c>
      <c r="C1119" s="30"/>
      <c r="D1119" s="35"/>
      <c r="E1119" s="35"/>
      <c r="F1119" s="35"/>
      <c r="G1119" s="35"/>
      <c r="H1119" s="35"/>
      <c r="I1119" s="35"/>
      <c r="J1119" s="35"/>
      <c r="K1119" s="35"/>
      <c r="L1119" s="41"/>
      <c r="M1119" s="52"/>
      <c r="N1119" s="52"/>
      <c r="O1119" s="52"/>
      <c r="P1119" s="52"/>
      <c r="Q1119" s="52"/>
      <c r="R1119" s="51"/>
      <c r="S1119" s="62"/>
      <c r="T1119" s="62"/>
      <c r="U1119" s="62"/>
      <c r="V1119" s="66"/>
      <c r="W1119" s="85"/>
      <c r="X1119" s="93"/>
      <c r="Y1119" s="97"/>
    </row>
    <row r="1120" spans="2:25" ht="33.9" customHeight="1">
      <c r="B1120" s="22">
        <f t="shared" si="16"/>
        <v>1068</v>
      </c>
      <c r="C1120" s="30"/>
      <c r="D1120" s="35"/>
      <c r="E1120" s="35"/>
      <c r="F1120" s="35"/>
      <c r="G1120" s="35"/>
      <c r="H1120" s="35"/>
      <c r="I1120" s="35"/>
      <c r="J1120" s="35"/>
      <c r="K1120" s="35"/>
      <c r="L1120" s="41"/>
      <c r="M1120" s="52"/>
      <c r="N1120" s="52"/>
      <c r="O1120" s="52"/>
      <c r="P1120" s="52"/>
      <c r="Q1120" s="52"/>
      <c r="R1120" s="51"/>
      <c r="S1120" s="62"/>
      <c r="T1120" s="62"/>
      <c r="U1120" s="62"/>
      <c r="V1120" s="66"/>
      <c r="W1120" s="85"/>
      <c r="X1120" s="93"/>
      <c r="Y1120" s="97"/>
    </row>
    <row r="1121" spans="2:25" ht="33.9" customHeight="1">
      <c r="B1121" s="22">
        <f t="shared" si="16"/>
        <v>1069</v>
      </c>
      <c r="C1121" s="30"/>
      <c r="D1121" s="35"/>
      <c r="E1121" s="35"/>
      <c r="F1121" s="35"/>
      <c r="G1121" s="35"/>
      <c r="H1121" s="35"/>
      <c r="I1121" s="35"/>
      <c r="J1121" s="35"/>
      <c r="K1121" s="35"/>
      <c r="L1121" s="41"/>
      <c r="M1121" s="52"/>
      <c r="N1121" s="52"/>
      <c r="O1121" s="52"/>
      <c r="P1121" s="52"/>
      <c r="Q1121" s="52"/>
      <c r="R1121" s="51"/>
      <c r="S1121" s="62"/>
      <c r="T1121" s="62"/>
      <c r="U1121" s="62"/>
      <c r="V1121" s="66"/>
      <c r="W1121" s="85"/>
      <c r="X1121" s="93"/>
      <c r="Y1121" s="97"/>
    </row>
    <row r="1122" spans="2:25" ht="33.9" customHeight="1">
      <c r="B1122" s="22">
        <f t="shared" si="16"/>
        <v>1070</v>
      </c>
      <c r="C1122" s="30"/>
      <c r="D1122" s="35"/>
      <c r="E1122" s="35"/>
      <c r="F1122" s="35"/>
      <c r="G1122" s="35"/>
      <c r="H1122" s="35"/>
      <c r="I1122" s="35"/>
      <c r="J1122" s="35"/>
      <c r="K1122" s="35"/>
      <c r="L1122" s="41"/>
      <c r="M1122" s="52"/>
      <c r="N1122" s="52"/>
      <c r="O1122" s="52"/>
      <c r="P1122" s="52"/>
      <c r="Q1122" s="52"/>
      <c r="R1122" s="51"/>
      <c r="S1122" s="62"/>
      <c r="T1122" s="62"/>
      <c r="U1122" s="62"/>
      <c r="V1122" s="66"/>
      <c r="W1122" s="85"/>
      <c r="X1122" s="93"/>
      <c r="Y1122" s="97"/>
    </row>
    <row r="1123" spans="2:25" ht="33.9" customHeight="1">
      <c r="B1123" s="22">
        <f t="shared" si="16"/>
        <v>1071</v>
      </c>
      <c r="C1123" s="30"/>
      <c r="D1123" s="35"/>
      <c r="E1123" s="35"/>
      <c r="F1123" s="35"/>
      <c r="G1123" s="35"/>
      <c r="H1123" s="35"/>
      <c r="I1123" s="35"/>
      <c r="J1123" s="35"/>
      <c r="K1123" s="35"/>
      <c r="L1123" s="41"/>
      <c r="M1123" s="52"/>
      <c r="N1123" s="52"/>
      <c r="O1123" s="52"/>
      <c r="P1123" s="52"/>
      <c r="Q1123" s="52"/>
      <c r="R1123" s="51"/>
      <c r="S1123" s="62"/>
      <c r="T1123" s="62"/>
      <c r="U1123" s="62"/>
      <c r="V1123" s="66"/>
      <c r="W1123" s="85"/>
      <c r="X1123" s="93"/>
      <c r="Y1123" s="97"/>
    </row>
    <row r="1124" spans="2:25" ht="33.9" customHeight="1">
      <c r="B1124" s="22">
        <f t="shared" si="16"/>
        <v>1072</v>
      </c>
      <c r="C1124" s="30"/>
      <c r="D1124" s="35"/>
      <c r="E1124" s="35"/>
      <c r="F1124" s="35"/>
      <c r="G1124" s="35"/>
      <c r="H1124" s="35"/>
      <c r="I1124" s="35"/>
      <c r="J1124" s="35"/>
      <c r="K1124" s="35"/>
      <c r="L1124" s="41"/>
      <c r="M1124" s="52"/>
      <c r="N1124" s="52"/>
      <c r="O1124" s="52"/>
      <c r="P1124" s="52"/>
      <c r="Q1124" s="52"/>
      <c r="R1124" s="51"/>
      <c r="S1124" s="62"/>
      <c r="T1124" s="62"/>
      <c r="U1124" s="62"/>
      <c r="V1124" s="66"/>
      <c r="W1124" s="85"/>
      <c r="X1124" s="93"/>
      <c r="Y1124" s="97"/>
    </row>
    <row r="1125" spans="2:25" ht="33.9" customHeight="1">
      <c r="B1125" s="22">
        <f t="shared" si="16"/>
        <v>1073</v>
      </c>
      <c r="C1125" s="30"/>
      <c r="D1125" s="35"/>
      <c r="E1125" s="35"/>
      <c r="F1125" s="35"/>
      <c r="G1125" s="35"/>
      <c r="H1125" s="35"/>
      <c r="I1125" s="35"/>
      <c r="J1125" s="35"/>
      <c r="K1125" s="35"/>
      <c r="L1125" s="41"/>
      <c r="M1125" s="52"/>
      <c r="N1125" s="52"/>
      <c r="O1125" s="52"/>
      <c r="P1125" s="52"/>
      <c r="Q1125" s="52"/>
      <c r="R1125" s="51"/>
      <c r="S1125" s="62"/>
      <c r="T1125" s="62"/>
      <c r="U1125" s="62"/>
      <c r="V1125" s="66"/>
      <c r="W1125" s="85"/>
      <c r="X1125" s="93"/>
      <c r="Y1125" s="97"/>
    </row>
    <row r="1126" spans="2:25" ht="33.9" customHeight="1">
      <c r="B1126" s="22">
        <f t="shared" si="16"/>
        <v>1074</v>
      </c>
      <c r="C1126" s="30"/>
      <c r="D1126" s="35"/>
      <c r="E1126" s="35"/>
      <c r="F1126" s="35"/>
      <c r="G1126" s="35"/>
      <c r="H1126" s="35"/>
      <c r="I1126" s="35"/>
      <c r="J1126" s="35"/>
      <c r="K1126" s="35"/>
      <c r="L1126" s="41"/>
      <c r="M1126" s="52"/>
      <c r="N1126" s="52"/>
      <c r="O1126" s="52"/>
      <c r="P1126" s="52"/>
      <c r="Q1126" s="52"/>
      <c r="R1126" s="51"/>
      <c r="S1126" s="62"/>
      <c r="T1126" s="62"/>
      <c r="U1126" s="62"/>
      <c r="V1126" s="66"/>
      <c r="W1126" s="85"/>
      <c r="X1126" s="93"/>
      <c r="Y1126" s="97"/>
    </row>
    <row r="1127" spans="2:25" ht="33.9" customHeight="1">
      <c r="B1127" s="22">
        <f t="shared" si="16"/>
        <v>1075</v>
      </c>
      <c r="C1127" s="30"/>
      <c r="D1127" s="35"/>
      <c r="E1127" s="35"/>
      <c r="F1127" s="35"/>
      <c r="G1127" s="35"/>
      <c r="H1127" s="35"/>
      <c r="I1127" s="35"/>
      <c r="J1127" s="35"/>
      <c r="K1127" s="35"/>
      <c r="L1127" s="41"/>
      <c r="M1127" s="52"/>
      <c r="N1127" s="52"/>
      <c r="O1127" s="52"/>
      <c r="P1127" s="52"/>
      <c r="Q1127" s="52"/>
      <c r="R1127" s="51"/>
      <c r="S1127" s="62"/>
      <c r="T1127" s="62"/>
      <c r="U1127" s="62"/>
      <c r="V1127" s="66"/>
      <c r="W1127" s="85"/>
      <c r="X1127" s="93"/>
      <c r="Y1127" s="97"/>
    </row>
    <row r="1128" spans="2:25" ht="33.9" customHeight="1">
      <c r="B1128" s="22">
        <f t="shared" si="16"/>
        <v>1076</v>
      </c>
      <c r="C1128" s="30"/>
      <c r="D1128" s="35"/>
      <c r="E1128" s="35"/>
      <c r="F1128" s="35"/>
      <c r="G1128" s="35"/>
      <c r="H1128" s="35"/>
      <c r="I1128" s="35"/>
      <c r="J1128" s="35"/>
      <c r="K1128" s="35"/>
      <c r="L1128" s="41"/>
      <c r="M1128" s="52"/>
      <c r="N1128" s="52"/>
      <c r="O1128" s="52"/>
      <c r="P1128" s="52"/>
      <c r="Q1128" s="52"/>
      <c r="R1128" s="51"/>
      <c r="S1128" s="62"/>
      <c r="T1128" s="62"/>
      <c r="U1128" s="62"/>
      <c r="V1128" s="66"/>
      <c r="W1128" s="85"/>
      <c r="X1128" s="93"/>
      <c r="Y1128" s="97"/>
    </row>
    <row r="1129" spans="2:25" ht="33.9" customHeight="1">
      <c r="B1129" s="22">
        <f t="shared" si="16"/>
        <v>1077</v>
      </c>
      <c r="C1129" s="30"/>
      <c r="D1129" s="35"/>
      <c r="E1129" s="35"/>
      <c r="F1129" s="35"/>
      <c r="G1129" s="35"/>
      <c r="H1129" s="35"/>
      <c r="I1129" s="35"/>
      <c r="J1129" s="35"/>
      <c r="K1129" s="35"/>
      <c r="L1129" s="41"/>
      <c r="M1129" s="52"/>
      <c r="N1129" s="52"/>
      <c r="O1129" s="52"/>
      <c r="P1129" s="52"/>
      <c r="Q1129" s="52"/>
      <c r="R1129" s="51"/>
      <c r="S1129" s="62"/>
      <c r="T1129" s="62"/>
      <c r="U1129" s="62"/>
      <c r="V1129" s="66"/>
      <c r="W1129" s="85"/>
      <c r="X1129" s="93"/>
      <c r="Y1129" s="97"/>
    </row>
    <row r="1130" spans="2:25" ht="33.9" customHeight="1">
      <c r="B1130" s="22">
        <f t="shared" si="16"/>
        <v>1078</v>
      </c>
      <c r="C1130" s="30"/>
      <c r="D1130" s="35"/>
      <c r="E1130" s="35"/>
      <c r="F1130" s="35"/>
      <c r="G1130" s="35"/>
      <c r="H1130" s="35"/>
      <c r="I1130" s="35"/>
      <c r="J1130" s="35"/>
      <c r="K1130" s="35"/>
      <c r="L1130" s="41"/>
      <c r="M1130" s="52"/>
      <c r="N1130" s="52"/>
      <c r="O1130" s="52"/>
      <c r="P1130" s="52"/>
      <c r="Q1130" s="52"/>
      <c r="R1130" s="51"/>
      <c r="S1130" s="62"/>
      <c r="T1130" s="62"/>
      <c r="U1130" s="62"/>
      <c r="V1130" s="66"/>
      <c r="W1130" s="85"/>
      <c r="X1130" s="93"/>
      <c r="Y1130" s="97"/>
    </row>
    <row r="1131" spans="2:25" ht="33.9" customHeight="1">
      <c r="B1131" s="22">
        <f t="shared" si="16"/>
        <v>1079</v>
      </c>
      <c r="C1131" s="30"/>
      <c r="D1131" s="35"/>
      <c r="E1131" s="35"/>
      <c r="F1131" s="35"/>
      <c r="G1131" s="35"/>
      <c r="H1131" s="35"/>
      <c r="I1131" s="35"/>
      <c r="J1131" s="35"/>
      <c r="K1131" s="35"/>
      <c r="L1131" s="41"/>
      <c r="M1131" s="52"/>
      <c r="N1131" s="52"/>
      <c r="O1131" s="52"/>
      <c r="P1131" s="52"/>
      <c r="Q1131" s="52"/>
      <c r="R1131" s="51"/>
      <c r="S1131" s="62"/>
      <c r="T1131" s="62"/>
      <c r="U1131" s="62"/>
      <c r="V1131" s="66"/>
      <c r="W1131" s="85"/>
      <c r="X1131" s="93"/>
      <c r="Y1131" s="97"/>
    </row>
    <row r="1132" spans="2:25" ht="33.9" customHeight="1">
      <c r="B1132" s="22">
        <f t="shared" si="16"/>
        <v>1080</v>
      </c>
      <c r="C1132" s="30"/>
      <c r="D1132" s="35"/>
      <c r="E1132" s="35"/>
      <c r="F1132" s="35"/>
      <c r="G1132" s="35"/>
      <c r="H1132" s="35"/>
      <c r="I1132" s="35"/>
      <c r="J1132" s="35"/>
      <c r="K1132" s="35"/>
      <c r="L1132" s="41"/>
      <c r="M1132" s="52"/>
      <c r="N1132" s="52"/>
      <c r="O1132" s="52"/>
      <c r="P1132" s="52"/>
      <c r="Q1132" s="52"/>
      <c r="R1132" s="51"/>
      <c r="S1132" s="62"/>
      <c r="T1132" s="62"/>
      <c r="U1132" s="62"/>
      <c r="V1132" s="66"/>
      <c r="W1132" s="85"/>
      <c r="X1132" s="93"/>
      <c r="Y1132" s="97"/>
    </row>
    <row r="1133" spans="2:25" ht="33.9" customHeight="1">
      <c r="B1133" s="22">
        <f t="shared" si="16"/>
        <v>1081</v>
      </c>
      <c r="C1133" s="30"/>
      <c r="D1133" s="35"/>
      <c r="E1133" s="35"/>
      <c r="F1133" s="35"/>
      <c r="G1133" s="35"/>
      <c r="H1133" s="35"/>
      <c r="I1133" s="35"/>
      <c r="J1133" s="35"/>
      <c r="K1133" s="35"/>
      <c r="L1133" s="41"/>
      <c r="M1133" s="52"/>
      <c r="N1133" s="52"/>
      <c r="O1133" s="52"/>
      <c r="P1133" s="52"/>
      <c r="Q1133" s="52"/>
      <c r="R1133" s="51"/>
      <c r="S1133" s="62"/>
      <c r="T1133" s="62"/>
      <c r="U1133" s="62"/>
      <c r="V1133" s="66"/>
      <c r="W1133" s="85"/>
      <c r="X1133" s="93"/>
      <c r="Y1133" s="97"/>
    </row>
    <row r="1134" spans="2:25" ht="33.9" customHeight="1">
      <c r="B1134" s="22">
        <f t="shared" si="16"/>
        <v>1082</v>
      </c>
      <c r="C1134" s="30"/>
      <c r="D1134" s="35"/>
      <c r="E1134" s="35"/>
      <c r="F1134" s="35"/>
      <c r="G1134" s="35"/>
      <c r="H1134" s="35"/>
      <c r="I1134" s="35"/>
      <c r="J1134" s="35"/>
      <c r="K1134" s="35"/>
      <c r="L1134" s="41"/>
      <c r="M1134" s="52"/>
      <c r="N1134" s="52"/>
      <c r="O1134" s="52"/>
      <c r="P1134" s="52"/>
      <c r="Q1134" s="52"/>
      <c r="R1134" s="51"/>
      <c r="S1134" s="62"/>
      <c r="T1134" s="62"/>
      <c r="U1134" s="62"/>
      <c r="V1134" s="66"/>
      <c r="W1134" s="85"/>
      <c r="X1134" s="93"/>
      <c r="Y1134" s="97"/>
    </row>
    <row r="1135" spans="2:25" ht="33.9" customHeight="1">
      <c r="B1135" s="22">
        <f t="shared" si="16"/>
        <v>1083</v>
      </c>
      <c r="C1135" s="30"/>
      <c r="D1135" s="35"/>
      <c r="E1135" s="35"/>
      <c r="F1135" s="35"/>
      <c r="G1135" s="35"/>
      <c r="H1135" s="35"/>
      <c r="I1135" s="35"/>
      <c r="J1135" s="35"/>
      <c r="K1135" s="35"/>
      <c r="L1135" s="41"/>
      <c r="M1135" s="52"/>
      <c r="N1135" s="52"/>
      <c r="O1135" s="52"/>
      <c r="P1135" s="52"/>
      <c r="Q1135" s="52"/>
      <c r="R1135" s="51"/>
      <c r="S1135" s="62"/>
      <c r="T1135" s="62"/>
      <c r="U1135" s="62"/>
      <c r="V1135" s="66"/>
      <c r="W1135" s="85"/>
      <c r="X1135" s="93"/>
      <c r="Y1135" s="97"/>
    </row>
    <row r="1136" spans="2:25" ht="33.9" customHeight="1">
      <c r="B1136" s="22">
        <f t="shared" si="16"/>
        <v>1084</v>
      </c>
      <c r="C1136" s="30"/>
      <c r="D1136" s="35"/>
      <c r="E1136" s="35"/>
      <c r="F1136" s="35"/>
      <c r="G1136" s="35"/>
      <c r="H1136" s="35"/>
      <c r="I1136" s="35"/>
      <c r="J1136" s="35"/>
      <c r="K1136" s="35"/>
      <c r="L1136" s="41"/>
      <c r="M1136" s="52"/>
      <c r="N1136" s="52"/>
      <c r="O1136" s="52"/>
      <c r="P1136" s="52"/>
      <c r="Q1136" s="52"/>
      <c r="R1136" s="51"/>
      <c r="S1136" s="62"/>
      <c r="T1136" s="62"/>
      <c r="U1136" s="62"/>
      <c r="V1136" s="66"/>
      <c r="W1136" s="85"/>
      <c r="X1136" s="93"/>
      <c r="Y1136" s="97"/>
    </row>
    <row r="1137" spans="2:25" ht="33.9" customHeight="1">
      <c r="B1137" s="22">
        <f t="shared" si="16"/>
        <v>1085</v>
      </c>
      <c r="C1137" s="30"/>
      <c r="D1137" s="35"/>
      <c r="E1137" s="35"/>
      <c r="F1137" s="35"/>
      <c r="G1137" s="35"/>
      <c r="H1137" s="35"/>
      <c r="I1137" s="35"/>
      <c r="J1137" s="35"/>
      <c r="K1137" s="35"/>
      <c r="L1137" s="41"/>
      <c r="M1137" s="52"/>
      <c r="N1137" s="52"/>
      <c r="O1137" s="52"/>
      <c r="P1137" s="52"/>
      <c r="Q1137" s="52"/>
      <c r="R1137" s="51"/>
      <c r="S1137" s="62"/>
      <c r="T1137" s="62"/>
      <c r="U1137" s="62"/>
      <c r="V1137" s="66"/>
      <c r="W1137" s="85"/>
      <c r="X1137" s="93"/>
      <c r="Y1137" s="97"/>
    </row>
    <row r="1138" spans="2:25" ht="33.9" customHeight="1">
      <c r="B1138" s="22">
        <f t="shared" si="16"/>
        <v>1086</v>
      </c>
      <c r="C1138" s="30"/>
      <c r="D1138" s="35"/>
      <c r="E1138" s="35"/>
      <c r="F1138" s="35"/>
      <c r="G1138" s="35"/>
      <c r="H1138" s="35"/>
      <c r="I1138" s="35"/>
      <c r="J1138" s="35"/>
      <c r="K1138" s="35"/>
      <c r="L1138" s="41"/>
      <c r="M1138" s="52"/>
      <c r="N1138" s="52"/>
      <c r="O1138" s="52"/>
      <c r="P1138" s="52"/>
      <c r="Q1138" s="52"/>
      <c r="R1138" s="51"/>
      <c r="S1138" s="62"/>
      <c r="T1138" s="62"/>
      <c r="U1138" s="62"/>
      <c r="V1138" s="66"/>
      <c r="W1138" s="85"/>
      <c r="X1138" s="93"/>
      <c r="Y1138" s="97"/>
    </row>
    <row r="1139" spans="2:25" ht="33.9" customHeight="1">
      <c r="B1139" s="22">
        <f t="shared" si="16"/>
        <v>1087</v>
      </c>
      <c r="C1139" s="30"/>
      <c r="D1139" s="35"/>
      <c r="E1139" s="35"/>
      <c r="F1139" s="35"/>
      <c r="G1139" s="35"/>
      <c r="H1139" s="35"/>
      <c r="I1139" s="35"/>
      <c r="J1139" s="35"/>
      <c r="K1139" s="35"/>
      <c r="L1139" s="41"/>
      <c r="M1139" s="52"/>
      <c r="N1139" s="52"/>
      <c r="O1139" s="52"/>
      <c r="P1139" s="52"/>
      <c r="Q1139" s="52"/>
      <c r="R1139" s="51"/>
      <c r="S1139" s="62"/>
      <c r="T1139" s="62"/>
      <c r="U1139" s="62"/>
      <c r="V1139" s="66"/>
      <c r="W1139" s="85"/>
      <c r="X1139" s="93"/>
      <c r="Y1139" s="97"/>
    </row>
    <row r="1140" spans="2:25" ht="33.9" customHeight="1">
      <c r="B1140" s="22">
        <f t="shared" si="16"/>
        <v>1088</v>
      </c>
      <c r="C1140" s="30"/>
      <c r="D1140" s="35"/>
      <c r="E1140" s="35"/>
      <c r="F1140" s="35"/>
      <c r="G1140" s="35"/>
      <c r="H1140" s="35"/>
      <c r="I1140" s="35"/>
      <c r="J1140" s="35"/>
      <c r="K1140" s="35"/>
      <c r="L1140" s="41"/>
      <c r="M1140" s="52"/>
      <c r="N1140" s="52"/>
      <c r="O1140" s="52"/>
      <c r="P1140" s="52"/>
      <c r="Q1140" s="52"/>
      <c r="R1140" s="51"/>
      <c r="S1140" s="62"/>
      <c r="T1140" s="62"/>
      <c r="U1140" s="62"/>
      <c r="V1140" s="66"/>
      <c r="W1140" s="85"/>
      <c r="X1140" s="93"/>
      <c r="Y1140" s="97"/>
    </row>
    <row r="1141" spans="2:25" ht="33.9" customHeight="1">
      <c r="B1141" s="22">
        <f t="shared" si="16"/>
        <v>1089</v>
      </c>
      <c r="C1141" s="30"/>
      <c r="D1141" s="35"/>
      <c r="E1141" s="35"/>
      <c r="F1141" s="35"/>
      <c r="G1141" s="35"/>
      <c r="H1141" s="35"/>
      <c r="I1141" s="35"/>
      <c r="J1141" s="35"/>
      <c r="K1141" s="35"/>
      <c r="L1141" s="41"/>
      <c r="M1141" s="52"/>
      <c r="N1141" s="52"/>
      <c r="O1141" s="52"/>
      <c r="P1141" s="52"/>
      <c r="Q1141" s="52"/>
      <c r="R1141" s="51"/>
      <c r="S1141" s="62"/>
      <c r="T1141" s="62"/>
      <c r="U1141" s="62"/>
      <c r="V1141" s="66"/>
      <c r="W1141" s="85"/>
      <c r="X1141" s="93"/>
      <c r="Y1141" s="97"/>
    </row>
    <row r="1142" spans="2:25" ht="33.9" customHeight="1">
      <c r="B1142" s="22">
        <f t="shared" ref="B1142:B1205" si="17">B1141+1</f>
        <v>1090</v>
      </c>
      <c r="C1142" s="30"/>
      <c r="D1142" s="35"/>
      <c r="E1142" s="35"/>
      <c r="F1142" s="35"/>
      <c r="G1142" s="35"/>
      <c r="H1142" s="35"/>
      <c r="I1142" s="35"/>
      <c r="J1142" s="35"/>
      <c r="K1142" s="35"/>
      <c r="L1142" s="41"/>
      <c r="M1142" s="52"/>
      <c r="N1142" s="52"/>
      <c r="O1142" s="52"/>
      <c r="P1142" s="52"/>
      <c r="Q1142" s="52"/>
      <c r="R1142" s="51"/>
      <c r="S1142" s="62"/>
      <c r="T1142" s="62"/>
      <c r="U1142" s="62"/>
      <c r="V1142" s="66"/>
      <c r="W1142" s="85"/>
      <c r="X1142" s="93"/>
      <c r="Y1142" s="97"/>
    </row>
    <row r="1143" spans="2:25" ht="33.9" customHeight="1">
      <c r="B1143" s="22">
        <f t="shared" si="17"/>
        <v>1091</v>
      </c>
      <c r="C1143" s="30"/>
      <c r="D1143" s="35"/>
      <c r="E1143" s="35"/>
      <c r="F1143" s="35"/>
      <c r="G1143" s="35"/>
      <c r="H1143" s="35"/>
      <c r="I1143" s="35"/>
      <c r="J1143" s="35"/>
      <c r="K1143" s="35"/>
      <c r="L1143" s="41"/>
      <c r="M1143" s="52"/>
      <c r="N1143" s="52"/>
      <c r="O1143" s="52"/>
      <c r="P1143" s="52"/>
      <c r="Q1143" s="52"/>
      <c r="R1143" s="51"/>
      <c r="S1143" s="62"/>
      <c r="T1143" s="62"/>
      <c r="U1143" s="62"/>
      <c r="V1143" s="66"/>
      <c r="W1143" s="85"/>
      <c r="X1143" s="93"/>
      <c r="Y1143" s="97"/>
    </row>
    <row r="1144" spans="2:25" ht="33.9" customHeight="1">
      <c r="B1144" s="22">
        <f t="shared" si="17"/>
        <v>1092</v>
      </c>
      <c r="C1144" s="30"/>
      <c r="D1144" s="35"/>
      <c r="E1144" s="35"/>
      <c r="F1144" s="35"/>
      <c r="G1144" s="35"/>
      <c r="H1144" s="35"/>
      <c r="I1144" s="35"/>
      <c r="J1144" s="35"/>
      <c r="K1144" s="35"/>
      <c r="L1144" s="41"/>
      <c r="M1144" s="52"/>
      <c r="N1144" s="52"/>
      <c r="O1144" s="52"/>
      <c r="P1144" s="52"/>
      <c r="Q1144" s="52"/>
      <c r="R1144" s="51"/>
      <c r="S1144" s="62"/>
      <c r="T1144" s="62"/>
      <c r="U1144" s="62"/>
      <c r="V1144" s="66"/>
      <c r="W1144" s="85"/>
      <c r="X1144" s="93"/>
      <c r="Y1144" s="97"/>
    </row>
    <row r="1145" spans="2:25" ht="33.9" customHeight="1">
      <c r="B1145" s="22">
        <f t="shared" si="17"/>
        <v>1093</v>
      </c>
      <c r="C1145" s="30"/>
      <c r="D1145" s="35"/>
      <c r="E1145" s="35"/>
      <c r="F1145" s="35"/>
      <c r="G1145" s="35"/>
      <c r="H1145" s="35"/>
      <c r="I1145" s="35"/>
      <c r="J1145" s="35"/>
      <c r="K1145" s="35"/>
      <c r="L1145" s="41"/>
      <c r="M1145" s="52"/>
      <c r="N1145" s="52"/>
      <c r="O1145" s="52"/>
      <c r="P1145" s="52"/>
      <c r="Q1145" s="52"/>
      <c r="R1145" s="51"/>
      <c r="S1145" s="62"/>
      <c r="T1145" s="62"/>
      <c r="U1145" s="62"/>
      <c r="V1145" s="66"/>
      <c r="W1145" s="85"/>
      <c r="X1145" s="93"/>
      <c r="Y1145" s="97"/>
    </row>
    <row r="1146" spans="2:25" ht="33.9" customHeight="1">
      <c r="B1146" s="22">
        <f t="shared" si="17"/>
        <v>1094</v>
      </c>
      <c r="C1146" s="30"/>
      <c r="D1146" s="35"/>
      <c r="E1146" s="35"/>
      <c r="F1146" s="35"/>
      <c r="G1146" s="35"/>
      <c r="H1146" s="35"/>
      <c r="I1146" s="35"/>
      <c r="J1146" s="35"/>
      <c r="K1146" s="35"/>
      <c r="L1146" s="41"/>
      <c r="M1146" s="52"/>
      <c r="N1146" s="52"/>
      <c r="O1146" s="52"/>
      <c r="P1146" s="52"/>
      <c r="Q1146" s="52"/>
      <c r="R1146" s="51"/>
      <c r="S1146" s="62"/>
      <c r="T1146" s="62"/>
      <c r="U1146" s="62"/>
      <c r="V1146" s="66"/>
      <c r="W1146" s="85"/>
      <c r="X1146" s="93"/>
      <c r="Y1146" s="97"/>
    </row>
    <row r="1147" spans="2:25" ht="33.9" customHeight="1">
      <c r="B1147" s="22">
        <f t="shared" si="17"/>
        <v>1095</v>
      </c>
      <c r="C1147" s="30"/>
      <c r="D1147" s="35"/>
      <c r="E1147" s="35"/>
      <c r="F1147" s="35"/>
      <c r="G1147" s="35"/>
      <c r="H1147" s="35"/>
      <c r="I1147" s="35"/>
      <c r="J1147" s="35"/>
      <c r="K1147" s="35"/>
      <c r="L1147" s="41"/>
      <c r="M1147" s="52"/>
      <c r="N1147" s="52"/>
      <c r="O1147" s="52"/>
      <c r="P1147" s="52"/>
      <c r="Q1147" s="52"/>
      <c r="R1147" s="51"/>
      <c r="S1147" s="62"/>
      <c r="T1147" s="62"/>
      <c r="U1147" s="62"/>
      <c r="V1147" s="66"/>
      <c r="W1147" s="85"/>
      <c r="X1147" s="93"/>
      <c r="Y1147" s="97"/>
    </row>
    <row r="1148" spans="2:25" ht="33.9" customHeight="1">
      <c r="B1148" s="22">
        <f t="shared" si="17"/>
        <v>1096</v>
      </c>
      <c r="C1148" s="30"/>
      <c r="D1148" s="35"/>
      <c r="E1148" s="35"/>
      <c r="F1148" s="35"/>
      <c r="G1148" s="35"/>
      <c r="H1148" s="35"/>
      <c r="I1148" s="35"/>
      <c r="J1148" s="35"/>
      <c r="K1148" s="35"/>
      <c r="L1148" s="41"/>
      <c r="M1148" s="52"/>
      <c r="N1148" s="52"/>
      <c r="O1148" s="52"/>
      <c r="P1148" s="52"/>
      <c r="Q1148" s="52"/>
      <c r="R1148" s="51"/>
      <c r="S1148" s="62"/>
      <c r="T1148" s="62"/>
      <c r="U1148" s="62"/>
      <c r="V1148" s="66"/>
      <c r="W1148" s="85"/>
      <c r="X1148" s="93"/>
      <c r="Y1148" s="97"/>
    </row>
    <row r="1149" spans="2:25" ht="33.9" customHeight="1">
      <c r="B1149" s="22">
        <f t="shared" si="17"/>
        <v>1097</v>
      </c>
      <c r="C1149" s="30"/>
      <c r="D1149" s="35"/>
      <c r="E1149" s="35"/>
      <c r="F1149" s="35"/>
      <c r="G1149" s="35"/>
      <c r="H1149" s="35"/>
      <c r="I1149" s="35"/>
      <c r="J1149" s="35"/>
      <c r="K1149" s="35"/>
      <c r="L1149" s="41"/>
      <c r="M1149" s="52"/>
      <c r="N1149" s="52"/>
      <c r="O1149" s="52"/>
      <c r="P1149" s="52"/>
      <c r="Q1149" s="52"/>
      <c r="R1149" s="51"/>
      <c r="S1149" s="62"/>
      <c r="T1149" s="62"/>
      <c r="U1149" s="62"/>
      <c r="V1149" s="66"/>
      <c r="W1149" s="85"/>
      <c r="X1149" s="93"/>
      <c r="Y1149" s="97"/>
    </row>
    <row r="1150" spans="2:25" ht="33.9" customHeight="1">
      <c r="B1150" s="22">
        <f t="shared" si="17"/>
        <v>1098</v>
      </c>
      <c r="C1150" s="30"/>
      <c r="D1150" s="35"/>
      <c r="E1150" s="35"/>
      <c r="F1150" s="35"/>
      <c r="G1150" s="35"/>
      <c r="H1150" s="35"/>
      <c r="I1150" s="35"/>
      <c r="J1150" s="35"/>
      <c r="K1150" s="35"/>
      <c r="L1150" s="41"/>
      <c r="M1150" s="52"/>
      <c r="N1150" s="52"/>
      <c r="O1150" s="52"/>
      <c r="P1150" s="52"/>
      <c r="Q1150" s="52"/>
      <c r="R1150" s="51"/>
      <c r="S1150" s="62"/>
      <c r="T1150" s="62"/>
      <c r="U1150" s="62"/>
      <c r="V1150" s="66"/>
      <c r="W1150" s="85"/>
      <c r="X1150" s="93"/>
      <c r="Y1150" s="97"/>
    </row>
    <row r="1151" spans="2:25" ht="33.9" customHeight="1">
      <c r="B1151" s="22">
        <f t="shared" si="17"/>
        <v>1099</v>
      </c>
      <c r="C1151" s="30"/>
      <c r="D1151" s="35"/>
      <c r="E1151" s="35"/>
      <c r="F1151" s="35"/>
      <c r="G1151" s="35"/>
      <c r="H1151" s="35"/>
      <c r="I1151" s="35"/>
      <c r="J1151" s="35"/>
      <c r="K1151" s="35"/>
      <c r="L1151" s="41"/>
      <c r="M1151" s="52"/>
      <c r="N1151" s="52"/>
      <c r="O1151" s="52"/>
      <c r="P1151" s="52"/>
      <c r="Q1151" s="52"/>
      <c r="R1151" s="51"/>
      <c r="S1151" s="62"/>
      <c r="T1151" s="62"/>
      <c r="U1151" s="62"/>
      <c r="V1151" s="66"/>
      <c r="W1151" s="85"/>
      <c r="X1151" s="93"/>
      <c r="Y1151" s="97"/>
    </row>
    <row r="1152" spans="2:25" ht="33.9" customHeight="1">
      <c r="B1152" s="22">
        <f t="shared" si="17"/>
        <v>1100</v>
      </c>
      <c r="C1152" s="30"/>
      <c r="D1152" s="35"/>
      <c r="E1152" s="35"/>
      <c r="F1152" s="35"/>
      <c r="G1152" s="35"/>
      <c r="H1152" s="35"/>
      <c r="I1152" s="35"/>
      <c r="J1152" s="35"/>
      <c r="K1152" s="35"/>
      <c r="L1152" s="41"/>
      <c r="M1152" s="52"/>
      <c r="N1152" s="52"/>
      <c r="O1152" s="52"/>
      <c r="P1152" s="52"/>
      <c r="Q1152" s="52"/>
      <c r="R1152" s="51"/>
      <c r="S1152" s="62"/>
      <c r="T1152" s="62"/>
      <c r="U1152" s="62"/>
      <c r="V1152" s="66"/>
      <c r="W1152" s="85"/>
      <c r="X1152" s="93"/>
      <c r="Y1152" s="97"/>
    </row>
    <row r="1153" spans="2:25" ht="33.9" customHeight="1">
      <c r="B1153" s="22">
        <f t="shared" si="17"/>
        <v>1101</v>
      </c>
      <c r="C1153" s="30"/>
      <c r="D1153" s="35"/>
      <c r="E1153" s="35"/>
      <c r="F1153" s="35"/>
      <c r="G1153" s="35"/>
      <c r="H1153" s="35"/>
      <c r="I1153" s="35"/>
      <c r="J1153" s="35"/>
      <c r="K1153" s="35"/>
      <c r="L1153" s="41"/>
      <c r="M1153" s="52"/>
      <c r="N1153" s="52"/>
      <c r="O1153" s="52"/>
      <c r="P1153" s="52"/>
      <c r="Q1153" s="52"/>
      <c r="R1153" s="51"/>
      <c r="S1153" s="62"/>
      <c r="T1153" s="62"/>
      <c r="U1153" s="62"/>
      <c r="V1153" s="66"/>
      <c r="W1153" s="85"/>
      <c r="X1153" s="93"/>
      <c r="Y1153" s="97"/>
    </row>
    <row r="1154" spans="2:25" ht="33.9" customHeight="1">
      <c r="B1154" s="22">
        <f t="shared" si="17"/>
        <v>1102</v>
      </c>
      <c r="C1154" s="30"/>
      <c r="D1154" s="35"/>
      <c r="E1154" s="35"/>
      <c r="F1154" s="35"/>
      <c r="G1154" s="35"/>
      <c r="H1154" s="35"/>
      <c r="I1154" s="35"/>
      <c r="J1154" s="35"/>
      <c r="K1154" s="35"/>
      <c r="L1154" s="41"/>
      <c r="M1154" s="52"/>
      <c r="N1154" s="52"/>
      <c r="O1154" s="52"/>
      <c r="P1154" s="52"/>
      <c r="Q1154" s="52"/>
      <c r="R1154" s="51"/>
      <c r="S1154" s="62"/>
      <c r="T1154" s="62"/>
      <c r="U1154" s="62"/>
      <c r="V1154" s="66"/>
      <c r="W1154" s="85"/>
      <c r="X1154" s="93"/>
      <c r="Y1154" s="97"/>
    </row>
    <row r="1155" spans="2:25" ht="33.9" customHeight="1">
      <c r="B1155" s="22">
        <f t="shared" si="17"/>
        <v>1103</v>
      </c>
      <c r="C1155" s="30"/>
      <c r="D1155" s="35"/>
      <c r="E1155" s="35"/>
      <c r="F1155" s="35"/>
      <c r="G1155" s="35"/>
      <c r="H1155" s="35"/>
      <c r="I1155" s="35"/>
      <c r="J1155" s="35"/>
      <c r="K1155" s="35"/>
      <c r="L1155" s="41"/>
      <c r="M1155" s="52"/>
      <c r="N1155" s="52"/>
      <c r="O1155" s="52"/>
      <c r="P1155" s="52"/>
      <c r="Q1155" s="52"/>
      <c r="R1155" s="51"/>
      <c r="S1155" s="62"/>
      <c r="T1155" s="62"/>
      <c r="U1155" s="62"/>
      <c r="V1155" s="66"/>
      <c r="W1155" s="85"/>
      <c r="X1155" s="93"/>
      <c r="Y1155" s="97"/>
    </row>
    <row r="1156" spans="2:25" ht="33.9" customHeight="1">
      <c r="B1156" s="22">
        <f t="shared" si="17"/>
        <v>1104</v>
      </c>
      <c r="C1156" s="30"/>
      <c r="D1156" s="35"/>
      <c r="E1156" s="35"/>
      <c r="F1156" s="35"/>
      <c r="G1156" s="35"/>
      <c r="H1156" s="35"/>
      <c r="I1156" s="35"/>
      <c r="J1156" s="35"/>
      <c r="K1156" s="35"/>
      <c r="L1156" s="41"/>
      <c r="M1156" s="52"/>
      <c r="N1156" s="52"/>
      <c r="O1156" s="52"/>
      <c r="P1156" s="52"/>
      <c r="Q1156" s="52"/>
      <c r="R1156" s="51"/>
      <c r="S1156" s="62"/>
      <c r="T1156" s="62"/>
      <c r="U1156" s="62"/>
      <c r="V1156" s="66"/>
      <c r="W1156" s="85"/>
      <c r="X1156" s="93"/>
      <c r="Y1156" s="97"/>
    </row>
    <row r="1157" spans="2:25" ht="33.9" customHeight="1">
      <c r="B1157" s="22">
        <f t="shared" si="17"/>
        <v>1105</v>
      </c>
      <c r="C1157" s="30"/>
      <c r="D1157" s="35"/>
      <c r="E1157" s="35"/>
      <c r="F1157" s="35"/>
      <c r="G1157" s="35"/>
      <c r="H1157" s="35"/>
      <c r="I1157" s="35"/>
      <c r="J1157" s="35"/>
      <c r="K1157" s="35"/>
      <c r="L1157" s="41"/>
      <c r="M1157" s="52"/>
      <c r="N1157" s="52"/>
      <c r="O1157" s="52"/>
      <c r="P1157" s="52"/>
      <c r="Q1157" s="52"/>
      <c r="R1157" s="51"/>
      <c r="S1157" s="62"/>
      <c r="T1157" s="62"/>
      <c r="U1157" s="62"/>
      <c r="V1157" s="66"/>
      <c r="W1157" s="85"/>
      <c r="X1157" s="93"/>
      <c r="Y1157" s="97"/>
    </row>
    <row r="1158" spans="2:25" ht="33.9" customHeight="1">
      <c r="B1158" s="22">
        <f t="shared" si="17"/>
        <v>1106</v>
      </c>
      <c r="C1158" s="30"/>
      <c r="D1158" s="35"/>
      <c r="E1158" s="35"/>
      <c r="F1158" s="35"/>
      <c r="G1158" s="35"/>
      <c r="H1158" s="35"/>
      <c r="I1158" s="35"/>
      <c r="J1158" s="35"/>
      <c r="K1158" s="35"/>
      <c r="L1158" s="41"/>
      <c r="M1158" s="52"/>
      <c r="N1158" s="52"/>
      <c r="O1158" s="52"/>
      <c r="P1158" s="52"/>
      <c r="Q1158" s="52"/>
      <c r="R1158" s="51"/>
      <c r="S1158" s="62"/>
      <c r="T1158" s="62"/>
      <c r="U1158" s="62"/>
      <c r="V1158" s="66"/>
      <c r="W1158" s="85"/>
      <c r="X1158" s="93"/>
      <c r="Y1158" s="97"/>
    </row>
    <row r="1159" spans="2:25" ht="33.9" customHeight="1">
      <c r="B1159" s="22">
        <f t="shared" si="17"/>
        <v>1107</v>
      </c>
      <c r="C1159" s="30"/>
      <c r="D1159" s="35"/>
      <c r="E1159" s="35"/>
      <c r="F1159" s="35"/>
      <c r="G1159" s="35"/>
      <c r="H1159" s="35"/>
      <c r="I1159" s="35"/>
      <c r="J1159" s="35"/>
      <c r="K1159" s="35"/>
      <c r="L1159" s="41"/>
      <c r="M1159" s="52"/>
      <c r="N1159" s="52"/>
      <c r="O1159" s="52"/>
      <c r="P1159" s="52"/>
      <c r="Q1159" s="52"/>
      <c r="R1159" s="51"/>
      <c r="S1159" s="62"/>
      <c r="T1159" s="62"/>
      <c r="U1159" s="62"/>
      <c r="V1159" s="66"/>
      <c r="W1159" s="85"/>
      <c r="X1159" s="93"/>
      <c r="Y1159" s="97"/>
    </row>
    <row r="1160" spans="2:25" ht="33.9" customHeight="1">
      <c r="B1160" s="22">
        <f t="shared" si="17"/>
        <v>1108</v>
      </c>
      <c r="C1160" s="30"/>
      <c r="D1160" s="35"/>
      <c r="E1160" s="35"/>
      <c r="F1160" s="35"/>
      <c r="G1160" s="35"/>
      <c r="H1160" s="35"/>
      <c r="I1160" s="35"/>
      <c r="J1160" s="35"/>
      <c r="K1160" s="35"/>
      <c r="L1160" s="41"/>
      <c r="M1160" s="52"/>
      <c r="N1160" s="52"/>
      <c r="O1160" s="52"/>
      <c r="P1160" s="52"/>
      <c r="Q1160" s="52"/>
      <c r="R1160" s="51"/>
      <c r="S1160" s="62"/>
      <c r="T1160" s="62"/>
      <c r="U1160" s="62"/>
      <c r="V1160" s="66"/>
      <c r="W1160" s="85"/>
      <c r="X1160" s="93"/>
      <c r="Y1160" s="97"/>
    </row>
    <row r="1161" spans="2:25" ht="33.9" customHeight="1">
      <c r="B1161" s="22">
        <f t="shared" si="17"/>
        <v>1109</v>
      </c>
      <c r="C1161" s="30"/>
      <c r="D1161" s="35"/>
      <c r="E1161" s="35"/>
      <c r="F1161" s="35"/>
      <c r="G1161" s="35"/>
      <c r="H1161" s="35"/>
      <c r="I1161" s="35"/>
      <c r="J1161" s="35"/>
      <c r="K1161" s="35"/>
      <c r="L1161" s="41"/>
      <c r="M1161" s="52"/>
      <c r="N1161" s="52"/>
      <c r="O1161" s="52"/>
      <c r="P1161" s="52"/>
      <c r="Q1161" s="52"/>
      <c r="R1161" s="51"/>
      <c r="S1161" s="62"/>
      <c r="T1161" s="62"/>
      <c r="U1161" s="62"/>
      <c r="V1161" s="66"/>
      <c r="W1161" s="85"/>
      <c r="X1161" s="93"/>
      <c r="Y1161" s="97"/>
    </row>
    <row r="1162" spans="2:25" ht="33.9" customHeight="1">
      <c r="B1162" s="22">
        <f t="shared" si="17"/>
        <v>1110</v>
      </c>
      <c r="C1162" s="30"/>
      <c r="D1162" s="35"/>
      <c r="E1162" s="35"/>
      <c r="F1162" s="35"/>
      <c r="G1162" s="35"/>
      <c r="H1162" s="35"/>
      <c r="I1162" s="35"/>
      <c r="J1162" s="35"/>
      <c r="K1162" s="35"/>
      <c r="L1162" s="41"/>
      <c r="M1162" s="52"/>
      <c r="N1162" s="52"/>
      <c r="O1162" s="52"/>
      <c r="P1162" s="52"/>
      <c r="Q1162" s="52"/>
      <c r="R1162" s="51"/>
      <c r="S1162" s="62"/>
      <c r="T1162" s="62"/>
      <c r="U1162" s="62"/>
      <c r="V1162" s="66"/>
      <c r="W1162" s="85"/>
      <c r="X1162" s="93"/>
      <c r="Y1162" s="97"/>
    </row>
    <row r="1163" spans="2:25" ht="33.9" customHeight="1">
      <c r="B1163" s="22">
        <f t="shared" si="17"/>
        <v>1111</v>
      </c>
      <c r="C1163" s="30"/>
      <c r="D1163" s="35"/>
      <c r="E1163" s="35"/>
      <c r="F1163" s="35"/>
      <c r="G1163" s="35"/>
      <c r="H1163" s="35"/>
      <c r="I1163" s="35"/>
      <c r="J1163" s="35"/>
      <c r="K1163" s="35"/>
      <c r="L1163" s="41"/>
      <c r="M1163" s="52"/>
      <c r="N1163" s="52"/>
      <c r="O1163" s="52"/>
      <c r="P1163" s="52"/>
      <c r="Q1163" s="52"/>
      <c r="R1163" s="51"/>
      <c r="S1163" s="62"/>
      <c r="T1163" s="62"/>
      <c r="U1163" s="62"/>
      <c r="V1163" s="66"/>
      <c r="W1163" s="85"/>
      <c r="X1163" s="93"/>
      <c r="Y1163" s="97"/>
    </row>
    <row r="1164" spans="2:25" ht="33.9" customHeight="1">
      <c r="B1164" s="22">
        <f t="shared" si="17"/>
        <v>1112</v>
      </c>
      <c r="C1164" s="30"/>
      <c r="D1164" s="35"/>
      <c r="E1164" s="35"/>
      <c r="F1164" s="35"/>
      <c r="G1164" s="35"/>
      <c r="H1164" s="35"/>
      <c r="I1164" s="35"/>
      <c r="J1164" s="35"/>
      <c r="K1164" s="35"/>
      <c r="L1164" s="41"/>
      <c r="M1164" s="52"/>
      <c r="N1164" s="52"/>
      <c r="O1164" s="52"/>
      <c r="P1164" s="52"/>
      <c r="Q1164" s="52"/>
      <c r="R1164" s="51"/>
      <c r="S1164" s="62"/>
      <c r="T1164" s="62"/>
      <c r="U1164" s="62"/>
      <c r="V1164" s="66"/>
      <c r="W1164" s="85"/>
      <c r="X1164" s="93"/>
      <c r="Y1164" s="97"/>
    </row>
    <row r="1165" spans="2:25" ht="33.9" customHeight="1">
      <c r="B1165" s="22">
        <f t="shared" si="17"/>
        <v>1113</v>
      </c>
      <c r="C1165" s="30"/>
      <c r="D1165" s="35"/>
      <c r="E1165" s="35"/>
      <c r="F1165" s="35"/>
      <c r="G1165" s="35"/>
      <c r="H1165" s="35"/>
      <c r="I1165" s="35"/>
      <c r="J1165" s="35"/>
      <c r="K1165" s="35"/>
      <c r="L1165" s="41"/>
      <c r="M1165" s="52"/>
      <c r="N1165" s="52"/>
      <c r="O1165" s="52"/>
      <c r="P1165" s="52"/>
      <c r="Q1165" s="52"/>
      <c r="R1165" s="51"/>
      <c r="S1165" s="62"/>
      <c r="T1165" s="62"/>
      <c r="U1165" s="62"/>
      <c r="V1165" s="66"/>
      <c r="W1165" s="85"/>
      <c r="X1165" s="93"/>
      <c r="Y1165" s="97"/>
    </row>
    <row r="1166" spans="2:25" ht="33.9" customHeight="1">
      <c r="B1166" s="22">
        <f t="shared" si="17"/>
        <v>1114</v>
      </c>
      <c r="C1166" s="30"/>
      <c r="D1166" s="35"/>
      <c r="E1166" s="35"/>
      <c r="F1166" s="35"/>
      <c r="G1166" s="35"/>
      <c r="H1166" s="35"/>
      <c r="I1166" s="35"/>
      <c r="J1166" s="35"/>
      <c r="K1166" s="35"/>
      <c r="L1166" s="41"/>
      <c r="M1166" s="52"/>
      <c r="N1166" s="52"/>
      <c r="O1166" s="52"/>
      <c r="P1166" s="52"/>
      <c r="Q1166" s="52"/>
      <c r="R1166" s="51"/>
      <c r="S1166" s="62"/>
      <c r="T1166" s="62"/>
      <c r="U1166" s="62"/>
      <c r="V1166" s="66"/>
      <c r="W1166" s="85"/>
      <c r="X1166" s="93"/>
      <c r="Y1166" s="97"/>
    </row>
    <row r="1167" spans="2:25" ht="33.9" customHeight="1">
      <c r="B1167" s="22">
        <f t="shared" si="17"/>
        <v>1115</v>
      </c>
      <c r="C1167" s="30"/>
      <c r="D1167" s="35"/>
      <c r="E1167" s="35"/>
      <c r="F1167" s="35"/>
      <c r="G1167" s="35"/>
      <c r="H1167" s="35"/>
      <c r="I1167" s="35"/>
      <c r="J1167" s="35"/>
      <c r="K1167" s="35"/>
      <c r="L1167" s="41"/>
      <c r="M1167" s="52"/>
      <c r="N1167" s="52"/>
      <c r="O1167" s="52"/>
      <c r="P1167" s="52"/>
      <c r="Q1167" s="52"/>
      <c r="R1167" s="51"/>
      <c r="S1167" s="62"/>
      <c r="T1167" s="62"/>
      <c r="U1167" s="62"/>
      <c r="V1167" s="66"/>
      <c r="W1167" s="85"/>
      <c r="X1167" s="93"/>
      <c r="Y1167" s="97"/>
    </row>
    <row r="1168" spans="2:25" ht="33.9" customHeight="1">
      <c r="B1168" s="22">
        <f t="shared" si="17"/>
        <v>1116</v>
      </c>
      <c r="C1168" s="30"/>
      <c r="D1168" s="35"/>
      <c r="E1168" s="35"/>
      <c r="F1168" s="35"/>
      <c r="G1168" s="35"/>
      <c r="H1168" s="35"/>
      <c r="I1168" s="35"/>
      <c r="J1168" s="35"/>
      <c r="K1168" s="35"/>
      <c r="L1168" s="41"/>
      <c r="M1168" s="52"/>
      <c r="N1168" s="52"/>
      <c r="O1168" s="52"/>
      <c r="P1168" s="52"/>
      <c r="Q1168" s="52"/>
      <c r="R1168" s="51"/>
      <c r="S1168" s="62"/>
      <c r="T1168" s="62"/>
      <c r="U1168" s="62"/>
      <c r="V1168" s="66"/>
      <c r="W1168" s="85"/>
      <c r="X1168" s="93"/>
      <c r="Y1168" s="97"/>
    </row>
    <row r="1169" spans="2:25" ht="33.9" customHeight="1">
      <c r="B1169" s="22">
        <f t="shared" si="17"/>
        <v>1117</v>
      </c>
      <c r="C1169" s="30"/>
      <c r="D1169" s="35"/>
      <c r="E1169" s="35"/>
      <c r="F1169" s="35"/>
      <c r="G1169" s="35"/>
      <c r="H1169" s="35"/>
      <c r="I1169" s="35"/>
      <c r="J1169" s="35"/>
      <c r="K1169" s="35"/>
      <c r="L1169" s="41"/>
      <c r="M1169" s="52"/>
      <c r="N1169" s="52"/>
      <c r="O1169" s="52"/>
      <c r="P1169" s="52"/>
      <c r="Q1169" s="52"/>
      <c r="R1169" s="51"/>
      <c r="S1169" s="62"/>
      <c r="T1169" s="62"/>
      <c r="U1169" s="62"/>
      <c r="V1169" s="66"/>
      <c r="W1169" s="85"/>
      <c r="X1169" s="93"/>
      <c r="Y1169" s="97"/>
    </row>
    <row r="1170" spans="2:25" ht="33.9" customHeight="1">
      <c r="B1170" s="22">
        <f t="shared" si="17"/>
        <v>1118</v>
      </c>
      <c r="C1170" s="30"/>
      <c r="D1170" s="35"/>
      <c r="E1170" s="35"/>
      <c r="F1170" s="35"/>
      <c r="G1170" s="35"/>
      <c r="H1170" s="35"/>
      <c r="I1170" s="35"/>
      <c r="J1170" s="35"/>
      <c r="K1170" s="35"/>
      <c r="L1170" s="41"/>
      <c r="M1170" s="52"/>
      <c r="N1170" s="52"/>
      <c r="O1170" s="52"/>
      <c r="P1170" s="52"/>
      <c r="Q1170" s="52"/>
      <c r="R1170" s="51"/>
      <c r="S1170" s="62"/>
      <c r="T1170" s="62"/>
      <c r="U1170" s="62"/>
      <c r="V1170" s="66"/>
      <c r="W1170" s="85"/>
      <c r="X1170" s="93"/>
      <c r="Y1170" s="97"/>
    </row>
    <row r="1171" spans="2:25" ht="33.9" customHeight="1">
      <c r="B1171" s="22">
        <f t="shared" si="17"/>
        <v>1119</v>
      </c>
      <c r="C1171" s="30"/>
      <c r="D1171" s="35"/>
      <c r="E1171" s="35"/>
      <c r="F1171" s="35"/>
      <c r="G1171" s="35"/>
      <c r="H1171" s="35"/>
      <c r="I1171" s="35"/>
      <c r="J1171" s="35"/>
      <c r="K1171" s="35"/>
      <c r="L1171" s="41"/>
      <c r="M1171" s="52"/>
      <c r="N1171" s="52"/>
      <c r="O1171" s="52"/>
      <c r="P1171" s="52"/>
      <c r="Q1171" s="52"/>
      <c r="R1171" s="51"/>
      <c r="S1171" s="62"/>
      <c r="T1171" s="62"/>
      <c r="U1171" s="62"/>
      <c r="V1171" s="66"/>
      <c r="W1171" s="85"/>
      <c r="X1171" s="93"/>
      <c r="Y1171" s="97"/>
    </row>
    <row r="1172" spans="2:25" ht="33.9" customHeight="1">
      <c r="B1172" s="22">
        <f t="shared" si="17"/>
        <v>1120</v>
      </c>
      <c r="C1172" s="30"/>
      <c r="D1172" s="35"/>
      <c r="E1172" s="35"/>
      <c r="F1172" s="35"/>
      <c r="G1172" s="35"/>
      <c r="H1172" s="35"/>
      <c r="I1172" s="35"/>
      <c r="J1172" s="35"/>
      <c r="K1172" s="35"/>
      <c r="L1172" s="41"/>
      <c r="M1172" s="52"/>
      <c r="N1172" s="52"/>
      <c r="O1172" s="52"/>
      <c r="P1172" s="52"/>
      <c r="Q1172" s="52"/>
      <c r="R1172" s="51"/>
      <c r="S1172" s="62"/>
      <c r="T1172" s="62"/>
      <c r="U1172" s="62"/>
      <c r="V1172" s="66"/>
      <c r="W1172" s="85"/>
      <c r="X1172" s="93"/>
      <c r="Y1172" s="97"/>
    </row>
    <row r="1173" spans="2:25" ht="33.9" customHeight="1">
      <c r="B1173" s="22">
        <f t="shared" si="17"/>
        <v>1121</v>
      </c>
      <c r="C1173" s="30"/>
      <c r="D1173" s="35"/>
      <c r="E1173" s="35"/>
      <c r="F1173" s="35"/>
      <c r="G1173" s="35"/>
      <c r="H1173" s="35"/>
      <c r="I1173" s="35"/>
      <c r="J1173" s="35"/>
      <c r="K1173" s="35"/>
      <c r="L1173" s="41"/>
      <c r="M1173" s="52"/>
      <c r="N1173" s="52"/>
      <c r="O1173" s="52"/>
      <c r="P1173" s="52"/>
      <c r="Q1173" s="52"/>
      <c r="R1173" s="51"/>
      <c r="S1173" s="62"/>
      <c r="T1173" s="62"/>
      <c r="U1173" s="62"/>
      <c r="V1173" s="66"/>
      <c r="W1173" s="85"/>
      <c r="X1173" s="93"/>
      <c r="Y1173" s="97"/>
    </row>
    <row r="1174" spans="2:25" ht="33.9" customHeight="1">
      <c r="B1174" s="22">
        <f t="shared" si="17"/>
        <v>1122</v>
      </c>
      <c r="C1174" s="30"/>
      <c r="D1174" s="35"/>
      <c r="E1174" s="35"/>
      <c r="F1174" s="35"/>
      <c r="G1174" s="35"/>
      <c r="H1174" s="35"/>
      <c r="I1174" s="35"/>
      <c r="J1174" s="35"/>
      <c r="K1174" s="35"/>
      <c r="L1174" s="41"/>
      <c r="M1174" s="52"/>
      <c r="N1174" s="52"/>
      <c r="O1174" s="52"/>
      <c r="P1174" s="52"/>
      <c r="Q1174" s="52"/>
      <c r="R1174" s="51"/>
      <c r="S1174" s="62"/>
      <c r="T1174" s="62"/>
      <c r="U1174" s="62"/>
      <c r="V1174" s="66"/>
      <c r="W1174" s="85"/>
      <c r="X1174" s="93"/>
      <c r="Y1174" s="97"/>
    </row>
    <row r="1175" spans="2:25" ht="33.9" customHeight="1">
      <c r="B1175" s="22">
        <f t="shared" si="17"/>
        <v>1123</v>
      </c>
      <c r="C1175" s="30"/>
      <c r="D1175" s="35"/>
      <c r="E1175" s="35"/>
      <c r="F1175" s="35"/>
      <c r="G1175" s="35"/>
      <c r="H1175" s="35"/>
      <c r="I1175" s="35"/>
      <c r="J1175" s="35"/>
      <c r="K1175" s="35"/>
      <c r="L1175" s="41"/>
      <c r="M1175" s="52"/>
      <c r="N1175" s="52"/>
      <c r="O1175" s="52"/>
      <c r="P1175" s="52"/>
      <c r="Q1175" s="52"/>
      <c r="R1175" s="51"/>
      <c r="S1175" s="62"/>
      <c r="T1175" s="62"/>
      <c r="U1175" s="62"/>
      <c r="V1175" s="66"/>
      <c r="W1175" s="85"/>
      <c r="X1175" s="93"/>
      <c r="Y1175" s="97"/>
    </row>
    <row r="1176" spans="2:25" ht="33.9" customHeight="1">
      <c r="B1176" s="22">
        <f t="shared" si="17"/>
        <v>1124</v>
      </c>
      <c r="C1176" s="30"/>
      <c r="D1176" s="35"/>
      <c r="E1176" s="35"/>
      <c r="F1176" s="35"/>
      <c r="G1176" s="35"/>
      <c r="H1176" s="35"/>
      <c r="I1176" s="35"/>
      <c r="J1176" s="35"/>
      <c r="K1176" s="35"/>
      <c r="L1176" s="41"/>
      <c r="M1176" s="52"/>
      <c r="N1176" s="52"/>
      <c r="O1176" s="52"/>
      <c r="P1176" s="52"/>
      <c r="Q1176" s="52"/>
      <c r="R1176" s="51"/>
      <c r="S1176" s="62"/>
      <c r="T1176" s="62"/>
      <c r="U1176" s="62"/>
      <c r="V1176" s="66"/>
      <c r="W1176" s="85"/>
      <c r="X1176" s="93"/>
      <c r="Y1176" s="97"/>
    </row>
    <row r="1177" spans="2:25" ht="33.9" customHeight="1">
      <c r="B1177" s="22">
        <f t="shared" si="17"/>
        <v>1125</v>
      </c>
      <c r="C1177" s="30"/>
      <c r="D1177" s="35"/>
      <c r="E1177" s="35"/>
      <c r="F1177" s="35"/>
      <c r="G1177" s="35"/>
      <c r="H1177" s="35"/>
      <c r="I1177" s="35"/>
      <c r="J1177" s="35"/>
      <c r="K1177" s="35"/>
      <c r="L1177" s="41"/>
      <c r="M1177" s="52"/>
      <c r="N1177" s="52"/>
      <c r="O1177" s="52"/>
      <c r="P1177" s="52"/>
      <c r="Q1177" s="52"/>
      <c r="R1177" s="51"/>
      <c r="S1177" s="62"/>
      <c r="T1177" s="62"/>
      <c r="U1177" s="62"/>
      <c r="V1177" s="66"/>
      <c r="W1177" s="85"/>
      <c r="X1177" s="93"/>
      <c r="Y1177" s="97"/>
    </row>
    <row r="1178" spans="2:25" ht="33.9" customHeight="1">
      <c r="B1178" s="22">
        <f t="shared" si="17"/>
        <v>1126</v>
      </c>
      <c r="C1178" s="30"/>
      <c r="D1178" s="35"/>
      <c r="E1178" s="35"/>
      <c r="F1178" s="35"/>
      <c r="G1178" s="35"/>
      <c r="H1178" s="35"/>
      <c r="I1178" s="35"/>
      <c r="J1178" s="35"/>
      <c r="K1178" s="35"/>
      <c r="L1178" s="41"/>
      <c r="M1178" s="52"/>
      <c r="N1178" s="52"/>
      <c r="O1178" s="52"/>
      <c r="P1178" s="52"/>
      <c r="Q1178" s="52"/>
      <c r="R1178" s="51"/>
      <c r="S1178" s="62"/>
      <c r="T1178" s="62"/>
      <c r="U1178" s="62"/>
      <c r="V1178" s="66"/>
      <c r="W1178" s="85"/>
      <c r="X1178" s="93"/>
      <c r="Y1178" s="97"/>
    </row>
    <row r="1179" spans="2:25" ht="33.9" customHeight="1">
      <c r="B1179" s="22">
        <f t="shared" si="17"/>
        <v>1127</v>
      </c>
      <c r="C1179" s="30"/>
      <c r="D1179" s="35"/>
      <c r="E1179" s="35"/>
      <c r="F1179" s="35"/>
      <c r="G1179" s="35"/>
      <c r="H1179" s="35"/>
      <c r="I1179" s="35"/>
      <c r="J1179" s="35"/>
      <c r="K1179" s="35"/>
      <c r="L1179" s="41"/>
      <c r="M1179" s="52"/>
      <c r="N1179" s="52"/>
      <c r="O1179" s="52"/>
      <c r="P1179" s="52"/>
      <c r="Q1179" s="52"/>
      <c r="R1179" s="51"/>
      <c r="S1179" s="62"/>
      <c r="T1179" s="62"/>
      <c r="U1179" s="62"/>
      <c r="V1179" s="66"/>
      <c r="W1179" s="85"/>
      <c r="X1179" s="93"/>
      <c r="Y1179" s="97"/>
    </row>
    <row r="1180" spans="2:25" ht="33.9" customHeight="1">
      <c r="B1180" s="22">
        <f t="shared" si="17"/>
        <v>1128</v>
      </c>
      <c r="C1180" s="30"/>
      <c r="D1180" s="35"/>
      <c r="E1180" s="35"/>
      <c r="F1180" s="35"/>
      <c r="G1180" s="35"/>
      <c r="H1180" s="35"/>
      <c r="I1180" s="35"/>
      <c r="J1180" s="35"/>
      <c r="K1180" s="35"/>
      <c r="L1180" s="41"/>
      <c r="M1180" s="52"/>
      <c r="N1180" s="52"/>
      <c r="O1180" s="52"/>
      <c r="P1180" s="52"/>
      <c r="Q1180" s="52"/>
      <c r="R1180" s="51"/>
      <c r="S1180" s="62"/>
      <c r="T1180" s="62"/>
      <c r="U1180" s="62"/>
      <c r="V1180" s="66"/>
      <c r="W1180" s="85"/>
      <c r="X1180" s="93"/>
      <c r="Y1180" s="97"/>
    </row>
    <row r="1181" spans="2:25" ht="33.9" customHeight="1">
      <c r="B1181" s="22">
        <f t="shared" si="17"/>
        <v>1129</v>
      </c>
      <c r="C1181" s="30"/>
      <c r="D1181" s="35"/>
      <c r="E1181" s="35"/>
      <c r="F1181" s="35"/>
      <c r="G1181" s="35"/>
      <c r="H1181" s="35"/>
      <c r="I1181" s="35"/>
      <c r="J1181" s="35"/>
      <c r="K1181" s="35"/>
      <c r="L1181" s="41"/>
      <c r="M1181" s="52"/>
      <c r="N1181" s="52"/>
      <c r="O1181" s="52"/>
      <c r="P1181" s="52"/>
      <c r="Q1181" s="52"/>
      <c r="R1181" s="51"/>
      <c r="S1181" s="62"/>
      <c r="T1181" s="62"/>
      <c r="U1181" s="62"/>
      <c r="V1181" s="66"/>
      <c r="W1181" s="85"/>
      <c r="X1181" s="93"/>
      <c r="Y1181" s="97"/>
    </row>
    <row r="1182" spans="2:25" ht="33.9" customHeight="1">
      <c r="B1182" s="22">
        <f t="shared" si="17"/>
        <v>1130</v>
      </c>
      <c r="C1182" s="30"/>
      <c r="D1182" s="35"/>
      <c r="E1182" s="35"/>
      <c r="F1182" s="35"/>
      <c r="G1182" s="35"/>
      <c r="H1182" s="35"/>
      <c r="I1182" s="35"/>
      <c r="J1182" s="35"/>
      <c r="K1182" s="35"/>
      <c r="L1182" s="41"/>
      <c r="M1182" s="52"/>
      <c r="N1182" s="52"/>
      <c r="O1182" s="52"/>
      <c r="P1182" s="52"/>
      <c r="Q1182" s="52"/>
      <c r="R1182" s="51"/>
      <c r="S1182" s="62"/>
      <c r="T1182" s="62"/>
      <c r="U1182" s="62"/>
      <c r="V1182" s="66"/>
      <c r="W1182" s="85"/>
      <c r="X1182" s="93"/>
      <c r="Y1182" s="97"/>
    </row>
    <row r="1183" spans="2:25" ht="33.9" customHeight="1">
      <c r="B1183" s="22">
        <f t="shared" si="17"/>
        <v>1131</v>
      </c>
      <c r="C1183" s="30"/>
      <c r="D1183" s="35"/>
      <c r="E1183" s="35"/>
      <c r="F1183" s="35"/>
      <c r="G1183" s="35"/>
      <c r="H1183" s="35"/>
      <c r="I1183" s="35"/>
      <c r="J1183" s="35"/>
      <c r="K1183" s="35"/>
      <c r="L1183" s="41"/>
      <c r="M1183" s="52"/>
      <c r="N1183" s="52"/>
      <c r="O1183" s="52"/>
      <c r="P1183" s="52"/>
      <c r="Q1183" s="52"/>
      <c r="R1183" s="51"/>
      <c r="S1183" s="62"/>
      <c r="T1183" s="62"/>
      <c r="U1183" s="62"/>
      <c r="V1183" s="66"/>
      <c r="W1183" s="85"/>
      <c r="X1183" s="93"/>
      <c r="Y1183" s="97"/>
    </row>
    <row r="1184" spans="2:25" ht="33.9" customHeight="1">
      <c r="B1184" s="22">
        <f t="shared" si="17"/>
        <v>1132</v>
      </c>
      <c r="C1184" s="30"/>
      <c r="D1184" s="35"/>
      <c r="E1184" s="35"/>
      <c r="F1184" s="35"/>
      <c r="G1184" s="35"/>
      <c r="H1184" s="35"/>
      <c r="I1184" s="35"/>
      <c r="J1184" s="35"/>
      <c r="K1184" s="35"/>
      <c r="L1184" s="41"/>
      <c r="M1184" s="52"/>
      <c r="N1184" s="52"/>
      <c r="O1184" s="52"/>
      <c r="P1184" s="52"/>
      <c r="Q1184" s="52"/>
      <c r="R1184" s="51"/>
      <c r="S1184" s="62"/>
      <c r="T1184" s="62"/>
      <c r="U1184" s="62"/>
      <c r="V1184" s="66"/>
      <c r="W1184" s="85"/>
      <c r="X1184" s="93"/>
      <c r="Y1184" s="97"/>
    </row>
    <row r="1185" spans="2:25" ht="33.9" customHeight="1">
      <c r="B1185" s="22">
        <f t="shared" si="17"/>
        <v>1133</v>
      </c>
      <c r="C1185" s="30"/>
      <c r="D1185" s="35"/>
      <c r="E1185" s="35"/>
      <c r="F1185" s="35"/>
      <c r="G1185" s="35"/>
      <c r="H1185" s="35"/>
      <c r="I1185" s="35"/>
      <c r="J1185" s="35"/>
      <c r="K1185" s="35"/>
      <c r="L1185" s="41"/>
      <c r="M1185" s="52"/>
      <c r="N1185" s="52"/>
      <c r="O1185" s="52"/>
      <c r="P1185" s="52"/>
      <c r="Q1185" s="52"/>
      <c r="R1185" s="51"/>
      <c r="S1185" s="62"/>
      <c r="T1185" s="62"/>
      <c r="U1185" s="62"/>
      <c r="V1185" s="66"/>
      <c r="W1185" s="85"/>
      <c r="X1185" s="93"/>
      <c r="Y1185" s="97"/>
    </row>
    <row r="1186" spans="2:25" ht="33.9" customHeight="1">
      <c r="B1186" s="22">
        <f t="shared" si="17"/>
        <v>1134</v>
      </c>
      <c r="C1186" s="30"/>
      <c r="D1186" s="35"/>
      <c r="E1186" s="35"/>
      <c r="F1186" s="35"/>
      <c r="G1186" s="35"/>
      <c r="H1186" s="35"/>
      <c r="I1186" s="35"/>
      <c r="J1186" s="35"/>
      <c r="K1186" s="35"/>
      <c r="L1186" s="41"/>
      <c r="M1186" s="52"/>
      <c r="N1186" s="52"/>
      <c r="O1186" s="52"/>
      <c r="P1186" s="52"/>
      <c r="Q1186" s="52"/>
      <c r="R1186" s="51"/>
      <c r="S1186" s="62"/>
      <c r="T1186" s="62"/>
      <c r="U1186" s="62"/>
      <c r="V1186" s="66"/>
      <c r="W1186" s="85"/>
      <c r="X1186" s="93"/>
      <c r="Y1186" s="97"/>
    </row>
    <row r="1187" spans="2:25" ht="33.9" customHeight="1">
      <c r="B1187" s="22">
        <f t="shared" si="17"/>
        <v>1135</v>
      </c>
      <c r="C1187" s="30"/>
      <c r="D1187" s="35"/>
      <c r="E1187" s="35"/>
      <c r="F1187" s="35"/>
      <c r="G1187" s="35"/>
      <c r="H1187" s="35"/>
      <c r="I1187" s="35"/>
      <c r="J1187" s="35"/>
      <c r="K1187" s="35"/>
      <c r="L1187" s="41"/>
      <c r="M1187" s="52"/>
      <c r="N1187" s="52"/>
      <c r="O1187" s="52"/>
      <c r="P1187" s="52"/>
      <c r="Q1187" s="52"/>
      <c r="R1187" s="51"/>
      <c r="S1187" s="62"/>
      <c r="T1187" s="62"/>
      <c r="U1187" s="62"/>
      <c r="V1187" s="66"/>
      <c r="W1187" s="85"/>
      <c r="X1187" s="93"/>
      <c r="Y1187" s="97"/>
    </row>
    <row r="1188" spans="2:25" ht="33.9" customHeight="1">
      <c r="B1188" s="22">
        <f t="shared" si="17"/>
        <v>1136</v>
      </c>
      <c r="C1188" s="30"/>
      <c r="D1188" s="35"/>
      <c r="E1188" s="35"/>
      <c r="F1188" s="35"/>
      <c r="G1188" s="35"/>
      <c r="H1188" s="35"/>
      <c r="I1188" s="35"/>
      <c r="J1188" s="35"/>
      <c r="K1188" s="35"/>
      <c r="L1188" s="41"/>
      <c r="M1188" s="52"/>
      <c r="N1188" s="52"/>
      <c r="O1188" s="52"/>
      <c r="P1188" s="52"/>
      <c r="Q1188" s="52"/>
      <c r="R1188" s="51"/>
      <c r="S1188" s="62"/>
      <c r="T1188" s="62"/>
      <c r="U1188" s="62"/>
      <c r="V1188" s="66"/>
      <c r="W1188" s="85"/>
      <c r="X1188" s="93"/>
      <c r="Y1188" s="97"/>
    </row>
    <row r="1189" spans="2:25" ht="33.9" customHeight="1">
      <c r="B1189" s="22">
        <f t="shared" si="17"/>
        <v>1137</v>
      </c>
      <c r="C1189" s="30"/>
      <c r="D1189" s="35"/>
      <c r="E1189" s="35"/>
      <c r="F1189" s="35"/>
      <c r="G1189" s="35"/>
      <c r="H1189" s="35"/>
      <c r="I1189" s="35"/>
      <c r="J1189" s="35"/>
      <c r="K1189" s="35"/>
      <c r="L1189" s="41"/>
      <c r="M1189" s="52"/>
      <c r="N1189" s="52"/>
      <c r="O1189" s="52"/>
      <c r="P1189" s="52"/>
      <c r="Q1189" s="52"/>
      <c r="R1189" s="51"/>
      <c r="S1189" s="62"/>
      <c r="T1189" s="62"/>
      <c r="U1189" s="62"/>
      <c r="V1189" s="66"/>
      <c r="W1189" s="85"/>
      <c r="X1189" s="93"/>
      <c r="Y1189" s="97"/>
    </row>
    <row r="1190" spans="2:25" ht="33.9" customHeight="1">
      <c r="B1190" s="22">
        <f t="shared" si="17"/>
        <v>1138</v>
      </c>
      <c r="C1190" s="30"/>
      <c r="D1190" s="35"/>
      <c r="E1190" s="35"/>
      <c r="F1190" s="35"/>
      <c r="G1190" s="35"/>
      <c r="H1190" s="35"/>
      <c r="I1190" s="35"/>
      <c r="J1190" s="35"/>
      <c r="K1190" s="35"/>
      <c r="L1190" s="41"/>
      <c r="M1190" s="52"/>
      <c r="N1190" s="52"/>
      <c r="O1190" s="52"/>
      <c r="P1190" s="52"/>
      <c r="Q1190" s="52"/>
      <c r="R1190" s="51"/>
      <c r="S1190" s="62"/>
      <c r="T1190" s="62"/>
      <c r="U1190" s="62"/>
      <c r="V1190" s="66"/>
      <c r="W1190" s="85"/>
      <c r="X1190" s="93"/>
      <c r="Y1190" s="97"/>
    </row>
    <row r="1191" spans="2:25" ht="33.9" customHeight="1">
      <c r="B1191" s="22">
        <f t="shared" si="17"/>
        <v>1139</v>
      </c>
      <c r="C1191" s="30"/>
      <c r="D1191" s="35"/>
      <c r="E1191" s="35"/>
      <c r="F1191" s="35"/>
      <c r="G1191" s="35"/>
      <c r="H1191" s="35"/>
      <c r="I1191" s="35"/>
      <c r="J1191" s="35"/>
      <c r="K1191" s="35"/>
      <c r="L1191" s="41"/>
      <c r="M1191" s="52"/>
      <c r="N1191" s="52"/>
      <c r="O1191" s="52"/>
      <c r="P1191" s="52"/>
      <c r="Q1191" s="52"/>
      <c r="R1191" s="51"/>
      <c r="S1191" s="62"/>
      <c r="T1191" s="62"/>
      <c r="U1191" s="62"/>
      <c r="V1191" s="66"/>
      <c r="W1191" s="85"/>
      <c r="X1191" s="93"/>
      <c r="Y1191" s="97"/>
    </row>
    <row r="1192" spans="2:25" ht="33.9" customHeight="1">
      <c r="B1192" s="22">
        <f t="shared" si="17"/>
        <v>1140</v>
      </c>
      <c r="C1192" s="30"/>
      <c r="D1192" s="35"/>
      <c r="E1192" s="35"/>
      <c r="F1192" s="35"/>
      <c r="G1192" s="35"/>
      <c r="H1192" s="35"/>
      <c r="I1192" s="35"/>
      <c r="J1192" s="35"/>
      <c r="K1192" s="35"/>
      <c r="L1192" s="41"/>
      <c r="M1192" s="52"/>
      <c r="N1192" s="52"/>
      <c r="O1192" s="52"/>
      <c r="P1192" s="52"/>
      <c r="Q1192" s="52"/>
      <c r="R1192" s="51"/>
      <c r="S1192" s="62"/>
      <c r="T1192" s="62"/>
      <c r="U1192" s="62"/>
      <c r="V1192" s="66"/>
      <c r="W1192" s="85"/>
      <c r="X1192" s="93"/>
      <c r="Y1192" s="97"/>
    </row>
    <row r="1193" spans="2:25" ht="33.9" customHeight="1">
      <c r="B1193" s="22">
        <f t="shared" si="17"/>
        <v>1141</v>
      </c>
      <c r="C1193" s="30"/>
      <c r="D1193" s="35"/>
      <c r="E1193" s="35"/>
      <c r="F1193" s="35"/>
      <c r="G1193" s="35"/>
      <c r="H1193" s="35"/>
      <c r="I1193" s="35"/>
      <c r="J1193" s="35"/>
      <c r="K1193" s="35"/>
      <c r="L1193" s="41"/>
      <c r="M1193" s="52"/>
      <c r="N1193" s="52"/>
      <c r="O1193" s="52"/>
      <c r="P1193" s="52"/>
      <c r="Q1193" s="52"/>
      <c r="R1193" s="51"/>
      <c r="S1193" s="62"/>
      <c r="T1193" s="62"/>
      <c r="U1193" s="62"/>
      <c r="V1193" s="66"/>
      <c r="W1193" s="85"/>
      <c r="X1193" s="93"/>
      <c r="Y1193" s="97"/>
    </row>
    <row r="1194" spans="2:25" ht="33.9" customHeight="1">
      <c r="B1194" s="22">
        <f t="shared" si="17"/>
        <v>1142</v>
      </c>
      <c r="C1194" s="30"/>
      <c r="D1194" s="35"/>
      <c r="E1194" s="35"/>
      <c r="F1194" s="35"/>
      <c r="G1194" s="35"/>
      <c r="H1194" s="35"/>
      <c r="I1194" s="35"/>
      <c r="J1194" s="35"/>
      <c r="K1194" s="35"/>
      <c r="L1194" s="41"/>
      <c r="M1194" s="52"/>
      <c r="N1194" s="52"/>
      <c r="O1194" s="52"/>
      <c r="P1194" s="52"/>
      <c r="Q1194" s="52"/>
      <c r="R1194" s="51"/>
      <c r="S1194" s="62"/>
      <c r="T1194" s="62"/>
      <c r="U1194" s="62"/>
      <c r="V1194" s="66"/>
      <c r="W1194" s="85"/>
      <c r="X1194" s="93"/>
      <c r="Y1194" s="97"/>
    </row>
    <row r="1195" spans="2:25" ht="33.9" customHeight="1">
      <c r="B1195" s="22">
        <f t="shared" si="17"/>
        <v>1143</v>
      </c>
      <c r="C1195" s="30"/>
      <c r="D1195" s="35"/>
      <c r="E1195" s="35"/>
      <c r="F1195" s="35"/>
      <c r="G1195" s="35"/>
      <c r="H1195" s="35"/>
      <c r="I1195" s="35"/>
      <c r="J1195" s="35"/>
      <c r="K1195" s="35"/>
      <c r="L1195" s="41"/>
      <c r="M1195" s="52"/>
      <c r="N1195" s="52"/>
      <c r="O1195" s="52"/>
      <c r="P1195" s="52"/>
      <c r="Q1195" s="52"/>
      <c r="R1195" s="51"/>
      <c r="S1195" s="62"/>
      <c r="T1195" s="62"/>
      <c r="U1195" s="62"/>
      <c r="V1195" s="66"/>
      <c r="W1195" s="85"/>
      <c r="X1195" s="93"/>
      <c r="Y1195" s="97"/>
    </row>
    <row r="1196" spans="2:25" ht="33.9" customHeight="1">
      <c r="B1196" s="22">
        <f t="shared" si="17"/>
        <v>1144</v>
      </c>
      <c r="C1196" s="30"/>
      <c r="D1196" s="35"/>
      <c r="E1196" s="35"/>
      <c r="F1196" s="35"/>
      <c r="G1196" s="35"/>
      <c r="H1196" s="35"/>
      <c r="I1196" s="35"/>
      <c r="J1196" s="35"/>
      <c r="K1196" s="35"/>
      <c r="L1196" s="41"/>
      <c r="M1196" s="52"/>
      <c r="N1196" s="52"/>
      <c r="O1196" s="52"/>
      <c r="P1196" s="52"/>
      <c r="Q1196" s="52"/>
      <c r="R1196" s="51"/>
      <c r="S1196" s="62"/>
      <c r="T1196" s="62"/>
      <c r="U1196" s="62"/>
      <c r="V1196" s="66"/>
      <c r="W1196" s="85"/>
      <c r="X1196" s="93"/>
      <c r="Y1196" s="97"/>
    </row>
    <row r="1197" spans="2:25" ht="33.9" customHeight="1">
      <c r="B1197" s="22">
        <f t="shared" si="17"/>
        <v>1145</v>
      </c>
      <c r="C1197" s="30"/>
      <c r="D1197" s="35"/>
      <c r="E1197" s="35"/>
      <c r="F1197" s="35"/>
      <c r="G1197" s="35"/>
      <c r="H1197" s="35"/>
      <c r="I1197" s="35"/>
      <c r="J1197" s="35"/>
      <c r="K1197" s="35"/>
      <c r="L1197" s="41"/>
      <c r="M1197" s="52"/>
      <c r="N1197" s="52"/>
      <c r="O1197" s="52"/>
      <c r="P1197" s="52"/>
      <c r="Q1197" s="52"/>
      <c r="R1197" s="51"/>
      <c r="S1197" s="62"/>
      <c r="T1197" s="62"/>
      <c r="U1197" s="62"/>
      <c r="V1197" s="66"/>
      <c r="W1197" s="85"/>
      <c r="X1197" s="93"/>
      <c r="Y1197" s="97"/>
    </row>
    <row r="1198" spans="2:25" ht="33.9" customHeight="1">
      <c r="B1198" s="22">
        <f t="shared" si="17"/>
        <v>1146</v>
      </c>
      <c r="C1198" s="30"/>
      <c r="D1198" s="35"/>
      <c r="E1198" s="35"/>
      <c r="F1198" s="35"/>
      <c r="G1198" s="35"/>
      <c r="H1198" s="35"/>
      <c r="I1198" s="35"/>
      <c r="J1198" s="35"/>
      <c r="K1198" s="35"/>
      <c r="L1198" s="41"/>
      <c r="M1198" s="52"/>
      <c r="N1198" s="52"/>
      <c r="O1198" s="52"/>
      <c r="P1198" s="52"/>
      <c r="Q1198" s="52"/>
      <c r="R1198" s="51"/>
      <c r="S1198" s="62"/>
      <c r="T1198" s="62"/>
      <c r="U1198" s="62"/>
      <c r="V1198" s="66"/>
      <c r="W1198" s="85"/>
      <c r="X1198" s="93"/>
      <c r="Y1198" s="97"/>
    </row>
    <row r="1199" spans="2:25" ht="33.9" customHeight="1">
      <c r="B1199" s="22">
        <f t="shared" si="17"/>
        <v>1147</v>
      </c>
      <c r="C1199" s="30"/>
      <c r="D1199" s="35"/>
      <c r="E1199" s="35"/>
      <c r="F1199" s="35"/>
      <c r="G1199" s="35"/>
      <c r="H1199" s="35"/>
      <c r="I1199" s="35"/>
      <c r="J1199" s="35"/>
      <c r="K1199" s="35"/>
      <c r="L1199" s="41"/>
      <c r="M1199" s="52"/>
      <c r="N1199" s="52"/>
      <c r="O1199" s="52"/>
      <c r="P1199" s="52"/>
      <c r="Q1199" s="52"/>
      <c r="R1199" s="51"/>
      <c r="S1199" s="62"/>
      <c r="T1199" s="62"/>
      <c r="U1199" s="62"/>
      <c r="V1199" s="66"/>
      <c r="W1199" s="85"/>
      <c r="X1199" s="93"/>
      <c r="Y1199" s="97"/>
    </row>
    <row r="1200" spans="2:25" ht="33.9" customHeight="1">
      <c r="B1200" s="22">
        <f t="shared" si="17"/>
        <v>1148</v>
      </c>
      <c r="C1200" s="30"/>
      <c r="D1200" s="35"/>
      <c r="E1200" s="35"/>
      <c r="F1200" s="35"/>
      <c r="G1200" s="35"/>
      <c r="H1200" s="35"/>
      <c r="I1200" s="35"/>
      <c r="J1200" s="35"/>
      <c r="K1200" s="35"/>
      <c r="L1200" s="41"/>
      <c r="M1200" s="52"/>
      <c r="N1200" s="52"/>
      <c r="O1200" s="52"/>
      <c r="P1200" s="52"/>
      <c r="Q1200" s="52"/>
      <c r="R1200" s="51"/>
      <c r="S1200" s="62"/>
      <c r="T1200" s="62"/>
      <c r="U1200" s="62"/>
      <c r="V1200" s="66"/>
      <c r="W1200" s="85"/>
      <c r="X1200" s="93"/>
      <c r="Y1200" s="97"/>
    </row>
    <row r="1201" spans="2:25" ht="33.9" customHeight="1">
      <c r="B1201" s="22">
        <f t="shared" si="17"/>
        <v>1149</v>
      </c>
      <c r="C1201" s="30"/>
      <c r="D1201" s="35"/>
      <c r="E1201" s="35"/>
      <c r="F1201" s="35"/>
      <c r="G1201" s="35"/>
      <c r="H1201" s="35"/>
      <c r="I1201" s="35"/>
      <c r="J1201" s="35"/>
      <c r="K1201" s="35"/>
      <c r="L1201" s="41"/>
      <c r="M1201" s="52"/>
      <c r="N1201" s="52"/>
      <c r="O1201" s="52"/>
      <c r="P1201" s="52"/>
      <c r="Q1201" s="52"/>
      <c r="R1201" s="51"/>
      <c r="S1201" s="62"/>
      <c r="T1201" s="62"/>
      <c r="U1201" s="62"/>
      <c r="V1201" s="66"/>
      <c r="W1201" s="85"/>
      <c r="X1201" s="93"/>
      <c r="Y1201" s="97"/>
    </row>
    <row r="1202" spans="2:25" ht="33.9" customHeight="1">
      <c r="B1202" s="22">
        <f t="shared" si="17"/>
        <v>1150</v>
      </c>
      <c r="C1202" s="30"/>
      <c r="D1202" s="35"/>
      <c r="E1202" s="35"/>
      <c r="F1202" s="35"/>
      <c r="G1202" s="35"/>
      <c r="H1202" s="35"/>
      <c r="I1202" s="35"/>
      <c r="J1202" s="35"/>
      <c r="K1202" s="35"/>
      <c r="L1202" s="41"/>
      <c r="M1202" s="52"/>
      <c r="N1202" s="52"/>
      <c r="O1202" s="52"/>
      <c r="P1202" s="52"/>
      <c r="Q1202" s="52"/>
      <c r="R1202" s="51"/>
      <c r="S1202" s="62"/>
      <c r="T1202" s="62"/>
      <c r="U1202" s="62"/>
      <c r="V1202" s="66"/>
      <c r="W1202" s="85"/>
      <c r="X1202" s="93"/>
      <c r="Y1202" s="97"/>
    </row>
    <row r="1203" spans="2:25" ht="33.9" customHeight="1">
      <c r="B1203" s="22">
        <f t="shared" si="17"/>
        <v>1151</v>
      </c>
      <c r="C1203" s="30"/>
      <c r="D1203" s="35"/>
      <c r="E1203" s="35"/>
      <c r="F1203" s="35"/>
      <c r="G1203" s="35"/>
      <c r="H1203" s="35"/>
      <c r="I1203" s="35"/>
      <c r="J1203" s="35"/>
      <c r="K1203" s="35"/>
      <c r="L1203" s="41"/>
      <c r="M1203" s="52"/>
      <c r="N1203" s="52"/>
      <c r="O1203" s="52"/>
      <c r="P1203" s="52"/>
      <c r="Q1203" s="52"/>
      <c r="R1203" s="51"/>
      <c r="S1203" s="62"/>
      <c r="T1203" s="62"/>
      <c r="U1203" s="62"/>
      <c r="V1203" s="66"/>
      <c r="W1203" s="85"/>
      <c r="X1203" s="93"/>
      <c r="Y1203" s="97"/>
    </row>
    <row r="1204" spans="2:25" ht="33.9" customHeight="1">
      <c r="B1204" s="22">
        <f t="shared" si="17"/>
        <v>1152</v>
      </c>
      <c r="C1204" s="30"/>
      <c r="D1204" s="35"/>
      <c r="E1204" s="35"/>
      <c r="F1204" s="35"/>
      <c r="G1204" s="35"/>
      <c r="H1204" s="35"/>
      <c r="I1204" s="35"/>
      <c r="J1204" s="35"/>
      <c r="K1204" s="35"/>
      <c r="L1204" s="41"/>
      <c r="M1204" s="52"/>
      <c r="N1204" s="52"/>
      <c r="O1204" s="52"/>
      <c r="P1204" s="52"/>
      <c r="Q1204" s="52"/>
      <c r="R1204" s="51"/>
      <c r="S1204" s="62"/>
      <c r="T1204" s="62"/>
      <c r="U1204" s="62"/>
      <c r="V1204" s="66"/>
      <c r="W1204" s="85"/>
      <c r="X1204" s="93"/>
      <c r="Y1204" s="97"/>
    </row>
    <row r="1205" spans="2:25" ht="33.9" customHeight="1">
      <c r="B1205" s="22">
        <f t="shared" si="17"/>
        <v>1153</v>
      </c>
      <c r="C1205" s="30"/>
      <c r="D1205" s="35"/>
      <c r="E1205" s="35"/>
      <c r="F1205" s="35"/>
      <c r="G1205" s="35"/>
      <c r="H1205" s="35"/>
      <c r="I1205" s="35"/>
      <c r="J1205" s="35"/>
      <c r="K1205" s="35"/>
      <c r="L1205" s="41"/>
      <c r="M1205" s="52"/>
      <c r="N1205" s="52"/>
      <c r="O1205" s="52"/>
      <c r="P1205" s="52"/>
      <c r="Q1205" s="52"/>
      <c r="R1205" s="51"/>
      <c r="S1205" s="62"/>
      <c r="T1205" s="62"/>
      <c r="U1205" s="62"/>
      <c r="V1205" s="66"/>
      <c r="W1205" s="85"/>
      <c r="X1205" s="93"/>
      <c r="Y1205" s="97"/>
    </row>
    <row r="1206" spans="2:25" ht="33.9" customHeight="1">
      <c r="B1206" s="22">
        <f t="shared" ref="B1206:B1252" si="18">B1205+1</f>
        <v>1154</v>
      </c>
      <c r="C1206" s="30"/>
      <c r="D1206" s="35"/>
      <c r="E1206" s="35"/>
      <c r="F1206" s="35"/>
      <c r="G1206" s="35"/>
      <c r="H1206" s="35"/>
      <c r="I1206" s="35"/>
      <c r="J1206" s="35"/>
      <c r="K1206" s="35"/>
      <c r="L1206" s="41"/>
      <c r="M1206" s="52"/>
      <c r="N1206" s="52"/>
      <c r="O1206" s="52"/>
      <c r="P1206" s="52"/>
      <c r="Q1206" s="52"/>
      <c r="R1206" s="51"/>
      <c r="S1206" s="62"/>
      <c r="T1206" s="62"/>
      <c r="U1206" s="62"/>
      <c r="V1206" s="66"/>
      <c r="W1206" s="85"/>
      <c r="X1206" s="93"/>
      <c r="Y1206" s="97"/>
    </row>
    <row r="1207" spans="2:25" ht="33.9" customHeight="1">
      <c r="B1207" s="22">
        <f t="shared" si="18"/>
        <v>1155</v>
      </c>
      <c r="C1207" s="30"/>
      <c r="D1207" s="35"/>
      <c r="E1207" s="35"/>
      <c r="F1207" s="35"/>
      <c r="G1207" s="35"/>
      <c r="H1207" s="35"/>
      <c r="I1207" s="35"/>
      <c r="J1207" s="35"/>
      <c r="K1207" s="35"/>
      <c r="L1207" s="41"/>
      <c r="M1207" s="52"/>
      <c r="N1207" s="52"/>
      <c r="O1207" s="52"/>
      <c r="P1207" s="52"/>
      <c r="Q1207" s="52"/>
      <c r="R1207" s="51"/>
      <c r="S1207" s="62"/>
      <c r="T1207" s="62"/>
      <c r="U1207" s="62"/>
      <c r="V1207" s="66"/>
      <c r="W1207" s="85"/>
      <c r="X1207" s="93"/>
      <c r="Y1207" s="97"/>
    </row>
    <row r="1208" spans="2:25" ht="33.9" customHeight="1">
      <c r="B1208" s="22">
        <f t="shared" si="18"/>
        <v>1156</v>
      </c>
      <c r="C1208" s="30"/>
      <c r="D1208" s="35"/>
      <c r="E1208" s="35"/>
      <c r="F1208" s="35"/>
      <c r="G1208" s="35"/>
      <c r="H1208" s="35"/>
      <c r="I1208" s="35"/>
      <c r="J1208" s="35"/>
      <c r="K1208" s="35"/>
      <c r="L1208" s="41"/>
      <c r="M1208" s="52"/>
      <c r="N1208" s="52"/>
      <c r="O1208" s="52"/>
      <c r="P1208" s="52"/>
      <c r="Q1208" s="52"/>
      <c r="R1208" s="51"/>
      <c r="S1208" s="62"/>
      <c r="T1208" s="62"/>
      <c r="U1208" s="62"/>
      <c r="V1208" s="66"/>
      <c r="W1208" s="85"/>
      <c r="X1208" s="93"/>
      <c r="Y1208" s="97"/>
    </row>
    <row r="1209" spans="2:25" ht="33.9" customHeight="1">
      <c r="B1209" s="22">
        <f t="shared" si="18"/>
        <v>1157</v>
      </c>
      <c r="C1209" s="30"/>
      <c r="D1209" s="35"/>
      <c r="E1209" s="35"/>
      <c r="F1209" s="35"/>
      <c r="G1209" s="35"/>
      <c r="H1209" s="35"/>
      <c r="I1209" s="35"/>
      <c r="J1209" s="35"/>
      <c r="K1209" s="35"/>
      <c r="L1209" s="41"/>
      <c r="M1209" s="52"/>
      <c r="N1209" s="52"/>
      <c r="O1209" s="52"/>
      <c r="P1209" s="52"/>
      <c r="Q1209" s="52"/>
      <c r="R1209" s="51"/>
      <c r="S1209" s="62"/>
      <c r="T1209" s="62"/>
      <c r="U1209" s="62"/>
      <c r="V1209" s="66"/>
      <c r="W1209" s="85"/>
      <c r="X1209" s="93"/>
      <c r="Y1209" s="97"/>
    </row>
    <row r="1210" spans="2:25" ht="33.9" customHeight="1">
      <c r="B1210" s="22">
        <f t="shared" si="18"/>
        <v>1158</v>
      </c>
      <c r="C1210" s="30"/>
      <c r="D1210" s="35"/>
      <c r="E1210" s="35"/>
      <c r="F1210" s="35"/>
      <c r="G1210" s="35"/>
      <c r="H1210" s="35"/>
      <c r="I1210" s="35"/>
      <c r="J1210" s="35"/>
      <c r="K1210" s="35"/>
      <c r="L1210" s="41"/>
      <c r="M1210" s="52"/>
      <c r="N1210" s="52"/>
      <c r="O1210" s="52"/>
      <c r="P1210" s="52"/>
      <c r="Q1210" s="52"/>
      <c r="R1210" s="51"/>
      <c r="S1210" s="62"/>
      <c r="T1210" s="62"/>
      <c r="U1210" s="62"/>
      <c r="V1210" s="66"/>
      <c r="W1210" s="85"/>
      <c r="X1210" s="93"/>
      <c r="Y1210" s="97"/>
    </row>
    <row r="1211" spans="2:25" ht="33.9" customHeight="1">
      <c r="B1211" s="22">
        <f t="shared" si="18"/>
        <v>1159</v>
      </c>
      <c r="C1211" s="30"/>
      <c r="D1211" s="35"/>
      <c r="E1211" s="35"/>
      <c r="F1211" s="35"/>
      <c r="G1211" s="35"/>
      <c r="H1211" s="35"/>
      <c r="I1211" s="35"/>
      <c r="J1211" s="35"/>
      <c r="K1211" s="35"/>
      <c r="L1211" s="41"/>
      <c r="M1211" s="52"/>
      <c r="N1211" s="52"/>
      <c r="O1211" s="52"/>
      <c r="P1211" s="52"/>
      <c r="Q1211" s="52"/>
      <c r="R1211" s="51"/>
      <c r="S1211" s="62"/>
      <c r="T1211" s="62"/>
      <c r="U1211" s="62"/>
      <c r="V1211" s="66"/>
      <c r="W1211" s="85"/>
      <c r="X1211" s="93"/>
      <c r="Y1211" s="97"/>
    </row>
    <row r="1212" spans="2:25" ht="33.9" customHeight="1">
      <c r="B1212" s="22">
        <f t="shared" si="18"/>
        <v>1160</v>
      </c>
      <c r="C1212" s="30"/>
      <c r="D1212" s="35"/>
      <c r="E1212" s="35"/>
      <c r="F1212" s="35"/>
      <c r="G1212" s="35"/>
      <c r="H1212" s="35"/>
      <c r="I1212" s="35"/>
      <c r="J1212" s="35"/>
      <c r="K1212" s="35"/>
      <c r="L1212" s="41"/>
      <c r="M1212" s="52"/>
      <c r="N1212" s="52"/>
      <c r="O1212" s="52"/>
      <c r="P1212" s="52"/>
      <c r="Q1212" s="52"/>
      <c r="R1212" s="51"/>
      <c r="S1212" s="62"/>
      <c r="T1212" s="62"/>
      <c r="U1212" s="62"/>
      <c r="V1212" s="66"/>
      <c r="W1212" s="85"/>
      <c r="X1212" s="93"/>
      <c r="Y1212" s="97"/>
    </row>
    <row r="1213" spans="2:25" ht="33.9" customHeight="1">
      <c r="B1213" s="22">
        <f t="shared" si="18"/>
        <v>1161</v>
      </c>
      <c r="C1213" s="30"/>
      <c r="D1213" s="35"/>
      <c r="E1213" s="35"/>
      <c r="F1213" s="35"/>
      <c r="G1213" s="35"/>
      <c r="H1213" s="35"/>
      <c r="I1213" s="35"/>
      <c r="J1213" s="35"/>
      <c r="K1213" s="35"/>
      <c r="L1213" s="41"/>
      <c r="M1213" s="52"/>
      <c r="N1213" s="52"/>
      <c r="O1213" s="52"/>
      <c r="P1213" s="52"/>
      <c r="Q1213" s="52"/>
      <c r="R1213" s="51"/>
      <c r="S1213" s="62"/>
      <c r="T1213" s="62"/>
      <c r="U1213" s="62"/>
      <c r="V1213" s="66"/>
      <c r="W1213" s="85"/>
      <c r="X1213" s="93"/>
      <c r="Y1213" s="97"/>
    </row>
    <row r="1214" spans="2:25" ht="33.9" customHeight="1">
      <c r="B1214" s="22">
        <f t="shared" si="18"/>
        <v>1162</v>
      </c>
      <c r="C1214" s="30"/>
      <c r="D1214" s="35"/>
      <c r="E1214" s="35"/>
      <c r="F1214" s="35"/>
      <c r="G1214" s="35"/>
      <c r="H1214" s="35"/>
      <c r="I1214" s="35"/>
      <c r="J1214" s="35"/>
      <c r="K1214" s="35"/>
      <c r="L1214" s="41"/>
      <c r="M1214" s="52"/>
      <c r="N1214" s="52"/>
      <c r="O1214" s="52"/>
      <c r="P1214" s="52"/>
      <c r="Q1214" s="52"/>
      <c r="R1214" s="51"/>
      <c r="S1214" s="62"/>
      <c r="T1214" s="62"/>
      <c r="U1214" s="62"/>
      <c r="V1214" s="66"/>
      <c r="W1214" s="85"/>
      <c r="X1214" s="93"/>
      <c r="Y1214" s="97"/>
    </row>
    <row r="1215" spans="2:25" ht="33.9" customHeight="1">
      <c r="B1215" s="22">
        <f t="shared" si="18"/>
        <v>1163</v>
      </c>
      <c r="C1215" s="30"/>
      <c r="D1215" s="35"/>
      <c r="E1215" s="35"/>
      <c r="F1215" s="35"/>
      <c r="G1215" s="35"/>
      <c r="H1215" s="35"/>
      <c r="I1215" s="35"/>
      <c r="J1215" s="35"/>
      <c r="K1215" s="35"/>
      <c r="L1215" s="41"/>
      <c r="M1215" s="52"/>
      <c r="N1215" s="52"/>
      <c r="O1215" s="52"/>
      <c r="P1215" s="52"/>
      <c r="Q1215" s="52"/>
      <c r="R1215" s="51"/>
      <c r="S1215" s="62"/>
      <c r="T1215" s="62"/>
      <c r="U1215" s="62"/>
      <c r="V1215" s="66"/>
      <c r="W1215" s="85"/>
      <c r="X1215" s="93"/>
      <c r="Y1215" s="97"/>
    </row>
    <row r="1216" spans="2:25" ht="33.9" customHeight="1">
      <c r="B1216" s="22">
        <f t="shared" si="18"/>
        <v>1164</v>
      </c>
      <c r="C1216" s="30"/>
      <c r="D1216" s="35"/>
      <c r="E1216" s="35"/>
      <c r="F1216" s="35"/>
      <c r="G1216" s="35"/>
      <c r="H1216" s="35"/>
      <c r="I1216" s="35"/>
      <c r="J1216" s="35"/>
      <c r="K1216" s="35"/>
      <c r="L1216" s="41"/>
      <c r="M1216" s="52"/>
      <c r="N1216" s="52"/>
      <c r="O1216" s="52"/>
      <c r="P1216" s="52"/>
      <c r="Q1216" s="52"/>
      <c r="R1216" s="51"/>
      <c r="S1216" s="62"/>
      <c r="T1216" s="62"/>
      <c r="U1216" s="62"/>
      <c r="V1216" s="66"/>
      <c r="W1216" s="85"/>
      <c r="X1216" s="93"/>
      <c r="Y1216" s="97"/>
    </row>
    <row r="1217" spans="2:25" ht="33.9" customHeight="1">
      <c r="B1217" s="22">
        <f t="shared" si="18"/>
        <v>1165</v>
      </c>
      <c r="C1217" s="30"/>
      <c r="D1217" s="35"/>
      <c r="E1217" s="35"/>
      <c r="F1217" s="35"/>
      <c r="G1217" s="35"/>
      <c r="H1217" s="35"/>
      <c r="I1217" s="35"/>
      <c r="J1217" s="35"/>
      <c r="K1217" s="35"/>
      <c r="L1217" s="41"/>
      <c r="M1217" s="52"/>
      <c r="N1217" s="52"/>
      <c r="O1217" s="52"/>
      <c r="P1217" s="52"/>
      <c r="Q1217" s="52"/>
      <c r="R1217" s="51"/>
      <c r="S1217" s="62"/>
      <c r="T1217" s="62"/>
      <c r="U1217" s="62"/>
      <c r="V1217" s="66"/>
      <c r="W1217" s="85"/>
      <c r="X1217" s="93"/>
      <c r="Y1217" s="97"/>
    </row>
    <row r="1218" spans="2:25" ht="33.9" customHeight="1">
      <c r="B1218" s="22">
        <f t="shared" si="18"/>
        <v>1166</v>
      </c>
      <c r="C1218" s="30"/>
      <c r="D1218" s="35"/>
      <c r="E1218" s="35"/>
      <c r="F1218" s="35"/>
      <c r="G1218" s="35"/>
      <c r="H1218" s="35"/>
      <c r="I1218" s="35"/>
      <c r="J1218" s="35"/>
      <c r="K1218" s="35"/>
      <c r="L1218" s="41"/>
      <c r="M1218" s="52"/>
      <c r="N1218" s="52"/>
      <c r="O1218" s="52"/>
      <c r="P1218" s="52"/>
      <c r="Q1218" s="52"/>
      <c r="R1218" s="51"/>
      <c r="S1218" s="62"/>
      <c r="T1218" s="62"/>
      <c r="U1218" s="62"/>
      <c r="V1218" s="66"/>
      <c r="W1218" s="85"/>
      <c r="X1218" s="93"/>
      <c r="Y1218" s="97"/>
    </row>
    <row r="1219" spans="2:25" ht="33.9" customHeight="1">
      <c r="B1219" s="22">
        <f t="shared" si="18"/>
        <v>1167</v>
      </c>
      <c r="C1219" s="30"/>
      <c r="D1219" s="35"/>
      <c r="E1219" s="35"/>
      <c r="F1219" s="35"/>
      <c r="G1219" s="35"/>
      <c r="H1219" s="35"/>
      <c r="I1219" s="35"/>
      <c r="J1219" s="35"/>
      <c r="K1219" s="35"/>
      <c r="L1219" s="41"/>
      <c r="M1219" s="52"/>
      <c r="N1219" s="52"/>
      <c r="O1219" s="52"/>
      <c r="P1219" s="52"/>
      <c r="Q1219" s="52"/>
      <c r="R1219" s="51"/>
      <c r="S1219" s="62"/>
      <c r="T1219" s="62"/>
      <c r="U1219" s="62"/>
      <c r="V1219" s="66"/>
      <c r="W1219" s="85"/>
      <c r="X1219" s="93"/>
      <c r="Y1219" s="97"/>
    </row>
    <row r="1220" spans="2:25" ht="33.9" customHeight="1">
      <c r="B1220" s="22">
        <f t="shared" si="18"/>
        <v>1168</v>
      </c>
      <c r="C1220" s="30"/>
      <c r="D1220" s="35"/>
      <c r="E1220" s="35"/>
      <c r="F1220" s="35"/>
      <c r="G1220" s="35"/>
      <c r="H1220" s="35"/>
      <c r="I1220" s="35"/>
      <c r="J1220" s="35"/>
      <c r="K1220" s="35"/>
      <c r="L1220" s="41"/>
      <c r="M1220" s="52"/>
      <c r="N1220" s="52"/>
      <c r="O1220" s="52"/>
      <c r="P1220" s="52"/>
      <c r="Q1220" s="52"/>
      <c r="R1220" s="51"/>
      <c r="S1220" s="62"/>
      <c r="T1220" s="62"/>
      <c r="U1220" s="62"/>
      <c r="V1220" s="66"/>
      <c r="W1220" s="85"/>
      <c r="X1220" s="93"/>
      <c r="Y1220" s="97"/>
    </row>
    <row r="1221" spans="2:25" ht="33.9" customHeight="1">
      <c r="B1221" s="22">
        <f t="shared" si="18"/>
        <v>1169</v>
      </c>
      <c r="C1221" s="30"/>
      <c r="D1221" s="35"/>
      <c r="E1221" s="35"/>
      <c r="F1221" s="35"/>
      <c r="G1221" s="35"/>
      <c r="H1221" s="35"/>
      <c r="I1221" s="35"/>
      <c r="J1221" s="35"/>
      <c r="K1221" s="35"/>
      <c r="L1221" s="41"/>
      <c r="M1221" s="52"/>
      <c r="N1221" s="52"/>
      <c r="O1221" s="52"/>
      <c r="P1221" s="52"/>
      <c r="Q1221" s="52"/>
      <c r="R1221" s="51"/>
      <c r="S1221" s="62"/>
      <c r="T1221" s="62"/>
      <c r="U1221" s="62"/>
      <c r="V1221" s="66"/>
      <c r="W1221" s="85"/>
      <c r="X1221" s="93"/>
      <c r="Y1221" s="97"/>
    </row>
    <row r="1222" spans="2:25" ht="33.9" customHeight="1">
      <c r="B1222" s="22">
        <f t="shared" si="18"/>
        <v>1170</v>
      </c>
      <c r="C1222" s="30"/>
      <c r="D1222" s="35"/>
      <c r="E1222" s="35"/>
      <c r="F1222" s="35"/>
      <c r="G1222" s="35"/>
      <c r="H1222" s="35"/>
      <c r="I1222" s="35"/>
      <c r="J1222" s="35"/>
      <c r="K1222" s="35"/>
      <c r="L1222" s="41"/>
      <c r="M1222" s="52"/>
      <c r="N1222" s="52"/>
      <c r="O1222" s="52"/>
      <c r="P1222" s="52"/>
      <c r="Q1222" s="52"/>
      <c r="R1222" s="51"/>
      <c r="S1222" s="62"/>
      <c r="T1222" s="62"/>
      <c r="U1222" s="62"/>
      <c r="V1222" s="66"/>
      <c r="W1222" s="85"/>
      <c r="X1222" s="93"/>
      <c r="Y1222" s="97"/>
    </row>
    <row r="1223" spans="2:25" ht="33.9" customHeight="1">
      <c r="B1223" s="22">
        <f t="shared" si="18"/>
        <v>1171</v>
      </c>
      <c r="C1223" s="30"/>
      <c r="D1223" s="35"/>
      <c r="E1223" s="35"/>
      <c r="F1223" s="35"/>
      <c r="G1223" s="35"/>
      <c r="H1223" s="35"/>
      <c r="I1223" s="35"/>
      <c r="J1223" s="35"/>
      <c r="K1223" s="35"/>
      <c r="L1223" s="41"/>
      <c r="M1223" s="52"/>
      <c r="N1223" s="52"/>
      <c r="O1223" s="52"/>
      <c r="P1223" s="52"/>
      <c r="Q1223" s="52"/>
      <c r="R1223" s="51"/>
      <c r="S1223" s="62"/>
      <c r="T1223" s="62"/>
      <c r="U1223" s="62"/>
      <c r="V1223" s="66"/>
      <c r="W1223" s="85"/>
      <c r="X1223" s="93"/>
      <c r="Y1223" s="97"/>
    </row>
    <row r="1224" spans="2:25" ht="33.9" customHeight="1">
      <c r="B1224" s="22">
        <f t="shared" si="18"/>
        <v>1172</v>
      </c>
      <c r="C1224" s="30"/>
      <c r="D1224" s="35"/>
      <c r="E1224" s="35"/>
      <c r="F1224" s="35"/>
      <c r="G1224" s="35"/>
      <c r="H1224" s="35"/>
      <c r="I1224" s="35"/>
      <c r="J1224" s="35"/>
      <c r="K1224" s="35"/>
      <c r="L1224" s="41"/>
      <c r="M1224" s="52"/>
      <c r="N1224" s="52"/>
      <c r="O1224" s="52"/>
      <c r="P1224" s="52"/>
      <c r="Q1224" s="52"/>
      <c r="R1224" s="51"/>
      <c r="S1224" s="62"/>
      <c r="T1224" s="62"/>
      <c r="U1224" s="62"/>
      <c r="V1224" s="66"/>
      <c r="W1224" s="85"/>
      <c r="X1224" s="93"/>
      <c r="Y1224" s="97"/>
    </row>
    <row r="1225" spans="2:25" ht="33.9" customHeight="1">
      <c r="B1225" s="22">
        <f t="shared" si="18"/>
        <v>1173</v>
      </c>
      <c r="C1225" s="30"/>
      <c r="D1225" s="35"/>
      <c r="E1225" s="35"/>
      <c r="F1225" s="35"/>
      <c r="G1225" s="35"/>
      <c r="H1225" s="35"/>
      <c r="I1225" s="35"/>
      <c r="J1225" s="35"/>
      <c r="K1225" s="35"/>
      <c r="L1225" s="41"/>
      <c r="M1225" s="52"/>
      <c r="N1225" s="52"/>
      <c r="O1225" s="52"/>
      <c r="P1225" s="52"/>
      <c r="Q1225" s="52"/>
      <c r="R1225" s="51"/>
      <c r="S1225" s="62"/>
      <c r="T1225" s="62"/>
      <c r="U1225" s="62"/>
      <c r="V1225" s="66"/>
      <c r="W1225" s="85"/>
      <c r="X1225" s="93"/>
      <c r="Y1225" s="97"/>
    </row>
    <row r="1226" spans="2:25" ht="33.9" customHeight="1">
      <c r="B1226" s="22">
        <f t="shared" si="18"/>
        <v>1174</v>
      </c>
      <c r="C1226" s="30"/>
      <c r="D1226" s="35"/>
      <c r="E1226" s="35"/>
      <c r="F1226" s="35"/>
      <c r="G1226" s="35"/>
      <c r="H1226" s="35"/>
      <c r="I1226" s="35"/>
      <c r="J1226" s="35"/>
      <c r="K1226" s="35"/>
      <c r="L1226" s="41"/>
      <c r="M1226" s="52"/>
      <c r="N1226" s="52"/>
      <c r="O1226" s="52"/>
      <c r="P1226" s="52"/>
      <c r="Q1226" s="52"/>
      <c r="R1226" s="51"/>
      <c r="S1226" s="62"/>
      <c r="T1226" s="62"/>
      <c r="U1226" s="62"/>
      <c r="V1226" s="66"/>
      <c r="W1226" s="85"/>
      <c r="X1226" s="93"/>
      <c r="Y1226" s="97"/>
    </row>
    <row r="1227" spans="2:25" ht="33.9" customHeight="1">
      <c r="B1227" s="22">
        <f t="shared" si="18"/>
        <v>1175</v>
      </c>
      <c r="C1227" s="30"/>
      <c r="D1227" s="35"/>
      <c r="E1227" s="35"/>
      <c r="F1227" s="35"/>
      <c r="G1227" s="35"/>
      <c r="H1227" s="35"/>
      <c r="I1227" s="35"/>
      <c r="J1227" s="35"/>
      <c r="K1227" s="35"/>
      <c r="L1227" s="41"/>
      <c r="M1227" s="52"/>
      <c r="N1227" s="52"/>
      <c r="O1227" s="52"/>
      <c r="P1227" s="52"/>
      <c r="Q1227" s="52"/>
      <c r="R1227" s="51"/>
      <c r="S1227" s="62"/>
      <c r="T1227" s="62"/>
      <c r="U1227" s="62"/>
      <c r="V1227" s="66"/>
      <c r="W1227" s="85"/>
      <c r="X1227" s="93"/>
      <c r="Y1227" s="97"/>
    </row>
    <row r="1228" spans="2:25" ht="33.9" customHeight="1">
      <c r="B1228" s="22">
        <f t="shared" si="18"/>
        <v>1176</v>
      </c>
      <c r="C1228" s="30"/>
      <c r="D1228" s="35"/>
      <c r="E1228" s="35"/>
      <c r="F1228" s="35"/>
      <c r="G1228" s="35"/>
      <c r="H1228" s="35"/>
      <c r="I1228" s="35"/>
      <c r="J1228" s="35"/>
      <c r="K1228" s="35"/>
      <c r="L1228" s="41"/>
      <c r="M1228" s="52"/>
      <c r="N1228" s="52"/>
      <c r="O1228" s="52"/>
      <c r="P1228" s="52"/>
      <c r="Q1228" s="52"/>
      <c r="R1228" s="51"/>
      <c r="S1228" s="62"/>
      <c r="T1228" s="62"/>
      <c r="U1228" s="62"/>
      <c r="V1228" s="66"/>
      <c r="W1228" s="85"/>
      <c r="X1228" s="93"/>
      <c r="Y1228" s="97"/>
    </row>
    <row r="1229" spans="2:25" ht="33.9" customHeight="1">
      <c r="B1229" s="22">
        <f t="shared" si="18"/>
        <v>1177</v>
      </c>
      <c r="C1229" s="30"/>
      <c r="D1229" s="35"/>
      <c r="E1229" s="35"/>
      <c r="F1229" s="35"/>
      <c r="G1229" s="35"/>
      <c r="H1229" s="35"/>
      <c r="I1229" s="35"/>
      <c r="J1229" s="35"/>
      <c r="K1229" s="35"/>
      <c r="L1229" s="41"/>
      <c r="M1229" s="52"/>
      <c r="N1229" s="52"/>
      <c r="O1229" s="52"/>
      <c r="P1229" s="52"/>
      <c r="Q1229" s="52"/>
      <c r="R1229" s="51"/>
      <c r="S1229" s="62"/>
      <c r="T1229" s="62"/>
      <c r="U1229" s="62"/>
      <c r="V1229" s="66"/>
      <c r="W1229" s="85"/>
      <c r="X1229" s="93"/>
      <c r="Y1229" s="97"/>
    </row>
    <row r="1230" spans="2:25" ht="33.9" customHeight="1">
      <c r="B1230" s="22">
        <f t="shared" si="18"/>
        <v>1178</v>
      </c>
      <c r="C1230" s="30"/>
      <c r="D1230" s="35"/>
      <c r="E1230" s="35"/>
      <c r="F1230" s="35"/>
      <c r="G1230" s="35"/>
      <c r="H1230" s="35"/>
      <c r="I1230" s="35"/>
      <c r="J1230" s="35"/>
      <c r="K1230" s="35"/>
      <c r="L1230" s="41"/>
      <c r="M1230" s="52"/>
      <c r="N1230" s="52"/>
      <c r="O1230" s="52"/>
      <c r="P1230" s="52"/>
      <c r="Q1230" s="52"/>
      <c r="R1230" s="51"/>
      <c r="S1230" s="62"/>
      <c r="T1230" s="62"/>
      <c r="U1230" s="62"/>
      <c r="V1230" s="66"/>
      <c r="W1230" s="85"/>
      <c r="X1230" s="93"/>
      <c r="Y1230" s="97"/>
    </row>
    <row r="1231" spans="2:25" ht="33.9" customHeight="1">
      <c r="B1231" s="22">
        <f t="shared" si="18"/>
        <v>1179</v>
      </c>
      <c r="C1231" s="30"/>
      <c r="D1231" s="35"/>
      <c r="E1231" s="35"/>
      <c r="F1231" s="35"/>
      <c r="G1231" s="35"/>
      <c r="H1231" s="35"/>
      <c r="I1231" s="35"/>
      <c r="J1231" s="35"/>
      <c r="K1231" s="35"/>
      <c r="L1231" s="41"/>
      <c r="M1231" s="52"/>
      <c r="N1231" s="52"/>
      <c r="O1231" s="52"/>
      <c r="P1231" s="52"/>
      <c r="Q1231" s="52"/>
      <c r="R1231" s="51"/>
      <c r="S1231" s="62"/>
      <c r="T1231" s="62"/>
      <c r="U1231" s="62"/>
      <c r="V1231" s="66"/>
      <c r="W1231" s="85"/>
      <c r="X1231" s="93"/>
      <c r="Y1231" s="97"/>
    </row>
    <row r="1232" spans="2:25" ht="33.9" customHeight="1">
      <c r="B1232" s="22">
        <f t="shared" si="18"/>
        <v>1180</v>
      </c>
      <c r="C1232" s="30"/>
      <c r="D1232" s="35"/>
      <c r="E1232" s="35"/>
      <c r="F1232" s="35"/>
      <c r="G1232" s="35"/>
      <c r="H1232" s="35"/>
      <c r="I1232" s="35"/>
      <c r="J1232" s="35"/>
      <c r="K1232" s="35"/>
      <c r="L1232" s="41"/>
      <c r="M1232" s="52"/>
      <c r="N1232" s="52"/>
      <c r="O1232" s="52"/>
      <c r="P1232" s="52"/>
      <c r="Q1232" s="52"/>
      <c r="R1232" s="51"/>
      <c r="S1232" s="62"/>
      <c r="T1232" s="62"/>
      <c r="U1232" s="62"/>
      <c r="V1232" s="66"/>
      <c r="W1232" s="85"/>
      <c r="X1232" s="93"/>
      <c r="Y1232" s="97"/>
    </row>
    <row r="1233" spans="2:25" ht="33.9" customHeight="1">
      <c r="B1233" s="22">
        <f t="shared" si="18"/>
        <v>1181</v>
      </c>
      <c r="C1233" s="30"/>
      <c r="D1233" s="35"/>
      <c r="E1233" s="35"/>
      <c r="F1233" s="35"/>
      <c r="G1233" s="35"/>
      <c r="H1233" s="35"/>
      <c r="I1233" s="35"/>
      <c r="J1233" s="35"/>
      <c r="K1233" s="35"/>
      <c r="L1233" s="41"/>
      <c r="M1233" s="52"/>
      <c r="N1233" s="52"/>
      <c r="O1233" s="52"/>
      <c r="P1233" s="52"/>
      <c r="Q1233" s="52"/>
      <c r="R1233" s="51"/>
      <c r="S1233" s="62"/>
      <c r="T1233" s="62"/>
      <c r="U1233" s="62"/>
      <c r="V1233" s="66"/>
      <c r="W1233" s="85"/>
      <c r="X1233" s="93"/>
      <c r="Y1233" s="97"/>
    </row>
    <row r="1234" spans="2:25" ht="33.9" customHeight="1">
      <c r="B1234" s="22">
        <f t="shared" si="18"/>
        <v>1182</v>
      </c>
      <c r="C1234" s="30"/>
      <c r="D1234" s="35"/>
      <c r="E1234" s="35"/>
      <c r="F1234" s="35"/>
      <c r="G1234" s="35"/>
      <c r="H1234" s="35"/>
      <c r="I1234" s="35"/>
      <c r="J1234" s="35"/>
      <c r="K1234" s="35"/>
      <c r="L1234" s="41"/>
      <c r="M1234" s="52"/>
      <c r="N1234" s="52"/>
      <c r="O1234" s="52"/>
      <c r="P1234" s="52"/>
      <c r="Q1234" s="52"/>
      <c r="R1234" s="51"/>
      <c r="S1234" s="62"/>
      <c r="T1234" s="62"/>
      <c r="U1234" s="62"/>
      <c r="V1234" s="66"/>
      <c r="W1234" s="85"/>
      <c r="X1234" s="93"/>
      <c r="Y1234" s="97"/>
    </row>
    <row r="1235" spans="2:25" ht="33.9" customHeight="1">
      <c r="B1235" s="22">
        <f t="shared" si="18"/>
        <v>1183</v>
      </c>
      <c r="C1235" s="30"/>
      <c r="D1235" s="35"/>
      <c r="E1235" s="35"/>
      <c r="F1235" s="35"/>
      <c r="G1235" s="35"/>
      <c r="H1235" s="35"/>
      <c r="I1235" s="35"/>
      <c r="J1235" s="35"/>
      <c r="K1235" s="35"/>
      <c r="L1235" s="41"/>
      <c r="M1235" s="52"/>
      <c r="N1235" s="52"/>
      <c r="O1235" s="52"/>
      <c r="P1235" s="52"/>
      <c r="Q1235" s="52"/>
      <c r="R1235" s="51"/>
      <c r="S1235" s="62"/>
      <c r="T1235" s="62"/>
      <c r="U1235" s="62"/>
      <c r="V1235" s="66"/>
      <c r="W1235" s="85"/>
      <c r="X1235" s="93"/>
      <c r="Y1235" s="97"/>
    </row>
    <row r="1236" spans="2:25" ht="33.9" customHeight="1">
      <c r="B1236" s="22">
        <f t="shared" si="18"/>
        <v>1184</v>
      </c>
      <c r="C1236" s="30"/>
      <c r="D1236" s="35"/>
      <c r="E1236" s="35"/>
      <c r="F1236" s="35"/>
      <c r="G1236" s="35"/>
      <c r="H1236" s="35"/>
      <c r="I1236" s="35"/>
      <c r="J1236" s="35"/>
      <c r="K1236" s="35"/>
      <c r="L1236" s="41"/>
      <c r="M1236" s="52"/>
      <c r="N1236" s="52"/>
      <c r="O1236" s="52"/>
      <c r="P1236" s="52"/>
      <c r="Q1236" s="52"/>
      <c r="R1236" s="51"/>
      <c r="S1236" s="62"/>
      <c r="T1236" s="62"/>
      <c r="U1236" s="62"/>
      <c r="V1236" s="66"/>
      <c r="W1236" s="85"/>
      <c r="X1236" s="93"/>
      <c r="Y1236" s="97"/>
    </row>
    <row r="1237" spans="2:25" ht="33.9" customHeight="1">
      <c r="B1237" s="22">
        <f t="shared" si="18"/>
        <v>1185</v>
      </c>
      <c r="C1237" s="30"/>
      <c r="D1237" s="35"/>
      <c r="E1237" s="35"/>
      <c r="F1237" s="35"/>
      <c r="G1237" s="35"/>
      <c r="H1237" s="35"/>
      <c r="I1237" s="35"/>
      <c r="J1237" s="35"/>
      <c r="K1237" s="35"/>
      <c r="L1237" s="41"/>
      <c r="M1237" s="52"/>
      <c r="N1237" s="52"/>
      <c r="O1237" s="52"/>
      <c r="P1237" s="52"/>
      <c r="Q1237" s="52"/>
      <c r="R1237" s="51"/>
      <c r="S1237" s="62"/>
      <c r="T1237" s="62"/>
      <c r="U1237" s="62"/>
      <c r="V1237" s="66"/>
      <c r="W1237" s="85"/>
      <c r="X1237" s="93"/>
      <c r="Y1237" s="97"/>
    </row>
    <row r="1238" spans="2:25" ht="33.9" customHeight="1">
      <c r="B1238" s="22">
        <f t="shared" si="18"/>
        <v>1186</v>
      </c>
      <c r="C1238" s="30"/>
      <c r="D1238" s="35"/>
      <c r="E1238" s="35"/>
      <c r="F1238" s="35"/>
      <c r="G1238" s="35"/>
      <c r="H1238" s="35"/>
      <c r="I1238" s="35"/>
      <c r="J1238" s="35"/>
      <c r="K1238" s="35"/>
      <c r="L1238" s="41"/>
      <c r="M1238" s="52"/>
      <c r="N1238" s="52"/>
      <c r="O1238" s="52"/>
      <c r="P1238" s="52"/>
      <c r="Q1238" s="52"/>
      <c r="R1238" s="51"/>
      <c r="S1238" s="62"/>
      <c r="T1238" s="62"/>
      <c r="U1238" s="62"/>
      <c r="V1238" s="66"/>
      <c r="W1238" s="85"/>
      <c r="X1238" s="93"/>
      <c r="Y1238" s="97"/>
    </row>
    <row r="1239" spans="2:25" ht="33.9" customHeight="1">
      <c r="B1239" s="22">
        <f t="shared" si="18"/>
        <v>1187</v>
      </c>
      <c r="C1239" s="30"/>
      <c r="D1239" s="35"/>
      <c r="E1239" s="35"/>
      <c r="F1239" s="35"/>
      <c r="G1239" s="35"/>
      <c r="H1239" s="35"/>
      <c r="I1239" s="35"/>
      <c r="J1239" s="35"/>
      <c r="K1239" s="35"/>
      <c r="L1239" s="41"/>
      <c r="M1239" s="52"/>
      <c r="N1239" s="52"/>
      <c r="O1239" s="52"/>
      <c r="P1239" s="52"/>
      <c r="Q1239" s="52"/>
      <c r="R1239" s="51"/>
      <c r="S1239" s="62"/>
      <c r="T1239" s="62"/>
      <c r="U1239" s="62"/>
      <c r="V1239" s="66"/>
      <c r="W1239" s="85"/>
      <c r="X1239" s="93"/>
      <c r="Y1239" s="97"/>
    </row>
    <row r="1240" spans="2:25" ht="33.9" customHeight="1">
      <c r="B1240" s="22">
        <f t="shared" si="18"/>
        <v>1188</v>
      </c>
      <c r="C1240" s="30"/>
      <c r="D1240" s="35"/>
      <c r="E1240" s="35"/>
      <c r="F1240" s="35"/>
      <c r="G1240" s="35"/>
      <c r="H1240" s="35"/>
      <c r="I1240" s="35"/>
      <c r="J1240" s="35"/>
      <c r="K1240" s="35"/>
      <c r="L1240" s="41"/>
      <c r="M1240" s="52"/>
      <c r="N1240" s="52"/>
      <c r="O1240" s="52"/>
      <c r="P1240" s="52"/>
      <c r="Q1240" s="52"/>
      <c r="R1240" s="51"/>
      <c r="S1240" s="62"/>
      <c r="T1240" s="62"/>
      <c r="U1240" s="62"/>
      <c r="V1240" s="66"/>
      <c r="W1240" s="85"/>
      <c r="X1240" s="93"/>
      <c r="Y1240" s="97"/>
    </row>
    <row r="1241" spans="2:25" ht="33.9" customHeight="1">
      <c r="B1241" s="22">
        <f t="shared" si="18"/>
        <v>1189</v>
      </c>
      <c r="C1241" s="30"/>
      <c r="D1241" s="35"/>
      <c r="E1241" s="35"/>
      <c r="F1241" s="35"/>
      <c r="G1241" s="35"/>
      <c r="H1241" s="35"/>
      <c r="I1241" s="35"/>
      <c r="J1241" s="35"/>
      <c r="K1241" s="35"/>
      <c r="L1241" s="41"/>
      <c r="M1241" s="52"/>
      <c r="N1241" s="52"/>
      <c r="O1241" s="52"/>
      <c r="P1241" s="52"/>
      <c r="Q1241" s="52"/>
      <c r="R1241" s="51"/>
      <c r="S1241" s="62"/>
      <c r="T1241" s="62"/>
      <c r="U1241" s="62"/>
      <c r="V1241" s="66"/>
      <c r="W1241" s="85"/>
      <c r="X1241" s="93"/>
      <c r="Y1241" s="97"/>
    </row>
    <row r="1242" spans="2:25" ht="33.9" customHeight="1">
      <c r="B1242" s="22">
        <f t="shared" si="18"/>
        <v>1190</v>
      </c>
      <c r="C1242" s="30"/>
      <c r="D1242" s="35"/>
      <c r="E1242" s="35"/>
      <c r="F1242" s="35"/>
      <c r="G1242" s="35"/>
      <c r="H1242" s="35"/>
      <c r="I1242" s="35"/>
      <c r="J1242" s="35"/>
      <c r="K1242" s="35"/>
      <c r="L1242" s="41"/>
      <c r="M1242" s="52"/>
      <c r="N1242" s="52"/>
      <c r="O1242" s="52"/>
      <c r="P1242" s="52"/>
      <c r="Q1242" s="52"/>
      <c r="R1242" s="51"/>
      <c r="S1242" s="62"/>
      <c r="T1242" s="62"/>
      <c r="U1242" s="62"/>
      <c r="V1242" s="66"/>
      <c r="W1242" s="85"/>
      <c r="X1242" s="93"/>
      <c r="Y1242" s="97"/>
    </row>
    <row r="1243" spans="2:25" ht="33.9" customHeight="1">
      <c r="B1243" s="22">
        <f t="shared" si="18"/>
        <v>1191</v>
      </c>
      <c r="C1243" s="30"/>
      <c r="D1243" s="35"/>
      <c r="E1243" s="35"/>
      <c r="F1243" s="35"/>
      <c r="G1243" s="35"/>
      <c r="H1243" s="35"/>
      <c r="I1243" s="35"/>
      <c r="J1243" s="35"/>
      <c r="K1243" s="35"/>
      <c r="L1243" s="41"/>
      <c r="M1243" s="52"/>
      <c r="N1243" s="52"/>
      <c r="O1243" s="52"/>
      <c r="P1243" s="52"/>
      <c r="Q1243" s="52"/>
      <c r="R1243" s="51"/>
      <c r="S1243" s="62"/>
      <c r="T1243" s="62"/>
      <c r="U1243" s="62"/>
      <c r="V1243" s="66"/>
      <c r="W1243" s="85"/>
      <c r="X1243" s="93"/>
      <c r="Y1243" s="97"/>
    </row>
    <row r="1244" spans="2:25" ht="33.9" customHeight="1">
      <c r="B1244" s="22">
        <f t="shared" si="18"/>
        <v>1192</v>
      </c>
      <c r="C1244" s="30"/>
      <c r="D1244" s="35"/>
      <c r="E1244" s="35"/>
      <c r="F1244" s="35"/>
      <c r="G1244" s="35"/>
      <c r="H1244" s="35"/>
      <c r="I1244" s="35"/>
      <c r="J1244" s="35"/>
      <c r="K1244" s="35"/>
      <c r="L1244" s="41"/>
      <c r="M1244" s="52"/>
      <c r="N1244" s="52"/>
      <c r="O1244" s="52"/>
      <c r="P1244" s="52"/>
      <c r="Q1244" s="52"/>
      <c r="R1244" s="51"/>
      <c r="S1244" s="62"/>
      <c r="T1244" s="62"/>
      <c r="U1244" s="62"/>
      <c r="V1244" s="66"/>
      <c r="W1244" s="85"/>
      <c r="X1244" s="93"/>
      <c r="Y1244" s="97"/>
    </row>
    <row r="1245" spans="2:25" ht="33.9" customHeight="1">
      <c r="B1245" s="22">
        <f t="shared" si="18"/>
        <v>1193</v>
      </c>
      <c r="C1245" s="30"/>
      <c r="D1245" s="35"/>
      <c r="E1245" s="35"/>
      <c r="F1245" s="35"/>
      <c r="G1245" s="35"/>
      <c r="H1245" s="35"/>
      <c r="I1245" s="35"/>
      <c r="J1245" s="35"/>
      <c r="K1245" s="35"/>
      <c r="L1245" s="41"/>
      <c r="M1245" s="52"/>
      <c r="N1245" s="52"/>
      <c r="O1245" s="52"/>
      <c r="P1245" s="52"/>
      <c r="Q1245" s="52"/>
      <c r="R1245" s="51"/>
      <c r="S1245" s="62"/>
      <c r="T1245" s="62"/>
      <c r="U1245" s="62"/>
      <c r="V1245" s="66"/>
      <c r="W1245" s="85"/>
      <c r="X1245" s="93"/>
      <c r="Y1245" s="97"/>
    </row>
    <row r="1246" spans="2:25" ht="33.9" customHeight="1">
      <c r="B1246" s="22">
        <f t="shared" si="18"/>
        <v>1194</v>
      </c>
      <c r="C1246" s="30"/>
      <c r="D1246" s="35"/>
      <c r="E1246" s="35"/>
      <c r="F1246" s="35"/>
      <c r="G1246" s="35"/>
      <c r="H1246" s="35"/>
      <c r="I1246" s="35"/>
      <c r="J1246" s="35"/>
      <c r="K1246" s="35"/>
      <c r="L1246" s="41"/>
      <c r="M1246" s="52"/>
      <c r="N1246" s="52"/>
      <c r="O1246" s="52"/>
      <c r="P1246" s="52"/>
      <c r="Q1246" s="52"/>
      <c r="R1246" s="51"/>
      <c r="S1246" s="62"/>
      <c r="T1246" s="62"/>
      <c r="U1246" s="62"/>
      <c r="V1246" s="66"/>
      <c r="W1246" s="85"/>
      <c r="X1246" s="93"/>
      <c r="Y1246" s="97"/>
    </row>
    <row r="1247" spans="2:25" ht="33.9" customHeight="1">
      <c r="B1247" s="22">
        <f t="shared" si="18"/>
        <v>1195</v>
      </c>
      <c r="C1247" s="30"/>
      <c r="D1247" s="35"/>
      <c r="E1247" s="35"/>
      <c r="F1247" s="35"/>
      <c r="G1247" s="35"/>
      <c r="H1247" s="35"/>
      <c r="I1247" s="35"/>
      <c r="J1247" s="35"/>
      <c r="K1247" s="35"/>
      <c r="L1247" s="41"/>
      <c r="M1247" s="52"/>
      <c r="N1247" s="52"/>
      <c r="O1247" s="52"/>
      <c r="P1247" s="52"/>
      <c r="Q1247" s="52"/>
      <c r="R1247" s="51"/>
      <c r="S1247" s="62"/>
      <c r="T1247" s="62"/>
      <c r="U1247" s="62"/>
      <c r="V1247" s="66"/>
      <c r="W1247" s="85"/>
      <c r="X1247" s="93"/>
      <c r="Y1247" s="97"/>
    </row>
    <row r="1248" spans="2:25" ht="33.9" customHeight="1">
      <c r="B1248" s="22">
        <f t="shared" si="18"/>
        <v>1196</v>
      </c>
      <c r="C1248" s="30"/>
      <c r="D1248" s="35"/>
      <c r="E1248" s="35"/>
      <c r="F1248" s="35"/>
      <c r="G1248" s="35"/>
      <c r="H1248" s="35"/>
      <c r="I1248" s="35"/>
      <c r="J1248" s="35"/>
      <c r="K1248" s="35"/>
      <c r="L1248" s="41"/>
      <c r="M1248" s="52"/>
      <c r="N1248" s="52"/>
      <c r="O1248" s="52"/>
      <c r="P1248" s="52"/>
      <c r="Q1248" s="52"/>
      <c r="R1248" s="51"/>
      <c r="S1248" s="62"/>
      <c r="T1248" s="62"/>
      <c r="U1248" s="62"/>
      <c r="V1248" s="66"/>
      <c r="W1248" s="85"/>
      <c r="X1248" s="93"/>
      <c r="Y1248" s="97"/>
    </row>
    <row r="1249" spans="2:25" ht="33.9" customHeight="1">
      <c r="B1249" s="22">
        <f t="shared" si="18"/>
        <v>1197</v>
      </c>
      <c r="C1249" s="30"/>
      <c r="D1249" s="35"/>
      <c r="E1249" s="35"/>
      <c r="F1249" s="35"/>
      <c r="G1249" s="35"/>
      <c r="H1249" s="35"/>
      <c r="I1249" s="35"/>
      <c r="J1249" s="35"/>
      <c r="K1249" s="35"/>
      <c r="L1249" s="41"/>
      <c r="M1249" s="52"/>
      <c r="N1249" s="52"/>
      <c r="O1249" s="52"/>
      <c r="P1249" s="52"/>
      <c r="Q1249" s="52"/>
      <c r="R1249" s="51"/>
      <c r="S1249" s="62"/>
      <c r="T1249" s="62"/>
      <c r="U1249" s="62"/>
      <c r="V1249" s="66"/>
      <c r="W1249" s="85"/>
      <c r="X1249" s="93"/>
      <c r="Y1249" s="97"/>
    </row>
    <row r="1250" spans="2:25" ht="33.9" customHeight="1">
      <c r="B1250" s="22">
        <f t="shared" si="18"/>
        <v>1198</v>
      </c>
      <c r="C1250" s="30"/>
      <c r="D1250" s="35"/>
      <c r="E1250" s="35"/>
      <c r="F1250" s="35"/>
      <c r="G1250" s="35"/>
      <c r="H1250" s="35"/>
      <c r="I1250" s="35"/>
      <c r="J1250" s="35"/>
      <c r="K1250" s="35"/>
      <c r="L1250" s="41"/>
      <c r="M1250" s="52"/>
      <c r="N1250" s="52"/>
      <c r="O1250" s="52"/>
      <c r="P1250" s="52"/>
      <c r="Q1250" s="52"/>
      <c r="R1250" s="51"/>
      <c r="S1250" s="62"/>
      <c r="T1250" s="62"/>
      <c r="U1250" s="62"/>
      <c r="V1250" s="66"/>
      <c r="W1250" s="85"/>
      <c r="X1250" s="93"/>
      <c r="Y1250" s="97"/>
    </row>
    <row r="1251" spans="2:25" ht="33.9" customHeight="1">
      <c r="B1251" s="22">
        <f t="shared" si="18"/>
        <v>1199</v>
      </c>
      <c r="C1251" s="30"/>
      <c r="D1251" s="35"/>
      <c r="E1251" s="35"/>
      <c r="F1251" s="35"/>
      <c r="G1251" s="35"/>
      <c r="H1251" s="35"/>
      <c r="I1251" s="35"/>
      <c r="J1251" s="35"/>
      <c r="K1251" s="35"/>
      <c r="L1251" s="41"/>
      <c r="M1251" s="52"/>
      <c r="N1251" s="52"/>
      <c r="O1251" s="52"/>
      <c r="P1251" s="52"/>
      <c r="Q1251" s="52"/>
      <c r="R1251" s="51"/>
      <c r="S1251" s="62"/>
      <c r="T1251" s="62"/>
      <c r="U1251" s="62"/>
      <c r="V1251" s="66"/>
      <c r="W1251" s="85"/>
      <c r="X1251" s="93"/>
      <c r="Y1251" s="97"/>
    </row>
    <row r="1252" spans="2:25" ht="33.9" customHeight="1">
      <c r="B1252" s="22">
        <f t="shared" si="18"/>
        <v>1200</v>
      </c>
      <c r="C1252" s="31"/>
      <c r="D1252" s="36"/>
      <c r="E1252" s="36"/>
      <c r="F1252" s="36"/>
      <c r="G1252" s="36"/>
      <c r="H1252" s="36"/>
      <c r="I1252" s="36"/>
      <c r="J1252" s="36"/>
      <c r="K1252" s="36"/>
      <c r="L1252" s="42"/>
      <c r="M1252" s="53"/>
      <c r="N1252" s="53"/>
      <c r="O1252" s="53"/>
      <c r="P1252" s="53"/>
      <c r="Q1252" s="53"/>
      <c r="R1252" s="69"/>
      <c r="S1252" s="72"/>
      <c r="T1252" s="72"/>
      <c r="U1252" s="72"/>
      <c r="V1252" s="77"/>
      <c r="W1252" s="53"/>
      <c r="X1252" s="94"/>
      <c r="Y1252" s="98"/>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4:Z4"/>
    <mergeCell ref="A6:Z6"/>
    <mergeCell ref="A14:Z14"/>
    <mergeCell ref="C32:L32"/>
    <mergeCell ref="C36:L36"/>
    <mergeCell ref="M36:X36"/>
    <mergeCell ref="C37:L37"/>
    <mergeCell ref="M37:X37"/>
    <mergeCell ref="C38:L38"/>
    <mergeCell ref="C39:L39"/>
    <mergeCell ref="M39:X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50:AA50"/>
    <mergeCell ref="R51:W51"/>
    <mergeCell ref="R52:V52"/>
    <mergeCell ref="C53:L53"/>
    <mergeCell ref="M53:Q53"/>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C154:L154"/>
    <mergeCell ref="M154:Q154"/>
    <mergeCell ref="R154:V154"/>
    <mergeCell ref="C155:L155"/>
    <mergeCell ref="M155:Q155"/>
    <mergeCell ref="R155:V155"/>
    <mergeCell ref="C156:L156"/>
    <mergeCell ref="M156:Q156"/>
    <mergeCell ref="R156:V156"/>
    <mergeCell ref="C157:L157"/>
    <mergeCell ref="M157:Q157"/>
    <mergeCell ref="R157:V157"/>
    <mergeCell ref="C158:L158"/>
    <mergeCell ref="M158:Q158"/>
    <mergeCell ref="R158:V158"/>
    <mergeCell ref="C159:L159"/>
    <mergeCell ref="M159:Q159"/>
    <mergeCell ref="R159:V159"/>
    <mergeCell ref="C160:L160"/>
    <mergeCell ref="M160:Q160"/>
    <mergeCell ref="R160:V160"/>
    <mergeCell ref="C161:L161"/>
    <mergeCell ref="M161:Q161"/>
    <mergeCell ref="R161:V161"/>
    <mergeCell ref="C162:L162"/>
    <mergeCell ref="M162:Q162"/>
    <mergeCell ref="R162:V162"/>
    <mergeCell ref="C163:L163"/>
    <mergeCell ref="M163:Q163"/>
    <mergeCell ref="R163:V163"/>
    <mergeCell ref="C164:L164"/>
    <mergeCell ref="M164:Q164"/>
    <mergeCell ref="R164:V164"/>
    <mergeCell ref="C165:L165"/>
    <mergeCell ref="M165:Q165"/>
    <mergeCell ref="R165:V165"/>
    <mergeCell ref="C166:L166"/>
    <mergeCell ref="M166:Q166"/>
    <mergeCell ref="R166:V166"/>
    <mergeCell ref="C167:L167"/>
    <mergeCell ref="M167:Q167"/>
    <mergeCell ref="R167:V167"/>
    <mergeCell ref="C168:L168"/>
    <mergeCell ref="M168:Q168"/>
    <mergeCell ref="R168:V168"/>
    <mergeCell ref="C169:L169"/>
    <mergeCell ref="M169:Q169"/>
    <mergeCell ref="R169:V169"/>
    <mergeCell ref="C170:L170"/>
    <mergeCell ref="M170:Q170"/>
    <mergeCell ref="R170:V170"/>
    <mergeCell ref="C171:L171"/>
    <mergeCell ref="M171:Q171"/>
    <mergeCell ref="R171:V171"/>
    <mergeCell ref="C172:L172"/>
    <mergeCell ref="M172:Q172"/>
    <mergeCell ref="R172:V172"/>
    <mergeCell ref="C173:L173"/>
    <mergeCell ref="M173:Q173"/>
    <mergeCell ref="R173:V173"/>
    <mergeCell ref="C174:L174"/>
    <mergeCell ref="M174:Q174"/>
    <mergeCell ref="R174:V174"/>
    <mergeCell ref="C175:L175"/>
    <mergeCell ref="M175:Q175"/>
    <mergeCell ref="R175:V175"/>
    <mergeCell ref="C176:L176"/>
    <mergeCell ref="M176:Q176"/>
    <mergeCell ref="R176:V176"/>
    <mergeCell ref="C177:L177"/>
    <mergeCell ref="M177:Q177"/>
    <mergeCell ref="R177:V177"/>
    <mergeCell ref="C178:L178"/>
    <mergeCell ref="M178:Q178"/>
    <mergeCell ref="R178:V178"/>
    <mergeCell ref="C179:L179"/>
    <mergeCell ref="M179:Q179"/>
    <mergeCell ref="R179:V179"/>
    <mergeCell ref="C180:L180"/>
    <mergeCell ref="M180:Q180"/>
    <mergeCell ref="R180:V180"/>
    <mergeCell ref="C181:L181"/>
    <mergeCell ref="M181:Q181"/>
    <mergeCell ref="R181:V181"/>
    <mergeCell ref="C182:L182"/>
    <mergeCell ref="M182:Q182"/>
    <mergeCell ref="R182:V182"/>
    <mergeCell ref="C183:L183"/>
    <mergeCell ref="M183:Q183"/>
    <mergeCell ref="R183:V183"/>
    <mergeCell ref="C184:L184"/>
    <mergeCell ref="M184:Q184"/>
    <mergeCell ref="R184:V184"/>
    <mergeCell ref="C185:L185"/>
    <mergeCell ref="M185:Q185"/>
    <mergeCell ref="R185:V185"/>
    <mergeCell ref="C186:L186"/>
    <mergeCell ref="M186:Q186"/>
    <mergeCell ref="R186:V186"/>
    <mergeCell ref="C187:L187"/>
    <mergeCell ref="M187:Q187"/>
    <mergeCell ref="R187:V187"/>
    <mergeCell ref="C188:L188"/>
    <mergeCell ref="M188:Q188"/>
    <mergeCell ref="R188:V188"/>
    <mergeCell ref="C189:L189"/>
    <mergeCell ref="M189:Q189"/>
    <mergeCell ref="R189:V189"/>
    <mergeCell ref="C190:L190"/>
    <mergeCell ref="M190:Q190"/>
    <mergeCell ref="R190:V190"/>
    <mergeCell ref="C191:L191"/>
    <mergeCell ref="M191:Q191"/>
    <mergeCell ref="R191:V191"/>
    <mergeCell ref="C192:L192"/>
    <mergeCell ref="M192:Q192"/>
    <mergeCell ref="R192:V192"/>
    <mergeCell ref="C193:L193"/>
    <mergeCell ref="M193:Q193"/>
    <mergeCell ref="R193:V193"/>
    <mergeCell ref="C194:L194"/>
    <mergeCell ref="M194:Q194"/>
    <mergeCell ref="R194:V194"/>
    <mergeCell ref="C195:L195"/>
    <mergeCell ref="M195:Q195"/>
    <mergeCell ref="R195:V195"/>
    <mergeCell ref="C196:L196"/>
    <mergeCell ref="M196:Q196"/>
    <mergeCell ref="R196:V196"/>
    <mergeCell ref="C197:L197"/>
    <mergeCell ref="M197:Q197"/>
    <mergeCell ref="R197:V197"/>
    <mergeCell ref="C198:L198"/>
    <mergeCell ref="M198:Q198"/>
    <mergeCell ref="R198:V198"/>
    <mergeCell ref="C199:L199"/>
    <mergeCell ref="M199:Q199"/>
    <mergeCell ref="R199:V199"/>
    <mergeCell ref="C200:L200"/>
    <mergeCell ref="M200:Q200"/>
    <mergeCell ref="R200:V200"/>
    <mergeCell ref="C201:L201"/>
    <mergeCell ref="M201:Q201"/>
    <mergeCell ref="R201:V201"/>
    <mergeCell ref="C202:L202"/>
    <mergeCell ref="M202:Q202"/>
    <mergeCell ref="R202:V202"/>
    <mergeCell ref="C203:L203"/>
    <mergeCell ref="M203:Q203"/>
    <mergeCell ref="R203:V203"/>
    <mergeCell ref="C204:L204"/>
    <mergeCell ref="M204:Q204"/>
    <mergeCell ref="R204:V204"/>
    <mergeCell ref="C205:L205"/>
    <mergeCell ref="M205:Q205"/>
    <mergeCell ref="R205:V205"/>
    <mergeCell ref="C206:L206"/>
    <mergeCell ref="M206:Q206"/>
    <mergeCell ref="R206:V206"/>
    <mergeCell ref="C207:L207"/>
    <mergeCell ref="M207:Q207"/>
    <mergeCell ref="R207:V207"/>
    <mergeCell ref="C208:L208"/>
    <mergeCell ref="M208:Q208"/>
    <mergeCell ref="R208:V208"/>
    <mergeCell ref="C209:L209"/>
    <mergeCell ref="M209:Q209"/>
    <mergeCell ref="R209:V209"/>
    <mergeCell ref="C210:L210"/>
    <mergeCell ref="M210:Q210"/>
    <mergeCell ref="R210:V210"/>
    <mergeCell ref="C211:L211"/>
    <mergeCell ref="M211:Q211"/>
    <mergeCell ref="R211:V211"/>
    <mergeCell ref="C212:L212"/>
    <mergeCell ref="M212:Q212"/>
    <mergeCell ref="R212:V212"/>
    <mergeCell ref="C213:L213"/>
    <mergeCell ref="M213:Q213"/>
    <mergeCell ref="R213:V213"/>
    <mergeCell ref="C214:L214"/>
    <mergeCell ref="M214:Q214"/>
    <mergeCell ref="R214:V214"/>
    <mergeCell ref="C215:L215"/>
    <mergeCell ref="M215:Q215"/>
    <mergeCell ref="R215:V215"/>
    <mergeCell ref="C216:L216"/>
    <mergeCell ref="M216:Q216"/>
    <mergeCell ref="R216:V216"/>
    <mergeCell ref="C217:L217"/>
    <mergeCell ref="M217:Q217"/>
    <mergeCell ref="R217:V217"/>
    <mergeCell ref="C218:L218"/>
    <mergeCell ref="M218:Q218"/>
    <mergeCell ref="R218:V218"/>
    <mergeCell ref="C219:L219"/>
    <mergeCell ref="M219:Q219"/>
    <mergeCell ref="R219:V219"/>
    <mergeCell ref="C220:L220"/>
    <mergeCell ref="M220:Q220"/>
    <mergeCell ref="R220:V220"/>
    <mergeCell ref="C221:L221"/>
    <mergeCell ref="M221:Q221"/>
    <mergeCell ref="R221:V221"/>
    <mergeCell ref="C222:L222"/>
    <mergeCell ref="M222:Q222"/>
    <mergeCell ref="R222:V222"/>
    <mergeCell ref="C223:L223"/>
    <mergeCell ref="M223:Q223"/>
    <mergeCell ref="R223:V223"/>
    <mergeCell ref="C224:L224"/>
    <mergeCell ref="M224:Q224"/>
    <mergeCell ref="R224:V224"/>
    <mergeCell ref="C225:L225"/>
    <mergeCell ref="M225:Q225"/>
    <mergeCell ref="R225:V225"/>
    <mergeCell ref="C226:L226"/>
    <mergeCell ref="M226:Q226"/>
    <mergeCell ref="R226:V226"/>
    <mergeCell ref="C227:L227"/>
    <mergeCell ref="M227:Q227"/>
    <mergeCell ref="R227:V227"/>
    <mergeCell ref="C228:L228"/>
    <mergeCell ref="M228:Q228"/>
    <mergeCell ref="R228:V228"/>
    <mergeCell ref="C229:L229"/>
    <mergeCell ref="M229:Q229"/>
    <mergeCell ref="R229:V229"/>
    <mergeCell ref="C230:L230"/>
    <mergeCell ref="M230:Q230"/>
    <mergeCell ref="R230:V230"/>
    <mergeCell ref="C231:L231"/>
    <mergeCell ref="M231:Q231"/>
    <mergeCell ref="R231:V231"/>
    <mergeCell ref="C232:L232"/>
    <mergeCell ref="M232:Q232"/>
    <mergeCell ref="R232:V232"/>
    <mergeCell ref="C233:L233"/>
    <mergeCell ref="M233:Q233"/>
    <mergeCell ref="R233:V233"/>
    <mergeCell ref="C234:L234"/>
    <mergeCell ref="M234:Q234"/>
    <mergeCell ref="R234:V234"/>
    <mergeCell ref="C235:L235"/>
    <mergeCell ref="M235:Q235"/>
    <mergeCell ref="R235:V235"/>
    <mergeCell ref="C236:L236"/>
    <mergeCell ref="M236:Q236"/>
    <mergeCell ref="R236:V236"/>
    <mergeCell ref="C237:L237"/>
    <mergeCell ref="M237:Q237"/>
    <mergeCell ref="R237:V237"/>
    <mergeCell ref="C238:L238"/>
    <mergeCell ref="M238:Q238"/>
    <mergeCell ref="R238:V238"/>
    <mergeCell ref="C239:L239"/>
    <mergeCell ref="M239:Q239"/>
    <mergeCell ref="R239:V239"/>
    <mergeCell ref="C240:L240"/>
    <mergeCell ref="M240:Q240"/>
    <mergeCell ref="R240:V240"/>
    <mergeCell ref="C241:L241"/>
    <mergeCell ref="M241:Q241"/>
    <mergeCell ref="R241:V241"/>
    <mergeCell ref="C242:L242"/>
    <mergeCell ref="M242:Q242"/>
    <mergeCell ref="R242:V242"/>
    <mergeCell ref="C243:L243"/>
    <mergeCell ref="M243:Q243"/>
    <mergeCell ref="R243:V243"/>
    <mergeCell ref="C244:L244"/>
    <mergeCell ref="M244:Q244"/>
    <mergeCell ref="R244:V244"/>
    <mergeCell ref="C245:L245"/>
    <mergeCell ref="M245:Q245"/>
    <mergeCell ref="R245:V245"/>
    <mergeCell ref="C246:L246"/>
    <mergeCell ref="M246:Q246"/>
    <mergeCell ref="R246:V246"/>
    <mergeCell ref="C247:L247"/>
    <mergeCell ref="M247:Q247"/>
    <mergeCell ref="R247:V247"/>
    <mergeCell ref="C248:L248"/>
    <mergeCell ref="M248:Q248"/>
    <mergeCell ref="R248:V248"/>
    <mergeCell ref="C249:L249"/>
    <mergeCell ref="M249:Q249"/>
    <mergeCell ref="R249:V249"/>
    <mergeCell ref="C250:L250"/>
    <mergeCell ref="M250:Q250"/>
    <mergeCell ref="R250:V250"/>
    <mergeCell ref="C251:L251"/>
    <mergeCell ref="M251:Q251"/>
    <mergeCell ref="R251:V251"/>
    <mergeCell ref="C252:L252"/>
    <mergeCell ref="M252:Q252"/>
    <mergeCell ref="R252:V252"/>
    <mergeCell ref="C253:L253"/>
    <mergeCell ref="M253:Q253"/>
    <mergeCell ref="R253:V253"/>
    <mergeCell ref="C254:L254"/>
    <mergeCell ref="M254:Q254"/>
    <mergeCell ref="R254:V254"/>
    <mergeCell ref="C255:L255"/>
    <mergeCell ref="M255:Q255"/>
    <mergeCell ref="R255:V255"/>
    <mergeCell ref="C256:L256"/>
    <mergeCell ref="M256:Q256"/>
    <mergeCell ref="R256:V256"/>
    <mergeCell ref="C257:L257"/>
    <mergeCell ref="M257:Q257"/>
    <mergeCell ref="R257:V257"/>
    <mergeCell ref="C258:L258"/>
    <mergeCell ref="M258:Q258"/>
    <mergeCell ref="R258:V258"/>
    <mergeCell ref="C259:L259"/>
    <mergeCell ref="M259:Q259"/>
    <mergeCell ref="R259:V259"/>
    <mergeCell ref="C260:L260"/>
    <mergeCell ref="M260:Q260"/>
    <mergeCell ref="R260:V260"/>
    <mergeCell ref="C261:L261"/>
    <mergeCell ref="M261:Q261"/>
    <mergeCell ref="R261:V261"/>
    <mergeCell ref="C262:L262"/>
    <mergeCell ref="M262:Q262"/>
    <mergeCell ref="R262:V262"/>
    <mergeCell ref="C263:L263"/>
    <mergeCell ref="M263:Q263"/>
    <mergeCell ref="R263:V263"/>
    <mergeCell ref="C264:L264"/>
    <mergeCell ref="M264:Q264"/>
    <mergeCell ref="R264:V264"/>
    <mergeCell ref="C265:L265"/>
    <mergeCell ref="M265:Q265"/>
    <mergeCell ref="R265:V265"/>
    <mergeCell ref="C266:L266"/>
    <mergeCell ref="M266:Q266"/>
    <mergeCell ref="R266:V266"/>
    <mergeCell ref="C267:L267"/>
    <mergeCell ref="M267:Q267"/>
    <mergeCell ref="R267:V267"/>
    <mergeCell ref="C268:L268"/>
    <mergeCell ref="M268:Q268"/>
    <mergeCell ref="R268:V268"/>
    <mergeCell ref="C269:L269"/>
    <mergeCell ref="M269:Q269"/>
    <mergeCell ref="R269:V269"/>
    <mergeCell ref="C270:L270"/>
    <mergeCell ref="M270:Q270"/>
    <mergeCell ref="R270:V270"/>
    <mergeCell ref="C271:L271"/>
    <mergeCell ref="M271:Q271"/>
    <mergeCell ref="R271:V271"/>
    <mergeCell ref="C272:L272"/>
    <mergeCell ref="M272:Q272"/>
    <mergeCell ref="R272:V272"/>
    <mergeCell ref="C273:L273"/>
    <mergeCell ref="M273:Q273"/>
    <mergeCell ref="R273:V273"/>
    <mergeCell ref="C274:L274"/>
    <mergeCell ref="M274:Q274"/>
    <mergeCell ref="R274:V274"/>
    <mergeCell ref="C275:L275"/>
    <mergeCell ref="M275:Q275"/>
    <mergeCell ref="R275:V275"/>
    <mergeCell ref="C276:L276"/>
    <mergeCell ref="M276:Q276"/>
    <mergeCell ref="R276:V276"/>
    <mergeCell ref="C277:L277"/>
    <mergeCell ref="M277:Q277"/>
    <mergeCell ref="R277:V277"/>
    <mergeCell ref="C278:L278"/>
    <mergeCell ref="M278:Q278"/>
    <mergeCell ref="R278:V278"/>
    <mergeCell ref="C279:L279"/>
    <mergeCell ref="M279:Q279"/>
    <mergeCell ref="R279:V279"/>
    <mergeCell ref="C280:L280"/>
    <mergeCell ref="M280:Q280"/>
    <mergeCell ref="R280:V280"/>
    <mergeCell ref="C281:L281"/>
    <mergeCell ref="M281:Q281"/>
    <mergeCell ref="R281:V281"/>
    <mergeCell ref="C282:L282"/>
    <mergeCell ref="M282:Q282"/>
    <mergeCell ref="R282:V282"/>
    <mergeCell ref="C283:L283"/>
    <mergeCell ref="M283:Q283"/>
    <mergeCell ref="R283:V283"/>
    <mergeCell ref="C284:L284"/>
    <mergeCell ref="M284:Q284"/>
    <mergeCell ref="R284:V284"/>
    <mergeCell ref="C285:L285"/>
    <mergeCell ref="M285:Q285"/>
    <mergeCell ref="R285:V285"/>
    <mergeCell ref="C286:L286"/>
    <mergeCell ref="M286:Q286"/>
    <mergeCell ref="R286:V286"/>
    <mergeCell ref="C287:L287"/>
    <mergeCell ref="M287:Q287"/>
    <mergeCell ref="R287:V287"/>
    <mergeCell ref="C288:L288"/>
    <mergeCell ref="M288:Q288"/>
    <mergeCell ref="R288:V288"/>
    <mergeCell ref="C289:L289"/>
    <mergeCell ref="M289:Q289"/>
    <mergeCell ref="R289:V289"/>
    <mergeCell ref="C290:L290"/>
    <mergeCell ref="M290:Q290"/>
    <mergeCell ref="R290:V290"/>
    <mergeCell ref="C291:L291"/>
    <mergeCell ref="M291:Q291"/>
    <mergeCell ref="R291:V291"/>
    <mergeCell ref="C292:L292"/>
    <mergeCell ref="M292:Q292"/>
    <mergeCell ref="R292:V292"/>
    <mergeCell ref="C293:L293"/>
    <mergeCell ref="M293:Q293"/>
    <mergeCell ref="R293:V293"/>
    <mergeCell ref="C294:L294"/>
    <mergeCell ref="M294:Q294"/>
    <mergeCell ref="R294:V294"/>
    <mergeCell ref="C295:L295"/>
    <mergeCell ref="M295:Q295"/>
    <mergeCell ref="R295:V295"/>
    <mergeCell ref="C296:L296"/>
    <mergeCell ref="M296:Q296"/>
    <mergeCell ref="R296:V296"/>
    <mergeCell ref="C297:L297"/>
    <mergeCell ref="M297:Q297"/>
    <mergeCell ref="R297:V297"/>
    <mergeCell ref="C298:L298"/>
    <mergeCell ref="M298:Q298"/>
    <mergeCell ref="R298:V298"/>
    <mergeCell ref="C299:L299"/>
    <mergeCell ref="M299:Q299"/>
    <mergeCell ref="R299:V299"/>
    <mergeCell ref="C300:L300"/>
    <mergeCell ref="M300:Q300"/>
    <mergeCell ref="R300:V300"/>
    <mergeCell ref="C301:L301"/>
    <mergeCell ref="M301:Q301"/>
    <mergeCell ref="R301:V301"/>
    <mergeCell ref="C302:L302"/>
    <mergeCell ref="M302:Q302"/>
    <mergeCell ref="R302:V302"/>
    <mergeCell ref="C303:L303"/>
    <mergeCell ref="M303:Q303"/>
    <mergeCell ref="R303:V303"/>
    <mergeCell ref="C304:L304"/>
    <mergeCell ref="M304:Q304"/>
    <mergeCell ref="R304:V304"/>
    <mergeCell ref="C305:L305"/>
    <mergeCell ref="M305:Q305"/>
    <mergeCell ref="R305:V305"/>
    <mergeCell ref="C306:L306"/>
    <mergeCell ref="M306:Q306"/>
    <mergeCell ref="R306:V306"/>
    <mergeCell ref="C307:L307"/>
    <mergeCell ref="M307:Q307"/>
    <mergeCell ref="R307:V307"/>
    <mergeCell ref="C308:L308"/>
    <mergeCell ref="M308:Q308"/>
    <mergeCell ref="R308:V308"/>
    <mergeCell ref="C309:L309"/>
    <mergeCell ref="M309:Q309"/>
    <mergeCell ref="R309:V309"/>
    <mergeCell ref="C310:L310"/>
    <mergeCell ref="M310:Q310"/>
    <mergeCell ref="R310:V310"/>
    <mergeCell ref="C311:L311"/>
    <mergeCell ref="M311:Q311"/>
    <mergeCell ref="R311:V311"/>
    <mergeCell ref="C312:L312"/>
    <mergeCell ref="M312:Q312"/>
    <mergeCell ref="R312:V312"/>
    <mergeCell ref="C313:L313"/>
    <mergeCell ref="M313:Q313"/>
    <mergeCell ref="R313:V313"/>
    <mergeCell ref="C314:L314"/>
    <mergeCell ref="M314:Q314"/>
    <mergeCell ref="R314:V314"/>
    <mergeCell ref="C315:L315"/>
    <mergeCell ref="M315:Q315"/>
    <mergeCell ref="R315:V315"/>
    <mergeCell ref="C316:L316"/>
    <mergeCell ref="M316:Q316"/>
    <mergeCell ref="R316:V316"/>
    <mergeCell ref="C317:L317"/>
    <mergeCell ref="M317:Q317"/>
    <mergeCell ref="R317:V317"/>
    <mergeCell ref="C318:L318"/>
    <mergeCell ref="M318:Q318"/>
    <mergeCell ref="R318:V318"/>
    <mergeCell ref="C319:L319"/>
    <mergeCell ref="M319:Q319"/>
    <mergeCell ref="R319:V319"/>
    <mergeCell ref="C320:L320"/>
    <mergeCell ref="M320:Q320"/>
    <mergeCell ref="R320:V320"/>
    <mergeCell ref="C321:L321"/>
    <mergeCell ref="M321:Q321"/>
    <mergeCell ref="R321:V321"/>
    <mergeCell ref="C322:L322"/>
    <mergeCell ref="M322:Q322"/>
    <mergeCell ref="R322:V322"/>
    <mergeCell ref="C323:L323"/>
    <mergeCell ref="M323:Q323"/>
    <mergeCell ref="R323:V323"/>
    <mergeCell ref="C324:L324"/>
    <mergeCell ref="M324:Q324"/>
    <mergeCell ref="R324:V324"/>
    <mergeCell ref="C325:L325"/>
    <mergeCell ref="M325:Q325"/>
    <mergeCell ref="R325:V325"/>
    <mergeCell ref="C326:L326"/>
    <mergeCell ref="M326:Q326"/>
    <mergeCell ref="R326:V326"/>
    <mergeCell ref="C327:L327"/>
    <mergeCell ref="M327:Q327"/>
    <mergeCell ref="R327:V327"/>
    <mergeCell ref="C328:L328"/>
    <mergeCell ref="M328:Q328"/>
    <mergeCell ref="R328:V328"/>
    <mergeCell ref="C329:L329"/>
    <mergeCell ref="M329:Q329"/>
    <mergeCell ref="R329:V329"/>
    <mergeCell ref="C330:L330"/>
    <mergeCell ref="M330:Q330"/>
    <mergeCell ref="R330:V330"/>
    <mergeCell ref="C331:L331"/>
    <mergeCell ref="M331:Q331"/>
    <mergeCell ref="R331:V331"/>
    <mergeCell ref="C332:L332"/>
    <mergeCell ref="M332:Q332"/>
    <mergeCell ref="R332:V332"/>
    <mergeCell ref="C333:L333"/>
    <mergeCell ref="M333:Q333"/>
    <mergeCell ref="R333:V333"/>
    <mergeCell ref="C334:L334"/>
    <mergeCell ref="M334:Q334"/>
    <mergeCell ref="R334:V334"/>
    <mergeCell ref="C335:L335"/>
    <mergeCell ref="M335:Q335"/>
    <mergeCell ref="R335:V335"/>
    <mergeCell ref="C336:L336"/>
    <mergeCell ref="M336:Q336"/>
    <mergeCell ref="R336:V336"/>
    <mergeCell ref="C337:L337"/>
    <mergeCell ref="M337:Q337"/>
    <mergeCell ref="R337:V337"/>
    <mergeCell ref="C338:L338"/>
    <mergeCell ref="M338:Q338"/>
    <mergeCell ref="R338:V338"/>
    <mergeCell ref="C339:L339"/>
    <mergeCell ref="M339:Q339"/>
    <mergeCell ref="R339:V339"/>
    <mergeCell ref="C340:L340"/>
    <mergeCell ref="M340:Q340"/>
    <mergeCell ref="R340:V340"/>
    <mergeCell ref="C341:L341"/>
    <mergeCell ref="M341:Q341"/>
    <mergeCell ref="R341:V341"/>
    <mergeCell ref="C342:L342"/>
    <mergeCell ref="M342:Q342"/>
    <mergeCell ref="R342:V342"/>
    <mergeCell ref="C343:L343"/>
    <mergeCell ref="M343:Q343"/>
    <mergeCell ref="R343:V343"/>
    <mergeCell ref="C344:L344"/>
    <mergeCell ref="M344:Q344"/>
    <mergeCell ref="R344:V344"/>
    <mergeCell ref="C345:L345"/>
    <mergeCell ref="M345:Q345"/>
    <mergeCell ref="R345:V345"/>
    <mergeCell ref="C346:L346"/>
    <mergeCell ref="M346:Q346"/>
    <mergeCell ref="R346:V346"/>
    <mergeCell ref="C347:L347"/>
    <mergeCell ref="M347:Q347"/>
    <mergeCell ref="R347:V347"/>
    <mergeCell ref="C348:L348"/>
    <mergeCell ref="M348:Q348"/>
    <mergeCell ref="R348:V348"/>
    <mergeCell ref="C349:L349"/>
    <mergeCell ref="M349:Q349"/>
    <mergeCell ref="R349:V349"/>
    <mergeCell ref="C350:L350"/>
    <mergeCell ref="M350:Q350"/>
    <mergeCell ref="R350:V350"/>
    <mergeCell ref="C351:L351"/>
    <mergeCell ref="M351:Q351"/>
    <mergeCell ref="R351:V351"/>
    <mergeCell ref="C352:L352"/>
    <mergeCell ref="M352:Q352"/>
    <mergeCell ref="R352:V352"/>
    <mergeCell ref="C353:L353"/>
    <mergeCell ref="M353:Q353"/>
    <mergeCell ref="R353:V353"/>
    <mergeCell ref="C354:L354"/>
    <mergeCell ref="M354:Q354"/>
    <mergeCell ref="R354:V354"/>
    <mergeCell ref="C355:L355"/>
    <mergeCell ref="M355:Q355"/>
    <mergeCell ref="R355:V355"/>
    <mergeCell ref="C356:L356"/>
    <mergeCell ref="M356:Q356"/>
    <mergeCell ref="R356:V356"/>
    <mergeCell ref="C357:L357"/>
    <mergeCell ref="M357:Q357"/>
    <mergeCell ref="R357:V357"/>
    <mergeCell ref="C358:L358"/>
    <mergeCell ref="M358:Q358"/>
    <mergeCell ref="R358:V358"/>
    <mergeCell ref="C359:L359"/>
    <mergeCell ref="M359:Q359"/>
    <mergeCell ref="R359:V359"/>
    <mergeCell ref="C360:L360"/>
    <mergeCell ref="M360:Q360"/>
    <mergeCell ref="R360:V360"/>
    <mergeCell ref="C361:L361"/>
    <mergeCell ref="M361:Q361"/>
    <mergeCell ref="R361:V361"/>
    <mergeCell ref="C362:L362"/>
    <mergeCell ref="M362:Q362"/>
    <mergeCell ref="R362:V362"/>
    <mergeCell ref="C363:L363"/>
    <mergeCell ref="M363:Q363"/>
    <mergeCell ref="R363:V363"/>
    <mergeCell ref="C364:L364"/>
    <mergeCell ref="M364:Q364"/>
    <mergeCell ref="R364:V364"/>
    <mergeCell ref="C365:L365"/>
    <mergeCell ref="M365:Q365"/>
    <mergeCell ref="R365:V365"/>
    <mergeCell ref="C366:L366"/>
    <mergeCell ref="M366:Q366"/>
    <mergeCell ref="R366:V366"/>
    <mergeCell ref="C367:L367"/>
    <mergeCell ref="M367:Q367"/>
    <mergeCell ref="R367:V367"/>
    <mergeCell ref="C368:L368"/>
    <mergeCell ref="M368:Q368"/>
    <mergeCell ref="R368:V368"/>
    <mergeCell ref="C369:L369"/>
    <mergeCell ref="M369:Q369"/>
    <mergeCell ref="R369:V369"/>
    <mergeCell ref="C370:L370"/>
    <mergeCell ref="M370:Q370"/>
    <mergeCell ref="R370:V370"/>
    <mergeCell ref="C371:L371"/>
    <mergeCell ref="M371:Q371"/>
    <mergeCell ref="R371:V371"/>
    <mergeCell ref="C372:L372"/>
    <mergeCell ref="M372:Q372"/>
    <mergeCell ref="R372:V372"/>
    <mergeCell ref="C373:L373"/>
    <mergeCell ref="M373:Q373"/>
    <mergeCell ref="R373:V373"/>
    <mergeCell ref="C374:L374"/>
    <mergeCell ref="M374:Q374"/>
    <mergeCell ref="R374:V374"/>
    <mergeCell ref="C375:L375"/>
    <mergeCell ref="M375:Q375"/>
    <mergeCell ref="R375:V375"/>
    <mergeCell ref="C376:L376"/>
    <mergeCell ref="M376:Q376"/>
    <mergeCell ref="R376:V376"/>
    <mergeCell ref="C377:L377"/>
    <mergeCell ref="M377:Q377"/>
    <mergeCell ref="R377:V377"/>
    <mergeCell ref="C378:L378"/>
    <mergeCell ref="M378:Q378"/>
    <mergeCell ref="R378:V378"/>
    <mergeCell ref="C379:L379"/>
    <mergeCell ref="M379:Q379"/>
    <mergeCell ref="R379:V379"/>
    <mergeCell ref="C380:L380"/>
    <mergeCell ref="M380:Q380"/>
    <mergeCell ref="R380:V380"/>
    <mergeCell ref="C381:L381"/>
    <mergeCell ref="M381:Q381"/>
    <mergeCell ref="R381:V381"/>
    <mergeCell ref="C382:L382"/>
    <mergeCell ref="M382:Q382"/>
    <mergeCell ref="R382:V382"/>
    <mergeCell ref="C383:L383"/>
    <mergeCell ref="M383:Q383"/>
    <mergeCell ref="R383:V383"/>
    <mergeCell ref="C384:L384"/>
    <mergeCell ref="M384:Q384"/>
    <mergeCell ref="R384:V384"/>
    <mergeCell ref="C385:L385"/>
    <mergeCell ref="M385:Q385"/>
    <mergeCell ref="R385:V385"/>
    <mergeCell ref="C386:L386"/>
    <mergeCell ref="M386:Q386"/>
    <mergeCell ref="R386:V386"/>
    <mergeCell ref="C387:L387"/>
    <mergeCell ref="M387:Q387"/>
    <mergeCell ref="R387:V387"/>
    <mergeCell ref="C388:L388"/>
    <mergeCell ref="M388:Q388"/>
    <mergeCell ref="R388:V388"/>
    <mergeCell ref="C389:L389"/>
    <mergeCell ref="M389:Q389"/>
    <mergeCell ref="R389:V389"/>
    <mergeCell ref="C390:L390"/>
    <mergeCell ref="M390:Q390"/>
    <mergeCell ref="R390:V390"/>
    <mergeCell ref="C391:L391"/>
    <mergeCell ref="M391:Q391"/>
    <mergeCell ref="R391:V391"/>
    <mergeCell ref="C392:L392"/>
    <mergeCell ref="M392:Q392"/>
    <mergeCell ref="R392:V392"/>
    <mergeCell ref="C393:L393"/>
    <mergeCell ref="M393:Q393"/>
    <mergeCell ref="R393:V393"/>
    <mergeCell ref="C394:L394"/>
    <mergeCell ref="M394:Q394"/>
    <mergeCell ref="R394:V394"/>
    <mergeCell ref="C395:L395"/>
    <mergeCell ref="M395:Q395"/>
    <mergeCell ref="R395:V395"/>
    <mergeCell ref="C396:L396"/>
    <mergeCell ref="M396:Q396"/>
    <mergeCell ref="R396:V396"/>
    <mergeCell ref="C397:L397"/>
    <mergeCell ref="M397:Q397"/>
    <mergeCell ref="R397:V397"/>
    <mergeCell ref="C398:L398"/>
    <mergeCell ref="M398:Q398"/>
    <mergeCell ref="R398:V398"/>
    <mergeCell ref="C399:L399"/>
    <mergeCell ref="M399:Q399"/>
    <mergeCell ref="R399:V399"/>
    <mergeCell ref="C400:L400"/>
    <mergeCell ref="M400:Q400"/>
    <mergeCell ref="R400:V400"/>
    <mergeCell ref="C401:L401"/>
    <mergeCell ref="M401:Q401"/>
    <mergeCell ref="R401:V401"/>
    <mergeCell ref="C402:L402"/>
    <mergeCell ref="M402:Q402"/>
    <mergeCell ref="R402:V402"/>
    <mergeCell ref="C403:L403"/>
    <mergeCell ref="M403:Q403"/>
    <mergeCell ref="R403:V403"/>
    <mergeCell ref="C404:L404"/>
    <mergeCell ref="M404:Q404"/>
    <mergeCell ref="R404:V404"/>
    <mergeCell ref="C405:L405"/>
    <mergeCell ref="M405:Q405"/>
    <mergeCell ref="R405:V405"/>
    <mergeCell ref="C406:L406"/>
    <mergeCell ref="M406:Q406"/>
    <mergeCell ref="R406:V406"/>
    <mergeCell ref="C407:L407"/>
    <mergeCell ref="M407:Q407"/>
    <mergeCell ref="R407:V407"/>
    <mergeCell ref="C408:L408"/>
    <mergeCell ref="M408:Q408"/>
    <mergeCell ref="R408:V408"/>
    <mergeCell ref="C409:L409"/>
    <mergeCell ref="M409:Q409"/>
    <mergeCell ref="R409:V409"/>
    <mergeCell ref="C410:L410"/>
    <mergeCell ref="M410:Q410"/>
    <mergeCell ref="R410:V410"/>
    <mergeCell ref="C411:L411"/>
    <mergeCell ref="M411:Q411"/>
    <mergeCell ref="R411:V411"/>
    <mergeCell ref="C412:L412"/>
    <mergeCell ref="M412:Q412"/>
    <mergeCell ref="R412:V412"/>
    <mergeCell ref="C413:L413"/>
    <mergeCell ref="M413:Q413"/>
    <mergeCell ref="R413:V413"/>
    <mergeCell ref="C414:L414"/>
    <mergeCell ref="M414:Q414"/>
    <mergeCell ref="R414:V414"/>
    <mergeCell ref="C415:L415"/>
    <mergeCell ref="M415:Q415"/>
    <mergeCell ref="R415:V415"/>
    <mergeCell ref="C416:L416"/>
    <mergeCell ref="M416:Q416"/>
    <mergeCell ref="R416:V416"/>
    <mergeCell ref="C417:L417"/>
    <mergeCell ref="M417:Q417"/>
    <mergeCell ref="R417:V417"/>
    <mergeCell ref="C418:L418"/>
    <mergeCell ref="M418:Q418"/>
    <mergeCell ref="R418:V418"/>
    <mergeCell ref="C419:L419"/>
    <mergeCell ref="M419:Q419"/>
    <mergeCell ref="R419:V419"/>
    <mergeCell ref="C420:L420"/>
    <mergeCell ref="M420:Q420"/>
    <mergeCell ref="R420:V420"/>
    <mergeCell ref="C421:L421"/>
    <mergeCell ref="M421:Q421"/>
    <mergeCell ref="R421:V421"/>
    <mergeCell ref="C422:L422"/>
    <mergeCell ref="M422:Q422"/>
    <mergeCell ref="R422:V422"/>
    <mergeCell ref="C423:L423"/>
    <mergeCell ref="M423:Q423"/>
    <mergeCell ref="R423:V423"/>
    <mergeCell ref="C424:L424"/>
    <mergeCell ref="M424:Q424"/>
    <mergeCell ref="R424:V424"/>
    <mergeCell ref="C425:L425"/>
    <mergeCell ref="M425:Q425"/>
    <mergeCell ref="R425:V425"/>
    <mergeCell ref="C426:L426"/>
    <mergeCell ref="M426:Q426"/>
    <mergeCell ref="R426:V426"/>
    <mergeCell ref="C427:L427"/>
    <mergeCell ref="M427:Q427"/>
    <mergeCell ref="R427:V427"/>
    <mergeCell ref="C428:L428"/>
    <mergeCell ref="M428:Q428"/>
    <mergeCell ref="R428:V428"/>
    <mergeCell ref="C429:L429"/>
    <mergeCell ref="M429:Q429"/>
    <mergeCell ref="R429:V429"/>
    <mergeCell ref="C430:L430"/>
    <mergeCell ref="M430:Q430"/>
    <mergeCell ref="R430:V430"/>
    <mergeCell ref="C431:L431"/>
    <mergeCell ref="M431:Q431"/>
    <mergeCell ref="R431:V431"/>
    <mergeCell ref="C432:L432"/>
    <mergeCell ref="M432:Q432"/>
    <mergeCell ref="R432:V432"/>
    <mergeCell ref="C433:L433"/>
    <mergeCell ref="M433:Q433"/>
    <mergeCell ref="R433:V433"/>
    <mergeCell ref="C434:L434"/>
    <mergeCell ref="M434:Q434"/>
    <mergeCell ref="R434:V434"/>
    <mergeCell ref="C435:L435"/>
    <mergeCell ref="M435:Q435"/>
    <mergeCell ref="R435:V435"/>
    <mergeCell ref="C436:L436"/>
    <mergeCell ref="M436:Q436"/>
    <mergeCell ref="R436:V436"/>
    <mergeCell ref="C437:L437"/>
    <mergeCell ref="M437:Q437"/>
    <mergeCell ref="R437:V437"/>
    <mergeCell ref="C438:L438"/>
    <mergeCell ref="M438:Q438"/>
    <mergeCell ref="R438:V438"/>
    <mergeCell ref="C439:L439"/>
    <mergeCell ref="M439:Q439"/>
    <mergeCell ref="R439:V439"/>
    <mergeCell ref="C440:L440"/>
    <mergeCell ref="M440:Q440"/>
    <mergeCell ref="R440:V440"/>
    <mergeCell ref="C441:L441"/>
    <mergeCell ref="M441:Q441"/>
    <mergeCell ref="R441:V441"/>
    <mergeCell ref="C442:L442"/>
    <mergeCell ref="M442:Q442"/>
    <mergeCell ref="R442:V442"/>
    <mergeCell ref="C443:L443"/>
    <mergeCell ref="M443:Q443"/>
    <mergeCell ref="R443:V443"/>
    <mergeCell ref="C444:L444"/>
    <mergeCell ref="M444:Q444"/>
    <mergeCell ref="R444:V444"/>
    <mergeCell ref="C445:L445"/>
    <mergeCell ref="M445:Q445"/>
    <mergeCell ref="R445:V445"/>
    <mergeCell ref="C446:L446"/>
    <mergeCell ref="M446:Q446"/>
    <mergeCell ref="R446:V446"/>
    <mergeCell ref="C447:L447"/>
    <mergeCell ref="M447:Q447"/>
    <mergeCell ref="R447:V447"/>
    <mergeCell ref="C448:L448"/>
    <mergeCell ref="M448:Q448"/>
    <mergeCell ref="R448:V448"/>
    <mergeCell ref="C449:L449"/>
    <mergeCell ref="M449:Q449"/>
    <mergeCell ref="R449:V449"/>
    <mergeCell ref="C450:L450"/>
    <mergeCell ref="M450:Q450"/>
    <mergeCell ref="R450:V450"/>
    <mergeCell ref="C451:L451"/>
    <mergeCell ref="M451:Q451"/>
    <mergeCell ref="R451:V451"/>
    <mergeCell ref="C452:L452"/>
    <mergeCell ref="M452:Q452"/>
    <mergeCell ref="R452:V452"/>
    <mergeCell ref="C453:L453"/>
    <mergeCell ref="M453:Q453"/>
    <mergeCell ref="R453:V453"/>
    <mergeCell ref="C454:L454"/>
    <mergeCell ref="M454:Q454"/>
    <mergeCell ref="R454:V454"/>
    <mergeCell ref="C455:L455"/>
    <mergeCell ref="M455:Q455"/>
    <mergeCell ref="R455:V455"/>
    <mergeCell ref="C456:L456"/>
    <mergeCell ref="M456:Q456"/>
    <mergeCell ref="R456:V456"/>
    <mergeCell ref="C457:L457"/>
    <mergeCell ref="M457:Q457"/>
    <mergeCell ref="R457:V457"/>
    <mergeCell ref="C458:L458"/>
    <mergeCell ref="M458:Q458"/>
    <mergeCell ref="R458:V458"/>
    <mergeCell ref="C459:L459"/>
    <mergeCell ref="M459:Q459"/>
    <mergeCell ref="R459:V459"/>
    <mergeCell ref="C460:L460"/>
    <mergeCell ref="M460:Q460"/>
    <mergeCell ref="R460:V460"/>
    <mergeCell ref="C461:L461"/>
    <mergeCell ref="M461:Q461"/>
    <mergeCell ref="R461:V461"/>
    <mergeCell ref="C462:L462"/>
    <mergeCell ref="M462:Q462"/>
    <mergeCell ref="R462:V462"/>
    <mergeCell ref="C463:L463"/>
    <mergeCell ref="M463:Q463"/>
    <mergeCell ref="R463:V463"/>
    <mergeCell ref="C464:L464"/>
    <mergeCell ref="M464:Q464"/>
    <mergeCell ref="R464:V464"/>
    <mergeCell ref="C465:L465"/>
    <mergeCell ref="M465:Q465"/>
    <mergeCell ref="R465:V465"/>
    <mergeCell ref="C466:L466"/>
    <mergeCell ref="M466:Q466"/>
    <mergeCell ref="R466:V466"/>
    <mergeCell ref="C467:L467"/>
    <mergeCell ref="M467:Q467"/>
    <mergeCell ref="R467:V467"/>
    <mergeCell ref="C468:L468"/>
    <mergeCell ref="M468:Q468"/>
    <mergeCell ref="R468:V468"/>
    <mergeCell ref="C469:L469"/>
    <mergeCell ref="M469:Q469"/>
    <mergeCell ref="R469:V469"/>
    <mergeCell ref="C470:L470"/>
    <mergeCell ref="M470:Q470"/>
    <mergeCell ref="R470:V470"/>
    <mergeCell ref="C471:L471"/>
    <mergeCell ref="M471:Q471"/>
    <mergeCell ref="R471:V471"/>
    <mergeCell ref="C472:L472"/>
    <mergeCell ref="M472:Q472"/>
    <mergeCell ref="R472:V472"/>
    <mergeCell ref="C473:L473"/>
    <mergeCell ref="M473:Q473"/>
    <mergeCell ref="R473:V473"/>
    <mergeCell ref="C474:L474"/>
    <mergeCell ref="M474:Q474"/>
    <mergeCell ref="R474:V474"/>
    <mergeCell ref="C475:L475"/>
    <mergeCell ref="M475:Q475"/>
    <mergeCell ref="R475:V475"/>
    <mergeCell ref="C476:L476"/>
    <mergeCell ref="M476:Q476"/>
    <mergeCell ref="R476:V476"/>
    <mergeCell ref="C477:L477"/>
    <mergeCell ref="M477:Q477"/>
    <mergeCell ref="R477:V477"/>
    <mergeCell ref="C478:L478"/>
    <mergeCell ref="M478:Q478"/>
    <mergeCell ref="R478:V478"/>
    <mergeCell ref="C479:L479"/>
    <mergeCell ref="M479:Q479"/>
    <mergeCell ref="R479:V479"/>
    <mergeCell ref="C480:L480"/>
    <mergeCell ref="M480:Q480"/>
    <mergeCell ref="R480:V480"/>
    <mergeCell ref="C481:L481"/>
    <mergeCell ref="M481:Q481"/>
    <mergeCell ref="R481:V481"/>
    <mergeCell ref="C482:L482"/>
    <mergeCell ref="M482:Q482"/>
    <mergeCell ref="R482:V482"/>
    <mergeCell ref="C483:L483"/>
    <mergeCell ref="M483:Q483"/>
    <mergeCell ref="R483:V483"/>
    <mergeCell ref="C484:L484"/>
    <mergeCell ref="M484:Q484"/>
    <mergeCell ref="R484:V484"/>
    <mergeCell ref="C485:L485"/>
    <mergeCell ref="M485:Q485"/>
    <mergeCell ref="R485:V485"/>
    <mergeCell ref="C486:L486"/>
    <mergeCell ref="M486:Q486"/>
    <mergeCell ref="R486:V486"/>
    <mergeCell ref="C487:L487"/>
    <mergeCell ref="M487:Q487"/>
    <mergeCell ref="R487:V487"/>
    <mergeCell ref="C488:L488"/>
    <mergeCell ref="M488:Q488"/>
    <mergeCell ref="R488:V488"/>
    <mergeCell ref="C489:L489"/>
    <mergeCell ref="M489:Q489"/>
    <mergeCell ref="R489:V489"/>
    <mergeCell ref="C490:L490"/>
    <mergeCell ref="M490:Q490"/>
    <mergeCell ref="R490:V490"/>
    <mergeCell ref="C491:L491"/>
    <mergeCell ref="M491:Q491"/>
    <mergeCell ref="R491:V491"/>
    <mergeCell ref="C492:L492"/>
    <mergeCell ref="M492:Q492"/>
    <mergeCell ref="R492:V492"/>
    <mergeCell ref="C493:L493"/>
    <mergeCell ref="M493:Q493"/>
    <mergeCell ref="R493:V493"/>
    <mergeCell ref="C494:L494"/>
    <mergeCell ref="M494:Q494"/>
    <mergeCell ref="R494:V494"/>
    <mergeCell ref="C495:L495"/>
    <mergeCell ref="M495:Q495"/>
    <mergeCell ref="R495:V495"/>
    <mergeCell ref="C496:L496"/>
    <mergeCell ref="M496:Q496"/>
    <mergeCell ref="R496:V496"/>
    <mergeCell ref="C497:L497"/>
    <mergeCell ref="M497:Q497"/>
    <mergeCell ref="R497:V497"/>
    <mergeCell ref="C498:L498"/>
    <mergeCell ref="M498:Q498"/>
    <mergeCell ref="R498:V498"/>
    <mergeCell ref="C499:L499"/>
    <mergeCell ref="M499:Q499"/>
    <mergeCell ref="R499:V499"/>
    <mergeCell ref="C500:L500"/>
    <mergeCell ref="M500:Q500"/>
    <mergeCell ref="R500:V500"/>
    <mergeCell ref="C501:L501"/>
    <mergeCell ref="M501:Q501"/>
    <mergeCell ref="R501:V501"/>
    <mergeCell ref="C502:L502"/>
    <mergeCell ref="M502:Q502"/>
    <mergeCell ref="R502:V502"/>
    <mergeCell ref="C503:L503"/>
    <mergeCell ref="M503:Q503"/>
    <mergeCell ref="R503:V503"/>
    <mergeCell ref="C504:L504"/>
    <mergeCell ref="M504:Q504"/>
    <mergeCell ref="R504:V504"/>
    <mergeCell ref="C505:L505"/>
    <mergeCell ref="M505:Q505"/>
    <mergeCell ref="R505:V505"/>
    <mergeCell ref="C506:L506"/>
    <mergeCell ref="M506:Q506"/>
    <mergeCell ref="R506:V506"/>
    <mergeCell ref="C507:L507"/>
    <mergeCell ref="M507:Q507"/>
    <mergeCell ref="R507:V507"/>
    <mergeCell ref="C508:L508"/>
    <mergeCell ref="M508:Q508"/>
    <mergeCell ref="R508:V508"/>
    <mergeCell ref="C509:L509"/>
    <mergeCell ref="M509:Q509"/>
    <mergeCell ref="R509:V509"/>
    <mergeCell ref="C510:L510"/>
    <mergeCell ref="M510:Q510"/>
    <mergeCell ref="R510:V510"/>
    <mergeCell ref="C511:L511"/>
    <mergeCell ref="M511:Q511"/>
    <mergeCell ref="R511:V511"/>
    <mergeCell ref="C512:L512"/>
    <mergeCell ref="M512:Q512"/>
    <mergeCell ref="R512:V512"/>
    <mergeCell ref="C513:L513"/>
    <mergeCell ref="M513:Q513"/>
    <mergeCell ref="R513:V513"/>
    <mergeCell ref="C514:L514"/>
    <mergeCell ref="M514:Q514"/>
    <mergeCell ref="R514:V514"/>
    <mergeCell ref="C515:L515"/>
    <mergeCell ref="M515:Q515"/>
    <mergeCell ref="R515:V515"/>
    <mergeCell ref="C516:L516"/>
    <mergeCell ref="M516:Q516"/>
    <mergeCell ref="R516:V516"/>
    <mergeCell ref="C517:L517"/>
    <mergeCell ref="M517:Q517"/>
    <mergeCell ref="R517:V517"/>
    <mergeCell ref="C518:L518"/>
    <mergeCell ref="M518:Q518"/>
    <mergeCell ref="R518:V518"/>
    <mergeCell ref="C519:L519"/>
    <mergeCell ref="M519:Q519"/>
    <mergeCell ref="R519:V519"/>
    <mergeCell ref="C520:L520"/>
    <mergeCell ref="M520:Q520"/>
    <mergeCell ref="R520:V520"/>
    <mergeCell ref="C521:L521"/>
    <mergeCell ref="M521:Q521"/>
    <mergeCell ref="R521:V521"/>
    <mergeCell ref="C522:L522"/>
    <mergeCell ref="M522:Q522"/>
    <mergeCell ref="R522:V522"/>
    <mergeCell ref="C523:L523"/>
    <mergeCell ref="M523:Q523"/>
    <mergeCell ref="R523:V523"/>
    <mergeCell ref="C524:L524"/>
    <mergeCell ref="M524:Q524"/>
    <mergeCell ref="R524:V524"/>
    <mergeCell ref="C525:L525"/>
    <mergeCell ref="M525:Q525"/>
    <mergeCell ref="R525:V525"/>
    <mergeCell ref="C526:L526"/>
    <mergeCell ref="M526:Q526"/>
    <mergeCell ref="R526:V526"/>
    <mergeCell ref="C527:L527"/>
    <mergeCell ref="M527:Q527"/>
    <mergeCell ref="R527:V527"/>
    <mergeCell ref="C528:L528"/>
    <mergeCell ref="M528:Q528"/>
    <mergeCell ref="R528:V528"/>
    <mergeCell ref="C529:L529"/>
    <mergeCell ref="M529:Q529"/>
    <mergeCell ref="R529:V529"/>
    <mergeCell ref="C530:L530"/>
    <mergeCell ref="M530:Q530"/>
    <mergeCell ref="R530:V530"/>
    <mergeCell ref="C531:L531"/>
    <mergeCell ref="M531:Q531"/>
    <mergeCell ref="R531:V531"/>
    <mergeCell ref="C532:L532"/>
    <mergeCell ref="M532:Q532"/>
    <mergeCell ref="R532:V532"/>
    <mergeCell ref="C533:L533"/>
    <mergeCell ref="M533:Q533"/>
    <mergeCell ref="R533:V533"/>
    <mergeCell ref="C534:L534"/>
    <mergeCell ref="M534:Q534"/>
    <mergeCell ref="R534:V534"/>
    <mergeCell ref="C535:L535"/>
    <mergeCell ref="M535:Q535"/>
    <mergeCell ref="R535:V535"/>
    <mergeCell ref="C536:L536"/>
    <mergeCell ref="M536:Q536"/>
    <mergeCell ref="R536:V536"/>
    <mergeCell ref="C537:L537"/>
    <mergeCell ref="M537:Q537"/>
    <mergeCell ref="R537:V537"/>
    <mergeCell ref="C538:L538"/>
    <mergeCell ref="M538:Q538"/>
    <mergeCell ref="R538:V538"/>
    <mergeCell ref="C539:L539"/>
    <mergeCell ref="M539:Q539"/>
    <mergeCell ref="R539:V539"/>
    <mergeCell ref="C540:L540"/>
    <mergeCell ref="M540:Q540"/>
    <mergeCell ref="R540:V540"/>
    <mergeCell ref="C541:L541"/>
    <mergeCell ref="M541:Q541"/>
    <mergeCell ref="R541:V541"/>
    <mergeCell ref="C542:L542"/>
    <mergeCell ref="M542:Q542"/>
    <mergeCell ref="R542:V542"/>
    <mergeCell ref="C543:L543"/>
    <mergeCell ref="M543:Q543"/>
    <mergeCell ref="R543:V543"/>
    <mergeCell ref="C544:L544"/>
    <mergeCell ref="M544:Q544"/>
    <mergeCell ref="R544:V544"/>
    <mergeCell ref="C545:L545"/>
    <mergeCell ref="M545:Q545"/>
    <mergeCell ref="R545:V545"/>
    <mergeCell ref="C546:L546"/>
    <mergeCell ref="M546:Q546"/>
    <mergeCell ref="R546:V546"/>
    <mergeCell ref="C547:L547"/>
    <mergeCell ref="M547:Q547"/>
    <mergeCell ref="R547:V547"/>
    <mergeCell ref="C548:L548"/>
    <mergeCell ref="M548:Q548"/>
    <mergeCell ref="R548:V548"/>
    <mergeCell ref="C549:L549"/>
    <mergeCell ref="M549:Q549"/>
    <mergeCell ref="R549:V549"/>
    <mergeCell ref="C550:L550"/>
    <mergeCell ref="M550:Q550"/>
    <mergeCell ref="R550:V550"/>
    <mergeCell ref="C551:L551"/>
    <mergeCell ref="M551:Q551"/>
    <mergeCell ref="R551:V551"/>
    <mergeCell ref="C552:L552"/>
    <mergeCell ref="M552:Q552"/>
    <mergeCell ref="R552:V552"/>
    <mergeCell ref="C553:L553"/>
    <mergeCell ref="M553:Q553"/>
    <mergeCell ref="R553:V553"/>
    <mergeCell ref="C554:L554"/>
    <mergeCell ref="M554:Q554"/>
    <mergeCell ref="R554:V554"/>
    <mergeCell ref="C555:L555"/>
    <mergeCell ref="M555:Q555"/>
    <mergeCell ref="R555:V555"/>
    <mergeCell ref="C556:L556"/>
    <mergeCell ref="M556:Q556"/>
    <mergeCell ref="R556:V556"/>
    <mergeCell ref="C557:L557"/>
    <mergeCell ref="M557:Q557"/>
    <mergeCell ref="R557:V557"/>
    <mergeCell ref="C558:L558"/>
    <mergeCell ref="M558:Q558"/>
    <mergeCell ref="R558:V558"/>
    <mergeCell ref="C559:L559"/>
    <mergeCell ref="M559:Q559"/>
    <mergeCell ref="R559:V559"/>
    <mergeCell ref="C560:L560"/>
    <mergeCell ref="M560:Q560"/>
    <mergeCell ref="R560:V560"/>
    <mergeCell ref="C561:L561"/>
    <mergeCell ref="M561:Q561"/>
    <mergeCell ref="R561:V561"/>
    <mergeCell ref="C562:L562"/>
    <mergeCell ref="M562:Q562"/>
    <mergeCell ref="R562:V562"/>
    <mergeCell ref="C563:L563"/>
    <mergeCell ref="M563:Q563"/>
    <mergeCell ref="R563:V563"/>
    <mergeCell ref="C564:L564"/>
    <mergeCell ref="M564:Q564"/>
    <mergeCell ref="R564:V564"/>
    <mergeCell ref="C565:L565"/>
    <mergeCell ref="M565:Q565"/>
    <mergeCell ref="R565:V565"/>
    <mergeCell ref="C566:L566"/>
    <mergeCell ref="M566:Q566"/>
    <mergeCell ref="R566:V566"/>
    <mergeCell ref="C567:L567"/>
    <mergeCell ref="M567:Q567"/>
    <mergeCell ref="R567:V567"/>
    <mergeCell ref="C568:L568"/>
    <mergeCell ref="M568:Q568"/>
    <mergeCell ref="R568:V568"/>
    <mergeCell ref="C569:L569"/>
    <mergeCell ref="M569:Q569"/>
    <mergeCell ref="R569:V569"/>
    <mergeCell ref="C570:L570"/>
    <mergeCell ref="M570:Q570"/>
    <mergeCell ref="R570:V570"/>
    <mergeCell ref="C571:L571"/>
    <mergeCell ref="M571:Q571"/>
    <mergeCell ref="R571:V571"/>
    <mergeCell ref="C572:L572"/>
    <mergeCell ref="M572:Q572"/>
    <mergeCell ref="R572:V572"/>
    <mergeCell ref="C573:L573"/>
    <mergeCell ref="M573:Q573"/>
    <mergeCell ref="R573:V573"/>
    <mergeCell ref="C574:L574"/>
    <mergeCell ref="M574:Q574"/>
    <mergeCell ref="R574:V574"/>
    <mergeCell ref="C575:L575"/>
    <mergeCell ref="M575:Q575"/>
    <mergeCell ref="R575:V575"/>
    <mergeCell ref="C576:L576"/>
    <mergeCell ref="M576:Q576"/>
    <mergeCell ref="R576:V576"/>
    <mergeCell ref="C577:L577"/>
    <mergeCell ref="M577:Q577"/>
    <mergeCell ref="R577:V577"/>
    <mergeCell ref="C578:L578"/>
    <mergeCell ref="M578:Q578"/>
    <mergeCell ref="R578:V578"/>
    <mergeCell ref="C579:L579"/>
    <mergeCell ref="M579:Q579"/>
    <mergeCell ref="R579:V579"/>
    <mergeCell ref="C580:L580"/>
    <mergeCell ref="M580:Q580"/>
    <mergeCell ref="R580:V580"/>
    <mergeCell ref="C581:L581"/>
    <mergeCell ref="M581:Q581"/>
    <mergeCell ref="R581:V581"/>
    <mergeCell ref="C582:L582"/>
    <mergeCell ref="M582:Q582"/>
    <mergeCell ref="R582:V582"/>
    <mergeCell ref="C583:L583"/>
    <mergeCell ref="M583:Q583"/>
    <mergeCell ref="R583:V583"/>
    <mergeCell ref="C584:L584"/>
    <mergeCell ref="M584:Q584"/>
    <mergeCell ref="R584:V584"/>
    <mergeCell ref="C585:L585"/>
    <mergeCell ref="M585:Q585"/>
    <mergeCell ref="R585:V585"/>
    <mergeCell ref="C586:L586"/>
    <mergeCell ref="M586:Q586"/>
    <mergeCell ref="R586:V586"/>
    <mergeCell ref="C587:L587"/>
    <mergeCell ref="M587:Q587"/>
    <mergeCell ref="R587:V587"/>
    <mergeCell ref="C588:L588"/>
    <mergeCell ref="M588:Q588"/>
    <mergeCell ref="R588:V588"/>
    <mergeCell ref="C589:L589"/>
    <mergeCell ref="M589:Q589"/>
    <mergeCell ref="R589:V589"/>
    <mergeCell ref="C590:L590"/>
    <mergeCell ref="M590:Q590"/>
    <mergeCell ref="R590:V590"/>
    <mergeCell ref="C591:L591"/>
    <mergeCell ref="M591:Q591"/>
    <mergeCell ref="R591:V591"/>
    <mergeCell ref="C592:L592"/>
    <mergeCell ref="M592:Q592"/>
    <mergeCell ref="R592:V592"/>
    <mergeCell ref="C593:L593"/>
    <mergeCell ref="M593:Q593"/>
    <mergeCell ref="R593:V593"/>
    <mergeCell ref="C594:L594"/>
    <mergeCell ref="M594:Q594"/>
    <mergeCell ref="R594:V594"/>
    <mergeCell ref="C595:L595"/>
    <mergeCell ref="M595:Q595"/>
    <mergeCell ref="R595:V595"/>
    <mergeCell ref="C596:L596"/>
    <mergeCell ref="M596:Q596"/>
    <mergeCell ref="R596:V596"/>
    <mergeCell ref="C597:L597"/>
    <mergeCell ref="M597:Q597"/>
    <mergeCell ref="R597:V597"/>
    <mergeCell ref="C598:L598"/>
    <mergeCell ref="M598:Q598"/>
    <mergeCell ref="R598:V598"/>
    <mergeCell ref="C599:L599"/>
    <mergeCell ref="M599:Q599"/>
    <mergeCell ref="R599:V599"/>
    <mergeCell ref="C600:L600"/>
    <mergeCell ref="M600:Q600"/>
    <mergeCell ref="R600:V600"/>
    <mergeCell ref="C601:L601"/>
    <mergeCell ref="M601:Q601"/>
    <mergeCell ref="R601:V601"/>
    <mergeCell ref="C602:L602"/>
    <mergeCell ref="M602:Q602"/>
    <mergeCell ref="R602:V602"/>
    <mergeCell ref="C603:L603"/>
    <mergeCell ref="M603:Q603"/>
    <mergeCell ref="R603:V603"/>
    <mergeCell ref="C604:L604"/>
    <mergeCell ref="M604:Q604"/>
    <mergeCell ref="R604:V604"/>
    <mergeCell ref="C605:L605"/>
    <mergeCell ref="M605:Q605"/>
    <mergeCell ref="R605:V605"/>
    <mergeCell ref="C606:L606"/>
    <mergeCell ref="M606:Q606"/>
    <mergeCell ref="R606:V606"/>
    <mergeCell ref="C607:L607"/>
    <mergeCell ref="M607:Q607"/>
    <mergeCell ref="R607:V607"/>
    <mergeCell ref="C608:L608"/>
    <mergeCell ref="M608:Q608"/>
    <mergeCell ref="R608:V608"/>
    <mergeCell ref="C609:L609"/>
    <mergeCell ref="M609:Q609"/>
    <mergeCell ref="R609:V609"/>
    <mergeCell ref="C610:L610"/>
    <mergeCell ref="M610:Q610"/>
    <mergeCell ref="R610:V610"/>
    <mergeCell ref="C611:L611"/>
    <mergeCell ref="M611:Q611"/>
    <mergeCell ref="R611:V611"/>
    <mergeCell ref="C612:L612"/>
    <mergeCell ref="M612:Q612"/>
    <mergeCell ref="R612:V612"/>
    <mergeCell ref="C613:L613"/>
    <mergeCell ref="M613:Q613"/>
    <mergeCell ref="R613:V613"/>
    <mergeCell ref="C614:L614"/>
    <mergeCell ref="M614:Q614"/>
    <mergeCell ref="R614:V614"/>
    <mergeCell ref="C615:L615"/>
    <mergeCell ref="M615:Q615"/>
    <mergeCell ref="R615:V615"/>
    <mergeCell ref="C616:L616"/>
    <mergeCell ref="M616:Q616"/>
    <mergeCell ref="R616:V616"/>
    <mergeCell ref="C617:L617"/>
    <mergeCell ref="M617:Q617"/>
    <mergeCell ref="R617:V617"/>
    <mergeCell ref="C618:L618"/>
    <mergeCell ref="M618:Q618"/>
    <mergeCell ref="R618:V618"/>
    <mergeCell ref="C619:L619"/>
    <mergeCell ref="M619:Q619"/>
    <mergeCell ref="R619:V619"/>
    <mergeCell ref="C620:L620"/>
    <mergeCell ref="M620:Q620"/>
    <mergeCell ref="R620:V620"/>
    <mergeCell ref="C621:L621"/>
    <mergeCell ref="M621:Q621"/>
    <mergeCell ref="R621:V621"/>
    <mergeCell ref="C622:L622"/>
    <mergeCell ref="M622:Q622"/>
    <mergeCell ref="R622:V622"/>
    <mergeCell ref="C623:L623"/>
    <mergeCell ref="M623:Q623"/>
    <mergeCell ref="R623:V623"/>
    <mergeCell ref="C624:L624"/>
    <mergeCell ref="M624:Q624"/>
    <mergeCell ref="R624:V624"/>
    <mergeCell ref="C625:L625"/>
    <mergeCell ref="M625:Q625"/>
    <mergeCell ref="R625:V625"/>
    <mergeCell ref="C626:L626"/>
    <mergeCell ref="M626:Q626"/>
    <mergeCell ref="R626:V626"/>
    <mergeCell ref="C627:L627"/>
    <mergeCell ref="M627:Q627"/>
    <mergeCell ref="R627:V627"/>
    <mergeCell ref="C628:L628"/>
    <mergeCell ref="M628:Q628"/>
    <mergeCell ref="R628:V628"/>
    <mergeCell ref="C629:L629"/>
    <mergeCell ref="M629:Q629"/>
    <mergeCell ref="R629:V629"/>
    <mergeCell ref="C630:L630"/>
    <mergeCell ref="M630:Q630"/>
    <mergeCell ref="R630:V630"/>
    <mergeCell ref="C631:L631"/>
    <mergeCell ref="M631:Q631"/>
    <mergeCell ref="R631:V631"/>
    <mergeCell ref="C632:L632"/>
    <mergeCell ref="M632:Q632"/>
    <mergeCell ref="R632:V632"/>
    <mergeCell ref="C633:L633"/>
    <mergeCell ref="M633:Q633"/>
    <mergeCell ref="R633:V633"/>
    <mergeCell ref="C634:L634"/>
    <mergeCell ref="M634:Q634"/>
    <mergeCell ref="R634:V634"/>
    <mergeCell ref="C635:L635"/>
    <mergeCell ref="M635:Q635"/>
    <mergeCell ref="R635:V635"/>
    <mergeCell ref="C636:L636"/>
    <mergeCell ref="M636:Q636"/>
    <mergeCell ref="R636:V636"/>
    <mergeCell ref="C637:L637"/>
    <mergeCell ref="M637:Q637"/>
    <mergeCell ref="R637:V637"/>
    <mergeCell ref="C638:L638"/>
    <mergeCell ref="M638:Q638"/>
    <mergeCell ref="R638:V638"/>
    <mergeCell ref="C639:L639"/>
    <mergeCell ref="M639:Q639"/>
    <mergeCell ref="R639:V639"/>
    <mergeCell ref="C640:L640"/>
    <mergeCell ref="M640:Q640"/>
    <mergeCell ref="R640:V640"/>
    <mergeCell ref="C641:L641"/>
    <mergeCell ref="M641:Q641"/>
    <mergeCell ref="R641:V641"/>
    <mergeCell ref="C642:L642"/>
    <mergeCell ref="M642:Q642"/>
    <mergeCell ref="R642:V642"/>
    <mergeCell ref="C643:L643"/>
    <mergeCell ref="M643:Q643"/>
    <mergeCell ref="R643:V643"/>
    <mergeCell ref="C644:L644"/>
    <mergeCell ref="M644:Q644"/>
    <mergeCell ref="R644:V644"/>
    <mergeCell ref="C645:L645"/>
    <mergeCell ref="M645:Q645"/>
    <mergeCell ref="R645:V645"/>
    <mergeCell ref="C646:L646"/>
    <mergeCell ref="M646:Q646"/>
    <mergeCell ref="R646:V646"/>
    <mergeCell ref="C647:L647"/>
    <mergeCell ref="M647:Q647"/>
    <mergeCell ref="R647:V647"/>
    <mergeCell ref="C648:L648"/>
    <mergeCell ref="M648:Q648"/>
    <mergeCell ref="R648:V648"/>
    <mergeCell ref="C649:L649"/>
    <mergeCell ref="M649:Q649"/>
    <mergeCell ref="R649:V649"/>
    <mergeCell ref="C650:L650"/>
    <mergeCell ref="M650:Q650"/>
    <mergeCell ref="R650:V650"/>
    <mergeCell ref="C651:L651"/>
    <mergeCell ref="M651:Q651"/>
    <mergeCell ref="R651:V651"/>
    <mergeCell ref="C652:L652"/>
    <mergeCell ref="M652:Q652"/>
    <mergeCell ref="R652:V652"/>
    <mergeCell ref="C653:L653"/>
    <mergeCell ref="M653:Q653"/>
    <mergeCell ref="R653:V653"/>
    <mergeCell ref="C654:L654"/>
    <mergeCell ref="M654:Q654"/>
    <mergeCell ref="R654:V654"/>
    <mergeCell ref="C655:L655"/>
    <mergeCell ref="M655:Q655"/>
    <mergeCell ref="R655:V655"/>
    <mergeCell ref="C656:L656"/>
    <mergeCell ref="M656:Q656"/>
    <mergeCell ref="R656:V656"/>
    <mergeCell ref="C657:L657"/>
    <mergeCell ref="M657:Q657"/>
    <mergeCell ref="R657:V657"/>
    <mergeCell ref="C658:L658"/>
    <mergeCell ref="M658:Q658"/>
    <mergeCell ref="R658:V658"/>
    <mergeCell ref="C659:L659"/>
    <mergeCell ref="M659:Q659"/>
    <mergeCell ref="R659:V659"/>
    <mergeCell ref="C660:L660"/>
    <mergeCell ref="M660:Q660"/>
    <mergeCell ref="R660:V660"/>
    <mergeCell ref="C661:L661"/>
    <mergeCell ref="M661:Q661"/>
    <mergeCell ref="R661:V661"/>
    <mergeCell ref="C662:L662"/>
    <mergeCell ref="M662:Q662"/>
    <mergeCell ref="R662:V662"/>
    <mergeCell ref="C663:L663"/>
    <mergeCell ref="M663:Q663"/>
    <mergeCell ref="R663:V663"/>
    <mergeCell ref="C664:L664"/>
    <mergeCell ref="M664:Q664"/>
    <mergeCell ref="R664:V664"/>
    <mergeCell ref="C665:L665"/>
    <mergeCell ref="M665:Q665"/>
    <mergeCell ref="R665:V665"/>
    <mergeCell ref="C666:L666"/>
    <mergeCell ref="M666:Q666"/>
    <mergeCell ref="R666:V666"/>
    <mergeCell ref="C667:L667"/>
    <mergeCell ref="M667:Q667"/>
    <mergeCell ref="R667:V667"/>
    <mergeCell ref="C668:L668"/>
    <mergeCell ref="M668:Q668"/>
    <mergeCell ref="R668:V668"/>
    <mergeCell ref="C669:L669"/>
    <mergeCell ref="M669:Q669"/>
    <mergeCell ref="R669:V669"/>
    <mergeCell ref="C670:L670"/>
    <mergeCell ref="M670:Q670"/>
    <mergeCell ref="R670:V670"/>
    <mergeCell ref="C671:L671"/>
    <mergeCell ref="M671:Q671"/>
    <mergeCell ref="R671:V671"/>
    <mergeCell ref="C672:L672"/>
    <mergeCell ref="M672:Q672"/>
    <mergeCell ref="R672:V672"/>
    <mergeCell ref="C673:L673"/>
    <mergeCell ref="M673:Q673"/>
    <mergeCell ref="R673:V673"/>
    <mergeCell ref="C674:L674"/>
    <mergeCell ref="M674:Q674"/>
    <mergeCell ref="R674:V674"/>
    <mergeCell ref="C675:L675"/>
    <mergeCell ref="M675:Q675"/>
    <mergeCell ref="R675:V675"/>
    <mergeCell ref="C676:L676"/>
    <mergeCell ref="M676:Q676"/>
    <mergeCell ref="R676:V676"/>
    <mergeCell ref="C677:L677"/>
    <mergeCell ref="M677:Q677"/>
    <mergeCell ref="R677:V677"/>
    <mergeCell ref="C678:L678"/>
    <mergeCell ref="M678:Q678"/>
    <mergeCell ref="R678:V678"/>
    <mergeCell ref="C679:L679"/>
    <mergeCell ref="M679:Q679"/>
    <mergeCell ref="R679:V679"/>
    <mergeCell ref="C680:L680"/>
    <mergeCell ref="M680:Q680"/>
    <mergeCell ref="R680:V680"/>
    <mergeCell ref="C681:L681"/>
    <mergeCell ref="M681:Q681"/>
    <mergeCell ref="R681:V681"/>
    <mergeCell ref="C682:L682"/>
    <mergeCell ref="M682:Q682"/>
    <mergeCell ref="R682:V682"/>
    <mergeCell ref="C683:L683"/>
    <mergeCell ref="M683:Q683"/>
    <mergeCell ref="R683:V683"/>
    <mergeCell ref="C684:L684"/>
    <mergeCell ref="M684:Q684"/>
    <mergeCell ref="R684:V684"/>
    <mergeCell ref="C685:L685"/>
    <mergeCell ref="M685:Q685"/>
    <mergeCell ref="R685:V685"/>
    <mergeCell ref="C686:L686"/>
    <mergeCell ref="M686:Q686"/>
    <mergeCell ref="R686:V686"/>
    <mergeCell ref="C687:L687"/>
    <mergeCell ref="M687:Q687"/>
    <mergeCell ref="R687:V687"/>
    <mergeCell ref="C688:L688"/>
    <mergeCell ref="M688:Q688"/>
    <mergeCell ref="R688:V688"/>
    <mergeCell ref="C689:L689"/>
    <mergeCell ref="M689:Q689"/>
    <mergeCell ref="R689:V689"/>
    <mergeCell ref="C690:L690"/>
    <mergeCell ref="M690:Q690"/>
    <mergeCell ref="R690:V690"/>
    <mergeCell ref="C691:L691"/>
    <mergeCell ref="M691:Q691"/>
    <mergeCell ref="R691:V691"/>
    <mergeCell ref="C692:L692"/>
    <mergeCell ref="M692:Q692"/>
    <mergeCell ref="R692:V692"/>
    <mergeCell ref="C693:L693"/>
    <mergeCell ref="M693:Q693"/>
    <mergeCell ref="R693:V693"/>
    <mergeCell ref="C694:L694"/>
    <mergeCell ref="M694:Q694"/>
    <mergeCell ref="R694:V694"/>
    <mergeCell ref="C695:L695"/>
    <mergeCell ref="M695:Q695"/>
    <mergeCell ref="R695:V695"/>
    <mergeCell ref="C696:L696"/>
    <mergeCell ref="M696:Q696"/>
    <mergeCell ref="R696:V696"/>
    <mergeCell ref="C697:L697"/>
    <mergeCell ref="M697:Q697"/>
    <mergeCell ref="R697:V697"/>
    <mergeCell ref="C698:L698"/>
    <mergeCell ref="M698:Q698"/>
    <mergeCell ref="R698:V698"/>
    <mergeCell ref="C699:L699"/>
    <mergeCell ref="M699:Q699"/>
    <mergeCell ref="R699:V699"/>
    <mergeCell ref="C700:L700"/>
    <mergeCell ref="M700:Q700"/>
    <mergeCell ref="R700:V700"/>
    <mergeCell ref="C701:L701"/>
    <mergeCell ref="M701:Q701"/>
    <mergeCell ref="R701:V701"/>
    <mergeCell ref="C702:L702"/>
    <mergeCell ref="M702:Q702"/>
    <mergeCell ref="R702:V702"/>
    <mergeCell ref="C703:L703"/>
    <mergeCell ref="M703:Q703"/>
    <mergeCell ref="R703:V703"/>
    <mergeCell ref="C704:L704"/>
    <mergeCell ref="M704:Q704"/>
    <mergeCell ref="R704:V704"/>
    <mergeCell ref="C705:L705"/>
    <mergeCell ref="M705:Q705"/>
    <mergeCell ref="R705:V705"/>
    <mergeCell ref="C706:L706"/>
    <mergeCell ref="M706:Q706"/>
    <mergeCell ref="R706:V706"/>
    <mergeCell ref="C707:L707"/>
    <mergeCell ref="M707:Q707"/>
    <mergeCell ref="R707:V707"/>
    <mergeCell ref="C708:L708"/>
    <mergeCell ref="M708:Q708"/>
    <mergeCell ref="R708:V708"/>
    <mergeCell ref="C709:L709"/>
    <mergeCell ref="M709:Q709"/>
    <mergeCell ref="R709:V709"/>
    <mergeCell ref="C710:L710"/>
    <mergeCell ref="M710:Q710"/>
    <mergeCell ref="R710:V710"/>
    <mergeCell ref="C711:L711"/>
    <mergeCell ref="M711:Q711"/>
    <mergeCell ref="R711:V711"/>
    <mergeCell ref="C712:L712"/>
    <mergeCell ref="M712:Q712"/>
    <mergeCell ref="R712:V712"/>
    <mergeCell ref="C713:L713"/>
    <mergeCell ref="M713:Q713"/>
    <mergeCell ref="R713:V713"/>
    <mergeCell ref="C714:L714"/>
    <mergeCell ref="M714:Q714"/>
    <mergeCell ref="R714:V714"/>
    <mergeCell ref="C715:L715"/>
    <mergeCell ref="M715:Q715"/>
    <mergeCell ref="R715:V715"/>
    <mergeCell ref="C716:L716"/>
    <mergeCell ref="M716:Q716"/>
    <mergeCell ref="R716:V716"/>
    <mergeCell ref="C717:L717"/>
    <mergeCell ref="M717:Q717"/>
    <mergeCell ref="R717:V717"/>
    <mergeCell ref="C718:L718"/>
    <mergeCell ref="M718:Q718"/>
    <mergeCell ref="R718:V718"/>
    <mergeCell ref="C719:L719"/>
    <mergeCell ref="M719:Q719"/>
    <mergeCell ref="R719:V719"/>
    <mergeCell ref="C720:L720"/>
    <mergeCell ref="M720:Q720"/>
    <mergeCell ref="R720:V720"/>
    <mergeCell ref="C721:L721"/>
    <mergeCell ref="M721:Q721"/>
    <mergeCell ref="R721:V721"/>
    <mergeCell ref="C722:L722"/>
    <mergeCell ref="M722:Q722"/>
    <mergeCell ref="R722:V722"/>
    <mergeCell ref="C723:L723"/>
    <mergeCell ref="M723:Q723"/>
    <mergeCell ref="R723:V723"/>
    <mergeCell ref="C724:L724"/>
    <mergeCell ref="M724:Q724"/>
    <mergeCell ref="R724:V724"/>
    <mergeCell ref="C725:L725"/>
    <mergeCell ref="M725:Q725"/>
    <mergeCell ref="R725:V725"/>
    <mergeCell ref="C726:L726"/>
    <mergeCell ref="M726:Q726"/>
    <mergeCell ref="R726:V726"/>
    <mergeCell ref="C727:L727"/>
    <mergeCell ref="M727:Q727"/>
    <mergeCell ref="R727:V727"/>
    <mergeCell ref="C728:L728"/>
    <mergeCell ref="M728:Q728"/>
    <mergeCell ref="R728:V728"/>
    <mergeCell ref="C729:L729"/>
    <mergeCell ref="M729:Q729"/>
    <mergeCell ref="R729:V729"/>
    <mergeCell ref="C730:L730"/>
    <mergeCell ref="M730:Q730"/>
    <mergeCell ref="R730:V730"/>
    <mergeCell ref="C731:L731"/>
    <mergeCell ref="M731:Q731"/>
    <mergeCell ref="R731:V731"/>
    <mergeCell ref="C732:L732"/>
    <mergeCell ref="M732:Q732"/>
    <mergeCell ref="R732:V732"/>
    <mergeCell ref="C733:L733"/>
    <mergeCell ref="M733:Q733"/>
    <mergeCell ref="R733:V733"/>
    <mergeCell ref="C734:L734"/>
    <mergeCell ref="M734:Q734"/>
    <mergeCell ref="R734:V734"/>
    <mergeCell ref="C735:L735"/>
    <mergeCell ref="M735:Q735"/>
    <mergeCell ref="R735:V735"/>
    <mergeCell ref="C736:L736"/>
    <mergeCell ref="M736:Q736"/>
    <mergeCell ref="R736:V736"/>
    <mergeCell ref="C737:L737"/>
    <mergeCell ref="M737:Q737"/>
    <mergeCell ref="R737:V737"/>
    <mergeCell ref="C738:L738"/>
    <mergeCell ref="M738:Q738"/>
    <mergeCell ref="R738:V738"/>
    <mergeCell ref="C739:L739"/>
    <mergeCell ref="M739:Q739"/>
    <mergeCell ref="R739:V739"/>
    <mergeCell ref="C740:L740"/>
    <mergeCell ref="M740:Q740"/>
    <mergeCell ref="R740:V740"/>
    <mergeCell ref="C741:L741"/>
    <mergeCell ref="M741:Q741"/>
    <mergeCell ref="R741:V741"/>
    <mergeCell ref="C742:L742"/>
    <mergeCell ref="M742:Q742"/>
    <mergeCell ref="R742:V742"/>
    <mergeCell ref="C743:L743"/>
    <mergeCell ref="M743:Q743"/>
    <mergeCell ref="R743:V743"/>
    <mergeCell ref="C744:L744"/>
    <mergeCell ref="M744:Q744"/>
    <mergeCell ref="R744:V744"/>
    <mergeCell ref="C745:L745"/>
    <mergeCell ref="M745:Q745"/>
    <mergeCell ref="R745:V745"/>
    <mergeCell ref="C746:L746"/>
    <mergeCell ref="M746:Q746"/>
    <mergeCell ref="R746:V746"/>
    <mergeCell ref="C747:L747"/>
    <mergeCell ref="M747:Q747"/>
    <mergeCell ref="R747:V747"/>
    <mergeCell ref="C748:L748"/>
    <mergeCell ref="M748:Q748"/>
    <mergeCell ref="R748:V748"/>
    <mergeCell ref="C749:L749"/>
    <mergeCell ref="M749:Q749"/>
    <mergeCell ref="R749:V749"/>
    <mergeCell ref="C750:L750"/>
    <mergeCell ref="M750:Q750"/>
    <mergeCell ref="R750:V750"/>
    <mergeCell ref="C751:L751"/>
    <mergeCell ref="M751:Q751"/>
    <mergeCell ref="R751:V751"/>
    <mergeCell ref="C752:L752"/>
    <mergeCell ref="M752:Q752"/>
    <mergeCell ref="R752:V752"/>
    <mergeCell ref="C753:L753"/>
    <mergeCell ref="M753:Q753"/>
    <mergeCell ref="R753:V753"/>
    <mergeCell ref="C754:L754"/>
    <mergeCell ref="M754:Q754"/>
    <mergeCell ref="R754:V754"/>
    <mergeCell ref="C755:L755"/>
    <mergeCell ref="M755:Q755"/>
    <mergeCell ref="R755:V755"/>
    <mergeCell ref="C756:L756"/>
    <mergeCell ref="M756:Q756"/>
    <mergeCell ref="R756:V756"/>
    <mergeCell ref="C757:L757"/>
    <mergeCell ref="M757:Q757"/>
    <mergeCell ref="R757:V757"/>
    <mergeCell ref="C758:L758"/>
    <mergeCell ref="M758:Q758"/>
    <mergeCell ref="R758:V758"/>
    <mergeCell ref="C759:L759"/>
    <mergeCell ref="M759:Q759"/>
    <mergeCell ref="R759:V759"/>
    <mergeCell ref="C760:L760"/>
    <mergeCell ref="M760:Q760"/>
    <mergeCell ref="R760:V760"/>
    <mergeCell ref="C761:L761"/>
    <mergeCell ref="M761:Q761"/>
    <mergeCell ref="R761:V761"/>
    <mergeCell ref="C762:L762"/>
    <mergeCell ref="M762:Q762"/>
    <mergeCell ref="R762:V762"/>
    <mergeCell ref="C763:L763"/>
    <mergeCell ref="M763:Q763"/>
    <mergeCell ref="R763:V763"/>
    <mergeCell ref="C764:L764"/>
    <mergeCell ref="M764:Q764"/>
    <mergeCell ref="R764:V764"/>
    <mergeCell ref="C765:L765"/>
    <mergeCell ref="M765:Q765"/>
    <mergeCell ref="R765:V765"/>
    <mergeCell ref="C766:L766"/>
    <mergeCell ref="M766:Q766"/>
    <mergeCell ref="R766:V766"/>
    <mergeCell ref="C767:L767"/>
    <mergeCell ref="M767:Q767"/>
    <mergeCell ref="R767:V767"/>
    <mergeCell ref="C768:L768"/>
    <mergeCell ref="M768:Q768"/>
    <mergeCell ref="R768:V768"/>
    <mergeCell ref="C769:L769"/>
    <mergeCell ref="M769:Q769"/>
    <mergeCell ref="R769:V769"/>
    <mergeCell ref="C770:L770"/>
    <mergeCell ref="M770:Q770"/>
    <mergeCell ref="R770:V770"/>
    <mergeCell ref="C771:L771"/>
    <mergeCell ref="M771:Q771"/>
    <mergeCell ref="R771:V771"/>
    <mergeCell ref="C772:L772"/>
    <mergeCell ref="M772:Q772"/>
    <mergeCell ref="R772:V772"/>
    <mergeCell ref="C773:L773"/>
    <mergeCell ref="M773:Q773"/>
    <mergeCell ref="R773:V773"/>
    <mergeCell ref="C774:L774"/>
    <mergeCell ref="M774:Q774"/>
    <mergeCell ref="R774:V774"/>
    <mergeCell ref="C775:L775"/>
    <mergeCell ref="M775:Q775"/>
    <mergeCell ref="R775:V775"/>
    <mergeCell ref="C776:L776"/>
    <mergeCell ref="M776:Q776"/>
    <mergeCell ref="R776:V776"/>
    <mergeCell ref="C777:L777"/>
    <mergeCell ref="M777:Q777"/>
    <mergeCell ref="R777:V777"/>
    <mergeCell ref="C778:L778"/>
    <mergeCell ref="M778:Q778"/>
    <mergeCell ref="R778:V778"/>
    <mergeCell ref="C779:L779"/>
    <mergeCell ref="M779:Q779"/>
    <mergeCell ref="R779:V779"/>
    <mergeCell ref="C780:L780"/>
    <mergeCell ref="M780:Q780"/>
    <mergeCell ref="R780:V780"/>
    <mergeCell ref="C781:L781"/>
    <mergeCell ref="M781:Q781"/>
    <mergeCell ref="R781:V781"/>
    <mergeCell ref="C782:L782"/>
    <mergeCell ref="M782:Q782"/>
    <mergeCell ref="R782:V782"/>
    <mergeCell ref="C783:L783"/>
    <mergeCell ref="M783:Q783"/>
    <mergeCell ref="R783:V783"/>
    <mergeCell ref="C784:L784"/>
    <mergeCell ref="M784:Q784"/>
    <mergeCell ref="R784:V784"/>
    <mergeCell ref="C785:L785"/>
    <mergeCell ref="M785:Q785"/>
    <mergeCell ref="R785:V785"/>
    <mergeCell ref="C786:L786"/>
    <mergeCell ref="M786:Q786"/>
    <mergeCell ref="R786:V786"/>
    <mergeCell ref="C787:L787"/>
    <mergeCell ref="M787:Q787"/>
    <mergeCell ref="R787:V787"/>
    <mergeCell ref="C788:L788"/>
    <mergeCell ref="M788:Q788"/>
    <mergeCell ref="R788:V788"/>
    <mergeCell ref="C789:L789"/>
    <mergeCell ref="M789:Q789"/>
    <mergeCell ref="R789:V789"/>
    <mergeCell ref="C790:L790"/>
    <mergeCell ref="M790:Q790"/>
    <mergeCell ref="R790:V790"/>
    <mergeCell ref="C791:L791"/>
    <mergeCell ref="M791:Q791"/>
    <mergeCell ref="R791:V791"/>
    <mergeCell ref="C792:L792"/>
    <mergeCell ref="M792:Q792"/>
    <mergeCell ref="R792:V792"/>
    <mergeCell ref="C793:L793"/>
    <mergeCell ref="M793:Q793"/>
    <mergeCell ref="R793:V793"/>
    <mergeCell ref="C794:L794"/>
    <mergeCell ref="M794:Q794"/>
    <mergeCell ref="R794:V794"/>
    <mergeCell ref="C795:L795"/>
    <mergeCell ref="M795:Q795"/>
    <mergeCell ref="R795:V795"/>
    <mergeCell ref="C796:L796"/>
    <mergeCell ref="M796:Q796"/>
    <mergeCell ref="R796:V796"/>
    <mergeCell ref="C797:L797"/>
    <mergeCell ref="M797:Q797"/>
    <mergeCell ref="R797:V797"/>
    <mergeCell ref="C798:L798"/>
    <mergeCell ref="M798:Q798"/>
    <mergeCell ref="R798:V798"/>
    <mergeCell ref="C799:L799"/>
    <mergeCell ref="M799:Q799"/>
    <mergeCell ref="R799:V799"/>
    <mergeCell ref="C800:L800"/>
    <mergeCell ref="M800:Q800"/>
    <mergeCell ref="R800:V800"/>
    <mergeCell ref="C801:L801"/>
    <mergeCell ref="M801:Q801"/>
    <mergeCell ref="R801:V801"/>
    <mergeCell ref="C802:L802"/>
    <mergeCell ref="M802:Q802"/>
    <mergeCell ref="R802:V802"/>
    <mergeCell ref="C803:L803"/>
    <mergeCell ref="M803:Q803"/>
    <mergeCell ref="R803:V803"/>
    <mergeCell ref="C804:L804"/>
    <mergeCell ref="M804:Q804"/>
    <mergeCell ref="R804:V804"/>
    <mergeCell ref="C805:L805"/>
    <mergeCell ref="M805:Q805"/>
    <mergeCell ref="R805:V805"/>
    <mergeCell ref="C806:L806"/>
    <mergeCell ref="M806:Q806"/>
    <mergeCell ref="R806:V806"/>
    <mergeCell ref="C807:L807"/>
    <mergeCell ref="M807:Q807"/>
    <mergeCell ref="R807:V807"/>
    <mergeCell ref="C808:L808"/>
    <mergeCell ref="M808:Q808"/>
    <mergeCell ref="R808:V808"/>
    <mergeCell ref="C809:L809"/>
    <mergeCell ref="M809:Q809"/>
    <mergeCell ref="R809:V809"/>
    <mergeCell ref="C810:L810"/>
    <mergeCell ref="M810:Q810"/>
    <mergeCell ref="R810:V810"/>
    <mergeCell ref="C811:L811"/>
    <mergeCell ref="M811:Q811"/>
    <mergeCell ref="R811:V811"/>
    <mergeCell ref="C812:L812"/>
    <mergeCell ref="M812:Q812"/>
    <mergeCell ref="R812:V812"/>
    <mergeCell ref="C813:L813"/>
    <mergeCell ref="M813:Q813"/>
    <mergeCell ref="R813:V813"/>
    <mergeCell ref="C814:L814"/>
    <mergeCell ref="M814:Q814"/>
    <mergeCell ref="R814:V814"/>
    <mergeCell ref="C815:L815"/>
    <mergeCell ref="M815:Q815"/>
    <mergeCell ref="R815:V815"/>
    <mergeCell ref="C816:L816"/>
    <mergeCell ref="M816:Q816"/>
    <mergeCell ref="R816:V816"/>
    <mergeCell ref="C817:L817"/>
    <mergeCell ref="M817:Q817"/>
    <mergeCell ref="R817:V817"/>
    <mergeCell ref="C818:L818"/>
    <mergeCell ref="M818:Q818"/>
    <mergeCell ref="R818:V818"/>
    <mergeCell ref="C819:L819"/>
    <mergeCell ref="M819:Q819"/>
    <mergeCell ref="R819:V819"/>
    <mergeCell ref="C820:L820"/>
    <mergeCell ref="M820:Q820"/>
    <mergeCell ref="R820:V820"/>
    <mergeCell ref="C821:L821"/>
    <mergeCell ref="M821:Q821"/>
    <mergeCell ref="R821:V821"/>
    <mergeCell ref="C822:L822"/>
    <mergeCell ref="M822:Q822"/>
    <mergeCell ref="R822:V822"/>
    <mergeCell ref="C823:L823"/>
    <mergeCell ref="M823:Q823"/>
    <mergeCell ref="R823:V823"/>
    <mergeCell ref="C824:L824"/>
    <mergeCell ref="M824:Q824"/>
    <mergeCell ref="R824:V824"/>
    <mergeCell ref="C825:L825"/>
    <mergeCell ref="M825:Q825"/>
    <mergeCell ref="R825:V825"/>
    <mergeCell ref="C826:L826"/>
    <mergeCell ref="M826:Q826"/>
    <mergeCell ref="R826:V826"/>
    <mergeCell ref="C827:L827"/>
    <mergeCell ref="M827:Q827"/>
    <mergeCell ref="R827:V827"/>
    <mergeCell ref="C828:L828"/>
    <mergeCell ref="M828:Q828"/>
    <mergeCell ref="R828:V828"/>
    <mergeCell ref="C829:L829"/>
    <mergeCell ref="M829:Q829"/>
    <mergeCell ref="R829:V829"/>
    <mergeCell ref="C830:L830"/>
    <mergeCell ref="M830:Q830"/>
    <mergeCell ref="R830:V830"/>
    <mergeCell ref="C831:L831"/>
    <mergeCell ref="M831:Q831"/>
    <mergeCell ref="R831:V831"/>
    <mergeCell ref="C832:L832"/>
    <mergeCell ref="M832:Q832"/>
    <mergeCell ref="R832:V832"/>
    <mergeCell ref="C833:L833"/>
    <mergeCell ref="M833:Q833"/>
    <mergeCell ref="R833:V833"/>
    <mergeCell ref="C834:L834"/>
    <mergeCell ref="M834:Q834"/>
    <mergeCell ref="R834:V834"/>
    <mergeCell ref="C835:L835"/>
    <mergeCell ref="M835:Q835"/>
    <mergeCell ref="R835:V835"/>
    <mergeCell ref="C836:L836"/>
    <mergeCell ref="M836:Q836"/>
    <mergeCell ref="R836:V836"/>
    <mergeCell ref="C837:L837"/>
    <mergeCell ref="M837:Q837"/>
    <mergeCell ref="R837:V837"/>
    <mergeCell ref="C838:L838"/>
    <mergeCell ref="M838:Q838"/>
    <mergeCell ref="R838:V838"/>
    <mergeCell ref="C839:L839"/>
    <mergeCell ref="M839:Q839"/>
    <mergeCell ref="R839:V839"/>
    <mergeCell ref="C840:L840"/>
    <mergeCell ref="M840:Q840"/>
    <mergeCell ref="R840:V840"/>
    <mergeCell ref="C841:L841"/>
    <mergeCell ref="M841:Q841"/>
    <mergeCell ref="R841:V841"/>
    <mergeCell ref="C842:L842"/>
    <mergeCell ref="M842:Q842"/>
    <mergeCell ref="R842:V842"/>
    <mergeCell ref="C843:L843"/>
    <mergeCell ref="M843:Q843"/>
    <mergeCell ref="R843:V843"/>
    <mergeCell ref="C844:L844"/>
    <mergeCell ref="M844:Q844"/>
    <mergeCell ref="R844:V844"/>
    <mergeCell ref="C845:L845"/>
    <mergeCell ref="M845:Q845"/>
    <mergeCell ref="R845:V845"/>
    <mergeCell ref="C846:L846"/>
    <mergeCell ref="M846:Q846"/>
    <mergeCell ref="R846:V846"/>
    <mergeCell ref="C847:L847"/>
    <mergeCell ref="M847:Q847"/>
    <mergeCell ref="R847:V847"/>
    <mergeCell ref="C848:L848"/>
    <mergeCell ref="M848:Q848"/>
    <mergeCell ref="R848:V848"/>
    <mergeCell ref="C849:L849"/>
    <mergeCell ref="M849:Q849"/>
    <mergeCell ref="R849:V849"/>
    <mergeCell ref="C850:L850"/>
    <mergeCell ref="M850:Q850"/>
    <mergeCell ref="R850:V850"/>
    <mergeCell ref="C851:L851"/>
    <mergeCell ref="M851:Q851"/>
    <mergeCell ref="R851:V851"/>
    <mergeCell ref="C852:L852"/>
    <mergeCell ref="M852:Q852"/>
    <mergeCell ref="R852:V852"/>
    <mergeCell ref="C853:L853"/>
    <mergeCell ref="M853:Q853"/>
    <mergeCell ref="R853:V853"/>
    <mergeCell ref="C854:L854"/>
    <mergeCell ref="M854:Q854"/>
    <mergeCell ref="R854:V854"/>
    <mergeCell ref="C855:L855"/>
    <mergeCell ref="M855:Q855"/>
    <mergeCell ref="R855:V855"/>
    <mergeCell ref="C856:L856"/>
    <mergeCell ref="M856:Q856"/>
    <mergeCell ref="R856:V856"/>
    <mergeCell ref="C857:L857"/>
    <mergeCell ref="M857:Q857"/>
    <mergeCell ref="R857:V857"/>
    <mergeCell ref="C858:L858"/>
    <mergeCell ref="M858:Q858"/>
    <mergeCell ref="R858:V858"/>
    <mergeCell ref="C859:L859"/>
    <mergeCell ref="M859:Q859"/>
    <mergeCell ref="R859:V859"/>
    <mergeCell ref="C860:L860"/>
    <mergeCell ref="M860:Q860"/>
    <mergeCell ref="R860:V860"/>
    <mergeCell ref="C861:L861"/>
    <mergeCell ref="M861:Q861"/>
    <mergeCell ref="R861:V861"/>
    <mergeCell ref="C862:L862"/>
    <mergeCell ref="M862:Q862"/>
    <mergeCell ref="R862:V862"/>
    <mergeCell ref="C863:L863"/>
    <mergeCell ref="M863:Q863"/>
    <mergeCell ref="R863:V863"/>
    <mergeCell ref="C864:L864"/>
    <mergeCell ref="M864:Q864"/>
    <mergeCell ref="R864:V864"/>
    <mergeCell ref="C865:L865"/>
    <mergeCell ref="M865:Q865"/>
    <mergeCell ref="R865:V865"/>
    <mergeCell ref="C866:L866"/>
    <mergeCell ref="M866:Q866"/>
    <mergeCell ref="R866:V866"/>
    <mergeCell ref="C867:L867"/>
    <mergeCell ref="M867:Q867"/>
    <mergeCell ref="R867:V867"/>
    <mergeCell ref="C868:L868"/>
    <mergeCell ref="M868:Q868"/>
    <mergeCell ref="R868:V868"/>
    <mergeCell ref="C869:L869"/>
    <mergeCell ref="M869:Q869"/>
    <mergeCell ref="R869:V869"/>
    <mergeCell ref="C870:L870"/>
    <mergeCell ref="M870:Q870"/>
    <mergeCell ref="R870:V870"/>
    <mergeCell ref="C871:L871"/>
    <mergeCell ref="M871:Q871"/>
    <mergeCell ref="R871:V871"/>
    <mergeCell ref="C872:L872"/>
    <mergeCell ref="M872:Q872"/>
    <mergeCell ref="R872:V872"/>
    <mergeCell ref="C873:L873"/>
    <mergeCell ref="M873:Q873"/>
    <mergeCell ref="R873:V873"/>
    <mergeCell ref="C874:L874"/>
    <mergeCell ref="M874:Q874"/>
    <mergeCell ref="R874:V874"/>
    <mergeCell ref="C875:L875"/>
    <mergeCell ref="M875:Q875"/>
    <mergeCell ref="R875:V875"/>
    <mergeCell ref="C876:L876"/>
    <mergeCell ref="M876:Q876"/>
    <mergeCell ref="R876:V876"/>
    <mergeCell ref="C877:L877"/>
    <mergeCell ref="M877:Q877"/>
    <mergeCell ref="R877:V877"/>
    <mergeCell ref="C878:L878"/>
    <mergeCell ref="M878:Q878"/>
    <mergeCell ref="R878:V878"/>
    <mergeCell ref="C879:L879"/>
    <mergeCell ref="M879:Q879"/>
    <mergeCell ref="R879:V879"/>
    <mergeCell ref="C880:L880"/>
    <mergeCell ref="M880:Q880"/>
    <mergeCell ref="R880:V880"/>
    <mergeCell ref="C881:L881"/>
    <mergeCell ref="M881:Q881"/>
    <mergeCell ref="R881:V881"/>
    <mergeCell ref="C882:L882"/>
    <mergeCell ref="M882:Q882"/>
    <mergeCell ref="R882:V882"/>
    <mergeCell ref="C883:L883"/>
    <mergeCell ref="M883:Q883"/>
    <mergeCell ref="R883:V883"/>
    <mergeCell ref="C884:L884"/>
    <mergeCell ref="M884:Q884"/>
    <mergeCell ref="R884:V884"/>
    <mergeCell ref="C885:L885"/>
    <mergeCell ref="M885:Q885"/>
    <mergeCell ref="R885:V885"/>
    <mergeCell ref="C886:L886"/>
    <mergeCell ref="M886:Q886"/>
    <mergeCell ref="R886:V886"/>
    <mergeCell ref="C887:L887"/>
    <mergeCell ref="M887:Q887"/>
    <mergeCell ref="R887:V887"/>
    <mergeCell ref="C888:L888"/>
    <mergeCell ref="M888:Q888"/>
    <mergeCell ref="R888:V888"/>
    <mergeCell ref="C889:L889"/>
    <mergeCell ref="M889:Q889"/>
    <mergeCell ref="R889:V889"/>
    <mergeCell ref="C890:L890"/>
    <mergeCell ref="M890:Q890"/>
    <mergeCell ref="R890:V890"/>
    <mergeCell ref="C891:L891"/>
    <mergeCell ref="M891:Q891"/>
    <mergeCell ref="R891:V891"/>
    <mergeCell ref="C892:L892"/>
    <mergeCell ref="M892:Q892"/>
    <mergeCell ref="R892:V892"/>
    <mergeCell ref="C893:L893"/>
    <mergeCell ref="M893:Q893"/>
    <mergeCell ref="R893:V893"/>
    <mergeCell ref="C894:L894"/>
    <mergeCell ref="M894:Q894"/>
    <mergeCell ref="R894:V894"/>
    <mergeCell ref="C895:L895"/>
    <mergeCell ref="M895:Q895"/>
    <mergeCell ref="R895:V895"/>
    <mergeCell ref="C896:L896"/>
    <mergeCell ref="M896:Q896"/>
    <mergeCell ref="R896:V896"/>
    <mergeCell ref="C897:L897"/>
    <mergeCell ref="M897:Q897"/>
    <mergeCell ref="R897:V897"/>
    <mergeCell ref="C898:L898"/>
    <mergeCell ref="M898:Q898"/>
    <mergeCell ref="R898:V898"/>
    <mergeCell ref="C899:L899"/>
    <mergeCell ref="M899:Q899"/>
    <mergeCell ref="R899:V899"/>
    <mergeCell ref="C900:L900"/>
    <mergeCell ref="M900:Q900"/>
    <mergeCell ref="R900:V900"/>
    <mergeCell ref="C901:L901"/>
    <mergeCell ref="M901:Q901"/>
    <mergeCell ref="R901:V901"/>
    <mergeCell ref="C902:L902"/>
    <mergeCell ref="M902:Q902"/>
    <mergeCell ref="R902:V902"/>
    <mergeCell ref="C903:L903"/>
    <mergeCell ref="M903:Q903"/>
    <mergeCell ref="R903:V903"/>
    <mergeCell ref="C904:L904"/>
    <mergeCell ref="M904:Q904"/>
    <mergeCell ref="R904:V904"/>
    <mergeCell ref="C905:L905"/>
    <mergeCell ref="M905:Q905"/>
    <mergeCell ref="R905:V905"/>
    <mergeCell ref="C906:L906"/>
    <mergeCell ref="M906:Q906"/>
    <mergeCell ref="R906:V906"/>
    <mergeCell ref="C907:L907"/>
    <mergeCell ref="M907:Q907"/>
    <mergeCell ref="R907:V907"/>
    <mergeCell ref="C908:L908"/>
    <mergeCell ref="M908:Q908"/>
    <mergeCell ref="R908:V908"/>
    <mergeCell ref="C909:L909"/>
    <mergeCell ref="M909:Q909"/>
    <mergeCell ref="R909:V909"/>
    <mergeCell ref="C910:L910"/>
    <mergeCell ref="M910:Q910"/>
    <mergeCell ref="R910:V910"/>
    <mergeCell ref="C911:L911"/>
    <mergeCell ref="M911:Q911"/>
    <mergeCell ref="R911:V911"/>
    <mergeCell ref="C912:L912"/>
    <mergeCell ref="M912:Q912"/>
    <mergeCell ref="R912:V912"/>
    <mergeCell ref="C913:L913"/>
    <mergeCell ref="M913:Q913"/>
    <mergeCell ref="R913:V913"/>
    <mergeCell ref="C914:L914"/>
    <mergeCell ref="M914:Q914"/>
    <mergeCell ref="R914:V914"/>
    <mergeCell ref="C915:L915"/>
    <mergeCell ref="M915:Q915"/>
    <mergeCell ref="R915:V915"/>
    <mergeCell ref="C916:L916"/>
    <mergeCell ref="M916:Q916"/>
    <mergeCell ref="R916:V916"/>
    <mergeCell ref="C917:L917"/>
    <mergeCell ref="M917:Q917"/>
    <mergeCell ref="R917:V917"/>
    <mergeCell ref="C918:L918"/>
    <mergeCell ref="M918:Q918"/>
    <mergeCell ref="R918:V918"/>
    <mergeCell ref="C919:L919"/>
    <mergeCell ref="M919:Q919"/>
    <mergeCell ref="R919:V919"/>
    <mergeCell ref="C920:L920"/>
    <mergeCell ref="M920:Q920"/>
    <mergeCell ref="R920:V920"/>
    <mergeCell ref="C921:L921"/>
    <mergeCell ref="M921:Q921"/>
    <mergeCell ref="R921:V921"/>
    <mergeCell ref="C922:L922"/>
    <mergeCell ref="M922:Q922"/>
    <mergeCell ref="R922:V922"/>
    <mergeCell ref="C923:L923"/>
    <mergeCell ref="M923:Q923"/>
    <mergeCell ref="R923:V923"/>
    <mergeCell ref="C924:L924"/>
    <mergeCell ref="M924:Q924"/>
    <mergeCell ref="R924:V924"/>
    <mergeCell ref="C925:L925"/>
    <mergeCell ref="M925:Q925"/>
    <mergeCell ref="R925:V925"/>
    <mergeCell ref="C926:L926"/>
    <mergeCell ref="M926:Q926"/>
    <mergeCell ref="R926:V926"/>
    <mergeCell ref="C927:L927"/>
    <mergeCell ref="M927:Q927"/>
    <mergeCell ref="R927:V927"/>
    <mergeCell ref="C928:L928"/>
    <mergeCell ref="M928:Q928"/>
    <mergeCell ref="R928:V928"/>
    <mergeCell ref="C929:L929"/>
    <mergeCell ref="M929:Q929"/>
    <mergeCell ref="R929:V929"/>
    <mergeCell ref="C930:L930"/>
    <mergeCell ref="M930:Q930"/>
    <mergeCell ref="R930:V930"/>
    <mergeCell ref="C931:L931"/>
    <mergeCell ref="M931:Q931"/>
    <mergeCell ref="R931:V931"/>
    <mergeCell ref="C932:L932"/>
    <mergeCell ref="M932:Q932"/>
    <mergeCell ref="R932:V932"/>
    <mergeCell ref="C933:L933"/>
    <mergeCell ref="M933:Q933"/>
    <mergeCell ref="R933:V933"/>
    <mergeCell ref="C934:L934"/>
    <mergeCell ref="M934:Q934"/>
    <mergeCell ref="R934:V934"/>
    <mergeCell ref="C935:L935"/>
    <mergeCell ref="M935:Q935"/>
    <mergeCell ref="R935:V935"/>
    <mergeCell ref="C936:L936"/>
    <mergeCell ref="M936:Q936"/>
    <mergeCell ref="R936:V936"/>
    <mergeCell ref="C937:L937"/>
    <mergeCell ref="M937:Q937"/>
    <mergeCell ref="R937:V937"/>
    <mergeCell ref="C938:L938"/>
    <mergeCell ref="M938:Q938"/>
    <mergeCell ref="R938:V938"/>
    <mergeCell ref="C939:L939"/>
    <mergeCell ref="M939:Q939"/>
    <mergeCell ref="R939:V939"/>
    <mergeCell ref="C940:L940"/>
    <mergeCell ref="M940:Q940"/>
    <mergeCell ref="R940:V940"/>
    <mergeCell ref="C941:L941"/>
    <mergeCell ref="M941:Q941"/>
    <mergeCell ref="R941:V941"/>
    <mergeCell ref="C942:L942"/>
    <mergeCell ref="M942:Q942"/>
    <mergeCell ref="R942:V942"/>
    <mergeCell ref="C943:L943"/>
    <mergeCell ref="M943:Q943"/>
    <mergeCell ref="R943:V943"/>
    <mergeCell ref="C944:L944"/>
    <mergeCell ref="M944:Q944"/>
    <mergeCell ref="R944:V944"/>
    <mergeCell ref="C945:L945"/>
    <mergeCell ref="M945:Q945"/>
    <mergeCell ref="R945:V945"/>
    <mergeCell ref="C946:L946"/>
    <mergeCell ref="M946:Q946"/>
    <mergeCell ref="R946:V946"/>
    <mergeCell ref="C947:L947"/>
    <mergeCell ref="M947:Q947"/>
    <mergeCell ref="R947:V947"/>
    <mergeCell ref="C948:L948"/>
    <mergeCell ref="M948:Q948"/>
    <mergeCell ref="R948:V948"/>
    <mergeCell ref="C949:L949"/>
    <mergeCell ref="M949:Q949"/>
    <mergeCell ref="R949:V949"/>
    <mergeCell ref="C950:L950"/>
    <mergeCell ref="M950:Q950"/>
    <mergeCell ref="R950:V950"/>
    <mergeCell ref="C951:L951"/>
    <mergeCell ref="M951:Q951"/>
    <mergeCell ref="R951:V951"/>
    <mergeCell ref="C952:L952"/>
    <mergeCell ref="M952:Q952"/>
    <mergeCell ref="R952:V952"/>
    <mergeCell ref="C953:L953"/>
    <mergeCell ref="M953:Q953"/>
    <mergeCell ref="R953:V953"/>
    <mergeCell ref="C954:L954"/>
    <mergeCell ref="M954:Q954"/>
    <mergeCell ref="R954:V954"/>
    <mergeCell ref="C955:L955"/>
    <mergeCell ref="M955:Q955"/>
    <mergeCell ref="R955:V955"/>
    <mergeCell ref="C956:L956"/>
    <mergeCell ref="M956:Q956"/>
    <mergeCell ref="R956:V956"/>
    <mergeCell ref="C957:L957"/>
    <mergeCell ref="M957:Q957"/>
    <mergeCell ref="R957:V957"/>
    <mergeCell ref="C958:L958"/>
    <mergeCell ref="M958:Q958"/>
    <mergeCell ref="R958:V958"/>
    <mergeCell ref="C959:L959"/>
    <mergeCell ref="M959:Q959"/>
    <mergeCell ref="R959:V959"/>
    <mergeCell ref="C960:L960"/>
    <mergeCell ref="M960:Q960"/>
    <mergeCell ref="R960:V960"/>
    <mergeCell ref="C961:L961"/>
    <mergeCell ref="M961:Q961"/>
    <mergeCell ref="R961:V961"/>
    <mergeCell ref="C962:L962"/>
    <mergeCell ref="M962:Q962"/>
    <mergeCell ref="R962:V962"/>
    <mergeCell ref="C963:L963"/>
    <mergeCell ref="M963:Q963"/>
    <mergeCell ref="R963:V963"/>
    <mergeCell ref="C964:L964"/>
    <mergeCell ref="M964:Q964"/>
    <mergeCell ref="R964:V964"/>
    <mergeCell ref="C965:L965"/>
    <mergeCell ref="M965:Q965"/>
    <mergeCell ref="R965:V965"/>
    <mergeCell ref="C966:L966"/>
    <mergeCell ref="M966:Q966"/>
    <mergeCell ref="R966:V966"/>
    <mergeCell ref="C967:L967"/>
    <mergeCell ref="M967:Q967"/>
    <mergeCell ref="R967:V967"/>
    <mergeCell ref="C968:L968"/>
    <mergeCell ref="M968:Q968"/>
    <mergeCell ref="R968:V968"/>
    <mergeCell ref="C969:L969"/>
    <mergeCell ref="M969:Q969"/>
    <mergeCell ref="R969:V969"/>
    <mergeCell ref="C970:L970"/>
    <mergeCell ref="M970:Q970"/>
    <mergeCell ref="R970:V970"/>
    <mergeCell ref="C971:L971"/>
    <mergeCell ref="M971:Q971"/>
    <mergeCell ref="R971:V971"/>
    <mergeCell ref="C972:L972"/>
    <mergeCell ref="M972:Q972"/>
    <mergeCell ref="R972:V972"/>
    <mergeCell ref="C973:L973"/>
    <mergeCell ref="M973:Q973"/>
    <mergeCell ref="R973:V973"/>
    <mergeCell ref="C974:L974"/>
    <mergeCell ref="M974:Q974"/>
    <mergeCell ref="R974:V974"/>
    <mergeCell ref="C975:L975"/>
    <mergeCell ref="M975:Q975"/>
    <mergeCell ref="R975:V975"/>
    <mergeCell ref="C976:L976"/>
    <mergeCell ref="M976:Q976"/>
    <mergeCell ref="R976:V976"/>
    <mergeCell ref="C977:L977"/>
    <mergeCell ref="M977:Q977"/>
    <mergeCell ref="R977:V977"/>
    <mergeCell ref="C978:L978"/>
    <mergeCell ref="M978:Q978"/>
    <mergeCell ref="R978:V978"/>
    <mergeCell ref="C979:L979"/>
    <mergeCell ref="M979:Q979"/>
    <mergeCell ref="R979:V979"/>
    <mergeCell ref="C980:L980"/>
    <mergeCell ref="M980:Q980"/>
    <mergeCell ref="R980:V980"/>
    <mergeCell ref="C981:L981"/>
    <mergeCell ref="M981:Q981"/>
    <mergeCell ref="R981:V981"/>
    <mergeCell ref="C982:L982"/>
    <mergeCell ref="M982:Q982"/>
    <mergeCell ref="R982:V982"/>
    <mergeCell ref="C983:L983"/>
    <mergeCell ref="M983:Q983"/>
    <mergeCell ref="R983:V983"/>
    <mergeCell ref="C984:L984"/>
    <mergeCell ref="M984:Q984"/>
    <mergeCell ref="R984:V984"/>
    <mergeCell ref="C985:L985"/>
    <mergeCell ref="M985:Q985"/>
    <mergeCell ref="R985:V985"/>
    <mergeCell ref="C986:L986"/>
    <mergeCell ref="M986:Q986"/>
    <mergeCell ref="R986:V986"/>
    <mergeCell ref="C987:L987"/>
    <mergeCell ref="M987:Q987"/>
    <mergeCell ref="R987:V987"/>
    <mergeCell ref="C988:L988"/>
    <mergeCell ref="M988:Q988"/>
    <mergeCell ref="R988:V988"/>
    <mergeCell ref="C989:L989"/>
    <mergeCell ref="M989:Q989"/>
    <mergeCell ref="R989:V989"/>
    <mergeCell ref="C990:L990"/>
    <mergeCell ref="M990:Q990"/>
    <mergeCell ref="R990:V990"/>
    <mergeCell ref="C991:L991"/>
    <mergeCell ref="M991:Q991"/>
    <mergeCell ref="R991:V991"/>
    <mergeCell ref="C992:L992"/>
    <mergeCell ref="M992:Q992"/>
    <mergeCell ref="R992:V992"/>
    <mergeCell ref="C993:L993"/>
    <mergeCell ref="M993:Q993"/>
    <mergeCell ref="R993:V993"/>
    <mergeCell ref="C994:L994"/>
    <mergeCell ref="M994:Q994"/>
    <mergeCell ref="R994:V994"/>
    <mergeCell ref="C995:L995"/>
    <mergeCell ref="M995:Q995"/>
    <mergeCell ref="R995:V995"/>
    <mergeCell ref="C996:L996"/>
    <mergeCell ref="M996:Q996"/>
    <mergeCell ref="R996:V996"/>
    <mergeCell ref="C997:L997"/>
    <mergeCell ref="M997:Q997"/>
    <mergeCell ref="R997:V997"/>
    <mergeCell ref="C998:L998"/>
    <mergeCell ref="M998:Q998"/>
    <mergeCell ref="R998:V998"/>
    <mergeCell ref="C999:L999"/>
    <mergeCell ref="M999:Q999"/>
    <mergeCell ref="R999:V999"/>
    <mergeCell ref="C1000:L1000"/>
    <mergeCell ref="M1000:Q1000"/>
    <mergeCell ref="R1000:V1000"/>
    <mergeCell ref="C1001:L1001"/>
    <mergeCell ref="M1001:Q1001"/>
    <mergeCell ref="R1001:V1001"/>
    <mergeCell ref="C1002:L1002"/>
    <mergeCell ref="M1002:Q1002"/>
    <mergeCell ref="R1002:V1002"/>
    <mergeCell ref="C1003:L1003"/>
    <mergeCell ref="M1003:Q1003"/>
    <mergeCell ref="R1003:V1003"/>
    <mergeCell ref="C1004:L1004"/>
    <mergeCell ref="M1004:Q1004"/>
    <mergeCell ref="R1004:V1004"/>
    <mergeCell ref="C1005:L1005"/>
    <mergeCell ref="M1005:Q1005"/>
    <mergeCell ref="R1005:V1005"/>
    <mergeCell ref="C1006:L1006"/>
    <mergeCell ref="M1006:Q1006"/>
    <mergeCell ref="R1006:V1006"/>
    <mergeCell ref="C1007:L1007"/>
    <mergeCell ref="M1007:Q1007"/>
    <mergeCell ref="R1007:V1007"/>
    <mergeCell ref="C1008:L1008"/>
    <mergeCell ref="M1008:Q1008"/>
    <mergeCell ref="R1008:V1008"/>
    <mergeCell ref="C1009:L1009"/>
    <mergeCell ref="M1009:Q1009"/>
    <mergeCell ref="R1009:V1009"/>
    <mergeCell ref="C1010:L1010"/>
    <mergeCell ref="M1010:Q1010"/>
    <mergeCell ref="R1010:V1010"/>
    <mergeCell ref="C1011:L1011"/>
    <mergeCell ref="M1011:Q1011"/>
    <mergeCell ref="R1011:V1011"/>
    <mergeCell ref="C1012:L1012"/>
    <mergeCell ref="M1012:Q1012"/>
    <mergeCell ref="R1012:V1012"/>
    <mergeCell ref="C1013:L1013"/>
    <mergeCell ref="M1013:Q1013"/>
    <mergeCell ref="R1013:V1013"/>
    <mergeCell ref="C1014:L1014"/>
    <mergeCell ref="M1014:Q1014"/>
    <mergeCell ref="R1014:V1014"/>
    <mergeCell ref="C1015:L1015"/>
    <mergeCell ref="M1015:Q1015"/>
    <mergeCell ref="R1015:V1015"/>
    <mergeCell ref="C1016:L1016"/>
    <mergeCell ref="M1016:Q1016"/>
    <mergeCell ref="R1016:V1016"/>
    <mergeCell ref="C1017:L1017"/>
    <mergeCell ref="M1017:Q1017"/>
    <mergeCell ref="R1017:V1017"/>
    <mergeCell ref="C1018:L1018"/>
    <mergeCell ref="M1018:Q1018"/>
    <mergeCell ref="R1018:V1018"/>
    <mergeCell ref="C1019:L1019"/>
    <mergeCell ref="M1019:Q1019"/>
    <mergeCell ref="R1019:V1019"/>
    <mergeCell ref="C1020:L1020"/>
    <mergeCell ref="M1020:Q1020"/>
    <mergeCell ref="R1020:V1020"/>
    <mergeCell ref="C1021:L1021"/>
    <mergeCell ref="M1021:Q1021"/>
    <mergeCell ref="R1021:V1021"/>
    <mergeCell ref="C1022:L1022"/>
    <mergeCell ref="M1022:Q1022"/>
    <mergeCell ref="R1022:V1022"/>
    <mergeCell ref="C1023:L1023"/>
    <mergeCell ref="M1023:Q1023"/>
    <mergeCell ref="R1023:V1023"/>
    <mergeCell ref="C1024:L1024"/>
    <mergeCell ref="M1024:Q1024"/>
    <mergeCell ref="R1024:V1024"/>
    <mergeCell ref="C1025:L1025"/>
    <mergeCell ref="M1025:Q1025"/>
    <mergeCell ref="R1025:V1025"/>
    <mergeCell ref="C1026:L1026"/>
    <mergeCell ref="M1026:Q1026"/>
    <mergeCell ref="R1026:V1026"/>
    <mergeCell ref="C1027:L1027"/>
    <mergeCell ref="M1027:Q1027"/>
    <mergeCell ref="R1027:V1027"/>
    <mergeCell ref="C1028:L1028"/>
    <mergeCell ref="M1028:Q1028"/>
    <mergeCell ref="R1028:V1028"/>
    <mergeCell ref="C1029:L1029"/>
    <mergeCell ref="M1029:Q1029"/>
    <mergeCell ref="R1029:V1029"/>
    <mergeCell ref="C1030:L1030"/>
    <mergeCell ref="M1030:Q1030"/>
    <mergeCell ref="R1030:V1030"/>
    <mergeCell ref="C1031:L1031"/>
    <mergeCell ref="M1031:Q1031"/>
    <mergeCell ref="R1031:V1031"/>
    <mergeCell ref="C1032:L1032"/>
    <mergeCell ref="M1032:Q1032"/>
    <mergeCell ref="R1032:V1032"/>
    <mergeCell ref="C1033:L1033"/>
    <mergeCell ref="M1033:Q1033"/>
    <mergeCell ref="R1033:V1033"/>
    <mergeCell ref="C1034:L1034"/>
    <mergeCell ref="M1034:Q1034"/>
    <mergeCell ref="R1034:V1034"/>
    <mergeCell ref="C1035:L1035"/>
    <mergeCell ref="M1035:Q1035"/>
    <mergeCell ref="R1035:V1035"/>
    <mergeCell ref="C1036:L1036"/>
    <mergeCell ref="M1036:Q1036"/>
    <mergeCell ref="R1036:V1036"/>
    <mergeCell ref="C1037:L1037"/>
    <mergeCell ref="M1037:Q1037"/>
    <mergeCell ref="R1037:V1037"/>
    <mergeCell ref="C1038:L1038"/>
    <mergeCell ref="M1038:Q1038"/>
    <mergeCell ref="R1038:V1038"/>
    <mergeCell ref="C1039:L1039"/>
    <mergeCell ref="M1039:Q1039"/>
    <mergeCell ref="R1039:V1039"/>
    <mergeCell ref="C1040:L1040"/>
    <mergeCell ref="M1040:Q1040"/>
    <mergeCell ref="R1040:V1040"/>
    <mergeCell ref="C1041:L1041"/>
    <mergeCell ref="M1041:Q1041"/>
    <mergeCell ref="R1041:V1041"/>
    <mergeCell ref="C1042:L1042"/>
    <mergeCell ref="M1042:Q1042"/>
    <mergeCell ref="R1042:V1042"/>
    <mergeCell ref="C1043:L1043"/>
    <mergeCell ref="M1043:Q1043"/>
    <mergeCell ref="R1043:V1043"/>
    <mergeCell ref="C1044:L1044"/>
    <mergeCell ref="M1044:Q1044"/>
    <mergeCell ref="R1044:V1044"/>
    <mergeCell ref="C1045:L1045"/>
    <mergeCell ref="M1045:Q1045"/>
    <mergeCell ref="R1045:V1045"/>
    <mergeCell ref="C1046:L1046"/>
    <mergeCell ref="M1046:Q1046"/>
    <mergeCell ref="R1046:V1046"/>
    <mergeCell ref="C1047:L1047"/>
    <mergeCell ref="M1047:Q1047"/>
    <mergeCell ref="R1047:V1047"/>
    <mergeCell ref="C1048:L1048"/>
    <mergeCell ref="M1048:Q1048"/>
    <mergeCell ref="R1048:V1048"/>
    <mergeCell ref="C1049:L1049"/>
    <mergeCell ref="M1049:Q1049"/>
    <mergeCell ref="R1049:V1049"/>
    <mergeCell ref="C1050:L1050"/>
    <mergeCell ref="M1050:Q1050"/>
    <mergeCell ref="R1050:V1050"/>
    <mergeCell ref="C1051:L1051"/>
    <mergeCell ref="M1051:Q1051"/>
    <mergeCell ref="R1051:V1051"/>
    <mergeCell ref="C1052:L1052"/>
    <mergeCell ref="M1052:Q1052"/>
    <mergeCell ref="R1052:V1052"/>
    <mergeCell ref="C1053:L1053"/>
    <mergeCell ref="M1053:Q1053"/>
    <mergeCell ref="R1053:V1053"/>
    <mergeCell ref="C1054:L1054"/>
    <mergeCell ref="M1054:Q1054"/>
    <mergeCell ref="R1054:V1054"/>
    <mergeCell ref="C1055:L1055"/>
    <mergeCell ref="M1055:Q1055"/>
    <mergeCell ref="R1055:V1055"/>
    <mergeCell ref="C1056:L1056"/>
    <mergeCell ref="M1056:Q1056"/>
    <mergeCell ref="R1056:V1056"/>
    <mergeCell ref="C1057:L1057"/>
    <mergeCell ref="M1057:Q1057"/>
    <mergeCell ref="R1057:V1057"/>
    <mergeCell ref="C1058:L1058"/>
    <mergeCell ref="M1058:Q1058"/>
    <mergeCell ref="R1058:V1058"/>
    <mergeCell ref="C1059:L1059"/>
    <mergeCell ref="M1059:Q1059"/>
    <mergeCell ref="R1059:V1059"/>
    <mergeCell ref="C1060:L1060"/>
    <mergeCell ref="M1060:Q1060"/>
    <mergeCell ref="R1060:V1060"/>
    <mergeCell ref="C1061:L1061"/>
    <mergeCell ref="M1061:Q1061"/>
    <mergeCell ref="R1061:V1061"/>
    <mergeCell ref="C1062:L1062"/>
    <mergeCell ref="M1062:Q1062"/>
    <mergeCell ref="R1062:V1062"/>
    <mergeCell ref="C1063:L1063"/>
    <mergeCell ref="M1063:Q1063"/>
    <mergeCell ref="R1063:V1063"/>
    <mergeCell ref="C1064:L1064"/>
    <mergeCell ref="M1064:Q1064"/>
    <mergeCell ref="R1064:V1064"/>
    <mergeCell ref="C1065:L1065"/>
    <mergeCell ref="M1065:Q1065"/>
    <mergeCell ref="R1065:V1065"/>
    <mergeCell ref="C1066:L1066"/>
    <mergeCell ref="M1066:Q1066"/>
    <mergeCell ref="R1066:V1066"/>
    <mergeCell ref="C1067:L1067"/>
    <mergeCell ref="M1067:Q1067"/>
    <mergeCell ref="R1067:V1067"/>
    <mergeCell ref="C1068:L1068"/>
    <mergeCell ref="M1068:Q1068"/>
    <mergeCell ref="R1068:V1068"/>
    <mergeCell ref="C1069:L1069"/>
    <mergeCell ref="M1069:Q1069"/>
    <mergeCell ref="R1069:V1069"/>
    <mergeCell ref="C1070:L1070"/>
    <mergeCell ref="M1070:Q1070"/>
    <mergeCell ref="R1070:V1070"/>
    <mergeCell ref="C1071:L1071"/>
    <mergeCell ref="M1071:Q1071"/>
    <mergeCell ref="R1071:V1071"/>
    <mergeCell ref="C1072:L1072"/>
    <mergeCell ref="M1072:Q1072"/>
    <mergeCell ref="R1072:V1072"/>
    <mergeCell ref="C1073:L1073"/>
    <mergeCell ref="M1073:Q1073"/>
    <mergeCell ref="R1073:V1073"/>
    <mergeCell ref="C1074:L1074"/>
    <mergeCell ref="M1074:Q1074"/>
    <mergeCell ref="R1074:V1074"/>
    <mergeCell ref="C1075:L1075"/>
    <mergeCell ref="M1075:Q1075"/>
    <mergeCell ref="R1075:V1075"/>
    <mergeCell ref="C1076:L1076"/>
    <mergeCell ref="M1076:Q1076"/>
    <mergeCell ref="R1076:V1076"/>
    <mergeCell ref="C1077:L1077"/>
    <mergeCell ref="M1077:Q1077"/>
    <mergeCell ref="R1077:V1077"/>
    <mergeCell ref="C1078:L1078"/>
    <mergeCell ref="M1078:Q1078"/>
    <mergeCell ref="R1078:V1078"/>
    <mergeCell ref="C1079:L1079"/>
    <mergeCell ref="M1079:Q1079"/>
    <mergeCell ref="R1079:V1079"/>
    <mergeCell ref="C1080:L1080"/>
    <mergeCell ref="M1080:Q1080"/>
    <mergeCell ref="R1080:V1080"/>
    <mergeCell ref="C1081:L1081"/>
    <mergeCell ref="M1081:Q1081"/>
    <mergeCell ref="R1081:V1081"/>
    <mergeCell ref="C1082:L1082"/>
    <mergeCell ref="M1082:Q1082"/>
    <mergeCell ref="R1082:V1082"/>
    <mergeCell ref="C1083:L1083"/>
    <mergeCell ref="M1083:Q1083"/>
    <mergeCell ref="R1083:V1083"/>
    <mergeCell ref="C1084:L1084"/>
    <mergeCell ref="M1084:Q1084"/>
    <mergeCell ref="R1084:V1084"/>
    <mergeCell ref="C1085:L1085"/>
    <mergeCell ref="M1085:Q1085"/>
    <mergeCell ref="R1085:V1085"/>
    <mergeCell ref="C1086:L1086"/>
    <mergeCell ref="M1086:Q1086"/>
    <mergeCell ref="R1086:V1086"/>
    <mergeCell ref="C1087:L1087"/>
    <mergeCell ref="M1087:Q1087"/>
    <mergeCell ref="R1087:V1087"/>
    <mergeCell ref="C1088:L1088"/>
    <mergeCell ref="M1088:Q1088"/>
    <mergeCell ref="R1088:V1088"/>
    <mergeCell ref="C1089:L1089"/>
    <mergeCell ref="M1089:Q1089"/>
    <mergeCell ref="R1089:V1089"/>
    <mergeCell ref="C1090:L1090"/>
    <mergeCell ref="M1090:Q1090"/>
    <mergeCell ref="R1090:V1090"/>
    <mergeCell ref="C1091:L1091"/>
    <mergeCell ref="M1091:Q1091"/>
    <mergeCell ref="R1091:V1091"/>
    <mergeCell ref="C1092:L1092"/>
    <mergeCell ref="M1092:Q1092"/>
    <mergeCell ref="R1092:V1092"/>
    <mergeCell ref="C1093:L1093"/>
    <mergeCell ref="M1093:Q1093"/>
    <mergeCell ref="R1093:V1093"/>
    <mergeCell ref="C1094:L1094"/>
    <mergeCell ref="M1094:Q1094"/>
    <mergeCell ref="R1094:V1094"/>
    <mergeCell ref="C1095:L1095"/>
    <mergeCell ref="M1095:Q1095"/>
    <mergeCell ref="R1095:V1095"/>
    <mergeCell ref="C1096:L1096"/>
    <mergeCell ref="M1096:Q1096"/>
    <mergeCell ref="R1096:V1096"/>
    <mergeCell ref="C1097:L1097"/>
    <mergeCell ref="M1097:Q1097"/>
    <mergeCell ref="R1097:V1097"/>
    <mergeCell ref="C1098:L1098"/>
    <mergeCell ref="M1098:Q1098"/>
    <mergeCell ref="R1098:V1098"/>
    <mergeCell ref="C1099:L1099"/>
    <mergeCell ref="M1099:Q1099"/>
    <mergeCell ref="R1099:V1099"/>
    <mergeCell ref="C1100:L1100"/>
    <mergeCell ref="M1100:Q1100"/>
    <mergeCell ref="R1100:V1100"/>
    <mergeCell ref="C1101:L1101"/>
    <mergeCell ref="M1101:Q1101"/>
    <mergeCell ref="R1101:V1101"/>
    <mergeCell ref="C1102:L1102"/>
    <mergeCell ref="M1102:Q1102"/>
    <mergeCell ref="R1102:V1102"/>
    <mergeCell ref="C1103:L1103"/>
    <mergeCell ref="M1103:Q1103"/>
    <mergeCell ref="R1103:V1103"/>
    <mergeCell ref="C1104:L1104"/>
    <mergeCell ref="M1104:Q1104"/>
    <mergeCell ref="R1104:V1104"/>
    <mergeCell ref="C1105:L1105"/>
    <mergeCell ref="M1105:Q1105"/>
    <mergeCell ref="R1105:V1105"/>
    <mergeCell ref="C1106:L1106"/>
    <mergeCell ref="M1106:Q1106"/>
    <mergeCell ref="R1106:V1106"/>
    <mergeCell ref="C1107:L1107"/>
    <mergeCell ref="M1107:Q1107"/>
    <mergeCell ref="R1107:V1107"/>
    <mergeCell ref="C1108:L1108"/>
    <mergeCell ref="M1108:Q1108"/>
    <mergeCell ref="R1108:V1108"/>
    <mergeCell ref="C1109:L1109"/>
    <mergeCell ref="M1109:Q1109"/>
    <mergeCell ref="R1109:V1109"/>
    <mergeCell ref="C1110:L1110"/>
    <mergeCell ref="M1110:Q1110"/>
    <mergeCell ref="R1110:V1110"/>
    <mergeCell ref="C1111:L1111"/>
    <mergeCell ref="M1111:Q1111"/>
    <mergeCell ref="R1111:V1111"/>
    <mergeCell ref="C1112:L1112"/>
    <mergeCell ref="M1112:Q1112"/>
    <mergeCell ref="R1112:V1112"/>
    <mergeCell ref="C1113:L1113"/>
    <mergeCell ref="M1113:Q1113"/>
    <mergeCell ref="R1113:V1113"/>
    <mergeCell ref="C1114:L1114"/>
    <mergeCell ref="M1114:Q1114"/>
    <mergeCell ref="R1114:V1114"/>
    <mergeCell ref="C1115:L1115"/>
    <mergeCell ref="M1115:Q1115"/>
    <mergeCell ref="R1115:V1115"/>
    <mergeCell ref="C1116:L1116"/>
    <mergeCell ref="M1116:Q1116"/>
    <mergeCell ref="R1116:V1116"/>
    <mergeCell ref="C1117:L1117"/>
    <mergeCell ref="M1117:Q1117"/>
    <mergeCell ref="R1117:V1117"/>
    <mergeCell ref="C1118:L1118"/>
    <mergeCell ref="M1118:Q1118"/>
    <mergeCell ref="R1118:V1118"/>
    <mergeCell ref="C1119:L1119"/>
    <mergeCell ref="M1119:Q1119"/>
    <mergeCell ref="R1119:V1119"/>
    <mergeCell ref="C1120:L1120"/>
    <mergeCell ref="M1120:Q1120"/>
    <mergeCell ref="R1120:V1120"/>
    <mergeCell ref="C1121:L1121"/>
    <mergeCell ref="M1121:Q1121"/>
    <mergeCell ref="R1121:V1121"/>
    <mergeCell ref="C1122:L1122"/>
    <mergeCell ref="M1122:Q1122"/>
    <mergeCell ref="R1122:V1122"/>
    <mergeCell ref="C1123:L1123"/>
    <mergeCell ref="M1123:Q1123"/>
    <mergeCell ref="R1123:V1123"/>
    <mergeCell ref="C1124:L1124"/>
    <mergeCell ref="M1124:Q1124"/>
    <mergeCell ref="R1124:V1124"/>
    <mergeCell ref="C1125:L1125"/>
    <mergeCell ref="M1125:Q1125"/>
    <mergeCell ref="R1125:V1125"/>
    <mergeCell ref="C1126:L1126"/>
    <mergeCell ref="M1126:Q1126"/>
    <mergeCell ref="R1126:V1126"/>
    <mergeCell ref="C1127:L1127"/>
    <mergeCell ref="M1127:Q1127"/>
    <mergeCell ref="R1127:V1127"/>
    <mergeCell ref="C1128:L1128"/>
    <mergeCell ref="M1128:Q1128"/>
    <mergeCell ref="R1128:V1128"/>
    <mergeCell ref="C1129:L1129"/>
    <mergeCell ref="M1129:Q1129"/>
    <mergeCell ref="R1129:V1129"/>
    <mergeCell ref="C1130:L1130"/>
    <mergeCell ref="M1130:Q1130"/>
    <mergeCell ref="R1130:V1130"/>
    <mergeCell ref="C1131:L1131"/>
    <mergeCell ref="M1131:Q1131"/>
    <mergeCell ref="R1131:V1131"/>
    <mergeCell ref="C1132:L1132"/>
    <mergeCell ref="M1132:Q1132"/>
    <mergeCell ref="R1132:V1132"/>
    <mergeCell ref="C1133:L1133"/>
    <mergeCell ref="M1133:Q1133"/>
    <mergeCell ref="R1133:V1133"/>
    <mergeCell ref="C1134:L1134"/>
    <mergeCell ref="M1134:Q1134"/>
    <mergeCell ref="R1134:V1134"/>
    <mergeCell ref="C1135:L1135"/>
    <mergeCell ref="M1135:Q1135"/>
    <mergeCell ref="R1135:V1135"/>
    <mergeCell ref="C1136:L1136"/>
    <mergeCell ref="M1136:Q1136"/>
    <mergeCell ref="R1136:V1136"/>
    <mergeCell ref="C1137:L1137"/>
    <mergeCell ref="M1137:Q1137"/>
    <mergeCell ref="R1137:V1137"/>
    <mergeCell ref="C1138:L1138"/>
    <mergeCell ref="M1138:Q1138"/>
    <mergeCell ref="R1138:V1138"/>
    <mergeCell ref="C1139:L1139"/>
    <mergeCell ref="M1139:Q1139"/>
    <mergeCell ref="R1139:V1139"/>
    <mergeCell ref="C1140:L1140"/>
    <mergeCell ref="M1140:Q1140"/>
    <mergeCell ref="R1140:V1140"/>
    <mergeCell ref="C1141:L1141"/>
    <mergeCell ref="M1141:Q1141"/>
    <mergeCell ref="R1141:V1141"/>
    <mergeCell ref="C1142:L1142"/>
    <mergeCell ref="M1142:Q1142"/>
    <mergeCell ref="R1142:V1142"/>
    <mergeCell ref="C1143:L1143"/>
    <mergeCell ref="M1143:Q1143"/>
    <mergeCell ref="R1143:V1143"/>
    <mergeCell ref="C1144:L1144"/>
    <mergeCell ref="M1144:Q1144"/>
    <mergeCell ref="R1144:V1144"/>
    <mergeCell ref="C1145:L1145"/>
    <mergeCell ref="M1145:Q1145"/>
    <mergeCell ref="R1145:V1145"/>
    <mergeCell ref="C1146:L1146"/>
    <mergeCell ref="M1146:Q1146"/>
    <mergeCell ref="R1146:V1146"/>
    <mergeCell ref="C1147:L1147"/>
    <mergeCell ref="M1147:Q1147"/>
    <mergeCell ref="R1147:V1147"/>
    <mergeCell ref="C1148:L1148"/>
    <mergeCell ref="M1148:Q1148"/>
    <mergeCell ref="R1148:V1148"/>
    <mergeCell ref="C1149:L1149"/>
    <mergeCell ref="M1149:Q1149"/>
    <mergeCell ref="R1149:V1149"/>
    <mergeCell ref="C1150:L1150"/>
    <mergeCell ref="M1150:Q1150"/>
    <mergeCell ref="R1150:V1150"/>
    <mergeCell ref="C1151:L1151"/>
    <mergeCell ref="M1151:Q1151"/>
    <mergeCell ref="R1151:V1151"/>
    <mergeCell ref="C1152:L1152"/>
    <mergeCell ref="M1152:Q1152"/>
    <mergeCell ref="R1152:V1152"/>
    <mergeCell ref="C1153:L1153"/>
    <mergeCell ref="M1153:Q1153"/>
    <mergeCell ref="R1153:V1153"/>
    <mergeCell ref="C1154:L1154"/>
    <mergeCell ref="M1154:Q1154"/>
    <mergeCell ref="R1154:V1154"/>
    <mergeCell ref="C1155:L1155"/>
    <mergeCell ref="M1155:Q1155"/>
    <mergeCell ref="R1155:V1155"/>
    <mergeCell ref="C1156:L1156"/>
    <mergeCell ref="M1156:Q1156"/>
    <mergeCell ref="R1156:V1156"/>
    <mergeCell ref="C1157:L1157"/>
    <mergeCell ref="M1157:Q1157"/>
    <mergeCell ref="R1157:V1157"/>
    <mergeCell ref="C1158:L1158"/>
    <mergeCell ref="M1158:Q1158"/>
    <mergeCell ref="R1158:V1158"/>
    <mergeCell ref="C1159:L1159"/>
    <mergeCell ref="M1159:Q1159"/>
    <mergeCell ref="R1159:V1159"/>
    <mergeCell ref="C1160:L1160"/>
    <mergeCell ref="M1160:Q1160"/>
    <mergeCell ref="R1160:V1160"/>
    <mergeCell ref="C1161:L1161"/>
    <mergeCell ref="M1161:Q1161"/>
    <mergeCell ref="R1161:V1161"/>
    <mergeCell ref="C1162:L1162"/>
    <mergeCell ref="M1162:Q1162"/>
    <mergeCell ref="R1162:V1162"/>
    <mergeCell ref="C1163:L1163"/>
    <mergeCell ref="M1163:Q1163"/>
    <mergeCell ref="R1163:V1163"/>
    <mergeCell ref="C1164:L1164"/>
    <mergeCell ref="M1164:Q1164"/>
    <mergeCell ref="R1164:V1164"/>
    <mergeCell ref="C1165:L1165"/>
    <mergeCell ref="M1165:Q1165"/>
    <mergeCell ref="R1165:V1165"/>
    <mergeCell ref="C1166:L1166"/>
    <mergeCell ref="M1166:Q1166"/>
    <mergeCell ref="R1166:V1166"/>
    <mergeCell ref="C1167:L1167"/>
    <mergeCell ref="M1167:Q1167"/>
    <mergeCell ref="R1167:V1167"/>
    <mergeCell ref="C1168:L1168"/>
    <mergeCell ref="M1168:Q1168"/>
    <mergeCell ref="R1168:V1168"/>
    <mergeCell ref="C1169:L1169"/>
    <mergeCell ref="M1169:Q1169"/>
    <mergeCell ref="R1169:V1169"/>
    <mergeCell ref="C1170:L1170"/>
    <mergeCell ref="M1170:Q1170"/>
    <mergeCell ref="R1170:V1170"/>
    <mergeCell ref="C1171:L1171"/>
    <mergeCell ref="M1171:Q1171"/>
    <mergeCell ref="R1171:V1171"/>
    <mergeCell ref="C1172:L1172"/>
    <mergeCell ref="M1172:Q1172"/>
    <mergeCell ref="R1172:V1172"/>
    <mergeCell ref="C1173:L1173"/>
    <mergeCell ref="M1173:Q1173"/>
    <mergeCell ref="R1173:V1173"/>
    <mergeCell ref="C1174:L1174"/>
    <mergeCell ref="M1174:Q1174"/>
    <mergeCell ref="R1174:V1174"/>
    <mergeCell ref="C1175:L1175"/>
    <mergeCell ref="M1175:Q1175"/>
    <mergeCell ref="R1175:V1175"/>
    <mergeCell ref="C1176:L1176"/>
    <mergeCell ref="M1176:Q1176"/>
    <mergeCell ref="R1176:V1176"/>
    <mergeCell ref="C1177:L1177"/>
    <mergeCell ref="M1177:Q1177"/>
    <mergeCell ref="R1177:V1177"/>
    <mergeCell ref="C1178:L1178"/>
    <mergeCell ref="M1178:Q1178"/>
    <mergeCell ref="R1178:V1178"/>
    <mergeCell ref="C1179:L1179"/>
    <mergeCell ref="M1179:Q1179"/>
    <mergeCell ref="R1179:V1179"/>
    <mergeCell ref="C1180:L1180"/>
    <mergeCell ref="M1180:Q1180"/>
    <mergeCell ref="R1180:V1180"/>
    <mergeCell ref="C1181:L1181"/>
    <mergeCell ref="M1181:Q1181"/>
    <mergeCell ref="R1181:V1181"/>
    <mergeCell ref="C1182:L1182"/>
    <mergeCell ref="M1182:Q1182"/>
    <mergeCell ref="R1182:V1182"/>
    <mergeCell ref="C1183:L1183"/>
    <mergeCell ref="M1183:Q1183"/>
    <mergeCell ref="R1183:V1183"/>
    <mergeCell ref="C1184:L1184"/>
    <mergeCell ref="M1184:Q1184"/>
    <mergeCell ref="R1184:V1184"/>
    <mergeCell ref="C1185:L1185"/>
    <mergeCell ref="M1185:Q1185"/>
    <mergeCell ref="R1185:V1185"/>
    <mergeCell ref="C1186:L1186"/>
    <mergeCell ref="M1186:Q1186"/>
    <mergeCell ref="R1186:V1186"/>
    <mergeCell ref="C1187:L1187"/>
    <mergeCell ref="M1187:Q1187"/>
    <mergeCell ref="R1187:V1187"/>
    <mergeCell ref="C1188:L1188"/>
    <mergeCell ref="M1188:Q1188"/>
    <mergeCell ref="R1188:V1188"/>
    <mergeCell ref="C1189:L1189"/>
    <mergeCell ref="M1189:Q1189"/>
    <mergeCell ref="R1189:V1189"/>
    <mergeCell ref="C1190:L1190"/>
    <mergeCell ref="M1190:Q1190"/>
    <mergeCell ref="R1190:V1190"/>
    <mergeCell ref="C1191:L1191"/>
    <mergeCell ref="M1191:Q1191"/>
    <mergeCell ref="R1191:V1191"/>
    <mergeCell ref="C1192:L1192"/>
    <mergeCell ref="M1192:Q1192"/>
    <mergeCell ref="R1192:V1192"/>
    <mergeCell ref="C1193:L1193"/>
    <mergeCell ref="M1193:Q1193"/>
    <mergeCell ref="R1193:V1193"/>
    <mergeCell ref="C1194:L1194"/>
    <mergeCell ref="M1194:Q1194"/>
    <mergeCell ref="R1194:V1194"/>
    <mergeCell ref="C1195:L1195"/>
    <mergeCell ref="M1195:Q1195"/>
    <mergeCell ref="R1195:V1195"/>
    <mergeCell ref="C1196:L1196"/>
    <mergeCell ref="M1196:Q1196"/>
    <mergeCell ref="R1196:V1196"/>
    <mergeCell ref="C1197:L1197"/>
    <mergeCell ref="M1197:Q1197"/>
    <mergeCell ref="R1197:V1197"/>
    <mergeCell ref="C1198:L1198"/>
    <mergeCell ref="M1198:Q1198"/>
    <mergeCell ref="R1198:V1198"/>
    <mergeCell ref="C1199:L1199"/>
    <mergeCell ref="M1199:Q1199"/>
    <mergeCell ref="R1199:V1199"/>
    <mergeCell ref="C1200:L1200"/>
    <mergeCell ref="M1200:Q1200"/>
    <mergeCell ref="R1200:V1200"/>
    <mergeCell ref="C1201:L1201"/>
    <mergeCell ref="M1201:Q1201"/>
    <mergeCell ref="R1201:V1201"/>
    <mergeCell ref="C1202:L1202"/>
    <mergeCell ref="M1202:Q1202"/>
    <mergeCell ref="R1202:V1202"/>
    <mergeCell ref="C1203:L1203"/>
    <mergeCell ref="M1203:Q1203"/>
    <mergeCell ref="R1203:V1203"/>
    <mergeCell ref="C1204:L1204"/>
    <mergeCell ref="M1204:Q1204"/>
    <mergeCell ref="R1204:V1204"/>
    <mergeCell ref="C1205:L1205"/>
    <mergeCell ref="M1205:Q1205"/>
    <mergeCell ref="R1205:V1205"/>
    <mergeCell ref="C1206:L1206"/>
    <mergeCell ref="M1206:Q1206"/>
    <mergeCell ref="R1206:V1206"/>
    <mergeCell ref="C1207:L1207"/>
    <mergeCell ref="M1207:Q1207"/>
    <mergeCell ref="R1207:V1207"/>
    <mergeCell ref="C1208:L1208"/>
    <mergeCell ref="M1208:Q1208"/>
    <mergeCell ref="R1208:V1208"/>
    <mergeCell ref="C1209:L1209"/>
    <mergeCell ref="M1209:Q1209"/>
    <mergeCell ref="R1209:V1209"/>
    <mergeCell ref="C1210:L1210"/>
    <mergeCell ref="M1210:Q1210"/>
    <mergeCell ref="R1210:V1210"/>
    <mergeCell ref="C1211:L1211"/>
    <mergeCell ref="M1211:Q1211"/>
    <mergeCell ref="R1211:V1211"/>
    <mergeCell ref="C1212:L1212"/>
    <mergeCell ref="M1212:Q1212"/>
    <mergeCell ref="R1212:V1212"/>
    <mergeCell ref="C1213:L1213"/>
    <mergeCell ref="M1213:Q1213"/>
    <mergeCell ref="R1213:V1213"/>
    <mergeCell ref="C1214:L1214"/>
    <mergeCell ref="M1214:Q1214"/>
    <mergeCell ref="R1214:V1214"/>
    <mergeCell ref="C1215:L1215"/>
    <mergeCell ref="M1215:Q1215"/>
    <mergeCell ref="R1215:V1215"/>
    <mergeCell ref="C1216:L1216"/>
    <mergeCell ref="M1216:Q1216"/>
    <mergeCell ref="R1216:V1216"/>
    <mergeCell ref="C1217:L1217"/>
    <mergeCell ref="M1217:Q1217"/>
    <mergeCell ref="R1217:V1217"/>
    <mergeCell ref="C1218:L1218"/>
    <mergeCell ref="M1218:Q1218"/>
    <mergeCell ref="R1218:V1218"/>
    <mergeCell ref="C1219:L1219"/>
    <mergeCell ref="M1219:Q1219"/>
    <mergeCell ref="R1219:V1219"/>
    <mergeCell ref="C1220:L1220"/>
    <mergeCell ref="M1220:Q1220"/>
    <mergeCell ref="R1220:V1220"/>
    <mergeCell ref="C1221:L1221"/>
    <mergeCell ref="M1221:Q1221"/>
    <mergeCell ref="R1221:V1221"/>
    <mergeCell ref="C1222:L1222"/>
    <mergeCell ref="M1222:Q1222"/>
    <mergeCell ref="R1222:V1222"/>
    <mergeCell ref="C1223:L1223"/>
    <mergeCell ref="M1223:Q1223"/>
    <mergeCell ref="R1223:V1223"/>
    <mergeCell ref="C1224:L1224"/>
    <mergeCell ref="M1224:Q1224"/>
    <mergeCell ref="R1224:V1224"/>
    <mergeCell ref="C1225:L1225"/>
    <mergeCell ref="M1225:Q1225"/>
    <mergeCell ref="R1225:V1225"/>
    <mergeCell ref="C1226:L1226"/>
    <mergeCell ref="M1226:Q1226"/>
    <mergeCell ref="R1226:V1226"/>
    <mergeCell ref="C1227:L1227"/>
    <mergeCell ref="M1227:Q1227"/>
    <mergeCell ref="R1227:V1227"/>
    <mergeCell ref="C1228:L1228"/>
    <mergeCell ref="M1228:Q1228"/>
    <mergeCell ref="R1228:V1228"/>
    <mergeCell ref="C1229:L1229"/>
    <mergeCell ref="M1229:Q1229"/>
    <mergeCell ref="R1229:V1229"/>
    <mergeCell ref="C1230:L1230"/>
    <mergeCell ref="M1230:Q1230"/>
    <mergeCell ref="R1230:V1230"/>
    <mergeCell ref="C1231:L1231"/>
    <mergeCell ref="M1231:Q1231"/>
    <mergeCell ref="R1231:V1231"/>
    <mergeCell ref="C1232:L1232"/>
    <mergeCell ref="M1232:Q1232"/>
    <mergeCell ref="R1232:V1232"/>
    <mergeCell ref="C1233:L1233"/>
    <mergeCell ref="M1233:Q1233"/>
    <mergeCell ref="R1233:V1233"/>
    <mergeCell ref="C1234:L1234"/>
    <mergeCell ref="M1234:Q1234"/>
    <mergeCell ref="R1234:V1234"/>
    <mergeCell ref="C1235:L1235"/>
    <mergeCell ref="M1235:Q1235"/>
    <mergeCell ref="R1235:V1235"/>
    <mergeCell ref="C1236:L1236"/>
    <mergeCell ref="M1236:Q1236"/>
    <mergeCell ref="R1236:V1236"/>
    <mergeCell ref="C1237:L1237"/>
    <mergeCell ref="M1237:Q1237"/>
    <mergeCell ref="R1237:V1237"/>
    <mergeCell ref="C1238:L1238"/>
    <mergeCell ref="M1238:Q1238"/>
    <mergeCell ref="R1238:V1238"/>
    <mergeCell ref="C1239:L1239"/>
    <mergeCell ref="M1239:Q1239"/>
    <mergeCell ref="R1239:V1239"/>
    <mergeCell ref="C1240:L1240"/>
    <mergeCell ref="M1240:Q1240"/>
    <mergeCell ref="R1240:V1240"/>
    <mergeCell ref="C1241:L1241"/>
    <mergeCell ref="M1241:Q1241"/>
    <mergeCell ref="R1241:V1241"/>
    <mergeCell ref="C1242:L1242"/>
    <mergeCell ref="M1242:Q1242"/>
    <mergeCell ref="R1242:V1242"/>
    <mergeCell ref="C1243:L1243"/>
    <mergeCell ref="M1243:Q1243"/>
    <mergeCell ref="R1243:V1243"/>
    <mergeCell ref="C1244:L1244"/>
    <mergeCell ref="M1244:Q1244"/>
    <mergeCell ref="R1244:V1244"/>
    <mergeCell ref="C1245:L1245"/>
    <mergeCell ref="M1245:Q1245"/>
    <mergeCell ref="R1245:V1245"/>
    <mergeCell ref="C1246:L1246"/>
    <mergeCell ref="M1246:Q1246"/>
    <mergeCell ref="R1246:V1246"/>
    <mergeCell ref="C1247:L1247"/>
    <mergeCell ref="M1247:Q1247"/>
    <mergeCell ref="R1247:V1247"/>
    <mergeCell ref="C1248:L1248"/>
    <mergeCell ref="M1248:Q1248"/>
    <mergeCell ref="R1248:V1248"/>
    <mergeCell ref="C1249:L1249"/>
    <mergeCell ref="M1249:Q1249"/>
    <mergeCell ref="R1249:V1249"/>
    <mergeCell ref="C1250:L1250"/>
    <mergeCell ref="M1250:Q1250"/>
    <mergeCell ref="R1250:V1250"/>
    <mergeCell ref="C1251:L1251"/>
    <mergeCell ref="M1251:Q1251"/>
    <mergeCell ref="R1251:V1251"/>
    <mergeCell ref="C1252:L1252"/>
    <mergeCell ref="M1252:Q1252"/>
    <mergeCell ref="R1252:V1252"/>
    <mergeCell ref="B43:B44"/>
    <mergeCell ref="B51:B52"/>
    <mergeCell ref="C51:L52"/>
    <mergeCell ref="M51:Q52"/>
    <mergeCell ref="X51:X52"/>
    <mergeCell ref="Y51:Y52"/>
  </mergeCells>
  <phoneticPr fontId="21"/>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DropDown="0"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6"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'【参考】数式用2'!$A$3:$A$49</xm:f>
          </x14:formula1>
          <xm:sqref>R53:V1252</xm:sqref>
        </x14:dataValidation>
        <x14:dataValidation type="list" allowBlank="1" showDropDown="0" showInputMessage="1" showErrorMessage="1">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dimension ref="A1:CD213"/>
  <sheetViews>
    <sheetView view="pageBreakPreview" zoomScaleNormal="120" zoomScaleSheetLayoutView="100" workbookViewId="0">
      <selection activeCell="AM20" sqref="AM20:BA20"/>
    </sheetView>
  </sheetViews>
  <sheetFormatPr defaultColWidth="9" defaultRowHeight="13.2"/>
  <cols>
    <col min="1" max="1" width="2.44140625" style="1" customWidth="1"/>
    <col min="2" max="2" width="2.88671875" style="1" customWidth="1"/>
    <col min="3" max="7" width="2.6640625" style="1" customWidth="1"/>
    <col min="8" max="20" width="2.44140625" style="1" customWidth="1"/>
    <col min="21" max="21" width="3.88671875" style="1" customWidth="1"/>
    <col min="22" max="37" width="2.44140625" style="1" customWidth="1"/>
    <col min="38" max="38" width="2.6640625" style="1" customWidth="1"/>
    <col min="39" max="53" width="6.33203125" style="1" customWidth="1"/>
    <col min="54" max="54" width="2.44140625" style="1" customWidth="1"/>
    <col min="55" max="61" width="6.33203125" style="1" customWidth="1"/>
    <col min="62" max="16384" width="9" style="1"/>
  </cols>
  <sheetData>
    <row r="1" spans="1:50" ht="19.5" customHeight="1">
      <c r="A1" s="109"/>
      <c r="B1" s="115" t="s">
        <v>48</v>
      </c>
      <c r="C1" s="115"/>
      <c r="D1" s="115"/>
      <c r="E1" s="115"/>
      <c r="F1" s="115"/>
      <c r="G1" s="115"/>
      <c r="H1" s="115"/>
      <c r="I1" s="115"/>
      <c r="J1" s="115"/>
      <c r="K1" s="115"/>
      <c r="L1" s="115"/>
      <c r="M1" s="115"/>
      <c r="N1" s="115"/>
      <c r="O1" s="115"/>
      <c r="P1" s="115"/>
      <c r="Q1" s="115"/>
      <c r="R1" s="115"/>
      <c r="S1" s="115"/>
      <c r="T1" s="115"/>
      <c r="U1" s="115"/>
      <c r="V1" s="115"/>
      <c r="W1" s="115"/>
      <c r="X1" s="115"/>
      <c r="Y1" s="115"/>
      <c r="Z1" s="553" t="s">
        <v>100</v>
      </c>
      <c r="AA1" s="553"/>
      <c r="AB1" s="553"/>
      <c r="AC1" s="553"/>
      <c r="AD1" s="553" t="str">
        <f>IF(基本情報入力シート!C32="","",基本情報入力シート!C32)</f>
        <v/>
      </c>
      <c r="AE1" s="553"/>
      <c r="AF1" s="553"/>
      <c r="AG1" s="553"/>
      <c r="AH1" s="553"/>
      <c r="AI1" s="553"/>
      <c r="AJ1" s="553"/>
      <c r="AK1" s="553"/>
      <c r="AL1" s="109"/>
    </row>
    <row r="2" spans="1:50" ht="12" customHeight="1">
      <c r="A2" s="109"/>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09"/>
    </row>
    <row r="3" spans="1:50" ht="16.5" customHeight="1">
      <c r="A3" s="109"/>
      <c r="B3" s="116" t="s">
        <v>510</v>
      </c>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row>
    <row r="4" spans="1:50" ht="5.0999999999999996" customHeight="1">
      <c r="A4" s="109"/>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row>
    <row r="5" spans="1:50" ht="20.25" customHeight="1">
      <c r="A5" s="109"/>
      <c r="B5" s="117" t="s">
        <v>2108</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C5" s="115"/>
      <c r="AD5" s="115"/>
      <c r="AE5" s="115"/>
      <c r="AF5" s="115"/>
      <c r="AG5" s="115"/>
      <c r="AH5" s="115"/>
      <c r="AI5" s="115"/>
      <c r="AJ5" s="115"/>
      <c r="AK5" s="115"/>
      <c r="AL5" s="109"/>
    </row>
    <row r="6" spans="1:50" s="104" customFormat="1" ht="13.5" customHeight="1">
      <c r="A6" s="110"/>
      <c r="B6" s="118" t="s">
        <v>1</v>
      </c>
      <c r="C6" s="204"/>
      <c r="D6" s="204"/>
      <c r="E6" s="204"/>
      <c r="F6" s="204"/>
      <c r="G6" s="204"/>
      <c r="H6" s="378" t="str">
        <f>IF(基本情報入力シート!M36="","",基本情報入力シート!M36)</f>
        <v/>
      </c>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c r="AK6" s="606"/>
      <c r="AL6" s="110"/>
    </row>
    <row r="7" spans="1:50" s="104" customFormat="1" ht="22.5" customHeight="1">
      <c r="A7" s="110"/>
      <c r="B7" s="119" t="s">
        <v>39</v>
      </c>
      <c r="C7" s="205"/>
      <c r="D7" s="205"/>
      <c r="E7" s="205"/>
      <c r="F7" s="205"/>
      <c r="G7" s="205"/>
      <c r="H7" s="379" t="str">
        <f>IF(基本情報入力シート!M37="","",基本情報入力シート!M37)</f>
        <v/>
      </c>
      <c r="I7" s="395"/>
      <c r="J7" s="395"/>
      <c r="K7" s="395"/>
      <c r="L7" s="395"/>
      <c r="M7" s="395"/>
      <c r="N7" s="395"/>
      <c r="O7" s="395"/>
      <c r="P7" s="395"/>
      <c r="Q7" s="395"/>
      <c r="R7" s="395"/>
      <c r="S7" s="395"/>
      <c r="T7" s="395"/>
      <c r="U7" s="395"/>
      <c r="V7" s="395"/>
      <c r="W7" s="395"/>
      <c r="X7" s="395"/>
      <c r="Y7" s="395"/>
      <c r="Z7" s="395"/>
      <c r="AA7" s="395"/>
      <c r="AB7" s="395"/>
      <c r="AC7" s="395"/>
      <c r="AD7" s="395"/>
      <c r="AE7" s="395"/>
      <c r="AF7" s="395"/>
      <c r="AG7" s="395"/>
      <c r="AH7" s="395"/>
      <c r="AI7" s="395"/>
      <c r="AJ7" s="395"/>
      <c r="AK7" s="607"/>
      <c r="AL7" s="110"/>
    </row>
    <row r="8" spans="1:50" s="104" customFormat="1" ht="12.75" customHeight="1">
      <c r="A8" s="110"/>
      <c r="B8" s="120" t="s">
        <v>105</v>
      </c>
      <c r="C8" s="206"/>
      <c r="D8" s="206"/>
      <c r="E8" s="206"/>
      <c r="F8" s="206"/>
      <c r="G8" s="206"/>
      <c r="H8" s="380" t="s">
        <v>4</v>
      </c>
      <c r="I8" s="396" t="str">
        <f>IF(基本情報入力シート!AC38="－","",基本情報入力シート!AC38)</f>
        <v/>
      </c>
      <c r="J8" s="396"/>
      <c r="K8" s="396"/>
      <c r="L8" s="396"/>
      <c r="M8" s="396"/>
      <c r="N8" s="428"/>
      <c r="O8" s="429"/>
      <c r="P8" s="429"/>
      <c r="Q8" s="429"/>
      <c r="R8" s="429"/>
      <c r="S8" s="429"/>
      <c r="T8" s="429"/>
      <c r="U8" s="429"/>
      <c r="V8" s="429"/>
      <c r="W8" s="429"/>
      <c r="X8" s="429"/>
      <c r="Y8" s="429"/>
      <c r="Z8" s="429"/>
      <c r="AA8" s="429"/>
      <c r="AB8" s="429"/>
      <c r="AC8" s="429"/>
      <c r="AD8" s="429"/>
      <c r="AE8" s="429"/>
      <c r="AF8" s="429"/>
      <c r="AG8" s="429"/>
      <c r="AH8" s="429"/>
      <c r="AI8" s="429"/>
      <c r="AJ8" s="429"/>
      <c r="AK8" s="608"/>
      <c r="AL8" s="110"/>
    </row>
    <row r="9" spans="1:50" s="104" customFormat="1" ht="12" customHeight="1">
      <c r="A9" s="110"/>
      <c r="B9" s="121"/>
      <c r="C9" s="207"/>
      <c r="D9" s="207"/>
      <c r="E9" s="207"/>
      <c r="F9" s="207"/>
      <c r="G9" s="207"/>
      <c r="H9" s="381" t="str">
        <f>IF(基本情報入力シート!M39="","",基本情報入力シート!M39)</f>
        <v/>
      </c>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609"/>
      <c r="AL9" s="110"/>
    </row>
    <row r="10" spans="1:50" s="104" customFormat="1" ht="12" customHeight="1">
      <c r="A10" s="110"/>
      <c r="B10" s="122"/>
      <c r="C10" s="208"/>
      <c r="D10" s="208"/>
      <c r="E10" s="208"/>
      <c r="F10" s="208"/>
      <c r="G10" s="208"/>
      <c r="H10" s="382" t="str">
        <f>IF(基本情報入力シート!M40="","",基本情報入力シート!M40)</f>
        <v/>
      </c>
      <c r="I10" s="397"/>
      <c r="J10" s="397"/>
      <c r="K10" s="397"/>
      <c r="L10" s="397"/>
      <c r="M10" s="397"/>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610"/>
      <c r="AL10" s="110"/>
    </row>
    <row r="11" spans="1:50" s="104" customFormat="1" ht="15" customHeight="1">
      <c r="A11" s="110"/>
      <c r="B11" s="123" t="s">
        <v>1</v>
      </c>
      <c r="C11" s="209"/>
      <c r="D11" s="209"/>
      <c r="E11" s="209"/>
      <c r="F11" s="209"/>
      <c r="G11" s="209"/>
      <c r="H11" s="378" t="str">
        <f>IF(基本情報入力シート!M43="","",基本情報入力シート!M43)</f>
        <v/>
      </c>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606"/>
      <c r="AL11" s="110"/>
      <c r="AT11" s="703"/>
      <c r="AU11" s="703"/>
      <c r="AV11" s="703"/>
      <c r="AW11" s="703"/>
      <c r="AX11" s="703"/>
    </row>
    <row r="12" spans="1:50" s="104" customFormat="1" ht="22.5" customHeight="1">
      <c r="A12" s="110"/>
      <c r="B12" s="121" t="s">
        <v>12</v>
      </c>
      <c r="C12" s="207"/>
      <c r="D12" s="207"/>
      <c r="E12" s="207"/>
      <c r="F12" s="207"/>
      <c r="G12" s="207"/>
      <c r="H12" s="382" t="str">
        <f>IF(基本情報入力シート!M44="","",基本情報入力シート!M44)</f>
        <v/>
      </c>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610"/>
      <c r="AL12" s="110"/>
      <c r="AT12" s="703"/>
      <c r="AU12" s="703"/>
      <c r="AV12" s="703"/>
      <c r="AW12" s="703"/>
      <c r="AX12" s="703"/>
    </row>
    <row r="13" spans="1:50" s="104" customFormat="1" ht="17.25" customHeight="1">
      <c r="A13" s="110"/>
      <c r="B13" s="124" t="s">
        <v>107</v>
      </c>
      <c r="C13" s="124"/>
      <c r="D13" s="124"/>
      <c r="E13" s="124"/>
      <c r="F13" s="124"/>
      <c r="G13" s="124"/>
      <c r="H13" s="383" t="s">
        <v>75</v>
      </c>
      <c r="I13" s="383"/>
      <c r="J13" s="383"/>
      <c r="K13" s="119"/>
      <c r="L13" s="424" t="str">
        <f>IF(基本情報入力シート!M45="","",基本情報入力シート!M45)</f>
        <v/>
      </c>
      <c r="M13" s="424"/>
      <c r="N13" s="424"/>
      <c r="O13" s="424"/>
      <c r="P13" s="424"/>
      <c r="Q13" s="424"/>
      <c r="R13" s="424"/>
      <c r="S13" s="424"/>
      <c r="T13" s="424"/>
      <c r="U13" s="424"/>
      <c r="V13" s="124" t="s">
        <v>82</v>
      </c>
      <c r="W13" s="124"/>
      <c r="X13" s="124"/>
      <c r="Y13" s="124"/>
      <c r="Z13" s="424" t="str">
        <f>IF(基本情報入力シート!M46="","",基本情報入力シート!M46)</f>
        <v/>
      </c>
      <c r="AA13" s="424"/>
      <c r="AB13" s="424"/>
      <c r="AC13" s="424"/>
      <c r="AD13" s="424"/>
      <c r="AE13" s="424"/>
      <c r="AF13" s="424"/>
      <c r="AG13" s="424"/>
      <c r="AH13" s="424"/>
      <c r="AI13" s="424"/>
      <c r="AJ13" s="424"/>
      <c r="AK13" s="424"/>
      <c r="AL13" s="110"/>
      <c r="AT13" s="703"/>
      <c r="AU13" s="703"/>
      <c r="AV13" s="703"/>
      <c r="AW13" s="703"/>
      <c r="AX13" s="703"/>
    </row>
    <row r="14" spans="1:50" ht="6" customHeight="1">
      <c r="A14" s="109"/>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09"/>
      <c r="AS14" s="704"/>
    </row>
    <row r="15" spans="1:50" ht="18" customHeight="1">
      <c r="A15" s="109"/>
      <c r="B15" s="125" t="s">
        <v>1196</v>
      </c>
      <c r="C15" s="210"/>
      <c r="D15" s="210"/>
      <c r="E15" s="210"/>
      <c r="F15" s="210"/>
      <c r="G15" s="115"/>
      <c r="H15" s="210"/>
      <c r="I15" s="210"/>
      <c r="J15" s="210"/>
      <c r="K15" s="210"/>
      <c r="L15" s="425"/>
      <c r="M15" s="427"/>
      <c r="N15" s="115"/>
      <c r="O15" s="425"/>
      <c r="P15" s="425"/>
      <c r="Q15" s="425"/>
      <c r="R15" s="425"/>
      <c r="S15" s="425"/>
      <c r="T15" s="425"/>
      <c r="U15" s="425"/>
      <c r="V15" s="425"/>
      <c r="W15" s="210"/>
      <c r="X15" s="210"/>
      <c r="Y15" s="210"/>
      <c r="Z15" s="210"/>
      <c r="AA15" s="425"/>
      <c r="AB15" s="425"/>
      <c r="AC15" s="109"/>
      <c r="AD15" s="109"/>
      <c r="AE15" s="425"/>
      <c r="AF15" s="425"/>
      <c r="AG15" s="425"/>
      <c r="AH15" s="425"/>
      <c r="AI15" s="425"/>
      <c r="AJ15" s="425"/>
      <c r="AK15" s="425"/>
      <c r="AL15" s="109"/>
      <c r="AT15" s="704"/>
      <c r="AU15" s="704"/>
      <c r="AV15" s="704"/>
      <c r="AW15" s="704"/>
      <c r="AX15" s="704"/>
    </row>
    <row r="16" spans="1:50" s="104" customFormat="1" ht="19.5" customHeight="1">
      <c r="A16" s="110"/>
      <c r="B16" s="126" t="s">
        <v>316</v>
      </c>
      <c r="C16" s="211"/>
      <c r="D16" s="164"/>
      <c r="E16" s="143"/>
      <c r="F16" s="143"/>
      <c r="G16" s="143"/>
      <c r="H16" s="143"/>
      <c r="I16" s="143"/>
      <c r="J16" s="143"/>
      <c r="K16" s="143"/>
      <c r="L16" s="426"/>
      <c r="M16" s="426"/>
      <c r="N16" s="426"/>
      <c r="O16" s="426"/>
      <c r="P16" s="426"/>
      <c r="Q16" s="426"/>
      <c r="R16" s="426"/>
      <c r="S16" s="426"/>
      <c r="T16" s="481"/>
      <c r="U16" s="495"/>
      <c r="V16" s="495"/>
      <c r="W16" s="526"/>
      <c r="X16" s="110"/>
      <c r="Y16" s="110"/>
      <c r="Z16" s="110"/>
      <c r="AA16" s="110"/>
      <c r="AB16" s="110"/>
      <c r="AC16" s="110"/>
      <c r="AD16" s="110"/>
      <c r="AE16" s="110"/>
      <c r="AF16" s="110"/>
      <c r="AG16" s="110"/>
      <c r="AH16" s="584"/>
      <c r="AI16" s="110"/>
      <c r="AJ16" s="110"/>
      <c r="AK16" s="110"/>
      <c r="AL16" s="110"/>
    </row>
    <row r="17" spans="1:53" s="104" customFormat="1" ht="18.75" customHeight="1">
      <c r="A17" s="110"/>
      <c r="B17" s="127" t="s">
        <v>1061</v>
      </c>
      <c r="C17" s="212"/>
      <c r="D17" s="212"/>
      <c r="E17" s="212"/>
      <c r="F17" s="212"/>
      <c r="G17" s="212"/>
      <c r="H17" s="212"/>
      <c r="I17" s="212"/>
      <c r="J17" s="212"/>
      <c r="K17" s="212"/>
      <c r="L17" s="212"/>
      <c r="M17" s="212"/>
      <c r="N17" s="212"/>
      <c r="O17" s="212"/>
      <c r="P17" s="212"/>
      <c r="Q17" s="212"/>
      <c r="R17" s="212"/>
      <c r="S17" s="212"/>
      <c r="T17" s="212"/>
      <c r="U17" s="212"/>
      <c r="V17" s="212"/>
      <c r="W17" s="527"/>
      <c r="X17" s="110"/>
      <c r="Y17" s="110"/>
      <c r="Z17" s="110"/>
      <c r="AA17" s="110"/>
      <c r="AB17" s="110"/>
      <c r="AC17" s="110"/>
      <c r="AD17" s="110"/>
      <c r="AE17" s="110"/>
      <c r="AF17" s="110"/>
      <c r="AG17" s="110"/>
      <c r="AH17" s="584"/>
      <c r="AI17" s="110"/>
      <c r="AJ17" s="110"/>
      <c r="AK17" s="110"/>
      <c r="AL17" s="110"/>
    </row>
    <row r="18" spans="1:53" ht="19.5" customHeight="1">
      <c r="A18" s="109"/>
      <c r="B18" s="128" t="s">
        <v>83</v>
      </c>
      <c r="C18" s="213" t="s">
        <v>470</v>
      </c>
      <c r="D18" s="213"/>
      <c r="E18" s="213"/>
      <c r="F18" s="213"/>
      <c r="G18" s="213"/>
      <c r="H18" s="213"/>
      <c r="I18" s="213"/>
      <c r="J18" s="213"/>
      <c r="K18" s="213"/>
      <c r="L18" s="213"/>
      <c r="M18" s="213"/>
      <c r="N18" s="213"/>
      <c r="O18" s="213"/>
      <c r="P18" s="437"/>
      <c r="Q18" s="448">
        <f>SUM('別紙様式3-2（４・５月）'!N5,'別紙様式3-2（４・５月）'!N6,'別紙様式3-2（４・５月）'!N7,'別紙様式3-3（６月以降分）'!N5)</f>
        <v>0</v>
      </c>
      <c r="R18" s="462"/>
      <c r="S18" s="462"/>
      <c r="T18" s="462"/>
      <c r="U18" s="462"/>
      <c r="V18" s="510"/>
      <c r="W18" s="528" t="s">
        <v>34</v>
      </c>
      <c r="X18" s="109"/>
      <c r="Y18" s="109"/>
      <c r="Z18" s="109"/>
      <c r="AA18" s="109"/>
      <c r="AB18" s="109"/>
      <c r="AC18" s="109"/>
      <c r="AD18" s="109"/>
      <c r="AE18" s="109"/>
      <c r="AF18" s="109"/>
      <c r="AG18" s="109"/>
      <c r="AH18" s="109"/>
      <c r="AI18" s="109"/>
      <c r="AJ18" s="109"/>
      <c r="AK18" s="109"/>
      <c r="AL18" s="109"/>
    </row>
    <row r="19" spans="1:53" ht="27" customHeight="1">
      <c r="A19" s="109"/>
      <c r="B19" s="129"/>
      <c r="C19" s="214" t="s">
        <v>2247</v>
      </c>
      <c r="D19" s="216" t="s">
        <v>2249</v>
      </c>
      <c r="E19" s="216"/>
      <c r="F19" s="216"/>
      <c r="G19" s="216"/>
      <c r="H19" s="216"/>
      <c r="I19" s="216"/>
      <c r="J19" s="216"/>
      <c r="K19" s="216"/>
      <c r="L19" s="216"/>
      <c r="M19" s="216"/>
      <c r="N19" s="216"/>
      <c r="O19" s="216"/>
      <c r="P19" s="438"/>
      <c r="Q19" s="448">
        <f>SUM('別紙様式3-2（４・５月）'!N9,'別紙様式3-3（６月以降分）'!N7)</f>
        <v>0</v>
      </c>
      <c r="R19" s="462"/>
      <c r="S19" s="462"/>
      <c r="T19" s="462"/>
      <c r="U19" s="462"/>
      <c r="V19" s="510"/>
      <c r="W19" s="529" t="s">
        <v>34</v>
      </c>
      <c r="X19" s="109"/>
      <c r="Y19" s="109"/>
      <c r="Z19" s="109"/>
      <c r="AA19" s="109"/>
      <c r="AB19" s="109"/>
      <c r="AC19" s="109"/>
      <c r="AD19" s="109"/>
      <c r="AE19" s="109"/>
      <c r="AF19" s="109"/>
      <c r="AG19" s="109"/>
      <c r="AH19" s="109"/>
      <c r="AI19" s="109"/>
      <c r="AJ19" s="109"/>
      <c r="AK19" s="109"/>
      <c r="AL19" s="109"/>
    </row>
    <row r="20" spans="1:53" ht="27" customHeight="1">
      <c r="A20" s="109"/>
      <c r="B20" s="130"/>
      <c r="C20" s="215"/>
      <c r="D20" s="287" t="s">
        <v>2248</v>
      </c>
      <c r="E20" s="216" t="s">
        <v>2250</v>
      </c>
      <c r="F20" s="216"/>
      <c r="G20" s="216"/>
      <c r="H20" s="216"/>
      <c r="I20" s="216"/>
      <c r="J20" s="216"/>
      <c r="K20" s="216"/>
      <c r="L20" s="216"/>
      <c r="M20" s="216"/>
      <c r="N20" s="216"/>
      <c r="O20" s="216"/>
      <c r="P20" s="439"/>
      <c r="Q20" s="449"/>
      <c r="R20" s="463"/>
      <c r="S20" s="463"/>
      <c r="T20" s="463"/>
      <c r="U20" s="463"/>
      <c r="V20" s="511"/>
      <c r="W20" s="530" t="s">
        <v>34</v>
      </c>
      <c r="X20" s="115" t="s">
        <v>315</v>
      </c>
      <c r="Y20" s="478" t="str">
        <f>IF(Q20&gt;Q19,"×","")</f>
        <v/>
      </c>
      <c r="Z20" s="109"/>
      <c r="AA20" s="109"/>
      <c r="AB20" s="109"/>
      <c r="AC20" s="109"/>
      <c r="AD20" s="109"/>
      <c r="AE20" s="109"/>
      <c r="AF20" s="109"/>
      <c r="AG20" s="109"/>
      <c r="AH20" s="109"/>
      <c r="AI20" s="109"/>
      <c r="AJ20" s="109"/>
      <c r="AK20" s="109"/>
      <c r="AL20" s="109"/>
      <c r="AM20" s="660" t="s">
        <v>2272</v>
      </c>
      <c r="AN20" s="683"/>
      <c r="AO20" s="683"/>
      <c r="AP20" s="683"/>
      <c r="AQ20" s="683"/>
      <c r="AR20" s="683"/>
      <c r="AS20" s="683"/>
      <c r="AT20" s="683"/>
      <c r="AU20" s="683"/>
      <c r="AV20" s="683"/>
      <c r="AW20" s="683"/>
      <c r="AX20" s="683"/>
      <c r="AY20" s="683"/>
      <c r="AZ20" s="683"/>
      <c r="BA20" s="707"/>
    </row>
    <row r="21" spans="1:53" ht="21.75" customHeight="1">
      <c r="A21" s="109"/>
      <c r="B21" s="131" t="s">
        <v>85</v>
      </c>
      <c r="C21" s="216" t="s">
        <v>2260</v>
      </c>
      <c r="D21" s="213"/>
      <c r="E21" s="213"/>
      <c r="F21" s="213"/>
      <c r="G21" s="213"/>
      <c r="H21" s="213"/>
      <c r="I21" s="213"/>
      <c r="J21" s="213"/>
      <c r="K21" s="213"/>
      <c r="L21" s="213"/>
      <c r="M21" s="213"/>
      <c r="N21" s="213"/>
      <c r="O21" s="213"/>
      <c r="P21" s="213"/>
      <c r="Q21" s="448">
        <f>Q18-Q20</f>
        <v>0</v>
      </c>
      <c r="R21" s="462"/>
      <c r="S21" s="462"/>
      <c r="T21" s="462"/>
      <c r="U21" s="462"/>
      <c r="V21" s="510"/>
      <c r="W21" s="528" t="s">
        <v>34</v>
      </c>
      <c r="X21" s="115" t="s">
        <v>315</v>
      </c>
      <c r="Y21" s="539" t="str">
        <f>IFERROR(IF(Q22&gt;=Q21,"○","×"),"")</f>
        <v>○</v>
      </c>
      <c r="Z21" s="109"/>
      <c r="AA21" s="109"/>
      <c r="AB21" s="109"/>
      <c r="AC21" s="109"/>
      <c r="AD21" s="109"/>
      <c r="AE21" s="109"/>
      <c r="AF21" s="109"/>
      <c r="AG21" s="109"/>
      <c r="AH21" s="109"/>
      <c r="AI21" s="109"/>
      <c r="AJ21" s="109"/>
      <c r="AK21" s="109"/>
      <c r="AL21" s="109"/>
      <c r="AM21" s="661" t="s">
        <v>2144</v>
      </c>
      <c r="AN21" s="684"/>
      <c r="AO21" s="684"/>
      <c r="AP21" s="684"/>
      <c r="AQ21" s="684"/>
      <c r="AR21" s="684"/>
      <c r="AS21" s="684"/>
      <c r="AT21" s="684"/>
      <c r="AU21" s="684"/>
      <c r="AV21" s="684"/>
      <c r="AW21" s="684"/>
      <c r="AX21" s="684"/>
      <c r="AY21" s="684"/>
      <c r="AZ21" s="684"/>
      <c r="BA21" s="708"/>
    </row>
    <row r="22" spans="1:53" ht="24.75" customHeight="1">
      <c r="A22" s="109"/>
      <c r="B22" s="131" t="s">
        <v>1599</v>
      </c>
      <c r="C22" s="216" t="s">
        <v>162</v>
      </c>
      <c r="D22" s="216"/>
      <c r="E22" s="216"/>
      <c r="F22" s="216"/>
      <c r="G22" s="216"/>
      <c r="H22" s="216"/>
      <c r="I22" s="216"/>
      <c r="J22" s="216"/>
      <c r="K22" s="216"/>
      <c r="L22" s="216"/>
      <c r="M22" s="216"/>
      <c r="N22" s="216"/>
      <c r="O22" s="216"/>
      <c r="P22" s="216"/>
      <c r="Q22" s="449"/>
      <c r="R22" s="463"/>
      <c r="S22" s="463"/>
      <c r="T22" s="463"/>
      <c r="U22" s="463"/>
      <c r="V22" s="511"/>
      <c r="W22" s="531" t="s">
        <v>34</v>
      </c>
      <c r="X22" s="115" t="s">
        <v>315</v>
      </c>
      <c r="Y22" s="540"/>
      <c r="Z22" s="109"/>
      <c r="AA22" s="109"/>
      <c r="AB22" s="109"/>
      <c r="AC22" s="109"/>
      <c r="AD22" s="109"/>
      <c r="AE22" s="109"/>
      <c r="AF22" s="109"/>
      <c r="AG22" s="109"/>
      <c r="AH22" s="109"/>
      <c r="AI22" s="109"/>
      <c r="AJ22" s="109"/>
      <c r="AK22" s="109"/>
      <c r="AL22" s="109"/>
    </row>
    <row r="23" spans="1:53" ht="10.5" customHeight="1">
      <c r="A23" s="109"/>
      <c r="B23" s="132"/>
      <c r="C23" s="132"/>
      <c r="D23" s="132"/>
      <c r="E23" s="132"/>
      <c r="F23" s="132"/>
      <c r="G23" s="132"/>
      <c r="H23" s="132"/>
      <c r="I23" s="132"/>
      <c r="J23" s="132"/>
      <c r="K23" s="132"/>
      <c r="L23" s="132"/>
      <c r="M23" s="132"/>
      <c r="N23" s="132"/>
      <c r="O23" s="132"/>
      <c r="P23" s="132"/>
      <c r="Q23" s="132"/>
      <c r="R23" s="132"/>
      <c r="S23" s="132"/>
      <c r="T23" s="132"/>
      <c r="U23" s="132"/>
      <c r="V23" s="132"/>
      <c r="W23" s="132"/>
      <c r="X23" s="109"/>
      <c r="Y23" s="109"/>
      <c r="Z23" s="109"/>
      <c r="AA23" s="109"/>
      <c r="AB23" s="109"/>
      <c r="AC23" s="109"/>
      <c r="AD23" s="109"/>
      <c r="AE23" s="109"/>
      <c r="AF23" s="109"/>
      <c r="AG23" s="109"/>
      <c r="AH23" s="109"/>
      <c r="AI23" s="109"/>
      <c r="AJ23" s="109"/>
      <c r="AK23" s="109"/>
      <c r="AL23" s="109"/>
    </row>
    <row r="24" spans="1:53" ht="19.5" customHeight="1">
      <c r="A24" s="109"/>
      <c r="B24" s="133" t="s">
        <v>1032</v>
      </c>
      <c r="C24" s="217"/>
      <c r="D24" s="217"/>
      <c r="E24" s="217"/>
      <c r="F24" s="217"/>
      <c r="G24" s="217"/>
      <c r="H24" s="217"/>
      <c r="I24" s="217"/>
      <c r="J24" s="217"/>
      <c r="K24" s="217"/>
      <c r="L24" s="217"/>
      <c r="M24" s="217"/>
      <c r="N24" s="217"/>
      <c r="O24" s="217"/>
      <c r="P24" s="217"/>
      <c r="Q24" s="450"/>
      <c r="R24" s="450"/>
      <c r="S24" s="450"/>
      <c r="T24" s="450"/>
      <c r="U24" s="450"/>
      <c r="V24" s="450"/>
      <c r="W24" s="532"/>
      <c r="X24" s="115"/>
      <c r="Y24" s="115"/>
      <c r="Z24" s="109"/>
      <c r="AA24" s="109"/>
      <c r="AB24" s="109"/>
      <c r="AC24" s="109"/>
      <c r="AD24" s="109"/>
      <c r="AE24" s="109"/>
      <c r="AF24" s="109"/>
      <c r="AG24" s="109"/>
      <c r="AH24" s="109"/>
      <c r="AI24" s="109"/>
      <c r="AJ24" s="109"/>
      <c r="AK24" s="109"/>
      <c r="AL24" s="109"/>
    </row>
    <row r="25" spans="1:53" ht="30" customHeight="1">
      <c r="A25" s="109"/>
      <c r="B25" s="131" t="s">
        <v>270</v>
      </c>
      <c r="C25" s="216" t="s">
        <v>1429</v>
      </c>
      <c r="D25" s="216"/>
      <c r="E25" s="216"/>
      <c r="F25" s="216"/>
      <c r="G25" s="216"/>
      <c r="H25" s="216"/>
      <c r="I25" s="216"/>
      <c r="J25" s="216"/>
      <c r="K25" s="216"/>
      <c r="L25" s="216"/>
      <c r="M25" s="216"/>
      <c r="N25" s="216"/>
      <c r="O25" s="216"/>
      <c r="P25" s="438"/>
      <c r="Q25" s="451">
        <f>Q19-Q20</f>
        <v>0</v>
      </c>
      <c r="R25" s="464"/>
      <c r="S25" s="464"/>
      <c r="T25" s="464"/>
      <c r="U25" s="464"/>
      <c r="V25" s="464"/>
      <c r="W25" s="529" t="s">
        <v>34</v>
      </c>
      <c r="X25" s="115" t="s">
        <v>315</v>
      </c>
      <c r="Y25" s="541" t="str">
        <f>IFERROR(IF(Q25&lt;=0,"",IF(Q26&gt;=Q25,"○","△")),"")</f>
        <v/>
      </c>
      <c r="Z25" s="115" t="s">
        <v>315</v>
      </c>
      <c r="AA25" s="539" t="str">
        <f>IFERROR(IF(Y25="△",IF(Q28&gt;=Q25,"○","×"),""),"")</f>
        <v/>
      </c>
      <c r="AB25" s="109"/>
      <c r="AC25" s="109"/>
      <c r="AD25" s="109"/>
      <c r="AE25" s="109"/>
      <c r="AF25" s="109"/>
      <c r="AG25" s="109"/>
      <c r="AH25" s="109"/>
      <c r="AI25" s="109"/>
      <c r="AJ25" s="109"/>
      <c r="AK25" s="109"/>
      <c r="AL25" s="109"/>
    </row>
    <row r="26" spans="1:53" ht="39.75" customHeight="1">
      <c r="A26" s="109"/>
      <c r="B26" s="131" t="s">
        <v>2238</v>
      </c>
      <c r="C26" s="216" t="s">
        <v>2258</v>
      </c>
      <c r="D26" s="216"/>
      <c r="E26" s="216"/>
      <c r="F26" s="216"/>
      <c r="G26" s="216"/>
      <c r="H26" s="216"/>
      <c r="I26" s="216"/>
      <c r="J26" s="216"/>
      <c r="K26" s="216"/>
      <c r="L26" s="216"/>
      <c r="M26" s="216"/>
      <c r="N26" s="216"/>
      <c r="O26" s="216"/>
      <c r="P26" s="438"/>
      <c r="Q26" s="449"/>
      <c r="R26" s="463"/>
      <c r="S26" s="463"/>
      <c r="T26" s="463"/>
      <c r="U26" s="463"/>
      <c r="V26" s="511"/>
      <c r="W26" s="529" t="s">
        <v>34</v>
      </c>
      <c r="X26" s="115" t="s">
        <v>315</v>
      </c>
      <c r="Y26" s="542"/>
      <c r="Z26" s="115"/>
      <c r="AA26" s="543"/>
      <c r="AB26" s="109"/>
      <c r="AC26" s="109"/>
      <c r="AD26" s="109"/>
      <c r="AE26" s="109"/>
      <c r="AF26" s="109"/>
      <c r="AG26" s="109"/>
      <c r="AH26" s="109"/>
      <c r="AI26" s="109"/>
      <c r="AJ26" s="109"/>
      <c r="AK26" s="109"/>
      <c r="AL26" s="109"/>
    </row>
    <row r="27" spans="1:53" ht="27.75" customHeight="1">
      <c r="A27" s="109"/>
      <c r="B27" s="131" t="s">
        <v>1676</v>
      </c>
      <c r="C27" s="216" t="s">
        <v>1887</v>
      </c>
      <c r="D27" s="216"/>
      <c r="E27" s="216"/>
      <c r="F27" s="216"/>
      <c r="G27" s="216"/>
      <c r="H27" s="216"/>
      <c r="I27" s="216"/>
      <c r="J27" s="216"/>
      <c r="K27" s="216"/>
      <c r="L27" s="216"/>
      <c r="M27" s="216"/>
      <c r="N27" s="216"/>
      <c r="O27" s="216"/>
      <c r="P27" s="438"/>
      <c r="Q27" s="449"/>
      <c r="R27" s="463"/>
      <c r="S27" s="463"/>
      <c r="T27" s="463"/>
      <c r="U27" s="463"/>
      <c r="V27" s="511"/>
      <c r="W27" s="529" t="s">
        <v>34</v>
      </c>
      <c r="X27" s="109"/>
      <c r="Y27" s="109"/>
      <c r="Z27" s="115"/>
      <c r="AA27" s="543"/>
      <c r="AB27" s="109"/>
      <c r="AC27" s="109"/>
      <c r="AD27" s="109"/>
      <c r="AE27" s="109"/>
      <c r="AF27" s="109"/>
      <c r="AG27" s="109"/>
      <c r="AH27" s="109"/>
      <c r="AI27" s="109"/>
      <c r="AJ27" s="109"/>
      <c r="AK27" s="109"/>
      <c r="AL27" s="109"/>
      <c r="AM27" s="662" t="s">
        <v>2271</v>
      </c>
      <c r="AN27" s="685"/>
      <c r="AO27" s="685"/>
      <c r="AP27" s="685"/>
      <c r="AQ27" s="685"/>
      <c r="AR27" s="685"/>
      <c r="AS27" s="685"/>
      <c r="AT27" s="685"/>
      <c r="AU27" s="685"/>
      <c r="AV27" s="685"/>
      <c r="AW27" s="685"/>
      <c r="AX27" s="685"/>
      <c r="AY27" s="685"/>
      <c r="AZ27" s="685"/>
      <c r="BA27" s="709"/>
    </row>
    <row r="28" spans="1:53" ht="18" customHeight="1">
      <c r="A28" s="109"/>
      <c r="B28" s="131" t="s">
        <v>1463</v>
      </c>
      <c r="C28" s="216" t="s">
        <v>2259</v>
      </c>
      <c r="D28" s="216"/>
      <c r="E28" s="216"/>
      <c r="F28" s="216"/>
      <c r="G28" s="216"/>
      <c r="H28" s="216"/>
      <c r="I28" s="216"/>
      <c r="J28" s="216"/>
      <c r="K28" s="216"/>
      <c r="L28" s="216"/>
      <c r="M28" s="216"/>
      <c r="N28" s="216"/>
      <c r="O28" s="216"/>
      <c r="P28" s="438"/>
      <c r="Q28" s="452">
        <f>Q26+Q27</f>
        <v>0</v>
      </c>
      <c r="R28" s="465"/>
      <c r="S28" s="465"/>
      <c r="T28" s="465"/>
      <c r="U28" s="465"/>
      <c r="V28" s="512"/>
      <c r="W28" s="529" t="s">
        <v>34</v>
      </c>
      <c r="X28" s="109"/>
      <c r="Y28" s="109"/>
      <c r="Z28" s="109" t="s">
        <v>315</v>
      </c>
      <c r="AA28" s="540"/>
      <c r="AB28" s="109"/>
      <c r="AC28" s="109"/>
      <c r="AD28" s="109"/>
      <c r="AE28" s="109"/>
      <c r="AF28" s="109"/>
      <c r="AG28" s="109"/>
      <c r="AH28" s="109"/>
      <c r="AI28" s="109"/>
      <c r="AJ28" s="109"/>
      <c r="AK28" s="478" t="str">
        <f>IFERROR(IF(OR(AND(AM29=TRUE,O29&lt;&gt;""),AND(AM30=TRUE,U29&lt;&gt;"")),"○","×"),"")</f>
        <v>×</v>
      </c>
      <c r="AL28" s="109"/>
      <c r="AM28" s="663" t="s">
        <v>2279</v>
      </c>
      <c r="AN28" s="686"/>
      <c r="AO28" s="686"/>
      <c r="AP28" s="686"/>
      <c r="AQ28" s="686"/>
      <c r="AR28" s="686"/>
      <c r="AS28" s="686"/>
      <c r="AT28" s="686"/>
      <c r="AU28" s="686"/>
      <c r="AV28" s="686"/>
      <c r="AW28" s="686"/>
      <c r="AX28" s="686"/>
      <c r="AY28" s="686"/>
      <c r="AZ28" s="686"/>
      <c r="BA28" s="710"/>
    </row>
    <row r="29" spans="1:53" ht="18" customHeight="1">
      <c r="A29" s="109"/>
      <c r="B29" s="134" t="s">
        <v>1973</v>
      </c>
      <c r="C29" s="218" t="s">
        <v>2093</v>
      </c>
      <c r="D29" s="218"/>
      <c r="E29" s="320"/>
      <c r="F29" s="341"/>
      <c r="G29" s="361" t="s">
        <v>1990</v>
      </c>
      <c r="H29" s="384"/>
      <c r="I29" s="384"/>
      <c r="J29" s="406"/>
      <c r="K29" s="418" t="s">
        <v>730</v>
      </c>
      <c r="L29" s="418"/>
      <c r="M29" s="418"/>
      <c r="N29" s="418"/>
      <c r="O29" s="430"/>
      <c r="P29" s="440"/>
      <c r="Q29" s="453" t="s">
        <v>2092</v>
      </c>
      <c r="R29" s="453"/>
      <c r="S29" s="453"/>
      <c r="T29" s="453"/>
      <c r="U29" s="496"/>
      <c r="V29" s="513"/>
      <c r="W29" s="513"/>
      <c r="X29" s="513"/>
      <c r="Y29" s="513"/>
      <c r="Z29" s="513"/>
      <c r="AA29" s="513"/>
      <c r="AB29" s="513"/>
      <c r="AC29" s="513"/>
      <c r="AD29" s="513"/>
      <c r="AE29" s="513"/>
      <c r="AF29" s="513"/>
      <c r="AG29" s="513"/>
      <c r="AH29" s="513"/>
      <c r="AI29" s="513"/>
      <c r="AJ29" s="513"/>
      <c r="AK29" s="611"/>
      <c r="AL29" s="655"/>
      <c r="AM29" s="664" t="b">
        <v>0</v>
      </c>
    </row>
    <row r="30" spans="1:53" ht="18" customHeight="1">
      <c r="A30" s="109"/>
      <c r="B30" s="135"/>
      <c r="C30" s="219"/>
      <c r="D30" s="219"/>
      <c r="E30" s="321"/>
      <c r="F30" s="342"/>
      <c r="G30" s="362" t="s">
        <v>880</v>
      </c>
      <c r="H30" s="385"/>
      <c r="I30" s="385"/>
      <c r="J30" s="407"/>
      <c r="K30" s="419"/>
      <c r="L30" s="419"/>
      <c r="M30" s="419"/>
      <c r="N30" s="419"/>
      <c r="O30" s="431"/>
      <c r="P30" s="441"/>
      <c r="Q30" s="454"/>
      <c r="R30" s="454"/>
      <c r="S30" s="454"/>
      <c r="T30" s="454"/>
      <c r="U30" s="497"/>
      <c r="V30" s="514"/>
      <c r="W30" s="514"/>
      <c r="X30" s="514"/>
      <c r="Y30" s="514"/>
      <c r="Z30" s="514"/>
      <c r="AA30" s="514"/>
      <c r="AB30" s="514"/>
      <c r="AC30" s="514"/>
      <c r="AD30" s="514"/>
      <c r="AE30" s="514"/>
      <c r="AF30" s="514"/>
      <c r="AG30" s="514"/>
      <c r="AH30" s="514"/>
      <c r="AI30" s="514"/>
      <c r="AJ30" s="514"/>
      <c r="AK30" s="612"/>
      <c r="AL30" s="655"/>
      <c r="AM30" s="664" t="b">
        <v>0</v>
      </c>
    </row>
    <row r="31" spans="1:53" ht="18" customHeight="1">
      <c r="A31" s="109"/>
      <c r="B31" s="136" t="s">
        <v>285</v>
      </c>
      <c r="C31" s="220"/>
      <c r="D31" s="220"/>
      <c r="E31" s="220"/>
      <c r="F31" s="343"/>
      <c r="G31" s="363"/>
      <c r="H31" s="363"/>
      <c r="I31" s="363"/>
      <c r="J31" s="363"/>
      <c r="K31" s="343"/>
      <c r="L31" s="343"/>
      <c r="M31" s="343"/>
      <c r="N31" s="343"/>
      <c r="O31" s="432"/>
      <c r="P31" s="432"/>
      <c r="Q31" s="363"/>
      <c r="R31" s="363"/>
      <c r="S31" s="363"/>
      <c r="T31" s="363"/>
      <c r="U31" s="498"/>
      <c r="V31" s="498"/>
      <c r="W31" s="498"/>
      <c r="X31" s="498"/>
      <c r="Y31" s="498"/>
      <c r="Z31" s="498"/>
      <c r="AA31" s="498"/>
      <c r="AB31" s="498"/>
      <c r="AC31" s="498"/>
      <c r="AD31" s="498"/>
      <c r="AE31" s="498"/>
      <c r="AF31" s="498"/>
      <c r="AG31" s="498"/>
      <c r="AH31" s="498"/>
      <c r="AI31" s="498"/>
      <c r="AJ31" s="498"/>
      <c r="AK31" s="498"/>
      <c r="AL31" s="655"/>
      <c r="AM31" s="665"/>
    </row>
    <row r="32" spans="1:53" ht="25.5" customHeight="1">
      <c r="A32" s="109"/>
      <c r="B32" s="137" t="s">
        <v>288</v>
      </c>
      <c r="C32" s="221" t="s">
        <v>2265</v>
      </c>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498"/>
      <c r="AM32" s="665"/>
      <c r="AN32" s="665"/>
    </row>
    <row r="33" spans="1:53" ht="23.25" customHeight="1">
      <c r="A33" s="109"/>
      <c r="B33" s="137" t="s">
        <v>288</v>
      </c>
      <c r="C33" s="221" t="s">
        <v>33</v>
      </c>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498"/>
      <c r="AM33" s="665"/>
      <c r="AN33" s="665"/>
    </row>
    <row r="34" spans="1:53" ht="7.5" customHeight="1">
      <c r="A34" s="109"/>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15"/>
      <c r="AB34" s="267"/>
      <c r="AC34" s="267"/>
      <c r="AD34" s="267"/>
      <c r="AE34" s="267"/>
      <c r="AF34" s="267"/>
      <c r="AG34" s="267"/>
      <c r="AH34" s="267"/>
      <c r="AI34" s="267"/>
      <c r="AJ34" s="267"/>
      <c r="AK34" s="267"/>
      <c r="AL34" s="109"/>
    </row>
    <row r="35" spans="1:53" ht="19.5" customHeight="1">
      <c r="A35" s="109"/>
      <c r="B35" s="126" t="s">
        <v>2251</v>
      </c>
      <c r="C35" s="222"/>
      <c r="D35" s="288"/>
      <c r="E35" s="288"/>
      <c r="F35" s="288"/>
      <c r="G35" s="364"/>
      <c r="H35" s="364"/>
      <c r="I35" s="364"/>
      <c r="J35" s="364"/>
      <c r="K35" s="364"/>
      <c r="L35" s="364"/>
      <c r="M35" s="364"/>
      <c r="N35" s="364"/>
      <c r="O35" s="364"/>
      <c r="P35" s="364"/>
      <c r="Q35" s="455"/>
      <c r="R35" s="455"/>
      <c r="S35" s="455"/>
      <c r="T35" s="455"/>
      <c r="U35" s="455"/>
      <c r="V35" s="455"/>
      <c r="W35" s="364"/>
      <c r="X35" s="364"/>
      <c r="Y35" s="364"/>
      <c r="Z35" s="364"/>
      <c r="AA35" s="364"/>
      <c r="AB35" s="364"/>
      <c r="AC35" s="364"/>
      <c r="AD35" s="564"/>
      <c r="AE35" s="364"/>
      <c r="AF35" s="364"/>
      <c r="AG35" s="364"/>
      <c r="AH35" s="364"/>
      <c r="AI35" s="364"/>
      <c r="AJ35" s="364"/>
      <c r="AK35" s="564"/>
      <c r="AL35" s="109"/>
    </row>
    <row r="36" spans="1:53" ht="18.75" customHeight="1">
      <c r="A36" s="109"/>
      <c r="B36" s="139" t="s">
        <v>83</v>
      </c>
      <c r="C36" s="223" t="s">
        <v>337</v>
      </c>
      <c r="D36" s="223"/>
      <c r="E36" s="223"/>
      <c r="F36" s="223"/>
      <c r="G36" s="223"/>
      <c r="H36" s="223"/>
      <c r="I36" s="223"/>
      <c r="J36" s="223"/>
      <c r="K36" s="223"/>
      <c r="L36" s="223"/>
      <c r="M36" s="223"/>
      <c r="N36" s="223"/>
      <c r="O36" s="223"/>
      <c r="P36" s="442"/>
      <c r="Q36" s="456">
        <f>Q37-Q38</f>
        <v>0</v>
      </c>
      <c r="R36" s="466"/>
      <c r="S36" s="466"/>
      <c r="T36" s="466"/>
      <c r="U36" s="466"/>
      <c r="V36" s="515"/>
      <c r="W36" s="533" t="s">
        <v>34</v>
      </c>
      <c r="X36" s="536" t="s">
        <v>315</v>
      </c>
      <c r="Y36" s="539" t="str">
        <f>IF(Q40="","",IF(Q36="","",IF(Q36&gt;=Q40,"○","×")))</f>
        <v>○</v>
      </c>
      <c r="Z36" s="554"/>
      <c r="AA36" s="364"/>
      <c r="AB36" s="364"/>
      <c r="AC36" s="364"/>
      <c r="AD36" s="564"/>
      <c r="AE36" s="564"/>
      <c r="AF36" s="564"/>
      <c r="AG36" s="564"/>
      <c r="AH36" s="564"/>
      <c r="AI36" s="564"/>
      <c r="AJ36" s="564"/>
      <c r="AK36" s="564"/>
      <c r="AL36" s="109"/>
      <c r="AM36" s="666" t="s">
        <v>2281</v>
      </c>
      <c r="AN36" s="687"/>
      <c r="AO36" s="687"/>
      <c r="AP36" s="687"/>
      <c r="AQ36" s="687"/>
      <c r="AR36" s="687"/>
      <c r="AS36" s="687"/>
      <c r="AT36" s="687"/>
      <c r="AU36" s="687"/>
      <c r="AV36" s="687"/>
      <c r="AW36" s="687"/>
      <c r="AX36" s="687"/>
      <c r="AY36" s="687"/>
      <c r="AZ36" s="687"/>
      <c r="BA36" s="711"/>
    </row>
    <row r="37" spans="1:53" ht="18.75" customHeight="1">
      <c r="A37" s="109"/>
      <c r="B37" s="140"/>
      <c r="C37" s="224" t="s">
        <v>338</v>
      </c>
      <c r="D37" s="224"/>
      <c r="E37" s="224"/>
      <c r="F37" s="224"/>
      <c r="G37" s="224"/>
      <c r="H37" s="224"/>
      <c r="I37" s="224"/>
      <c r="J37" s="224"/>
      <c r="K37" s="224"/>
      <c r="L37" s="224"/>
      <c r="M37" s="224"/>
      <c r="N37" s="224"/>
      <c r="O37" s="224"/>
      <c r="P37" s="228"/>
      <c r="Q37" s="457"/>
      <c r="R37" s="467"/>
      <c r="S37" s="467"/>
      <c r="T37" s="467"/>
      <c r="U37" s="467"/>
      <c r="V37" s="516"/>
      <c r="W37" s="533" t="s">
        <v>34</v>
      </c>
      <c r="X37" s="536"/>
      <c r="Y37" s="543"/>
      <c r="Z37" s="554"/>
      <c r="AA37" s="364"/>
      <c r="AB37" s="364"/>
      <c r="AC37" s="364"/>
      <c r="AD37" s="564"/>
      <c r="AE37" s="364"/>
      <c r="AF37" s="364"/>
      <c r="AG37" s="364"/>
      <c r="AH37" s="364"/>
      <c r="AI37" s="364"/>
      <c r="AJ37" s="364"/>
      <c r="AK37" s="564"/>
      <c r="AL37" s="109"/>
      <c r="AM37" s="667"/>
      <c r="AN37" s="688"/>
      <c r="AO37" s="688"/>
      <c r="AP37" s="688"/>
      <c r="AQ37" s="688"/>
      <c r="AR37" s="688"/>
      <c r="AS37" s="688"/>
      <c r="AT37" s="688"/>
      <c r="AU37" s="688"/>
      <c r="AV37" s="688"/>
      <c r="AW37" s="688"/>
      <c r="AX37" s="688"/>
      <c r="AY37" s="688"/>
      <c r="AZ37" s="688"/>
      <c r="BA37" s="712"/>
    </row>
    <row r="38" spans="1:53" ht="18.75" customHeight="1">
      <c r="A38" s="109"/>
      <c r="B38" s="140"/>
      <c r="C38" s="225" t="s">
        <v>2267</v>
      </c>
      <c r="D38" s="225"/>
      <c r="E38" s="225"/>
      <c r="F38" s="225"/>
      <c r="G38" s="225"/>
      <c r="H38" s="225"/>
      <c r="I38" s="225"/>
      <c r="J38" s="225"/>
      <c r="K38" s="225"/>
      <c r="L38" s="225"/>
      <c r="M38" s="225"/>
      <c r="N38" s="225"/>
      <c r="O38" s="225"/>
      <c r="P38" s="443"/>
      <c r="Q38" s="456">
        <f>Q22</f>
        <v>0</v>
      </c>
      <c r="R38" s="466"/>
      <c r="S38" s="466"/>
      <c r="T38" s="466"/>
      <c r="U38" s="466"/>
      <c r="V38" s="515"/>
      <c r="W38" s="533" t="s">
        <v>34</v>
      </c>
      <c r="X38" s="536"/>
      <c r="Y38" s="543"/>
      <c r="Z38" s="554"/>
      <c r="AA38" s="364"/>
      <c r="AB38" s="364"/>
      <c r="AC38" s="364"/>
      <c r="AD38" s="564"/>
      <c r="AE38" s="364"/>
      <c r="AF38" s="364"/>
      <c r="AG38" s="364"/>
      <c r="AH38" s="364"/>
      <c r="AI38" s="364"/>
      <c r="AJ38" s="364"/>
      <c r="AK38" s="564"/>
      <c r="AL38" s="109"/>
      <c r="AM38" s="667"/>
      <c r="AN38" s="688"/>
      <c r="AO38" s="688"/>
      <c r="AP38" s="688"/>
      <c r="AQ38" s="688"/>
      <c r="AR38" s="688"/>
      <c r="AS38" s="688"/>
      <c r="AT38" s="688"/>
      <c r="AU38" s="688"/>
      <c r="AV38" s="688"/>
      <c r="AW38" s="688"/>
      <c r="AX38" s="688"/>
      <c r="AY38" s="688"/>
      <c r="AZ38" s="688"/>
      <c r="BA38" s="712"/>
    </row>
    <row r="39" spans="1:53" ht="27" customHeight="1">
      <c r="A39" s="109"/>
      <c r="B39" s="140"/>
      <c r="C39" s="226" t="s">
        <v>632</v>
      </c>
      <c r="D39" s="226"/>
      <c r="E39" s="226"/>
      <c r="F39" s="226"/>
      <c r="G39" s="226"/>
      <c r="H39" s="226"/>
      <c r="I39" s="226"/>
      <c r="J39" s="226"/>
      <c r="K39" s="226"/>
      <c r="L39" s="226"/>
      <c r="M39" s="226"/>
      <c r="N39" s="226"/>
      <c r="O39" s="226"/>
      <c r="P39" s="444"/>
      <c r="Q39" s="457"/>
      <c r="R39" s="467"/>
      <c r="S39" s="467"/>
      <c r="T39" s="467"/>
      <c r="U39" s="467"/>
      <c r="V39" s="516"/>
      <c r="W39" s="534" t="s">
        <v>34</v>
      </c>
      <c r="X39" s="536"/>
      <c r="Y39" s="543"/>
      <c r="Z39" s="554"/>
      <c r="AA39" s="364"/>
      <c r="AB39" s="364"/>
      <c r="AC39" s="364"/>
      <c r="AD39" s="564"/>
      <c r="AE39" s="364"/>
      <c r="AF39" s="364"/>
      <c r="AG39" s="364"/>
      <c r="AH39" s="364"/>
      <c r="AI39" s="364"/>
      <c r="AJ39" s="364"/>
      <c r="AK39" s="564"/>
      <c r="AL39" s="109"/>
      <c r="AM39" s="667"/>
      <c r="AN39" s="688"/>
      <c r="AO39" s="688"/>
      <c r="AP39" s="688"/>
      <c r="AQ39" s="688"/>
      <c r="AR39" s="688"/>
      <c r="AS39" s="688"/>
      <c r="AT39" s="688"/>
      <c r="AU39" s="688"/>
      <c r="AV39" s="688"/>
      <c r="AW39" s="688"/>
      <c r="AX39" s="688"/>
      <c r="AY39" s="688"/>
      <c r="AZ39" s="688"/>
      <c r="BA39" s="712"/>
    </row>
    <row r="40" spans="1:53" ht="30.75" customHeight="1">
      <c r="A40" s="109"/>
      <c r="B40" s="139" t="s">
        <v>85</v>
      </c>
      <c r="C40" s="227" t="s">
        <v>2094</v>
      </c>
      <c r="D40" s="289"/>
      <c r="E40" s="289"/>
      <c r="F40" s="289"/>
      <c r="G40" s="289"/>
      <c r="H40" s="289"/>
      <c r="I40" s="289"/>
      <c r="J40" s="289"/>
      <c r="K40" s="289"/>
      <c r="L40" s="289"/>
      <c r="M40" s="289"/>
      <c r="N40" s="289"/>
      <c r="O40" s="289"/>
      <c r="P40" s="289"/>
      <c r="Q40" s="456">
        <f>Q41-Q42-Q43-Q44-Q45-Q46</f>
        <v>0</v>
      </c>
      <c r="R40" s="466"/>
      <c r="S40" s="466"/>
      <c r="T40" s="466"/>
      <c r="U40" s="466"/>
      <c r="V40" s="515"/>
      <c r="W40" s="535" t="s">
        <v>34</v>
      </c>
      <c r="X40" s="536" t="s">
        <v>315</v>
      </c>
      <c r="Y40" s="540"/>
      <c r="Z40" s="554"/>
      <c r="AA40" s="364"/>
      <c r="AB40" s="364"/>
      <c r="AC40" s="364"/>
      <c r="AD40" s="564"/>
      <c r="AE40" s="364"/>
      <c r="AF40" s="364"/>
      <c r="AG40" s="364"/>
      <c r="AH40" s="364"/>
      <c r="AI40" s="364"/>
      <c r="AJ40" s="364"/>
      <c r="AK40" s="564"/>
      <c r="AL40" s="109"/>
      <c r="AM40" s="668"/>
      <c r="AN40" s="689"/>
      <c r="AO40" s="689"/>
      <c r="AP40" s="689"/>
      <c r="AQ40" s="689"/>
      <c r="AR40" s="689"/>
      <c r="AS40" s="689"/>
      <c r="AT40" s="689"/>
      <c r="AU40" s="706"/>
      <c r="AV40" s="706"/>
      <c r="AW40" s="706"/>
      <c r="AX40" s="706"/>
      <c r="AY40" s="689"/>
      <c r="AZ40" s="689"/>
      <c r="BA40" s="713"/>
    </row>
    <row r="41" spans="1:53" ht="18.75" customHeight="1">
      <c r="A41" s="109"/>
      <c r="B41" s="141"/>
      <c r="C41" s="228" t="s">
        <v>346</v>
      </c>
      <c r="D41" s="290"/>
      <c r="E41" s="290"/>
      <c r="F41" s="290"/>
      <c r="G41" s="290"/>
      <c r="H41" s="290"/>
      <c r="I41" s="290"/>
      <c r="J41" s="290"/>
      <c r="K41" s="290"/>
      <c r="L41" s="290"/>
      <c r="M41" s="290"/>
      <c r="N41" s="290"/>
      <c r="O41" s="290"/>
      <c r="P41" s="445"/>
      <c r="Q41" s="458"/>
      <c r="R41" s="468"/>
      <c r="S41" s="468"/>
      <c r="T41" s="468"/>
      <c r="U41" s="468"/>
      <c r="V41" s="517"/>
      <c r="W41" s="533" t="s">
        <v>34</v>
      </c>
      <c r="X41" s="364"/>
      <c r="Y41" s="364"/>
      <c r="Z41" s="364"/>
      <c r="AA41" s="364"/>
      <c r="AB41" s="364"/>
      <c r="AC41" s="364"/>
      <c r="AD41" s="564"/>
      <c r="AE41" s="364"/>
      <c r="AF41" s="364"/>
      <c r="AG41" s="364"/>
      <c r="AH41" s="364"/>
      <c r="AI41" s="364"/>
      <c r="AJ41" s="364"/>
      <c r="AK41" s="564"/>
      <c r="AL41" s="109"/>
    </row>
    <row r="42" spans="1:53" ht="18.75" customHeight="1">
      <c r="A42" s="109"/>
      <c r="B42" s="141"/>
      <c r="C42" s="228" t="s">
        <v>1139</v>
      </c>
      <c r="D42" s="290"/>
      <c r="E42" s="290"/>
      <c r="F42" s="290"/>
      <c r="G42" s="290"/>
      <c r="H42" s="290"/>
      <c r="I42" s="290"/>
      <c r="J42" s="290"/>
      <c r="K42" s="290"/>
      <c r="L42" s="290"/>
      <c r="M42" s="290"/>
      <c r="N42" s="290"/>
      <c r="O42" s="290"/>
      <c r="P42" s="445"/>
      <c r="Q42" s="458"/>
      <c r="R42" s="468"/>
      <c r="S42" s="468"/>
      <c r="T42" s="468"/>
      <c r="U42" s="468"/>
      <c r="V42" s="517"/>
      <c r="W42" s="533" t="s">
        <v>34</v>
      </c>
      <c r="X42" s="364"/>
      <c r="Y42" s="364"/>
      <c r="Z42" s="364"/>
      <c r="AA42" s="364"/>
      <c r="AB42" s="364"/>
      <c r="AC42" s="364"/>
      <c r="AD42" s="564"/>
      <c r="AE42" s="364"/>
      <c r="AF42" s="364"/>
      <c r="AG42" s="364"/>
      <c r="AH42" s="364"/>
      <c r="AI42" s="364"/>
      <c r="AJ42" s="364"/>
      <c r="AK42" s="564"/>
      <c r="AL42" s="109"/>
    </row>
    <row r="43" spans="1:53" ht="18.75" customHeight="1">
      <c r="A43" s="109"/>
      <c r="B43" s="141"/>
      <c r="C43" s="228" t="s">
        <v>646</v>
      </c>
      <c r="D43" s="290"/>
      <c r="E43" s="290"/>
      <c r="F43" s="290"/>
      <c r="G43" s="290"/>
      <c r="H43" s="290"/>
      <c r="I43" s="290"/>
      <c r="J43" s="290"/>
      <c r="K43" s="290"/>
      <c r="L43" s="290"/>
      <c r="M43" s="290"/>
      <c r="N43" s="290"/>
      <c r="O43" s="290"/>
      <c r="P43" s="445"/>
      <c r="Q43" s="458"/>
      <c r="R43" s="468"/>
      <c r="S43" s="468"/>
      <c r="T43" s="468"/>
      <c r="U43" s="468"/>
      <c r="V43" s="517"/>
      <c r="W43" s="533" t="s">
        <v>34</v>
      </c>
      <c r="X43" s="364"/>
      <c r="Y43" s="364"/>
      <c r="Z43" s="364"/>
      <c r="AA43" s="364"/>
      <c r="AB43" s="364"/>
      <c r="AC43" s="364"/>
      <c r="AD43" s="564"/>
      <c r="AE43" s="364"/>
      <c r="AF43" s="364"/>
      <c r="AG43" s="364"/>
      <c r="AH43" s="364"/>
      <c r="AI43" s="364"/>
      <c r="AJ43" s="364"/>
      <c r="AK43" s="564"/>
      <c r="AL43" s="109"/>
    </row>
    <row r="44" spans="1:53" ht="20.25" customHeight="1">
      <c r="A44" s="109"/>
      <c r="B44" s="141"/>
      <c r="C44" s="229" t="s">
        <v>345</v>
      </c>
      <c r="D44" s="291"/>
      <c r="E44" s="291"/>
      <c r="F44" s="291"/>
      <c r="G44" s="291"/>
      <c r="H44" s="291"/>
      <c r="I44" s="291"/>
      <c r="J44" s="291"/>
      <c r="K44" s="291"/>
      <c r="L44" s="291"/>
      <c r="M44" s="291"/>
      <c r="N44" s="291"/>
      <c r="O44" s="291"/>
      <c r="P44" s="446"/>
      <c r="Q44" s="458"/>
      <c r="R44" s="468"/>
      <c r="S44" s="468"/>
      <c r="T44" s="468"/>
      <c r="U44" s="468"/>
      <c r="V44" s="517"/>
      <c r="W44" s="533" t="s">
        <v>34</v>
      </c>
      <c r="X44" s="364"/>
      <c r="Y44" s="364"/>
      <c r="Z44" s="364"/>
      <c r="AA44" s="364"/>
      <c r="AB44" s="364"/>
      <c r="AC44" s="364"/>
      <c r="AD44" s="564"/>
      <c r="AE44" s="364"/>
      <c r="AF44" s="364"/>
      <c r="AG44" s="364"/>
      <c r="AH44" s="364"/>
      <c r="AI44" s="364"/>
      <c r="AJ44" s="364"/>
      <c r="AK44" s="564"/>
      <c r="AL44" s="109"/>
    </row>
    <row r="45" spans="1:53" ht="27.75" customHeight="1">
      <c r="A45" s="109"/>
      <c r="B45" s="141"/>
      <c r="C45" s="229" t="s">
        <v>2257</v>
      </c>
      <c r="D45" s="291"/>
      <c r="E45" s="291"/>
      <c r="F45" s="291"/>
      <c r="G45" s="291"/>
      <c r="H45" s="291"/>
      <c r="I45" s="291"/>
      <c r="J45" s="291"/>
      <c r="K45" s="291"/>
      <c r="L45" s="291"/>
      <c r="M45" s="291"/>
      <c r="N45" s="291"/>
      <c r="O45" s="291"/>
      <c r="P45" s="446"/>
      <c r="Q45" s="458"/>
      <c r="R45" s="468"/>
      <c r="S45" s="468"/>
      <c r="T45" s="468"/>
      <c r="U45" s="468"/>
      <c r="V45" s="517"/>
      <c r="W45" s="533" t="s">
        <v>34</v>
      </c>
      <c r="X45" s="364"/>
      <c r="Y45" s="364"/>
      <c r="Z45" s="364"/>
      <c r="AA45" s="364"/>
      <c r="AB45" s="364"/>
      <c r="AC45" s="364"/>
      <c r="AD45" s="564"/>
      <c r="AE45" s="364"/>
      <c r="AF45" s="364"/>
      <c r="AG45" s="364"/>
      <c r="AH45" s="364"/>
      <c r="AI45" s="364"/>
      <c r="AJ45" s="364"/>
      <c r="AK45" s="564"/>
      <c r="AL45" s="109"/>
    </row>
    <row r="46" spans="1:53" ht="28.5" customHeight="1">
      <c r="A46" s="109"/>
      <c r="B46" s="142"/>
      <c r="C46" s="230" t="s">
        <v>649</v>
      </c>
      <c r="D46" s="292"/>
      <c r="E46" s="292"/>
      <c r="F46" s="292"/>
      <c r="G46" s="292"/>
      <c r="H46" s="292"/>
      <c r="I46" s="292"/>
      <c r="J46" s="292"/>
      <c r="K46" s="292"/>
      <c r="L46" s="292"/>
      <c r="M46" s="292"/>
      <c r="N46" s="292"/>
      <c r="O46" s="292"/>
      <c r="P46" s="447"/>
      <c r="Q46" s="458"/>
      <c r="R46" s="468"/>
      <c r="S46" s="468"/>
      <c r="T46" s="468"/>
      <c r="U46" s="468"/>
      <c r="V46" s="517"/>
      <c r="W46" s="535" t="s">
        <v>34</v>
      </c>
      <c r="X46" s="364"/>
      <c r="Y46" s="364"/>
      <c r="Z46" s="364"/>
      <c r="AA46" s="364"/>
      <c r="AB46" s="564"/>
      <c r="AC46" s="364"/>
      <c r="AD46" s="364"/>
      <c r="AE46" s="364"/>
      <c r="AF46" s="364"/>
      <c r="AG46" s="364"/>
      <c r="AH46" s="364"/>
      <c r="AI46" s="564"/>
      <c r="AJ46" s="109"/>
      <c r="AK46" s="109"/>
      <c r="AL46" s="109"/>
      <c r="AM46" s="1"/>
      <c r="AN46" s="1"/>
      <c r="AO46" s="1"/>
      <c r="AP46" s="1"/>
      <c r="AQ46" s="1"/>
      <c r="AR46" s="1"/>
      <c r="AS46" s="1"/>
      <c r="AT46" s="1"/>
      <c r="AU46" s="1"/>
      <c r="AV46" s="1"/>
      <c r="AW46" s="1"/>
      <c r="AX46" s="1"/>
      <c r="AY46" s="1"/>
      <c r="AZ46" s="1"/>
      <c r="BA46" s="1"/>
    </row>
    <row r="47" spans="1:53" s="104" customFormat="1" ht="6" customHeight="1">
      <c r="A47" s="110"/>
      <c r="B47" s="143"/>
      <c r="C47" s="211"/>
      <c r="D47" s="164"/>
      <c r="E47" s="143"/>
      <c r="F47" s="143"/>
      <c r="G47" s="143"/>
      <c r="H47" s="143"/>
      <c r="I47" s="143"/>
      <c r="J47" s="143"/>
      <c r="K47" s="143"/>
      <c r="L47" s="426"/>
      <c r="M47" s="426"/>
      <c r="N47" s="426"/>
      <c r="O47" s="426"/>
      <c r="P47" s="426"/>
      <c r="Q47" s="426"/>
      <c r="R47" s="426"/>
      <c r="S47" s="426"/>
      <c r="T47" s="481"/>
      <c r="U47" s="495"/>
      <c r="V47" s="495"/>
      <c r="W47" s="495"/>
      <c r="X47" s="495"/>
      <c r="Y47" s="495"/>
      <c r="Z47" s="495"/>
      <c r="AA47" s="143"/>
      <c r="AB47" s="143"/>
      <c r="AC47" s="481"/>
      <c r="AD47" s="495"/>
      <c r="AE47" s="495"/>
      <c r="AF47" s="495"/>
      <c r="AG47" s="495"/>
      <c r="AH47" s="495"/>
      <c r="AI47" s="495"/>
      <c r="AJ47" s="143"/>
      <c r="AK47" s="143"/>
      <c r="AL47" s="110"/>
      <c r="AM47" s="104"/>
      <c r="AN47" s="104"/>
      <c r="AO47" s="104"/>
      <c r="AP47" s="104"/>
      <c r="AQ47" s="104"/>
      <c r="AR47" s="104"/>
      <c r="AS47" s="104"/>
      <c r="AT47" s="703"/>
      <c r="AU47" s="703"/>
      <c r="AV47" s="703"/>
      <c r="AW47" s="703"/>
      <c r="AX47" s="703"/>
      <c r="AY47" s="104"/>
      <c r="AZ47" s="104"/>
      <c r="BA47" s="104"/>
    </row>
    <row r="48" spans="1:53" ht="12" customHeight="1">
      <c r="A48" s="109"/>
      <c r="B48" s="112" t="s">
        <v>285</v>
      </c>
      <c r="C48" s="231"/>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1"/>
      <c r="AN48" s="1"/>
      <c r="AO48" s="1"/>
      <c r="AP48" s="1"/>
      <c r="AQ48" s="1"/>
      <c r="AR48" s="1"/>
      <c r="AS48" s="1"/>
      <c r="AT48" s="1"/>
      <c r="AU48" s="1"/>
      <c r="AV48" s="1"/>
      <c r="AW48" s="1"/>
      <c r="AX48" s="1"/>
      <c r="AY48" s="1"/>
      <c r="AZ48" s="1"/>
      <c r="BA48" s="1"/>
    </row>
    <row r="49" spans="1:53" s="104" customFormat="1" ht="24" customHeight="1">
      <c r="A49" s="110"/>
      <c r="B49" s="144" t="s">
        <v>288</v>
      </c>
      <c r="C49" s="232" t="s">
        <v>1918</v>
      </c>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656"/>
      <c r="AM49" s="104"/>
      <c r="AN49" s="104"/>
      <c r="AO49" s="104"/>
      <c r="AP49" s="104"/>
      <c r="AQ49" s="104"/>
      <c r="AR49" s="104"/>
      <c r="AS49" s="104"/>
      <c r="AT49" s="703"/>
      <c r="AU49" s="703"/>
      <c r="AV49" s="703"/>
      <c r="AW49" s="703"/>
      <c r="AX49" s="703"/>
      <c r="AY49" s="104"/>
      <c r="AZ49" s="104"/>
      <c r="BA49" s="104"/>
    </row>
    <row r="50" spans="1:53" s="104" customFormat="1" ht="33" customHeight="1">
      <c r="A50" s="110"/>
      <c r="B50" s="144" t="s">
        <v>288</v>
      </c>
      <c r="C50" s="233" t="s">
        <v>2091</v>
      </c>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656"/>
      <c r="AM50" s="104"/>
      <c r="AN50" s="104"/>
      <c r="AO50" s="104"/>
      <c r="AP50" s="104"/>
      <c r="AQ50" s="104"/>
      <c r="AR50" s="104"/>
      <c r="AS50" s="104"/>
      <c r="AT50" s="703"/>
      <c r="AU50" s="703"/>
      <c r="AV50" s="703"/>
      <c r="AW50" s="703"/>
      <c r="AX50" s="703"/>
      <c r="AY50" s="104"/>
      <c r="AZ50" s="104"/>
      <c r="BA50" s="104"/>
    </row>
    <row r="51" spans="1:53" s="104" customFormat="1" ht="44.25" customHeight="1">
      <c r="A51" s="110"/>
      <c r="B51" s="144" t="s">
        <v>288</v>
      </c>
      <c r="C51" s="232" t="s">
        <v>1415</v>
      </c>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656"/>
      <c r="AM51" s="104"/>
      <c r="AN51" s="104"/>
      <c r="AO51" s="104"/>
      <c r="AP51" s="104"/>
      <c r="AQ51" s="104"/>
      <c r="AR51" s="104"/>
      <c r="AS51" s="104"/>
      <c r="AT51" s="703"/>
      <c r="AU51" s="703"/>
      <c r="AV51" s="703"/>
      <c r="AW51" s="703"/>
      <c r="AX51" s="703"/>
      <c r="AY51" s="104"/>
      <c r="AZ51" s="104"/>
      <c r="BA51" s="104"/>
    </row>
    <row r="52" spans="1:53" ht="4.5" customHeight="1">
      <c r="A52" s="109"/>
      <c r="B52" s="145"/>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c r="AL52" s="231"/>
      <c r="AM52" s="1"/>
      <c r="AN52" s="1"/>
      <c r="AO52" s="1"/>
      <c r="AP52" s="1"/>
      <c r="AQ52" s="1"/>
      <c r="AR52" s="1"/>
      <c r="AS52" s="1"/>
      <c r="AT52" s="1"/>
      <c r="AU52" s="1"/>
      <c r="AV52" s="1"/>
      <c r="AW52" s="1"/>
      <c r="AX52" s="1"/>
      <c r="AY52" s="1"/>
      <c r="AZ52" s="1"/>
      <c r="BA52" s="1"/>
    </row>
    <row r="53" spans="1:53" ht="19.5" customHeight="1">
      <c r="A53" s="109"/>
      <c r="B53" s="146" t="s">
        <v>2273</v>
      </c>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57"/>
      <c r="AM53" s="1"/>
      <c r="AN53" s="1"/>
      <c r="AO53" s="1"/>
      <c r="AP53" s="1"/>
      <c r="AQ53" s="1"/>
      <c r="AR53" s="1"/>
      <c r="AS53" s="1"/>
      <c r="AT53" s="704"/>
      <c r="AU53" s="704"/>
      <c r="AV53" s="704"/>
      <c r="AW53" s="704"/>
      <c r="AX53" s="704"/>
      <c r="AY53" s="1"/>
      <c r="AZ53" s="1"/>
      <c r="BA53" s="1"/>
    </row>
    <row r="54" spans="1:53" ht="16.5" customHeight="1">
      <c r="A54" s="109"/>
      <c r="B54" s="147" t="s">
        <v>288</v>
      </c>
      <c r="C54" s="234" t="s">
        <v>2269</v>
      </c>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657"/>
      <c r="AM54" s="1"/>
      <c r="AN54" s="1"/>
      <c r="AO54" s="1"/>
      <c r="AP54" s="1"/>
      <c r="AQ54" s="1"/>
      <c r="AR54" s="1"/>
      <c r="AS54" s="1"/>
      <c r="AT54" s="704"/>
      <c r="AU54" s="704"/>
      <c r="AV54" s="704"/>
      <c r="AW54" s="704"/>
      <c r="AX54" s="704"/>
      <c r="AY54" s="1"/>
      <c r="AZ54" s="1"/>
      <c r="BA54" s="1"/>
    </row>
    <row r="55" spans="1:53" ht="51.75" customHeight="1">
      <c r="A55" s="109"/>
      <c r="B55" s="148" t="s">
        <v>295</v>
      </c>
      <c r="C55" s="235"/>
      <c r="D55" s="235"/>
      <c r="E55" s="322"/>
      <c r="F55" s="344"/>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613"/>
      <c r="AL55" s="110"/>
      <c r="AM55" s="1"/>
      <c r="AN55" s="1"/>
      <c r="AO55" s="1"/>
      <c r="AP55" s="1"/>
      <c r="AQ55" s="1"/>
      <c r="AR55" s="1"/>
      <c r="AS55" s="1"/>
      <c r="AT55" s="704"/>
      <c r="AU55" s="704"/>
      <c r="AV55" s="704"/>
      <c r="AW55" s="704"/>
      <c r="AX55" s="704"/>
      <c r="AY55" s="1"/>
      <c r="AZ55" s="1"/>
      <c r="BA55" s="1"/>
    </row>
    <row r="56" spans="1:53" ht="47.25" customHeight="1">
      <c r="A56" s="109"/>
      <c r="B56" s="148" t="s">
        <v>298</v>
      </c>
      <c r="C56" s="235"/>
      <c r="D56" s="235"/>
      <c r="E56" s="322"/>
      <c r="F56" s="345"/>
      <c r="G56" s="366"/>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614"/>
      <c r="AL56" s="110"/>
      <c r="AM56" s="1"/>
      <c r="AN56" s="1"/>
      <c r="AO56" s="1"/>
      <c r="AP56" s="1"/>
      <c r="AQ56" s="1"/>
      <c r="AR56" s="1"/>
      <c r="AS56" s="1"/>
      <c r="AT56" s="704"/>
      <c r="AU56" s="704"/>
      <c r="AV56" s="704"/>
      <c r="AW56" s="704"/>
      <c r="AX56" s="704"/>
      <c r="AY56" s="1"/>
      <c r="AZ56" s="1"/>
      <c r="BA56" s="1"/>
    </row>
    <row r="57" spans="1:53" ht="13.5" customHeight="1">
      <c r="A57" s="109"/>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386"/>
      <c r="AN57" s="1"/>
      <c r="AO57" s="1"/>
      <c r="AP57" s="1"/>
      <c r="AQ57" s="1"/>
      <c r="AR57" s="1"/>
      <c r="AS57" s="1"/>
      <c r="AT57" s="704"/>
      <c r="AU57" s="704"/>
      <c r="AV57" s="704"/>
      <c r="AW57" s="704"/>
      <c r="AX57" s="704"/>
      <c r="AY57" s="1"/>
      <c r="AZ57" s="1"/>
      <c r="BA57" s="1"/>
    </row>
    <row r="58" spans="1:53" s="105" customFormat="1" ht="30.75" customHeight="1">
      <c r="A58" s="111"/>
      <c r="B58" s="150" t="s">
        <v>473</v>
      </c>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11"/>
      <c r="AM58" s="105"/>
      <c r="AN58" s="105"/>
      <c r="AO58" s="105"/>
      <c r="AP58" s="105"/>
      <c r="AQ58" s="105"/>
      <c r="AR58" s="105"/>
      <c r="AS58" s="105"/>
      <c r="AT58" s="705"/>
      <c r="AU58" s="705"/>
      <c r="AV58" s="705"/>
      <c r="AW58" s="705"/>
      <c r="AX58" s="705"/>
      <c r="AY58" s="105"/>
      <c r="AZ58" s="105"/>
      <c r="BA58" s="105"/>
    </row>
    <row r="59" spans="1:53" ht="28.5" customHeight="1">
      <c r="A59" s="109"/>
      <c r="B59" s="151" t="s">
        <v>2268</v>
      </c>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09"/>
      <c r="AM59" s="1"/>
      <c r="AN59" s="1"/>
      <c r="AO59" s="1"/>
      <c r="AP59" s="1"/>
      <c r="AQ59" s="1"/>
      <c r="AR59" s="1"/>
      <c r="AS59" s="1"/>
      <c r="AT59" s="1"/>
      <c r="AU59" s="1"/>
      <c r="AV59" s="1"/>
      <c r="AW59" s="1"/>
      <c r="AX59" s="1"/>
      <c r="AY59" s="1"/>
      <c r="AZ59" s="1"/>
      <c r="BA59" s="1"/>
    </row>
    <row r="60" spans="1:53" ht="25.5" customHeight="1">
      <c r="A60" s="109"/>
      <c r="B60" s="152" t="s">
        <v>603</v>
      </c>
      <c r="C60" s="236"/>
      <c r="D60" s="236"/>
      <c r="E60" s="236"/>
      <c r="F60" s="236"/>
      <c r="G60" s="236"/>
      <c r="H60" s="236"/>
      <c r="I60" s="236"/>
      <c r="J60" s="236"/>
      <c r="K60" s="236"/>
      <c r="L60" s="236"/>
      <c r="M60" s="236"/>
      <c r="N60" s="236"/>
      <c r="O60" s="236"/>
      <c r="P60" s="236"/>
      <c r="Q60" s="236"/>
      <c r="R60" s="236"/>
      <c r="S60" s="473"/>
      <c r="T60" s="482">
        <f>'別紙様式3-3（６月以降分）'!N6</f>
        <v>0</v>
      </c>
      <c r="U60" s="499"/>
      <c r="V60" s="499"/>
      <c r="W60" s="499"/>
      <c r="X60" s="499"/>
      <c r="Y60" s="544" t="s">
        <v>34</v>
      </c>
      <c r="Z60" s="555" t="s">
        <v>315</v>
      </c>
      <c r="AA60" s="136"/>
      <c r="AB60" s="565"/>
      <c r="AC60" s="565"/>
      <c r="AD60" s="565"/>
      <c r="AE60" s="565"/>
      <c r="AF60" s="565"/>
      <c r="AG60" s="109" t="s">
        <v>315</v>
      </c>
      <c r="AH60" s="585" t="str">
        <f>IF(T61&lt;T60,"×","")</f>
        <v/>
      </c>
      <c r="AI60" s="109"/>
      <c r="AJ60" s="109"/>
      <c r="AK60" s="109"/>
      <c r="AL60" s="109"/>
      <c r="AM60" s="663" t="s">
        <v>2274</v>
      </c>
      <c r="AN60" s="686"/>
      <c r="AO60" s="686"/>
      <c r="AP60" s="686"/>
      <c r="AQ60" s="686"/>
      <c r="AR60" s="686"/>
      <c r="AS60" s="686"/>
      <c r="AT60" s="686"/>
      <c r="AU60" s="686"/>
      <c r="AV60" s="686"/>
      <c r="AW60" s="686"/>
      <c r="AX60" s="686"/>
      <c r="AY60" s="686"/>
      <c r="AZ60" s="686"/>
      <c r="BA60" s="710"/>
    </row>
    <row r="61" spans="1:53" ht="23.25" customHeight="1">
      <c r="A61" s="109"/>
      <c r="B61" s="153" t="s">
        <v>2090</v>
      </c>
      <c r="C61" s="237"/>
      <c r="D61" s="237"/>
      <c r="E61" s="237"/>
      <c r="F61" s="237"/>
      <c r="G61" s="237"/>
      <c r="H61" s="237"/>
      <c r="I61" s="237"/>
      <c r="J61" s="237"/>
      <c r="K61" s="237"/>
      <c r="L61" s="237"/>
      <c r="M61" s="237"/>
      <c r="N61" s="237"/>
      <c r="O61" s="237"/>
      <c r="P61" s="237"/>
      <c r="Q61" s="237"/>
      <c r="R61" s="237"/>
      <c r="S61" s="237"/>
      <c r="T61" s="483"/>
      <c r="U61" s="500"/>
      <c r="V61" s="500"/>
      <c r="W61" s="500"/>
      <c r="X61" s="537"/>
      <c r="Y61" s="545" t="s">
        <v>34</v>
      </c>
      <c r="Z61" s="109"/>
      <c r="AA61" s="563" t="s">
        <v>87</v>
      </c>
      <c r="AB61" s="566">
        <f>IFERROR(T62/T60*100,0)</f>
        <v>0</v>
      </c>
      <c r="AC61" s="569"/>
      <c r="AD61" s="573"/>
      <c r="AE61" s="579" t="s">
        <v>31</v>
      </c>
      <c r="AF61" s="575" t="s">
        <v>274</v>
      </c>
      <c r="AG61" s="109" t="s">
        <v>315</v>
      </c>
      <c r="AH61" s="478" t="str">
        <f>IF(T60=0,"",(IF(AB61&gt;=200/3,"○","×")))</f>
        <v/>
      </c>
      <c r="AI61" s="589"/>
      <c r="AJ61" s="589"/>
      <c r="AK61" s="589"/>
      <c r="AL61" s="589"/>
      <c r="AM61" s="663" t="s">
        <v>2127</v>
      </c>
      <c r="AN61" s="686"/>
      <c r="AO61" s="686"/>
      <c r="AP61" s="686"/>
      <c r="AQ61" s="686"/>
      <c r="AR61" s="686"/>
      <c r="AS61" s="686"/>
      <c r="AT61" s="686"/>
      <c r="AU61" s="686"/>
      <c r="AV61" s="686"/>
      <c r="AW61" s="686"/>
      <c r="AX61" s="686"/>
      <c r="AY61" s="686"/>
      <c r="AZ61" s="686"/>
      <c r="BA61" s="710"/>
    </row>
    <row r="62" spans="1:53" ht="26.25" customHeight="1">
      <c r="A62" s="109"/>
      <c r="B62" s="154"/>
      <c r="C62" s="238" t="s">
        <v>2095</v>
      </c>
      <c r="D62" s="294"/>
      <c r="E62" s="294"/>
      <c r="F62" s="294"/>
      <c r="G62" s="294"/>
      <c r="H62" s="294"/>
      <c r="I62" s="294"/>
      <c r="J62" s="294"/>
      <c r="K62" s="294"/>
      <c r="L62" s="294"/>
      <c r="M62" s="294"/>
      <c r="N62" s="294"/>
      <c r="O62" s="294"/>
      <c r="P62" s="294"/>
      <c r="Q62" s="294"/>
      <c r="R62" s="294"/>
      <c r="S62" s="294"/>
      <c r="T62" s="484"/>
      <c r="U62" s="501"/>
      <c r="V62" s="501"/>
      <c r="W62" s="501"/>
      <c r="X62" s="538"/>
      <c r="Y62" s="546" t="s">
        <v>34</v>
      </c>
      <c r="Z62" s="556" t="s">
        <v>315</v>
      </c>
      <c r="AA62" s="551"/>
      <c r="AB62" s="567"/>
      <c r="AC62" s="570"/>
      <c r="AD62" s="574"/>
      <c r="AE62" s="574"/>
      <c r="AF62" s="575"/>
      <c r="AG62" s="109"/>
      <c r="AH62" s="109"/>
      <c r="AI62" s="589"/>
      <c r="AJ62" s="109"/>
      <c r="AK62" s="589"/>
      <c r="AL62" s="589"/>
      <c r="AM62" s="1"/>
      <c r="AN62" s="1"/>
      <c r="AO62" s="1"/>
      <c r="AP62" s="1"/>
      <c r="AQ62" s="9"/>
      <c r="AR62" s="1"/>
      <c r="AS62" s="1"/>
      <c r="AT62" s="1"/>
      <c r="AU62" s="1"/>
      <c r="AV62" s="1"/>
      <c r="AW62" s="1"/>
      <c r="AX62" s="1"/>
      <c r="AY62" s="1"/>
      <c r="AZ62" s="1"/>
      <c r="BA62" s="1"/>
    </row>
    <row r="63" spans="1:53" ht="16.5" customHeight="1">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589"/>
      <c r="AK63" s="589"/>
      <c r="AL63" s="589"/>
      <c r="AM63" s="1"/>
      <c r="AN63" s="1"/>
      <c r="AO63" s="1"/>
      <c r="AP63" s="1"/>
      <c r="AQ63" s="1"/>
      <c r="AR63" s="1"/>
      <c r="AS63" s="1"/>
      <c r="AT63" s="1"/>
      <c r="AU63" s="1"/>
      <c r="AV63" s="1"/>
      <c r="AW63" s="1"/>
      <c r="AX63" s="1"/>
      <c r="AY63" s="1"/>
      <c r="AZ63" s="1"/>
      <c r="BA63" s="1"/>
    </row>
    <row r="64" spans="1:53" ht="26.25" customHeight="1">
      <c r="A64" s="109"/>
      <c r="B64" s="155" t="s">
        <v>1987</v>
      </c>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09"/>
      <c r="AM64" s="1"/>
      <c r="AN64" s="1"/>
      <c r="AO64" s="1"/>
      <c r="AP64" s="1"/>
      <c r="AQ64" s="1"/>
      <c r="AR64" s="1"/>
      <c r="AS64" s="1"/>
      <c r="AT64" s="1"/>
      <c r="AU64" s="1"/>
      <c r="AV64" s="1"/>
      <c r="AW64" s="1"/>
      <c r="AX64" s="1"/>
      <c r="AY64" s="1"/>
      <c r="AZ64" s="1"/>
      <c r="BA64" s="1"/>
    </row>
    <row r="65" spans="1:82" s="106" customFormat="1" ht="14.25" customHeight="1">
      <c r="A65" s="112"/>
      <c r="B65" s="112"/>
      <c r="C65" s="158" t="s">
        <v>485</v>
      </c>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106"/>
      <c r="AN65" s="690"/>
      <c r="AO65" s="690"/>
      <c r="AP65" s="69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row>
    <row r="66" spans="1:82" s="106" customFormat="1" ht="15" customHeight="1">
      <c r="A66" s="112"/>
      <c r="B66" s="112"/>
      <c r="C66" s="239" t="s">
        <v>486</v>
      </c>
      <c r="D66" s="247" t="s">
        <v>493</v>
      </c>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590"/>
      <c r="AJ66" s="590"/>
      <c r="AK66" s="590"/>
      <c r="AL66" s="590"/>
      <c r="AM66" s="664" t="b">
        <v>0</v>
      </c>
      <c r="AN66" s="690"/>
      <c r="AO66" s="690"/>
      <c r="AP66" s="690"/>
      <c r="AQ66" s="690"/>
      <c r="AR66" s="690"/>
      <c r="AS66" s="690"/>
      <c r="AT66" s="690"/>
      <c r="AU66" s="690"/>
      <c r="AV66" s="690"/>
      <c r="AW66" s="690"/>
      <c r="AX66" s="690"/>
      <c r="AY66" s="690"/>
      <c r="AZ66" s="690"/>
      <c r="BA66" s="690"/>
      <c r="BB66" s="690"/>
      <c r="BC66" s="690"/>
      <c r="BD66" s="690"/>
      <c r="BE66" s="690"/>
      <c r="BF66" s="690"/>
      <c r="BG66" s="690"/>
      <c r="BH66" s="690"/>
      <c r="BI66" s="690"/>
      <c r="BJ66" s="690"/>
      <c r="BK66" s="690"/>
      <c r="BL66" s="690"/>
      <c r="BM66" s="690"/>
      <c r="BN66" s="690"/>
      <c r="BO66" s="690"/>
      <c r="BP66" s="690"/>
      <c r="BQ66" s="690"/>
      <c r="BR66" s="690"/>
      <c r="BS66" s="690"/>
      <c r="BT66" s="690"/>
    </row>
    <row r="67" spans="1:82" s="106" customFormat="1" ht="21" customHeight="1">
      <c r="A67" s="112"/>
      <c r="B67" s="112"/>
      <c r="C67" s="240"/>
      <c r="D67" s="295"/>
      <c r="E67" s="323" t="s">
        <v>377</v>
      </c>
      <c r="F67" s="323"/>
      <c r="G67" s="323"/>
      <c r="H67" s="323"/>
      <c r="I67" s="323"/>
      <c r="J67" s="323"/>
      <c r="K67" s="323"/>
      <c r="L67" s="323"/>
      <c r="M67" s="323"/>
      <c r="N67" s="323"/>
      <c r="O67" s="323"/>
      <c r="P67" s="323"/>
      <c r="Q67" s="323"/>
      <c r="R67" s="323"/>
      <c r="S67" s="323"/>
      <c r="T67" s="323"/>
      <c r="U67" s="323"/>
      <c r="V67" s="323"/>
      <c r="W67" s="323"/>
      <c r="X67" s="323"/>
      <c r="Y67" s="323"/>
      <c r="Z67" s="557"/>
      <c r="AA67" s="115" t="s">
        <v>315</v>
      </c>
      <c r="AB67" s="478" t="str">
        <f>IF('別紙様式3-2（４・５月）'!AF6="継続ベア加算なし","",IF(AM66=TRUE,"○","×"))</f>
        <v>×</v>
      </c>
      <c r="AC67" s="112"/>
      <c r="AD67" s="231"/>
      <c r="AE67" s="231"/>
      <c r="AF67" s="231"/>
      <c r="AG67" s="231"/>
      <c r="AH67" s="231"/>
      <c r="AI67" s="231"/>
      <c r="AJ67" s="231"/>
      <c r="AK67" s="231"/>
      <c r="AL67" s="231"/>
      <c r="AM67" s="669" t="s">
        <v>1360</v>
      </c>
      <c r="AN67" s="691"/>
      <c r="AO67" s="691"/>
      <c r="AP67" s="691"/>
      <c r="AQ67" s="691"/>
      <c r="AR67" s="691"/>
      <c r="AS67" s="691"/>
      <c r="AT67" s="691"/>
      <c r="AU67" s="691"/>
      <c r="AV67" s="691"/>
      <c r="AW67" s="691"/>
      <c r="AX67" s="691"/>
      <c r="AY67" s="691"/>
      <c r="AZ67" s="691"/>
      <c r="BA67" s="714"/>
      <c r="BB67" s="690"/>
      <c r="BC67" s="690"/>
      <c r="BD67" s="690"/>
      <c r="BE67" s="690"/>
      <c r="BF67" s="690"/>
      <c r="BG67" s="690"/>
      <c r="BH67" s="690"/>
      <c r="BI67" s="690"/>
      <c r="BJ67" s="690"/>
      <c r="BK67" s="690"/>
      <c r="BL67" s="690"/>
      <c r="BM67" s="690"/>
      <c r="BN67" s="690"/>
      <c r="BO67" s="690"/>
      <c r="BP67" s="690"/>
      <c r="BQ67" s="690"/>
      <c r="BR67" s="690"/>
      <c r="BS67" s="690"/>
      <c r="BT67" s="690"/>
    </row>
    <row r="68" spans="1:82" s="106" customFormat="1" ht="6" customHeight="1">
      <c r="A68" s="112"/>
      <c r="B68" s="112"/>
      <c r="C68" s="112"/>
      <c r="D68" s="112"/>
      <c r="E68" s="112"/>
      <c r="F68" s="112"/>
      <c r="G68" s="112"/>
      <c r="H68" s="112"/>
      <c r="I68" s="112"/>
      <c r="J68" s="408"/>
      <c r="K68" s="408"/>
      <c r="L68" s="408"/>
      <c r="M68" s="408"/>
      <c r="N68" s="408"/>
      <c r="O68" s="408"/>
      <c r="P68" s="408"/>
      <c r="Q68" s="408"/>
      <c r="R68" s="408"/>
      <c r="S68" s="408"/>
      <c r="T68" s="408"/>
      <c r="U68" s="408"/>
      <c r="V68" s="408"/>
      <c r="W68" s="408"/>
      <c r="X68" s="408"/>
      <c r="Y68" s="231"/>
      <c r="Z68" s="231"/>
      <c r="AA68" s="231"/>
      <c r="AB68" s="231"/>
      <c r="AC68" s="231"/>
      <c r="AD68" s="231"/>
      <c r="AE68" s="231"/>
      <c r="AF68" s="231"/>
      <c r="AG68" s="231"/>
      <c r="AH68" s="231"/>
      <c r="AI68" s="231"/>
      <c r="AJ68" s="231"/>
      <c r="AK68" s="231"/>
      <c r="AL68" s="231"/>
      <c r="AM68" s="670"/>
      <c r="AN68" s="692"/>
      <c r="AO68" s="692"/>
      <c r="AP68" s="692"/>
      <c r="AQ68" s="692"/>
      <c r="AR68" s="692"/>
      <c r="AS68" s="692"/>
      <c r="AT68" s="692"/>
      <c r="AU68" s="692"/>
      <c r="AV68" s="692"/>
      <c r="AW68" s="692"/>
      <c r="AX68" s="692"/>
      <c r="AY68" s="692"/>
      <c r="AZ68" s="692"/>
      <c r="BA68" s="715"/>
      <c r="BB68" s="690"/>
      <c r="BC68" s="690"/>
      <c r="BD68" s="690"/>
      <c r="BE68" s="690"/>
      <c r="BF68" s="690"/>
      <c r="BG68" s="690"/>
      <c r="BH68" s="690"/>
      <c r="BI68" s="690"/>
      <c r="BJ68" s="690"/>
      <c r="BK68" s="690"/>
      <c r="BL68" s="690"/>
      <c r="BM68" s="690"/>
      <c r="BN68" s="690"/>
      <c r="BO68" s="690"/>
      <c r="BP68" s="690"/>
      <c r="BQ68" s="690"/>
      <c r="BR68" s="690"/>
      <c r="BS68" s="690"/>
      <c r="BT68" s="690"/>
      <c r="BU68" s="690"/>
      <c r="BV68" s="690"/>
      <c r="BW68" s="690"/>
      <c r="BX68" s="690"/>
      <c r="BY68" s="690"/>
      <c r="BZ68" s="690"/>
      <c r="CA68" s="690"/>
      <c r="CB68" s="690"/>
      <c r="CC68" s="690"/>
      <c r="CD68" s="690"/>
    </row>
    <row r="69" spans="1:82" s="106" customFormat="1" ht="14.4">
      <c r="A69" s="112"/>
      <c r="B69" s="112"/>
      <c r="C69" s="158" t="s">
        <v>491</v>
      </c>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106"/>
      <c r="AN69" s="690"/>
      <c r="AO69" s="700"/>
      <c r="AP69" s="700"/>
      <c r="AQ69" s="700"/>
      <c r="AR69" s="700"/>
      <c r="AS69" s="700"/>
      <c r="AT69" s="700"/>
      <c r="AU69" s="700"/>
      <c r="AV69" s="700"/>
      <c r="AW69" s="700"/>
      <c r="AX69" s="700"/>
      <c r="AY69" s="700"/>
      <c r="AZ69" s="700"/>
      <c r="BA69" s="700"/>
      <c r="BB69" s="690"/>
      <c r="BC69" s="690"/>
      <c r="BD69" s="690"/>
      <c r="BE69" s="690"/>
      <c r="BF69" s="690"/>
      <c r="BG69" s="690"/>
      <c r="BH69" s="690"/>
      <c r="BI69" s="690"/>
      <c r="BJ69" s="690"/>
      <c r="BK69" s="690"/>
      <c r="BL69" s="690"/>
      <c r="BM69" s="690"/>
      <c r="BN69" s="690"/>
      <c r="BO69" s="690"/>
      <c r="BP69" s="690"/>
      <c r="BQ69" s="690"/>
      <c r="BR69" s="690"/>
      <c r="BS69" s="690"/>
      <c r="BT69" s="690"/>
      <c r="BU69" s="690"/>
      <c r="BV69" s="690"/>
      <c r="BW69" s="690"/>
      <c r="BX69" s="690"/>
      <c r="BY69" s="690"/>
      <c r="BZ69" s="690"/>
      <c r="CA69" s="690"/>
      <c r="CB69" s="690"/>
      <c r="CC69" s="690"/>
      <c r="CD69" s="690"/>
    </row>
    <row r="70" spans="1:82" s="106" customFormat="1" ht="24.75" customHeight="1">
      <c r="A70" s="112"/>
      <c r="B70" s="112"/>
      <c r="C70" s="159" t="s">
        <v>486</v>
      </c>
      <c r="D70" s="247" t="s">
        <v>283</v>
      </c>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590"/>
      <c r="AJ70" s="590"/>
      <c r="AK70" s="590"/>
      <c r="AL70" s="590"/>
      <c r="AM70" s="106"/>
      <c r="AN70" s="690"/>
      <c r="AO70" s="700"/>
      <c r="AP70" s="700"/>
      <c r="AQ70" s="700"/>
      <c r="AR70" s="700"/>
      <c r="AS70" s="700"/>
      <c r="AT70" s="700"/>
      <c r="AU70" s="700"/>
      <c r="AV70" s="700"/>
      <c r="AW70" s="700"/>
      <c r="AX70" s="700"/>
      <c r="AY70" s="700"/>
      <c r="AZ70" s="700"/>
      <c r="BA70" s="700"/>
      <c r="BO70" s="690"/>
      <c r="BP70" s="690"/>
      <c r="BQ70" s="690"/>
      <c r="BR70" s="690"/>
      <c r="BS70" s="690"/>
      <c r="BT70" s="690"/>
      <c r="BU70" s="690"/>
      <c r="BV70" s="690"/>
      <c r="BW70" s="690"/>
      <c r="BX70" s="690"/>
      <c r="BY70" s="690"/>
      <c r="BZ70" s="690"/>
      <c r="CA70" s="690"/>
      <c r="CB70" s="690"/>
      <c r="CC70" s="690"/>
      <c r="CD70" s="690"/>
    </row>
    <row r="71" spans="1:82" ht="23.25" customHeight="1">
      <c r="A71" s="109"/>
      <c r="B71" s="109"/>
      <c r="C71" s="152" t="s">
        <v>2128</v>
      </c>
      <c r="D71" s="236"/>
      <c r="E71" s="236"/>
      <c r="F71" s="236"/>
      <c r="G71" s="236"/>
      <c r="H71" s="236"/>
      <c r="I71" s="236"/>
      <c r="J71" s="236"/>
      <c r="K71" s="236"/>
      <c r="L71" s="236"/>
      <c r="M71" s="236"/>
      <c r="N71" s="236"/>
      <c r="O71" s="236"/>
      <c r="P71" s="236"/>
      <c r="Q71" s="236"/>
      <c r="R71" s="236"/>
      <c r="S71" s="236"/>
      <c r="T71" s="473"/>
      <c r="U71" s="502">
        <f>'別紙様式3-2（４・５月）'!N8</f>
        <v>0</v>
      </c>
      <c r="V71" s="518"/>
      <c r="W71" s="518"/>
      <c r="X71" s="518"/>
      <c r="Y71" s="518"/>
      <c r="Z71" s="545" t="s">
        <v>34</v>
      </c>
      <c r="AA71" s="234"/>
      <c r="AB71" s="339" t="s">
        <v>315</v>
      </c>
      <c r="AC71" s="539" t="str">
        <f>IF('別紙様式3-2（４・５月）'!AF5="新規ベア加算なし","",IF(U72&gt;=U71,"○","×"))</f>
        <v>○</v>
      </c>
      <c r="AD71" s="109"/>
      <c r="AE71" s="109"/>
      <c r="AF71" s="109"/>
      <c r="AG71" s="109"/>
      <c r="AH71" s="109"/>
      <c r="AI71" s="109"/>
      <c r="AJ71" s="109"/>
      <c r="AK71" s="109"/>
      <c r="AL71" s="109"/>
      <c r="AM71" s="1"/>
      <c r="AN71" s="1"/>
      <c r="AO71" s="700"/>
      <c r="AP71" s="700"/>
      <c r="AQ71" s="700"/>
      <c r="AR71" s="700"/>
      <c r="AS71" s="700"/>
      <c r="AT71" s="700"/>
      <c r="AU71" s="700"/>
      <c r="AV71" s="700"/>
      <c r="AW71" s="700"/>
      <c r="AX71" s="700"/>
      <c r="AY71" s="700"/>
      <c r="AZ71" s="700"/>
      <c r="BA71" s="700"/>
    </row>
    <row r="72" spans="1:82" ht="23.25" customHeight="1">
      <c r="A72" s="109"/>
      <c r="B72" s="109"/>
      <c r="C72" s="241" t="s">
        <v>2126</v>
      </c>
      <c r="D72" s="296"/>
      <c r="E72" s="296"/>
      <c r="F72" s="296"/>
      <c r="G72" s="296"/>
      <c r="H72" s="296"/>
      <c r="I72" s="296"/>
      <c r="J72" s="296"/>
      <c r="K72" s="296"/>
      <c r="L72" s="296"/>
      <c r="M72" s="296"/>
      <c r="N72" s="296"/>
      <c r="O72" s="296"/>
      <c r="P72" s="296"/>
      <c r="Q72" s="296"/>
      <c r="R72" s="296"/>
      <c r="S72" s="296"/>
      <c r="T72" s="485"/>
      <c r="U72" s="502">
        <f>U73+U77</f>
        <v>0</v>
      </c>
      <c r="V72" s="518"/>
      <c r="W72" s="518"/>
      <c r="X72" s="518"/>
      <c r="Y72" s="518"/>
      <c r="Z72" s="545" t="s">
        <v>34</v>
      </c>
      <c r="AA72" s="109"/>
      <c r="AB72" s="339" t="s">
        <v>315</v>
      </c>
      <c r="AC72" s="540"/>
      <c r="AD72" s="339"/>
      <c r="AE72" s="339"/>
      <c r="AF72" s="339"/>
      <c r="AG72" s="339"/>
      <c r="AH72" s="339"/>
      <c r="AI72" s="589"/>
      <c r="AJ72" s="589"/>
      <c r="AK72" s="589"/>
      <c r="AL72" s="589"/>
      <c r="AM72" s="671"/>
      <c r="AN72" s="1"/>
      <c r="AO72" s="1"/>
      <c r="AP72" s="1"/>
      <c r="AQ72" s="1"/>
      <c r="AR72" s="1"/>
      <c r="AS72" s="1"/>
      <c r="AT72" s="1"/>
      <c r="AU72" s="1"/>
      <c r="AV72" s="1"/>
      <c r="AW72" s="1"/>
      <c r="AX72" s="1"/>
      <c r="AY72" s="1"/>
      <c r="AZ72" s="1"/>
      <c r="BA72" s="1"/>
    </row>
    <row r="73" spans="1:82" ht="12.9" customHeight="1">
      <c r="A73" s="109"/>
      <c r="B73" s="109"/>
      <c r="C73" s="242" t="s">
        <v>309</v>
      </c>
      <c r="D73" s="297"/>
      <c r="E73" s="324" t="s">
        <v>945</v>
      </c>
      <c r="F73" s="346"/>
      <c r="G73" s="346"/>
      <c r="H73" s="346"/>
      <c r="I73" s="346"/>
      <c r="J73" s="346"/>
      <c r="K73" s="346"/>
      <c r="L73" s="346"/>
      <c r="M73" s="346"/>
      <c r="N73" s="346"/>
      <c r="O73" s="346"/>
      <c r="P73" s="346"/>
      <c r="Q73" s="346"/>
      <c r="R73" s="346"/>
      <c r="S73" s="346"/>
      <c r="T73" s="486"/>
      <c r="U73" s="503"/>
      <c r="V73" s="519"/>
      <c r="W73" s="519"/>
      <c r="X73" s="519"/>
      <c r="Y73" s="547"/>
      <c r="Z73" s="558" t="s">
        <v>34</v>
      </c>
      <c r="AA73" s="109"/>
      <c r="AB73" s="565"/>
      <c r="AC73" s="565"/>
      <c r="AD73" s="575"/>
      <c r="AE73" s="580"/>
      <c r="AF73" s="580"/>
      <c r="AG73" s="575"/>
      <c r="AH73" s="109"/>
      <c r="AI73" s="589"/>
      <c r="AJ73" s="589"/>
      <c r="AK73" s="109"/>
      <c r="AL73" s="589"/>
      <c r="AM73" s="671"/>
      <c r="AN73" s="1"/>
      <c r="AO73" s="1"/>
      <c r="AP73" s="1"/>
      <c r="AQ73" s="1"/>
      <c r="AR73" s="1"/>
      <c r="AS73" s="1"/>
      <c r="AT73" s="1"/>
      <c r="AU73" s="1"/>
      <c r="AV73" s="1"/>
      <c r="AW73" s="1"/>
      <c r="AX73" s="1"/>
      <c r="AY73" s="1"/>
      <c r="AZ73" s="1"/>
      <c r="BA73" s="1"/>
    </row>
    <row r="74" spans="1:82" ht="12.9" customHeight="1">
      <c r="A74" s="109"/>
      <c r="B74" s="109"/>
      <c r="C74" s="242"/>
      <c r="D74" s="297"/>
      <c r="E74" s="325"/>
      <c r="F74" s="347"/>
      <c r="G74" s="347"/>
      <c r="H74" s="347"/>
      <c r="I74" s="347"/>
      <c r="J74" s="347"/>
      <c r="K74" s="347"/>
      <c r="L74" s="347"/>
      <c r="M74" s="347"/>
      <c r="N74" s="347"/>
      <c r="O74" s="347"/>
      <c r="P74" s="347"/>
      <c r="Q74" s="347"/>
      <c r="R74" s="347"/>
      <c r="S74" s="347"/>
      <c r="T74" s="487"/>
      <c r="U74" s="504"/>
      <c r="V74" s="520"/>
      <c r="W74" s="520"/>
      <c r="X74" s="520"/>
      <c r="Y74" s="548"/>
      <c r="Z74" s="558"/>
      <c r="AA74" s="109" t="s">
        <v>315</v>
      </c>
      <c r="AB74" s="568" t="s">
        <v>87</v>
      </c>
      <c r="AC74" s="571">
        <f>IFERROR(U75/U73*100,0)</f>
        <v>0</v>
      </c>
      <c r="AD74" s="576"/>
      <c r="AE74" s="581"/>
      <c r="AF74" s="568" t="s">
        <v>31</v>
      </c>
      <c r="AG74" s="568" t="s">
        <v>274</v>
      </c>
      <c r="AH74" s="147" t="s">
        <v>315</v>
      </c>
      <c r="AI74" s="539" t="str">
        <f>IF('別紙様式3-2（４・５月）'!AF5="","",IF(AND(AC74&gt;=200/3,AC74&lt;100),"○","×"))</f>
        <v/>
      </c>
      <c r="AJ74" s="589"/>
      <c r="AK74" s="109"/>
      <c r="AL74" s="589"/>
      <c r="AM74" s="672" t="s">
        <v>2261</v>
      </c>
      <c r="AN74" s="693"/>
      <c r="AO74" s="693"/>
      <c r="AP74" s="693"/>
      <c r="AQ74" s="693"/>
      <c r="AR74" s="693"/>
      <c r="AS74" s="693"/>
      <c r="AT74" s="693"/>
      <c r="AU74" s="693"/>
      <c r="AV74" s="693"/>
      <c r="AW74" s="693"/>
      <c r="AX74" s="693"/>
      <c r="AY74" s="693"/>
      <c r="AZ74" s="693"/>
      <c r="BA74" s="716"/>
    </row>
    <row r="75" spans="1:82" ht="12.9" customHeight="1">
      <c r="A75" s="109"/>
      <c r="B75" s="109"/>
      <c r="C75" s="242"/>
      <c r="D75" s="297"/>
      <c r="E75" s="325"/>
      <c r="F75" s="348" t="s">
        <v>1555</v>
      </c>
      <c r="G75" s="367"/>
      <c r="H75" s="367"/>
      <c r="I75" s="367"/>
      <c r="J75" s="367"/>
      <c r="K75" s="367"/>
      <c r="L75" s="367"/>
      <c r="M75" s="367"/>
      <c r="N75" s="367"/>
      <c r="O75" s="367"/>
      <c r="P75" s="367"/>
      <c r="Q75" s="367"/>
      <c r="R75" s="367"/>
      <c r="S75" s="367"/>
      <c r="T75" s="488"/>
      <c r="U75" s="505"/>
      <c r="V75" s="521"/>
      <c r="W75" s="521"/>
      <c r="X75" s="521"/>
      <c r="Y75" s="549"/>
      <c r="Z75" s="558" t="s">
        <v>34</v>
      </c>
      <c r="AA75" s="109" t="s">
        <v>315</v>
      </c>
      <c r="AB75" s="568"/>
      <c r="AC75" s="572"/>
      <c r="AD75" s="577"/>
      <c r="AE75" s="582"/>
      <c r="AF75" s="568"/>
      <c r="AG75" s="568"/>
      <c r="AH75" s="147"/>
      <c r="AI75" s="540"/>
      <c r="AJ75" s="589"/>
      <c r="AK75" s="109"/>
      <c r="AL75" s="589"/>
      <c r="AM75" s="673"/>
      <c r="AN75" s="694"/>
      <c r="AO75" s="694"/>
      <c r="AP75" s="694"/>
      <c r="AQ75" s="694"/>
      <c r="AR75" s="694"/>
      <c r="AS75" s="694"/>
      <c r="AT75" s="694"/>
      <c r="AU75" s="694"/>
      <c r="AV75" s="694"/>
      <c r="AW75" s="694"/>
      <c r="AX75" s="694"/>
      <c r="AY75" s="694"/>
      <c r="AZ75" s="694"/>
      <c r="BA75" s="717"/>
    </row>
    <row r="76" spans="1:82" ht="12.9" customHeight="1">
      <c r="A76" s="109"/>
      <c r="B76" s="109"/>
      <c r="C76" s="242"/>
      <c r="D76" s="297"/>
      <c r="E76" s="326"/>
      <c r="F76" s="349"/>
      <c r="G76" s="368"/>
      <c r="H76" s="368"/>
      <c r="I76" s="368"/>
      <c r="J76" s="368"/>
      <c r="K76" s="368"/>
      <c r="L76" s="368"/>
      <c r="M76" s="368"/>
      <c r="N76" s="368"/>
      <c r="O76" s="368"/>
      <c r="P76" s="368"/>
      <c r="Q76" s="368"/>
      <c r="R76" s="368"/>
      <c r="S76" s="368"/>
      <c r="T76" s="489"/>
      <c r="U76" s="506"/>
      <c r="V76" s="522"/>
      <c r="W76" s="522"/>
      <c r="X76" s="522"/>
      <c r="Y76" s="550"/>
      <c r="Z76" s="558"/>
      <c r="AA76" s="109"/>
      <c r="AB76" s="565"/>
      <c r="AC76" s="565"/>
      <c r="AD76" s="565"/>
      <c r="AE76" s="565"/>
      <c r="AF76" s="565"/>
      <c r="AG76" s="565"/>
      <c r="AH76" s="109"/>
      <c r="AI76" s="109"/>
      <c r="AJ76" s="589"/>
      <c r="AK76" s="589"/>
      <c r="AL76" s="589"/>
    </row>
    <row r="77" spans="1:82" ht="12.9" customHeight="1">
      <c r="A77" s="109"/>
      <c r="B77" s="109"/>
      <c r="C77" s="243" t="s">
        <v>1964</v>
      </c>
      <c r="D77" s="298"/>
      <c r="E77" s="324" t="s">
        <v>999</v>
      </c>
      <c r="F77" s="346"/>
      <c r="G77" s="346"/>
      <c r="H77" s="346"/>
      <c r="I77" s="346"/>
      <c r="J77" s="346"/>
      <c r="K77" s="346"/>
      <c r="L77" s="346"/>
      <c r="M77" s="346"/>
      <c r="N77" s="346"/>
      <c r="O77" s="346"/>
      <c r="P77" s="346"/>
      <c r="Q77" s="346"/>
      <c r="R77" s="346"/>
      <c r="S77" s="346"/>
      <c r="T77" s="486"/>
      <c r="U77" s="503"/>
      <c r="V77" s="519"/>
      <c r="W77" s="519"/>
      <c r="X77" s="519"/>
      <c r="Y77" s="547"/>
      <c r="Z77" s="558" t="s">
        <v>34</v>
      </c>
      <c r="AA77" s="109"/>
      <c r="AB77" s="565"/>
      <c r="AC77" s="565"/>
      <c r="AD77" s="575"/>
      <c r="AE77" s="580"/>
      <c r="AF77" s="580"/>
      <c r="AG77" s="575"/>
      <c r="AH77" s="109"/>
      <c r="AI77" s="109"/>
      <c r="AJ77" s="589"/>
      <c r="AK77" s="589"/>
      <c r="AL77" s="589"/>
      <c r="AM77" s="671"/>
      <c r="AN77" s="1"/>
      <c r="AO77" s="1"/>
      <c r="AP77" s="1"/>
      <c r="AQ77" s="1"/>
      <c r="AR77" s="1"/>
      <c r="AS77" s="1"/>
      <c r="AT77" s="1"/>
      <c r="AU77" s="1"/>
      <c r="AV77" s="1"/>
      <c r="AW77" s="1"/>
      <c r="AX77" s="1"/>
      <c r="AY77" s="1"/>
      <c r="AZ77" s="1"/>
      <c r="BA77" s="1"/>
    </row>
    <row r="78" spans="1:82" ht="12.9" customHeight="1">
      <c r="A78" s="109"/>
      <c r="B78" s="109"/>
      <c r="C78" s="244"/>
      <c r="D78" s="297"/>
      <c r="E78" s="325"/>
      <c r="F78" s="347"/>
      <c r="G78" s="347"/>
      <c r="H78" s="347"/>
      <c r="I78" s="347"/>
      <c r="J78" s="347"/>
      <c r="K78" s="347"/>
      <c r="L78" s="347"/>
      <c r="M78" s="347"/>
      <c r="N78" s="347"/>
      <c r="O78" s="347"/>
      <c r="P78" s="347"/>
      <c r="Q78" s="347"/>
      <c r="R78" s="347"/>
      <c r="S78" s="347"/>
      <c r="T78" s="487"/>
      <c r="U78" s="504"/>
      <c r="V78" s="520"/>
      <c r="W78" s="520"/>
      <c r="X78" s="520"/>
      <c r="Y78" s="548"/>
      <c r="Z78" s="558"/>
      <c r="AA78" s="109" t="s">
        <v>315</v>
      </c>
      <c r="AB78" s="568" t="s">
        <v>87</v>
      </c>
      <c r="AC78" s="571">
        <f>IFERROR(U79/U77*100,0)</f>
        <v>0</v>
      </c>
      <c r="AD78" s="576"/>
      <c r="AE78" s="581"/>
      <c r="AF78" s="568" t="s">
        <v>31</v>
      </c>
      <c r="AG78" s="568" t="s">
        <v>274</v>
      </c>
      <c r="AH78" s="147" t="s">
        <v>315</v>
      </c>
      <c r="AI78" s="539" t="str">
        <f>IF('別紙様式3-2（４・５月）'!AF5="","",IF(AND(AC78&gt;=200/3,AC78&lt;100),"○","×"))</f>
        <v/>
      </c>
      <c r="AJ78" s="589"/>
      <c r="AK78" s="589"/>
      <c r="AL78" s="589"/>
      <c r="AM78" s="662" t="s">
        <v>407</v>
      </c>
      <c r="AN78" s="685"/>
      <c r="AO78" s="685"/>
      <c r="AP78" s="685"/>
      <c r="AQ78" s="685"/>
      <c r="AR78" s="685"/>
      <c r="AS78" s="685"/>
      <c r="AT78" s="685"/>
      <c r="AU78" s="685"/>
      <c r="AV78" s="685"/>
      <c r="AW78" s="685"/>
      <c r="AX78" s="685"/>
      <c r="AY78" s="685"/>
      <c r="AZ78" s="685"/>
      <c r="BA78" s="709"/>
    </row>
    <row r="79" spans="1:82" ht="12.9" customHeight="1">
      <c r="A79" s="109"/>
      <c r="B79" s="109"/>
      <c r="C79" s="244"/>
      <c r="D79" s="297"/>
      <c r="E79" s="325"/>
      <c r="F79" s="348" t="s">
        <v>1555</v>
      </c>
      <c r="G79" s="367"/>
      <c r="H79" s="367"/>
      <c r="I79" s="367"/>
      <c r="J79" s="367"/>
      <c r="K79" s="367"/>
      <c r="L79" s="367"/>
      <c r="M79" s="367"/>
      <c r="N79" s="367"/>
      <c r="O79" s="367"/>
      <c r="P79" s="367"/>
      <c r="Q79" s="367"/>
      <c r="R79" s="367"/>
      <c r="S79" s="367"/>
      <c r="T79" s="488"/>
      <c r="U79" s="505"/>
      <c r="V79" s="521"/>
      <c r="W79" s="521"/>
      <c r="X79" s="521"/>
      <c r="Y79" s="549"/>
      <c r="Z79" s="558" t="s">
        <v>34</v>
      </c>
      <c r="AA79" s="109" t="s">
        <v>315</v>
      </c>
      <c r="AB79" s="568"/>
      <c r="AC79" s="572"/>
      <c r="AD79" s="577"/>
      <c r="AE79" s="582"/>
      <c r="AF79" s="568"/>
      <c r="AG79" s="568"/>
      <c r="AH79" s="147"/>
      <c r="AI79" s="540"/>
      <c r="AJ79" s="589"/>
      <c r="AK79" s="589"/>
      <c r="AL79" s="589"/>
      <c r="AM79" s="674"/>
      <c r="AN79" s="695"/>
      <c r="AO79" s="695"/>
      <c r="AP79" s="695"/>
      <c r="AQ79" s="695"/>
      <c r="AR79" s="695"/>
      <c r="AS79" s="695"/>
      <c r="AT79" s="695"/>
      <c r="AU79" s="695"/>
      <c r="AV79" s="695"/>
      <c r="AW79" s="695"/>
      <c r="AX79" s="695"/>
      <c r="AY79" s="695"/>
      <c r="AZ79" s="695"/>
      <c r="BA79" s="718"/>
    </row>
    <row r="80" spans="1:82" ht="12.9" customHeight="1">
      <c r="A80" s="109"/>
      <c r="B80" s="109"/>
      <c r="C80" s="245"/>
      <c r="D80" s="299"/>
      <c r="E80" s="327"/>
      <c r="F80" s="349"/>
      <c r="G80" s="368"/>
      <c r="H80" s="368"/>
      <c r="I80" s="368"/>
      <c r="J80" s="368"/>
      <c r="K80" s="368"/>
      <c r="L80" s="368"/>
      <c r="M80" s="368"/>
      <c r="N80" s="368"/>
      <c r="O80" s="368"/>
      <c r="P80" s="368"/>
      <c r="Q80" s="368"/>
      <c r="R80" s="368"/>
      <c r="S80" s="368"/>
      <c r="T80" s="489"/>
      <c r="U80" s="506"/>
      <c r="V80" s="522"/>
      <c r="W80" s="522"/>
      <c r="X80" s="522"/>
      <c r="Y80" s="550"/>
      <c r="Z80" s="558"/>
      <c r="AA80" s="109"/>
      <c r="AB80" s="109"/>
      <c r="AC80" s="109"/>
      <c r="AD80" s="109"/>
      <c r="AE80" s="109"/>
      <c r="AF80" s="109"/>
      <c r="AG80" s="109"/>
      <c r="AH80" s="109"/>
      <c r="AI80" s="591"/>
      <c r="AJ80" s="589"/>
      <c r="AK80" s="589"/>
      <c r="AL80" s="589"/>
    </row>
    <row r="81" spans="1:53" ht="16.5" customHeight="1">
      <c r="A81" s="109"/>
      <c r="B81" s="156"/>
      <c r="C81" s="156"/>
      <c r="D81" s="156"/>
      <c r="E81" s="156"/>
      <c r="F81" s="156"/>
      <c r="G81" s="156"/>
      <c r="H81" s="156"/>
      <c r="I81" s="156"/>
      <c r="J81" s="156"/>
      <c r="K81" s="156"/>
      <c r="L81" s="156"/>
      <c r="M81" s="156"/>
      <c r="N81" s="156"/>
      <c r="O81" s="156"/>
      <c r="P81" s="156"/>
      <c r="Q81" s="156"/>
      <c r="R81" s="156"/>
      <c r="S81" s="156"/>
      <c r="T81" s="156"/>
      <c r="U81" s="507"/>
      <c r="V81" s="523"/>
      <c r="W81" s="523"/>
      <c r="X81" s="523"/>
      <c r="Y81" s="551"/>
      <c r="Z81" s="559"/>
      <c r="AA81" s="551"/>
      <c r="AB81" s="567"/>
      <c r="AC81" s="570"/>
      <c r="AD81" s="574"/>
      <c r="AE81" s="574"/>
      <c r="AF81" s="575"/>
      <c r="AG81" s="147"/>
      <c r="AH81" s="586"/>
      <c r="AI81" s="591"/>
      <c r="AJ81" s="589"/>
      <c r="AK81" s="589"/>
      <c r="AL81" s="589"/>
      <c r="AM81" s="671"/>
      <c r="AN81" s="1"/>
      <c r="AO81" s="1"/>
      <c r="AP81" s="1"/>
      <c r="AQ81" s="1"/>
      <c r="AR81" s="1"/>
      <c r="AS81" s="1"/>
      <c r="AT81" s="1"/>
      <c r="AU81" s="1"/>
      <c r="AV81" s="1"/>
      <c r="AW81" s="1"/>
      <c r="AX81" s="1"/>
      <c r="AY81" s="1"/>
      <c r="AZ81" s="1"/>
      <c r="BA81" s="1"/>
    </row>
    <row r="82" spans="1:53" ht="18" customHeight="1">
      <c r="A82" s="109"/>
      <c r="B82" s="157" t="s">
        <v>2115</v>
      </c>
      <c r="C82" s="157"/>
      <c r="D82" s="157"/>
      <c r="E82" s="157"/>
      <c r="F82" s="157"/>
      <c r="G82" s="157"/>
      <c r="H82" s="157"/>
      <c r="I82" s="157"/>
      <c r="J82" s="157"/>
      <c r="K82" s="157"/>
      <c r="L82" s="157"/>
      <c r="M82" s="167"/>
      <c r="N82" s="253"/>
      <c r="O82" s="433" t="s">
        <v>2116</v>
      </c>
      <c r="P82" s="433"/>
      <c r="Q82" s="433"/>
      <c r="R82" s="433"/>
      <c r="S82" s="433"/>
      <c r="T82" s="433"/>
      <c r="U82" s="433"/>
      <c r="V82" s="433"/>
      <c r="W82" s="433"/>
      <c r="X82" s="433"/>
      <c r="Y82" s="433"/>
      <c r="Z82" s="433"/>
      <c r="AA82" s="433"/>
      <c r="AB82" s="433"/>
      <c r="AC82" s="433"/>
      <c r="AD82" s="433"/>
      <c r="AE82" s="433"/>
      <c r="AF82" s="433"/>
      <c r="AG82" s="433"/>
      <c r="AH82" s="433"/>
      <c r="AI82" s="433"/>
      <c r="AJ82" s="433"/>
      <c r="AK82" s="615"/>
      <c r="AL82" s="111"/>
      <c r="AM82" s="664" t="b">
        <v>1</v>
      </c>
      <c r="AN82" s="696"/>
      <c r="AO82" s="1"/>
      <c r="AP82" s="1"/>
      <c r="AQ82" s="1"/>
      <c r="AR82" s="1"/>
      <c r="AS82" s="1"/>
      <c r="AT82" s="1"/>
      <c r="AU82" s="1"/>
      <c r="AV82" s="1"/>
      <c r="AW82" s="1"/>
      <c r="AX82" s="1"/>
      <c r="AY82" s="1"/>
      <c r="AZ82" s="1"/>
      <c r="BA82" s="1"/>
    </row>
    <row r="83" spans="1:53" ht="3" customHeight="1">
      <c r="A83" s="109"/>
      <c r="B83" s="109"/>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c r="AH83" s="157"/>
      <c r="AI83" s="157"/>
      <c r="AJ83" s="157"/>
      <c r="AK83" s="157"/>
      <c r="AL83" s="111"/>
      <c r="AM83" s="671"/>
      <c r="AN83" s="1"/>
      <c r="AO83" s="1"/>
      <c r="AP83" s="1"/>
      <c r="AQ83" s="1"/>
      <c r="AR83" s="1"/>
      <c r="AS83" s="1"/>
      <c r="AT83" s="1"/>
      <c r="AU83" s="1"/>
      <c r="AV83" s="1"/>
      <c r="AW83" s="1"/>
      <c r="AX83" s="1"/>
      <c r="AY83" s="1"/>
      <c r="AZ83" s="1"/>
      <c r="BA83" s="1"/>
    </row>
    <row r="84" spans="1:53" ht="13.5" customHeight="1">
      <c r="A84" s="109"/>
      <c r="B84" s="158" t="s">
        <v>2080</v>
      </c>
      <c r="C84" s="211"/>
      <c r="D84" s="211"/>
      <c r="E84" s="211"/>
      <c r="F84" s="211"/>
      <c r="G84" s="211"/>
      <c r="H84" s="211"/>
      <c r="I84" s="211"/>
      <c r="J84" s="211"/>
      <c r="K84" s="211"/>
      <c r="L84" s="211"/>
      <c r="M84" s="211"/>
      <c r="N84" s="211"/>
      <c r="O84" s="211"/>
      <c r="P84" s="211"/>
      <c r="Q84" s="211"/>
      <c r="R84" s="211"/>
      <c r="S84" s="474" t="s">
        <v>486</v>
      </c>
      <c r="T84" s="490" t="s">
        <v>1065</v>
      </c>
      <c r="U84" s="211"/>
      <c r="V84" s="211"/>
      <c r="W84" s="211"/>
      <c r="X84" s="211"/>
      <c r="Y84" s="211"/>
      <c r="Z84" s="211"/>
      <c r="AA84" s="211"/>
      <c r="AB84" s="211"/>
      <c r="AC84" s="211"/>
      <c r="AD84" s="211"/>
      <c r="AE84" s="211"/>
      <c r="AF84" s="211"/>
      <c r="AG84" s="211"/>
      <c r="AH84" s="211"/>
      <c r="AI84" s="592" t="str">
        <f>IF(OR('別紙様式3-2（４・５月）'!AE5="処遇加算Ⅰ・Ⅱあり",'別紙様式3-3（６月以降分）'!AF5="旧処遇加算Ⅰ・Ⅱ相当あり"),"該当","")</f>
        <v/>
      </c>
      <c r="AJ84" s="594"/>
      <c r="AK84" s="616"/>
      <c r="AL84" s="110"/>
      <c r="AM84" s="671"/>
      <c r="AN84" s="1"/>
      <c r="AO84" s="1"/>
      <c r="AP84" s="1"/>
      <c r="AQ84" s="1"/>
      <c r="AR84" s="1"/>
      <c r="AS84" s="1"/>
      <c r="AT84" s="1"/>
      <c r="AU84" s="1"/>
      <c r="AV84" s="1"/>
      <c r="AW84" s="1"/>
      <c r="AX84" s="1"/>
      <c r="AY84" s="1"/>
      <c r="AZ84" s="1"/>
      <c r="BA84" s="1"/>
    </row>
    <row r="85" spans="1:53" ht="2.25" customHeight="1">
      <c r="A85" s="109"/>
      <c r="B85" s="110"/>
      <c r="C85" s="11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c r="AH85" s="300"/>
      <c r="AI85" s="300"/>
      <c r="AJ85" s="300"/>
      <c r="AK85" s="300"/>
      <c r="AL85" s="110"/>
      <c r="AM85" s="671"/>
      <c r="AN85" s="1"/>
      <c r="AO85" s="1"/>
      <c r="AP85" s="1"/>
      <c r="AQ85" s="1"/>
      <c r="AR85" s="1"/>
      <c r="AS85" s="1"/>
      <c r="AT85" s="1"/>
      <c r="AU85" s="1"/>
      <c r="AV85" s="1"/>
      <c r="AW85" s="1"/>
      <c r="AX85" s="1"/>
      <c r="AY85" s="1"/>
      <c r="AZ85" s="1"/>
      <c r="BA85" s="1"/>
    </row>
    <row r="86" spans="1:53" ht="13.5" customHeight="1">
      <c r="A86" s="109"/>
      <c r="B86" s="158" t="s">
        <v>635</v>
      </c>
      <c r="C86" s="246"/>
      <c r="D86" s="246"/>
      <c r="E86" s="246"/>
      <c r="F86" s="246"/>
      <c r="G86" s="246"/>
      <c r="H86" s="246"/>
      <c r="I86" s="246"/>
      <c r="J86" s="246"/>
      <c r="K86" s="246"/>
      <c r="L86" s="246"/>
      <c r="M86" s="246"/>
      <c r="N86" s="246"/>
      <c r="O86" s="246"/>
      <c r="P86" s="246"/>
      <c r="Q86" s="246"/>
      <c r="R86" s="246"/>
      <c r="S86" s="474" t="s">
        <v>486</v>
      </c>
      <c r="T86" s="490" t="s">
        <v>2099</v>
      </c>
      <c r="U86" s="246"/>
      <c r="V86" s="246"/>
      <c r="W86" s="246"/>
      <c r="X86" s="246"/>
      <c r="Y86" s="246"/>
      <c r="Z86" s="246"/>
      <c r="AA86" s="246"/>
      <c r="AB86" s="246"/>
      <c r="AC86" s="246"/>
      <c r="AD86" s="246"/>
      <c r="AE86" s="246"/>
      <c r="AF86" s="246"/>
      <c r="AG86" s="246"/>
      <c r="AH86" s="246"/>
      <c r="AI86" s="592" t="str">
        <f>IF(AND('別紙様式3-2（４・５月）'!AE5="処遇加算Ⅰ・Ⅱなし",'別紙様式3-3（６月以降分）'!AF5="旧処遇加算Ⅰ・Ⅱ相当なし"),"該当","")</f>
        <v>該当</v>
      </c>
      <c r="AJ86" s="594"/>
      <c r="AK86" s="616"/>
      <c r="AL86" s="110"/>
      <c r="AM86" s="671"/>
      <c r="AN86" s="1"/>
      <c r="AO86" s="1"/>
      <c r="AP86" s="1"/>
      <c r="AQ86" s="1"/>
      <c r="AR86" s="1"/>
      <c r="AS86" s="1"/>
      <c r="AT86" s="1"/>
      <c r="AU86" s="1"/>
      <c r="AV86" s="1"/>
      <c r="AW86" s="1"/>
      <c r="AX86" s="1"/>
      <c r="AY86" s="1"/>
      <c r="AZ86" s="1"/>
      <c r="BA86" s="1"/>
    </row>
    <row r="87" spans="1:53" ht="6" customHeight="1">
      <c r="A87" s="109"/>
      <c r="B87" s="159"/>
      <c r="C87" s="247"/>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110"/>
      <c r="AB87" s="247"/>
      <c r="AC87" s="247"/>
      <c r="AD87" s="247"/>
      <c r="AE87" s="247"/>
      <c r="AF87" s="247"/>
      <c r="AG87" s="247"/>
      <c r="AH87" s="247"/>
      <c r="AI87" s="247"/>
      <c r="AJ87" s="247"/>
      <c r="AK87" s="247"/>
      <c r="AL87" s="110"/>
      <c r="AM87" s="671"/>
      <c r="AN87" s="1"/>
      <c r="AO87" s="1"/>
      <c r="AP87" s="1"/>
      <c r="AQ87" s="1"/>
      <c r="AR87" s="1"/>
      <c r="AS87" s="1"/>
      <c r="AT87" s="1"/>
      <c r="AU87" s="1"/>
      <c r="AV87" s="1"/>
      <c r="AW87" s="1"/>
      <c r="AX87" s="1"/>
      <c r="AY87" s="1"/>
      <c r="AZ87" s="1"/>
      <c r="BA87" s="1"/>
    </row>
    <row r="88" spans="1:53" ht="16.5" customHeight="1">
      <c r="A88" s="109"/>
      <c r="B88" s="112"/>
      <c r="C88" s="161" t="s">
        <v>1777</v>
      </c>
      <c r="D88" s="161"/>
      <c r="E88" s="161"/>
      <c r="F88" s="161"/>
      <c r="G88" s="161"/>
      <c r="H88" s="161"/>
      <c r="I88" s="161"/>
      <c r="J88" s="161"/>
      <c r="K88" s="161"/>
      <c r="L88" s="161"/>
      <c r="M88" s="161"/>
      <c r="N88" s="161"/>
      <c r="O88" s="161"/>
      <c r="P88" s="161"/>
      <c r="Q88" s="161"/>
      <c r="R88" s="161"/>
      <c r="S88" s="161"/>
      <c r="T88" s="161"/>
      <c r="U88" s="112"/>
      <c r="V88" s="112"/>
      <c r="W88" s="112"/>
      <c r="X88" s="112"/>
      <c r="Y88" s="112"/>
      <c r="Z88" s="112"/>
      <c r="AA88" s="112"/>
      <c r="AB88" s="112"/>
      <c r="AC88" s="112"/>
      <c r="AD88" s="267"/>
      <c r="AE88" s="267"/>
      <c r="AF88" s="267"/>
      <c r="AG88" s="267"/>
      <c r="AH88" s="267"/>
      <c r="AI88" s="267"/>
      <c r="AJ88" s="267"/>
      <c r="AK88" s="267"/>
      <c r="AL88" s="110"/>
      <c r="AM88" s="671"/>
      <c r="AN88" s="1"/>
      <c r="AO88" s="1"/>
      <c r="AP88" s="1"/>
      <c r="AQ88" s="1"/>
      <c r="AR88" s="1"/>
      <c r="AS88" s="1"/>
      <c r="AT88" s="1"/>
      <c r="AU88" s="1"/>
      <c r="AV88" s="1"/>
      <c r="AW88" s="1"/>
      <c r="AX88" s="1"/>
      <c r="AY88" s="1"/>
      <c r="AZ88" s="1"/>
      <c r="BA88" s="1"/>
    </row>
    <row r="89" spans="1:53" ht="18.75" customHeight="1">
      <c r="A89" s="109"/>
      <c r="B89" s="110"/>
      <c r="C89" s="167"/>
      <c r="D89" s="253"/>
      <c r="E89" s="259" t="s">
        <v>2081</v>
      </c>
      <c r="F89" s="259"/>
      <c r="G89" s="259"/>
      <c r="H89" s="259"/>
      <c r="I89" s="259"/>
      <c r="J89" s="259"/>
      <c r="K89" s="259"/>
      <c r="L89" s="259"/>
      <c r="M89" s="259"/>
      <c r="N89" s="259"/>
      <c r="O89" s="259"/>
      <c r="P89" s="259"/>
      <c r="Q89" s="259"/>
      <c r="R89" s="460"/>
      <c r="S89" s="475" t="s">
        <v>315</v>
      </c>
      <c r="T89" s="478" t="str">
        <f>IF(AM82=TRUE,"",IF(AM89=TRUE,"○",IF(AND(AI86="該当",AM95=TRUE),"","×")))</f>
        <v/>
      </c>
      <c r="U89" s="110"/>
      <c r="V89" s="524"/>
      <c r="W89" s="524"/>
      <c r="X89" s="524"/>
      <c r="Y89" s="524"/>
      <c r="Z89" s="524"/>
      <c r="AA89" s="524"/>
      <c r="AB89" s="524"/>
      <c r="AC89" s="524"/>
      <c r="AD89" s="524"/>
      <c r="AE89" s="524"/>
      <c r="AF89" s="524"/>
      <c r="AG89" s="524"/>
      <c r="AH89" s="524"/>
      <c r="AI89" s="524"/>
      <c r="AJ89" s="524"/>
      <c r="AK89" s="524"/>
      <c r="AL89" s="110"/>
      <c r="AM89" s="664" t="b">
        <v>0</v>
      </c>
      <c r="AN89" s="1"/>
      <c r="AO89" s="1"/>
      <c r="AP89" s="1"/>
      <c r="AQ89" s="1"/>
      <c r="AR89" s="1"/>
      <c r="AS89" s="1"/>
      <c r="AT89" s="1"/>
      <c r="AU89" s="1"/>
      <c r="AV89" s="1"/>
      <c r="AW89" s="1"/>
      <c r="AX89" s="1"/>
      <c r="AY89" s="1"/>
      <c r="AZ89" s="1"/>
      <c r="BA89" s="1"/>
    </row>
    <row r="90" spans="1:53" ht="14.25" customHeight="1">
      <c r="A90" s="109"/>
      <c r="B90" s="160"/>
      <c r="C90" s="168" t="s">
        <v>2082</v>
      </c>
      <c r="D90" s="301" t="s">
        <v>1995</v>
      </c>
      <c r="E90" s="138"/>
      <c r="F90" s="138"/>
      <c r="G90" s="138"/>
      <c r="H90" s="138"/>
      <c r="I90" s="138"/>
      <c r="J90" s="138"/>
      <c r="K90" s="138"/>
      <c r="L90" s="138"/>
      <c r="M90" s="138"/>
      <c r="N90" s="138"/>
      <c r="O90" s="138"/>
      <c r="P90" s="138"/>
      <c r="Q90" s="138"/>
      <c r="R90" s="138"/>
      <c r="S90" s="301"/>
      <c r="T90" s="301"/>
      <c r="U90" s="301"/>
      <c r="V90" s="138"/>
      <c r="W90" s="138"/>
      <c r="X90" s="138"/>
      <c r="Y90" s="138"/>
      <c r="Z90" s="561"/>
      <c r="AA90" s="561"/>
      <c r="AB90" s="561"/>
      <c r="AC90" s="561"/>
      <c r="AD90" s="339"/>
      <c r="AE90" s="339"/>
      <c r="AF90" s="339"/>
      <c r="AG90" s="339"/>
      <c r="AH90" s="211"/>
      <c r="AI90" s="211"/>
      <c r="AJ90" s="211"/>
      <c r="AK90" s="617"/>
      <c r="AL90" s="110"/>
      <c r="AM90" s="671"/>
      <c r="AN90" s="1"/>
      <c r="AO90" s="1"/>
      <c r="AP90" s="1"/>
      <c r="AQ90" s="1"/>
      <c r="AR90" s="1"/>
      <c r="AS90" s="1"/>
      <c r="AT90" s="1"/>
      <c r="AU90" s="1"/>
      <c r="AV90" s="1"/>
      <c r="AW90" s="1"/>
      <c r="AX90" s="1"/>
      <c r="AY90" s="1"/>
      <c r="AZ90" s="1"/>
      <c r="BA90" s="1"/>
    </row>
    <row r="91" spans="1:53" ht="14.25" customHeight="1">
      <c r="A91" s="109"/>
      <c r="B91" s="160"/>
      <c r="C91" s="248" t="s">
        <v>40</v>
      </c>
      <c r="D91" s="302" t="s">
        <v>889</v>
      </c>
      <c r="E91" s="302"/>
      <c r="F91" s="302"/>
      <c r="G91" s="302"/>
      <c r="H91" s="302"/>
      <c r="I91" s="302"/>
      <c r="J91" s="302"/>
      <c r="K91" s="302"/>
      <c r="L91" s="302"/>
      <c r="M91" s="302"/>
      <c r="N91" s="302"/>
      <c r="O91" s="302"/>
      <c r="P91" s="302"/>
      <c r="Q91" s="302"/>
      <c r="R91" s="302"/>
      <c r="S91" s="302"/>
      <c r="T91" s="302"/>
      <c r="U91" s="302"/>
      <c r="V91" s="302"/>
      <c r="W91" s="302"/>
      <c r="X91" s="302"/>
      <c r="Y91" s="302"/>
      <c r="Z91" s="560"/>
      <c r="AA91" s="560"/>
      <c r="AB91" s="560"/>
      <c r="AC91" s="560"/>
      <c r="AD91" s="578"/>
      <c r="AE91" s="578"/>
      <c r="AF91" s="578"/>
      <c r="AG91" s="578"/>
      <c r="AH91" s="587"/>
      <c r="AI91" s="587"/>
      <c r="AJ91" s="587"/>
      <c r="AK91" s="618"/>
      <c r="AL91" s="110"/>
      <c r="AM91" s="671"/>
      <c r="AN91" s="1"/>
      <c r="AO91" s="1"/>
      <c r="AP91" s="1"/>
      <c r="AQ91" s="1"/>
      <c r="AR91" s="1"/>
      <c r="AS91" s="1"/>
      <c r="AT91" s="1"/>
      <c r="AU91" s="1"/>
      <c r="AV91" s="1"/>
      <c r="AW91" s="1"/>
      <c r="AX91" s="1"/>
      <c r="AY91" s="1"/>
      <c r="AZ91" s="1"/>
      <c r="BA91" s="1"/>
    </row>
    <row r="92" spans="1:53" ht="14.25" customHeight="1">
      <c r="A92" s="109"/>
      <c r="B92" s="160"/>
      <c r="C92" s="249" t="s">
        <v>715</v>
      </c>
      <c r="D92" s="303" t="s">
        <v>2083</v>
      </c>
      <c r="E92" s="328"/>
      <c r="F92" s="328"/>
      <c r="G92" s="328"/>
      <c r="H92" s="328"/>
      <c r="I92" s="328"/>
      <c r="J92" s="328"/>
      <c r="K92" s="328"/>
      <c r="L92" s="328"/>
      <c r="M92" s="328"/>
      <c r="N92" s="328"/>
      <c r="O92" s="328"/>
      <c r="P92" s="328"/>
      <c r="Q92" s="328"/>
      <c r="R92" s="328"/>
      <c r="S92" s="328"/>
      <c r="T92" s="328"/>
      <c r="U92" s="328"/>
      <c r="V92" s="328"/>
      <c r="W92" s="328"/>
      <c r="X92" s="328"/>
      <c r="Y92" s="328"/>
      <c r="Z92" s="562"/>
      <c r="AA92" s="562"/>
      <c r="AB92" s="562"/>
      <c r="AC92" s="562"/>
      <c r="AD92" s="397"/>
      <c r="AE92" s="397"/>
      <c r="AF92" s="397"/>
      <c r="AG92" s="397"/>
      <c r="AH92" s="588"/>
      <c r="AI92" s="588"/>
      <c r="AJ92" s="588"/>
      <c r="AK92" s="619"/>
      <c r="AL92" s="658"/>
      <c r="AM92" s="671"/>
      <c r="AN92" s="1"/>
      <c r="AO92" s="1"/>
      <c r="AP92" s="1"/>
      <c r="AQ92" s="1"/>
      <c r="AR92" s="1"/>
      <c r="AS92" s="1"/>
      <c r="AT92" s="1"/>
      <c r="AU92" s="1"/>
      <c r="AV92" s="1"/>
      <c r="AW92" s="1"/>
      <c r="AX92" s="1"/>
      <c r="AY92" s="1"/>
      <c r="AZ92" s="1"/>
      <c r="BA92" s="1"/>
    </row>
    <row r="93" spans="1:53" ht="11.25" customHeight="1">
      <c r="A93" s="109"/>
      <c r="B93" s="160"/>
      <c r="C93" s="250"/>
      <c r="D93" s="138"/>
      <c r="E93" s="149"/>
      <c r="F93" s="149"/>
      <c r="G93" s="149"/>
      <c r="H93" s="149"/>
      <c r="I93" s="149"/>
      <c r="J93" s="149"/>
      <c r="K93" s="149"/>
      <c r="L93" s="149"/>
      <c r="M93" s="149"/>
      <c r="N93" s="149"/>
      <c r="O93" s="149"/>
      <c r="P93" s="149"/>
      <c r="Q93" s="149"/>
      <c r="R93" s="149"/>
      <c r="S93" s="149"/>
      <c r="T93" s="149"/>
      <c r="U93" s="149"/>
      <c r="V93" s="149"/>
      <c r="W93" s="149"/>
      <c r="X93" s="149"/>
      <c r="Y93" s="149"/>
      <c r="Z93" s="561"/>
      <c r="AA93" s="561"/>
      <c r="AB93" s="561"/>
      <c r="AC93" s="561"/>
      <c r="AD93" s="339"/>
      <c r="AE93" s="339"/>
      <c r="AF93" s="339"/>
      <c r="AG93" s="339"/>
      <c r="AH93" s="211"/>
      <c r="AI93" s="211"/>
      <c r="AJ93" s="211"/>
      <c r="AK93" s="211"/>
      <c r="AL93" s="658"/>
      <c r="AM93" s="671"/>
      <c r="AN93" s="1"/>
      <c r="AO93" s="1"/>
      <c r="AP93" s="1"/>
      <c r="AQ93" s="1"/>
      <c r="AR93" s="1"/>
      <c r="AS93" s="1"/>
      <c r="AT93" s="1"/>
      <c r="AU93" s="1"/>
      <c r="AV93" s="1"/>
      <c r="AW93" s="1"/>
      <c r="AX93" s="1"/>
      <c r="AY93" s="1"/>
      <c r="AZ93" s="1"/>
      <c r="BA93" s="1"/>
    </row>
    <row r="94" spans="1:53" ht="14.25" customHeight="1">
      <c r="A94" s="109"/>
      <c r="B94" s="110"/>
      <c r="C94" s="161" t="s">
        <v>1561</v>
      </c>
      <c r="D94" s="161"/>
      <c r="E94" s="161"/>
      <c r="F94" s="161"/>
      <c r="G94" s="161"/>
      <c r="H94" s="161"/>
      <c r="I94" s="161"/>
      <c r="J94" s="161"/>
      <c r="K94" s="161"/>
      <c r="L94" s="161"/>
      <c r="M94" s="161"/>
      <c r="N94" s="161"/>
      <c r="O94" s="161"/>
      <c r="P94" s="161"/>
      <c r="Q94" s="161"/>
      <c r="R94" s="161"/>
      <c r="S94" s="476"/>
      <c r="T94" s="476"/>
      <c r="U94" s="476"/>
      <c r="V94" s="476"/>
      <c r="W94" s="476"/>
      <c r="X94" s="476"/>
      <c r="Y94" s="476"/>
      <c r="Z94" s="476"/>
      <c r="AA94" s="476"/>
      <c r="AB94" s="476"/>
      <c r="AC94" s="476"/>
      <c r="AD94" s="476"/>
      <c r="AE94" s="476"/>
      <c r="AF94" s="476"/>
      <c r="AG94" s="476"/>
      <c r="AH94" s="476"/>
      <c r="AI94" s="476"/>
      <c r="AJ94" s="476"/>
      <c r="AK94" s="476"/>
      <c r="AL94" s="476"/>
      <c r="AM94" s="671"/>
      <c r="AN94" s="1"/>
      <c r="AO94" s="1"/>
      <c r="AP94" s="1"/>
      <c r="AQ94" s="1"/>
      <c r="AR94" s="1"/>
      <c r="AS94" s="1"/>
      <c r="AT94" s="1"/>
      <c r="AU94" s="1"/>
      <c r="AV94" s="1"/>
      <c r="AW94" s="1"/>
      <c r="AX94" s="1"/>
      <c r="AY94" s="1"/>
      <c r="AZ94" s="1"/>
      <c r="BA94" s="1"/>
    </row>
    <row r="95" spans="1:53" ht="21.75" customHeight="1">
      <c r="A95" s="109"/>
      <c r="B95" s="161"/>
      <c r="C95" s="167"/>
      <c r="D95" s="253"/>
      <c r="E95" s="259" t="s">
        <v>2084</v>
      </c>
      <c r="F95" s="259"/>
      <c r="G95" s="259"/>
      <c r="H95" s="259"/>
      <c r="I95" s="259"/>
      <c r="J95" s="259"/>
      <c r="K95" s="259"/>
      <c r="L95" s="259"/>
      <c r="M95" s="259"/>
      <c r="N95" s="259"/>
      <c r="O95" s="259"/>
      <c r="P95" s="259"/>
      <c r="Q95" s="259"/>
      <c r="R95" s="460"/>
      <c r="S95" s="475" t="s">
        <v>315</v>
      </c>
      <c r="T95" s="478" t="str">
        <f>IF(AM82=TRUE,"",IF(AND(AM95=TRUE,OR(AND(AN95=TRUE,J98&lt;&gt;""),AND(AO95=TRUE,J100&lt;&gt;""))),"○",IF(AND(AI86="該当",AM89=TRUE),"","×")))</f>
        <v/>
      </c>
      <c r="U95" s="508"/>
      <c r="V95" s="525"/>
      <c r="W95" s="525"/>
      <c r="X95" s="525"/>
      <c r="Y95" s="525"/>
      <c r="Z95" s="525"/>
      <c r="AA95" s="525"/>
      <c r="AB95" s="525"/>
      <c r="AC95" s="525"/>
      <c r="AD95" s="525"/>
      <c r="AE95" s="525"/>
      <c r="AF95" s="525"/>
      <c r="AG95" s="525"/>
      <c r="AH95" s="525"/>
      <c r="AI95" s="525"/>
      <c r="AJ95" s="525"/>
      <c r="AK95" s="525"/>
      <c r="AL95" s="476"/>
      <c r="AM95" s="664" t="b">
        <v>0</v>
      </c>
      <c r="AN95" s="664" t="b">
        <v>0</v>
      </c>
      <c r="AO95" s="664" t="b">
        <v>0</v>
      </c>
      <c r="AP95" s="1"/>
      <c r="AQ95" s="1"/>
      <c r="AR95" s="1"/>
      <c r="AS95" s="1"/>
      <c r="AT95" s="1"/>
      <c r="AU95" s="1"/>
      <c r="AV95" s="1"/>
      <c r="AW95" s="1"/>
      <c r="AX95" s="1"/>
      <c r="AY95" s="1"/>
      <c r="AZ95" s="1"/>
      <c r="BA95" s="1"/>
    </row>
    <row r="96" spans="1:53" ht="30.75" customHeight="1">
      <c r="A96" s="109"/>
      <c r="B96" s="162"/>
      <c r="C96" s="168" t="s">
        <v>2082</v>
      </c>
      <c r="D96" s="304" t="s">
        <v>1858</v>
      </c>
      <c r="E96" s="329"/>
      <c r="F96" s="329"/>
      <c r="G96" s="329"/>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620"/>
      <c r="AL96" s="110"/>
      <c r="AM96" s="671"/>
      <c r="AN96" s="1"/>
      <c r="AO96" s="1"/>
      <c r="AP96" s="1"/>
      <c r="AQ96" s="1"/>
      <c r="AR96" s="1"/>
      <c r="AS96" s="1"/>
      <c r="AT96" s="1"/>
      <c r="AU96" s="1"/>
      <c r="AV96" s="1"/>
      <c r="AW96" s="1"/>
      <c r="AX96" s="1"/>
      <c r="AY96" s="1"/>
      <c r="AZ96" s="1"/>
      <c r="BA96" s="1"/>
    </row>
    <row r="97" spans="1:53" ht="28.5" customHeight="1">
      <c r="A97" s="109"/>
      <c r="B97" s="162"/>
      <c r="C97" s="169"/>
      <c r="D97" s="255" t="s">
        <v>245</v>
      </c>
      <c r="E97" s="307"/>
      <c r="F97" s="307"/>
      <c r="G97" s="307"/>
      <c r="H97" s="387"/>
      <c r="I97" s="398" t="s">
        <v>83</v>
      </c>
      <c r="J97" s="409" t="s">
        <v>1334</v>
      </c>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c r="AJ97" s="420"/>
      <c r="AK97" s="621"/>
      <c r="AL97" s="110"/>
      <c r="AM97" s="671"/>
      <c r="AN97" s="1"/>
      <c r="AO97" s="1"/>
      <c r="AP97" s="1"/>
      <c r="AQ97" s="1"/>
      <c r="AR97" s="1"/>
      <c r="AS97" s="1"/>
      <c r="AT97" s="1"/>
      <c r="AU97" s="1"/>
      <c r="AV97" s="1"/>
      <c r="AW97" s="1"/>
      <c r="AX97" s="1"/>
      <c r="AY97" s="1"/>
      <c r="AZ97" s="1"/>
      <c r="BA97" s="1"/>
    </row>
    <row r="98" spans="1:53" ht="34.5" customHeight="1">
      <c r="A98" s="109"/>
      <c r="B98" s="162"/>
      <c r="C98" s="169"/>
      <c r="D98" s="256"/>
      <c r="E98" s="308"/>
      <c r="F98" s="308"/>
      <c r="G98" s="308"/>
      <c r="H98" s="388"/>
      <c r="I98" s="399"/>
      <c r="J98" s="410"/>
      <c r="K98" s="421"/>
      <c r="L98" s="421"/>
      <c r="M98" s="421"/>
      <c r="N98" s="421"/>
      <c r="O98" s="421"/>
      <c r="P98" s="421"/>
      <c r="Q98" s="421"/>
      <c r="R98" s="421"/>
      <c r="S98" s="421"/>
      <c r="T98" s="421"/>
      <c r="U98" s="421"/>
      <c r="V98" s="421"/>
      <c r="W98" s="421"/>
      <c r="X98" s="421"/>
      <c r="Y98" s="421"/>
      <c r="Z98" s="421"/>
      <c r="AA98" s="421"/>
      <c r="AB98" s="421"/>
      <c r="AC98" s="421"/>
      <c r="AD98" s="421"/>
      <c r="AE98" s="421"/>
      <c r="AF98" s="421"/>
      <c r="AG98" s="421"/>
      <c r="AH98" s="421"/>
      <c r="AI98" s="421"/>
      <c r="AJ98" s="421"/>
      <c r="AK98" s="622"/>
      <c r="AL98" s="110"/>
      <c r="AM98" s="663" t="s">
        <v>35</v>
      </c>
      <c r="AN98" s="686"/>
      <c r="AO98" s="686"/>
      <c r="AP98" s="686"/>
      <c r="AQ98" s="686"/>
      <c r="AR98" s="686"/>
      <c r="AS98" s="686"/>
      <c r="AT98" s="686"/>
      <c r="AU98" s="686"/>
      <c r="AV98" s="686"/>
      <c r="AW98" s="686"/>
      <c r="AX98" s="686"/>
      <c r="AY98" s="686"/>
      <c r="AZ98" s="686"/>
      <c r="BA98" s="710"/>
    </row>
    <row r="99" spans="1:53" ht="15" customHeight="1">
      <c r="A99" s="109"/>
      <c r="B99" s="162"/>
      <c r="C99" s="169"/>
      <c r="D99" s="256"/>
      <c r="E99" s="308"/>
      <c r="F99" s="308"/>
      <c r="G99" s="308"/>
      <c r="H99" s="389"/>
      <c r="I99" s="400" t="s">
        <v>85</v>
      </c>
      <c r="J99" s="411" t="s">
        <v>2085</v>
      </c>
      <c r="K99" s="422"/>
      <c r="L99" s="422"/>
      <c r="M99" s="422"/>
      <c r="N99" s="422"/>
      <c r="O99" s="422"/>
      <c r="P99" s="422"/>
      <c r="Q99" s="422"/>
      <c r="R99" s="422"/>
      <c r="S99" s="477" t="s">
        <v>2086</v>
      </c>
      <c r="T99" s="477"/>
      <c r="U99" s="477"/>
      <c r="V99" s="477"/>
      <c r="W99" s="477"/>
      <c r="X99" s="477"/>
      <c r="Y99" s="477"/>
      <c r="Z99" s="477"/>
      <c r="AA99" s="477"/>
      <c r="AB99" s="477"/>
      <c r="AC99" s="477"/>
      <c r="AD99" s="477"/>
      <c r="AE99" s="477"/>
      <c r="AF99" s="477"/>
      <c r="AG99" s="477"/>
      <c r="AH99" s="477"/>
      <c r="AI99" s="477"/>
      <c r="AJ99" s="477"/>
      <c r="AK99" s="623"/>
      <c r="AL99" s="110"/>
      <c r="AM99" s="671"/>
      <c r="AN99" s="1"/>
      <c r="AO99" s="1"/>
      <c r="AP99" s="1"/>
      <c r="AQ99" s="1"/>
      <c r="AR99" s="1"/>
      <c r="AS99" s="1"/>
      <c r="AT99" s="1"/>
      <c r="AU99" s="1"/>
      <c r="AV99" s="1"/>
      <c r="AW99" s="1"/>
      <c r="AX99" s="1"/>
      <c r="AY99" s="1"/>
      <c r="AZ99" s="1"/>
      <c r="BA99" s="1"/>
    </row>
    <row r="100" spans="1:53" ht="33" customHeight="1">
      <c r="A100" s="109"/>
      <c r="B100" s="162"/>
      <c r="C100" s="170"/>
      <c r="D100" s="257"/>
      <c r="E100" s="309"/>
      <c r="F100" s="309"/>
      <c r="G100" s="309"/>
      <c r="H100" s="390"/>
      <c r="I100" s="401"/>
      <c r="J100" s="412"/>
      <c r="K100" s="423"/>
      <c r="L100" s="423"/>
      <c r="M100" s="423"/>
      <c r="N100" s="423"/>
      <c r="O100" s="423"/>
      <c r="P100" s="423"/>
      <c r="Q100" s="423"/>
      <c r="R100" s="423"/>
      <c r="S100" s="423"/>
      <c r="T100" s="423"/>
      <c r="U100" s="423"/>
      <c r="V100" s="423"/>
      <c r="W100" s="423"/>
      <c r="X100" s="423"/>
      <c r="Y100" s="423"/>
      <c r="Z100" s="423"/>
      <c r="AA100" s="423"/>
      <c r="AB100" s="423"/>
      <c r="AC100" s="423"/>
      <c r="AD100" s="423"/>
      <c r="AE100" s="423"/>
      <c r="AF100" s="423"/>
      <c r="AG100" s="423"/>
      <c r="AH100" s="423"/>
      <c r="AI100" s="423"/>
      <c r="AJ100" s="423"/>
      <c r="AK100" s="624"/>
      <c r="AL100" s="110"/>
      <c r="AM100" s="663" t="s">
        <v>35</v>
      </c>
      <c r="AN100" s="686"/>
      <c r="AO100" s="686"/>
      <c r="AP100" s="686"/>
      <c r="AQ100" s="686"/>
      <c r="AR100" s="686"/>
      <c r="AS100" s="686"/>
      <c r="AT100" s="686"/>
      <c r="AU100" s="686"/>
      <c r="AV100" s="686"/>
      <c r="AW100" s="686"/>
      <c r="AX100" s="686"/>
      <c r="AY100" s="686"/>
      <c r="AZ100" s="686"/>
      <c r="BA100" s="710"/>
    </row>
    <row r="101" spans="1:53" ht="16.5" customHeight="1">
      <c r="A101" s="109"/>
      <c r="B101" s="163"/>
      <c r="C101" s="251" t="s">
        <v>40</v>
      </c>
      <c r="D101" s="303" t="s">
        <v>2087</v>
      </c>
      <c r="E101" s="330"/>
      <c r="F101" s="330"/>
      <c r="G101" s="330"/>
      <c r="H101" s="328"/>
      <c r="I101" s="328"/>
      <c r="J101" s="328"/>
      <c r="K101" s="328"/>
      <c r="L101" s="328"/>
      <c r="M101" s="328"/>
      <c r="N101" s="328"/>
      <c r="O101" s="328"/>
      <c r="P101" s="328"/>
      <c r="Q101" s="328"/>
      <c r="R101" s="328"/>
      <c r="S101" s="328"/>
      <c r="T101" s="328"/>
      <c r="U101" s="328"/>
      <c r="V101" s="328"/>
      <c r="W101" s="328"/>
      <c r="X101" s="328"/>
      <c r="Y101" s="328"/>
      <c r="Z101" s="562"/>
      <c r="AA101" s="562"/>
      <c r="AB101" s="562"/>
      <c r="AC101" s="562"/>
      <c r="AD101" s="397"/>
      <c r="AE101" s="397"/>
      <c r="AF101" s="397"/>
      <c r="AG101" s="397"/>
      <c r="AH101" s="588"/>
      <c r="AI101" s="588"/>
      <c r="AJ101" s="588"/>
      <c r="AK101" s="625"/>
      <c r="AL101" s="658"/>
      <c r="AM101" s="671"/>
      <c r="AN101" s="1"/>
      <c r="AO101" s="1"/>
      <c r="AP101" s="1"/>
      <c r="AQ101" s="1"/>
      <c r="AR101" s="1"/>
      <c r="AS101" s="1"/>
      <c r="AT101" s="1"/>
      <c r="AU101" s="1"/>
      <c r="AV101" s="1"/>
      <c r="AW101" s="1"/>
      <c r="AX101" s="1"/>
      <c r="AY101" s="1"/>
      <c r="AZ101" s="1"/>
      <c r="BA101" s="1"/>
    </row>
    <row r="102" spans="1:53" ht="11.25" customHeight="1">
      <c r="A102" s="109"/>
      <c r="B102" s="164"/>
      <c r="C102" s="164"/>
      <c r="D102" s="164"/>
      <c r="E102" s="164"/>
      <c r="F102" s="164"/>
      <c r="G102" s="164"/>
      <c r="H102" s="164"/>
      <c r="I102" s="164"/>
      <c r="J102" s="164"/>
      <c r="K102" s="164"/>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10"/>
      <c r="AM102" s="671"/>
      <c r="AN102" s="1"/>
      <c r="AO102" s="1"/>
      <c r="AP102" s="1"/>
      <c r="AQ102" s="1"/>
      <c r="AR102" s="1"/>
      <c r="AS102" s="1"/>
      <c r="AT102" s="1"/>
      <c r="AU102" s="1"/>
      <c r="AV102" s="1"/>
      <c r="AW102" s="1"/>
      <c r="AX102" s="1"/>
      <c r="AY102" s="1"/>
      <c r="AZ102" s="1"/>
      <c r="BA102" s="1"/>
    </row>
    <row r="103" spans="1:53" ht="18.75" customHeight="1">
      <c r="A103" s="109"/>
      <c r="B103" s="157" t="s">
        <v>1487</v>
      </c>
      <c r="C103" s="157"/>
      <c r="D103" s="157"/>
      <c r="E103" s="157"/>
      <c r="F103" s="157"/>
      <c r="G103" s="157"/>
      <c r="H103" s="157"/>
      <c r="I103" s="157"/>
      <c r="J103" s="157"/>
      <c r="K103" s="157"/>
      <c r="L103" s="157"/>
      <c r="M103" s="167"/>
      <c r="N103" s="253"/>
      <c r="O103" s="434" t="s">
        <v>2116</v>
      </c>
      <c r="P103" s="434"/>
      <c r="Q103" s="434"/>
      <c r="R103" s="434"/>
      <c r="S103" s="434"/>
      <c r="T103" s="434"/>
      <c r="U103" s="434"/>
      <c r="V103" s="434"/>
      <c r="W103" s="434"/>
      <c r="X103" s="434"/>
      <c r="Y103" s="434"/>
      <c r="Z103" s="434"/>
      <c r="AA103" s="434"/>
      <c r="AB103" s="434"/>
      <c r="AC103" s="434"/>
      <c r="AD103" s="434"/>
      <c r="AE103" s="434"/>
      <c r="AF103" s="434"/>
      <c r="AG103" s="434"/>
      <c r="AH103" s="434"/>
      <c r="AI103" s="434"/>
      <c r="AJ103" s="434"/>
      <c r="AK103" s="626"/>
      <c r="AL103" s="110"/>
      <c r="AM103" s="664" t="b">
        <v>0</v>
      </c>
      <c r="AN103" s="1"/>
      <c r="AO103" s="1"/>
      <c r="AP103" s="1"/>
      <c r="AQ103" s="1"/>
      <c r="AR103" s="1"/>
      <c r="AS103" s="1"/>
      <c r="AT103" s="1"/>
      <c r="AU103" s="1"/>
      <c r="AV103" s="1"/>
      <c r="AW103" s="1"/>
      <c r="AX103" s="1"/>
      <c r="AY103" s="1"/>
      <c r="AZ103" s="1"/>
      <c r="BA103" s="1"/>
    </row>
    <row r="104" spans="1:53" ht="3.75" customHeight="1">
      <c r="A104" s="109"/>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10"/>
      <c r="AM104" s="675"/>
      <c r="AN104" s="1"/>
      <c r="AO104" s="1"/>
      <c r="AP104" s="1"/>
      <c r="AQ104" s="1"/>
      <c r="AR104" s="1"/>
      <c r="AS104" s="1"/>
      <c r="AT104" s="1"/>
      <c r="AU104" s="1"/>
      <c r="AV104" s="1"/>
      <c r="AW104" s="1"/>
      <c r="AX104" s="1"/>
      <c r="AY104" s="1"/>
      <c r="AZ104" s="1"/>
      <c r="BA104" s="1"/>
    </row>
    <row r="105" spans="1:53" ht="19.5" customHeight="1">
      <c r="A105" s="109"/>
      <c r="B105" s="165" t="s">
        <v>2117</v>
      </c>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10"/>
      <c r="AM105" s="671"/>
      <c r="AN105" s="1"/>
      <c r="AO105" s="1"/>
      <c r="AP105" s="1"/>
      <c r="AQ105" s="1"/>
      <c r="AR105" s="1"/>
      <c r="AS105" s="1"/>
      <c r="AT105" s="1"/>
      <c r="AU105" s="1"/>
      <c r="AV105" s="1"/>
      <c r="AW105" s="1"/>
      <c r="AX105" s="1"/>
      <c r="AY105" s="1"/>
      <c r="AZ105" s="1"/>
      <c r="BA105" s="1"/>
    </row>
    <row r="106" spans="1:53" ht="15.75" customHeight="1">
      <c r="A106" s="109"/>
      <c r="B106" s="166" t="s">
        <v>2088</v>
      </c>
      <c r="C106" s="252"/>
      <c r="D106" s="305"/>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52"/>
      <c r="AE106" s="252"/>
      <c r="AF106" s="252"/>
      <c r="AG106" s="252"/>
      <c r="AH106" s="252"/>
      <c r="AI106" s="252"/>
      <c r="AJ106" s="252"/>
      <c r="AK106" s="252"/>
      <c r="AL106" s="252"/>
      <c r="AM106" s="676" t="str">
        <f>IF(AND('別紙様式3-2（４・５月）'!AE6="処遇加算Ⅰなし",'別紙様式3-3（６月以降分）'!AD5="旧処遇加算Ⅰ相当なし"),"記入不要","要記入")</f>
        <v>記入不要</v>
      </c>
      <c r="AN106" s="1"/>
      <c r="AO106" s="1"/>
      <c r="AP106" s="1"/>
      <c r="AQ106" s="1"/>
      <c r="AR106" s="1"/>
      <c r="AS106" s="1"/>
      <c r="AT106" s="1"/>
      <c r="AU106" s="1"/>
      <c r="AV106" s="1"/>
      <c r="AW106" s="1"/>
      <c r="AX106" s="1"/>
      <c r="AY106" s="1"/>
      <c r="AZ106" s="1"/>
      <c r="BA106" s="1"/>
    </row>
    <row r="107" spans="1:53" ht="18" customHeight="1">
      <c r="A107" s="109"/>
      <c r="B107" s="167"/>
      <c r="C107" s="253"/>
      <c r="D107" s="306" t="s">
        <v>2084</v>
      </c>
      <c r="E107" s="306"/>
      <c r="F107" s="306"/>
      <c r="G107" s="306"/>
      <c r="H107" s="306"/>
      <c r="I107" s="306"/>
      <c r="J107" s="306"/>
      <c r="K107" s="306"/>
      <c r="L107" s="306"/>
      <c r="M107" s="306"/>
      <c r="N107" s="306"/>
      <c r="O107" s="306"/>
      <c r="P107" s="306"/>
      <c r="Q107" s="459"/>
      <c r="R107" s="469" t="s">
        <v>315</v>
      </c>
      <c r="S107" s="478" t="str">
        <f>IF(AM103=TRUE,"",IF(AM106="記入不要","",IF(AND(AM107=TRUE,OR(AN107=TRUE,AO107=TRUE,AP107=TRUE)),"○","×")))</f>
        <v/>
      </c>
      <c r="T107" s="491"/>
      <c r="U107" s="509"/>
      <c r="V107" s="252"/>
      <c r="W107" s="252"/>
      <c r="X107" s="252"/>
      <c r="Y107" s="252"/>
      <c r="Z107" s="252"/>
      <c r="AA107" s="252"/>
      <c r="AB107" s="252"/>
      <c r="AC107" s="252"/>
      <c r="AD107" s="252"/>
      <c r="AE107" s="252"/>
      <c r="AF107" s="252"/>
      <c r="AG107" s="252"/>
      <c r="AH107" s="252"/>
      <c r="AI107" s="252"/>
      <c r="AJ107" s="252"/>
      <c r="AK107" s="252"/>
      <c r="AL107" s="252"/>
      <c r="AM107" s="664" t="b">
        <v>0</v>
      </c>
      <c r="AN107" s="664" t="b">
        <v>0</v>
      </c>
      <c r="AO107" s="664" t="b">
        <v>0</v>
      </c>
      <c r="AP107" s="664" t="b">
        <v>0</v>
      </c>
      <c r="AQ107" s="1"/>
      <c r="AR107" s="1"/>
      <c r="AS107" s="1"/>
      <c r="AT107" s="1"/>
      <c r="AU107" s="1"/>
      <c r="AV107" s="1"/>
      <c r="AW107" s="1"/>
      <c r="AX107" s="1"/>
      <c r="AY107" s="1"/>
      <c r="AZ107" s="1"/>
      <c r="BA107" s="1"/>
    </row>
    <row r="108" spans="1:53" ht="27.75" customHeight="1">
      <c r="A108" s="109"/>
      <c r="B108" s="168" t="s">
        <v>2082</v>
      </c>
      <c r="C108" s="254" t="s">
        <v>2089</v>
      </c>
      <c r="D108" s="269"/>
      <c r="E108" s="269"/>
      <c r="F108" s="269"/>
      <c r="G108" s="269"/>
      <c r="H108" s="269"/>
      <c r="I108" s="269"/>
      <c r="J108" s="269"/>
      <c r="K108" s="269"/>
      <c r="L108" s="269"/>
      <c r="M108" s="269"/>
      <c r="N108" s="269"/>
      <c r="O108" s="269"/>
      <c r="P108" s="269"/>
      <c r="Q108" s="269"/>
      <c r="R108" s="269"/>
      <c r="S108" s="270"/>
      <c r="T108" s="269"/>
      <c r="U108" s="269"/>
      <c r="V108" s="269"/>
      <c r="W108" s="269"/>
      <c r="X108" s="269"/>
      <c r="Y108" s="269"/>
      <c r="Z108" s="269"/>
      <c r="AA108" s="269"/>
      <c r="AB108" s="269"/>
      <c r="AC108" s="269"/>
      <c r="AD108" s="269"/>
      <c r="AE108" s="269"/>
      <c r="AF108" s="269"/>
      <c r="AG108" s="269"/>
      <c r="AH108" s="269"/>
      <c r="AI108" s="269"/>
      <c r="AJ108" s="269"/>
      <c r="AK108" s="627"/>
      <c r="AL108" s="110"/>
      <c r="AM108" s="671"/>
      <c r="AN108" s="1"/>
      <c r="AO108" s="1"/>
      <c r="AP108" s="1"/>
      <c r="AQ108" s="1"/>
      <c r="AR108" s="1"/>
      <c r="AS108" s="1"/>
      <c r="AT108" s="1"/>
      <c r="AU108" s="1"/>
      <c r="AV108" s="1"/>
      <c r="AW108" s="1"/>
      <c r="AX108" s="1"/>
      <c r="AY108" s="1"/>
      <c r="AZ108" s="1"/>
      <c r="BA108" s="1"/>
    </row>
    <row r="109" spans="1:53" ht="27" customHeight="1">
      <c r="A109" s="109"/>
      <c r="B109" s="169"/>
      <c r="C109" s="255" t="s">
        <v>1147</v>
      </c>
      <c r="D109" s="307"/>
      <c r="E109" s="307"/>
      <c r="F109" s="307"/>
      <c r="G109" s="353"/>
      <c r="H109" s="391" t="s">
        <v>83</v>
      </c>
      <c r="I109" s="402" t="s">
        <v>1902</v>
      </c>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c r="AJ109" s="413"/>
      <c r="AK109" s="628"/>
      <c r="AL109" s="110"/>
      <c r="AM109" s="671"/>
      <c r="AN109" s="1"/>
      <c r="AO109" s="1"/>
      <c r="AP109" s="1"/>
      <c r="AQ109" s="1"/>
      <c r="AR109" s="1"/>
      <c r="AS109" s="1"/>
      <c r="AT109" s="1"/>
      <c r="AU109" s="1"/>
      <c r="AV109" s="1"/>
      <c r="AW109" s="1"/>
      <c r="AX109" s="1"/>
      <c r="AY109" s="1"/>
      <c r="AZ109" s="1"/>
      <c r="BA109" s="1"/>
    </row>
    <row r="110" spans="1:53" ht="37.5" customHeight="1">
      <c r="A110" s="109"/>
      <c r="B110" s="169"/>
      <c r="C110" s="256"/>
      <c r="D110" s="308"/>
      <c r="E110" s="308"/>
      <c r="F110" s="308"/>
      <c r="G110" s="355"/>
      <c r="H110" s="392" t="s">
        <v>85</v>
      </c>
      <c r="I110" s="403" t="s">
        <v>1723</v>
      </c>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629"/>
      <c r="AL110" s="110"/>
      <c r="AM110" s="671"/>
      <c r="AN110" s="1"/>
      <c r="AO110" s="1"/>
      <c r="AP110" s="1"/>
      <c r="AQ110" s="1"/>
      <c r="AR110" s="1"/>
      <c r="AS110" s="1"/>
      <c r="AT110" s="1"/>
      <c r="AU110" s="1"/>
      <c r="AV110" s="1"/>
      <c r="AW110" s="1"/>
      <c r="AX110" s="1"/>
      <c r="AY110" s="1"/>
      <c r="AZ110" s="1"/>
      <c r="BA110" s="1"/>
    </row>
    <row r="111" spans="1:53" ht="36" customHeight="1">
      <c r="A111" s="109"/>
      <c r="B111" s="170"/>
      <c r="C111" s="257"/>
      <c r="D111" s="309"/>
      <c r="E111" s="309"/>
      <c r="F111" s="309"/>
      <c r="G111" s="359"/>
      <c r="H111" s="393" t="s">
        <v>1599</v>
      </c>
      <c r="I111" s="404" t="s">
        <v>767</v>
      </c>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c r="AJ111" s="415"/>
      <c r="AK111" s="630"/>
      <c r="AL111" s="110"/>
      <c r="AM111" s="671"/>
      <c r="AN111" s="1"/>
      <c r="AO111" s="1"/>
      <c r="AP111" s="1"/>
      <c r="AQ111" s="1"/>
      <c r="AR111" s="1"/>
      <c r="AS111" s="1"/>
      <c r="AT111" s="1"/>
      <c r="AU111" s="1"/>
      <c r="AV111" s="1"/>
      <c r="AW111" s="1"/>
      <c r="AX111" s="1"/>
      <c r="AY111" s="1"/>
      <c r="AZ111" s="1"/>
      <c r="BA111" s="1"/>
    </row>
    <row r="112" spans="1:53" ht="21" customHeight="1">
      <c r="A112" s="109"/>
      <c r="B112" s="171" t="s">
        <v>40</v>
      </c>
      <c r="C112" s="258" t="s">
        <v>2087</v>
      </c>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631"/>
      <c r="AL112" s="658"/>
      <c r="AM112" s="671"/>
      <c r="AN112" s="1"/>
      <c r="AO112" s="1"/>
      <c r="AP112" s="1"/>
      <c r="AQ112" s="1"/>
      <c r="AR112" s="1"/>
      <c r="AS112" s="1"/>
      <c r="AT112" s="1"/>
      <c r="AU112" s="1"/>
      <c r="AV112" s="1"/>
      <c r="AW112" s="1"/>
      <c r="AX112" s="1"/>
      <c r="AY112" s="1"/>
      <c r="AZ112" s="1"/>
      <c r="BA112" s="1"/>
    </row>
    <row r="113" spans="1:53" ht="18" customHeight="1">
      <c r="A113" s="109"/>
      <c r="B113" s="156"/>
      <c r="C113" s="156"/>
      <c r="D113" s="156"/>
      <c r="E113" s="156"/>
      <c r="F113" s="156"/>
      <c r="G113" s="156"/>
      <c r="H113" s="156"/>
      <c r="I113" s="156"/>
      <c r="J113" s="156"/>
      <c r="K113" s="156"/>
      <c r="L113" s="156"/>
      <c r="M113" s="156"/>
      <c r="N113" s="156"/>
      <c r="O113" s="156"/>
      <c r="P113" s="156"/>
      <c r="Q113" s="156"/>
      <c r="R113" s="156"/>
      <c r="S113" s="156"/>
      <c r="T113" s="156"/>
      <c r="U113" s="507"/>
      <c r="V113" s="523"/>
      <c r="W113" s="523"/>
      <c r="X113" s="523"/>
      <c r="Y113" s="551"/>
      <c r="Z113" s="559"/>
      <c r="AA113" s="551"/>
      <c r="AB113" s="567"/>
      <c r="AC113" s="570"/>
      <c r="AD113" s="574"/>
      <c r="AE113" s="574"/>
      <c r="AF113" s="575"/>
      <c r="AG113" s="147"/>
      <c r="AH113" s="586"/>
      <c r="AI113" s="591"/>
      <c r="AJ113" s="589"/>
      <c r="AK113" s="589"/>
      <c r="AL113" s="589"/>
      <c r="AM113" s="671"/>
      <c r="AN113" s="1"/>
      <c r="AO113" s="1"/>
      <c r="AP113" s="1"/>
      <c r="AQ113" s="1"/>
      <c r="AR113" s="1"/>
      <c r="AS113" s="1"/>
      <c r="AT113" s="1"/>
      <c r="AU113" s="1"/>
      <c r="AV113" s="1"/>
      <c r="AW113" s="1"/>
      <c r="AX113" s="1"/>
      <c r="AY113" s="1"/>
      <c r="AZ113" s="1"/>
      <c r="BA113" s="1"/>
    </row>
    <row r="114" spans="1:53" s="104" customFormat="1" ht="21.75" customHeight="1">
      <c r="A114" s="110"/>
      <c r="B114" s="146" t="s">
        <v>1639</v>
      </c>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10"/>
      <c r="AM114" s="677"/>
      <c r="AN114" s="104"/>
      <c r="AO114" s="104"/>
      <c r="AP114" s="104"/>
      <c r="AQ114" s="104"/>
      <c r="AR114" s="104"/>
      <c r="AS114" s="104"/>
      <c r="AT114" s="104"/>
      <c r="AU114" s="104"/>
      <c r="AV114" s="104"/>
      <c r="AW114" s="104"/>
      <c r="AX114" s="104"/>
      <c r="AY114" s="104"/>
      <c r="AZ114" s="104"/>
      <c r="BA114" s="104"/>
    </row>
    <row r="115" spans="1:53" s="104" customFormat="1" ht="15.75" customHeight="1">
      <c r="A115" s="110"/>
      <c r="B115" s="165" t="s">
        <v>2118</v>
      </c>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10"/>
      <c r="AM115" s="677"/>
      <c r="AN115" s="104"/>
      <c r="AO115" s="104"/>
      <c r="AP115" s="104"/>
      <c r="AQ115" s="104"/>
      <c r="AR115" s="104"/>
      <c r="AS115" s="104"/>
      <c r="AT115" s="104"/>
      <c r="AU115" s="104"/>
      <c r="AV115" s="104"/>
      <c r="AW115" s="104"/>
      <c r="AX115" s="104"/>
      <c r="AY115" s="104"/>
      <c r="AZ115" s="104"/>
      <c r="BA115" s="104"/>
    </row>
    <row r="116" spans="1:53" ht="20.25" customHeight="1">
      <c r="A116" s="109"/>
      <c r="B116" s="172" t="s">
        <v>479</v>
      </c>
      <c r="C116" s="109"/>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109"/>
      <c r="AN116" s="1"/>
      <c r="AO116" s="1"/>
      <c r="AP116" s="1"/>
      <c r="AQ116" s="1"/>
      <c r="AR116" s="1"/>
      <c r="AS116" s="1"/>
      <c r="AT116" s="1"/>
      <c r="AU116" s="1"/>
      <c r="AV116" s="1"/>
      <c r="AW116" s="1"/>
      <c r="AX116" s="1"/>
      <c r="AY116" s="1"/>
      <c r="AZ116" s="704"/>
      <c r="BA116" s="1"/>
    </row>
    <row r="117" spans="1:53" ht="27.75" customHeight="1">
      <c r="A117" s="109"/>
      <c r="B117" s="173" t="s">
        <v>2103</v>
      </c>
      <c r="C117" s="259"/>
      <c r="D117" s="259"/>
      <c r="E117" s="259"/>
      <c r="F117" s="259"/>
      <c r="G117" s="259"/>
      <c r="H117" s="259"/>
      <c r="I117" s="259"/>
      <c r="J117" s="259"/>
      <c r="K117" s="259"/>
      <c r="L117" s="259"/>
      <c r="M117" s="259"/>
      <c r="N117" s="259"/>
      <c r="O117" s="259"/>
      <c r="P117" s="259"/>
      <c r="Q117" s="460"/>
      <c r="R117" s="274" t="s">
        <v>486</v>
      </c>
      <c r="S117" s="479" t="str">
        <f>'別紙様式3-2（４・５月）'!W8</f>
        <v/>
      </c>
      <c r="T117" s="492" t="s">
        <v>525</v>
      </c>
      <c r="U117" s="492"/>
      <c r="V117" s="492"/>
      <c r="W117" s="492"/>
      <c r="X117" s="492"/>
      <c r="Y117" s="492"/>
      <c r="Z117" s="492"/>
      <c r="AA117" s="492"/>
      <c r="AB117" s="492"/>
      <c r="AC117" s="492"/>
      <c r="AD117" s="492"/>
      <c r="AE117" s="492"/>
      <c r="AF117" s="583"/>
      <c r="AG117" s="267"/>
      <c r="AH117" s="267"/>
      <c r="AI117" s="267"/>
      <c r="AJ117" s="267"/>
      <c r="AK117" s="109"/>
      <c r="AL117" s="109"/>
      <c r="AM117" s="678" t="str">
        <f>IF(COUNTIF(S117:S119,"×")&gt;=1,"×","")</f>
        <v/>
      </c>
      <c r="AN117" s="1"/>
      <c r="AO117" s="1"/>
      <c r="AP117" s="1"/>
      <c r="AQ117" s="1"/>
      <c r="AR117" s="1"/>
      <c r="AS117" s="1"/>
      <c r="AT117" s="1"/>
      <c r="AU117" s="1"/>
      <c r="AV117" s="1"/>
      <c r="AW117" s="1"/>
      <c r="AX117" s="1"/>
      <c r="AY117" s="704"/>
      <c r="AZ117" s="1"/>
      <c r="BA117" s="1"/>
    </row>
    <row r="118" spans="1:53" ht="27.75" customHeight="1">
      <c r="A118" s="109"/>
      <c r="B118" s="174" t="s">
        <v>1367</v>
      </c>
      <c r="C118" s="260"/>
      <c r="D118" s="260"/>
      <c r="E118" s="260"/>
      <c r="F118" s="260"/>
      <c r="G118" s="260"/>
      <c r="H118" s="260"/>
      <c r="I118" s="260"/>
      <c r="J118" s="260"/>
      <c r="K118" s="260"/>
      <c r="L118" s="260"/>
      <c r="M118" s="260"/>
      <c r="N118" s="260"/>
      <c r="O118" s="260"/>
      <c r="P118" s="260"/>
      <c r="Q118" s="461"/>
      <c r="R118" s="274" t="s">
        <v>486</v>
      </c>
      <c r="S118" s="480" t="str">
        <f>'別紙様式3-3（６月以降分）'!Z5</f>
        <v/>
      </c>
      <c r="T118" s="493" t="s">
        <v>2252</v>
      </c>
      <c r="U118" s="492"/>
      <c r="V118" s="492"/>
      <c r="W118" s="492"/>
      <c r="X118" s="492"/>
      <c r="Y118" s="492"/>
      <c r="Z118" s="492"/>
      <c r="AA118" s="492"/>
      <c r="AB118" s="492"/>
      <c r="AC118" s="492"/>
      <c r="AD118" s="492"/>
      <c r="AE118" s="492"/>
      <c r="AF118" s="583"/>
      <c r="AG118" s="267"/>
      <c r="AH118" s="267"/>
      <c r="AI118" s="267"/>
      <c r="AJ118" s="267"/>
      <c r="AK118" s="109"/>
      <c r="AL118" s="109"/>
      <c r="AM118" s="1"/>
      <c r="AN118" s="1"/>
      <c r="AO118" s="1"/>
      <c r="AP118" s="1"/>
      <c r="AQ118" s="1"/>
      <c r="AR118" s="1"/>
      <c r="AS118" s="1"/>
      <c r="AT118" s="1"/>
      <c r="AU118" s="1"/>
      <c r="AV118" s="1"/>
      <c r="AW118" s="1"/>
      <c r="AX118" s="1"/>
      <c r="AY118" s="704"/>
      <c r="AZ118" s="1"/>
      <c r="BA118" s="1"/>
    </row>
    <row r="119" spans="1:53" ht="27.75" customHeight="1">
      <c r="A119" s="109"/>
      <c r="B119" s="174" t="s">
        <v>2253</v>
      </c>
      <c r="C119" s="260"/>
      <c r="D119" s="260"/>
      <c r="E119" s="260"/>
      <c r="F119" s="260"/>
      <c r="G119" s="260"/>
      <c r="H119" s="260"/>
      <c r="I119" s="260"/>
      <c r="J119" s="260"/>
      <c r="K119" s="260"/>
      <c r="L119" s="260"/>
      <c r="M119" s="260"/>
      <c r="N119" s="260"/>
      <c r="O119" s="260"/>
      <c r="P119" s="260"/>
      <c r="Q119" s="461"/>
      <c r="R119" s="274" t="s">
        <v>486</v>
      </c>
      <c r="S119" s="479" t="str">
        <f>'別紙様式3-3（６月以降分）'!Z7</f>
        <v/>
      </c>
      <c r="T119" s="493" t="s">
        <v>2252</v>
      </c>
      <c r="U119" s="492"/>
      <c r="V119" s="492"/>
      <c r="W119" s="492"/>
      <c r="X119" s="492"/>
      <c r="Y119" s="492"/>
      <c r="Z119" s="492"/>
      <c r="AA119" s="492"/>
      <c r="AB119" s="492"/>
      <c r="AC119" s="492"/>
      <c r="AD119" s="492"/>
      <c r="AE119" s="492"/>
      <c r="AF119" s="583"/>
      <c r="AG119" s="267"/>
      <c r="AH119" s="267"/>
      <c r="AI119" s="267"/>
      <c r="AJ119" s="267"/>
      <c r="AK119" s="109"/>
      <c r="AL119" s="109"/>
      <c r="AM119" s="1"/>
      <c r="AN119" s="1"/>
      <c r="AO119" s="1"/>
      <c r="AP119" s="1"/>
      <c r="AQ119" s="1"/>
      <c r="AR119" s="1"/>
      <c r="AS119" s="1"/>
      <c r="AT119" s="704"/>
      <c r="AU119" s="704"/>
      <c r="AV119" s="704"/>
      <c r="AW119" s="704"/>
      <c r="AX119" s="704"/>
      <c r="AY119" s="1"/>
      <c r="AZ119" s="1"/>
      <c r="BA119" s="1"/>
    </row>
    <row r="120" spans="1:53" ht="6" customHeight="1">
      <c r="A120" s="109"/>
      <c r="B120" s="160"/>
      <c r="C120" s="109"/>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109"/>
      <c r="AL120" s="109"/>
      <c r="AM120" s="11"/>
      <c r="AN120" s="1"/>
      <c r="AO120" s="1"/>
      <c r="AP120" s="1"/>
      <c r="AQ120" s="1"/>
      <c r="AR120" s="1"/>
      <c r="AS120" s="1"/>
      <c r="AT120" s="1"/>
      <c r="AU120" s="1"/>
      <c r="AV120" s="1"/>
      <c r="AW120" s="1"/>
      <c r="AX120" s="1"/>
      <c r="AY120" s="1"/>
      <c r="AZ120" s="1"/>
      <c r="BA120" s="704"/>
    </row>
    <row r="121" spans="1:53" ht="13.8">
      <c r="A121" s="109"/>
      <c r="B121" s="160" t="s">
        <v>2104</v>
      </c>
      <c r="C121" s="109"/>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539" t="str">
        <f>IF(AM117="","",IF(AM117="○","",IF(OR(AM123=TRUE,AM124=TRUE,AM125=TRUE,AND(AM126=TRUE,F126&lt;&gt;"")),"○","×")))</f>
        <v/>
      </c>
      <c r="AL121" s="109"/>
      <c r="AM121" s="663" t="s">
        <v>2276</v>
      </c>
      <c r="AN121" s="684"/>
      <c r="AO121" s="684"/>
      <c r="AP121" s="684"/>
      <c r="AQ121" s="684"/>
      <c r="AR121" s="684"/>
      <c r="AS121" s="684"/>
      <c r="AT121" s="684"/>
      <c r="AU121" s="684"/>
      <c r="AV121" s="684"/>
      <c r="AW121" s="684"/>
      <c r="AX121" s="684"/>
      <c r="AY121" s="684"/>
      <c r="AZ121" s="684"/>
      <c r="BA121" s="708"/>
    </row>
    <row r="122" spans="1:53" s="104" customFormat="1" ht="18" customHeight="1">
      <c r="A122" s="110"/>
      <c r="B122" s="175" t="s">
        <v>1214</v>
      </c>
      <c r="C122" s="261"/>
      <c r="D122" s="31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c r="AG122" s="331"/>
      <c r="AH122" s="331"/>
      <c r="AI122" s="331"/>
      <c r="AJ122" s="331"/>
      <c r="AK122" s="632"/>
      <c r="AL122" s="110"/>
      <c r="AM122" s="104"/>
      <c r="AN122" s="106"/>
      <c r="AO122" s="697"/>
      <c r="AP122" s="697"/>
      <c r="AQ122" s="697"/>
      <c r="AR122" s="697"/>
      <c r="AS122" s="702"/>
      <c r="AT122" s="104"/>
      <c r="AU122" s="104"/>
      <c r="AV122" s="104"/>
      <c r="AW122" s="104"/>
      <c r="AX122" s="104"/>
      <c r="AY122" s="703"/>
      <c r="AZ122" s="104"/>
      <c r="BA122" s="104"/>
    </row>
    <row r="123" spans="1:53" s="104" customFormat="1" ht="16.5" customHeight="1">
      <c r="A123" s="110"/>
      <c r="B123" s="176"/>
      <c r="C123" s="262"/>
      <c r="D123" s="312" t="s">
        <v>159</v>
      </c>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c r="AA123" s="332"/>
      <c r="AB123" s="332"/>
      <c r="AC123" s="332"/>
      <c r="AD123" s="332"/>
      <c r="AE123" s="332"/>
      <c r="AF123" s="332"/>
      <c r="AG123" s="332"/>
      <c r="AH123" s="332"/>
      <c r="AI123" s="593"/>
      <c r="AJ123" s="593"/>
      <c r="AK123" s="633"/>
      <c r="AL123" s="110"/>
      <c r="AM123" s="664" t="b">
        <v>0</v>
      </c>
      <c r="AN123" s="106"/>
      <c r="AO123" s="697"/>
      <c r="AP123" s="697"/>
      <c r="AQ123" s="697"/>
      <c r="AR123" s="697"/>
      <c r="AS123" s="702"/>
      <c r="AT123" s="104"/>
      <c r="AU123" s="104"/>
      <c r="AV123" s="104"/>
      <c r="AW123" s="104"/>
      <c r="AX123" s="104"/>
      <c r="AY123" s="703"/>
      <c r="AZ123" s="104"/>
      <c r="BA123" s="104"/>
    </row>
    <row r="124" spans="1:53" s="104" customFormat="1" ht="16.5" customHeight="1">
      <c r="A124" s="110"/>
      <c r="B124" s="176"/>
      <c r="C124" s="263"/>
      <c r="D124" s="312" t="s">
        <v>482</v>
      </c>
      <c r="E124" s="333"/>
      <c r="F124" s="333"/>
      <c r="G124" s="333"/>
      <c r="H124" s="333"/>
      <c r="I124" s="333"/>
      <c r="J124" s="333"/>
      <c r="K124" s="333"/>
      <c r="L124" s="333"/>
      <c r="M124" s="333"/>
      <c r="N124" s="333"/>
      <c r="O124" s="333"/>
      <c r="P124" s="333"/>
      <c r="Q124" s="333"/>
      <c r="R124" s="333"/>
      <c r="S124" s="333"/>
      <c r="T124" s="332"/>
      <c r="U124" s="332"/>
      <c r="V124" s="332"/>
      <c r="W124" s="332"/>
      <c r="X124" s="332"/>
      <c r="Y124" s="332"/>
      <c r="Z124" s="332"/>
      <c r="AA124" s="332"/>
      <c r="AB124" s="332"/>
      <c r="AC124" s="332"/>
      <c r="AD124" s="332"/>
      <c r="AE124" s="332"/>
      <c r="AF124" s="332"/>
      <c r="AG124" s="332"/>
      <c r="AH124" s="332"/>
      <c r="AI124" s="593"/>
      <c r="AJ124" s="593"/>
      <c r="AK124" s="633"/>
      <c r="AL124" s="110"/>
      <c r="AM124" s="664" t="b">
        <v>0</v>
      </c>
      <c r="AN124" s="106"/>
      <c r="AO124" s="697"/>
      <c r="AP124" s="697"/>
      <c r="AQ124" s="697"/>
      <c r="AR124" s="697"/>
      <c r="AS124" s="702"/>
      <c r="AT124" s="104"/>
      <c r="AU124" s="104"/>
      <c r="AV124" s="104"/>
      <c r="AW124" s="104"/>
      <c r="AX124" s="104"/>
      <c r="AY124" s="703"/>
      <c r="AZ124" s="104"/>
      <c r="BA124" s="104"/>
    </row>
    <row r="125" spans="1:53" s="104" customFormat="1" ht="25.5" customHeight="1">
      <c r="A125" s="110"/>
      <c r="B125" s="176"/>
      <c r="C125" s="263"/>
      <c r="D125" s="313" t="s">
        <v>483</v>
      </c>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313"/>
      <c r="AF125" s="313"/>
      <c r="AG125" s="313"/>
      <c r="AH125" s="313"/>
      <c r="AI125" s="313"/>
      <c r="AJ125" s="313"/>
      <c r="AK125" s="633"/>
      <c r="AL125" s="659"/>
      <c r="AM125" s="664" t="b">
        <v>0</v>
      </c>
      <c r="AN125" s="697"/>
      <c r="AO125" s="697"/>
      <c r="AP125" s="702"/>
      <c r="AQ125" s="104"/>
      <c r="AR125" s="703"/>
      <c r="AS125" s="104"/>
      <c r="AT125" s="104"/>
      <c r="AU125" s="104"/>
      <c r="AV125" s="104"/>
      <c r="AW125" s="104"/>
      <c r="AX125" s="104"/>
      <c r="AY125" s="104"/>
      <c r="AZ125" s="104"/>
      <c r="BA125" s="104"/>
    </row>
    <row r="126" spans="1:53" s="104" customFormat="1" ht="18" customHeight="1">
      <c r="A126" s="110"/>
      <c r="B126" s="177"/>
      <c r="C126" s="264"/>
      <c r="D126" s="314" t="s">
        <v>412</v>
      </c>
      <c r="E126" s="334"/>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c r="AF126" s="350"/>
      <c r="AG126" s="350"/>
      <c r="AH126" s="350"/>
      <c r="AI126" s="350"/>
      <c r="AJ126" s="350"/>
      <c r="AK126" s="634" t="s">
        <v>31</v>
      </c>
      <c r="AL126" s="110"/>
      <c r="AM126" s="664" t="b">
        <v>0</v>
      </c>
      <c r="AN126" s="698" t="s">
        <v>2275</v>
      </c>
      <c r="AO126" s="701"/>
      <c r="AP126" s="701"/>
      <c r="AQ126" s="701"/>
      <c r="AR126" s="701"/>
      <c r="AS126" s="701"/>
      <c r="AT126" s="701"/>
      <c r="AU126" s="701"/>
      <c r="AV126" s="701"/>
      <c r="AW126" s="701"/>
      <c r="AX126" s="701"/>
      <c r="AY126" s="701"/>
      <c r="AZ126" s="701"/>
      <c r="BA126" s="719"/>
    </row>
    <row r="127" spans="1:53" ht="9.75" customHeight="1">
      <c r="A127" s="109"/>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09"/>
      <c r="AM127" s="1"/>
      <c r="AN127" s="1"/>
      <c r="AO127" s="1"/>
      <c r="AP127" s="1"/>
      <c r="AQ127" s="1"/>
      <c r="AR127" s="1"/>
      <c r="AS127" s="1"/>
      <c r="AT127" s="1"/>
      <c r="AU127" s="1"/>
      <c r="AV127" s="1"/>
      <c r="AW127" s="1"/>
      <c r="AX127" s="1"/>
      <c r="AY127" s="1"/>
      <c r="AZ127" s="1"/>
      <c r="BA127" s="1"/>
    </row>
    <row r="128" spans="1:53" ht="19.5" customHeight="1">
      <c r="A128" s="109"/>
      <c r="B128" s="179" t="s">
        <v>1608</v>
      </c>
      <c r="C128" s="265"/>
      <c r="D128" s="265"/>
      <c r="E128" s="265"/>
      <c r="F128" s="265"/>
      <c r="G128" s="265"/>
      <c r="H128" s="265"/>
      <c r="I128" s="265"/>
      <c r="J128" s="265"/>
      <c r="K128" s="265"/>
      <c r="L128" s="265"/>
      <c r="M128" s="265"/>
      <c r="N128" s="265"/>
      <c r="O128" s="265"/>
      <c r="P128" s="265"/>
      <c r="Q128" s="265"/>
      <c r="R128" s="247"/>
      <c r="S128" s="247"/>
      <c r="T128" s="247"/>
      <c r="U128" s="247"/>
      <c r="V128" s="247"/>
      <c r="W128" s="247"/>
      <c r="X128" s="247"/>
      <c r="Y128" s="247"/>
      <c r="Z128" s="247"/>
      <c r="AA128" s="247"/>
      <c r="AB128" s="247"/>
      <c r="AC128" s="247"/>
      <c r="AD128" s="247"/>
      <c r="AE128" s="247"/>
      <c r="AF128" s="247"/>
      <c r="AG128" s="247"/>
      <c r="AH128" s="247"/>
      <c r="AI128" s="247"/>
      <c r="AJ128" s="595"/>
      <c r="AK128" s="247"/>
      <c r="AL128" s="109"/>
      <c r="AM128" s="1"/>
      <c r="AN128" s="1"/>
      <c r="AO128" s="1"/>
      <c r="AP128" s="1"/>
      <c r="AQ128" s="1"/>
      <c r="AR128" s="1"/>
      <c r="AS128" s="1"/>
      <c r="AT128" s="704"/>
      <c r="AU128" s="704"/>
      <c r="AV128" s="704"/>
      <c r="AW128" s="704"/>
      <c r="AX128" s="704"/>
      <c r="AY128" s="1"/>
      <c r="AZ128" s="1"/>
      <c r="BA128" s="1"/>
    </row>
    <row r="129" spans="1:54" ht="13.8">
      <c r="A129" s="109"/>
      <c r="B129" s="180" t="s">
        <v>2132</v>
      </c>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592" t="str">
        <f>IF(AND('別紙様式3-2（４・５月）'!AE7="特定加算なし",'別紙様式3-3（６月以降分）'!AG5="旧特定加算相当なし"),"該当","")</f>
        <v>該当</v>
      </c>
      <c r="AJ129" s="594"/>
      <c r="AK129" s="616"/>
      <c r="AL129" s="109"/>
      <c r="AM129" s="1"/>
      <c r="AN129" s="1"/>
      <c r="AO129" s="1"/>
      <c r="AP129" s="1"/>
      <c r="AQ129" s="1"/>
      <c r="AR129" s="1"/>
      <c r="AS129" s="1"/>
      <c r="AT129" s="704"/>
      <c r="AU129" s="704"/>
      <c r="AV129" s="704"/>
      <c r="AW129" s="704"/>
      <c r="AX129" s="704"/>
      <c r="AY129" s="1"/>
      <c r="AZ129" s="1"/>
      <c r="BA129" s="1"/>
    </row>
    <row r="130" spans="1:54" ht="27" customHeight="1">
      <c r="A130" s="109"/>
      <c r="B130" s="181" t="s">
        <v>486</v>
      </c>
      <c r="C130" s="266" t="s">
        <v>2106</v>
      </c>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109"/>
      <c r="AM130" s="1"/>
      <c r="AN130" s="1"/>
      <c r="AO130" s="1"/>
      <c r="AP130" s="1"/>
      <c r="AQ130" s="1"/>
      <c r="AR130" s="1"/>
      <c r="AS130" s="1"/>
      <c r="AT130" s="704"/>
      <c r="AU130" s="704"/>
      <c r="AV130" s="704"/>
      <c r="AW130" s="704"/>
      <c r="AX130" s="704"/>
      <c r="AY130" s="1"/>
      <c r="AZ130" s="1"/>
      <c r="BA130" s="1"/>
    </row>
    <row r="131" spans="1:54" ht="3.75" customHeight="1">
      <c r="A131" s="109"/>
      <c r="B131" s="159"/>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109"/>
      <c r="AT131" s="704"/>
      <c r="AU131" s="704"/>
      <c r="AV131" s="704"/>
      <c r="AW131" s="704"/>
      <c r="AX131" s="704"/>
    </row>
    <row r="132" spans="1:54" ht="13.8">
      <c r="A132" s="109"/>
      <c r="B132" s="180" t="s">
        <v>2133</v>
      </c>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c r="AI132" s="592" t="str">
        <f>IF(OR('別紙様式3-2（４・５月）'!AE7="特定加算あり",'別紙様式3-3（６月以降分）'!AG5="旧特定加算相当あり"),"該当","")</f>
        <v/>
      </c>
      <c r="AJ132" s="594"/>
      <c r="AK132" s="616"/>
      <c r="AL132" s="109"/>
      <c r="AT132" s="704"/>
      <c r="AU132" s="704"/>
      <c r="AV132" s="704"/>
      <c r="AW132" s="704"/>
      <c r="AX132" s="704"/>
    </row>
    <row r="133" spans="1:54" ht="38.25" customHeight="1">
      <c r="A133" s="109"/>
      <c r="B133" s="159" t="s">
        <v>486</v>
      </c>
      <c r="C133" s="267" t="s">
        <v>925</v>
      </c>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109"/>
      <c r="AT133" s="704"/>
      <c r="AU133" s="704"/>
      <c r="AV133" s="704"/>
      <c r="AW133" s="704"/>
      <c r="AX133" s="704"/>
    </row>
    <row r="134" spans="1:54" ht="7.5" customHeight="1">
      <c r="A134" s="109"/>
      <c r="B134" s="182"/>
      <c r="C134" s="182"/>
      <c r="D134" s="182"/>
      <c r="E134" s="182"/>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113"/>
      <c r="AT134" s="704"/>
      <c r="AU134" s="704"/>
      <c r="AV134" s="704"/>
      <c r="AW134" s="704"/>
      <c r="AX134" s="704"/>
    </row>
    <row r="135" spans="1:54" ht="15" customHeight="1">
      <c r="A135" s="109"/>
      <c r="B135" s="183" t="s">
        <v>265</v>
      </c>
      <c r="C135" s="268"/>
      <c r="D135" s="268"/>
      <c r="E135" s="335"/>
      <c r="F135" s="352" t="s">
        <v>177</v>
      </c>
      <c r="G135" s="369"/>
      <c r="H135" s="369"/>
      <c r="I135" s="369"/>
      <c r="J135" s="369"/>
      <c r="K135" s="369"/>
      <c r="L135" s="369"/>
      <c r="M135" s="369"/>
      <c r="N135" s="369"/>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635" t="str">
        <f>IF(AI132="該当",IF(AND(COUNTIF(AM136:AM139,TRUE)&gt;=1,COUNTIF(AM140:AM143,TRUE)&gt;=1,COUNTIF(AM144:AM147,TRUE)&gt;=1,COUNTIF(AM148:AM151,TRUE)&gt;=1,COUNTIF(AM152:AM155,TRUE)&gt;=1,COUNTIF(AM156:AM159,TRUE)&gt;=1),"○","×"),IF(COUNTIF(AM136:AM159,TRUE)&gt;=1,"○","×"))</f>
        <v>×</v>
      </c>
      <c r="AL135" s="113"/>
      <c r="AM135" s="679" t="s">
        <v>2262</v>
      </c>
      <c r="AN135" s="663" t="s">
        <v>342</v>
      </c>
      <c r="AO135" s="686"/>
      <c r="AP135" s="686"/>
      <c r="AQ135" s="686"/>
      <c r="AR135" s="686"/>
      <c r="AS135" s="686"/>
      <c r="AT135" s="686"/>
      <c r="AU135" s="686"/>
      <c r="AV135" s="686"/>
      <c r="AW135" s="686"/>
      <c r="AX135" s="686"/>
      <c r="AY135" s="686"/>
      <c r="AZ135" s="686"/>
      <c r="BA135" s="710"/>
      <c r="BB135" s="104"/>
    </row>
    <row r="136" spans="1:54" s="107" customFormat="1" ht="14.25" customHeight="1">
      <c r="A136" s="113"/>
      <c r="B136" s="184" t="s">
        <v>180</v>
      </c>
      <c r="C136" s="269"/>
      <c r="D136" s="269"/>
      <c r="E136" s="336"/>
      <c r="F136" s="353"/>
      <c r="G136" s="370" t="s">
        <v>182</v>
      </c>
      <c r="H136" s="370"/>
      <c r="I136" s="370"/>
      <c r="J136" s="370"/>
      <c r="K136" s="370"/>
      <c r="L136" s="370"/>
      <c r="M136" s="370"/>
      <c r="N136" s="370"/>
      <c r="O136" s="370"/>
      <c r="P136" s="370"/>
      <c r="Q136" s="370"/>
      <c r="R136" s="370"/>
      <c r="S136" s="370"/>
      <c r="T136" s="370"/>
      <c r="U136" s="370"/>
      <c r="V136" s="370"/>
      <c r="W136" s="370"/>
      <c r="X136" s="370"/>
      <c r="Y136" s="370"/>
      <c r="Z136" s="370"/>
      <c r="AA136" s="370"/>
      <c r="AB136" s="370"/>
      <c r="AC136" s="370"/>
      <c r="AD136" s="370"/>
      <c r="AE136" s="370"/>
      <c r="AF136" s="370"/>
      <c r="AG136" s="370"/>
      <c r="AH136" s="370"/>
      <c r="AI136" s="370"/>
      <c r="AJ136" s="370"/>
      <c r="AK136" s="636"/>
      <c r="AL136" s="113"/>
      <c r="AM136" s="680" t="b">
        <v>0</v>
      </c>
      <c r="AN136" s="104"/>
      <c r="AO136" s="104"/>
      <c r="AP136" s="104"/>
      <c r="AQ136" s="104"/>
      <c r="AR136" s="104"/>
      <c r="AS136" s="104"/>
      <c r="AT136" s="104"/>
      <c r="AU136" s="104"/>
      <c r="AV136" s="104"/>
      <c r="AW136" s="104"/>
      <c r="AX136" s="104"/>
      <c r="AY136" s="104"/>
      <c r="AZ136" s="104"/>
      <c r="BA136" s="104"/>
      <c r="BB136" s="104"/>
    </row>
    <row r="137" spans="1:54" s="107" customFormat="1" ht="13.5" customHeight="1">
      <c r="A137" s="113"/>
      <c r="B137" s="185"/>
      <c r="C137" s="270"/>
      <c r="D137" s="270"/>
      <c r="E137" s="337"/>
      <c r="F137" s="354"/>
      <c r="G137" s="371" t="s">
        <v>183</v>
      </c>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371"/>
      <c r="AE137" s="371"/>
      <c r="AF137" s="371"/>
      <c r="AG137" s="371"/>
      <c r="AH137" s="371"/>
      <c r="AI137" s="371"/>
      <c r="AJ137" s="371"/>
      <c r="AK137" s="637"/>
      <c r="AL137" s="110"/>
      <c r="AM137" s="680" t="b">
        <v>0</v>
      </c>
      <c r="AN137" s="662" t="s">
        <v>2263</v>
      </c>
      <c r="AO137" s="685"/>
      <c r="AP137" s="685"/>
      <c r="AQ137" s="685"/>
      <c r="AR137" s="685"/>
      <c r="AS137" s="685"/>
      <c r="AT137" s="685"/>
      <c r="AU137" s="685"/>
      <c r="AV137" s="685"/>
      <c r="AW137" s="685"/>
      <c r="AX137" s="685"/>
      <c r="AY137" s="685"/>
      <c r="AZ137" s="685"/>
      <c r="BA137" s="709"/>
      <c r="BB137" s="104"/>
    </row>
    <row r="138" spans="1:54" s="107" customFormat="1" ht="13.5" customHeight="1">
      <c r="A138" s="113"/>
      <c r="B138" s="185"/>
      <c r="C138" s="270"/>
      <c r="D138" s="270"/>
      <c r="E138" s="337"/>
      <c r="F138" s="354"/>
      <c r="G138" s="371" t="s">
        <v>187</v>
      </c>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371"/>
      <c r="AF138" s="371"/>
      <c r="AG138" s="371"/>
      <c r="AH138" s="371"/>
      <c r="AI138" s="371"/>
      <c r="AJ138" s="371"/>
      <c r="AK138" s="637"/>
      <c r="AL138" s="110"/>
      <c r="AM138" s="680" t="b">
        <v>0</v>
      </c>
      <c r="AN138" s="674"/>
      <c r="AO138" s="695"/>
      <c r="AP138" s="695"/>
      <c r="AQ138" s="695"/>
      <c r="AR138" s="695"/>
      <c r="AS138" s="695"/>
      <c r="AT138" s="695"/>
      <c r="AU138" s="695"/>
      <c r="AV138" s="695"/>
      <c r="AW138" s="695"/>
      <c r="AX138" s="695"/>
      <c r="AY138" s="695"/>
      <c r="AZ138" s="695"/>
      <c r="BA138" s="718"/>
      <c r="BB138" s="104"/>
    </row>
    <row r="139" spans="1:54" s="107" customFormat="1" ht="13.5" customHeight="1">
      <c r="A139" s="113"/>
      <c r="B139" s="186"/>
      <c r="C139" s="271"/>
      <c r="D139" s="271"/>
      <c r="E139" s="338"/>
      <c r="F139" s="355"/>
      <c r="G139" s="372" t="s">
        <v>190</v>
      </c>
      <c r="H139" s="372"/>
      <c r="I139" s="372"/>
      <c r="J139" s="372"/>
      <c r="K139" s="372"/>
      <c r="L139" s="372"/>
      <c r="M139" s="372"/>
      <c r="N139" s="372"/>
      <c r="O139" s="372"/>
      <c r="P139" s="372"/>
      <c r="Q139" s="372"/>
      <c r="R139" s="372"/>
      <c r="S139" s="372"/>
      <c r="T139" s="372"/>
      <c r="U139" s="372"/>
      <c r="V139" s="372"/>
      <c r="W139" s="372"/>
      <c r="X139" s="372"/>
      <c r="Y139" s="372"/>
      <c r="Z139" s="372"/>
      <c r="AA139" s="372"/>
      <c r="AB139" s="372"/>
      <c r="AC139" s="372"/>
      <c r="AD139" s="372"/>
      <c r="AE139" s="372"/>
      <c r="AF139" s="372"/>
      <c r="AG139" s="372"/>
      <c r="AH139" s="372"/>
      <c r="AI139" s="372"/>
      <c r="AJ139" s="372"/>
      <c r="AK139" s="638"/>
      <c r="AL139" s="110"/>
      <c r="AM139" s="680" t="b">
        <v>0</v>
      </c>
      <c r="AN139" s="104"/>
      <c r="AO139" s="104"/>
      <c r="AP139" s="104"/>
      <c r="AQ139" s="104"/>
      <c r="AR139" s="104"/>
      <c r="AS139" s="104"/>
      <c r="AT139" s="104"/>
      <c r="AU139" s="104"/>
      <c r="AV139" s="104"/>
      <c r="AW139" s="104"/>
      <c r="AX139" s="104"/>
      <c r="AY139" s="104"/>
      <c r="AZ139" s="104"/>
      <c r="BA139" s="104"/>
      <c r="BB139" s="104"/>
    </row>
    <row r="140" spans="1:54" s="107" customFormat="1" ht="24.75" customHeight="1">
      <c r="A140" s="113"/>
      <c r="B140" s="184" t="s">
        <v>191</v>
      </c>
      <c r="C140" s="269"/>
      <c r="D140" s="269"/>
      <c r="E140" s="336"/>
      <c r="F140" s="356"/>
      <c r="G140" s="373" t="s">
        <v>2</v>
      </c>
      <c r="H140" s="373"/>
      <c r="I140" s="373"/>
      <c r="J140" s="373"/>
      <c r="K140" s="373"/>
      <c r="L140" s="373"/>
      <c r="M140" s="373"/>
      <c r="N140" s="373"/>
      <c r="O140" s="373"/>
      <c r="P140" s="373"/>
      <c r="Q140" s="373"/>
      <c r="R140" s="373"/>
      <c r="S140" s="373"/>
      <c r="T140" s="373"/>
      <c r="U140" s="373"/>
      <c r="V140" s="373"/>
      <c r="W140" s="373"/>
      <c r="X140" s="373"/>
      <c r="Y140" s="373"/>
      <c r="Z140" s="373"/>
      <c r="AA140" s="373"/>
      <c r="AB140" s="373"/>
      <c r="AC140" s="373"/>
      <c r="AD140" s="373"/>
      <c r="AE140" s="373"/>
      <c r="AF140" s="373"/>
      <c r="AG140" s="373"/>
      <c r="AH140" s="373"/>
      <c r="AI140" s="373"/>
      <c r="AJ140" s="373"/>
      <c r="AK140" s="639"/>
      <c r="AL140" s="110"/>
      <c r="AM140" s="680" t="b">
        <v>0</v>
      </c>
      <c r="AN140" s="104"/>
      <c r="AO140" s="104"/>
      <c r="AP140" s="104"/>
      <c r="AQ140" s="104"/>
      <c r="AR140" s="104"/>
      <c r="AS140" s="104"/>
      <c r="AT140" s="104"/>
      <c r="AU140" s="104"/>
      <c r="AV140" s="104"/>
      <c r="AW140" s="104"/>
      <c r="AX140" s="104"/>
      <c r="AY140" s="104"/>
      <c r="AZ140" s="104"/>
      <c r="BA140" s="104"/>
      <c r="BB140" s="104"/>
    </row>
    <row r="141" spans="1:54" s="104" customFormat="1" ht="13.5" customHeight="1">
      <c r="A141" s="110"/>
      <c r="B141" s="185"/>
      <c r="C141" s="270"/>
      <c r="D141" s="270"/>
      <c r="E141" s="337"/>
      <c r="F141" s="354"/>
      <c r="G141" s="371" t="s">
        <v>106</v>
      </c>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371"/>
      <c r="AE141" s="371"/>
      <c r="AF141" s="371"/>
      <c r="AG141" s="371"/>
      <c r="AH141" s="371"/>
      <c r="AI141" s="371"/>
      <c r="AJ141" s="371"/>
      <c r="AK141" s="640"/>
      <c r="AL141" s="110"/>
      <c r="AM141" s="680" t="b">
        <v>0</v>
      </c>
      <c r="AN141" s="662" t="s">
        <v>2263</v>
      </c>
      <c r="AO141" s="685"/>
      <c r="AP141" s="685"/>
      <c r="AQ141" s="685"/>
      <c r="AR141" s="685"/>
      <c r="AS141" s="685"/>
      <c r="AT141" s="685"/>
      <c r="AU141" s="685"/>
      <c r="AV141" s="685"/>
      <c r="AW141" s="685"/>
      <c r="AX141" s="685"/>
      <c r="AY141" s="685"/>
      <c r="AZ141" s="685"/>
      <c r="BA141" s="709"/>
    </row>
    <row r="142" spans="1:54" s="104" customFormat="1" ht="13.5" customHeight="1">
      <c r="A142" s="110"/>
      <c r="B142" s="185"/>
      <c r="C142" s="270"/>
      <c r="D142" s="270"/>
      <c r="E142" s="337"/>
      <c r="F142" s="354"/>
      <c r="G142" s="371" t="s">
        <v>198</v>
      </c>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371"/>
      <c r="AD142" s="371"/>
      <c r="AE142" s="371"/>
      <c r="AF142" s="371"/>
      <c r="AG142" s="371"/>
      <c r="AH142" s="371"/>
      <c r="AI142" s="371"/>
      <c r="AJ142" s="371"/>
      <c r="AK142" s="637"/>
      <c r="AL142" s="110"/>
      <c r="AM142" s="680" t="b">
        <v>0</v>
      </c>
      <c r="AN142" s="674"/>
      <c r="AO142" s="695"/>
      <c r="AP142" s="695"/>
      <c r="AQ142" s="695"/>
      <c r="AR142" s="695"/>
      <c r="AS142" s="695"/>
      <c r="AT142" s="695"/>
      <c r="AU142" s="695"/>
      <c r="AV142" s="695"/>
      <c r="AW142" s="695"/>
      <c r="AX142" s="695"/>
      <c r="AY142" s="695"/>
      <c r="AZ142" s="695"/>
      <c r="BA142" s="718"/>
    </row>
    <row r="143" spans="1:54" s="104" customFormat="1" ht="15.75" customHeight="1">
      <c r="A143" s="110"/>
      <c r="B143" s="186"/>
      <c r="C143" s="271"/>
      <c r="D143" s="271"/>
      <c r="E143" s="338"/>
      <c r="F143" s="357"/>
      <c r="G143" s="374" t="s">
        <v>176</v>
      </c>
      <c r="H143" s="374"/>
      <c r="I143" s="374"/>
      <c r="J143" s="374"/>
      <c r="K143" s="374"/>
      <c r="L143" s="374"/>
      <c r="M143" s="374"/>
      <c r="N143" s="374"/>
      <c r="O143" s="374"/>
      <c r="P143" s="374"/>
      <c r="Q143" s="374"/>
      <c r="R143" s="374"/>
      <c r="S143" s="374"/>
      <c r="T143" s="374"/>
      <c r="U143" s="374"/>
      <c r="V143" s="374"/>
      <c r="W143" s="374"/>
      <c r="X143" s="374"/>
      <c r="Y143" s="374"/>
      <c r="Z143" s="374"/>
      <c r="AA143" s="374"/>
      <c r="AB143" s="374"/>
      <c r="AC143" s="374"/>
      <c r="AD143" s="374"/>
      <c r="AE143" s="374"/>
      <c r="AF143" s="374"/>
      <c r="AG143" s="374"/>
      <c r="AH143" s="374"/>
      <c r="AI143" s="374"/>
      <c r="AJ143" s="374"/>
      <c r="AK143" s="641"/>
      <c r="AL143" s="110"/>
      <c r="AM143" s="680" t="b">
        <v>0</v>
      </c>
    </row>
    <row r="144" spans="1:54" s="104" customFormat="1" ht="13.5" customHeight="1">
      <c r="A144" s="110"/>
      <c r="B144" s="184" t="s">
        <v>201</v>
      </c>
      <c r="C144" s="269"/>
      <c r="D144" s="269"/>
      <c r="E144" s="336"/>
      <c r="F144" s="358"/>
      <c r="G144" s="375" t="s">
        <v>196</v>
      </c>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c r="AD144" s="375"/>
      <c r="AE144" s="375"/>
      <c r="AF144" s="375"/>
      <c r="AG144" s="375"/>
      <c r="AH144" s="375"/>
      <c r="AI144" s="375"/>
      <c r="AJ144" s="375"/>
      <c r="AK144" s="640"/>
      <c r="AL144" s="110"/>
      <c r="AM144" s="680" t="b">
        <v>0</v>
      </c>
    </row>
    <row r="145" spans="1:54" s="104" customFormat="1" ht="22.5" customHeight="1">
      <c r="A145" s="110"/>
      <c r="B145" s="185"/>
      <c r="C145" s="270"/>
      <c r="D145" s="270"/>
      <c r="E145" s="337"/>
      <c r="F145" s="354"/>
      <c r="G145" s="376" t="s">
        <v>46</v>
      </c>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6"/>
      <c r="AJ145" s="376"/>
      <c r="AK145" s="642"/>
      <c r="AL145" s="110"/>
      <c r="AM145" s="680" t="b">
        <v>0</v>
      </c>
      <c r="AN145" s="662" t="s">
        <v>2263</v>
      </c>
      <c r="AO145" s="685"/>
      <c r="AP145" s="685"/>
      <c r="AQ145" s="685"/>
      <c r="AR145" s="685"/>
      <c r="AS145" s="685"/>
      <c r="AT145" s="685"/>
      <c r="AU145" s="685"/>
      <c r="AV145" s="685"/>
      <c r="AW145" s="685"/>
      <c r="AX145" s="685"/>
      <c r="AY145" s="685"/>
      <c r="AZ145" s="685"/>
      <c r="BA145" s="709"/>
    </row>
    <row r="146" spans="1:54" s="104" customFormat="1" ht="13.5" customHeight="1">
      <c r="A146" s="110"/>
      <c r="B146" s="185"/>
      <c r="C146" s="270"/>
      <c r="D146" s="270"/>
      <c r="E146" s="337"/>
      <c r="F146" s="354"/>
      <c r="G146" s="371" t="s">
        <v>204</v>
      </c>
      <c r="H146" s="371"/>
      <c r="I146" s="371"/>
      <c r="J146" s="371"/>
      <c r="K146" s="371"/>
      <c r="L146" s="371"/>
      <c r="M146" s="371"/>
      <c r="N146" s="371"/>
      <c r="O146" s="371"/>
      <c r="P146" s="371"/>
      <c r="Q146" s="371"/>
      <c r="R146" s="371"/>
      <c r="S146" s="371"/>
      <c r="T146" s="371"/>
      <c r="U146" s="371"/>
      <c r="V146" s="371"/>
      <c r="W146" s="371"/>
      <c r="X146" s="371"/>
      <c r="Y146" s="371"/>
      <c r="Z146" s="371"/>
      <c r="AA146" s="371"/>
      <c r="AB146" s="371"/>
      <c r="AC146" s="371"/>
      <c r="AD146" s="371"/>
      <c r="AE146" s="371"/>
      <c r="AF146" s="371"/>
      <c r="AG146" s="371"/>
      <c r="AH146" s="371"/>
      <c r="AI146" s="371"/>
      <c r="AJ146" s="371"/>
      <c r="AK146" s="637"/>
      <c r="AL146" s="110"/>
      <c r="AM146" s="680" t="b">
        <v>0</v>
      </c>
      <c r="AN146" s="674"/>
      <c r="AO146" s="695"/>
      <c r="AP146" s="695"/>
      <c r="AQ146" s="695"/>
      <c r="AR146" s="695"/>
      <c r="AS146" s="695"/>
      <c r="AT146" s="695"/>
      <c r="AU146" s="695"/>
      <c r="AV146" s="695"/>
      <c r="AW146" s="695"/>
      <c r="AX146" s="695"/>
      <c r="AY146" s="695"/>
      <c r="AZ146" s="695"/>
      <c r="BA146" s="718"/>
    </row>
    <row r="147" spans="1:54" s="104" customFormat="1" ht="13.5" customHeight="1">
      <c r="A147" s="110"/>
      <c r="B147" s="186"/>
      <c r="C147" s="271"/>
      <c r="D147" s="271"/>
      <c r="E147" s="338"/>
      <c r="F147" s="355" t="b">
        <v>0</v>
      </c>
      <c r="G147" s="374" t="s">
        <v>172</v>
      </c>
      <c r="H147" s="374"/>
      <c r="I147" s="374"/>
      <c r="J147" s="374" t="b">
        <v>0</v>
      </c>
      <c r="K147" s="374"/>
      <c r="L147" s="374"/>
      <c r="M147" s="374"/>
      <c r="N147" s="374"/>
      <c r="O147" s="374"/>
      <c r="P147" s="374" t="b">
        <v>1</v>
      </c>
      <c r="Q147" s="374"/>
      <c r="R147" s="374"/>
      <c r="S147" s="374"/>
      <c r="T147" s="374"/>
      <c r="U147" s="374"/>
      <c r="V147" s="374"/>
      <c r="W147" s="374"/>
      <c r="X147" s="374"/>
      <c r="Y147" s="374"/>
      <c r="Z147" s="374"/>
      <c r="AA147" s="374"/>
      <c r="AB147" s="374"/>
      <c r="AC147" s="374"/>
      <c r="AD147" s="374"/>
      <c r="AE147" s="374"/>
      <c r="AF147" s="374"/>
      <c r="AG147" s="374"/>
      <c r="AH147" s="374"/>
      <c r="AI147" s="374"/>
      <c r="AJ147" s="374"/>
      <c r="AK147" s="641"/>
      <c r="AL147" s="110"/>
      <c r="AM147" s="680" t="b">
        <v>0</v>
      </c>
    </row>
    <row r="148" spans="1:54" s="104" customFormat="1" ht="22.5" customHeight="1">
      <c r="A148" s="110"/>
      <c r="B148" s="184" t="s">
        <v>206</v>
      </c>
      <c r="C148" s="269"/>
      <c r="D148" s="269"/>
      <c r="E148" s="336"/>
      <c r="F148" s="356"/>
      <c r="G148" s="373" t="s">
        <v>219</v>
      </c>
      <c r="H148" s="373"/>
      <c r="I148" s="373"/>
      <c r="J148" s="373"/>
      <c r="K148" s="373"/>
      <c r="L148" s="373"/>
      <c r="M148" s="373"/>
      <c r="N148" s="373"/>
      <c r="O148" s="373"/>
      <c r="P148" s="373"/>
      <c r="Q148" s="373"/>
      <c r="R148" s="373"/>
      <c r="S148" s="373"/>
      <c r="T148" s="373"/>
      <c r="U148" s="373"/>
      <c r="V148" s="373"/>
      <c r="W148" s="373"/>
      <c r="X148" s="373"/>
      <c r="Y148" s="373"/>
      <c r="Z148" s="373"/>
      <c r="AA148" s="373"/>
      <c r="AB148" s="373"/>
      <c r="AC148" s="373"/>
      <c r="AD148" s="373"/>
      <c r="AE148" s="373"/>
      <c r="AF148" s="373"/>
      <c r="AG148" s="373"/>
      <c r="AH148" s="373"/>
      <c r="AI148" s="373"/>
      <c r="AJ148" s="373"/>
      <c r="AK148" s="639"/>
      <c r="AL148" s="110"/>
      <c r="AM148" s="680" t="b">
        <v>0</v>
      </c>
    </row>
    <row r="149" spans="1:54" s="104" customFormat="1" ht="15" customHeight="1">
      <c r="A149" s="110"/>
      <c r="B149" s="185"/>
      <c r="C149" s="270"/>
      <c r="D149" s="270"/>
      <c r="E149" s="337"/>
      <c r="F149" s="354"/>
      <c r="G149" s="376" t="s">
        <v>216</v>
      </c>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6"/>
      <c r="AJ149" s="376"/>
      <c r="AK149" s="643"/>
      <c r="AL149" s="109"/>
      <c r="AM149" s="680" t="b">
        <v>0</v>
      </c>
      <c r="AN149" s="662" t="s">
        <v>2263</v>
      </c>
      <c r="AO149" s="685"/>
      <c r="AP149" s="685"/>
      <c r="AQ149" s="685"/>
      <c r="AR149" s="685"/>
      <c r="AS149" s="685"/>
      <c r="AT149" s="685"/>
      <c r="AU149" s="685"/>
      <c r="AV149" s="685"/>
      <c r="AW149" s="685"/>
      <c r="AX149" s="685"/>
      <c r="AY149" s="685"/>
      <c r="AZ149" s="685"/>
      <c r="BA149" s="709"/>
    </row>
    <row r="150" spans="1:54" s="104" customFormat="1" ht="13.5" customHeight="1">
      <c r="A150" s="110"/>
      <c r="B150" s="185"/>
      <c r="C150" s="270"/>
      <c r="D150" s="270"/>
      <c r="E150" s="337"/>
      <c r="F150" s="354"/>
      <c r="G150" s="376" t="s">
        <v>221</v>
      </c>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c r="AK150" s="644"/>
      <c r="AL150" s="110"/>
      <c r="AM150" s="680" t="b">
        <v>0</v>
      </c>
      <c r="AN150" s="674"/>
      <c r="AO150" s="695"/>
      <c r="AP150" s="695"/>
      <c r="AQ150" s="695"/>
      <c r="AR150" s="695"/>
      <c r="AS150" s="695"/>
      <c r="AT150" s="695"/>
      <c r="AU150" s="695"/>
      <c r="AV150" s="695"/>
      <c r="AW150" s="695"/>
      <c r="AX150" s="695"/>
      <c r="AY150" s="695"/>
      <c r="AZ150" s="695"/>
      <c r="BA150" s="718"/>
    </row>
    <row r="151" spans="1:54" s="104" customFormat="1" ht="15.75" customHeight="1">
      <c r="A151" s="110"/>
      <c r="B151" s="186"/>
      <c r="C151" s="271"/>
      <c r="D151" s="271"/>
      <c r="E151" s="338"/>
      <c r="F151" s="357"/>
      <c r="G151" s="374" t="s">
        <v>178</v>
      </c>
      <c r="H151" s="374"/>
      <c r="I151" s="374"/>
      <c r="J151" s="374"/>
      <c r="K151" s="374"/>
      <c r="L151" s="374"/>
      <c r="M151" s="374"/>
      <c r="N151" s="374"/>
      <c r="O151" s="374"/>
      <c r="P151" s="374"/>
      <c r="Q151" s="374"/>
      <c r="R151" s="374"/>
      <c r="S151" s="374"/>
      <c r="T151" s="374"/>
      <c r="U151" s="374"/>
      <c r="V151" s="374"/>
      <c r="W151" s="374"/>
      <c r="X151" s="374"/>
      <c r="Y151" s="374"/>
      <c r="Z151" s="374"/>
      <c r="AA151" s="374"/>
      <c r="AB151" s="374"/>
      <c r="AC151" s="374"/>
      <c r="AD151" s="374"/>
      <c r="AE151" s="374"/>
      <c r="AF151" s="374"/>
      <c r="AG151" s="374"/>
      <c r="AH151" s="374"/>
      <c r="AI151" s="374"/>
      <c r="AJ151" s="374"/>
      <c r="AK151" s="641"/>
      <c r="AL151" s="110"/>
      <c r="AM151" s="680" t="b">
        <v>0</v>
      </c>
    </row>
    <row r="152" spans="1:54" s="104" customFormat="1" ht="13.5" customHeight="1">
      <c r="A152" s="110"/>
      <c r="B152" s="184" t="s">
        <v>225</v>
      </c>
      <c r="C152" s="269"/>
      <c r="D152" s="269"/>
      <c r="E152" s="336"/>
      <c r="F152" s="358"/>
      <c r="G152" s="373" t="s">
        <v>230</v>
      </c>
      <c r="H152" s="373"/>
      <c r="I152" s="373"/>
      <c r="J152" s="373"/>
      <c r="K152" s="373"/>
      <c r="L152" s="373"/>
      <c r="M152" s="373"/>
      <c r="N152" s="373"/>
      <c r="O152" s="373"/>
      <c r="P152" s="373"/>
      <c r="Q152" s="373"/>
      <c r="R152" s="373"/>
      <c r="S152" s="373"/>
      <c r="T152" s="373"/>
      <c r="U152" s="373"/>
      <c r="V152" s="373"/>
      <c r="W152" s="373"/>
      <c r="X152" s="373"/>
      <c r="Y152" s="373"/>
      <c r="Z152" s="373"/>
      <c r="AA152" s="373"/>
      <c r="AB152" s="373"/>
      <c r="AC152" s="373"/>
      <c r="AD152" s="373"/>
      <c r="AE152" s="373"/>
      <c r="AF152" s="373"/>
      <c r="AG152" s="373"/>
      <c r="AH152" s="373"/>
      <c r="AI152" s="373"/>
      <c r="AJ152" s="373"/>
      <c r="AK152" s="640"/>
      <c r="AL152" s="110"/>
      <c r="AM152" s="680" t="b">
        <v>0</v>
      </c>
    </row>
    <row r="153" spans="1:54" s="104" customFormat="1" ht="21" customHeight="1">
      <c r="A153" s="110"/>
      <c r="B153" s="185"/>
      <c r="C153" s="270"/>
      <c r="D153" s="270"/>
      <c r="E153" s="337"/>
      <c r="F153" s="354"/>
      <c r="G153" s="376" t="s">
        <v>117</v>
      </c>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376"/>
      <c r="AF153" s="376"/>
      <c r="AG153" s="376"/>
      <c r="AH153" s="376"/>
      <c r="AI153" s="376"/>
      <c r="AJ153" s="376"/>
      <c r="AK153" s="642"/>
      <c r="AL153" s="110"/>
      <c r="AM153" s="680" t="b">
        <v>0</v>
      </c>
      <c r="AN153" s="662" t="s">
        <v>2263</v>
      </c>
      <c r="AO153" s="685"/>
      <c r="AP153" s="685"/>
      <c r="AQ153" s="685"/>
      <c r="AR153" s="685"/>
      <c r="AS153" s="685"/>
      <c r="AT153" s="685"/>
      <c r="AU153" s="685"/>
      <c r="AV153" s="685"/>
      <c r="AW153" s="685"/>
      <c r="AX153" s="685"/>
      <c r="AY153" s="685"/>
      <c r="AZ153" s="685"/>
      <c r="BA153" s="709"/>
    </row>
    <row r="154" spans="1:54" s="104" customFormat="1" ht="13.5" customHeight="1">
      <c r="A154" s="110"/>
      <c r="B154" s="185"/>
      <c r="C154" s="270"/>
      <c r="D154" s="270"/>
      <c r="E154" s="337"/>
      <c r="F154" s="354"/>
      <c r="G154" s="376" t="s">
        <v>232</v>
      </c>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c r="AF154" s="376"/>
      <c r="AG154" s="376"/>
      <c r="AH154" s="376"/>
      <c r="AI154" s="376"/>
      <c r="AJ154" s="376"/>
      <c r="AK154" s="637"/>
      <c r="AL154" s="110"/>
      <c r="AM154" s="680" t="b">
        <v>0</v>
      </c>
      <c r="AN154" s="674"/>
      <c r="AO154" s="695"/>
      <c r="AP154" s="695"/>
      <c r="AQ154" s="695"/>
      <c r="AR154" s="695"/>
      <c r="AS154" s="695"/>
      <c r="AT154" s="695"/>
      <c r="AU154" s="695"/>
      <c r="AV154" s="695"/>
      <c r="AW154" s="695"/>
      <c r="AX154" s="695"/>
      <c r="AY154" s="695"/>
      <c r="AZ154" s="695"/>
      <c r="BA154" s="718"/>
    </row>
    <row r="155" spans="1:54" s="104" customFormat="1" ht="13.5" customHeight="1">
      <c r="A155" s="110"/>
      <c r="B155" s="186"/>
      <c r="C155" s="271"/>
      <c r="D155" s="271"/>
      <c r="E155" s="338"/>
      <c r="F155" s="357"/>
      <c r="G155" s="374" t="s">
        <v>235</v>
      </c>
      <c r="H155" s="374"/>
      <c r="I155" s="374"/>
      <c r="J155" s="374"/>
      <c r="K155" s="374"/>
      <c r="L155" s="374"/>
      <c r="M155" s="374"/>
      <c r="N155" s="374"/>
      <c r="O155" s="374"/>
      <c r="P155" s="374"/>
      <c r="Q155" s="374"/>
      <c r="R155" s="374"/>
      <c r="S155" s="374"/>
      <c r="T155" s="374"/>
      <c r="U155" s="374"/>
      <c r="V155" s="374"/>
      <c r="W155" s="374"/>
      <c r="X155" s="374"/>
      <c r="Y155" s="374"/>
      <c r="Z155" s="374"/>
      <c r="AA155" s="374"/>
      <c r="AB155" s="374"/>
      <c r="AC155" s="374"/>
      <c r="AD155" s="374"/>
      <c r="AE155" s="374"/>
      <c r="AF155" s="374"/>
      <c r="AG155" s="374"/>
      <c r="AH155" s="374"/>
      <c r="AI155" s="374"/>
      <c r="AJ155" s="374"/>
      <c r="AK155" s="645"/>
      <c r="AL155" s="110"/>
      <c r="AM155" s="680" t="b">
        <v>0</v>
      </c>
    </row>
    <row r="156" spans="1:54" s="104" customFormat="1" ht="13.5" customHeight="1">
      <c r="A156" s="110"/>
      <c r="B156" s="184" t="s">
        <v>239</v>
      </c>
      <c r="C156" s="269"/>
      <c r="D156" s="269"/>
      <c r="E156" s="336"/>
      <c r="F156" s="358"/>
      <c r="G156" s="373" t="s">
        <v>247</v>
      </c>
      <c r="H156" s="373"/>
      <c r="I156" s="373"/>
      <c r="J156" s="373"/>
      <c r="K156" s="373"/>
      <c r="L156" s="373"/>
      <c r="M156" s="373"/>
      <c r="N156" s="373"/>
      <c r="O156" s="373"/>
      <c r="P156" s="373"/>
      <c r="Q156" s="373"/>
      <c r="R156" s="373"/>
      <c r="S156" s="373"/>
      <c r="T156" s="373"/>
      <c r="U156" s="373"/>
      <c r="V156" s="373"/>
      <c r="W156" s="373"/>
      <c r="X156" s="373"/>
      <c r="Y156" s="373"/>
      <c r="Z156" s="373"/>
      <c r="AA156" s="373"/>
      <c r="AB156" s="373"/>
      <c r="AC156" s="373"/>
      <c r="AD156" s="373"/>
      <c r="AE156" s="373"/>
      <c r="AF156" s="373"/>
      <c r="AG156" s="373"/>
      <c r="AH156" s="373"/>
      <c r="AI156" s="373"/>
      <c r="AJ156" s="373"/>
      <c r="AK156" s="639"/>
      <c r="AL156" s="110"/>
      <c r="AM156" s="680" t="b">
        <v>0</v>
      </c>
      <c r="AN156" s="1"/>
      <c r="AO156" s="1"/>
    </row>
    <row r="157" spans="1:54" s="104" customFormat="1" ht="13.5" customHeight="1">
      <c r="A157" s="110"/>
      <c r="B157" s="185"/>
      <c r="C157" s="270"/>
      <c r="D157" s="270"/>
      <c r="E157" s="337"/>
      <c r="F157" s="354"/>
      <c r="G157" s="376" t="s">
        <v>254</v>
      </c>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c r="AE157" s="376"/>
      <c r="AF157" s="376"/>
      <c r="AG157" s="376"/>
      <c r="AH157" s="376"/>
      <c r="AI157" s="376"/>
      <c r="AJ157" s="376"/>
      <c r="AK157" s="637"/>
      <c r="AL157" s="110"/>
      <c r="AM157" s="680" t="b">
        <v>0</v>
      </c>
      <c r="AN157" s="662" t="s">
        <v>2263</v>
      </c>
      <c r="AO157" s="685"/>
      <c r="AP157" s="685"/>
      <c r="AQ157" s="685"/>
      <c r="AR157" s="685"/>
      <c r="AS157" s="685"/>
      <c r="AT157" s="685"/>
      <c r="AU157" s="685"/>
      <c r="AV157" s="685"/>
      <c r="AW157" s="685"/>
      <c r="AX157" s="685"/>
      <c r="AY157" s="685"/>
      <c r="AZ157" s="685"/>
      <c r="BA157" s="709"/>
      <c r="BB157" s="1"/>
    </row>
    <row r="158" spans="1:54" s="104" customFormat="1" ht="13.5" customHeight="1">
      <c r="A158" s="110"/>
      <c r="B158" s="185"/>
      <c r="C158" s="270"/>
      <c r="D158" s="270"/>
      <c r="E158" s="337"/>
      <c r="F158" s="354"/>
      <c r="G158" s="376" t="s">
        <v>258</v>
      </c>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6"/>
      <c r="AJ158" s="376"/>
      <c r="AK158" s="637"/>
      <c r="AL158" s="110"/>
      <c r="AM158" s="680" t="b">
        <v>0</v>
      </c>
      <c r="AN158" s="674"/>
      <c r="AO158" s="695"/>
      <c r="AP158" s="695"/>
      <c r="AQ158" s="695"/>
      <c r="AR158" s="695"/>
      <c r="AS158" s="695"/>
      <c r="AT158" s="695"/>
      <c r="AU158" s="695"/>
      <c r="AV158" s="695"/>
      <c r="AW158" s="695"/>
      <c r="AX158" s="695"/>
      <c r="AY158" s="695"/>
      <c r="AZ158" s="695"/>
      <c r="BA158" s="718"/>
      <c r="BB158" s="1"/>
    </row>
    <row r="159" spans="1:54" s="104" customFormat="1" ht="13.5" customHeight="1">
      <c r="A159" s="110"/>
      <c r="B159" s="186"/>
      <c r="C159" s="271"/>
      <c r="D159" s="271"/>
      <c r="E159" s="338"/>
      <c r="F159" s="359"/>
      <c r="G159" s="377" t="s">
        <v>263</v>
      </c>
      <c r="H159" s="377"/>
      <c r="I159" s="377"/>
      <c r="J159" s="377"/>
      <c r="K159" s="377"/>
      <c r="L159" s="377"/>
      <c r="M159" s="377"/>
      <c r="N159" s="377"/>
      <c r="O159" s="377"/>
      <c r="P159" s="377"/>
      <c r="Q159" s="377"/>
      <c r="R159" s="377"/>
      <c r="S159" s="377"/>
      <c r="T159" s="377"/>
      <c r="U159" s="377"/>
      <c r="V159" s="377"/>
      <c r="W159" s="377"/>
      <c r="X159" s="377"/>
      <c r="Y159" s="377"/>
      <c r="Z159" s="377"/>
      <c r="AA159" s="377"/>
      <c r="AB159" s="377"/>
      <c r="AC159" s="377"/>
      <c r="AD159" s="377"/>
      <c r="AE159" s="377"/>
      <c r="AF159" s="377"/>
      <c r="AG159" s="377"/>
      <c r="AH159" s="377"/>
      <c r="AI159" s="377"/>
      <c r="AJ159" s="377"/>
      <c r="AK159" s="646"/>
      <c r="AL159" s="110"/>
      <c r="AM159" s="680" t="b">
        <v>0</v>
      </c>
      <c r="AN159" s="1"/>
      <c r="AO159" s="1"/>
      <c r="AP159" s="1"/>
      <c r="AQ159" s="1"/>
      <c r="AR159" s="1"/>
      <c r="AS159" s="1"/>
      <c r="AT159" s="1"/>
      <c r="AU159" s="1"/>
      <c r="AV159" s="1"/>
      <c r="AW159" s="1"/>
      <c r="AX159" s="1"/>
      <c r="AY159" s="1"/>
      <c r="AZ159" s="1"/>
      <c r="BA159" s="1"/>
      <c r="BB159" s="1"/>
    </row>
    <row r="160" spans="1:54" ht="9.75" customHeight="1">
      <c r="A160" s="109"/>
      <c r="B160" s="187"/>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09"/>
      <c r="AL160" s="109"/>
      <c r="AT160" s="704"/>
      <c r="AU160" s="704"/>
      <c r="AV160" s="704"/>
      <c r="AW160" s="704"/>
      <c r="AX160" s="704"/>
    </row>
    <row r="161" spans="1:53" ht="18.75" customHeight="1">
      <c r="A161" s="109"/>
      <c r="B161" s="188" t="s">
        <v>1324</v>
      </c>
      <c r="C161" s="272"/>
      <c r="D161" s="272"/>
      <c r="E161" s="272"/>
      <c r="F161" s="272"/>
      <c r="G161" s="272"/>
      <c r="H161" s="272"/>
      <c r="I161" s="272"/>
      <c r="J161" s="272"/>
      <c r="K161" s="272"/>
      <c r="L161" s="272"/>
      <c r="M161" s="272"/>
      <c r="N161" s="272"/>
      <c r="O161" s="272"/>
      <c r="P161" s="272"/>
      <c r="Q161" s="272"/>
      <c r="R161" s="470"/>
      <c r="S161" s="470"/>
      <c r="T161" s="470"/>
      <c r="U161" s="470"/>
      <c r="V161" s="470"/>
      <c r="W161" s="470"/>
      <c r="X161" s="470"/>
      <c r="Y161" s="470"/>
      <c r="Z161" s="470"/>
      <c r="AA161" s="470"/>
      <c r="AB161" s="470"/>
      <c r="AC161" s="470"/>
      <c r="AD161" s="470"/>
      <c r="AE161" s="470"/>
      <c r="AF161" s="470"/>
      <c r="AG161" s="470"/>
      <c r="AH161" s="470"/>
      <c r="AI161" s="470"/>
      <c r="AJ161" s="596"/>
      <c r="AK161" s="267"/>
      <c r="AL161" s="109"/>
      <c r="AM161" s="681"/>
      <c r="AY161" s="704"/>
    </row>
    <row r="162" spans="1:53" s="104" customFormat="1" ht="63.75" customHeight="1">
      <c r="A162" s="110"/>
      <c r="B162" s="189"/>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647"/>
      <c r="AL162" s="381"/>
      <c r="AM162" s="682"/>
      <c r="AN162" s="699"/>
      <c r="AO162" s="699"/>
      <c r="AP162" s="699"/>
      <c r="AQ162" s="699"/>
      <c r="AR162" s="699"/>
      <c r="AS162" s="699"/>
      <c r="AT162" s="699"/>
      <c r="AU162" s="699"/>
      <c r="AV162" s="699"/>
      <c r="AW162" s="699"/>
      <c r="AX162" s="699"/>
      <c r="AY162" s="699"/>
      <c r="AZ162" s="699"/>
      <c r="BA162" s="699"/>
    </row>
    <row r="163" spans="1:53" s="104" customFormat="1" ht="7.5" customHeight="1">
      <c r="A163" s="110"/>
      <c r="B163" s="143"/>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7"/>
      <c r="AI163" s="147"/>
      <c r="AJ163" s="147"/>
      <c r="AK163" s="147"/>
      <c r="AL163" s="110"/>
      <c r="AM163" s="682"/>
      <c r="AN163" s="699"/>
      <c r="AO163" s="699"/>
      <c r="AP163" s="699"/>
      <c r="AQ163" s="699"/>
      <c r="AR163" s="699"/>
      <c r="AS163" s="699"/>
      <c r="AT163" s="699"/>
      <c r="AU163" s="699"/>
      <c r="AV163" s="699"/>
      <c r="AW163" s="699"/>
      <c r="AX163" s="699"/>
      <c r="AY163" s="699"/>
      <c r="AZ163" s="699"/>
      <c r="BA163" s="699"/>
    </row>
    <row r="164" spans="1:53" s="104" customFormat="1" ht="12">
      <c r="A164" s="110"/>
      <c r="B164" s="190" t="s">
        <v>89</v>
      </c>
      <c r="C164" s="234" t="s">
        <v>101</v>
      </c>
      <c r="D164" s="143"/>
      <c r="E164" s="339"/>
      <c r="F164" s="143"/>
      <c r="G164" s="143"/>
      <c r="H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426"/>
      <c r="AL164" s="110"/>
      <c r="AN164" s="104"/>
      <c r="AO164" s="104"/>
      <c r="AP164" s="104"/>
      <c r="AQ164" s="104"/>
      <c r="AR164" s="104"/>
      <c r="AS164" s="104"/>
      <c r="AT164" s="703"/>
      <c r="AU164" s="703"/>
      <c r="AV164" s="703"/>
      <c r="AW164" s="703"/>
      <c r="AX164" s="703"/>
      <c r="AY164" s="104"/>
      <c r="AZ164" s="104"/>
      <c r="BA164" s="104"/>
    </row>
    <row r="165" spans="1:53" ht="22.5" customHeight="1">
      <c r="A165" s="109"/>
      <c r="B165" s="159" t="s">
        <v>89</v>
      </c>
      <c r="C165" s="266" t="s">
        <v>2264</v>
      </c>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109"/>
      <c r="AN165" s="1"/>
      <c r="AO165" s="1"/>
      <c r="AP165" s="1"/>
      <c r="AQ165" s="1"/>
      <c r="AR165" s="1"/>
      <c r="AS165" s="1"/>
      <c r="AT165" s="704"/>
      <c r="AU165" s="704"/>
      <c r="AV165" s="704"/>
      <c r="AW165" s="704"/>
      <c r="AX165" s="704"/>
      <c r="AY165" s="1"/>
      <c r="AZ165" s="1"/>
      <c r="BA165" s="1"/>
    </row>
    <row r="166" spans="1:53" s="104" customFormat="1" ht="15.75" customHeight="1">
      <c r="A166" s="110"/>
      <c r="B166" s="143"/>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74"/>
      <c r="AE166" s="274"/>
      <c r="AF166" s="274"/>
      <c r="AG166" s="274"/>
      <c r="AH166" s="274"/>
      <c r="AI166" s="274"/>
      <c r="AJ166" s="274"/>
      <c r="AK166" s="539" t="str">
        <f>IF(COUNTA(E170,H170,K170,T171,AA171)=5,"○","×")</f>
        <v>×</v>
      </c>
      <c r="AL166" s="110"/>
      <c r="AM166" s="682"/>
      <c r="AN166" s="699"/>
      <c r="AO166" s="699"/>
      <c r="AP166" s="699"/>
      <c r="AQ166" s="699"/>
      <c r="AR166" s="699"/>
      <c r="AS166" s="699"/>
      <c r="AT166" s="699"/>
      <c r="AU166" s="699"/>
      <c r="AV166" s="699"/>
      <c r="AW166" s="699"/>
      <c r="AX166" s="699"/>
      <c r="AY166" s="699"/>
      <c r="AZ166" s="699"/>
      <c r="BA166" s="699"/>
    </row>
    <row r="167" spans="1:53" ht="5.25" customHeight="1">
      <c r="A167" s="109"/>
      <c r="B167" s="191"/>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648"/>
      <c r="AL167" s="109"/>
      <c r="AN167" s="1"/>
      <c r="AO167" s="1"/>
      <c r="AP167" s="1"/>
      <c r="AQ167" s="1"/>
      <c r="AR167" s="1"/>
      <c r="AS167" s="1"/>
      <c r="AT167" s="1"/>
      <c r="AU167" s="1"/>
      <c r="AV167" s="1"/>
      <c r="AW167" s="1"/>
      <c r="AX167" s="1"/>
      <c r="AY167" s="704"/>
      <c r="AZ167" s="1"/>
      <c r="BA167" s="1"/>
    </row>
    <row r="168" spans="1:53" ht="67.5" customHeight="1">
      <c r="A168" s="109"/>
      <c r="B168" s="192" t="s">
        <v>174</v>
      </c>
      <c r="C168" s="276" t="s">
        <v>86</v>
      </c>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c r="AE168" s="276"/>
      <c r="AF168" s="276"/>
      <c r="AG168" s="276"/>
      <c r="AH168" s="276"/>
      <c r="AI168" s="276"/>
      <c r="AJ168" s="276"/>
      <c r="AK168" s="649"/>
      <c r="AL168" s="109"/>
      <c r="AN168" s="1"/>
      <c r="AO168" s="1"/>
      <c r="AP168" s="1"/>
      <c r="AQ168" s="1"/>
      <c r="AR168" s="1"/>
      <c r="AS168" s="1"/>
      <c r="AT168" s="1"/>
      <c r="AU168" s="1"/>
      <c r="AV168" s="1"/>
      <c r="AW168" s="1"/>
      <c r="AX168" s="1"/>
      <c r="AY168" s="1"/>
      <c r="AZ168" s="1"/>
      <c r="BA168" s="1"/>
    </row>
    <row r="169" spans="1:53" ht="7.5" customHeight="1">
      <c r="A169" s="109"/>
      <c r="B169" s="192"/>
      <c r="C169" s="138"/>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649"/>
      <c r="AL169" s="109"/>
    </row>
    <row r="170" spans="1:53" s="108" customFormat="1" ht="19.5" customHeight="1">
      <c r="A170" s="114"/>
      <c r="B170" s="193"/>
      <c r="C170" s="277" t="s">
        <v>76</v>
      </c>
      <c r="D170" s="277"/>
      <c r="E170" s="340"/>
      <c r="F170" s="360"/>
      <c r="G170" s="277" t="s">
        <v>26</v>
      </c>
      <c r="H170" s="340"/>
      <c r="I170" s="360"/>
      <c r="J170" s="277" t="s">
        <v>19</v>
      </c>
      <c r="K170" s="340"/>
      <c r="L170" s="360"/>
      <c r="M170" s="277" t="s">
        <v>41</v>
      </c>
      <c r="N170" s="315"/>
      <c r="O170" s="435" t="s">
        <v>39</v>
      </c>
      <c r="P170" s="435"/>
      <c r="Q170" s="435"/>
      <c r="R170" s="471" t="str">
        <f>IF(H7="","",H7)</f>
        <v/>
      </c>
      <c r="S170" s="471"/>
      <c r="T170" s="471"/>
      <c r="U170" s="471"/>
      <c r="V170" s="471"/>
      <c r="W170" s="471"/>
      <c r="X170" s="471"/>
      <c r="Y170" s="471"/>
      <c r="Z170" s="471"/>
      <c r="AA170" s="471"/>
      <c r="AB170" s="471"/>
      <c r="AC170" s="471"/>
      <c r="AD170" s="471"/>
      <c r="AE170" s="471"/>
      <c r="AF170" s="471"/>
      <c r="AG170" s="471"/>
      <c r="AH170" s="471"/>
      <c r="AI170" s="471"/>
      <c r="AJ170" s="597"/>
      <c r="AK170" s="650"/>
      <c r="AL170" s="114"/>
    </row>
    <row r="171" spans="1:53" s="108" customFormat="1" ht="15.75" customHeight="1">
      <c r="A171" s="114"/>
      <c r="B171" s="193"/>
      <c r="C171" s="278"/>
      <c r="D171" s="277"/>
      <c r="E171" s="277"/>
      <c r="F171" s="277"/>
      <c r="G171" s="277"/>
      <c r="H171" s="277"/>
      <c r="I171" s="277"/>
      <c r="J171" s="277"/>
      <c r="K171" s="277"/>
      <c r="L171" s="277"/>
      <c r="M171" s="277"/>
      <c r="N171" s="277"/>
      <c r="O171" s="436" t="s">
        <v>310</v>
      </c>
      <c r="P171" s="436"/>
      <c r="Q171" s="436"/>
      <c r="R171" s="472" t="s">
        <v>79</v>
      </c>
      <c r="S171" s="472"/>
      <c r="T171" s="494"/>
      <c r="U171" s="494"/>
      <c r="V171" s="494"/>
      <c r="W171" s="494"/>
      <c r="X171" s="494"/>
      <c r="Y171" s="552" t="s">
        <v>131</v>
      </c>
      <c r="Z171" s="552"/>
      <c r="AA171" s="494"/>
      <c r="AB171" s="494"/>
      <c r="AC171" s="494"/>
      <c r="AD171" s="494"/>
      <c r="AE171" s="494"/>
      <c r="AF171" s="494"/>
      <c r="AG171" s="494"/>
      <c r="AH171" s="494"/>
      <c r="AI171" s="494"/>
      <c r="AJ171" s="598"/>
      <c r="AK171" s="651"/>
      <c r="AL171" s="114"/>
    </row>
    <row r="172" spans="1:53" ht="7.5" customHeight="1">
      <c r="A172" s="109"/>
      <c r="B172" s="194"/>
      <c r="C172" s="279"/>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6"/>
      <c r="AD172" s="316"/>
      <c r="AE172" s="316"/>
      <c r="AF172" s="316"/>
      <c r="AG172" s="316"/>
      <c r="AH172" s="316"/>
      <c r="AI172" s="316"/>
      <c r="AJ172" s="316"/>
      <c r="AK172" s="652"/>
      <c r="AL172" s="109"/>
    </row>
    <row r="173" spans="1:53" ht="7.5" customHeight="1">
      <c r="A173" s="109"/>
      <c r="B173" s="115"/>
      <c r="C173" s="277"/>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09"/>
    </row>
    <row r="174" spans="1:53" ht="14.4">
      <c r="A174" s="109"/>
      <c r="B174" s="195" t="s">
        <v>324</v>
      </c>
      <c r="C174" s="280"/>
      <c r="D174" s="110"/>
      <c r="E174" s="110"/>
      <c r="F174" s="117" t="s">
        <v>326</v>
      </c>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row>
    <row r="175" spans="1:53">
      <c r="A175" s="109"/>
      <c r="B175" s="190" t="s">
        <v>288</v>
      </c>
      <c r="C175" s="112" t="s">
        <v>2107</v>
      </c>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row>
    <row r="176" spans="1:53">
      <c r="A176" s="109"/>
      <c r="B176" s="190" t="s">
        <v>89</v>
      </c>
      <c r="C176" s="112" t="s">
        <v>1026</v>
      </c>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09"/>
    </row>
    <row r="177" spans="1:39" ht="8.25" customHeight="1">
      <c r="A177" s="109"/>
      <c r="B177" s="117"/>
      <c r="C177" s="280"/>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row>
    <row r="178" spans="1:39">
      <c r="A178" s="109"/>
      <c r="B178" s="196" t="s">
        <v>1196</v>
      </c>
      <c r="C178" s="196"/>
      <c r="D178" s="196"/>
      <c r="E178" s="196"/>
      <c r="F178" s="196"/>
      <c r="G178" s="196"/>
      <c r="H178" s="196"/>
      <c r="I178" s="196"/>
      <c r="J178" s="196"/>
      <c r="K178" s="196"/>
      <c r="L178" s="196"/>
      <c r="M178" s="196"/>
      <c r="N178" s="196"/>
      <c r="O178" s="196"/>
      <c r="P178" s="196"/>
      <c r="Q178" s="196"/>
      <c r="R178" s="196"/>
      <c r="S178" s="196"/>
      <c r="T178" s="196"/>
      <c r="U178" s="196"/>
      <c r="V178" s="196"/>
      <c r="W178" s="196"/>
      <c r="X178" s="196"/>
      <c r="Y178" s="196"/>
      <c r="Z178" s="196"/>
      <c r="AA178" s="196"/>
      <c r="AB178" s="196"/>
      <c r="AC178" s="196"/>
      <c r="AD178" s="196"/>
      <c r="AE178" s="196"/>
      <c r="AF178" s="196"/>
      <c r="AG178" s="196"/>
      <c r="AH178" s="196"/>
      <c r="AI178" s="196"/>
      <c r="AJ178" s="196"/>
      <c r="AK178" s="196"/>
      <c r="AL178" s="109"/>
    </row>
    <row r="179" spans="1:39">
      <c r="A179" s="109"/>
      <c r="B179" s="197" t="s">
        <v>17</v>
      </c>
      <c r="C179" s="281" t="s">
        <v>2109</v>
      </c>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c r="AA179" s="317"/>
      <c r="AB179" s="317"/>
      <c r="AC179" s="317"/>
      <c r="AD179" s="317"/>
      <c r="AE179" s="317"/>
      <c r="AF179" s="317"/>
      <c r="AG179" s="317"/>
      <c r="AH179" s="317"/>
      <c r="AI179" s="317"/>
      <c r="AJ179" s="599"/>
      <c r="AK179" s="653" t="str">
        <f>Y21</f>
        <v>○</v>
      </c>
      <c r="AL179" s="109"/>
    </row>
    <row r="180" spans="1:39">
      <c r="A180" s="109"/>
      <c r="B180" s="198"/>
      <c r="C180" s="282" t="s">
        <v>2244</v>
      </c>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318"/>
      <c r="AF180" s="318"/>
      <c r="AG180" s="318"/>
      <c r="AH180" s="318"/>
      <c r="AI180" s="318"/>
      <c r="AJ180" s="600"/>
      <c r="AK180" s="653" t="str">
        <f>IF(Y25="○","○",IF(AA25="○","○",""))</f>
        <v/>
      </c>
      <c r="AL180" s="109"/>
    </row>
    <row r="181" spans="1:39">
      <c r="A181" s="109"/>
      <c r="B181" s="199" t="s">
        <v>330</v>
      </c>
      <c r="C181" s="283" t="s">
        <v>2020</v>
      </c>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319"/>
      <c r="AF181" s="319"/>
      <c r="AG181" s="319"/>
      <c r="AH181" s="319"/>
      <c r="AI181" s="319"/>
      <c r="AJ181" s="601"/>
      <c r="AK181" s="653" t="str">
        <f>Y36</f>
        <v>○</v>
      </c>
      <c r="AL181" s="109"/>
    </row>
    <row r="182" spans="1:39" ht="9" customHeight="1">
      <c r="A182" s="109"/>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row>
    <row r="183" spans="1:39">
      <c r="A183" s="109"/>
      <c r="B183" s="196" t="s">
        <v>1323</v>
      </c>
      <c r="C183" s="196"/>
      <c r="D183" s="196"/>
      <c r="E183" s="196"/>
      <c r="F183" s="196"/>
      <c r="G183" s="196"/>
      <c r="H183" s="196"/>
      <c r="I183" s="196"/>
      <c r="J183" s="196"/>
      <c r="K183" s="196"/>
      <c r="L183" s="196"/>
      <c r="M183" s="196"/>
      <c r="N183" s="196"/>
      <c r="O183" s="196"/>
      <c r="P183" s="196"/>
      <c r="Q183" s="196"/>
      <c r="R183" s="196"/>
      <c r="S183" s="196"/>
      <c r="T183" s="196"/>
      <c r="U183" s="196"/>
      <c r="V183" s="196"/>
      <c r="W183" s="196"/>
      <c r="X183" s="196"/>
      <c r="Y183" s="196"/>
      <c r="Z183" s="196"/>
      <c r="AA183" s="196"/>
      <c r="AB183" s="196"/>
      <c r="AC183" s="196"/>
      <c r="AD183" s="196"/>
      <c r="AE183" s="196"/>
      <c r="AF183" s="196"/>
      <c r="AG183" s="196"/>
      <c r="AH183" s="196"/>
      <c r="AI183" s="196"/>
      <c r="AJ183" s="196"/>
      <c r="AK183" s="196"/>
      <c r="AL183" s="109"/>
    </row>
    <row r="184" spans="1:39" ht="13.5" customHeight="1">
      <c r="A184" s="109"/>
      <c r="B184" s="200" t="s">
        <v>17</v>
      </c>
      <c r="C184" s="281" t="s">
        <v>1013</v>
      </c>
      <c r="D184" s="317"/>
      <c r="E184" s="317"/>
      <c r="F184" s="317"/>
      <c r="G184" s="317"/>
      <c r="H184" s="317"/>
      <c r="I184" s="405"/>
      <c r="J184" s="284" t="s">
        <v>2038</v>
      </c>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602"/>
      <c r="AK184" s="653" t="str">
        <f>AH61</f>
        <v/>
      </c>
      <c r="AL184" s="109"/>
    </row>
    <row r="185" spans="1:39" ht="27.75" customHeight="1">
      <c r="A185" s="109"/>
      <c r="B185" s="201" t="s">
        <v>330</v>
      </c>
      <c r="C185" s="284" t="s">
        <v>2110</v>
      </c>
      <c r="D185" s="284"/>
      <c r="E185" s="284"/>
      <c r="F185" s="284"/>
      <c r="G185" s="284"/>
      <c r="H185" s="284"/>
      <c r="I185" s="284"/>
      <c r="J185" s="416" t="s">
        <v>1511</v>
      </c>
      <c r="K185" s="416"/>
      <c r="L185" s="416"/>
      <c r="M185" s="416"/>
      <c r="N185" s="416"/>
      <c r="O185" s="416"/>
      <c r="P185" s="416"/>
      <c r="Q185" s="416"/>
      <c r="R185" s="416"/>
      <c r="S185" s="416"/>
      <c r="T185" s="416"/>
      <c r="U185" s="416"/>
      <c r="V185" s="416"/>
      <c r="W185" s="416"/>
      <c r="X185" s="416"/>
      <c r="Y185" s="416"/>
      <c r="Z185" s="416"/>
      <c r="AA185" s="416"/>
      <c r="AB185" s="416"/>
      <c r="AC185" s="416"/>
      <c r="AD185" s="416"/>
      <c r="AE185" s="416"/>
      <c r="AF185" s="416"/>
      <c r="AG185" s="416"/>
      <c r="AH185" s="416"/>
      <c r="AI185" s="416"/>
      <c r="AJ185" s="603"/>
      <c r="AK185" s="653" t="str">
        <f>IF('別紙様式3-2（４・５月）'!AF6="","",AB67)</f>
        <v/>
      </c>
      <c r="AL185" s="109"/>
    </row>
    <row r="186" spans="1:39" ht="27" customHeight="1">
      <c r="A186" s="109"/>
      <c r="B186" s="201"/>
      <c r="C186" s="284"/>
      <c r="D186" s="284"/>
      <c r="E186" s="284"/>
      <c r="F186" s="284"/>
      <c r="G186" s="284"/>
      <c r="H186" s="284"/>
      <c r="I186" s="284"/>
      <c r="J186" s="416" t="s">
        <v>924</v>
      </c>
      <c r="K186" s="416"/>
      <c r="L186" s="416"/>
      <c r="M186" s="416"/>
      <c r="N186" s="416"/>
      <c r="O186" s="416"/>
      <c r="P186" s="416"/>
      <c r="Q186" s="416"/>
      <c r="R186" s="416"/>
      <c r="S186" s="416"/>
      <c r="T186" s="416"/>
      <c r="U186" s="416"/>
      <c r="V186" s="416"/>
      <c r="W186" s="416"/>
      <c r="X186" s="416"/>
      <c r="Y186" s="416"/>
      <c r="Z186" s="416"/>
      <c r="AA186" s="416"/>
      <c r="AB186" s="416"/>
      <c r="AC186" s="416"/>
      <c r="AD186" s="416"/>
      <c r="AE186" s="416"/>
      <c r="AF186" s="416"/>
      <c r="AG186" s="416"/>
      <c r="AH186" s="416"/>
      <c r="AI186" s="416"/>
      <c r="AJ186" s="603"/>
      <c r="AK186" s="653" t="str">
        <f>AC71</f>
        <v>○</v>
      </c>
      <c r="AL186" s="109"/>
    </row>
    <row r="187" spans="1:39">
      <c r="A187" s="109"/>
      <c r="B187" s="201"/>
      <c r="C187" s="284"/>
      <c r="D187" s="284"/>
      <c r="E187" s="284"/>
      <c r="F187" s="284"/>
      <c r="G187" s="284"/>
      <c r="H187" s="284"/>
      <c r="I187" s="284"/>
      <c r="J187" s="284" t="s">
        <v>1107</v>
      </c>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602"/>
      <c r="AK187" s="653" t="str">
        <f>AI74</f>
        <v/>
      </c>
      <c r="AL187" s="109"/>
    </row>
    <row r="188" spans="1:39">
      <c r="A188" s="109"/>
      <c r="B188" s="201"/>
      <c r="C188" s="284"/>
      <c r="D188" s="284"/>
      <c r="E188" s="284"/>
      <c r="F188" s="284"/>
      <c r="G188" s="284"/>
      <c r="H188" s="284"/>
      <c r="I188" s="284"/>
      <c r="J188" s="416" t="s">
        <v>8</v>
      </c>
      <c r="K188" s="416"/>
      <c r="L188" s="416"/>
      <c r="M188" s="416"/>
      <c r="N188" s="416"/>
      <c r="O188" s="416"/>
      <c r="P188" s="416"/>
      <c r="Q188" s="416"/>
      <c r="R188" s="416"/>
      <c r="S188" s="416"/>
      <c r="T188" s="416"/>
      <c r="U188" s="416"/>
      <c r="V188" s="416"/>
      <c r="W188" s="416"/>
      <c r="X188" s="416"/>
      <c r="Y188" s="416"/>
      <c r="Z188" s="416"/>
      <c r="AA188" s="416"/>
      <c r="AB188" s="416"/>
      <c r="AC188" s="416"/>
      <c r="AD188" s="416"/>
      <c r="AE188" s="416"/>
      <c r="AF188" s="416"/>
      <c r="AG188" s="416"/>
      <c r="AH188" s="416"/>
      <c r="AI188" s="416"/>
      <c r="AJ188" s="603"/>
      <c r="AK188" s="653" t="str">
        <f>AI78</f>
        <v/>
      </c>
      <c r="AL188" s="109"/>
    </row>
    <row r="189" spans="1:39" ht="25.5" customHeight="1">
      <c r="A189" s="109"/>
      <c r="B189" s="201" t="s">
        <v>2121</v>
      </c>
      <c r="C189" s="285" t="s">
        <v>1743</v>
      </c>
      <c r="D189" s="285"/>
      <c r="E189" s="285"/>
      <c r="F189" s="285"/>
      <c r="G189" s="285"/>
      <c r="H189" s="285"/>
      <c r="I189" s="285"/>
      <c r="J189" s="417" t="s">
        <v>2119</v>
      </c>
      <c r="K189" s="417"/>
      <c r="L189" s="417"/>
      <c r="M189" s="417"/>
      <c r="N189" s="417"/>
      <c r="O189" s="417"/>
      <c r="P189" s="417"/>
      <c r="Q189" s="417"/>
      <c r="R189" s="417"/>
      <c r="S189" s="417"/>
      <c r="T189" s="417"/>
      <c r="U189" s="417"/>
      <c r="V189" s="417"/>
      <c r="W189" s="417"/>
      <c r="X189" s="417"/>
      <c r="Y189" s="417"/>
      <c r="Z189" s="417"/>
      <c r="AA189" s="417"/>
      <c r="AB189" s="417"/>
      <c r="AC189" s="417"/>
      <c r="AD189" s="417"/>
      <c r="AE189" s="417"/>
      <c r="AF189" s="417"/>
      <c r="AG189" s="417"/>
      <c r="AH189" s="417"/>
      <c r="AI189" s="417"/>
      <c r="AJ189" s="604"/>
      <c r="AK189" s="653" t="str">
        <f>IF(AM82=TRUE,"",IF(AI84="該当",IF(AND(T89="○",T95="○"),"○","×"),""))</f>
        <v/>
      </c>
      <c r="AL189" s="109"/>
      <c r="AM189" s="11"/>
    </row>
    <row r="190" spans="1:39" ht="25.5" customHeight="1">
      <c r="A190" s="109"/>
      <c r="B190" s="201"/>
      <c r="C190" s="285"/>
      <c r="D190" s="285"/>
      <c r="E190" s="285"/>
      <c r="F190" s="285"/>
      <c r="G190" s="285"/>
      <c r="H190" s="285"/>
      <c r="I190" s="285"/>
      <c r="J190" s="417" t="s">
        <v>2120</v>
      </c>
      <c r="K190" s="417"/>
      <c r="L190" s="417"/>
      <c r="M190" s="417"/>
      <c r="N190" s="417"/>
      <c r="O190" s="417"/>
      <c r="P190" s="417"/>
      <c r="Q190" s="417"/>
      <c r="R190" s="417"/>
      <c r="S190" s="417"/>
      <c r="T190" s="417"/>
      <c r="U190" s="417"/>
      <c r="V190" s="417"/>
      <c r="W190" s="417"/>
      <c r="X190" s="417"/>
      <c r="Y190" s="417"/>
      <c r="Z190" s="417"/>
      <c r="AA190" s="417"/>
      <c r="AB190" s="417"/>
      <c r="AC190" s="417"/>
      <c r="AD190" s="417"/>
      <c r="AE190" s="417"/>
      <c r="AF190" s="417"/>
      <c r="AG190" s="417"/>
      <c r="AH190" s="417"/>
      <c r="AI190" s="417"/>
      <c r="AJ190" s="604"/>
      <c r="AK190" s="653" t="str">
        <f>IF(AM82=TRUE,"",IF(AI86="該当",IF(OR(T89="○",T95="○"),"○","×"),""))</f>
        <v/>
      </c>
      <c r="AL190" s="109"/>
    </row>
    <row r="191" spans="1:39" ht="15" customHeight="1">
      <c r="A191" s="109"/>
      <c r="B191" s="201" t="s">
        <v>2111</v>
      </c>
      <c r="C191" s="285" t="s">
        <v>1577</v>
      </c>
      <c r="D191" s="285"/>
      <c r="E191" s="285"/>
      <c r="F191" s="285"/>
      <c r="G191" s="285"/>
      <c r="H191" s="285"/>
      <c r="I191" s="285"/>
      <c r="J191" s="417" t="s">
        <v>278</v>
      </c>
      <c r="K191" s="417"/>
      <c r="L191" s="417"/>
      <c r="M191" s="417"/>
      <c r="N191" s="417"/>
      <c r="O191" s="417"/>
      <c r="P191" s="417"/>
      <c r="Q191" s="417"/>
      <c r="R191" s="417"/>
      <c r="S191" s="417"/>
      <c r="T191" s="417"/>
      <c r="U191" s="417"/>
      <c r="V191" s="417"/>
      <c r="W191" s="417"/>
      <c r="X191" s="417"/>
      <c r="Y191" s="417"/>
      <c r="Z191" s="417"/>
      <c r="AA191" s="417"/>
      <c r="AB191" s="417"/>
      <c r="AC191" s="417"/>
      <c r="AD191" s="417"/>
      <c r="AE191" s="417"/>
      <c r="AF191" s="417"/>
      <c r="AG191" s="417"/>
      <c r="AH191" s="417"/>
      <c r="AI191" s="417"/>
      <c r="AJ191" s="604"/>
      <c r="AK191" s="653" t="str">
        <f>S107</f>
        <v/>
      </c>
      <c r="AL191" s="109"/>
    </row>
    <row r="192" spans="1:39" ht="37.5" customHeight="1">
      <c r="A192" s="109"/>
      <c r="B192" s="201" t="s">
        <v>1725</v>
      </c>
      <c r="C192" s="285" t="s">
        <v>2113</v>
      </c>
      <c r="D192" s="285"/>
      <c r="E192" s="285"/>
      <c r="F192" s="285"/>
      <c r="G192" s="285"/>
      <c r="H192" s="285"/>
      <c r="I192" s="285"/>
      <c r="J192" s="417" t="s">
        <v>1848</v>
      </c>
      <c r="K192" s="417"/>
      <c r="L192" s="417"/>
      <c r="M192" s="417"/>
      <c r="N192" s="417"/>
      <c r="O192" s="417"/>
      <c r="P192" s="417"/>
      <c r="Q192" s="417"/>
      <c r="R192" s="417"/>
      <c r="S192" s="417"/>
      <c r="T192" s="417"/>
      <c r="U192" s="417"/>
      <c r="V192" s="417"/>
      <c r="W192" s="417"/>
      <c r="X192" s="417"/>
      <c r="Y192" s="417"/>
      <c r="Z192" s="417"/>
      <c r="AA192" s="417"/>
      <c r="AB192" s="417"/>
      <c r="AC192" s="417"/>
      <c r="AD192" s="417"/>
      <c r="AE192" s="417"/>
      <c r="AF192" s="417"/>
      <c r="AG192" s="417"/>
      <c r="AH192" s="417"/>
      <c r="AI192" s="417"/>
      <c r="AJ192" s="604"/>
      <c r="AK192" s="653" t="str">
        <f>IF(OR(AND(S117&lt;&gt;"×",S118&lt;&gt;"×",S119&lt;&gt;"×"),AK121="○"),"○","×")</f>
        <v>○</v>
      </c>
      <c r="AL192" s="109"/>
    </row>
    <row r="193" spans="1:38">
      <c r="A193" s="109"/>
      <c r="B193" s="202" t="s">
        <v>2122</v>
      </c>
      <c r="C193" s="286" t="s">
        <v>853</v>
      </c>
      <c r="D193" s="286"/>
      <c r="E193" s="286"/>
      <c r="F193" s="286"/>
      <c r="G193" s="286"/>
      <c r="H193" s="286"/>
      <c r="I193" s="286"/>
      <c r="J193" s="286" t="s">
        <v>2114</v>
      </c>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c r="AJ193" s="605"/>
      <c r="AK193" s="654" t="str">
        <f>AK135</f>
        <v>×</v>
      </c>
      <c r="AL193" s="109"/>
    </row>
    <row r="194" spans="1:38">
      <c r="A194" s="109"/>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c r="AC194" s="147"/>
      <c r="AD194" s="147"/>
      <c r="AE194" s="147"/>
      <c r="AF194" s="147"/>
      <c r="AG194" s="147"/>
      <c r="AH194" s="147"/>
      <c r="AI194" s="147"/>
      <c r="AJ194" s="147"/>
      <c r="AK194" s="147"/>
      <c r="AL194" s="109"/>
    </row>
    <row r="195" spans="1:38">
      <c r="A195" s="1"/>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1"/>
    </row>
    <row r="196" spans="1:38">
      <c r="A196" s="1"/>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1"/>
    </row>
    <row r="197" spans="1:38">
      <c r="A197" s="1"/>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1"/>
    </row>
    <row r="198" spans="1:38">
      <c r="A198" s="1"/>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1"/>
    </row>
    <row r="199" spans="1:38">
      <c r="A199" s="1"/>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1"/>
    </row>
    <row r="200" spans="1:38">
      <c r="A200" s="1"/>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1"/>
    </row>
    <row r="201" spans="1:38">
      <c r="A201" s="1"/>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1"/>
    </row>
    <row r="202" spans="1:38">
      <c r="A202" s="1"/>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1"/>
    </row>
    <row r="203" spans="1:38">
      <c r="A203" s="1"/>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1"/>
    </row>
    <row r="204" spans="1:38">
      <c r="A204" s="1"/>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1"/>
    </row>
    <row r="205" spans="1:38">
      <c r="A205" s="1"/>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1"/>
    </row>
    <row r="206" spans="1:38">
      <c r="A206" s="1"/>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1"/>
    </row>
    <row r="207" spans="1:38">
      <c r="A207" s="1"/>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1"/>
    </row>
    <row r="208" spans="1:38">
      <c r="A208" s="1"/>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1"/>
    </row>
    <row r="209" spans="1:38">
      <c r="A209" s="1"/>
      <c r="B209" s="1"/>
      <c r="C209" s="203"/>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sheetData>
  <sheetProtection algorithmName="SHA-512" hashValue="O3Yl9SjEkWP3vh7qEIfw94FkjQM6nDhq/AB+Ult2zc49h5MXWw34hDhEQu5Oea4UlBRNCH66pjPJisZvdx8hWA==" saltValue="dJ+PAdBzCvblDaSXGe0cRQ==" spinCount="100000" sheet="1" formatCells="0" formatColumns="0" formatRows="0"/>
  <mergeCells count="268">
    <mergeCell ref="Z1:AC1"/>
    <mergeCell ref="AD1:AK1"/>
    <mergeCell ref="B3:AL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BA20"/>
    <mergeCell ref="C21:P21"/>
    <mergeCell ref="Q21:V21"/>
    <mergeCell ref="AM21:BA21"/>
    <mergeCell ref="C22:P22"/>
    <mergeCell ref="Q22:V22"/>
    <mergeCell ref="B24:W24"/>
    <mergeCell ref="C25:P25"/>
    <mergeCell ref="Q25:V25"/>
    <mergeCell ref="C26:P26"/>
    <mergeCell ref="Q26:V26"/>
    <mergeCell ref="C27:P27"/>
    <mergeCell ref="Q27:V27"/>
    <mergeCell ref="AM27:BA27"/>
    <mergeCell ref="C28:P28"/>
    <mergeCell ref="Q28:V28"/>
    <mergeCell ref="AM28:BA28"/>
    <mergeCell ref="G29:J29"/>
    <mergeCell ref="G30:J30"/>
    <mergeCell ref="C32:AK32"/>
    <mergeCell ref="C33:AK33"/>
    <mergeCell ref="C36:P36"/>
    <mergeCell ref="Q36:V36"/>
    <mergeCell ref="C37:P37"/>
    <mergeCell ref="Q37:V37"/>
    <mergeCell ref="C38:P38"/>
    <mergeCell ref="Q38:V38"/>
    <mergeCell ref="C39:P39"/>
    <mergeCell ref="Q39:V39"/>
    <mergeCell ref="C40:P40"/>
    <mergeCell ref="Q40:V40"/>
    <mergeCell ref="C41:P41"/>
    <mergeCell ref="Q41:V41"/>
    <mergeCell ref="C42:P42"/>
    <mergeCell ref="Q42:V42"/>
    <mergeCell ref="C43:P43"/>
    <mergeCell ref="Q43:V43"/>
    <mergeCell ref="C44:P44"/>
    <mergeCell ref="Q44:V44"/>
    <mergeCell ref="C45:P45"/>
    <mergeCell ref="Q45:V45"/>
    <mergeCell ref="C46:P46"/>
    <mergeCell ref="Q46:V46"/>
    <mergeCell ref="C49:AK49"/>
    <mergeCell ref="C50:AK50"/>
    <mergeCell ref="C51:AK51"/>
    <mergeCell ref="B53:AK53"/>
    <mergeCell ref="C54:AK54"/>
    <mergeCell ref="B55:E55"/>
    <mergeCell ref="F55:AK55"/>
    <mergeCell ref="B56:E56"/>
    <mergeCell ref="F56:AK56"/>
    <mergeCell ref="B58:AK58"/>
    <mergeCell ref="B59:AK59"/>
    <mergeCell ref="B60:S60"/>
    <mergeCell ref="T60:X60"/>
    <mergeCell ref="AM60:BA60"/>
    <mergeCell ref="B61:S61"/>
    <mergeCell ref="T61:X61"/>
    <mergeCell ref="AB61:AD61"/>
    <mergeCell ref="AM61:BA61"/>
    <mergeCell ref="C62:S62"/>
    <mergeCell ref="T62:X62"/>
    <mergeCell ref="B64:AK64"/>
    <mergeCell ref="D66:AH66"/>
    <mergeCell ref="C67:D67"/>
    <mergeCell ref="E67:Z67"/>
    <mergeCell ref="D70:AH70"/>
    <mergeCell ref="C71:T71"/>
    <mergeCell ref="U71:Y71"/>
    <mergeCell ref="C72:T72"/>
    <mergeCell ref="U72:Y72"/>
    <mergeCell ref="M82:N82"/>
    <mergeCell ref="O82:AK82"/>
    <mergeCell ref="AI84:AK84"/>
    <mergeCell ref="AI86:AK86"/>
    <mergeCell ref="C88:T88"/>
    <mergeCell ref="C89:D89"/>
    <mergeCell ref="E89:R89"/>
    <mergeCell ref="C94:R94"/>
    <mergeCell ref="C95:D95"/>
    <mergeCell ref="E95:R95"/>
    <mergeCell ref="D96:AK96"/>
    <mergeCell ref="J97:AK97"/>
    <mergeCell ref="J98:AK98"/>
    <mergeCell ref="AM98:BA98"/>
    <mergeCell ref="S99:AK99"/>
    <mergeCell ref="J100:AK100"/>
    <mergeCell ref="AM100:BA100"/>
    <mergeCell ref="M103:N103"/>
    <mergeCell ref="O103:AK103"/>
    <mergeCell ref="B107:C107"/>
    <mergeCell ref="D107:Q107"/>
    <mergeCell ref="C108:AK108"/>
    <mergeCell ref="I109:AK109"/>
    <mergeCell ref="I110:AK110"/>
    <mergeCell ref="I111:AK111"/>
    <mergeCell ref="C112:AK112"/>
    <mergeCell ref="B114:AK114"/>
    <mergeCell ref="B117:Q117"/>
    <mergeCell ref="T117:AF117"/>
    <mergeCell ref="B118:Q118"/>
    <mergeCell ref="T118:AF118"/>
    <mergeCell ref="B119:Q119"/>
    <mergeCell ref="T119:AF119"/>
    <mergeCell ref="AM121:BA121"/>
    <mergeCell ref="D125:AI125"/>
    <mergeCell ref="F126:AJ126"/>
    <mergeCell ref="AN126:BA126"/>
    <mergeCell ref="AI129:AK129"/>
    <mergeCell ref="C130:AK130"/>
    <mergeCell ref="AI132:AK132"/>
    <mergeCell ref="C133:AK133"/>
    <mergeCell ref="B135:E135"/>
    <mergeCell ref="F135:AJ135"/>
    <mergeCell ref="AN135:BA135"/>
    <mergeCell ref="G136:AK136"/>
    <mergeCell ref="G137:AJ137"/>
    <mergeCell ref="G138:AJ138"/>
    <mergeCell ref="G139:AJ139"/>
    <mergeCell ref="G140:AK140"/>
    <mergeCell ref="G141:AJ141"/>
    <mergeCell ref="G142:AJ142"/>
    <mergeCell ref="G143:AK143"/>
    <mergeCell ref="G144:AJ144"/>
    <mergeCell ref="G145:AK145"/>
    <mergeCell ref="G146:AJ146"/>
    <mergeCell ref="G147:AJ147"/>
    <mergeCell ref="G148:AK148"/>
    <mergeCell ref="G149:AJ149"/>
    <mergeCell ref="G150:AJ150"/>
    <mergeCell ref="G151:AK151"/>
    <mergeCell ref="G152:AJ152"/>
    <mergeCell ref="G153:AK153"/>
    <mergeCell ref="G154:AJ154"/>
    <mergeCell ref="G155:AJ155"/>
    <mergeCell ref="G156:AK156"/>
    <mergeCell ref="G157:AJ157"/>
    <mergeCell ref="G158:AJ158"/>
    <mergeCell ref="G159:AJ159"/>
    <mergeCell ref="B162:AK162"/>
    <mergeCell ref="C165:AK165"/>
    <mergeCell ref="C168:AJ168"/>
    <mergeCell ref="E170:F170"/>
    <mergeCell ref="H170:I170"/>
    <mergeCell ref="K170:L170"/>
    <mergeCell ref="O170:Q170"/>
    <mergeCell ref="R170:AI170"/>
    <mergeCell ref="O171:Q171"/>
    <mergeCell ref="R171:S171"/>
    <mergeCell ref="T171:X171"/>
    <mergeCell ref="Y171:Z171"/>
    <mergeCell ref="AA171:AI171"/>
    <mergeCell ref="B178:AK178"/>
    <mergeCell ref="C179:AJ179"/>
    <mergeCell ref="C180:AJ180"/>
    <mergeCell ref="C181:AJ181"/>
    <mergeCell ref="B183:AK183"/>
    <mergeCell ref="C184:I184"/>
    <mergeCell ref="J184:AJ184"/>
    <mergeCell ref="J185:AJ185"/>
    <mergeCell ref="J186:AJ186"/>
    <mergeCell ref="J187:AJ187"/>
    <mergeCell ref="J188:AJ188"/>
    <mergeCell ref="J189:AJ189"/>
    <mergeCell ref="J190:AJ190"/>
    <mergeCell ref="C191:I191"/>
    <mergeCell ref="J191:AJ191"/>
    <mergeCell ref="C192:I192"/>
    <mergeCell ref="J192:AJ192"/>
    <mergeCell ref="C193:I193"/>
    <mergeCell ref="J193:AJ193"/>
    <mergeCell ref="B8:G10"/>
    <mergeCell ref="Y21:Y22"/>
    <mergeCell ref="Y25:Y26"/>
    <mergeCell ref="AA25:AA28"/>
    <mergeCell ref="B29:B30"/>
    <mergeCell ref="C29:E30"/>
    <mergeCell ref="K29:N30"/>
    <mergeCell ref="O29:P30"/>
    <mergeCell ref="Q29:T30"/>
    <mergeCell ref="U29:AK30"/>
    <mergeCell ref="Y36:Y40"/>
    <mergeCell ref="AM36:BA40"/>
    <mergeCell ref="B37:B38"/>
    <mergeCell ref="B41:B46"/>
    <mergeCell ref="AM67:BA68"/>
    <mergeCell ref="AC71:AC72"/>
    <mergeCell ref="C73:D76"/>
    <mergeCell ref="E73:T74"/>
    <mergeCell ref="U73:Y74"/>
    <mergeCell ref="Z73:Z74"/>
    <mergeCell ref="AB74:AB75"/>
    <mergeCell ref="AC74:AE75"/>
    <mergeCell ref="AF74:AF75"/>
    <mergeCell ref="AG74:AG75"/>
    <mergeCell ref="AH74:AH75"/>
    <mergeCell ref="AI74:AI75"/>
    <mergeCell ref="AM74:BA75"/>
    <mergeCell ref="F75:T76"/>
    <mergeCell ref="U75:Y76"/>
    <mergeCell ref="Z75:Z76"/>
    <mergeCell ref="C77:D80"/>
    <mergeCell ref="E77:T78"/>
    <mergeCell ref="U77:Y78"/>
    <mergeCell ref="Z77:Z78"/>
    <mergeCell ref="AB78:AB79"/>
    <mergeCell ref="AC78:AE79"/>
    <mergeCell ref="AF78:AF79"/>
    <mergeCell ref="AG78:AG79"/>
    <mergeCell ref="AH78:AH79"/>
    <mergeCell ref="AI78:AI79"/>
    <mergeCell ref="AM78:BA79"/>
    <mergeCell ref="F79:T80"/>
    <mergeCell ref="U79:Y80"/>
    <mergeCell ref="Z79:Z80"/>
    <mergeCell ref="B96:B100"/>
    <mergeCell ref="C97:C100"/>
    <mergeCell ref="D97:G100"/>
    <mergeCell ref="H97:H98"/>
    <mergeCell ref="I97:I98"/>
    <mergeCell ref="H99:H100"/>
    <mergeCell ref="I99:I100"/>
    <mergeCell ref="B109:B111"/>
    <mergeCell ref="C109:F111"/>
    <mergeCell ref="B136:E139"/>
    <mergeCell ref="AN137:BA138"/>
    <mergeCell ref="B140:E143"/>
    <mergeCell ref="AN141:BA142"/>
    <mergeCell ref="B144:E147"/>
    <mergeCell ref="AN145:BA146"/>
    <mergeCell ref="B148:E151"/>
    <mergeCell ref="AN149:BA150"/>
    <mergeCell ref="B152:E155"/>
    <mergeCell ref="AN153:BA154"/>
    <mergeCell ref="B156:E159"/>
    <mergeCell ref="AN157:BA158"/>
    <mergeCell ref="B179:B180"/>
    <mergeCell ref="B185:B188"/>
    <mergeCell ref="C185:I188"/>
    <mergeCell ref="B189:B190"/>
    <mergeCell ref="C189:I190"/>
  </mergeCells>
  <phoneticPr fontId="32"/>
  <conditionalFormatting sqref="B53:AK56">
    <cfRule type="expression" dxfId="66" priority="65">
      <formula>$Q$46=""</formula>
    </cfRule>
  </conditionalFormatting>
  <conditionalFormatting sqref="B84:AK84">
    <cfRule type="expression" dxfId="65" priority="62">
      <formula>$AI$84=""</formula>
    </cfRule>
  </conditionalFormatting>
  <conditionalFormatting sqref="B86:AK86">
    <cfRule type="expression" dxfId="64" priority="60">
      <formula>$AI$86=""</formula>
    </cfRule>
  </conditionalFormatting>
  <conditionalFormatting sqref="B107:AK112">
    <cfRule type="expression" dxfId="63" priority="59">
      <formula>$AM$106="記入不要"</formula>
    </cfRule>
  </conditionalFormatting>
  <conditionalFormatting sqref="S117">
    <cfRule type="expression" dxfId="62" priority="57">
      <formula>$S$117="○"</formula>
    </cfRule>
  </conditionalFormatting>
  <conditionalFormatting sqref="S118">
    <cfRule type="expression" dxfId="61" priority="56">
      <formula>$S$118="○"</formula>
    </cfRule>
  </conditionalFormatting>
  <conditionalFormatting sqref="S119">
    <cfRule type="expression" dxfId="60" priority="55">
      <formula>$S$119="○"</formula>
    </cfRule>
  </conditionalFormatting>
  <conditionalFormatting sqref="B129:AK130">
    <cfRule type="expression" dxfId="59" priority="50">
      <formula>$AI$129=""</formula>
    </cfRule>
  </conditionalFormatting>
  <conditionalFormatting sqref="B132:AK133">
    <cfRule type="expression" dxfId="58" priority="49">
      <formula>$AI$132=""</formula>
    </cfRule>
  </conditionalFormatting>
  <conditionalFormatting sqref="B84:AK101">
    <cfRule type="expression" dxfId="57" priority="48">
      <formula>$AM$82=TRUE</formula>
    </cfRule>
  </conditionalFormatting>
  <conditionalFormatting sqref="B105:AK112">
    <cfRule type="expression" dxfId="56" priority="47">
      <formula>$AM$103=TRUE</formula>
    </cfRule>
  </conditionalFormatting>
  <conditionalFormatting sqref="B27:Z27">
    <cfRule type="expression" dxfId="55" priority="44">
      <formula>$Y$25="○"</formula>
    </cfRule>
  </conditionalFormatting>
  <conditionalFormatting sqref="Z25:Z26">
    <cfRule type="expression" dxfId="54" priority="41">
      <formula>$Y$25="○"</formula>
    </cfRule>
  </conditionalFormatting>
  <conditionalFormatting sqref="Y25:Y26">
    <cfRule type="expression" dxfId="53" priority="40">
      <formula>$Y$25="○"</formula>
    </cfRule>
  </conditionalFormatting>
  <conditionalFormatting sqref="AA25">
    <cfRule type="expression" dxfId="52" priority="39">
      <formula>$Y$25="○"</formula>
    </cfRule>
  </conditionalFormatting>
  <conditionalFormatting sqref="AB25:AB28">
    <cfRule type="expression" dxfId="51" priority="38">
      <formula>$Y$25="○"</formula>
    </cfRule>
  </conditionalFormatting>
  <conditionalFormatting sqref="AM98:BA98">
    <cfRule type="expression" dxfId="50" priority="32">
      <formula>OR(AND($AM$95=FALSE,$J$98=""),AND($AN$95=TRUE,$J$98&lt;&gt;""))</formula>
    </cfRule>
  </conditionalFormatting>
  <conditionalFormatting sqref="AM100:BA100">
    <cfRule type="expression" dxfId="49" priority="31">
      <formula>OR(AND($AO$95=FALSE,$J$100=""),AND($AO$95=TRUE,$J$100&lt;&gt;""))</formula>
    </cfRule>
  </conditionalFormatting>
  <conditionalFormatting sqref="AM21:BA21">
    <cfRule type="expression" dxfId="48" priority="21">
      <formula>$Y$21="○"</formula>
    </cfRule>
  </conditionalFormatting>
  <conditionalFormatting sqref="AM28:BA28">
    <cfRule type="expression" dxfId="47" priority="4">
      <formula>OR($AK$28&lt;&gt;"×")</formula>
    </cfRule>
  </conditionalFormatting>
  <conditionalFormatting sqref="B28:Z28">
    <cfRule type="expression" dxfId="46" priority="19">
      <formula>$Y$25="○"</formula>
    </cfRule>
  </conditionalFormatting>
  <conditionalFormatting sqref="AM74:BA75">
    <cfRule type="expression" dxfId="45" priority="18">
      <formula>OR($U$71=0,$AI$74="○")</formula>
    </cfRule>
  </conditionalFormatting>
  <conditionalFormatting sqref="AM78:BA79">
    <cfRule type="expression" dxfId="44" priority="17">
      <formula>OR($U$71=0,$AI$78="○")</formula>
    </cfRule>
  </conditionalFormatting>
  <conditionalFormatting sqref="B121:AK126">
    <cfRule type="expression" dxfId="43" priority="84">
      <formula>$AM$117&lt;&gt;"×"</formula>
    </cfRule>
  </conditionalFormatting>
  <conditionalFormatting sqref="AM36:BA40">
    <cfRule type="expression" dxfId="42" priority="16">
      <formula>$Y$36="○"</formula>
    </cfRule>
  </conditionalFormatting>
  <conditionalFormatting sqref="AN135:BA135">
    <cfRule type="expression" dxfId="41" priority="85">
      <formula>OR($AI$129="",AND($AI$129="該当",COUNTIF($AM$136:$AM$159,TRUE)&gt;=1))</formula>
    </cfRule>
  </conditionalFormatting>
  <conditionalFormatting sqref="AN137:BA138">
    <cfRule type="expression" dxfId="40" priority="86">
      <formula>OR($AI$132="",AND($AI$132="該当",COUNTIF($AM$136:$AM$139,TRUE)&gt;=1))</formula>
    </cfRule>
  </conditionalFormatting>
  <conditionalFormatting sqref="AN141:BA142">
    <cfRule type="expression" dxfId="39" priority="87">
      <formula>OR($AI$132="",AND($AI$132="該当",COUNTIF($AM$140:$AM$143,TRUE)&gt;=1))</formula>
    </cfRule>
  </conditionalFormatting>
  <conditionalFormatting sqref="AN145:BA146">
    <cfRule type="expression" dxfId="38" priority="88">
      <formula>OR($AI$132="",AND($AI$132="該当",COUNTIF($AM$144:$AM$147,TRUE)&gt;=1))</formula>
    </cfRule>
  </conditionalFormatting>
  <conditionalFormatting sqref="AN149:BA150">
    <cfRule type="expression" dxfId="37" priority="89">
      <formula>OR($AI$132="",AND($AI$132="該当",COUNTIF($AM$148:$AM$151,TRUE)&gt;=1))</formula>
    </cfRule>
  </conditionalFormatting>
  <conditionalFormatting sqref="AN153:BA154">
    <cfRule type="expression" dxfId="36" priority="90">
      <formula>OR($AI$132="",AND($AI$132="該当",COUNTIF($AM$152:$AM$155,TRUE)&gt;=1))</formula>
    </cfRule>
  </conditionalFormatting>
  <conditionalFormatting sqref="AN157:BA158">
    <cfRule type="expression" dxfId="35" priority="91">
      <formula>OR($AI$132="",AND($AI$132="該当",COUNTIF($AM$156:$AM$159,TRUE)&gt;=1))</formula>
    </cfRule>
  </conditionalFormatting>
  <conditionalFormatting sqref="AM20:BA20">
    <cfRule type="expression" dxfId="34" priority="15">
      <formula>$Y$20&lt;&gt;"×"</formula>
    </cfRule>
  </conditionalFormatting>
  <conditionalFormatting sqref="X20:Y20">
    <cfRule type="expression" dxfId="33" priority="13">
      <formula>$Y$20&lt;&gt;"×"</formula>
    </cfRule>
  </conditionalFormatting>
  <conditionalFormatting sqref="AM20:BA21">
    <cfRule type="expression" dxfId="32" priority="12">
      <formula>AND($Y$20&lt;&gt;"×",$Y$21="○")</formula>
    </cfRule>
  </conditionalFormatting>
  <conditionalFormatting sqref="AM60:BA60">
    <cfRule type="expression" dxfId="31" priority="10">
      <formula>$AH$60&lt;&gt;"×"</formula>
    </cfRule>
  </conditionalFormatting>
  <conditionalFormatting sqref="AM60:BA61">
    <cfRule type="expression" dxfId="30" priority="9">
      <formula>AND($AH$60&lt;&gt;"×",$AH$61&lt;&gt;"×")</formula>
    </cfRule>
  </conditionalFormatting>
  <conditionalFormatting sqref="AM61:BA61">
    <cfRule type="expression" dxfId="29" priority="11">
      <formula>$AH$61&lt;&gt;"×"</formula>
    </cfRule>
  </conditionalFormatting>
  <conditionalFormatting sqref="AN126:BA126">
    <cfRule type="expression" dxfId="28" priority="8">
      <formula>OR(AND($AM$126=FALSE),AND($AM$126=TRUE,$F$126&lt;&gt;""))</formula>
    </cfRule>
  </conditionalFormatting>
  <conditionalFormatting sqref="AM67:BA68">
    <cfRule type="expression" dxfId="27" priority="7">
      <formula>$AB$67&lt;&gt;"×"</formula>
    </cfRule>
  </conditionalFormatting>
  <conditionalFormatting sqref="AM121:BA121">
    <cfRule type="expression" dxfId="26" priority="6">
      <formula>OR($AM$117&lt;&gt;"×",$AK$121="○")</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DropDown="0" showInputMessage="1" showErrorMessage="1" sqref="H170:I170 B13 L13 L47:S47 AK164 L15 O15:V15 L16:S16 K170:L170 E170:F170 X21:Y21 AA15:AB15 AE15:AK15"/>
    <dataValidation imeMode="hiragana" allowBlank="1" showDropDown="0" showInputMessage="1" showErrorMessage="1" sqref="T171"/>
    <dataValidation type="list" allowBlank="1" showDropDown="0"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fitToWidth="1" fitToHeight="1" orientation="portrait" usePrinterDefaults="1" r:id="rId1"/>
  <headerFooter alignWithMargins="0"/>
  <rowBreaks count="4" manualBreakCount="4">
    <brk id="51" max="37" man="1"/>
    <brk id="102" max="37" man="1"/>
    <brk id="127" max="37" man="1"/>
    <brk id="173" max="37" man="1"/>
  </rowBreaks>
  <drawing r:id="rId2"/>
  <legacyDrawing r:id="rId3"/>
  <mc:AlternateContent>
    <mc:Choice xmlns:x14="http://schemas.microsoft.com/office/spreadsheetml/2009/9/main" Requires="x14">
      <controls>
        <mc:AlternateContent>
          <mc:Choice Requires="x14">
            <control shapeId="15580" r:id="rId4" name="チェック 220">
              <controlPr defaultSize="0" autoFill="0" autoLine="0" autoPict="0">
                <anchor moveWithCells="1">
                  <from xmlns:xdr="http://schemas.openxmlformats.org/drawingml/2006/spreadsheetDrawing">
                    <xdr:col>1</xdr:col>
                    <xdr:colOff>197485</xdr:colOff>
                    <xdr:row>124</xdr:row>
                    <xdr:rowOff>323850</xdr:rowOff>
                  </from>
                  <to xmlns:xdr="http://schemas.openxmlformats.org/drawingml/2006/spreadsheetDrawing">
                    <xdr:col>2</xdr:col>
                    <xdr:colOff>20955</xdr:colOff>
                    <xdr:row>127</xdr:row>
                    <xdr:rowOff>21590</xdr:rowOff>
                  </to>
                </anchor>
              </controlPr>
            </control>
          </mc:Choice>
        </mc:AlternateContent>
        <mc:AlternateContent>
          <mc:Choice Requires="x14">
            <control shapeId="15612" r:id="rId5" name="チェック 252">
              <controlPr defaultSize="0" autoFill="0" autoLine="0" autoPict="0">
                <anchor moveWithCells="1">
                  <from xmlns:xdr="http://schemas.openxmlformats.org/drawingml/2006/spreadsheetDrawing">
                    <xdr:col>12</xdr:col>
                    <xdr:colOff>76200</xdr:colOff>
                    <xdr:row>80</xdr:row>
                    <xdr:rowOff>198120</xdr:rowOff>
                  </from>
                  <to xmlns:xdr="http://schemas.openxmlformats.org/drawingml/2006/spreadsheetDrawing">
                    <xdr:col>14</xdr:col>
                    <xdr:colOff>0</xdr:colOff>
                    <xdr:row>82</xdr:row>
                    <xdr:rowOff>0</xdr:rowOff>
                  </to>
                </anchor>
              </controlPr>
            </control>
          </mc:Choice>
        </mc:AlternateContent>
        <mc:AlternateContent>
          <mc:Choice Requires="x14">
            <control shapeId="15613" r:id="rId6" name="チェック 253">
              <controlPr defaultSize="0" autoFill="0" autoLine="0" autoPict="0">
                <anchor moveWithCells="1">
                  <from xmlns:xdr="http://schemas.openxmlformats.org/drawingml/2006/spreadsheetDrawing">
                    <xdr:col>2</xdr:col>
                    <xdr:colOff>99060</xdr:colOff>
                    <xdr:row>87</xdr:row>
                    <xdr:rowOff>198120</xdr:rowOff>
                  </from>
                  <to xmlns:xdr="http://schemas.openxmlformats.org/drawingml/2006/spreadsheetDrawing">
                    <xdr:col>4</xdr:col>
                    <xdr:colOff>0</xdr:colOff>
                    <xdr:row>89</xdr:row>
                    <xdr:rowOff>0</xdr:rowOff>
                  </to>
                </anchor>
              </controlPr>
            </control>
          </mc:Choice>
        </mc:AlternateContent>
        <mc:AlternateContent>
          <mc:Choice Requires="x14">
            <control shapeId="15614" r:id="rId7" name="チェック 254">
              <controlPr defaultSize="0" autoFill="0" autoLine="0" autoPict="0">
                <anchor moveWithCells="1">
                  <from xmlns:xdr="http://schemas.openxmlformats.org/drawingml/2006/spreadsheetDrawing">
                    <xdr:col>2</xdr:col>
                    <xdr:colOff>83820</xdr:colOff>
                    <xdr:row>94</xdr:row>
                    <xdr:rowOff>22860</xdr:rowOff>
                  </from>
                  <to xmlns:xdr="http://schemas.openxmlformats.org/drawingml/2006/spreadsheetDrawing">
                    <xdr:col>4</xdr:col>
                    <xdr:colOff>0</xdr:colOff>
                    <xdr:row>94</xdr:row>
                    <xdr:rowOff>248920</xdr:rowOff>
                  </to>
                </anchor>
              </controlPr>
            </control>
          </mc:Choice>
        </mc:AlternateContent>
        <mc:AlternateContent>
          <mc:Choice Requires="x14">
            <control shapeId="15615" r:id="rId8" name="チェック 255">
              <controlPr defaultSize="0" autoFill="0" autoLine="0" autoPict="0">
                <anchor moveWithCells="1">
                  <from xmlns:xdr="http://schemas.openxmlformats.org/drawingml/2006/spreadsheetDrawing">
                    <xdr:col>6</xdr:col>
                    <xdr:colOff>182245</xdr:colOff>
                    <xdr:row>96</xdr:row>
                    <xdr:rowOff>273685</xdr:rowOff>
                  </from>
                  <to xmlns:xdr="http://schemas.openxmlformats.org/drawingml/2006/spreadsheetDrawing">
                    <xdr:col>8</xdr:col>
                    <xdr:colOff>76200</xdr:colOff>
                    <xdr:row>97</xdr:row>
                    <xdr:rowOff>172085</xdr:rowOff>
                  </to>
                </anchor>
              </controlPr>
            </control>
          </mc:Choice>
        </mc:AlternateContent>
        <mc:AlternateContent>
          <mc:Choice Requires="x14">
            <control shapeId="15616" r:id="rId9" name="チェック 256">
              <controlPr defaultSize="0" autoFill="0" autoLine="0" autoPict="0">
                <anchor moveWithCells="1">
                  <from xmlns:xdr="http://schemas.openxmlformats.org/drawingml/2006/spreadsheetDrawing">
                    <xdr:col>6</xdr:col>
                    <xdr:colOff>182245</xdr:colOff>
                    <xdr:row>99</xdr:row>
                    <xdr:rowOff>0</xdr:rowOff>
                  </from>
                  <to xmlns:xdr="http://schemas.openxmlformats.org/drawingml/2006/spreadsheetDrawing">
                    <xdr:col>8</xdr:col>
                    <xdr:colOff>76200</xdr:colOff>
                    <xdr:row>99</xdr:row>
                    <xdr:rowOff>248285</xdr:rowOff>
                  </to>
                </anchor>
              </controlPr>
            </control>
          </mc:Choice>
        </mc:AlternateContent>
        <mc:AlternateContent>
          <mc:Choice Requires="x14">
            <control shapeId="15617" r:id="rId10" name="チェック 257">
              <controlPr defaultSize="0" autoFill="0" autoLine="0" autoPict="0">
                <anchor moveWithCells="1">
                  <from xmlns:xdr="http://schemas.openxmlformats.org/drawingml/2006/spreadsheetDrawing">
                    <xdr:col>12</xdr:col>
                    <xdr:colOff>83820</xdr:colOff>
                    <xdr:row>102</xdr:row>
                    <xdr:rowOff>22225</xdr:rowOff>
                  </from>
                  <to xmlns:xdr="http://schemas.openxmlformats.org/drawingml/2006/spreadsheetDrawing">
                    <xdr:col>14</xdr:col>
                    <xdr:colOff>0</xdr:colOff>
                    <xdr:row>103</xdr:row>
                    <xdr:rowOff>20955</xdr:rowOff>
                  </to>
                </anchor>
              </controlPr>
            </control>
          </mc:Choice>
        </mc:AlternateContent>
        <mc:AlternateContent>
          <mc:Choice Requires="x14">
            <control shapeId="15618" r:id="rId11" name="チェック 258">
              <controlPr defaultSize="0" autoFill="0" autoLine="0" autoPict="0">
                <anchor moveWithCells="1">
                  <from xmlns:xdr="http://schemas.openxmlformats.org/drawingml/2006/spreadsheetDrawing">
                    <xdr:col>1</xdr:col>
                    <xdr:colOff>106680</xdr:colOff>
                    <xdr:row>105</xdr:row>
                    <xdr:rowOff>190500</xdr:rowOff>
                  </from>
                  <to xmlns:xdr="http://schemas.openxmlformats.org/drawingml/2006/spreadsheetDrawing">
                    <xdr:col>2</xdr:col>
                    <xdr:colOff>167640</xdr:colOff>
                    <xdr:row>107</xdr:row>
                    <xdr:rowOff>0</xdr:rowOff>
                  </to>
                </anchor>
              </controlPr>
            </control>
          </mc:Choice>
        </mc:AlternateContent>
        <mc:AlternateContent>
          <mc:Choice Requires="x14">
            <control shapeId="15619" r:id="rId12" name="チェック 259">
              <controlPr defaultSize="0" autoFill="0" autoLine="0" autoPict="0">
                <anchor moveWithCells="1">
                  <from xmlns:xdr="http://schemas.openxmlformats.org/drawingml/2006/spreadsheetDrawing">
                    <xdr:col>5</xdr:col>
                    <xdr:colOff>182245</xdr:colOff>
                    <xdr:row>108</xdr:row>
                    <xdr:rowOff>60325</xdr:rowOff>
                  </from>
                  <to xmlns:xdr="http://schemas.openxmlformats.org/drawingml/2006/spreadsheetDrawing">
                    <xdr:col>7</xdr:col>
                    <xdr:colOff>76200</xdr:colOff>
                    <xdr:row>108</xdr:row>
                    <xdr:rowOff>287655</xdr:rowOff>
                  </to>
                </anchor>
              </controlPr>
            </control>
          </mc:Choice>
        </mc:AlternateContent>
        <mc:AlternateContent>
          <mc:Choice Requires="x14">
            <control shapeId="15620" r:id="rId13" name="チェック 260">
              <controlPr defaultSize="0" autoFill="0" autoLine="0" autoPict="0">
                <anchor moveWithCells="1">
                  <from xmlns:xdr="http://schemas.openxmlformats.org/drawingml/2006/spreadsheetDrawing">
                    <xdr:col>5</xdr:col>
                    <xdr:colOff>182245</xdr:colOff>
                    <xdr:row>109</xdr:row>
                    <xdr:rowOff>136525</xdr:rowOff>
                  </from>
                  <to xmlns:xdr="http://schemas.openxmlformats.org/drawingml/2006/spreadsheetDrawing">
                    <xdr:col>7</xdr:col>
                    <xdr:colOff>76200</xdr:colOff>
                    <xdr:row>109</xdr:row>
                    <xdr:rowOff>364490</xdr:rowOff>
                  </to>
                </anchor>
              </controlPr>
            </control>
          </mc:Choice>
        </mc:AlternateContent>
        <mc:AlternateContent>
          <mc:Choice Requires="x14">
            <control shapeId="15621" r:id="rId14" name="チェック 261">
              <controlPr defaultSize="0" autoFill="0" autoLine="0" autoPict="0">
                <anchor moveWithCells="1">
                  <from xmlns:xdr="http://schemas.openxmlformats.org/drawingml/2006/spreadsheetDrawing">
                    <xdr:col>5</xdr:col>
                    <xdr:colOff>182245</xdr:colOff>
                    <xdr:row>110</xdr:row>
                    <xdr:rowOff>121920</xdr:rowOff>
                  </from>
                  <to xmlns:xdr="http://schemas.openxmlformats.org/drawingml/2006/spreadsheetDrawing">
                    <xdr:col>7</xdr:col>
                    <xdr:colOff>53340</xdr:colOff>
                    <xdr:row>110</xdr:row>
                    <xdr:rowOff>342265</xdr:rowOff>
                  </to>
                </anchor>
              </controlPr>
            </control>
          </mc:Choice>
        </mc:AlternateContent>
        <mc:AlternateContent>
          <mc:Choice Requires="x14">
            <control shapeId="15622" r:id="rId15" name="チェック 262">
              <controlPr defaultSize="0" autoFill="0" autoLine="0" autoPict="0">
                <anchor moveWithCells="1">
                  <from xmlns:xdr="http://schemas.openxmlformats.org/drawingml/2006/spreadsheetDrawing">
                    <xdr:col>1</xdr:col>
                    <xdr:colOff>197485</xdr:colOff>
                    <xdr:row>121</xdr:row>
                    <xdr:rowOff>213360</xdr:rowOff>
                  </from>
                  <to xmlns:xdr="http://schemas.openxmlformats.org/drawingml/2006/spreadsheetDrawing">
                    <xdr:col>3</xdr:col>
                    <xdr:colOff>53340</xdr:colOff>
                    <xdr:row>123</xdr:row>
                    <xdr:rowOff>21590</xdr:rowOff>
                  </to>
                </anchor>
              </controlPr>
            </control>
          </mc:Choice>
        </mc:AlternateContent>
        <mc:AlternateContent>
          <mc:Choice Requires="x14">
            <control shapeId="15623" r:id="rId16" name="チェック 263">
              <controlPr defaultSize="0" autoFill="0" autoLine="0" autoPict="0">
                <anchor moveWithCells="1">
                  <from xmlns:xdr="http://schemas.openxmlformats.org/drawingml/2006/spreadsheetDrawing">
                    <xdr:col>1</xdr:col>
                    <xdr:colOff>197485</xdr:colOff>
                    <xdr:row>122</xdr:row>
                    <xdr:rowOff>190500</xdr:rowOff>
                  </from>
                  <to xmlns:xdr="http://schemas.openxmlformats.org/drawingml/2006/spreadsheetDrawing">
                    <xdr:col>3</xdr:col>
                    <xdr:colOff>53340</xdr:colOff>
                    <xdr:row>124</xdr:row>
                    <xdr:rowOff>21590</xdr:rowOff>
                  </to>
                </anchor>
              </controlPr>
            </control>
          </mc:Choice>
        </mc:AlternateContent>
        <mc:AlternateContent>
          <mc:Choice Requires="x14">
            <control shapeId="15624" r:id="rId17" name="チェック 264">
              <controlPr defaultSize="0" autoFill="0" autoLine="0" autoPict="0">
                <anchor moveWithCells="1">
                  <from xmlns:xdr="http://schemas.openxmlformats.org/drawingml/2006/spreadsheetDrawing">
                    <xdr:col>1</xdr:col>
                    <xdr:colOff>197485</xdr:colOff>
                    <xdr:row>124</xdr:row>
                    <xdr:rowOff>45720</xdr:rowOff>
                  </from>
                  <to xmlns:xdr="http://schemas.openxmlformats.org/drawingml/2006/spreadsheetDrawing">
                    <xdr:col>3</xdr:col>
                    <xdr:colOff>53340</xdr:colOff>
                    <xdr:row>124</xdr:row>
                    <xdr:rowOff>288290</xdr:rowOff>
                  </to>
                </anchor>
              </controlPr>
            </control>
          </mc:Choice>
        </mc:AlternateContent>
        <mc:AlternateContent>
          <mc:Choice Requires="x14">
            <control shapeId="15625" r:id="rId18" name="チェック 265">
              <controlPr defaultSize="0" autoFill="0" autoLine="0" autoPict="0">
                <anchor moveWithCells="1">
                  <from xmlns:xdr="http://schemas.openxmlformats.org/drawingml/2006/spreadsheetDrawing">
                    <xdr:col>1</xdr:col>
                    <xdr:colOff>197485</xdr:colOff>
                    <xdr:row>124</xdr:row>
                    <xdr:rowOff>323850</xdr:rowOff>
                  </from>
                  <to xmlns:xdr="http://schemas.openxmlformats.org/drawingml/2006/spreadsheetDrawing">
                    <xdr:col>3</xdr:col>
                    <xdr:colOff>59055</xdr:colOff>
                    <xdr:row>125</xdr:row>
                    <xdr:rowOff>211455</xdr:rowOff>
                  </to>
                </anchor>
              </controlPr>
            </control>
          </mc:Choice>
        </mc:AlternateContent>
        <mc:AlternateContent>
          <mc:Choice Requires="x14">
            <control shapeId="15626" r:id="rId19" name="チェック 266">
              <controlPr defaultSize="0" autoFill="0" autoLine="0" autoPict="0">
                <anchor moveWithCells="1">
                  <from xmlns:xdr="http://schemas.openxmlformats.org/drawingml/2006/spreadsheetDrawing">
                    <xdr:col>4</xdr:col>
                    <xdr:colOff>182245</xdr:colOff>
                    <xdr:row>134</xdr:row>
                    <xdr:rowOff>160020</xdr:rowOff>
                  </from>
                  <to xmlns:xdr="http://schemas.openxmlformats.org/drawingml/2006/spreadsheetDrawing">
                    <xdr:col>6</xdr:col>
                    <xdr:colOff>0</xdr:colOff>
                    <xdr:row>136</xdr:row>
                    <xdr:rowOff>0</xdr:rowOff>
                  </to>
                </anchor>
              </controlPr>
            </control>
          </mc:Choice>
        </mc:AlternateContent>
        <mc:AlternateContent>
          <mc:Choice Requires="x14">
            <control shapeId="15627" r:id="rId20" name="チェック 267">
              <controlPr defaultSize="0" autoFill="0" autoLine="0" autoPict="0">
                <anchor moveWithCells="1">
                  <from xmlns:xdr="http://schemas.openxmlformats.org/drawingml/2006/spreadsheetDrawing">
                    <xdr:col>4</xdr:col>
                    <xdr:colOff>182245</xdr:colOff>
                    <xdr:row>135</xdr:row>
                    <xdr:rowOff>159385</xdr:rowOff>
                  </from>
                  <to xmlns:xdr="http://schemas.openxmlformats.org/drawingml/2006/spreadsheetDrawing">
                    <xdr:col>6</xdr:col>
                    <xdr:colOff>0</xdr:colOff>
                    <xdr:row>137</xdr:row>
                    <xdr:rowOff>20955</xdr:rowOff>
                  </to>
                </anchor>
              </controlPr>
            </control>
          </mc:Choice>
        </mc:AlternateContent>
        <mc:AlternateContent>
          <mc:Choice Requires="x14">
            <control shapeId="15628" r:id="rId21" name="チェック 268">
              <controlPr defaultSize="0" autoFill="0" autoLine="0" autoPict="0">
                <anchor moveWithCells="1">
                  <from xmlns:xdr="http://schemas.openxmlformats.org/drawingml/2006/spreadsheetDrawing">
                    <xdr:col>4</xdr:col>
                    <xdr:colOff>182245</xdr:colOff>
                    <xdr:row>136</xdr:row>
                    <xdr:rowOff>152400</xdr:rowOff>
                  </from>
                  <to xmlns:xdr="http://schemas.openxmlformats.org/drawingml/2006/spreadsheetDrawing">
                    <xdr:col>6</xdr:col>
                    <xdr:colOff>0</xdr:colOff>
                    <xdr:row>138</xdr:row>
                    <xdr:rowOff>20955</xdr:rowOff>
                  </to>
                </anchor>
              </controlPr>
            </control>
          </mc:Choice>
        </mc:AlternateContent>
        <mc:AlternateContent>
          <mc:Choice Requires="x14">
            <control shapeId="15629" r:id="rId22" name="チェック 269">
              <controlPr defaultSize="0" autoFill="0" autoLine="0" autoPict="0">
                <anchor moveWithCells="1">
                  <from xmlns:xdr="http://schemas.openxmlformats.org/drawingml/2006/spreadsheetDrawing">
                    <xdr:col>4</xdr:col>
                    <xdr:colOff>182245</xdr:colOff>
                    <xdr:row>137</xdr:row>
                    <xdr:rowOff>152400</xdr:rowOff>
                  </from>
                  <to xmlns:xdr="http://schemas.openxmlformats.org/drawingml/2006/spreadsheetDrawing">
                    <xdr:col>6</xdr:col>
                    <xdr:colOff>0</xdr:colOff>
                    <xdr:row>139</xdr:row>
                    <xdr:rowOff>20955</xdr:rowOff>
                  </to>
                </anchor>
              </controlPr>
            </control>
          </mc:Choice>
        </mc:AlternateContent>
        <mc:AlternateContent>
          <mc:Choice Requires="x14">
            <control shapeId="15630" r:id="rId23" name="チェック 270">
              <controlPr defaultSize="0" autoFill="0" autoLine="0" autoPict="0">
                <anchor moveWithCells="1">
                  <from xmlns:xdr="http://schemas.openxmlformats.org/drawingml/2006/spreadsheetDrawing">
                    <xdr:col>4</xdr:col>
                    <xdr:colOff>182245</xdr:colOff>
                    <xdr:row>139</xdr:row>
                    <xdr:rowOff>38100</xdr:rowOff>
                  </from>
                  <to xmlns:xdr="http://schemas.openxmlformats.org/drawingml/2006/spreadsheetDrawing">
                    <xdr:col>6</xdr:col>
                    <xdr:colOff>0</xdr:colOff>
                    <xdr:row>139</xdr:row>
                    <xdr:rowOff>247650</xdr:rowOff>
                  </to>
                </anchor>
              </controlPr>
            </control>
          </mc:Choice>
        </mc:AlternateContent>
        <mc:AlternateContent>
          <mc:Choice Requires="x14">
            <control shapeId="15631" r:id="rId24" name="チェック 271">
              <controlPr defaultSize="0" autoFill="0" autoLine="0" autoPict="0">
                <anchor moveWithCells="1">
                  <from xmlns:xdr="http://schemas.openxmlformats.org/drawingml/2006/spreadsheetDrawing">
                    <xdr:col>4</xdr:col>
                    <xdr:colOff>182245</xdr:colOff>
                    <xdr:row>139</xdr:row>
                    <xdr:rowOff>297180</xdr:rowOff>
                  </from>
                  <to xmlns:xdr="http://schemas.openxmlformats.org/drawingml/2006/spreadsheetDrawing">
                    <xdr:col>6</xdr:col>
                    <xdr:colOff>0</xdr:colOff>
                    <xdr:row>141</xdr:row>
                    <xdr:rowOff>20955</xdr:rowOff>
                  </to>
                </anchor>
              </controlPr>
            </control>
          </mc:Choice>
        </mc:AlternateContent>
        <mc:AlternateContent>
          <mc:Choice Requires="x14">
            <control shapeId="15632" r:id="rId25" name="チェック 272">
              <controlPr defaultSize="0" autoFill="0" autoLine="0" autoPict="0">
                <anchor moveWithCells="1">
                  <from xmlns:xdr="http://schemas.openxmlformats.org/drawingml/2006/spreadsheetDrawing">
                    <xdr:col>4</xdr:col>
                    <xdr:colOff>182245</xdr:colOff>
                    <xdr:row>140</xdr:row>
                    <xdr:rowOff>144780</xdr:rowOff>
                  </from>
                  <to xmlns:xdr="http://schemas.openxmlformats.org/drawingml/2006/spreadsheetDrawing">
                    <xdr:col>6</xdr:col>
                    <xdr:colOff>0</xdr:colOff>
                    <xdr:row>142</xdr:row>
                    <xdr:rowOff>20955</xdr:rowOff>
                  </to>
                </anchor>
              </controlPr>
            </control>
          </mc:Choice>
        </mc:AlternateContent>
        <mc:AlternateContent>
          <mc:Choice Requires="x14">
            <control shapeId="15633" r:id="rId26" name="チェック 273">
              <controlPr defaultSize="0" autoFill="0" autoLine="0" autoPict="0">
                <anchor moveWithCells="1">
                  <from xmlns:xdr="http://schemas.openxmlformats.org/drawingml/2006/spreadsheetDrawing">
                    <xdr:col>4</xdr:col>
                    <xdr:colOff>182245</xdr:colOff>
                    <xdr:row>141</xdr:row>
                    <xdr:rowOff>160020</xdr:rowOff>
                  </from>
                  <to xmlns:xdr="http://schemas.openxmlformats.org/drawingml/2006/spreadsheetDrawing">
                    <xdr:col>6</xdr:col>
                    <xdr:colOff>0</xdr:colOff>
                    <xdr:row>143</xdr:row>
                    <xdr:rowOff>19050</xdr:rowOff>
                  </to>
                </anchor>
              </controlPr>
            </control>
          </mc:Choice>
        </mc:AlternateContent>
        <mc:AlternateContent>
          <mc:Choice Requires="x14">
            <control shapeId="15634" r:id="rId27" name="チェック 274">
              <controlPr defaultSize="0" autoFill="0" autoLine="0" autoPict="0">
                <anchor moveWithCells="1">
                  <from xmlns:xdr="http://schemas.openxmlformats.org/drawingml/2006/spreadsheetDrawing">
                    <xdr:col>4</xdr:col>
                    <xdr:colOff>182245</xdr:colOff>
                    <xdr:row>142</xdr:row>
                    <xdr:rowOff>182880</xdr:rowOff>
                  </from>
                  <to xmlns:xdr="http://schemas.openxmlformats.org/drawingml/2006/spreadsheetDrawing">
                    <xdr:col>6</xdr:col>
                    <xdr:colOff>0</xdr:colOff>
                    <xdr:row>144</xdr:row>
                    <xdr:rowOff>21590</xdr:rowOff>
                  </to>
                </anchor>
              </controlPr>
            </control>
          </mc:Choice>
        </mc:AlternateContent>
        <mc:AlternateContent>
          <mc:Choice Requires="x14">
            <control shapeId="15635" r:id="rId28" name="チェック 275">
              <controlPr defaultSize="0" autoFill="0" autoLine="0" autoPict="0">
                <anchor moveWithCells="1">
                  <from xmlns:xdr="http://schemas.openxmlformats.org/drawingml/2006/spreadsheetDrawing">
                    <xdr:col>4</xdr:col>
                    <xdr:colOff>182245</xdr:colOff>
                    <xdr:row>144</xdr:row>
                    <xdr:rowOff>30480</xdr:rowOff>
                  </from>
                  <to xmlns:xdr="http://schemas.openxmlformats.org/drawingml/2006/spreadsheetDrawing">
                    <xdr:col>6</xdr:col>
                    <xdr:colOff>0</xdr:colOff>
                    <xdr:row>144</xdr:row>
                    <xdr:rowOff>247650</xdr:rowOff>
                  </to>
                </anchor>
              </controlPr>
            </control>
          </mc:Choice>
        </mc:AlternateContent>
        <mc:AlternateContent>
          <mc:Choice Requires="x14">
            <control shapeId="15636" r:id="rId29" name="チェック 276">
              <controlPr defaultSize="0" autoFill="0" autoLine="0" autoPict="0">
                <anchor moveWithCells="1">
                  <from xmlns:xdr="http://schemas.openxmlformats.org/drawingml/2006/spreadsheetDrawing">
                    <xdr:col>4</xdr:col>
                    <xdr:colOff>182245</xdr:colOff>
                    <xdr:row>144</xdr:row>
                    <xdr:rowOff>266700</xdr:rowOff>
                  </from>
                  <to xmlns:xdr="http://schemas.openxmlformats.org/drawingml/2006/spreadsheetDrawing">
                    <xdr:col>6</xdr:col>
                    <xdr:colOff>0</xdr:colOff>
                    <xdr:row>146</xdr:row>
                    <xdr:rowOff>20955</xdr:rowOff>
                  </to>
                </anchor>
              </controlPr>
            </control>
          </mc:Choice>
        </mc:AlternateContent>
        <mc:AlternateContent>
          <mc:Choice Requires="x14">
            <control shapeId="15637" r:id="rId30" name="チェック 277">
              <controlPr defaultSize="0" autoFill="0" autoLine="0" autoPict="0">
                <anchor moveWithCells="1">
                  <from xmlns:xdr="http://schemas.openxmlformats.org/drawingml/2006/spreadsheetDrawing">
                    <xdr:col>4</xdr:col>
                    <xdr:colOff>182245</xdr:colOff>
                    <xdr:row>145</xdr:row>
                    <xdr:rowOff>152400</xdr:rowOff>
                  </from>
                  <to xmlns:xdr="http://schemas.openxmlformats.org/drawingml/2006/spreadsheetDrawing">
                    <xdr:col>6</xdr:col>
                    <xdr:colOff>0</xdr:colOff>
                    <xdr:row>147</xdr:row>
                    <xdr:rowOff>21590</xdr:rowOff>
                  </to>
                </anchor>
              </controlPr>
            </control>
          </mc:Choice>
        </mc:AlternateContent>
        <mc:AlternateContent>
          <mc:Choice Requires="x14">
            <control shapeId="15638" r:id="rId31" name="チェック 278">
              <controlPr defaultSize="0" autoFill="0" autoLine="0" autoPict="0">
                <anchor moveWithCells="1">
                  <from xmlns:xdr="http://schemas.openxmlformats.org/drawingml/2006/spreadsheetDrawing">
                    <xdr:col>4</xdr:col>
                    <xdr:colOff>182245</xdr:colOff>
                    <xdr:row>147</xdr:row>
                    <xdr:rowOff>30480</xdr:rowOff>
                  </from>
                  <to xmlns:xdr="http://schemas.openxmlformats.org/drawingml/2006/spreadsheetDrawing">
                    <xdr:col>6</xdr:col>
                    <xdr:colOff>0</xdr:colOff>
                    <xdr:row>147</xdr:row>
                    <xdr:rowOff>247650</xdr:rowOff>
                  </to>
                </anchor>
              </controlPr>
            </control>
          </mc:Choice>
        </mc:AlternateContent>
        <mc:AlternateContent>
          <mc:Choice Requires="x14">
            <control shapeId="15639" r:id="rId32" name="チェック 279">
              <controlPr defaultSize="0" autoFill="0" autoLine="0" autoPict="0">
                <anchor moveWithCells="1">
                  <from xmlns:xdr="http://schemas.openxmlformats.org/drawingml/2006/spreadsheetDrawing">
                    <xdr:col>4</xdr:col>
                    <xdr:colOff>182245</xdr:colOff>
                    <xdr:row>147</xdr:row>
                    <xdr:rowOff>259080</xdr:rowOff>
                  </from>
                  <to xmlns:xdr="http://schemas.openxmlformats.org/drawingml/2006/spreadsheetDrawing">
                    <xdr:col>6</xdr:col>
                    <xdr:colOff>0</xdr:colOff>
                    <xdr:row>149</xdr:row>
                    <xdr:rowOff>0</xdr:rowOff>
                  </to>
                </anchor>
              </controlPr>
            </control>
          </mc:Choice>
        </mc:AlternateContent>
        <mc:AlternateContent>
          <mc:Choice Requires="x14">
            <control shapeId="15640" r:id="rId33" name="チェック 280">
              <controlPr defaultSize="0" autoFill="0" autoLine="0" autoPict="0">
                <anchor moveWithCells="1">
                  <from xmlns:xdr="http://schemas.openxmlformats.org/drawingml/2006/spreadsheetDrawing">
                    <xdr:col>4</xdr:col>
                    <xdr:colOff>182245</xdr:colOff>
                    <xdr:row>148</xdr:row>
                    <xdr:rowOff>160020</xdr:rowOff>
                  </from>
                  <to xmlns:xdr="http://schemas.openxmlformats.org/drawingml/2006/spreadsheetDrawing">
                    <xdr:col>6</xdr:col>
                    <xdr:colOff>0</xdr:colOff>
                    <xdr:row>150</xdr:row>
                    <xdr:rowOff>20955</xdr:rowOff>
                  </to>
                </anchor>
              </controlPr>
            </control>
          </mc:Choice>
        </mc:AlternateContent>
        <mc:AlternateContent>
          <mc:Choice Requires="x14">
            <control shapeId="15641" r:id="rId34" name="チェック 281">
              <controlPr defaultSize="0" autoFill="0" autoLine="0" autoPict="0">
                <anchor moveWithCells="1">
                  <from xmlns:xdr="http://schemas.openxmlformats.org/drawingml/2006/spreadsheetDrawing">
                    <xdr:col>4</xdr:col>
                    <xdr:colOff>182245</xdr:colOff>
                    <xdr:row>149</xdr:row>
                    <xdr:rowOff>160020</xdr:rowOff>
                  </from>
                  <to xmlns:xdr="http://schemas.openxmlformats.org/drawingml/2006/spreadsheetDrawing">
                    <xdr:col>6</xdr:col>
                    <xdr:colOff>0</xdr:colOff>
                    <xdr:row>151</xdr:row>
                    <xdr:rowOff>19050</xdr:rowOff>
                  </to>
                </anchor>
              </controlPr>
            </control>
          </mc:Choice>
        </mc:AlternateContent>
        <mc:AlternateContent>
          <mc:Choice Requires="x14">
            <control shapeId="15642" r:id="rId35" name="チェック 282">
              <controlPr defaultSize="0" autoFill="0" autoLine="0" autoPict="0">
                <anchor moveWithCells="1">
                  <from xmlns:xdr="http://schemas.openxmlformats.org/drawingml/2006/spreadsheetDrawing">
                    <xdr:col>4</xdr:col>
                    <xdr:colOff>182245</xdr:colOff>
                    <xdr:row>150</xdr:row>
                    <xdr:rowOff>182880</xdr:rowOff>
                  </from>
                  <to xmlns:xdr="http://schemas.openxmlformats.org/drawingml/2006/spreadsheetDrawing">
                    <xdr:col>6</xdr:col>
                    <xdr:colOff>0</xdr:colOff>
                    <xdr:row>152</xdr:row>
                    <xdr:rowOff>20955</xdr:rowOff>
                  </to>
                </anchor>
              </controlPr>
            </control>
          </mc:Choice>
        </mc:AlternateContent>
        <mc:AlternateContent>
          <mc:Choice Requires="x14">
            <control shapeId="15644" r:id="rId36" name="チェック 284">
              <controlPr defaultSize="0" autoFill="0" autoLine="0" autoPict="0">
                <anchor moveWithCells="1">
                  <from xmlns:xdr="http://schemas.openxmlformats.org/drawingml/2006/spreadsheetDrawing">
                    <xdr:col>4</xdr:col>
                    <xdr:colOff>182245</xdr:colOff>
                    <xdr:row>152</xdr:row>
                    <xdr:rowOff>22860</xdr:rowOff>
                  </from>
                  <to xmlns:xdr="http://schemas.openxmlformats.org/drawingml/2006/spreadsheetDrawing">
                    <xdr:col>6</xdr:col>
                    <xdr:colOff>0</xdr:colOff>
                    <xdr:row>152</xdr:row>
                    <xdr:rowOff>211455</xdr:rowOff>
                  </to>
                </anchor>
              </controlPr>
            </control>
          </mc:Choice>
        </mc:AlternateContent>
        <mc:AlternateContent>
          <mc:Choice Requires="x14">
            <control shapeId="15645" r:id="rId37" name="チェック 285">
              <controlPr defaultSize="0" autoFill="0" autoLine="0" autoPict="0">
                <anchor moveWithCells="1">
                  <from xmlns:xdr="http://schemas.openxmlformats.org/drawingml/2006/spreadsheetDrawing">
                    <xdr:col>4</xdr:col>
                    <xdr:colOff>182245</xdr:colOff>
                    <xdr:row>152</xdr:row>
                    <xdr:rowOff>250825</xdr:rowOff>
                  </from>
                  <to xmlns:xdr="http://schemas.openxmlformats.org/drawingml/2006/spreadsheetDrawing">
                    <xdr:col>6</xdr:col>
                    <xdr:colOff>0</xdr:colOff>
                    <xdr:row>154</xdr:row>
                    <xdr:rowOff>20955</xdr:rowOff>
                  </to>
                </anchor>
              </controlPr>
            </control>
          </mc:Choice>
        </mc:AlternateContent>
        <mc:AlternateContent>
          <mc:Choice Requires="x14">
            <control shapeId="15646" r:id="rId38" name="チェック 286">
              <controlPr defaultSize="0" autoFill="0" autoLine="0" autoPict="0">
                <anchor moveWithCells="1">
                  <from xmlns:xdr="http://schemas.openxmlformats.org/drawingml/2006/spreadsheetDrawing">
                    <xdr:col>4</xdr:col>
                    <xdr:colOff>182245</xdr:colOff>
                    <xdr:row>153</xdr:row>
                    <xdr:rowOff>144780</xdr:rowOff>
                  </from>
                  <to xmlns:xdr="http://schemas.openxmlformats.org/drawingml/2006/spreadsheetDrawing">
                    <xdr:col>6</xdr:col>
                    <xdr:colOff>0</xdr:colOff>
                    <xdr:row>155</xdr:row>
                    <xdr:rowOff>20955</xdr:rowOff>
                  </to>
                </anchor>
              </controlPr>
            </control>
          </mc:Choice>
        </mc:AlternateContent>
        <mc:AlternateContent>
          <mc:Choice Requires="x14">
            <control shapeId="15647" r:id="rId39" name="チェック 287">
              <controlPr defaultSize="0" autoFill="0" autoLine="0" autoPict="0">
                <anchor moveWithCells="1">
                  <from xmlns:xdr="http://schemas.openxmlformats.org/drawingml/2006/spreadsheetDrawing">
                    <xdr:col>4</xdr:col>
                    <xdr:colOff>182245</xdr:colOff>
                    <xdr:row>154</xdr:row>
                    <xdr:rowOff>144780</xdr:rowOff>
                  </from>
                  <to xmlns:xdr="http://schemas.openxmlformats.org/drawingml/2006/spreadsheetDrawing">
                    <xdr:col>6</xdr:col>
                    <xdr:colOff>0</xdr:colOff>
                    <xdr:row>156</xdr:row>
                    <xdr:rowOff>20955</xdr:rowOff>
                  </to>
                </anchor>
              </controlPr>
            </control>
          </mc:Choice>
        </mc:AlternateContent>
        <mc:AlternateContent>
          <mc:Choice Requires="x14">
            <control shapeId="15648" r:id="rId40" name="チェック 288">
              <controlPr defaultSize="0" autoFill="0" autoLine="0" autoPict="0">
                <anchor moveWithCells="1">
                  <from xmlns:xdr="http://schemas.openxmlformats.org/drawingml/2006/spreadsheetDrawing">
                    <xdr:col>4</xdr:col>
                    <xdr:colOff>182245</xdr:colOff>
                    <xdr:row>154</xdr:row>
                    <xdr:rowOff>144780</xdr:rowOff>
                  </from>
                  <to xmlns:xdr="http://schemas.openxmlformats.org/drawingml/2006/spreadsheetDrawing">
                    <xdr:col>6</xdr:col>
                    <xdr:colOff>0</xdr:colOff>
                    <xdr:row>156</xdr:row>
                    <xdr:rowOff>20955</xdr:rowOff>
                  </to>
                </anchor>
              </controlPr>
            </control>
          </mc:Choice>
        </mc:AlternateContent>
        <mc:AlternateContent>
          <mc:Choice Requires="x14">
            <control shapeId="15649" r:id="rId41" name="チェック 289">
              <controlPr defaultSize="0" autoFill="0" autoLine="0" autoPict="0">
                <anchor moveWithCells="1">
                  <from xmlns:xdr="http://schemas.openxmlformats.org/drawingml/2006/spreadsheetDrawing">
                    <xdr:col>4</xdr:col>
                    <xdr:colOff>182245</xdr:colOff>
                    <xdr:row>155</xdr:row>
                    <xdr:rowOff>144780</xdr:rowOff>
                  </from>
                  <to xmlns:xdr="http://schemas.openxmlformats.org/drawingml/2006/spreadsheetDrawing">
                    <xdr:col>6</xdr:col>
                    <xdr:colOff>0</xdr:colOff>
                    <xdr:row>157</xdr:row>
                    <xdr:rowOff>20955</xdr:rowOff>
                  </to>
                </anchor>
              </controlPr>
            </control>
          </mc:Choice>
        </mc:AlternateContent>
        <mc:AlternateContent>
          <mc:Choice Requires="x14">
            <control shapeId="15650" r:id="rId42" name="チェック 290">
              <controlPr defaultSize="0" autoFill="0" autoLine="0" autoPict="0">
                <anchor moveWithCells="1">
                  <from xmlns:xdr="http://schemas.openxmlformats.org/drawingml/2006/spreadsheetDrawing">
                    <xdr:col>4</xdr:col>
                    <xdr:colOff>182245</xdr:colOff>
                    <xdr:row>156</xdr:row>
                    <xdr:rowOff>144780</xdr:rowOff>
                  </from>
                  <to xmlns:xdr="http://schemas.openxmlformats.org/drawingml/2006/spreadsheetDrawing">
                    <xdr:col>6</xdr:col>
                    <xdr:colOff>0</xdr:colOff>
                    <xdr:row>158</xdr:row>
                    <xdr:rowOff>20955</xdr:rowOff>
                  </to>
                </anchor>
              </controlPr>
            </control>
          </mc:Choice>
        </mc:AlternateContent>
        <mc:AlternateContent>
          <mc:Choice Requires="x14">
            <control shapeId="15651" r:id="rId43" name="チェック 291">
              <controlPr defaultSize="0" autoFill="0" autoLine="0" autoPict="0">
                <anchor moveWithCells="1">
                  <from xmlns:xdr="http://schemas.openxmlformats.org/drawingml/2006/spreadsheetDrawing">
                    <xdr:col>4</xdr:col>
                    <xdr:colOff>182245</xdr:colOff>
                    <xdr:row>157</xdr:row>
                    <xdr:rowOff>144780</xdr:rowOff>
                  </from>
                  <to xmlns:xdr="http://schemas.openxmlformats.org/drawingml/2006/spreadsheetDrawing">
                    <xdr:col>6</xdr:col>
                    <xdr:colOff>0</xdr:colOff>
                    <xdr:row>159</xdr:row>
                    <xdr:rowOff>20955</xdr:rowOff>
                  </to>
                </anchor>
              </controlPr>
            </control>
          </mc:Choice>
        </mc:AlternateContent>
        <mc:AlternateContent>
          <mc:Choice Requires="x14">
            <control shapeId="15654" r:id="rId44" name="チェック 294">
              <controlPr defaultSize="0" autoFill="0" autoLine="0" autoPict="0">
                <anchor moveWithCells="1">
                  <from xmlns:xdr="http://schemas.openxmlformats.org/drawingml/2006/spreadsheetDrawing">
                    <xdr:col>2</xdr:col>
                    <xdr:colOff>83820</xdr:colOff>
                    <xdr:row>66</xdr:row>
                    <xdr:rowOff>7620</xdr:rowOff>
                  </from>
                  <to xmlns:xdr="http://schemas.openxmlformats.org/drawingml/2006/spreadsheetDrawing">
                    <xdr:col>3</xdr:col>
                    <xdr:colOff>167640</xdr:colOff>
                    <xdr:row>66</xdr:row>
                    <xdr:rowOff>250190</xdr:rowOff>
                  </to>
                </anchor>
              </controlPr>
            </control>
          </mc:Choice>
        </mc:AlternateContent>
        <mc:AlternateContent>
          <mc:Choice Requires="x14">
            <control shapeId="15655" r:id="rId45" name="チェック 295">
              <controlPr defaultSize="0" autoFill="0" autoLine="0" autoPict="0">
                <anchor moveWithCells="1">
                  <from xmlns:xdr="http://schemas.openxmlformats.org/drawingml/2006/spreadsheetDrawing">
                    <xdr:col>5</xdr:col>
                    <xdr:colOff>0</xdr:colOff>
                    <xdr:row>27</xdr:row>
                    <xdr:rowOff>221615</xdr:rowOff>
                  </from>
                  <to xmlns:xdr="http://schemas.openxmlformats.org/drawingml/2006/spreadsheetDrawing">
                    <xdr:col>6</xdr:col>
                    <xdr:colOff>95250</xdr:colOff>
                    <xdr:row>29</xdr:row>
                    <xdr:rowOff>19050</xdr:rowOff>
                  </to>
                </anchor>
              </controlPr>
            </control>
          </mc:Choice>
        </mc:AlternateContent>
        <mc:AlternateContent>
          <mc:Choice Requires="x14">
            <control shapeId="15656" r:id="rId46" name="チェック 296">
              <controlPr defaultSize="0" autoFill="0" autoLine="0" autoPict="0">
                <anchor moveWithCells="1">
                  <from xmlns:xdr="http://schemas.openxmlformats.org/drawingml/2006/spreadsheetDrawing">
                    <xdr:col>5</xdr:col>
                    <xdr:colOff>0</xdr:colOff>
                    <xdr:row>28</xdr:row>
                    <xdr:rowOff>221615</xdr:rowOff>
                  </from>
                  <to xmlns:xdr="http://schemas.openxmlformats.org/drawingml/2006/spreadsheetDrawing">
                    <xdr:col>6</xdr:col>
                    <xdr:colOff>95250</xdr:colOff>
                    <xdr:row>30</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3E33CABC-63B4-4BAD-91E3-F767DE7CC0CC}">
            <xm:f>'別紙様式3-3（６月以降分）'!$N$6=0</xm:f>
            <x14:dxf>
              <font>
                <color theme="2" tint="-0.1"/>
              </font>
              <fill>
                <patternFill>
                  <bgColor theme="2" tint="-0.1"/>
                </patternFill>
              </fill>
              <border>
                <left/>
                <right/>
                <top/>
                <bottom/>
              </border>
            </x14:dxf>
          </x14:cfRule>
          <xm:sqref>B60:AK62</xm:sqref>
        </x14:conditionalFormatting>
        <x14:conditionalFormatting xmlns:xm="http://schemas.microsoft.com/office/excel/2006/main">
          <x14:cfRule type="expression" priority="76" id="{A0E4CDEB-8B42-421B-9A34-6C5C99E26905}">
            <xm:f>'別紙様式3-2（４・５月）'!$AF$6=""</xm:f>
            <x14:dxf>
              <font>
                <color theme="2" tint="-0.1"/>
              </font>
              <fill>
                <patternFill>
                  <bgColor theme="2" tint="-0.1"/>
                </patternFill>
              </fill>
              <border>
                <left/>
                <right/>
                <top/>
                <bottom/>
              </border>
            </x14:dxf>
          </x14:cfRule>
          <xm:sqref>C65:AK67</xm:sqref>
        </x14:conditionalFormatting>
        <x14:conditionalFormatting xmlns:xm="http://schemas.microsoft.com/office/excel/2006/main">
          <x14:cfRule type="expression" priority="35" id="{C362D3EB-F057-473B-80C8-8E07765C4AEE}">
            <xm:f>'別紙様式3-2（４・５月）'!$AF$5=""</xm:f>
            <x14:dxf>
              <font>
                <color theme="2" tint="-0.1"/>
              </font>
              <fill>
                <patternFill>
                  <bgColor theme="2" tint="-0.1"/>
                </patternFill>
              </fill>
              <border>
                <left/>
                <right/>
                <top/>
                <bottom/>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AG1215"/>
  <sheetViews>
    <sheetView view="pageBreakPreview" zoomScale="80" zoomScaleNormal="120" zoomScaleSheetLayoutView="80" workbookViewId="0">
      <selection activeCell="O26" sqref="O26"/>
    </sheetView>
  </sheetViews>
  <sheetFormatPr defaultColWidth="9" defaultRowHeight="13.2"/>
  <cols>
    <col min="1" max="1" width="5.109375" style="1" customWidth="1"/>
    <col min="2" max="9" width="1.44140625" style="1" customWidth="1"/>
    <col min="10" max="10" width="17.88671875" style="1" customWidth="1"/>
    <col min="11" max="11" width="8.77734375" style="1" customWidth="1"/>
    <col min="12" max="12" width="10.109375" style="1" customWidth="1"/>
    <col min="13" max="13" width="20" style="1" customWidth="1"/>
    <col min="14" max="14" width="19.44140625" style="1" customWidth="1"/>
    <col min="15" max="15" width="10.109375" style="1" customWidth="1"/>
    <col min="16" max="16" width="12.109375" style="1" customWidth="1"/>
    <col min="17" max="17" width="10.109375" style="1" customWidth="1"/>
    <col min="18" max="18" width="10" style="1" customWidth="1"/>
    <col min="19" max="20" width="11.109375" style="1" customWidth="1"/>
    <col min="21" max="21" width="12.44140625" style="1" customWidth="1"/>
    <col min="22" max="22" width="11.109375" style="1" customWidth="1"/>
    <col min="23" max="23" width="10.21875" style="1" customWidth="1"/>
    <col min="24" max="24" width="4.88671875" style="1" customWidth="1"/>
    <col min="25" max="25" width="5.33203125" style="1" customWidth="1"/>
    <col min="26" max="26" width="11" style="1" customWidth="1"/>
    <col min="27" max="27" width="11.88671875" style="1" customWidth="1"/>
    <col min="28" max="28" width="10.88671875" style="1" customWidth="1"/>
    <col min="29" max="29" width="7.33203125" style="109" customWidth="1"/>
    <col min="30" max="30" width="0.109375" style="1" customWidth="1"/>
    <col min="31" max="32" width="22.77734375" style="1" hidden="1" customWidth="1"/>
    <col min="33" max="33" width="21.44140625" style="1" hidden="1" customWidth="1"/>
    <col min="34" max="16384" width="9" style="720"/>
  </cols>
  <sheetData>
    <row r="1" spans="1:33" ht="27" customHeight="1">
      <c r="A1" s="722" t="s">
        <v>2142</v>
      </c>
      <c r="B1" s="731"/>
      <c r="C1" s="115"/>
      <c r="D1" s="115"/>
      <c r="E1" s="115"/>
      <c r="F1" s="115"/>
      <c r="G1" s="115"/>
      <c r="H1" s="115"/>
      <c r="I1" s="115"/>
      <c r="J1" s="115"/>
      <c r="K1" s="115"/>
      <c r="L1" s="115"/>
      <c r="M1" s="115"/>
      <c r="N1" s="115"/>
      <c r="O1" s="115"/>
      <c r="P1" s="115"/>
      <c r="Q1" s="115"/>
      <c r="R1" s="115"/>
      <c r="S1" s="115"/>
      <c r="T1" s="115"/>
      <c r="U1" s="115"/>
      <c r="V1" s="115"/>
      <c r="W1" s="115"/>
      <c r="X1" s="115"/>
      <c r="Y1" s="115"/>
      <c r="Z1" s="115"/>
      <c r="AA1" s="867" t="s">
        <v>100</v>
      </c>
      <c r="AB1" s="867" t="str">
        <f>IF(基本情報入力シート!C32="","",基本情報入力シート!C32)</f>
        <v/>
      </c>
      <c r="AC1" s="867"/>
    </row>
    <row r="2" spans="1:33" ht="10.5" customHeight="1">
      <c r="A2" s="115"/>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09"/>
      <c r="AB2" s="109"/>
    </row>
    <row r="3" spans="1:33" ht="23.25" customHeight="1">
      <c r="A3" s="723" t="s">
        <v>39</v>
      </c>
      <c r="B3" s="723"/>
      <c r="C3" s="723"/>
      <c r="D3" s="723"/>
      <c r="E3" s="754"/>
      <c r="F3" s="755" t="str">
        <f>IF(基本情報入力シート!M37="","",基本情報入力シート!M37)</f>
        <v/>
      </c>
      <c r="G3" s="756"/>
      <c r="H3" s="756"/>
      <c r="I3" s="756"/>
      <c r="J3" s="756"/>
      <c r="K3" s="756"/>
      <c r="L3" s="756"/>
      <c r="M3" s="777"/>
      <c r="N3" s="109"/>
      <c r="O3" s="109"/>
      <c r="P3" s="109"/>
      <c r="Q3" s="109"/>
      <c r="R3" s="109"/>
      <c r="S3" s="109"/>
      <c r="T3" s="115"/>
      <c r="U3" s="115"/>
      <c r="V3" s="115"/>
      <c r="W3" s="115"/>
      <c r="X3" s="115"/>
      <c r="Y3" s="115"/>
      <c r="Z3" s="115"/>
      <c r="AA3" s="115"/>
      <c r="AB3" s="115"/>
      <c r="AC3" s="115"/>
    </row>
    <row r="4" spans="1:33" ht="21" customHeight="1">
      <c r="A4" s="724"/>
      <c r="B4" s="724"/>
      <c r="C4" s="724"/>
      <c r="D4" s="752"/>
      <c r="E4" s="752"/>
      <c r="F4" s="752"/>
      <c r="G4" s="752"/>
      <c r="H4" s="752"/>
      <c r="I4" s="752"/>
      <c r="J4" s="752"/>
      <c r="K4" s="752"/>
      <c r="L4" s="752"/>
      <c r="M4" s="115"/>
      <c r="N4" s="115"/>
      <c r="O4" s="115"/>
      <c r="P4" s="115"/>
      <c r="Q4" s="115"/>
      <c r="R4" s="115"/>
      <c r="S4" s="115"/>
      <c r="T4" s="115"/>
      <c r="U4" s="109"/>
      <c r="V4" s="109"/>
      <c r="W4" s="109"/>
      <c r="X4" s="109"/>
      <c r="Y4" s="109"/>
      <c r="Z4" s="109"/>
      <c r="AA4" s="109"/>
      <c r="AB4" s="109"/>
      <c r="AC4" s="115"/>
    </row>
    <row r="5" spans="1:33" ht="25.5" customHeight="1">
      <c r="A5" s="115"/>
      <c r="B5" s="732" t="s">
        <v>2096</v>
      </c>
      <c r="C5" s="732"/>
      <c r="D5" s="732"/>
      <c r="E5" s="732"/>
      <c r="F5" s="732"/>
      <c r="G5" s="732"/>
      <c r="H5" s="732"/>
      <c r="I5" s="732"/>
      <c r="J5" s="732"/>
      <c r="K5" s="732"/>
      <c r="L5" s="732"/>
      <c r="M5" s="778"/>
      <c r="N5" s="787">
        <f>IFERROR(SUM(S:S),"")</f>
        <v>0</v>
      </c>
      <c r="O5" s="799" t="s">
        <v>34</v>
      </c>
      <c r="P5" s="115"/>
      <c r="Q5" s="115"/>
      <c r="R5" s="109"/>
      <c r="S5" s="115"/>
      <c r="T5" s="115"/>
      <c r="U5" s="109"/>
      <c r="V5" s="109"/>
      <c r="W5" s="109"/>
      <c r="X5" s="109"/>
      <c r="Y5" s="109"/>
      <c r="Z5" s="109"/>
      <c r="AA5" s="109"/>
      <c r="AB5" s="109"/>
      <c r="AC5" s="115"/>
      <c r="AE5" s="882" t="str">
        <f>IF((COUNTIF(R:R,"処遇加算Ⅰ")+COUNTIF(R:R,"処遇加算Ⅱ"))&gt;=1,"処遇加算Ⅰ・Ⅱあり","処遇加算Ⅰ・Ⅱなし")</f>
        <v>処遇加算Ⅰ・Ⅱなし</v>
      </c>
      <c r="AF5" s="882" t="str">
        <f>IF(COUNTIFS(Q:Q,"ベア加算なし",Z:Z,"ベア加算")&gt;=1,"新規ベア加算あり","")</f>
        <v/>
      </c>
    </row>
    <row r="6" spans="1:33" ht="25.5" customHeight="1">
      <c r="A6" s="115"/>
      <c r="B6" s="732" t="s">
        <v>1389</v>
      </c>
      <c r="C6" s="732"/>
      <c r="D6" s="732"/>
      <c r="E6" s="732"/>
      <c r="F6" s="732"/>
      <c r="G6" s="732"/>
      <c r="H6" s="732"/>
      <c r="I6" s="732"/>
      <c r="J6" s="732"/>
      <c r="K6" s="732"/>
      <c r="L6" s="732"/>
      <c r="M6" s="778"/>
      <c r="N6" s="788">
        <f>IFERROR(SUM(V:V),"")-SUM(V8:V9)</f>
        <v>0</v>
      </c>
      <c r="O6" s="799" t="s">
        <v>34</v>
      </c>
      <c r="P6" s="115"/>
      <c r="Q6" s="115"/>
      <c r="R6" s="109"/>
      <c r="S6" s="109"/>
      <c r="T6" s="109"/>
      <c r="U6" s="109"/>
      <c r="V6" s="109"/>
      <c r="W6" s="109"/>
      <c r="X6" s="109"/>
      <c r="Y6" s="109"/>
      <c r="Z6" s="109"/>
      <c r="AA6" s="109"/>
      <c r="AE6" s="882" t="str">
        <f>IF(COUNTIF(R:R,"処遇加算Ⅰ")&gt;=1,"処遇加算Ⅰあり","処遇加算Ⅰなし")</f>
        <v>処遇加算Ⅰなし</v>
      </c>
      <c r="AF6" s="882" t="str">
        <f>IF(COUNTIFS(Q:Q,"ベア加算",Z:Z,"ベア加算")&gt;=1,"継続ベア加算あり","")</f>
        <v/>
      </c>
    </row>
    <row r="7" spans="1:33" ht="25.5" customHeight="1">
      <c r="A7" s="115"/>
      <c r="B7" s="733" t="s">
        <v>95</v>
      </c>
      <c r="C7" s="733"/>
      <c r="D7" s="753"/>
      <c r="E7" s="753"/>
      <c r="F7" s="753"/>
      <c r="G7" s="753"/>
      <c r="H7" s="753"/>
      <c r="I7" s="753"/>
      <c r="J7" s="753"/>
      <c r="K7" s="753"/>
      <c r="L7" s="753"/>
      <c r="M7" s="735"/>
      <c r="N7" s="788">
        <f>IFERROR(SUM(AA:AA),"")</f>
        <v>0</v>
      </c>
      <c r="O7" s="799" t="s">
        <v>34</v>
      </c>
      <c r="P7" s="115"/>
      <c r="Q7" s="115"/>
      <c r="R7" s="138" t="s">
        <v>2105</v>
      </c>
      <c r="S7" s="115"/>
      <c r="T7" s="109"/>
      <c r="U7" s="109"/>
      <c r="V7" s="115"/>
      <c r="W7" s="115"/>
      <c r="X7" s="115"/>
      <c r="Y7" s="109"/>
      <c r="Z7" s="109"/>
      <c r="AA7" s="109"/>
      <c r="AB7" s="115"/>
      <c r="AE7" s="882" t="str">
        <f>IF((COUNTIF(U$16:U$1215,"特定加算Ⅰ")+COUNTIF(U$16:U$1048576,"特定加算Ⅱ"))&gt;=1,"特定加算あり","特定加算なし")</f>
        <v>特定加算なし</v>
      </c>
      <c r="AF7" s="882"/>
    </row>
    <row r="8" spans="1:33" ht="25.5" customHeight="1">
      <c r="A8" s="115"/>
      <c r="B8" s="734"/>
      <c r="C8" s="744"/>
      <c r="D8" s="753" t="s">
        <v>2129</v>
      </c>
      <c r="E8" s="753"/>
      <c r="F8" s="753"/>
      <c r="G8" s="753"/>
      <c r="H8" s="753"/>
      <c r="I8" s="753"/>
      <c r="J8" s="753"/>
      <c r="K8" s="753"/>
      <c r="L8" s="753"/>
      <c r="M8" s="735"/>
      <c r="N8" s="789">
        <f>IFERROR(SUMIFS(AB:AB,Q:Q,"ベア加算なし",Z:Z,"ベア加算"),"")</f>
        <v>0</v>
      </c>
      <c r="O8" s="799" t="s">
        <v>34</v>
      </c>
      <c r="P8" s="115"/>
      <c r="Q8" s="115"/>
      <c r="R8" s="815" t="s">
        <v>1648</v>
      </c>
      <c r="S8" s="815" t="s">
        <v>2101</v>
      </c>
      <c r="T8" s="815"/>
      <c r="U8" s="832"/>
      <c r="V8" s="838">
        <f>SUM(W$16:W$1215)</f>
        <v>0</v>
      </c>
      <c r="W8" s="845" t="str">
        <f>IF(AE7="特定加算なし","",IF(V8&gt;=V9,"○","×"))</f>
        <v/>
      </c>
      <c r="X8" s="849" t="s">
        <v>2102</v>
      </c>
      <c r="Y8" s="854"/>
      <c r="Z8" s="854"/>
      <c r="AA8" s="854"/>
      <c r="AB8" s="854"/>
      <c r="AF8" s="1"/>
      <c r="AG8" s="720"/>
    </row>
    <row r="9" spans="1:33" ht="25.5" customHeight="1">
      <c r="A9" s="115"/>
      <c r="B9" s="735" t="s">
        <v>2245</v>
      </c>
      <c r="C9" s="745"/>
      <c r="D9" s="745"/>
      <c r="E9" s="745"/>
      <c r="F9" s="745"/>
      <c r="G9" s="745"/>
      <c r="H9" s="745"/>
      <c r="I9" s="745"/>
      <c r="J9" s="745"/>
      <c r="K9" s="745"/>
      <c r="L9" s="745"/>
      <c r="M9" s="779"/>
      <c r="N9" s="790">
        <f>IFERROR(ROUNDDOWN(SUM(AB$16:AB$1215,T$16:T$1215,X$16:Y$1215),0),"")</f>
        <v>0</v>
      </c>
      <c r="O9" s="799" t="s">
        <v>34</v>
      </c>
      <c r="P9" s="115"/>
      <c r="Q9" s="115"/>
      <c r="R9" s="815"/>
      <c r="S9" s="815" t="s">
        <v>2141</v>
      </c>
      <c r="T9" s="815"/>
      <c r="U9" s="832"/>
      <c r="V9" s="839">
        <f>SUM(AD$16:AD$1215)</f>
        <v>0</v>
      </c>
      <c r="W9" s="846"/>
      <c r="X9" s="849"/>
      <c r="Y9" s="854"/>
      <c r="Z9" s="854"/>
      <c r="AA9" s="854"/>
      <c r="AB9" s="854"/>
      <c r="AF9" s="1"/>
      <c r="AG9" s="720"/>
    </row>
    <row r="10" spans="1:33" ht="7.5" customHeight="1">
      <c r="A10" s="115"/>
      <c r="B10" s="736"/>
      <c r="C10" s="736"/>
      <c r="D10" s="736"/>
      <c r="E10" s="736"/>
      <c r="F10" s="736"/>
      <c r="G10" s="736"/>
      <c r="H10" s="736"/>
      <c r="I10" s="736"/>
      <c r="J10" s="736"/>
      <c r="K10" s="736"/>
      <c r="L10" s="736"/>
      <c r="M10" s="736"/>
      <c r="N10" s="791"/>
      <c r="O10" s="791"/>
      <c r="P10" s="115"/>
      <c r="Q10" s="115"/>
      <c r="R10" s="791"/>
      <c r="S10" s="791"/>
      <c r="T10" s="115"/>
      <c r="U10" s="164"/>
      <c r="V10" s="164"/>
      <c r="W10" s="164"/>
      <c r="X10" s="164"/>
      <c r="Y10" s="164"/>
      <c r="Z10" s="164"/>
      <c r="AA10" s="115"/>
      <c r="AB10" s="115"/>
      <c r="AC10" s="115"/>
    </row>
    <row r="11" spans="1:33" ht="41.25" customHeight="1">
      <c r="A11" s="115"/>
      <c r="B11" s="737" t="s">
        <v>950</v>
      </c>
      <c r="C11" s="737"/>
      <c r="D11" s="737"/>
      <c r="E11" s="737"/>
      <c r="F11" s="737"/>
      <c r="G11" s="737"/>
      <c r="H11" s="737"/>
      <c r="I11" s="737"/>
      <c r="J11" s="737"/>
      <c r="K11" s="737"/>
      <c r="L11" s="737"/>
      <c r="M11" s="737"/>
      <c r="N11" s="737"/>
      <c r="O11" s="737"/>
      <c r="P11" s="737"/>
      <c r="Q11" s="737"/>
      <c r="R11" s="737"/>
      <c r="S11" s="737"/>
      <c r="T11" s="737"/>
      <c r="U11" s="737"/>
      <c r="V11" s="737"/>
      <c r="W11" s="737"/>
      <c r="X11" s="737"/>
      <c r="Y11" s="855"/>
      <c r="Z11" s="855"/>
      <c r="AA11" s="855"/>
      <c r="AB11" s="855"/>
      <c r="AC11" s="855"/>
    </row>
    <row r="12" spans="1:33" ht="24" customHeight="1">
      <c r="A12" s="725"/>
      <c r="B12" s="738" t="s">
        <v>698</v>
      </c>
      <c r="C12" s="746"/>
      <c r="D12" s="746"/>
      <c r="E12" s="746"/>
      <c r="F12" s="746"/>
      <c r="G12" s="746"/>
      <c r="H12" s="746"/>
      <c r="I12" s="757"/>
      <c r="J12" s="763" t="s">
        <v>170</v>
      </c>
      <c r="K12" s="770" t="s">
        <v>301</v>
      </c>
      <c r="L12" s="774"/>
      <c r="M12" s="780" t="s">
        <v>158</v>
      </c>
      <c r="N12" s="792" t="s">
        <v>3</v>
      </c>
      <c r="O12" s="800" t="s">
        <v>189</v>
      </c>
      <c r="P12" s="806"/>
      <c r="Q12" s="810"/>
      <c r="R12" s="816" t="s">
        <v>2145</v>
      </c>
      <c r="S12" s="821"/>
      <c r="T12" s="821"/>
      <c r="U12" s="821"/>
      <c r="V12" s="821"/>
      <c r="W12" s="821"/>
      <c r="X12" s="821"/>
      <c r="Y12" s="821"/>
      <c r="Z12" s="821"/>
      <c r="AA12" s="821"/>
      <c r="AB12" s="821"/>
      <c r="AC12" s="874"/>
      <c r="AD12" s="880" t="s">
        <v>2241</v>
      </c>
      <c r="AE12" s="883" t="s">
        <v>1268</v>
      </c>
      <c r="AF12" s="883" t="s">
        <v>2239</v>
      </c>
      <c r="AG12" s="883" t="s">
        <v>2240</v>
      </c>
    </row>
    <row r="13" spans="1:33" ht="21.75" customHeight="1">
      <c r="A13" s="726"/>
      <c r="B13" s="739"/>
      <c r="C13" s="747"/>
      <c r="D13" s="747"/>
      <c r="E13" s="747"/>
      <c r="F13" s="747"/>
      <c r="G13" s="747"/>
      <c r="H13" s="747"/>
      <c r="I13" s="758"/>
      <c r="J13" s="764"/>
      <c r="K13" s="771"/>
      <c r="L13" s="775"/>
      <c r="M13" s="781"/>
      <c r="N13" s="793"/>
      <c r="O13" s="801" t="s">
        <v>2146</v>
      </c>
      <c r="P13" s="764" t="s">
        <v>464</v>
      </c>
      <c r="Q13" s="811" t="s">
        <v>2147</v>
      </c>
      <c r="R13" s="817" t="s">
        <v>2169</v>
      </c>
      <c r="S13" s="822"/>
      <c r="T13" s="822"/>
      <c r="U13" s="833" t="s">
        <v>1879</v>
      </c>
      <c r="V13" s="840"/>
      <c r="W13" s="840"/>
      <c r="X13" s="840"/>
      <c r="Y13" s="856"/>
      <c r="Z13" s="863" t="s">
        <v>2147</v>
      </c>
      <c r="AA13" s="868"/>
      <c r="AB13" s="868"/>
      <c r="AC13" s="875"/>
      <c r="AD13" s="880"/>
      <c r="AE13" s="883"/>
      <c r="AF13" s="883"/>
      <c r="AG13" s="883"/>
    </row>
    <row r="14" spans="1:33" ht="51" customHeight="1">
      <c r="A14" s="726"/>
      <c r="B14" s="739"/>
      <c r="C14" s="747"/>
      <c r="D14" s="747"/>
      <c r="E14" s="747"/>
      <c r="F14" s="747"/>
      <c r="G14" s="747"/>
      <c r="H14" s="747"/>
      <c r="I14" s="758"/>
      <c r="J14" s="764"/>
      <c r="K14" s="21"/>
      <c r="L14" s="776"/>
      <c r="M14" s="781"/>
      <c r="N14" s="793"/>
      <c r="O14" s="801"/>
      <c r="P14" s="764"/>
      <c r="Q14" s="811"/>
      <c r="R14" s="818" t="s">
        <v>367</v>
      </c>
      <c r="S14" s="823" t="s">
        <v>494</v>
      </c>
      <c r="T14" s="828" t="s">
        <v>2167</v>
      </c>
      <c r="U14" s="818" t="s">
        <v>367</v>
      </c>
      <c r="V14" s="823" t="s">
        <v>494</v>
      </c>
      <c r="W14" s="847" t="s">
        <v>2113</v>
      </c>
      <c r="X14" s="828" t="s">
        <v>2167</v>
      </c>
      <c r="Y14" s="857"/>
      <c r="Z14" s="818" t="s">
        <v>367</v>
      </c>
      <c r="AA14" s="823" t="s">
        <v>494</v>
      </c>
      <c r="AB14" s="67" t="s">
        <v>2167</v>
      </c>
      <c r="AC14" s="876" t="s">
        <v>2136</v>
      </c>
      <c r="AD14" s="880"/>
      <c r="AE14" s="883"/>
      <c r="AF14" s="883"/>
      <c r="AG14" s="883"/>
    </row>
    <row r="15" spans="1:33" ht="72" customHeight="1">
      <c r="A15" s="727"/>
      <c r="B15" s="740"/>
      <c r="C15" s="748"/>
      <c r="D15" s="748"/>
      <c r="E15" s="748"/>
      <c r="F15" s="748"/>
      <c r="G15" s="748"/>
      <c r="H15" s="748"/>
      <c r="I15" s="759"/>
      <c r="J15" s="765"/>
      <c r="K15" s="772" t="s">
        <v>148</v>
      </c>
      <c r="L15" s="772" t="s">
        <v>93</v>
      </c>
      <c r="M15" s="782"/>
      <c r="N15" s="794"/>
      <c r="O15" s="802"/>
      <c r="P15" s="765"/>
      <c r="Q15" s="812"/>
      <c r="R15" s="802"/>
      <c r="S15" s="765"/>
      <c r="T15" s="829"/>
      <c r="U15" s="802"/>
      <c r="V15" s="765"/>
      <c r="W15" s="848" t="s">
        <v>890</v>
      </c>
      <c r="X15" s="829"/>
      <c r="Y15" s="858"/>
      <c r="Z15" s="802"/>
      <c r="AA15" s="765"/>
      <c r="AB15" s="873"/>
      <c r="AC15" s="812"/>
      <c r="AD15" s="880" t="s">
        <v>1648</v>
      </c>
      <c r="AE15" s="883"/>
      <c r="AF15" s="883"/>
      <c r="AG15" s="883"/>
    </row>
    <row r="16" spans="1:33" s="721" customFormat="1" ht="24.9" customHeight="1">
      <c r="A16" s="728" t="s">
        <v>10</v>
      </c>
      <c r="B16" s="741" t="str">
        <f>IF(基本情報入力シート!C53="","",基本情報入力シート!C53)</f>
        <v/>
      </c>
      <c r="C16" s="749"/>
      <c r="D16" s="749"/>
      <c r="E16" s="749"/>
      <c r="F16" s="749"/>
      <c r="G16" s="749"/>
      <c r="H16" s="749"/>
      <c r="I16" s="760"/>
      <c r="J16" s="766" t="str">
        <f>IF(基本情報入力シート!M53="","",基本情報入力シート!M53)</f>
        <v/>
      </c>
      <c r="K16" s="773" t="str">
        <f>IF(基本情報入力シート!R53="","",基本情報入力シート!R53)</f>
        <v/>
      </c>
      <c r="L16" s="773" t="str">
        <f>IF(基本情報入力シート!W53="","",基本情報入力シート!W53)</f>
        <v/>
      </c>
      <c r="M16" s="783" t="str">
        <f>IF(基本情報入力シート!X53="","",基本情報入力シート!X53)</f>
        <v/>
      </c>
      <c r="N16" s="795" t="str">
        <f>IF(基本情報入力シート!Y53="","",基本情報入力シート!Y53)</f>
        <v/>
      </c>
      <c r="O16" s="803"/>
      <c r="P16" s="807"/>
      <c r="Q16" s="813"/>
      <c r="R16" s="819"/>
      <c r="S16" s="824"/>
      <c r="T16" s="830" t="str">
        <f>IFERROR(S16*VLOOKUP(AE16,'【参考】数式用3'!$AD$3:$BA$14,MATCH(N16,'【参考】数式用3'!$AD$2:$BA$2,0)),"")</f>
        <v/>
      </c>
      <c r="U16" s="834"/>
      <c r="V16" s="841"/>
      <c r="W16" s="841"/>
      <c r="X16" s="850" t="str">
        <f>IFERROR(V16*VLOOKUP(AF16,'【参考】数式用3'!$AD$15:$BA$23,MATCH(N16,'【参考】数式用3'!$AD$2:$BA$2,0)),"")</f>
        <v/>
      </c>
      <c r="Y16" s="859"/>
      <c r="Z16" s="864"/>
      <c r="AA16" s="869"/>
      <c r="AB16" s="852" t="str">
        <f>IFERROR(AA16*VLOOKUP(AG16,'【参考】数式用3'!$AD$24:$BA$27,MATCH(N16,'【参考】数式用3'!$AD$2:$BA$2,0)),"")</f>
        <v/>
      </c>
      <c r="AC16" s="877"/>
      <c r="AD16" s="881" t="str">
        <f t="shared" ref="AD16:AD79" si="0">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884" t="str">
        <f t="shared" ref="AE16:AE79" si="1">IF(AND(O16="",R16=""),"",O16&amp;"から"&amp;R16)</f>
        <v/>
      </c>
      <c r="AF16" s="884" t="str">
        <f t="shared" ref="AF16:AF79" si="2">IF(AND(P16="",U16=""),"",P16&amp;"から"&amp;U16)</f>
        <v/>
      </c>
      <c r="AG16" s="884" t="str">
        <f t="shared" ref="AG16:AG79" si="3">IF(AND(Q16="",Z16=""),"",Q16&amp;"から"&amp;Z16)</f>
        <v/>
      </c>
    </row>
    <row r="17" spans="1:33" ht="24.9" customHeight="1">
      <c r="A17" s="729">
        <v>2</v>
      </c>
      <c r="B17" s="742" t="str">
        <f>IF(基本情報入力シート!C54="","",基本情報入力シート!C54)</f>
        <v/>
      </c>
      <c r="C17" s="750"/>
      <c r="D17" s="750"/>
      <c r="E17" s="750"/>
      <c r="F17" s="750"/>
      <c r="G17" s="750"/>
      <c r="H17" s="750"/>
      <c r="I17" s="761"/>
      <c r="J17" s="767" t="str">
        <f>IF(基本情報入力シート!M54="","",基本情報入力シート!M54)</f>
        <v/>
      </c>
      <c r="K17" s="768" t="str">
        <f>IF(基本情報入力シート!R54="","",基本情報入力シート!R54)</f>
        <v/>
      </c>
      <c r="L17" s="768" t="str">
        <f>IF(基本情報入力シート!W54="","",基本情報入力シート!W54)</f>
        <v/>
      </c>
      <c r="M17" s="784" t="str">
        <f>IF(基本情報入力シート!X54="","",基本情報入力シート!X54)</f>
        <v/>
      </c>
      <c r="N17" s="796" t="str">
        <f>IF(基本情報入力シート!Y54="","",基本情報入力シート!Y54)</f>
        <v/>
      </c>
      <c r="O17" s="804"/>
      <c r="P17" s="808"/>
      <c r="Q17" s="813"/>
      <c r="R17" s="820"/>
      <c r="S17" s="825"/>
      <c r="T17" s="830" t="str">
        <f>IFERROR(S17*VLOOKUP(AE17,'【参考】数式用3'!$AD$3:$BA$14,MATCH(N17,'【参考】数式用3'!$AD$2:$BA$2,0)),"")</f>
        <v/>
      </c>
      <c r="U17" s="835"/>
      <c r="V17" s="842"/>
      <c r="W17" s="843"/>
      <c r="X17" s="851" t="str">
        <f>IFERROR(V17*VLOOKUP(AF17,'【参考】数式用3'!$AD$15:$BA$23,MATCH(N17,'【参考】数式用3'!$AD$2:$BA$2,0)),"")</f>
        <v/>
      </c>
      <c r="Y17" s="860"/>
      <c r="Z17" s="864"/>
      <c r="AA17" s="870"/>
      <c r="AB17" s="852" t="str">
        <f>IFERROR(AA17*VLOOKUP(AG17,'【参考】数式用3'!$AD$24:$BA$27,MATCH(N17,'【参考】数式用3'!$AD$2:$BA$2,0)),"")</f>
        <v/>
      </c>
      <c r="AC17" s="878"/>
      <c r="AD17" s="881" t="str">
        <f t="shared" si="0"/>
        <v/>
      </c>
      <c r="AE17" s="884" t="str">
        <f t="shared" si="1"/>
        <v/>
      </c>
      <c r="AF17" s="884" t="str">
        <f t="shared" si="2"/>
        <v/>
      </c>
      <c r="AG17" s="884" t="str">
        <f t="shared" si="3"/>
        <v/>
      </c>
    </row>
    <row r="18" spans="1:33" ht="24.9" customHeight="1">
      <c r="A18" s="729">
        <v>3</v>
      </c>
      <c r="B18" s="742" t="str">
        <f>IF(基本情報入力シート!C55="","",基本情報入力シート!C55)</f>
        <v/>
      </c>
      <c r="C18" s="750"/>
      <c r="D18" s="750"/>
      <c r="E18" s="750"/>
      <c r="F18" s="750"/>
      <c r="G18" s="750"/>
      <c r="H18" s="750"/>
      <c r="I18" s="761"/>
      <c r="J18" s="767" t="str">
        <f>IF(基本情報入力シート!M55="","",基本情報入力シート!M55)</f>
        <v/>
      </c>
      <c r="K18" s="768" t="str">
        <f>IF(基本情報入力シート!R55="","",基本情報入力シート!R55)</f>
        <v/>
      </c>
      <c r="L18" s="768" t="str">
        <f>IF(基本情報入力シート!W55="","",基本情報入力シート!W55)</f>
        <v/>
      </c>
      <c r="M18" s="784" t="str">
        <f>IF(基本情報入力シート!X55="","",基本情報入力シート!X55)</f>
        <v/>
      </c>
      <c r="N18" s="796" t="str">
        <f>IF(基本情報入力シート!Y55="","",基本情報入力シート!Y55)</f>
        <v/>
      </c>
      <c r="O18" s="804"/>
      <c r="P18" s="808"/>
      <c r="Q18" s="813"/>
      <c r="R18" s="820"/>
      <c r="S18" s="825"/>
      <c r="T18" s="830" t="str">
        <f>IFERROR(S18*VLOOKUP(AE18,'【参考】数式用3'!$AD$3:$BA$14,MATCH(N18,'【参考】数式用3'!$AD$2:$BA$2,0)),"")</f>
        <v/>
      </c>
      <c r="U18" s="835"/>
      <c r="V18" s="842"/>
      <c r="W18" s="843"/>
      <c r="X18" s="852" t="str">
        <f>IFERROR(V18*VLOOKUP(AF18,'【参考】数式用3'!$AD$15:$BA$23,MATCH(N18,'【参考】数式用3'!$AD$2:$BA$2,0)),"")</f>
        <v/>
      </c>
      <c r="Y18" s="861"/>
      <c r="Z18" s="864"/>
      <c r="AA18" s="870"/>
      <c r="AB18" s="852" t="str">
        <f>IFERROR(AA18*VLOOKUP(AG18,'【参考】数式用3'!$AD$24:$BA$27,MATCH(N18,'【参考】数式用3'!$AD$2:$BA$2,0)),"")</f>
        <v/>
      </c>
      <c r="AC18" s="878"/>
      <c r="AD18" s="881" t="str">
        <f t="shared" si="0"/>
        <v/>
      </c>
      <c r="AE18" s="884" t="str">
        <f t="shared" si="1"/>
        <v/>
      </c>
      <c r="AF18" s="884" t="str">
        <f t="shared" si="2"/>
        <v/>
      </c>
      <c r="AG18" s="884" t="str">
        <f t="shared" si="3"/>
        <v/>
      </c>
    </row>
    <row r="19" spans="1:33" ht="24.9" customHeight="1">
      <c r="A19" s="729">
        <v>4</v>
      </c>
      <c r="B19" s="742" t="str">
        <f>IF(基本情報入力シート!C56="","",基本情報入力シート!C56)</f>
        <v/>
      </c>
      <c r="C19" s="750"/>
      <c r="D19" s="750"/>
      <c r="E19" s="750"/>
      <c r="F19" s="750"/>
      <c r="G19" s="750"/>
      <c r="H19" s="750"/>
      <c r="I19" s="761"/>
      <c r="J19" s="767" t="str">
        <f>IF(基本情報入力シート!M56="","",基本情報入力シート!M56)</f>
        <v/>
      </c>
      <c r="K19" s="768" t="str">
        <f>IF(基本情報入力シート!R56="","",基本情報入力シート!R56)</f>
        <v/>
      </c>
      <c r="L19" s="768" t="str">
        <f>IF(基本情報入力シート!W56="","",基本情報入力シート!W56)</f>
        <v/>
      </c>
      <c r="M19" s="784" t="str">
        <f>IF(基本情報入力シート!X56="","",基本情報入力シート!X56)</f>
        <v/>
      </c>
      <c r="N19" s="796" t="str">
        <f>IF(基本情報入力シート!Y56="","",基本情報入力シート!Y56)</f>
        <v/>
      </c>
      <c r="O19" s="804"/>
      <c r="P19" s="808"/>
      <c r="Q19" s="813"/>
      <c r="R19" s="820"/>
      <c r="S19" s="825"/>
      <c r="T19" s="830" t="str">
        <f>IFERROR(S19*VLOOKUP(AE19,'【参考】数式用3'!$AD$3:$BA$14,MATCH(N19,'【参考】数式用3'!$AD$2:$BA$2,0)),"")</f>
        <v/>
      </c>
      <c r="U19" s="835"/>
      <c r="V19" s="842"/>
      <c r="W19" s="843"/>
      <c r="X19" s="852" t="str">
        <f>IFERROR(V19*VLOOKUP(AF19,'【参考】数式用3'!$AD$15:$BA$23,MATCH(N19,'【参考】数式用3'!$AD$2:$BA$2,0)),"")</f>
        <v/>
      </c>
      <c r="Y19" s="861"/>
      <c r="Z19" s="864"/>
      <c r="AA19" s="870"/>
      <c r="AB19" s="852" t="str">
        <f>IFERROR(AA19*VLOOKUP(AG19,'【参考】数式用3'!$AD$24:$BA$27,MATCH(N19,'【参考】数式用3'!$AD$2:$BA$2,0)),"")</f>
        <v/>
      </c>
      <c r="AC19" s="878"/>
      <c r="AD19" s="881" t="str">
        <f t="shared" si="0"/>
        <v/>
      </c>
      <c r="AE19" s="884" t="str">
        <f t="shared" si="1"/>
        <v/>
      </c>
      <c r="AF19" s="884" t="str">
        <f t="shared" si="2"/>
        <v/>
      </c>
      <c r="AG19" s="884" t="str">
        <f t="shared" si="3"/>
        <v/>
      </c>
    </row>
    <row r="20" spans="1:33" ht="24.9" customHeight="1">
      <c r="A20" s="729">
        <v>5</v>
      </c>
      <c r="B20" s="742" t="str">
        <f>IF(基本情報入力シート!C57="","",基本情報入力シート!C57)</f>
        <v/>
      </c>
      <c r="C20" s="750"/>
      <c r="D20" s="750"/>
      <c r="E20" s="750"/>
      <c r="F20" s="750"/>
      <c r="G20" s="750"/>
      <c r="H20" s="750"/>
      <c r="I20" s="761"/>
      <c r="J20" s="767" t="str">
        <f>IF(基本情報入力シート!M57="","",基本情報入力シート!M57)</f>
        <v/>
      </c>
      <c r="K20" s="768" t="str">
        <f>IF(基本情報入力シート!R57="","",基本情報入力シート!R57)</f>
        <v/>
      </c>
      <c r="L20" s="768" t="str">
        <f>IF(基本情報入力シート!W57="","",基本情報入力シート!W57)</f>
        <v/>
      </c>
      <c r="M20" s="784" t="str">
        <f>IF(基本情報入力シート!X57="","",基本情報入力シート!X57)</f>
        <v/>
      </c>
      <c r="N20" s="796" t="str">
        <f>IF(基本情報入力シート!Y57="","",基本情報入力シート!Y57)</f>
        <v/>
      </c>
      <c r="O20" s="804"/>
      <c r="P20" s="808"/>
      <c r="Q20" s="813"/>
      <c r="R20" s="820"/>
      <c r="S20" s="825"/>
      <c r="T20" s="830" t="str">
        <f>IFERROR(S20*VLOOKUP(AE20,'【参考】数式用3'!$AD$3:$BA$14,MATCH(N20,'【参考】数式用3'!$AD$2:$BA$2,0)),"")</f>
        <v/>
      </c>
      <c r="U20" s="835"/>
      <c r="V20" s="842"/>
      <c r="W20" s="843"/>
      <c r="X20" s="852" t="str">
        <f>IFERROR(V20*VLOOKUP(AF20,'【参考】数式用3'!$AD$15:$BA$23,MATCH(N20,'【参考】数式用3'!$AD$2:$BA$2,0)),"")</f>
        <v/>
      </c>
      <c r="Y20" s="861"/>
      <c r="Z20" s="864"/>
      <c r="AA20" s="870"/>
      <c r="AB20" s="852" t="str">
        <f>IFERROR(AA20*VLOOKUP(AG20,'【参考】数式用3'!$AD$24:$BA$27,MATCH(N20,'【参考】数式用3'!$AD$2:$BA$2,0)),"")</f>
        <v/>
      </c>
      <c r="AC20" s="878"/>
      <c r="AD20" s="881" t="str">
        <f t="shared" si="0"/>
        <v/>
      </c>
      <c r="AE20" s="884" t="str">
        <f t="shared" si="1"/>
        <v/>
      </c>
      <c r="AF20" s="884" t="str">
        <f t="shared" si="2"/>
        <v/>
      </c>
      <c r="AG20" s="884" t="str">
        <f t="shared" si="3"/>
        <v/>
      </c>
    </row>
    <row r="21" spans="1:33" ht="24.9" customHeight="1">
      <c r="A21" s="729">
        <v>6</v>
      </c>
      <c r="B21" s="742" t="str">
        <f>IF(基本情報入力シート!C58="","",基本情報入力シート!C58)</f>
        <v/>
      </c>
      <c r="C21" s="750"/>
      <c r="D21" s="750"/>
      <c r="E21" s="750"/>
      <c r="F21" s="750"/>
      <c r="G21" s="750"/>
      <c r="H21" s="750"/>
      <c r="I21" s="761"/>
      <c r="J21" s="767" t="str">
        <f>IF(基本情報入力シート!M58="","",基本情報入力シート!M58)</f>
        <v/>
      </c>
      <c r="K21" s="768" t="str">
        <f>IF(基本情報入力シート!R58="","",基本情報入力シート!R58)</f>
        <v/>
      </c>
      <c r="L21" s="768" t="str">
        <f>IF(基本情報入力シート!W58="","",基本情報入力シート!W58)</f>
        <v/>
      </c>
      <c r="M21" s="784" t="str">
        <f>IF(基本情報入力シート!X58="","",基本情報入力シート!X58)</f>
        <v/>
      </c>
      <c r="N21" s="796" t="str">
        <f>IF(基本情報入力シート!Y58="","",基本情報入力シート!Y58)</f>
        <v/>
      </c>
      <c r="O21" s="804"/>
      <c r="P21" s="808"/>
      <c r="Q21" s="813"/>
      <c r="R21" s="820"/>
      <c r="S21" s="825"/>
      <c r="T21" s="830" t="str">
        <f>IFERROR(S21*VLOOKUP(AE21,'【参考】数式用3'!$AD$3:$BA$14,MATCH(N21,'【参考】数式用3'!$AD$2:$BA$2,0)),"")</f>
        <v/>
      </c>
      <c r="U21" s="835"/>
      <c r="V21" s="842"/>
      <c r="W21" s="843"/>
      <c r="X21" s="852" t="str">
        <f>IFERROR(V21*VLOOKUP(AF21,'【参考】数式用3'!$AD$15:$BA$23,MATCH(N21,'【参考】数式用3'!$AD$2:$BA$2,0)),"")</f>
        <v/>
      </c>
      <c r="Y21" s="861"/>
      <c r="Z21" s="864"/>
      <c r="AA21" s="870"/>
      <c r="AB21" s="852" t="str">
        <f>IFERROR(AA21*VLOOKUP(AG21,'【参考】数式用3'!$AD$24:$BA$27,MATCH(N21,'【参考】数式用3'!$AD$2:$BA$2,0)),"")</f>
        <v/>
      </c>
      <c r="AC21" s="878"/>
      <c r="AD21" s="881" t="str">
        <f t="shared" si="0"/>
        <v/>
      </c>
      <c r="AE21" s="884" t="str">
        <f t="shared" si="1"/>
        <v/>
      </c>
      <c r="AF21" s="884" t="str">
        <f t="shared" si="2"/>
        <v/>
      </c>
      <c r="AG21" s="884" t="str">
        <f t="shared" si="3"/>
        <v/>
      </c>
    </row>
    <row r="22" spans="1:33" ht="24.9" customHeight="1">
      <c r="A22" s="729">
        <v>7</v>
      </c>
      <c r="B22" s="742" t="str">
        <f>IF(基本情報入力シート!C59="","",基本情報入力シート!C59)</f>
        <v/>
      </c>
      <c r="C22" s="750"/>
      <c r="D22" s="750"/>
      <c r="E22" s="750"/>
      <c r="F22" s="750"/>
      <c r="G22" s="750"/>
      <c r="H22" s="750"/>
      <c r="I22" s="761"/>
      <c r="J22" s="767" t="str">
        <f>IF(基本情報入力シート!M59="","",基本情報入力シート!M59)</f>
        <v/>
      </c>
      <c r="K22" s="768" t="str">
        <f>IF(基本情報入力シート!R59="","",基本情報入力シート!R59)</f>
        <v/>
      </c>
      <c r="L22" s="768" t="str">
        <f>IF(基本情報入力シート!W59="","",基本情報入力シート!W59)</f>
        <v/>
      </c>
      <c r="M22" s="784" t="str">
        <f>IF(基本情報入力シート!X59="","",基本情報入力シート!X59)</f>
        <v/>
      </c>
      <c r="N22" s="796" t="str">
        <f>IF(基本情報入力シート!Y59="","",基本情報入力シート!Y59)</f>
        <v/>
      </c>
      <c r="O22" s="804"/>
      <c r="P22" s="808"/>
      <c r="Q22" s="813"/>
      <c r="R22" s="820"/>
      <c r="S22" s="825"/>
      <c r="T22" s="830" t="str">
        <f>IFERROR(S22*VLOOKUP(AE22,'【参考】数式用3'!$AD$3:$BA$14,MATCH(N22,'【参考】数式用3'!$AD$2:$BA$2,0)),"")</f>
        <v/>
      </c>
      <c r="U22" s="835"/>
      <c r="V22" s="842"/>
      <c r="W22" s="843"/>
      <c r="X22" s="852" t="str">
        <f>IFERROR(V22*VLOOKUP(AF22,'【参考】数式用3'!$AD$15:$BA$23,MATCH(N22,'【参考】数式用3'!$AD$2:$BA$2,0)),"")</f>
        <v/>
      </c>
      <c r="Y22" s="861"/>
      <c r="Z22" s="864"/>
      <c r="AA22" s="870"/>
      <c r="AB22" s="852" t="str">
        <f>IFERROR(AA22*VLOOKUP(AG22,'【参考】数式用3'!$AD$24:$BA$27,MATCH(N22,'【参考】数式用3'!$AD$2:$BA$2,0)),"")</f>
        <v/>
      </c>
      <c r="AC22" s="878"/>
      <c r="AD22" s="881" t="str">
        <f t="shared" si="0"/>
        <v/>
      </c>
      <c r="AE22" s="884" t="str">
        <f t="shared" si="1"/>
        <v/>
      </c>
      <c r="AF22" s="884" t="str">
        <f t="shared" si="2"/>
        <v/>
      </c>
      <c r="AG22" s="884" t="str">
        <f t="shared" si="3"/>
        <v/>
      </c>
    </row>
    <row r="23" spans="1:33" ht="24.9" customHeight="1">
      <c r="A23" s="729">
        <v>8</v>
      </c>
      <c r="B23" s="742" t="str">
        <f>IF(基本情報入力シート!C60="","",基本情報入力シート!C60)</f>
        <v/>
      </c>
      <c r="C23" s="750"/>
      <c r="D23" s="750"/>
      <c r="E23" s="750"/>
      <c r="F23" s="750"/>
      <c r="G23" s="750"/>
      <c r="H23" s="750"/>
      <c r="I23" s="761"/>
      <c r="J23" s="767" t="str">
        <f>IF(基本情報入力シート!M60="","",基本情報入力シート!M60)</f>
        <v/>
      </c>
      <c r="K23" s="768" t="str">
        <f>IF(基本情報入力シート!R60="","",基本情報入力シート!R60)</f>
        <v/>
      </c>
      <c r="L23" s="768" t="str">
        <f>IF(基本情報入力シート!W60="","",基本情報入力シート!W60)</f>
        <v/>
      </c>
      <c r="M23" s="784" t="str">
        <f>IF(基本情報入力シート!X60="","",基本情報入力シート!X60)</f>
        <v/>
      </c>
      <c r="N23" s="796" t="str">
        <f>IF(基本情報入力シート!Y60="","",基本情報入力シート!Y60)</f>
        <v/>
      </c>
      <c r="O23" s="804"/>
      <c r="P23" s="808"/>
      <c r="Q23" s="813"/>
      <c r="R23" s="820"/>
      <c r="S23" s="825"/>
      <c r="T23" s="830" t="str">
        <f>IFERROR(S23*VLOOKUP(AE23,'【参考】数式用3'!$AD$3:$BA$14,MATCH(N23,'【参考】数式用3'!$AD$2:$BA$2,0)),"")</f>
        <v/>
      </c>
      <c r="U23" s="835"/>
      <c r="V23" s="842"/>
      <c r="W23" s="843"/>
      <c r="X23" s="852" t="str">
        <f>IFERROR(V23*VLOOKUP(AF23,'【参考】数式用3'!$AD$15:$BA$23,MATCH(N23,'【参考】数式用3'!$AD$2:$BA$2,0)),"")</f>
        <v/>
      </c>
      <c r="Y23" s="861"/>
      <c r="Z23" s="864"/>
      <c r="AA23" s="870"/>
      <c r="AB23" s="852" t="str">
        <f>IFERROR(AA23*VLOOKUP(AG23,'【参考】数式用3'!$AD$24:$BA$27,MATCH(N23,'【参考】数式用3'!$AD$2:$BA$2,0)),"")</f>
        <v/>
      </c>
      <c r="AC23" s="878"/>
      <c r="AD23" s="881" t="str">
        <f t="shared" si="0"/>
        <v/>
      </c>
      <c r="AE23" s="884" t="str">
        <f t="shared" si="1"/>
        <v/>
      </c>
      <c r="AF23" s="884" t="str">
        <f t="shared" si="2"/>
        <v/>
      </c>
      <c r="AG23" s="884" t="str">
        <f t="shared" si="3"/>
        <v/>
      </c>
    </row>
    <row r="24" spans="1:33" ht="24.9" customHeight="1">
      <c r="A24" s="729">
        <v>9</v>
      </c>
      <c r="B24" s="742" t="str">
        <f>IF(基本情報入力シート!C61="","",基本情報入力シート!C61)</f>
        <v/>
      </c>
      <c r="C24" s="750"/>
      <c r="D24" s="750"/>
      <c r="E24" s="750"/>
      <c r="F24" s="750"/>
      <c r="G24" s="750"/>
      <c r="H24" s="750"/>
      <c r="I24" s="761"/>
      <c r="J24" s="767" t="str">
        <f>IF(基本情報入力シート!M61="","",基本情報入力シート!M61)</f>
        <v/>
      </c>
      <c r="K24" s="768" t="str">
        <f>IF(基本情報入力シート!R61="","",基本情報入力シート!R61)</f>
        <v/>
      </c>
      <c r="L24" s="768" t="str">
        <f>IF(基本情報入力シート!W61="","",基本情報入力シート!W61)</f>
        <v/>
      </c>
      <c r="M24" s="784" t="str">
        <f>IF(基本情報入力シート!X61="","",基本情報入力シート!X61)</f>
        <v/>
      </c>
      <c r="N24" s="796" t="str">
        <f>IF(基本情報入力シート!Y61="","",基本情報入力シート!Y61)</f>
        <v/>
      </c>
      <c r="O24" s="804"/>
      <c r="P24" s="808"/>
      <c r="Q24" s="813"/>
      <c r="R24" s="820"/>
      <c r="S24" s="825"/>
      <c r="T24" s="830" t="str">
        <f>IFERROR(S24*VLOOKUP(AE24,'【参考】数式用3'!$AD$3:$BA$14,MATCH(N24,'【参考】数式用3'!$AD$2:$BA$2,0)),"")</f>
        <v/>
      </c>
      <c r="U24" s="835"/>
      <c r="V24" s="842"/>
      <c r="W24" s="843"/>
      <c r="X24" s="852" t="str">
        <f>IFERROR(V24*VLOOKUP(AF24,'【参考】数式用3'!$AD$15:$BA$23,MATCH(N24,'【参考】数式用3'!$AD$2:$BA$2,0)),"")</f>
        <v/>
      </c>
      <c r="Y24" s="861"/>
      <c r="Z24" s="864"/>
      <c r="AA24" s="870"/>
      <c r="AB24" s="852" t="str">
        <f>IFERROR(AA24*VLOOKUP(AG24,'【参考】数式用3'!$AD$24:$BA$27,MATCH(N24,'【参考】数式用3'!$AD$2:$BA$2,0)),"")</f>
        <v/>
      </c>
      <c r="AC24" s="878"/>
      <c r="AD24" s="881" t="str">
        <f t="shared" si="0"/>
        <v/>
      </c>
      <c r="AE24" s="884" t="str">
        <f t="shared" si="1"/>
        <v/>
      </c>
      <c r="AF24" s="884" t="str">
        <f t="shared" si="2"/>
        <v/>
      </c>
      <c r="AG24" s="884" t="str">
        <f t="shared" si="3"/>
        <v/>
      </c>
    </row>
    <row r="25" spans="1:33" ht="24.9" customHeight="1">
      <c r="A25" s="729">
        <v>10</v>
      </c>
      <c r="B25" s="742" t="str">
        <f>IF(基本情報入力シート!C62="","",基本情報入力シート!C62)</f>
        <v/>
      </c>
      <c r="C25" s="750"/>
      <c r="D25" s="750"/>
      <c r="E25" s="750"/>
      <c r="F25" s="750"/>
      <c r="G25" s="750"/>
      <c r="H25" s="750"/>
      <c r="I25" s="761"/>
      <c r="J25" s="767" t="str">
        <f>IF(基本情報入力シート!M62="","",基本情報入力シート!M62)</f>
        <v/>
      </c>
      <c r="K25" s="768" t="str">
        <f>IF(基本情報入力シート!R62="","",基本情報入力シート!R62)</f>
        <v/>
      </c>
      <c r="L25" s="768" t="str">
        <f>IF(基本情報入力シート!W62="","",基本情報入力シート!W62)</f>
        <v/>
      </c>
      <c r="M25" s="784" t="str">
        <f>IF(基本情報入力シート!X62="","",基本情報入力シート!X62)</f>
        <v/>
      </c>
      <c r="N25" s="796" t="str">
        <f>IF(基本情報入力シート!Y62="","",基本情報入力シート!Y62)</f>
        <v/>
      </c>
      <c r="O25" s="804"/>
      <c r="P25" s="808"/>
      <c r="Q25" s="813"/>
      <c r="R25" s="820"/>
      <c r="S25" s="825"/>
      <c r="T25" s="830" t="str">
        <f>IFERROR(S25*VLOOKUP(AE25,'【参考】数式用3'!$AD$3:$BA$14,MATCH(N25,'【参考】数式用3'!$AD$2:$BA$2,0)),"")</f>
        <v/>
      </c>
      <c r="U25" s="835"/>
      <c r="V25" s="842"/>
      <c r="W25" s="843"/>
      <c r="X25" s="852" t="str">
        <f>IFERROR(V25*VLOOKUP(AF25,'【参考】数式用3'!$AD$15:$BA$23,MATCH(N25,'【参考】数式用3'!$AD$2:$BA$2,0)),"")</f>
        <v/>
      </c>
      <c r="Y25" s="861"/>
      <c r="Z25" s="864"/>
      <c r="AA25" s="870"/>
      <c r="AB25" s="852" t="str">
        <f>IFERROR(AA25*VLOOKUP(AG25,'【参考】数式用3'!$AD$24:$BA$27,MATCH(N25,'【参考】数式用3'!$AD$2:$BA$2,0)),"")</f>
        <v/>
      </c>
      <c r="AC25" s="878"/>
      <c r="AD25" s="881" t="str">
        <f t="shared" si="0"/>
        <v/>
      </c>
      <c r="AE25" s="884" t="str">
        <f t="shared" si="1"/>
        <v/>
      </c>
      <c r="AF25" s="884" t="str">
        <f t="shared" si="2"/>
        <v/>
      </c>
      <c r="AG25" s="884" t="str">
        <f t="shared" si="3"/>
        <v/>
      </c>
    </row>
    <row r="26" spans="1:33" ht="24.9" customHeight="1">
      <c r="A26" s="729">
        <v>11</v>
      </c>
      <c r="B26" s="742" t="str">
        <f>IF(基本情報入力シート!C63="","",基本情報入力シート!C63)</f>
        <v/>
      </c>
      <c r="C26" s="750"/>
      <c r="D26" s="750"/>
      <c r="E26" s="750"/>
      <c r="F26" s="750"/>
      <c r="G26" s="750"/>
      <c r="H26" s="750"/>
      <c r="I26" s="761"/>
      <c r="J26" s="767" t="str">
        <f>IF(基本情報入力シート!M63="","",基本情報入力シート!M63)</f>
        <v/>
      </c>
      <c r="K26" s="768" t="str">
        <f>IF(基本情報入力シート!R63="","",基本情報入力シート!R63)</f>
        <v/>
      </c>
      <c r="L26" s="768" t="str">
        <f>IF(基本情報入力シート!W63="","",基本情報入力シート!W63)</f>
        <v/>
      </c>
      <c r="M26" s="784" t="str">
        <f>IF(基本情報入力シート!X63="","",基本情報入力シート!X63)</f>
        <v/>
      </c>
      <c r="N26" s="796" t="str">
        <f>IF(基本情報入力シート!Y63="","",基本情報入力シート!Y63)</f>
        <v/>
      </c>
      <c r="O26" s="804"/>
      <c r="P26" s="808"/>
      <c r="Q26" s="813"/>
      <c r="R26" s="820"/>
      <c r="S26" s="825"/>
      <c r="T26" s="830" t="str">
        <f>IFERROR(S26*VLOOKUP(AE26,'【参考】数式用3'!$AD$3:$BA$14,MATCH(N26,'【参考】数式用3'!$AD$2:$BA$2,0)),"")</f>
        <v/>
      </c>
      <c r="U26" s="835"/>
      <c r="V26" s="842"/>
      <c r="W26" s="843"/>
      <c r="X26" s="852" t="str">
        <f>IFERROR(V26*VLOOKUP(AF26,'【参考】数式用3'!$AD$15:$BA$23,MATCH(N26,'【参考】数式用3'!$AD$2:$BA$2,0)),"")</f>
        <v/>
      </c>
      <c r="Y26" s="861"/>
      <c r="Z26" s="864"/>
      <c r="AA26" s="870"/>
      <c r="AB26" s="852" t="str">
        <f>IFERROR(AA26*VLOOKUP(AG26,'【参考】数式用3'!$AD$24:$BA$27,MATCH(N26,'【参考】数式用3'!$AD$2:$BA$2,0)),"")</f>
        <v/>
      </c>
      <c r="AC26" s="878"/>
      <c r="AD26" s="881" t="str">
        <f t="shared" si="0"/>
        <v/>
      </c>
      <c r="AE26" s="884" t="str">
        <f t="shared" si="1"/>
        <v/>
      </c>
      <c r="AF26" s="884" t="str">
        <f t="shared" si="2"/>
        <v/>
      </c>
      <c r="AG26" s="884" t="str">
        <f t="shared" si="3"/>
        <v/>
      </c>
    </row>
    <row r="27" spans="1:33" ht="24.9" customHeight="1">
      <c r="A27" s="729">
        <v>12</v>
      </c>
      <c r="B27" s="742" t="str">
        <f>IF(基本情報入力シート!C64="","",基本情報入力シート!C64)</f>
        <v/>
      </c>
      <c r="C27" s="750"/>
      <c r="D27" s="750"/>
      <c r="E27" s="750"/>
      <c r="F27" s="750"/>
      <c r="G27" s="750"/>
      <c r="H27" s="750"/>
      <c r="I27" s="761"/>
      <c r="J27" s="767" t="str">
        <f>IF(基本情報入力シート!M64="","",基本情報入力シート!M64)</f>
        <v/>
      </c>
      <c r="K27" s="768" t="str">
        <f>IF(基本情報入力シート!R64="","",基本情報入力シート!R64)</f>
        <v/>
      </c>
      <c r="L27" s="768" t="str">
        <f>IF(基本情報入力シート!W64="","",基本情報入力シート!W64)</f>
        <v/>
      </c>
      <c r="M27" s="784" t="str">
        <f>IF(基本情報入力シート!X64="","",基本情報入力シート!X64)</f>
        <v/>
      </c>
      <c r="N27" s="796" t="str">
        <f>IF(基本情報入力シート!Y64="","",基本情報入力シート!Y64)</f>
        <v/>
      </c>
      <c r="O27" s="804"/>
      <c r="P27" s="808"/>
      <c r="Q27" s="813"/>
      <c r="R27" s="820"/>
      <c r="S27" s="825"/>
      <c r="T27" s="830" t="str">
        <f>IFERROR(S27*VLOOKUP(AE27,'【参考】数式用3'!$AD$3:$BA$14,MATCH(N27,'【参考】数式用3'!$AD$2:$BA$2,0)),"")</f>
        <v/>
      </c>
      <c r="U27" s="835"/>
      <c r="V27" s="842"/>
      <c r="W27" s="843"/>
      <c r="X27" s="852" t="str">
        <f>IFERROR(V27*VLOOKUP(AF27,'【参考】数式用3'!$AD$15:$BA$23,MATCH(N27,'【参考】数式用3'!$AD$2:$BA$2,0)),"")</f>
        <v/>
      </c>
      <c r="Y27" s="861"/>
      <c r="Z27" s="864"/>
      <c r="AA27" s="870"/>
      <c r="AB27" s="852" t="str">
        <f>IFERROR(AA27*VLOOKUP(AG27,'【参考】数式用3'!$AD$24:$BA$27,MATCH(N27,'【参考】数式用3'!$AD$2:$BA$2,0)),"")</f>
        <v/>
      </c>
      <c r="AC27" s="878"/>
      <c r="AD27" s="881" t="str">
        <f t="shared" si="0"/>
        <v/>
      </c>
      <c r="AE27" s="884" t="str">
        <f t="shared" si="1"/>
        <v/>
      </c>
      <c r="AF27" s="884" t="str">
        <f t="shared" si="2"/>
        <v/>
      </c>
      <c r="AG27" s="884" t="str">
        <f t="shared" si="3"/>
        <v/>
      </c>
    </row>
    <row r="28" spans="1:33" ht="24.9" customHeight="1">
      <c r="A28" s="729">
        <v>13</v>
      </c>
      <c r="B28" s="742" t="str">
        <f>IF(基本情報入力シート!C65="","",基本情報入力シート!C65)</f>
        <v/>
      </c>
      <c r="C28" s="750"/>
      <c r="D28" s="750"/>
      <c r="E28" s="750"/>
      <c r="F28" s="750"/>
      <c r="G28" s="750"/>
      <c r="H28" s="750"/>
      <c r="I28" s="761"/>
      <c r="J28" s="767" t="str">
        <f>IF(基本情報入力シート!M65="","",基本情報入力シート!M65)</f>
        <v/>
      </c>
      <c r="K28" s="768" t="str">
        <f>IF(基本情報入力シート!R65="","",基本情報入力シート!R65)</f>
        <v/>
      </c>
      <c r="L28" s="768" t="str">
        <f>IF(基本情報入力シート!W65="","",基本情報入力シート!W65)</f>
        <v/>
      </c>
      <c r="M28" s="784" t="str">
        <f>IF(基本情報入力シート!X65="","",基本情報入力シート!X65)</f>
        <v/>
      </c>
      <c r="N28" s="796" t="str">
        <f>IF(基本情報入力シート!Y65="","",基本情報入力シート!Y65)</f>
        <v/>
      </c>
      <c r="O28" s="804"/>
      <c r="P28" s="808"/>
      <c r="Q28" s="813"/>
      <c r="R28" s="820"/>
      <c r="S28" s="825"/>
      <c r="T28" s="830" t="str">
        <f>IFERROR(S28*VLOOKUP(AE28,'【参考】数式用3'!$AD$3:$BA$14,MATCH(N28,'【参考】数式用3'!$AD$2:$BA$2,0)),"")</f>
        <v/>
      </c>
      <c r="U28" s="835"/>
      <c r="V28" s="842"/>
      <c r="W28" s="843"/>
      <c r="X28" s="852" t="str">
        <f>IFERROR(V28*VLOOKUP(AF28,'【参考】数式用3'!$AD$15:$BA$23,MATCH(N28,'【参考】数式用3'!$AD$2:$BA$2,0)),"")</f>
        <v/>
      </c>
      <c r="Y28" s="861"/>
      <c r="Z28" s="864"/>
      <c r="AA28" s="870"/>
      <c r="AB28" s="852" t="str">
        <f>IFERROR(AA28*VLOOKUP(AG28,'【参考】数式用3'!$AD$24:$BA$27,MATCH(N28,'【参考】数式用3'!$AD$2:$BA$2,0)),"")</f>
        <v/>
      </c>
      <c r="AC28" s="878"/>
      <c r="AD28" s="881" t="str">
        <f t="shared" si="0"/>
        <v/>
      </c>
      <c r="AE28" s="884" t="str">
        <f t="shared" si="1"/>
        <v/>
      </c>
      <c r="AF28" s="884" t="str">
        <f t="shared" si="2"/>
        <v/>
      </c>
      <c r="AG28" s="884" t="str">
        <f t="shared" si="3"/>
        <v/>
      </c>
    </row>
    <row r="29" spans="1:33" ht="24.9" customHeight="1">
      <c r="A29" s="729">
        <v>14</v>
      </c>
      <c r="B29" s="742" t="str">
        <f>IF(基本情報入力シート!C66="","",基本情報入力シート!C66)</f>
        <v/>
      </c>
      <c r="C29" s="750"/>
      <c r="D29" s="750"/>
      <c r="E29" s="750"/>
      <c r="F29" s="750"/>
      <c r="G29" s="750"/>
      <c r="H29" s="750"/>
      <c r="I29" s="761"/>
      <c r="J29" s="767" t="str">
        <f>IF(基本情報入力シート!M66="","",基本情報入力シート!M66)</f>
        <v/>
      </c>
      <c r="K29" s="768" t="str">
        <f>IF(基本情報入力シート!R66="","",基本情報入力シート!R66)</f>
        <v/>
      </c>
      <c r="L29" s="768" t="str">
        <f>IF(基本情報入力シート!W66="","",基本情報入力シート!W66)</f>
        <v/>
      </c>
      <c r="M29" s="784" t="str">
        <f>IF(基本情報入力シート!X66="","",基本情報入力シート!X66)</f>
        <v/>
      </c>
      <c r="N29" s="796" t="str">
        <f>IF(基本情報入力シート!Y66="","",基本情報入力シート!Y66)</f>
        <v/>
      </c>
      <c r="O29" s="804"/>
      <c r="P29" s="808"/>
      <c r="Q29" s="813"/>
      <c r="R29" s="820"/>
      <c r="S29" s="825"/>
      <c r="T29" s="830" t="str">
        <f>IFERROR(S29*VLOOKUP(AE29,'【参考】数式用3'!$AD$3:$BA$14,MATCH(N29,'【参考】数式用3'!$AD$2:$BA$2,0)),"")</f>
        <v/>
      </c>
      <c r="U29" s="835"/>
      <c r="V29" s="842"/>
      <c r="W29" s="843"/>
      <c r="X29" s="852" t="str">
        <f>IFERROR(V29*VLOOKUP(AF29,'【参考】数式用3'!$AD$15:$BA$23,MATCH(N29,'【参考】数式用3'!$AD$2:$BA$2,0)),"")</f>
        <v/>
      </c>
      <c r="Y29" s="861"/>
      <c r="Z29" s="864"/>
      <c r="AA29" s="870"/>
      <c r="AB29" s="852" t="str">
        <f>IFERROR(AA29*VLOOKUP(AG29,'【参考】数式用3'!$AD$24:$BA$27,MATCH(N29,'【参考】数式用3'!$AD$2:$BA$2,0)),"")</f>
        <v/>
      </c>
      <c r="AC29" s="878"/>
      <c r="AD29" s="881" t="str">
        <f t="shared" si="0"/>
        <v/>
      </c>
      <c r="AE29" s="884" t="str">
        <f t="shared" si="1"/>
        <v/>
      </c>
      <c r="AF29" s="884" t="str">
        <f t="shared" si="2"/>
        <v/>
      </c>
      <c r="AG29" s="884" t="str">
        <f t="shared" si="3"/>
        <v/>
      </c>
    </row>
    <row r="30" spans="1:33" ht="24.9" customHeight="1">
      <c r="A30" s="729">
        <v>15</v>
      </c>
      <c r="B30" s="742" t="str">
        <f>IF(基本情報入力シート!C67="","",基本情報入力シート!C67)</f>
        <v/>
      </c>
      <c r="C30" s="750"/>
      <c r="D30" s="750"/>
      <c r="E30" s="750"/>
      <c r="F30" s="750"/>
      <c r="G30" s="750"/>
      <c r="H30" s="750"/>
      <c r="I30" s="761"/>
      <c r="J30" s="767" t="str">
        <f>IF(基本情報入力シート!M67="","",基本情報入力シート!M67)</f>
        <v/>
      </c>
      <c r="K30" s="768" t="str">
        <f>IF(基本情報入力シート!R67="","",基本情報入力シート!R67)</f>
        <v/>
      </c>
      <c r="L30" s="768" t="str">
        <f>IF(基本情報入力シート!W67="","",基本情報入力シート!W67)</f>
        <v/>
      </c>
      <c r="M30" s="784" t="str">
        <f>IF(基本情報入力シート!X67="","",基本情報入力シート!X67)</f>
        <v/>
      </c>
      <c r="N30" s="796" t="str">
        <f>IF(基本情報入力シート!Y67="","",基本情報入力シート!Y67)</f>
        <v/>
      </c>
      <c r="O30" s="804"/>
      <c r="P30" s="808"/>
      <c r="Q30" s="813"/>
      <c r="R30" s="820"/>
      <c r="S30" s="825"/>
      <c r="T30" s="830" t="str">
        <f>IFERROR(S30*VLOOKUP(AE30,'【参考】数式用3'!$AD$3:$BA$14,MATCH(N30,'【参考】数式用3'!$AD$2:$BA$2,0)),"")</f>
        <v/>
      </c>
      <c r="U30" s="835"/>
      <c r="V30" s="842"/>
      <c r="W30" s="843"/>
      <c r="X30" s="852" t="str">
        <f>IFERROR(V30*VLOOKUP(AF30,'【参考】数式用3'!$AD$15:$BA$23,MATCH(N30,'【参考】数式用3'!$AD$2:$BA$2,0)),"")</f>
        <v/>
      </c>
      <c r="Y30" s="861"/>
      <c r="Z30" s="864"/>
      <c r="AA30" s="870"/>
      <c r="AB30" s="852" t="str">
        <f>IFERROR(AA30*VLOOKUP(AG30,'【参考】数式用3'!$AD$24:$BA$27,MATCH(N30,'【参考】数式用3'!$AD$2:$BA$2,0)),"")</f>
        <v/>
      </c>
      <c r="AC30" s="878"/>
      <c r="AD30" s="881" t="str">
        <f t="shared" si="0"/>
        <v/>
      </c>
      <c r="AE30" s="884" t="str">
        <f t="shared" si="1"/>
        <v/>
      </c>
      <c r="AF30" s="884" t="str">
        <f t="shared" si="2"/>
        <v/>
      </c>
      <c r="AG30" s="884" t="str">
        <f t="shared" si="3"/>
        <v/>
      </c>
    </row>
    <row r="31" spans="1:33" ht="24.9" customHeight="1">
      <c r="A31" s="729">
        <v>16</v>
      </c>
      <c r="B31" s="742" t="str">
        <f>IF(基本情報入力シート!C68="","",基本情報入力シート!C68)</f>
        <v/>
      </c>
      <c r="C31" s="750"/>
      <c r="D31" s="750"/>
      <c r="E31" s="750"/>
      <c r="F31" s="750"/>
      <c r="G31" s="750"/>
      <c r="H31" s="750"/>
      <c r="I31" s="761"/>
      <c r="J31" s="767" t="str">
        <f>IF(基本情報入力シート!M68="","",基本情報入力シート!M68)</f>
        <v/>
      </c>
      <c r="K31" s="768" t="str">
        <f>IF(基本情報入力シート!R68="","",基本情報入力シート!R68)</f>
        <v/>
      </c>
      <c r="L31" s="768" t="str">
        <f>IF(基本情報入力シート!W68="","",基本情報入力シート!W68)</f>
        <v/>
      </c>
      <c r="M31" s="784" t="str">
        <f>IF(基本情報入力シート!X68="","",基本情報入力シート!X68)</f>
        <v/>
      </c>
      <c r="N31" s="796" t="str">
        <f>IF(基本情報入力シート!Y68="","",基本情報入力シート!Y68)</f>
        <v/>
      </c>
      <c r="O31" s="804"/>
      <c r="P31" s="808"/>
      <c r="Q31" s="813"/>
      <c r="R31" s="820"/>
      <c r="S31" s="825"/>
      <c r="T31" s="830" t="str">
        <f>IFERROR(S31*VLOOKUP(AE31,'【参考】数式用3'!$AD$3:$BA$14,MATCH(N31,'【参考】数式用3'!$AD$2:$BA$2,0)),"")</f>
        <v/>
      </c>
      <c r="U31" s="835"/>
      <c r="V31" s="842"/>
      <c r="W31" s="843"/>
      <c r="X31" s="852" t="str">
        <f>IFERROR(V31*VLOOKUP(AF31,'【参考】数式用3'!$AD$15:$BA$23,MATCH(N31,'【参考】数式用3'!$AD$2:$BA$2,0)),"")</f>
        <v/>
      </c>
      <c r="Y31" s="861"/>
      <c r="Z31" s="864"/>
      <c r="AA31" s="870"/>
      <c r="AB31" s="852" t="str">
        <f>IFERROR(AA31*VLOOKUP(AG31,'【参考】数式用3'!$AD$24:$BA$27,MATCH(N31,'【参考】数式用3'!$AD$2:$BA$2,0)),"")</f>
        <v/>
      </c>
      <c r="AC31" s="878"/>
      <c r="AD31" s="881" t="str">
        <f t="shared" si="0"/>
        <v/>
      </c>
      <c r="AE31" s="884" t="str">
        <f t="shared" si="1"/>
        <v/>
      </c>
      <c r="AF31" s="884" t="str">
        <f t="shared" si="2"/>
        <v/>
      </c>
      <c r="AG31" s="884" t="str">
        <f t="shared" si="3"/>
        <v/>
      </c>
    </row>
    <row r="32" spans="1:33" ht="24.9" customHeight="1">
      <c r="A32" s="729">
        <v>17</v>
      </c>
      <c r="B32" s="742" t="str">
        <f>IF(基本情報入力シート!C69="","",基本情報入力シート!C69)</f>
        <v/>
      </c>
      <c r="C32" s="750"/>
      <c r="D32" s="750"/>
      <c r="E32" s="750"/>
      <c r="F32" s="750"/>
      <c r="G32" s="750"/>
      <c r="H32" s="750"/>
      <c r="I32" s="761"/>
      <c r="J32" s="768" t="str">
        <f>IF(基本情報入力シート!M69="","",基本情報入力シート!M69)</f>
        <v/>
      </c>
      <c r="K32" s="768" t="str">
        <f>IF(基本情報入力シート!R69="","",基本情報入力シート!R69)</f>
        <v/>
      </c>
      <c r="L32" s="768" t="str">
        <f>IF(基本情報入力シート!W69="","",基本情報入力シート!W69)</f>
        <v/>
      </c>
      <c r="M32" s="785" t="str">
        <f>IF(基本情報入力シート!X69="","",基本情報入力シート!X69)</f>
        <v/>
      </c>
      <c r="N32" s="797" t="str">
        <f>IF(基本情報入力シート!Y69="","",基本情報入力シート!Y69)</f>
        <v/>
      </c>
      <c r="O32" s="804"/>
      <c r="P32" s="808"/>
      <c r="Q32" s="813"/>
      <c r="R32" s="804"/>
      <c r="S32" s="826"/>
      <c r="T32" s="830" t="str">
        <f>IFERROR(S32*VLOOKUP(AE32,'【参考】数式用3'!$AD$3:$BA$14,MATCH(N32,'【参考】数式用3'!$AD$2:$BA$2,0)),"")</f>
        <v/>
      </c>
      <c r="U32" s="836"/>
      <c r="V32" s="843"/>
      <c r="W32" s="843"/>
      <c r="X32" s="852" t="str">
        <f>IFERROR(V32*VLOOKUP(AF32,'【参考】数式用3'!$AD$15:$BA$23,MATCH(N32,'【参考】数式用3'!$AD$2:$BA$2,0)),"")</f>
        <v/>
      </c>
      <c r="Y32" s="861"/>
      <c r="Z32" s="865"/>
      <c r="AA32" s="871"/>
      <c r="AB32" s="852" t="str">
        <f>IFERROR(AA32*VLOOKUP(AG32,'【参考】数式用3'!$AD$24:$BA$27,MATCH(N32,'【参考】数式用3'!$AD$2:$BA$2,0)),"")</f>
        <v/>
      </c>
      <c r="AC32" s="878"/>
      <c r="AD32" s="881" t="str">
        <f t="shared" si="0"/>
        <v/>
      </c>
      <c r="AE32" s="884" t="str">
        <f t="shared" si="1"/>
        <v/>
      </c>
      <c r="AF32" s="884" t="str">
        <f t="shared" si="2"/>
        <v/>
      </c>
      <c r="AG32" s="884" t="str">
        <f t="shared" si="3"/>
        <v/>
      </c>
    </row>
    <row r="33" spans="1:33" ht="24.9" customHeight="1">
      <c r="A33" s="729">
        <v>18</v>
      </c>
      <c r="B33" s="742" t="str">
        <f>IF(基本情報入力シート!C70="","",基本情報入力シート!C70)</f>
        <v/>
      </c>
      <c r="C33" s="750"/>
      <c r="D33" s="750"/>
      <c r="E33" s="750"/>
      <c r="F33" s="750"/>
      <c r="G33" s="750"/>
      <c r="H33" s="750"/>
      <c r="I33" s="761"/>
      <c r="J33" s="767" t="str">
        <f>IF(基本情報入力シート!M70="","",基本情報入力シート!M70)</f>
        <v/>
      </c>
      <c r="K33" s="768" t="str">
        <f>IF(基本情報入力シート!R70="","",基本情報入力シート!R70)</f>
        <v/>
      </c>
      <c r="L33" s="768" t="str">
        <f>IF(基本情報入力シート!W70="","",基本情報入力シート!W70)</f>
        <v/>
      </c>
      <c r="M33" s="784" t="str">
        <f>IF(基本情報入力シート!X70="","",基本情報入力シート!X70)</f>
        <v/>
      </c>
      <c r="N33" s="796" t="str">
        <f>IF(基本情報入力シート!Y70="","",基本情報入力シート!Y70)</f>
        <v/>
      </c>
      <c r="O33" s="804"/>
      <c r="P33" s="808"/>
      <c r="Q33" s="813"/>
      <c r="R33" s="820"/>
      <c r="S33" s="825"/>
      <c r="T33" s="830" t="str">
        <f>IFERROR(S33*VLOOKUP(AE33,'【参考】数式用3'!$AD$3:$BA$14,MATCH(N33,'【参考】数式用3'!$AD$2:$BA$2,0)),"")</f>
        <v/>
      </c>
      <c r="U33" s="835"/>
      <c r="V33" s="842"/>
      <c r="W33" s="843"/>
      <c r="X33" s="852" t="str">
        <f>IFERROR(V33*VLOOKUP(AF33,'【参考】数式用3'!$AD$15:$BA$23,MATCH(N33,'【参考】数式用3'!$AD$2:$BA$2,0)),"")</f>
        <v/>
      </c>
      <c r="Y33" s="861"/>
      <c r="Z33" s="864"/>
      <c r="AA33" s="870"/>
      <c r="AB33" s="852" t="str">
        <f>IFERROR(AA33*VLOOKUP(AG33,'【参考】数式用3'!$AD$24:$BA$27,MATCH(N33,'【参考】数式用3'!$AD$2:$BA$2,0)),"")</f>
        <v/>
      </c>
      <c r="AC33" s="878"/>
      <c r="AD33" s="881" t="str">
        <f t="shared" si="0"/>
        <v/>
      </c>
      <c r="AE33" s="884" t="str">
        <f t="shared" si="1"/>
        <v/>
      </c>
      <c r="AF33" s="884" t="str">
        <f t="shared" si="2"/>
        <v/>
      </c>
      <c r="AG33" s="884" t="str">
        <f t="shared" si="3"/>
        <v/>
      </c>
    </row>
    <row r="34" spans="1:33" ht="24.9" customHeight="1">
      <c r="A34" s="729">
        <v>19</v>
      </c>
      <c r="B34" s="742" t="str">
        <f>IF(基本情報入力シート!C71="","",基本情報入力シート!C71)</f>
        <v/>
      </c>
      <c r="C34" s="750"/>
      <c r="D34" s="750"/>
      <c r="E34" s="750"/>
      <c r="F34" s="750"/>
      <c r="G34" s="750"/>
      <c r="H34" s="750"/>
      <c r="I34" s="761"/>
      <c r="J34" s="767" t="str">
        <f>IF(基本情報入力シート!M71="","",基本情報入力シート!M71)</f>
        <v/>
      </c>
      <c r="K34" s="768" t="str">
        <f>IF(基本情報入力シート!R71="","",基本情報入力シート!R71)</f>
        <v/>
      </c>
      <c r="L34" s="768" t="str">
        <f>IF(基本情報入力シート!W71="","",基本情報入力シート!W71)</f>
        <v/>
      </c>
      <c r="M34" s="784" t="str">
        <f>IF(基本情報入力シート!X71="","",基本情報入力シート!X71)</f>
        <v/>
      </c>
      <c r="N34" s="796" t="str">
        <f>IF(基本情報入力シート!Y71="","",基本情報入力シート!Y71)</f>
        <v/>
      </c>
      <c r="O34" s="804"/>
      <c r="P34" s="808"/>
      <c r="Q34" s="813"/>
      <c r="R34" s="820"/>
      <c r="S34" s="825"/>
      <c r="T34" s="830" t="str">
        <f>IFERROR(S34*VLOOKUP(AE34,'【参考】数式用3'!$AD$3:$BA$14,MATCH(N34,'【参考】数式用3'!$AD$2:$BA$2,0)),"")</f>
        <v/>
      </c>
      <c r="U34" s="835"/>
      <c r="V34" s="842"/>
      <c r="W34" s="843"/>
      <c r="X34" s="852" t="str">
        <f>IFERROR(V34*VLOOKUP(AF34,'【参考】数式用3'!$AD$15:$BA$23,MATCH(N34,'【参考】数式用3'!$AD$2:$BA$2,0)),"")</f>
        <v/>
      </c>
      <c r="Y34" s="861"/>
      <c r="Z34" s="864"/>
      <c r="AA34" s="870"/>
      <c r="AB34" s="852" t="str">
        <f>IFERROR(AA34*VLOOKUP(AG34,'【参考】数式用3'!$AD$24:$BA$27,MATCH(N34,'【参考】数式用3'!$AD$2:$BA$2,0)),"")</f>
        <v/>
      </c>
      <c r="AC34" s="878"/>
      <c r="AD34" s="881" t="str">
        <f t="shared" si="0"/>
        <v/>
      </c>
      <c r="AE34" s="884" t="str">
        <f t="shared" si="1"/>
        <v/>
      </c>
      <c r="AF34" s="884" t="str">
        <f t="shared" si="2"/>
        <v/>
      </c>
      <c r="AG34" s="884" t="str">
        <f t="shared" si="3"/>
        <v/>
      </c>
    </row>
    <row r="35" spans="1:33" ht="24.9" customHeight="1">
      <c r="A35" s="729">
        <v>20</v>
      </c>
      <c r="B35" s="742" t="str">
        <f>IF(基本情報入力シート!C72="","",基本情報入力シート!C72)</f>
        <v/>
      </c>
      <c r="C35" s="750"/>
      <c r="D35" s="750"/>
      <c r="E35" s="750"/>
      <c r="F35" s="750"/>
      <c r="G35" s="750"/>
      <c r="H35" s="750"/>
      <c r="I35" s="761"/>
      <c r="J35" s="767" t="str">
        <f>IF(基本情報入力シート!M72="","",基本情報入力シート!M72)</f>
        <v/>
      </c>
      <c r="K35" s="768" t="str">
        <f>IF(基本情報入力シート!R72="","",基本情報入力シート!R72)</f>
        <v/>
      </c>
      <c r="L35" s="768" t="str">
        <f>IF(基本情報入力シート!W72="","",基本情報入力シート!W72)</f>
        <v/>
      </c>
      <c r="M35" s="784" t="str">
        <f>IF(基本情報入力シート!X72="","",基本情報入力シート!X72)</f>
        <v/>
      </c>
      <c r="N35" s="796" t="str">
        <f>IF(基本情報入力シート!Y72="","",基本情報入力シート!Y72)</f>
        <v/>
      </c>
      <c r="O35" s="804"/>
      <c r="P35" s="808"/>
      <c r="Q35" s="813"/>
      <c r="R35" s="820"/>
      <c r="S35" s="825"/>
      <c r="T35" s="830" t="str">
        <f>IFERROR(S35*VLOOKUP(AE35,'【参考】数式用3'!$AD$3:$BA$14,MATCH(N35,'【参考】数式用3'!$AD$2:$BA$2,0)),"")</f>
        <v/>
      </c>
      <c r="U35" s="835"/>
      <c r="V35" s="842"/>
      <c r="W35" s="843"/>
      <c r="X35" s="852" t="str">
        <f>IFERROR(V35*VLOOKUP(AF35,'【参考】数式用3'!$AD$15:$BA$23,MATCH(N35,'【参考】数式用3'!$AD$2:$BA$2,0)),"")</f>
        <v/>
      </c>
      <c r="Y35" s="861"/>
      <c r="Z35" s="864"/>
      <c r="AA35" s="870"/>
      <c r="AB35" s="852" t="str">
        <f>IFERROR(AA35*VLOOKUP(AG35,'【参考】数式用3'!$AD$24:$BA$27,MATCH(N35,'【参考】数式用3'!$AD$2:$BA$2,0)),"")</f>
        <v/>
      </c>
      <c r="AC35" s="878"/>
      <c r="AD35" s="881" t="str">
        <f t="shared" si="0"/>
        <v/>
      </c>
      <c r="AE35" s="884" t="str">
        <f t="shared" si="1"/>
        <v/>
      </c>
      <c r="AF35" s="884" t="str">
        <f t="shared" si="2"/>
        <v/>
      </c>
      <c r="AG35" s="884" t="str">
        <f t="shared" si="3"/>
        <v/>
      </c>
    </row>
    <row r="36" spans="1:33" ht="24.9" customHeight="1">
      <c r="A36" s="729">
        <v>21</v>
      </c>
      <c r="B36" s="742" t="str">
        <f>IF(基本情報入力シート!C73="","",基本情報入力シート!C73)</f>
        <v/>
      </c>
      <c r="C36" s="750"/>
      <c r="D36" s="750"/>
      <c r="E36" s="750"/>
      <c r="F36" s="750"/>
      <c r="G36" s="750"/>
      <c r="H36" s="750"/>
      <c r="I36" s="761"/>
      <c r="J36" s="767" t="str">
        <f>IF(基本情報入力シート!M73="","",基本情報入力シート!M73)</f>
        <v/>
      </c>
      <c r="K36" s="768" t="str">
        <f>IF(基本情報入力シート!R73="","",基本情報入力シート!R73)</f>
        <v/>
      </c>
      <c r="L36" s="768" t="str">
        <f>IF(基本情報入力シート!W73="","",基本情報入力シート!W73)</f>
        <v/>
      </c>
      <c r="M36" s="784" t="str">
        <f>IF(基本情報入力シート!X73="","",基本情報入力シート!X73)</f>
        <v/>
      </c>
      <c r="N36" s="796" t="str">
        <f>IF(基本情報入力シート!Y73="","",基本情報入力シート!Y73)</f>
        <v/>
      </c>
      <c r="O36" s="804"/>
      <c r="P36" s="808"/>
      <c r="Q36" s="813"/>
      <c r="R36" s="820"/>
      <c r="S36" s="825"/>
      <c r="T36" s="830" t="str">
        <f>IFERROR(S36*VLOOKUP(AE36,'【参考】数式用3'!$AD$3:$BA$14,MATCH(N36,'【参考】数式用3'!$AD$2:$BA$2,0)),"")</f>
        <v/>
      </c>
      <c r="U36" s="835"/>
      <c r="V36" s="842"/>
      <c r="W36" s="843"/>
      <c r="X36" s="852" t="str">
        <f>IFERROR(V36*VLOOKUP(AF36,'【参考】数式用3'!$AD$15:$BA$23,MATCH(N36,'【参考】数式用3'!$AD$2:$BA$2,0)),"")</f>
        <v/>
      </c>
      <c r="Y36" s="861"/>
      <c r="Z36" s="864"/>
      <c r="AA36" s="870"/>
      <c r="AB36" s="852" t="str">
        <f>IFERROR(AA36*VLOOKUP(AG36,'【参考】数式用3'!$AD$24:$BA$27,MATCH(N36,'【参考】数式用3'!$AD$2:$BA$2,0)),"")</f>
        <v/>
      </c>
      <c r="AC36" s="878"/>
      <c r="AD36" s="881" t="str">
        <f t="shared" si="0"/>
        <v/>
      </c>
      <c r="AE36" s="884" t="str">
        <f t="shared" si="1"/>
        <v/>
      </c>
      <c r="AF36" s="884" t="str">
        <f t="shared" si="2"/>
        <v/>
      </c>
      <c r="AG36" s="884" t="str">
        <f t="shared" si="3"/>
        <v/>
      </c>
    </row>
    <row r="37" spans="1:33" ht="24.9" customHeight="1">
      <c r="A37" s="729">
        <v>22</v>
      </c>
      <c r="B37" s="742" t="str">
        <f>IF(基本情報入力シート!C74="","",基本情報入力シート!C74)</f>
        <v/>
      </c>
      <c r="C37" s="750"/>
      <c r="D37" s="750"/>
      <c r="E37" s="750"/>
      <c r="F37" s="750"/>
      <c r="G37" s="750"/>
      <c r="H37" s="750"/>
      <c r="I37" s="761"/>
      <c r="J37" s="767" t="str">
        <f>IF(基本情報入力シート!M74="","",基本情報入力シート!M74)</f>
        <v/>
      </c>
      <c r="K37" s="768" t="str">
        <f>IF(基本情報入力シート!R74="","",基本情報入力シート!R74)</f>
        <v/>
      </c>
      <c r="L37" s="768" t="str">
        <f>IF(基本情報入力シート!W74="","",基本情報入力シート!W74)</f>
        <v/>
      </c>
      <c r="M37" s="784" t="str">
        <f>IF(基本情報入力シート!X74="","",基本情報入力シート!X74)</f>
        <v/>
      </c>
      <c r="N37" s="796" t="str">
        <f>IF(基本情報入力シート!Y74="","",基本情報入力シート!Y74)</f>
        <v/>
      </c>
      <c r="O37" s="804"/>
      <c r="P37" s="808"/>
      <c r="Q37" s="813"/>
      <c r="R37" s="820"/>
      <c r="S37" s="825"/>
      <c r="T37" s="830" t="str">
        <f>IFERROR(S37*VLOOKUP(AE37,'【参考】数式用3'!$AD$3:$BA$14,MATCH(N37,'【参考】数式用3'!$AD$2:$BA$2,0)),"")</f>
        <v/>
      </c>
      <c r="U37" s="835"/>
      <c r="V37" s="842"/>
      <c r="W37" s="843"/>
      <c r="X37" s="852" t="str">
        <f>IFERROR(V37*VLOOKUP(AF37,'【参考】数式用3'!$AD$15:$BA$23,MATCH(N37,'【参考】数式用3'!$AD$2:$BA$2,0)),"")</f>
        <v/>
      </c>
      <c r="Y37" s="861"/>
      <c r="Z37" s="864"/>
      <c r="AA37" s="870"/>
      <c r="AB37" s="852" t="str">
        <f>IFERROR(AA37*VLOOKUP(AG37,'【参考】数式用3'!$AD$24:$BA$27,MATCH(N37,'【参考】数式用3'!$AD$2:$BA$2,0)),"")</f>
        <v/>
      </c>
      <c r="AC37" s="878"/>
      <c r="AD37" s="881" t="str">
        <f t="shared" si="0"/>
        <v/>
      </c>
      <c r="AE37" s="884" t="str">
        <f t="shared" si="1"/>
        <v/>
      </c>
      <c r="AF37" s="884" t="str">
        <f t="shared" si="2"/>
        <v/>
      </c>
      <c r="AG37" s="884" t="str">
        <f t="shared" si="3"/>
        <v/>
      </c>
    </row>
    <row r="38" spans="1:33" ht="24.9" customHeight="1">
      <c r="A38" s="729">
        <v>23</v>
      </c>
      <c r="B38" s="742" t="str">
        <f>IF(基本情報入力シート!C75="","",基本情報入力シート!C75)</f>
        <v/>
      </c>
      <c r="C38" s="750"/>
      <c r="D38" s="750"/>
      <c r="E38" s="750"/>
      <c r="F38" s="750"/>
      <c r="G38" s="750"/>
      <c r="H38" s="750"/>
      <c r="I38" s="761"/>
      <c r="J38" s="767" t="str">
        <f>IF(基本情報入力シート!M75="","",基本情報入力シート!M75)</f>
        <v/>
      </c>
      <c r="K38" s="768" t="str">
        <f>IF(基本情報入力シート!R75="","",基本情報入力シート!R75)</f>
        <v/>
      </c>
      <c r="L38" s="768" t="str">
        <f>IF(基本情報入力シート!W75="","",基本情報入力シート!W75)</f>
        <v/>
      </c>
      <c r="M38" s="784" t="str">
        <f>IF(基本情報入力シート!X75="","",基本情報入力シート!X75)</f>
        <v/>
      </c>
      <c r="N38" s="796" t="str">
        <f>IF(基本情報入力シート!Y75="","",基本情報入力シート!Y75)</f>
        <v/>
      </c>
      <c r="O38" s="804"/>
      <c r="P38" s="808"/>
      <c r="Q38" s="813"/>
      <c r="R38" s="820"/>
      <c r="S38" s="825"/>
      <c r="T38" s="830" t="str">
        <f>IFERROR(S38*VLOOKUP(AE38,'【参考】数式用3'!$AD$3:$BA$14,MATCH(N38,'【参考】数式用3'!$AD$2:$BA$2,0)),"")</f>
        <v/>
      </c>
      <c r="U38" s="835"/>
      <c r="V38" s="842"/>
      <c r="W38" s="843"/>
      <c r="X38" s="852" t="str">
        <f>IFERROR(V38*VLOOKUP(AF38,'【参考】数式用3'!$AD$15:$BA$23,MATCH(N38,'【参考】数式用3'!$AD$2:$BA$2,0)),"")</f>
        <v/>
      </c>
      <c r="Y38" s="861"/>
      <c r="Z38" s="864"/>
      <c r="AA38" s="870"/>
      <c r="AB38" s="852" t="str">
        <f>IFERROR(AA38*VLOOKUP(AG38,'【参考】数式用3'!$AD$24:$BA$27,MATCH(N38,'【参考】数式用3'!$AD$2:$BA$2,0)),"")</f>
        <v/>
      </c>
      <c r="AC38" s="878"/>
      <c r="AD38" s="881" t="str">
        <f t="shared" si="0"/>
        <v/>
      </c>
      <c r="AE38" s="884" t="str">
        <f t="shared" si="1"/>
        <v/>
      </c>
      <c r="AF38" s="884" t="str">
        <f t="shared" si="2"/>
        <v/>
      </c>
      <c r="AG38" s="884" t="str">
        <f t="shared" si="3"/>
        <v/>
      </c>
    </row>
    <row r="39" spans="1:33" ht="24.9" customHeight="1">
      <c r="A39" s="729">
        <v>24</v>
      </c>
      <c r="B39" s="742" t="str">
        <f>IF(基本情報入力シート!C76="","",基本情報入力シート!C76)</f>
        <v/>
      </c>
      <c r="C39" s="750"/>
      <c r="D39" s="750"/>
      <c r="E39" s="750"/>
      <c r="F39" s="750"/>
      <c r="G39" s="750"/>
      <c r="H39" s="750"/>
      <c r="I39" s="761"/>
      <c r="J39" s="767" t="str">
        <f>IF(基本情報入力シート!M76="","",基本情報入力シート!M76)</f>
        <v/>
      </c>
      <c r="K39" s="768" t="str">
        <f>IF(基本情報入力シート!R76="","",基本情報入力シート!R76)</f>
        <v/>
      </c>
      <c r="L39" s="768" t="str">
        <f>IF(基本情報入力シート!W76="","",基本情報入力シート!W76)</f>
        <v/>
      </c>
      <c r="M39" s="784" t="str">
        <f>IF(基本情報入力シート!X76="","",基本情報入力シート!X76)</f>
        <v/>
      </c>
      <c r="N39" s="796" t="str">
        <f>IF(基本情報入力シート!Y76="","",基本情報入力シート!Y76)</f>
        <v/>
      </c>
      <c r="O39" s="804"/>
      <c r="P39" s="808"/>
      <c r="Q39" s="813"/>
      <c r="R39" s="820"/>
      <c r="S39" s="825"/>
      <c r="T39" s="830" t="str">
        <f>IFERROR(S39*VLOOKUP(AE39,'【参考】数式用3'!$AD$3:$BA$14,MATCH(N39,'【参考】数式用3'!$AD$2:$BA$2,0)),"")</f>
        <v/>
      </c>
      <c r="U39" s="835"/>
      <c r="V39" s="842"/>
      <c r="W39" s="843"/>
      <c r="X39" s="852" t="str">
        <f>IFERROR(V39*VLOOKUP(AF39,'【参考】数式用3'!$AD$15:$BA$23,MATCH(N39,'【参考】数式用3'!$AD$2:$BA$2,0)),"")</f>
        <v/>
      </c>
      <c r="Y39" s="861"/>
      <c r="Z39" s="864"/>
      <c r="AA39" s="870"/>
      <c r="AB39" s="852" t="str">
        <f>IFERROR(AA39*VLOOKUP(AG39,'【参考】数式用3'!$AD$24:$BA$27,MATCH(N39,'【参考】数式用3'!$AD$2:$BA$2,0)),"")</f>
        <v/>
      </c>
      <c r="AC39" s="878"/>
      <c r="AD39" s="881" t="str">
        <f t="shared" si="0"/>
        <v/>
      </c>
      <c r="AE39" s="884" t="str">
        <f t="shared" si="1"/>
        <v/>
      </c>
      <c r="AF39" s="884" t="str">
        <f t="shared" si="2"/>
        <v/>
      </c>
      <c r="AG39" s="884" t="str">
        <f t="shared" si="3"/>
        <v/>
      </c>
    </row>
    <row r="40" spans="1:33" ht="24.9" customHeight="1">
      <c r="A40" s="729">
        <v>25</v>
      </c>
      <c r="B40" s="742" t="str">
        <f>IF(基本情報入力シート!C77="","",基本情報入力シート!C77)</f>
        <v/>
      </c>
      <c r="C40" s="750"/>
      <c r="D40" s="750"/>
      <c r="E40" s="750"/>
      <c r="F40" s="750"/>
      <c r="G40" s="750"/>
      <c r="H40" s="750"/>
      <c r="I40" s="761"/>
      <c r="J40" s="767" t="str">
        <f>IF(基本情報入力シート!M77="","",基本情報入力シート!M77)</f>
        <v/>
      </c>
      <c r="K40" s="768" t="str">
        <f>IF(基本情報入力シート!R77="","",基本情報入力シート!R77)</f>
        <v/>
      </c>
      <c r="L40" s="768" t="str">
        <f>IF(基本情報入力シート!W77="","",基本情報入力シート!W77)</f>
        <v/>
      </c>
      <c r="M40" s="784" t="str">
        <f>IF(基本情報入力シート!X77="","",基本情報入力シート!X77)</f>
        <v/>
      </c>
      <c r="N40" s="796" t="str">
        <f>IF(基本情報入力シート!Y77="","",基本情報入力シート!Y77)</f>
        <v/>
      </c>
      <c r="O40" s="804"/>
      <c r="P40" s="808"/>
      <c r="Q40" s="813"/>
      <c r="R40" s="820"/>
      <c r="S40" s="825"/>
      <c r="T40" s="830" t="str">
        <f>IFERROR(S40*VLOOKUP(AE40,'【参考】数式用3'!$AD$3:$BA$14,MATCH(N40,'【参考】数式用3'!$AD$2:$BA$2,0)),"")</f>
        <v/>
      </c>
      <c r="U40" s="835"/>
      <c r="V40" s="842"/>
      <c r="W40" s="843"/>
      <c r="X40" s="852" t="str">
        <f>IFERROR(V40*VLOOKUP(AF40,'【参考】数式用3'!$AD$15:$BA$23,MATCH(N40,'【参考】数式用3'!$AD$2:$BA$2,0)),"")</f>
        <v/>
      </c>
      <c r="Y40" s="861"/>
      <c r="Z40" s="864"/>
      <c r="AA40" s="870"/>
      <c r="AB40" s="852" t="str">
        <f>IFERROR(AA40*VLOOKUP(AG40,'【参考】数式用3'!$AD$24:$BA$27,MATCH(N40,'【参考】数式用3'!$AD$2:$BA$2,0)),"")</f>
        <v/>
      </c>
      <c r="AC40" s="878"/>
      <c r="AD40" s="881" t="str">
        <f t="shared" si="0"/>
        <v/>
      </c>
      <c r="AE40" s="884" t="str">
        <f t="shared" si="1"/>
        <v/>
      </c>
      <c r="AF40" s="884" t="str">
        <f t="shared" si="2"/>
        <v/>
      </c>
      <c r="AG40" s="884" t="str">
        <f t="shared" si="3"/>
        <v/>
      </c>
    </row>
    <row r="41" spans="1:33" ht="24.9" customHeight="1">
      <c r="A41" s="729">
        <v>26</v>
      </c>
      <c r="B41" s="742" t="str">
        <f>IF(基本情報入力シート!C78="","",基本情報入力シート!C78)</f>
        <v/>
      </c>
      <c r="C41" s="750"/>
      <c r="D41" s="750"/>
      <c r="E41" s="750"/>
      <c r="F41" s="750"/>
      <c r="G41" s="750"/>
      <c r="H41" s="750"/>
      <c r="I41" s="761"/>
      <c r="J41" s="767" t="str">
        <f>IF(基本情報入力シート!M78="","",基本情報入力シート!M78)</f>
        <v/>
      </c>
      <c r="K41" s="768" t="str">
        <f>IF(基本情報入力シート!R78="","",基本情報入力シート!R78)</f>
        <v/>
      </c>
      <c r="L41" s="768" t="str">
        <f>IF(基本情報入力シート!W78="","",基本情報入力シート!W78)</f>
        <v/>
      </c>
      <c r="M41" s="784" t="str">
        <f>IF(基本情報入力シート!X78="","",基本情報入力シート!X78)</f>
        <v/>
      </c>
      <c r="N41" s="796" t="str">
        <f>IF(基本情報入力シート!Y78="","",基本情報入力シート!Y78)</f>
        <v/>
      </c>
      <c r="O41" s="804"/>
      <c r="P41" s="808"/>
      <c r="Q41" s="813"/>
      <c r="R41" s="820"/>
      <c r="S41" s="825"/>
      <c r="T41" s="830" t="str">
        <f>IFERROR(S41*VLOOKUP(AE41,'【参考】数式用3'!$AD$3:$BA$14,MATCH(N41,'【参考】数式用3'!$AD$2:$BA$2,0)),"")</f>
        <v/>
      </c>
      <c r="U41" s="835"/>
      <c r="V41" s="842"/>
      <c r="W41" s="843"/>
      <c r="X41" s="852" t="str">
        <f>IFERROR(V41*VLOOKUP(AF41,'【参考】数式用3'!$AD$15:$BA$23,MATCH(N41,'【参考】数式用3'!$AD$2:$BA$2,0)),"")</f>
        <v/>
      </c>
      <c r="Y41" s="861"/>
      <c r="Z41" s="864"/>
      <c r="AA41" s="870"/>
      <c r="AB41" s="852" t="str">
        <f>IFERROR(AA41*VLOOKUP(AG41,'【参考】数式用3'!$AD$24:$BA$27,MATCH(N41,'【参考】数式用3'!$AD$2:$BA$2,0)),"")</f>
        <v/>
      </c>
      <c r="AC41" s="878"/>
      <c r="AD41" s="881" t="str">
        <f t="shared" si="0"/>
        <v/>
      </c>
      <c r="AE41" s="884" t="str">
        <f t="shared" si="1"/>
        <v/>
      </c>
      <c r="AF41" s="884" t="str">
        <f t="shared" si="2"/>
        <v/>
      </c>
      <c r="AG41" s="884" t="str">
        <f t="shared" si="3"/>
        <v/>
      </c>
    </row>
    <row r="42" spans="1:33" ht="24.9" customHeight="1">
      <c r="A42" s="729">
        <v>27</v>
      </c>
      <c r="B42" s="742" t="str">
        <f>IF(基本情報入力シート!C79="","",基本情報入力シート!C79)</f>
        <v/>
      </c>
      <c r="C42" s="750"/>
      <c r="D42" s="750"/>
      <c r="E42" s="750"/>
      <c r="F42" s="750"/>
      <c r="G42" s="750"/>
      <c r="H42" s="750"/>
      <c r="I42" s="761"/>
      <c r="J42" s="767" t="str">
        <f>IF(基本情報入力シート!M79="","",基本情報入力シート!M79)</f>
        <v/>
      </c>
      <c r="K42" s="768" t="str">
        <f>IF(基本情報入力シート!R79="","",基本情報入力シート!R79)</f>
        <v/>
      </c>
      <c r="L42" s="768" t="str">
        <f>IF(基本情報入力シート!W79="","",基本情報入力シート!W79)</f>
        <v/>
      </c>
      <c r="M42" s="784" t="str">
        <f>IF(基本情報入力シート!X79="","",基本情報入力シート!X79)</f>
        <v/>
      </c>
      <c r="N42" s="796" t="str">
        <f>IF(基本情報入力シート!Y79="","",基本情報入力シート!Y79)</f>
        <v/>
      </c>
      <c r="O42" s="804"/>
      <c r="P42" s="808"/>
      <c r="Q42" s="813"/>
      <c r="R42" s="820"/>
      <c r="S42" s="825"/>
      <c r="T42" s="830" t="str">
        <f>IFERROR(S42*VLOOKUP(AE42,'【参考】数式用3'!$AD$3:$BA$14,MATCH(N42,'【参考】数式用3'!$AD$2:$BA$2,0)),"")</f>
        <v/>
      </c>
      <c r="U42" s="835"/>
      <c r="V42" s="842"/>
      <c r="W42" s="843"/>
      <c r="X42" s="852" t="str">
        <f>IFERROR(V42*VLOOKUP(AF42,'【参考】数式用3'!$AD$15:$BA$23,MATCH(N42,'【参考】数式用3'!$AD$2:$BA$2,0)),"")</f>
        <v/>
      </c>
      <c r="Y42" s="861"/>
      <c r="Z42" s="864"/>
      <c r="AA42" s="870"/>
      <c r="AB42" s="852" t="str">
        <f>IFERROR(AA42*VLOOKUP(AG42,'【参考】数式用3'!$AD$24:$BA$27,MATCH(N42,'【参考】数式用3'!$AD$2:$BA$2,0)),"")</f>
        <v/>
      </c>
      <c r="AC42" s="878"/>
      <c r="AD42" s="881" t="str">
        <f t="shared" si="0"/>
        <v/>
      </c>
      <c r="AE42" s="884" t="str">
        <f t="shared" si="1"/>
        <v/>
      </c>
      <c r="AF42" s="884" t="str">
        <f t="shared" si="2"/>
        <v/>
      </c>
      <c r="AG42" s="884" t="str">
        <f t="shared" si="3"/>
        <v/>
      </c>
    </row>
    <row r="43" spans="1:33" ht="24.9" customHeight="1">
      <c r="A43" s="729">
        <v>28</v>
      </c>
      <c r="B43" s="742" t="str">
        <f>IF(基本情報入力シート!C80="","",基本情報入力シート!C80)</f>
        <v/>
      </c>
      <c r="C43" s="750"/>
      <c r="D43" s="750"/>
      <c r="E43" s="750"/>
      <c r="F43" s="750"/>
      <c r="G43" s="750"/>
      <c r="H43" s="750"/>
      <c r="I43" s="761"/>
      <c r="J43" s="767" t="str">
        <f>IF(基本情報入力シート!M80="","",基本情報入力シート!M80)</f>
        <v/>
      </c>
      <c r="K43" s="768" t="str">
        <f>IF(基本情報入力シート!R80="","",基本情報入力シート!R80)</f>
        <v/>
      </c>
      <c r="L43" s="768" t="str">
        <f>IF(基本情報入力シート!W80="","",基本情報入力シート!W80)</f>
        <v/>
      </c>
      <c r="M43" s="784" t="str">
        <f>IF(基本情報入力シート!X80="","",基本情報入力シート!X80)</f>
        <v/>
      </c>
      <c r="N43" s="796" t="str">
        <f>IF(基本情報入力シート!Y80="","",基本情報入力シート!Y80)</f>
        <v/>
      </c>
      <c r="O43" s="804"/>
      <c r="P43" s="808"/>
      <c r="Q43" s="813"/>
      <c r="R43" s="820"/>
      <c r="S43" s="825"/>
      <c r="T43" s="830" t="str">
        <f>IFERROR(S43*VLOOKUP(AE43,'【参考】数式用3'!$AD$3:$BA$14,MATCH(N43,'【参考】数式用3'!$AD$2:$BA$2,0)),"")</f>
        <v/>
      </c>
      <c r="U43" s="835"/>
      <c r="V43" s="842"/>
      <c r="W43" s="843"/>
      <c r="X43" s="852" t="str">
        <f>IFERROR(V43*VLOOKUP(AF43,'【参考】数式用3'!$AD$15:$BA$23,MATCH(N43,'【参考】数式用3'!$AD$2:$BA$2,0)),"")</f>
        <v/>
      </c>
      <c r="Y43" s="861"/>
      <c r="Z43" s="864"/>
      <c r="AA43" s="870"/>
      <c r="AB43" s="852" t="str">
        <f>IFERROR(AA43*VLOOKUP(AG43,'【参考】数式用3'!$AD$24:$BA$27,MATCH(N43,'【参考】数式用3'!$AD$2:$BA$2,0)),"")</f>
        <v/>
      </c>
      <c r="AC43" s="878"/>
      <c r="AD43" s="881" t="str">
        <f t="shared" si="0"/>
        <v/>
      </c>
      <c r="AE43" s="884" t="str">
        <f t="shared" si="1"/>
        <v/>
      </c>
      <c r="AF43" s="884" t="str">
        <f t="shared" si="2"/>
        <v/>
      </c>
      <c r="AG43" s="884" t="str">
        <f t="shared" si="3"/>
        <v/>
      </c>
    </row>
    <row r="44" spans="1:33" ht="24.9" customHeight="1">
      <c r="A44" s="729">
        <v>29</v>
      </c>
      <c r="B44" s="742" t="str">
        <f>IF(基本情報入力シート!C81="","",基本情報入力シート!C81)</f>
        <v/>
      </c>
      <c r="C44" s="750"/>
      <c r="D44" s="750"/>
      <c r="E44" s="750"/>
      <c r="F44" s="750"/>
      <c r="G44" s="750"/>
      <c r="H44" s="750"/>
      <c r="I44" s="761"/>
      <c r="J44" s="767" t="str">
        <f>IF(基本情報入力シート!M81="","",基本情報入力シート!M81)</f>
        <v/>
      </c>
      <c r="K44" s="768" t="str">
        <f>IF(基本情報入力シート!R81="","",基本情報入力シート!R81)</f>
        <v/>
      </c>
      <c r="L44" s="768" t="str">
        <f>IF(基本情報入力シート!W81="","",基本情報入力シート!W81)</f>
        <v/>
      </c>
      <c r="M44" s="784" t="str">
        <f>IF(基本情報入力シート!X81="","",基本情報入力シート!X81)</f>
        <v/>
      </c>
      <c r="N44" s="796" t="str">
        <f>IF(基本情報入力シート!Y81="","",基本情報入力シート!Y81)</f>
        <v/>
      </c>
      <c r="O44" s="804"/>
      <c r="P44" s="808"/>
      <c r="Q44" s="813"/>
      <c r="R44" s="820"/>
      <c r="S44" s="825"/>
      <c r="T44" s="830" t="str">
        <f>IFERROR(S44*VLOOKUP(AE44,'【参考】数式用3'!$AD$3:$BA$14,MATCH(N44,'【参考】数式用3'!$AD$2:$BA$2,0)),"")</f>
        <v/>
      </c>
      <c r="U44" s="835"/>
      <c r="V44" s="842"/>
      <c r="W44" s="843"/>
      <c r="X44" s="852" t="str">
        <f>IFERROR(V44*VLOOKUP(AF44,'【参考】数式用3'!$AD$15:$BA$23,MATCH(N44,'【参考】数式用3'!$AD$2:$BA$2,0)),"")</f>
        <v/>
      </c>
      <c r="Y44" s="861"/>
      <c r="Z44" s="864"/>
      <c r="AA44" s="870"/>
      <c r="AB44" s="852" t="str">
        <f>IFERROR(AA44*VLOOKUP(AG44,'【参考】数式用3'!$AD$24:$BA$27,MATCH(N44,'【参考】数式用3'!$AD$2:$BA$2,0)),"")</f>
        <v/>
      </c>
      <c r="AC44" s="878"/>
      <c r="AD44" s="881" t="str">
        <f t="shared" si="0"/>
        <v/>
      </c>
      <c r="AE44" s="884" t="str">
        <f t="shared" si="1"/>
        <v/>
      </c>
      <c r="AF44" s="884" t="str">
        <f t="shared" si="2"/>
        <v/>
      </c>
      <c r="AG44" s="884" t="str">
        <f t="shared" si="3"/>
        <v/>
      </c>
    </row>
    <row r="45" spans="1:33" ht="24.9" customHeight="1">
      <c r="A45" s="729">
        <v>30</v>
      </c>
      <c r="B45" s="742" t="str">
        <f>IF(基本情報入力シート!C82="","",基本情報入力シート!C82)</f>
        <v/>
      </c>
      <c r="C45" s="750"/>
      <c r="D45" s="750"/>
      <c r="E45" s="750"/>
      <c r="F45" s="750"/>
      <c r="G45" s="750"/>
      <c r="H45" s="750"/>
      <c r="I45" s="761"/>
      <c r="J45" s="767" t="str">
        <f>IF(基本情報入力シート!M82="","",基本情報入力シート!M82)</f>
        <v/>
      </c>
      <c r="K45" s="768" t="str">
        <f>IF(基本情報入力シート!R82="","",基本情報入力シート!R82)</f>
        <v/>
      </c>
      <c r="L45" s="768" t="str">
        <f>IF(基本情報入力シート!W82="","",基本情報入力シート!W82)</f>
        <v/>
      </c>
      <c r="M45" s="784" t="str">
        <f>IF(基本情報入力シート!X82="","",基本情報入力シート!X82)</f>
        <v/>
      </c>
      <c r="N45" s="796" t="str">
        <f>IF(基本情報入力シート!Y82="","",基本情報入力シート!Y82)</f>
        <v/>
      </c>
      <c r="O45" s="804"/>
      <c r="P45" s="808"/>
      <c r="Q45" s="813"/>
      <c r="R45" s="820"/>
      <c r="S45" s="825"/>
      <c r="T45" s="830" t="str">
        <f>IFERROR(S45*VLOOKUP(AE45,'【参考】数式用3'!$AD$3:$BA$14,MATCH(N45,'【参考】数式用3'!$AD$2:$BA$2,0)),"")</f>
        <v/>
      </c>
      <c r="U45" s="835"/>
      <c r="V45" s="842"/>
      <c r="W45" s="843"/>
      <c r="X45" s="852" t="str">
        <f>IFERROR(V45*VLOOKUP(AF45,'【参考】数式用3'!$AD$15:$BA$23,MATCH(N45,'【参考】数式用3'!$AD$2:$BA$2,0)),"")</f>
        <v/>
      </c>
      <c r="Y45" s="861"/>
      <c r="Z45" s="864"/>
      <c r="AA45" s="870"/>
      <c r="AB45" s="852" t="str">
        <f>IFERROR(AA45*VLOOKUP(AG45,'【参考】数式用3'!$AD$24:$BA$27,MATCH(N45,'【参考】数式用3'!$AD$2:$BA$2,0)),"")</f>
        <v/>
      </c>
      <c r="AC45" s="878"/>
      <c r="AD45" s="881" t="str">
        <f t="shared" si="0"/>
        <v/>
      </c>
      <c r="AE45" s="884" t="str">
        <f t="shared" si="1"/>
        <v/>
      </c>
      <c r="AF45" s="884" t="str">
        <f t="shared" si="2"/>
        <v/>
      </c>
      <c r="AG45" s="884" t="str">
        <f t="shared" si="3"/>
        <v/>
      </c>
    </row>
    <row r="46" spans="1:33" ht="24.9" customHeight="1">
      <c r="A46" s="729">
        <v>31</v>
      </c>
      <c r="B46" s="742" t="str">
        <f>IF(基本情報入力シート!C83="","",基本情報入力シート!C83)</f>
        <v/>
      </c>
      <c r="C46" s="750"/>
      <c r="D46" s="750"/>
      <c r="E46" s="750"/>
      <c r="F46" s="750"/>
      <c r="G46" s="750"/>
      <c r="H46" s="750"/>
      <c r="I46" s="761"/>
      <c r="J46" s="767" t="str">
        <f>IF(基本情報入力シート!M83="","",基本情報入力シート!M83)</f>
        <v/>
      </c>
      <c r="K46" s="768" t="str">
        <f>IF(基本情報入力シート!R83="","",基本情報入力シート!R83)</f>
        <v/>
      </c>
      <c r="L46" s="768" t="str">
        <f>IF(基本情報入力シート!W83="","",基本情報入力シート!W83)</f>
        <v/>
      </c>
      <c r="M46" s="784" t="str">
        <f>IF(基本情報入力シート!X83="","",基本情報入力シート!X83)</f>
        <v/>
      </c>
      <c r="N46" s="796" t="str">
        <f>IF(基本情報入力シート!Y83="","",基本情報入力シート!Y83)</f>
        <v/>
      </c>
      <c r="O46" s="804"/>
      <c r="P46" s="808"/>
      <c r="Q46" s="813"/>
      <c r="R46" s="820"/>
      <c r="S46" s="825"/>
      <c r="T46" s="830" t="str">
        <f>IFERROR(S46*VLOOKUP(AE46,'【参考】数式用3'!$AD$3:$BA$14,MATCH(N46,'【参考】数式用3'!$AD$2:$BA$2,0)),"")</f>
        <v/>
      </c>
      <c r="U46" s="835"/>
      <c r="V46" s="842"/>
      <c r="W46" s="843"/>
      <c r="X46" s="852" t="str">
        <f>IFERROR(V46*VLOOKUP(AF46,'【参考】数式用3'!$AD$15:$BA$23,MATCH(N46,'【参考】数式用3'!$AD$2:$BA$2,0)),"")</f>
        <v/>
      </c>
      <c r="Y46" s="861"/>
      <c r="Z46" s="864"/>
      <c r="AA46" s="870"/>
      <c r="AB46" s="852" t="str">
        <f>IFERROR(AA46*VLOOKUP(AG46,'【参考】数式用3'!$AD$24:$BA$27,MATCH(N46,'【参考】数式用3'!$AD$2:$BA$2,0)),"")</f>
        <v/>
      </c>
      <c r="AC46" s="878"/>
      <c r="AD46" s="881" t="str">
        <f t="shared" si="0"/>
        <v/>
      </c>
      <c r="AE46" s="884" t="str">
        <f t="shared" si="1"/>
        <v/>
      </c>
      <c r="AF46" s="884" t="str">
        <f t="shared" si="2"/>
        <v/>
      </c>
      <c r="AG46" s="884" t="str">
        <f t="shared" si="3"/>
        <v/>
      </c>
    </row>
    <row r="47" spans="1:33" ht="24.9" customHeight="1">
      <c r="A47" s="729">
        <v>32</v>
      </c>
      <c r="B47" s="742" t="str">
        <f>IF(基本情報入力シート!C84="","",基本情報入力シート!C84)</f>
        <v/>
      </c>
      <c r="C47" s="750"/>
      <c r="D47" s="750"/>
      <c r="E47" s="750"/>
      <c r="F47" s="750"/>
      <c r="G47" s="750"/>
      <c r="H47" s="750"/>
      <c r="I47" s="761"/>
      <c r="J47" s="767" t="str">
        <f>IF(基本情報入力シート!M84="","",基本情報入力シート!M84)</f>
        <v/>
      </c>
      <c r="K47" s="768" t="str">
        <f>IF(基本情報入力シート!R84="","",基本情報入力シート!R84)</f>
        <v/>
      </c>
      <c r="L47" s="768" t="str">
        <f>IF(基本情報入力シート!W84="","",基本情報入力シート!W84)</f>
        <v/>
      </c>
      <c r="M47" s="784" t="str">
        <f>IF(基本情報入力シート!X84="","",基本情報入力シート!X84)</f>
        <v/>
      </c>
      <c r="N47" s="796" t="str">
        <f>IF(基本情報入力シート!Y84="","",基本情報入力シート!Y84)</f>
        <v/>
      </c>
      <c r="O47" s="804"/>
      <c r="P47" s="808"/>
      <c r="Q47" s="813"/>
      <c r="R47" s="820"/>
      <c r="S47" s="825"/>
      <c r="T47" s="830" t="str">
        <f>IFERROR(S47*VLOOKUP(AE47,'【参考】数式用3'!$AD$3:$BA$14,MATCH(N47,'【参考】数式用3'!$AD$2:$BA$2,0)),"")</f>
        <v/>
      </c>
      <c r="U47" s="835"/>
      <c r="V47" s="842"/>
      <c r="W47" s="843"/>
      <c r="X47" s="852" t="str">
        <f>IFERROR(V47*VLOOKUP(AF47,'【参考】数式用3'!$AD$15:$BA$23,MATCH(N47,'【参考】数式用3'!$AD$2:$BA$2,0)),"")</f>
        <v/>
      </c>
      <c r="Y47" s="861"/>
      <c r="Z47" s="864"/>
      <c r="AA47" s="870"/>
      <c r="AB47" s="852" t="str">
        <f>IFERROR(AA47*VLOOKUP(AG47,'【参考】数式用3'!$AD$24:$BA$27,MATCH(N47,'【参考】数式用3'!$AD$2:$BA$2,0)),"")</f>
        <v/>
      </c>
      <c r="AC47" s="878"/>
      <c r="AD47" s="881" t="str">
        <f t="shared" si="0"/>
        <v/>
      </c>
      <c r="AE47" s="884" t="str">
        <f t="shared" si="1"/>
        <v/>
      </c>
      <c r="AF47" s="884" t="str">
        <f t="shared" si="2"/>
        <v/>
      </c>
      <c r="AG47" s="884" t="str">
        <f t="shared" si="3"/>
        <v/>
      </c>
    </row>
    <row r="48" spans="1:33" ht="24.9" customHeight="1">
      <c r="A48" s="729">
        <v>33</v>
      </c>
      <c r="B48" s="742" t="str">
        <f>IF(基本情報入力シート!C85="","",基本情報入力シート!C85)</f>
        <v/>
      </c>
      <c r="C48" s="750"/>
      <c r="D48" s="750"/>
      <c r="E48" s="750"/>
      <c r="F48" s="750"/>
      <c r="G48" s="750"/>
      <c r="H48" s="750"/>
      <c r="I48" s="761"/>
      <c r="J48" s="767" t="str">
        <f>IF(基本情報入力シート!M85="","",基本情報入力シート!M85)</f>
        <v/>
      </c>
      <c r="K48" s="768" t="str">
        <f>IF(基本情報入力シート!R85="","",基本情報入力シート!R85)</f>
        <v/>
      </c>
      <c r="L48" s="768" t="str">
        <f>IF(基本情報入力シート!W85="","",基本情報入力シート!W85)</f>
        <v/>
      </c>
      <c r="M48" s="784" t="str">
        <f>IF(基本情報入力シート!X85="","",基本情報入力シート!X85)</f>
        <v/>
      </c>
      <c r="N48" s="796" t="str">
        <f>IF(基本情報入力シート!Y85="","",基本情報入力シート!Y85)</f>
        <v/>
      </c>
      <c r="O48" s="804"/>
      <c r="P48" s="808"/>
      <c r="Q48" s="813"/>
      <c r="R48" s="820"/>
      <c r="S48" s="825"/>
      <c r="T48" s="830" t="str">
        <f>IFERROR(S48*VLOOKUP(AE48,'【参考】数式用3'!$AD$3:$BA$14,MATCH(N48,'【参考】数式用3'!$AD$2:$BA$2,0)),"")</f>
        <v/>
      </c>
      <c r="U48" s="835"/>
      <c r="V48" s="842"/>
      <c r="W48" s="843"/>
      <c r="X48" s="852" t="str">
        <f>IFERROR(V48*VLOOKUP(AF48,'【参考】数式用3'!$AD$15:$BA$23,MATCH(N48,'【参考】数式用3'!$AD$2:$BA$2,0)),"")</f>
        <v/>
      </c>
      <c r="Y48" s="861"/>
      <c r="Z48" s="864"/>
      <c r="AA48" s="870"/>
      <c r="AB48" s="852" t="str">
        <f>IFERROR(AA48*VLOOKUP(AG48,'【参考】数式用3'!$AD$24:$BA$27,MATCH(N48,'【参考】数式用3'!$AD$2:$BA$2,0)),"")</f>
        <v/>
      </c>
      <c r="AC48" s="878"/>
      <c r="AD48" s="881" t="str">
        <f t="shared" si="0"/>
        <v/>
      </c>
      <c r="AE48" s="884" t="str">
        <f t="shared" si="1"/>
        <v/>
      </c>
      <c r="AF48" s="884" t="str">
        <f t="shared" si="2"/>
        <v/>
      </c>
      <c r="AG48" s="884" t="str">
        <f t="shared" si="3"/>
        <v/>
      </c>
    </row>
    <row r="49" spans="1:33" ht="24.9" customHeight="1">
      <c r="A49" s="729">
        <v>34</v>
      </c>
      <c r="B49" s="742" t="str">
        <f>IF(基本情報入力シート!C86="","",基本情報入力シート!C86)</f>
        <v/>
      </c>
      <c r="C49" s="750"/>
      <c r="D49" s="750"/>
      <c r="E49" s="750"/>
      <c r="F49" s="750"/>
      <c r="G49" s="750"/>
      <c r="H49" s="750"/>
      <c r="I49" s="761"/>
      <c r="J49" s="767" t="str">
        <f>IF(基本情報入力シート!M86="","",基本情報入力シート!M86)</f>
        <v/>
      </c>
      <c r="K49" s="768" t="str">
        <f>IF(基本情報入力シート!R86="","",基本情報入力シート!R86)</f>
        <v/>
      </c>
      <c r="L49" s="768" t="str">
        <f>IF(基本情報入力シート!W86="","",基本情報入力シート!W86)</f>
        <v/>
      </c>
      <c r="M49" s="784" t="str">
        <f>IF(基本情報入力シート!X86="","",基本情報入力シート!X86)</f>
        <v/>
      </c>
      <c r="N49" s="796" t="str">
        <f>IF(基本情報入力シート!Y86="","",基本情報入力シート!Y86)</f>
        <v/>
      </c>
      <c r="O49" s="804"/>
      <c r="P49" s="808"/>
      <c r="Q49" s="813"/>
      <c r="R49" s="820"/>
      <c r="S49" s="825"/>
      <c r="T49" s="830" t="str">
        <f>IFERROR(S49*VLOOKUP(AE49,'【参考】数式用3'!$AD$3:$BA$14,MATCH(N49,'【参考】数式用3'!$AD$2:$BA$2,0)),"")</f>
        <v/>
      </c>
      <c r="U49" s="835"/>
      <c r="V49" s="842"/>
      <c r="W49" s="843"/>
      <c r="X49" s="852" t="str">
        <f>IFERROR(V49*VLOOKUP(AF49,'【参考】数式用3'!$AD$15:$BA$23,MATCH(N49,'【参考】数式用3'!$AD$2:$BA$2,0)),"")</f>
        <v/>
      </c>
      <c r="Y49" s="861"/>
      <c r="Z49" s="864"/>
      <c r="AA49" s="870"/>
      <c r="AB49" s="852" t="str">
        <f>IFERROR(AA49*VLOOKUP(AG49,'【参考】数式用3'!$AD$24:$BA$27,MATCH(N49,'【参考】数式用3'!$AD$2:$BA$2,0)),"")</f>
        <v/>
      </c>
      <c r="AC49" s="878"/>
      <c r="AD49" s="881" t="str">
        <f t="shared" si="0"/>
        <v/>
      </c>
      <c r="AE49" s="884" t="str">
        <f t="shared" si="1"/>
        <v/>
      </c>
      <c r="AF49" s="884" t="str">
        <f t="shared" si="2"/>
        <v/>
      </c>
      <c r="AG49" s="884" t="str">
        <f t="shared" si="3"/>
        <v/>
      </c>
    </row>
    <row r="50" spans="1:33" ht="24.9" customHeight="1">
      <c r="A50" s="729">
        <v>35</v>
      </c>
      <c r="B50" s="742" t="str">
        <f>IF(基本情報入力シート!C87="","",基本情報入力シート!C87)</f>
        <v/>
      </c>
      <c r="C50" s="750"/>
      <c r="D50" s="750"/>
      <c r="E50" s="750"/>
      <c r="F50" s="750"/>
      <c r="G50" s="750"/>
      <c r="H50" s="750"/>
      <c r="I50" s="761"/>
      <c r="J50" s="767" t="str">
        <f>IF(基本情報入力シート!M87="","",基本情報入力シート!M87)</f>
        <v/>
      </c>
      <c r="K50" s="768" t="str">
        <f>IF(基本情報入力シート!R87="","",基本情報入力シート!R87)</f>
        <v/>
      </c>
      <c r="L50" s="768" t="str">
        <f>IF(基本情報入力シート!W87="","",基本情報入力シート!W87)</f>
        <v/>
      </c>
      <c r="M50" s="784" t="str">
        <f>IF(基本情報入力シート!X87="","",基本情報入力シート!X87)</f>
        <v/>
      </c>
      <c r="N50" s="796" t="str">
        <f>IF(基本情報入力シート!Y87="","",基本情報入力シート!Y87)</f>
        <v/>
      </c>
      <c r="O50" s="804"/>
      <c r="P50" s="808"/>
      <c r="Q50" s="813"/>
      <c r="R50" s="820"/>
      <c r="S50" s="825"/>
      <c r="T50" s="830" t="str">
        <f>IFERROR(S50*VLOOKUP(AE50,'【参考】数式用3'!$AD$3:$BA$14,MATCH(N50,'【参考】数式用3'!$AD$2:$BA$2,0)),"")</f>
        <v/>
      </c>
      <c r="U50" s="835"/>
      <c r="V50" s="842"/>
      <c r="W50" s="843"/>
      <c r="X50" s="852" t="str">
        <f>IFERROR(V50*VLOOKUP(AF50,'【参考】数式用3'!$AD$15:$BA$23,MATCH(N50,'【参考】数式用3'!$AD$2:$BA$2,0)),"")</f>
        <v/>
      </c>
      <c r="Y50" s="861"/>
      <c r="Z50" s="864"/>
      <c r="AA50" s="870"/>
      <c r="AB50" s="852" t="str">
        <f>IFERROR(AA50*VLOOKUP(AG50,'【参考】数式用3'!$AD$24:$BA$27,MATCH(N50,'【参考】数式用3'!$AD$2:$BA$2,0)),"")</f>
        <v/>
      </c>
      <c r="AC50" s="878"/>
      <c r="AD50" s="881" t="str">
        <f t="shared" si="0"/>
        <v/>
      </c>
      <c r="AE50" s="884" t="str">
        <f t="shared" si="1"/>
        <v/>
      </c>
      <c r="AF50" s="884" t="str">
        <f t="shared" si="2"/>
        <v/>
      </c>
      <c r="AG50" s="884" t="str">
        <f t="shared" si="3"/>
        <v/>
      </c>
    </row>
    <row r="51" spans="1:33" ht="24.9" customHeight="1">
      <c r="A51" s="729">
        <v>36</v>
      </c>
      <c r="B51" s="742" t="str">
        <f>IF(基本情報入力シート!C88="","",基本情報入力シート!C88)</f>
        <v/>
      </c>
      <c r="C51" s="750"/>
      <c r="D51" s="750"/>
      <c r="E51" s="750"/>
      <c r="F51" s="750"/>
      <c r="G51" s="750"/>
      <c r="H51" s="750"/>
      <c r="I51" s="761"/>
      <c r="J51" s="767" t="str">
        <f>IF(基本情報入力シート!M88="","",基本情報入力シート!M88)</f>
        <v/>
      </c>
      <c r="K51" s="768" t="str">
        <f>IF(基本情報入力シート!R88="","",基本情報入力シート!R88)</f>
        <v/>
      </c>
      <c r="L51" s="768" t="str">
        <f>IF(基本情報入力シート!W88="","",基本情報入力シート!W88)</f>
        <v/>
      </c>
      <c r="M51" s="784" t="str">
        <f>IF(基本情報入力シート!X88="","",基本情報入力シート!X88)</f>
        <v/>
      </c>
      <c r="N51" s="796" t="str">
        <f>IF(基本情報入力シート!Y88="","",基本情報入力シート!Y88)</f>
        <v/>
      </c>
      <c r="O51" s="804"/>
      <c r="P51" s="808"/>
      <c r="Q51" s="813"/>
      <c r="R51" s="820"/>
      <c r="S51" s="825"/>
      <c r="T51" s="830" t="str">
        <f>IFERROR(S51*VLOOKUP(AE51,'【参考】数式用3'!$AD$3:$BA$14,MATCH(N51,'【参考】数式用3'!$AD$2:$BA$2,0)),"")</f>
        <v/>
      </c>
      <c r="U51" s="835"/>
      <c r="V51" s="842"/>
      <c r="W51" s="843"/>
      <c r="X51" s="852" t="str">
        <f>IFERROR(V51*VLOOKUP(AF51,'【参考】数式用3'!$AD$15:$BA$23,MATCH(N51,'【参考】数式用3'!$AD$2:$BA$2,0)),"")</f>
        <v/>
      </c>
      <c r="Y51" s="861"/>
      <c r="Z51" s="864"/>
      <c r="AA51" s="870"/>
      <c r="AB51" s="852" t="str">
        <f>IFERROR(AA51*VLOOKUP(AG51,'【参考】数式用3'!$AD$24:$BA$27,MATCH(N51,'【参考】数式用3'!$AD$2:$BA$2,0)),"")</f>
        <v/>
      </c>
      <c r="AC51" s="878"/>
      <c r="AD51" s="881" t="str">
        <f t="shared" si="0"/>
        <v/>
      </c>
      <c r="AE51" s="884" t="str">
        <f t="shared" si="1"/>
        <v/>
      </c>
      <c r="AF51" s="884" t="str">
        <f t="shared" si="2"/>
        <v/>
      </c>
      <c r="AG51" s="884" t="str">
        <f t="shared" si="3"/>
        <v/>
      </c>
    </row>
    <row r="52" spans="1:33" ht="24.9" customHeight="1">
      <c r="A52" s="729">
        <v>37</v>
      </c>
      <c r="B52" s="742" t="str">
        <f>IF(基本情報入力シート!C89="","",基本情報入力シート!C89)</f>
        <v/>
      </c>
      <c r="C52" s="750"/>
      <c r="D52" s="750"/>
      <c r="E52" s="750"/>
      <c r="F52" s="750"/>
      <c r="G52" s="750"/>
      <c r="H52" s="750"/>
      <c r="I52" s="761"/>
      <c r="J52" s="767" t="str">
        <f>IF(基本情報入力シート!M89="","",基本情報入力シート!M89)</f>
        <v/>
      </c>
      <c r="K52" s="768" t="str">
        <f>IF(基本情報入力シート!R89="","",基本情報入力シート!R89)</f>
        <v/>
      </c>
      <c r="L52" s="768" t="str">
        <f>IF(基本情報入力シート!W89="","",基本情報入力シート!W89)</f>
        <v/>
      </c>
      <c r="M52" s="784" t="str">
        <f>IF(基本情報入力シート!X89="","",基本情報入力シート!X89)</f>
        <v/>
      </c>
      <c r="N52" s="796" t="str">
        <f>IF(基本情報入力シート!Y89="","",基本情報入力シート!Y89)</f>
        <v/>
      </c>
      <c r="O52" s="804"/>
      <c r="P52" s="808"/>
      <c r="Q52" s="813"/>
      <c r="R52" s="820"/>
      <c r="S52" s="825"/>
      <c r="T52" s="830" t="str">
        <f>IFERROR(S52*VLOOKUP(AE52,'【参考】数式用3'!$AD$3:$BA$14,MATCH(N52,'【参考】数式用3'!$AD$2:$BA$2,0)),"")</f>
        <v/>
      </c>
      <c r="U52" s="835"/>
      <c r="V52" s="842"/>
      <c r="W52" s="843"/>
      <c r="X52" s="852" t="str">
        <f>IFERROR(V52*VLOOKUP(AF52,'【参考】数式用3'!$AD$15:$BA$23,MATCH(N52,'【参考】数式用3'!$AD$2:$BA$2,0)),"")</f>
        <v/>
      </c>
      <c r="Y52" s="861"/>
      <c r="Z52" s="864"/>
      <c r="AA52" s="870"/>
      <c r="AB52" s="852" t="str">
        <f>IFERROR(AA52*VLOOKUP(AG52,'【参考】数式用3'!$AD$24:$BA$27,MATCH(N52,'【参考】数式用3'!$AD$2:$BA$2,0)),"")</f>
        <v/>
      </c>
      <c r="AC52" s="878"/>
      <c r="AD52" s="881" t="str">
        <f t="shared" si="0"/>
        <v/>
      </c>
      <c r="AE52" s="884" t="str">
        <f t="shared" si="1"/>
        <v/>
      </c>
      <c r="AF52" s="884" t="str">
        <f t="shared" si="2"/>
        <v/>
      </c>
      <c r="AG52" s="884" t="str">
        <f t="shared" si="3"/>
        <v/>
      </c>
    </row>
    <row r="53" spans="1:33" ht="24.9" customHeight="1">
      <c r="A53" s="729">
        <v>38</v>
      </c>
      <c r="B53" s="742" t="str">
        <f>IF(基本情報入力シート!C90="","",基本情報入力シート!C90)</f>
        <v/>
      </c>
      <c r="C53" s="750"/>
      <c r="D53" s="750"/>
      <c r="E53" s="750"/>
      <c r="F53" s="750"/>
      <c r="G53" s="750"/>
      <c r="H53" s="750"/>
      <c r="I53" s="761"/>
      <c r="J53" s="767" t="str">
        <f>IF(基本情報入力シート!M90="","",基本情報入力シート!M90)</f>
        <v/>
      </c>
      <c r="K53" s="768" t="str">
        <f>IF(基本情報入力シート!R90="","",基本情報入力シート!R90)</f>
        <v/>
      </c>
      <c r="L53" s="768" t="str">
        <f>IF(基本情報入力シート!W90="","",基本情報入力シート!W90)</f>
        <v/>
      </c>
      <c r="M53" s="784" t="str">
        <f>IF(基本情報入力シート!X90="","",基本情報入力シート!X90)</f>
        <v/>
      </c>
      <c r="N53" s="796" t="str">
        <f>IF(基本情報入力シート!Y90="","",基本情報入力シート!Y90)</f>
        <v/>
      </c>
      <c r="O53" s="804"/>
      <c r="P53" s="808"/>
      <c r="Q53" s="813"/>
      <c r="R53" s="820"/>
      <c r="S53" s="825"/>
      <c r="T53" s="830" t="str">
        <f>IFERROR(S53*VLOOKUP(AE53,'【参考】数式用3'!$AD$3:$BA$14,MATCH(N53,'【参考】数式用3'!$AD$2:$BA$2,0)),"")</f>
        <v/>
      </c>
      <c r="U53" s="835"/>
      <c r="V53" s="842"/>
      <c r="W53" s="843"/>
      <c r="X53" s="852" t="str">
        <f>IFERROR(V53*VLOOKUP(AF53,'【参考】数式用3'!$AD$15:$BA$23,MATCH(N53,'【参考】数式用3'!$AD$2:$BA$2,0)),"")</f>
        <v/>
      </c>
      <c r="Y53" s="861"/>
      <c r="Z53" s="864"/>
      <c r="AA53" s="870"/>
      <c r="AB53" s="852" t="str">
        <f>IFERROR(AA53*VLOOKUP(AG53,'【参考】数式用3'!$AD$24:$BA$27,MATCH(N53,'【参考】数式用3'!$AD$2:$BA$2,0)),"")</f>
        <v/>
      </c>
      <c r="AC53" s="878"/>
      <c r="AD53" s="881" t="str">
        <f t="shared" si="0"/>
        <v/>
      </c>
      <c r="AE53" s="884" t="str">
        <f t="shared" si="1"/>
        <v/>
      </c>
      <c r="AF53" s="884" t="str">
        <f t="shared" si="2"/>
        <v/>
      </c>
      <c r="AG53" s="884" t="str">
        <f t="shared" si="3"/>
        <v/>
      </c>
    </row>
    <row r="54" spans="1:33" ht="24.9" customHeight="1">
      <c r="A54" s="729">
        <v>39</v>
      </c>
      <c r="B54" s="742" t="str">
        <f>IF(基本情報入力シート!C91="","",基本情報入力シート!C91)</f>
        <v/>
      </c>
      <c r="C54" s="750"/>
      <c r="D54" s="750"/>
      <c r="E54" s="750"/>
      <c r="F54" s="750"/>
      <c r="G54" s="750"/>
      <c r="H54" s="750"/>
      <c r="I54" s="761"/>
      <c r="J54" s="767" t="str">
        <f>IF(基本情報入力シート!M91="","",基本情報入力シート!M91)</f>
        <v/>
      </c>
      <c r="K54" s="768" t="str">
        <f>IF(基本情報入力シート!R91="","",基本情報入力シート!R91)</f>
        <v/>
      </c>
      <c r="L54" s="768" t="str">
        <f>IF(基本情報入力シート!W91="","",基本情報入力シート!W91)</f>
        <v/>
      </c>
      <c r="M54" s="784" t="str">
        <f>IF(基本情報入力シート!X91="","",基本情報入力シート!X91)</f>
        <v/>
      </c>
      <c r="N54" s="796" t="str">
        <f>IF(基本情報入力シート!Y91="","",基本情報入力シート!Y91)</f>
        <v/>
      </c>
      <c r="O54" s="804"/>
      <c r="P54" s="808"/>
      <c r="Q54" s="813"/>
      <c r="R54" s="820"/>
      <c r="S54" s="825"/>
      <c r="T54" s="830" t="str">
        <f>IFERROR(S54*VLOOKUP(AE54,'【参考】数式用3'!$AD$3:$BA$14,MATCH(N54,'【参考】数式用3'!$AD$2:$BA$2,0)),"")</f>
        <v/>
      </c>
      <c r="U54" s="835"/>
      <c r="V54" s="842"/>
      <c r="W54" s="843"/>
      <c r="X54" s="852" t="str">
        <f>IFERROR(V54*VLOOKUP(AF54,'【参考】数式用3'!$AD$15:$BA$23,MATCH(N54,'【参考】数式用3'!$AD$2:$BA$2,0)),"")</f>
        <v/>
      </c>
      <c r="Y54" s="861"/>
      <c r="Z54" s="864"/>
      <c r="AA54" s="870"/>
      <c r="AB54" s="852" t="str">
        <f>IFERROR(AA54*VLOOKUP(AG54,'【参考】数式用3'!$AD$24:$BA$27,MATCH(N54,'【参考】数式用3'!$AD$2:$BA$2,0)),"")</f>
        <v/>
      </c>
      <c r="AC54" s="878"/>
      <c r="AD54" s="881" t="str">
        <f t="shared" si="0"/>
        <v/>
      </c>
      <c r="AE54" s="884" t="str">
        <f t="shared" si="1"/>
        <v/>
      </c>
      <c r="AF54" s="884" t="str">
        <f t="shared" si="2"/>
        <v/>
      </c>
      <c r="AG54" s="884" t="str">
        <f t="shared" si="3"/>
        <v/>
      </c>
    </row>
    <row r="55" spans="1:33" ht="24.9" customHeight="1">
      <c r="A55" s="729">
        <v>40</v>
      </c>
      <c r="B55" s="742" t="str">
        <f>IF(基本情報入力シート!C92="","",基本情報入力シート!C92)</f>
        <v/>
      </c>
      <c r="C55" s="750"/>
      <c r="D55" s="750"/>
      <c r="E55" s="750"/>
      <c r="F55" s="750"/>
      <c r="G55" s="750"/>
      <c r="H55" s="750"/>
      <c r="I55" s="761"/>
      <c r="J55" s="767" t="str">
        <f>IF(基本情報入力シート!M92="","",基本情報入力シート!M92)</f>
        <v/>
      </c>
      <c r="K55" s="768" t="str">
        <f>IF(基本情報入力シート!R92="","",基本情報入力シート!R92)</f>
        <v/>
      </c>
      <c r="L55" s="768" t="str">
        <f>IF(基本情報入力シート!W92="","",基本情報入力シート!W92)</f>
        <v/>
      </c>
      <c r="M55" s="784" t="str">
        <f>IF(基本情報入力シート!X92="","",基本情報入力シート!X92)</f>
        <v/>
      </c>
      <c r="N55" s="796" t="str">
        <f>IF(基本情報入力シート!Y92="","",基本情報入力シート!Y92)</f>
        <v/>
      </c>
      <c r="O55" s="804"/>
      <c r="P55" s="808"/>
      <c r="Q55" s="813"/>
      <c r="R55" s="820"/>
      <c r="S55" s="825"/>
      <c r="T55" s="830" t="str">
        <f>IFERROR(S55*VLOOKUP(AE55,'【参考】数式用3'!$AD$3:$BA$14,MATCH(N55,'【参考】数式用3'!$AD$2:$BA$2,0)),"")</f>
        <v/>
      </c>
      <c r="U55" s="835"/>
      <c r="V55" s="842"/>
      <c r="W55" s="843"/>
      <c r="X55" s="852" t="str">
        <f>IFERROR(V55*VLOOKUP(AF55,'【参考】数式用3'!$AD$15:$BA$23,MATCH(N55,'【参考】数式用3'!$AD$2:$BA$2,0)),"")</f>
        <v/>
      </c>
      <c r="Y55" s="861"/>
      <c r="Z55" s="864"/>
      <c r="AA55" s="870"/>
      <c r="AB55" s="852" t="str">
        <f>IFERROR(AA55*VLOOKUP(AG55,'【参考】数式用3'!$AD$24:$BA$27,MATCH(N55,'【参考】数式用3'!$AD$2:$BA$2,0)),"")</f>
        <v/>
      </c>
      <c r="AC55" s="878"/>
      <c r="AD55" s="881" t="str">
        <f t="shared" si="0"/>
        <v/>
      </c>
      <c r="AE55" s="884" t="str">
        <f t="shared" si="1"/>
        <v/>
      </c>
      <c r="AF55" s="884" t="str">
        <f t="shared" si="2"/>
        <v/>
      </c>
      <c r="AG55" s="884" t="str">
        <f t="shared" si="3"/>
        <v/>
      </c>
    </row>
    <row r="56" spans="1:33" ht="24.9" customHeight="1">
      <c r="A56" s="729">
        <v>41</v>
      </c>
      <c r="B56" s="742" t="str">
        <f>IF(基本情報入力シート!C93="","",基本情報入力シート!C93)</f>
        <v/>
      </c>
      <c r="C56" s="750"/>
      <c r="D56" s="750"/>
      <c r="E56" s="750"/>
      <c r="F56" s="750"/>
      <c r="G56" s="750"/>
      <c r="H56" s="750"/>
      <c r="I56" s="761"/>
      <c r="J56" s="767" t="str">
        <f>IF(基本情報入力シート!M93="","",基本情報入力シート!M93)</f>
        <v/>
      </c>
      <c r="K56" s="768" t="str">
        <f>IF(基本情報入力シート!R93="","",基本情報入力シート!R93)</f>
        <v/>
      </c>
      <c r="L56" s="768" t="str">
        <f>IF(基本情報入力シート!W93="","",基本情報入力シート!W93)</f>
        <v/>
      </c>
      <c r="M56" s="784" t="str">
        <f>IF(基本情報入力シート!X93="","",基本情報入力シート!X93)</f>
        <v/>
      </c>
      <c r="N56" s="796" t="str">
        <f>IF(基本情報入力シート!Y93="","",基本情報入力シート!Y93)</f>
        <v/>
      </c>
      <c r="O56" s="804"/>
      <c r="P56" s="808"/>
      <c r="Q56" s="813"/>
      <c r="R56" s="820"/>
      <c r="S56" s="825"/>
      <c r="T56" s="830" t="str">
        <f>IFERROR(S56*VLOOKUP(AE56,'【参考】数式用3'!$AD$3:$BA$14,MATCH(N56,'【参考】数式用3'!$AD$2:$BA$2,0)),"")</f>
        <v/>
      </c>
      <c r="U56" s="835"/>
      <c r="V56" s="842"/>
      <c r="W56" s="843"/>
      <c r="X56" s="852" t="str">
        <f>IFERROR(V56*VLOOKUP(AF56,'【参考】数式用3'!$AD$15:$BA$23,MATCH(N56,'【参考】数式用3'!$AD$2:$BA$2,0)),"")</f>
        <v/>
      </c>
      <c r="Y56" s="861"/>
      <c r="Z56" s="864"/>
      <c r="AA56" s="870"/>
      <c r="AB56" s="852" t="str">
        <f>IFERROR(AA56*VLOOKUP(AG56,'【参考】数式用3'!$AD$24:$BA$27,MATCH(N56,'【参考】数式用3'!$AD$2:$BA$2,0)),"")</f>
        <v/>
      </c>
      <c r="AC56" s="878"/>
      <c r="AD56" s="881" t="str">
        <f t="shared" si="0"/>
        <v/>
      </c>
      <c r="AE56" s="884" t="str">
        <f t="shared" si="1"/>
        <v/>
      </c>
      <c r="AF56" s="884" t="str">
        <f t="shared" si="2"/>
        <v/>
      </c>
      <c r="AG56" s="884" t="str">
        <f t="shared" si="3"/>
        <v/>
      </c>
    </row>
    <row r="57" spans="1:33" ht="24.9" customHeight="1">
      <c r="A57" s="729">
        <v>42</v>
      </c>
      <c r="B57" s="742" t="str">
        <f>IF(基本情報入力シート!C94="","",基本情報入力シート!C94)</f>
        <v/>
      </c>
      <c r="C57" s="750"/>
      <c r="D57" s="750"/>
      <c r="E57" s="750"/>
      <c r="F57" s="750"/>
      <c r="G57" s="750"/>
      <c r="H57" s="750"/>
      <c r="I57" s="761"/>
      <c r="J57" s="767" t="str">
        <f>IF(基本情報入力シート!M94="","",基本情報入力シート!M94)</f>
        <v/>
      </c>
      <c r="K57" s="768" t="str">
        <f>IF(基本情報入力シート!R94="","",基本情報入力シート!R94)</f>
        <v/>
      </c>
      <c r="L57" s="768" t="str">
        <f>IF(基本情報入力シート!W94="","",基本情報入力シート!W94)</f>
        <v/>
      </c>
      <c r="M57" s="784" t="str">
        <f>IF(基本情報入力シート!X94="","",基本情報入力シート!X94)</f>
        <v/>
      </c>
      <c r="N57" s="796" t="str">
        <f>IF(基本情報入力シート!Y94="","",基本情報入力シート!Y94)</f>
        <v/>
      </c>
      <c r="O57" s="804"/>
      <c r="P57" s="808"/>
      <c r="Q57" s="813"/>
      <c r="R57" s="820"/>
      <c r="S57" s="825"/>
      <c r="T57" s="830" t="str">
        <f>IFERROR(S57*VLOOKUP(AE57,'【参考】数式用3'!$AD$3:$BA$14,MATCH(N57,'【参考】数式用3'!$AD$2:$BA$2,0)),"")</f>
        <v/>
      </c>
      <c r="U57" s="835"/>
      <c r="V57" s="842"/>
      <c r="W57" s="843"/>
      <c r="X57" s="852" t="str">
        <f>IFERROR(V57*VLOOKUP(AF57,'【参考】数式用3'!$AD$15:$BA$23,MATCH(N57,'【参考】数式用3'!$AD$2:$BA$2,0)),"")</f>
        <v/>
      </c>
      <c r="Y57" s="861"/>
      <c r="Z57" s="864"/>
      <c r="AA57" s="870"/>
      <c r="AB57" s="852" t="str">
        <f>IFERROR(AA57*VLOOKUP(AG57,'【参考】数式用3'!$AD$24:$BA$27,MATCH(N57,'【参考】数式用3'!$AD$2:$BA$2,0)),"")</f>
        <v/>
      </c>
      <c r="AC57" s="878"/>
      <c r="AD57" s="881" t="str">
        <f t="shared" si="0"/>
        <v/>
      </c>
      <c r="AE57" s="884" t="str">
        <f t="shared" si="1"/>
        <v/>
      </c>
      <c r="AF57" s="884" t="str">
        <f t="shared" si="2"/>
        <v/>
      </c>
      <c r="AG57" s="884" t="str">
        <f t="shared" si="3"/>
        <v/>
      </c>
    </row>
    <row r="58" spans="1:33" ht="24.9" customHeight="1">
      <c r="A58" s="729">
        <v>43</v>
      </c>
      <c r="B58" s="742" t="str">
        <f>IF(基本情報入力シート!C95="","",基本情報入力シート!C95)</f>
        <v/>
      </c>
      <c r="C58" s="750"/>
      <c r="D58" s="750"/>
      <c r="E58" s="750"/>
      <c r="F58" s="750"/>
      <c r="G58" s="750"/>
      <c r="H58" s="750"/>
      <c r="I58" s="761"/>
      <c r="J58" s="767" t="str">
        <f>IF(基本情報入力シート!M95="","",基本情報入力シート!M95)</f>
        <v/>
      </c>
      <c r="K58" s="768" t="str">
        <f>IF(基本情報入力シート!R95="","",基本情報入力シート!R95)</f>
        <v/>
      </c>
      <c r="L58" s="768" t="str">
        <f>IF(基本情報入力シート!W95="","",基本情報入力シート!W95)</f>
        <v/>
      </c>
      <c r="M58" s="784" t="str">
        <f>IF(基本情報入力シート!X95="","",基本情報入力シート!X95)</f>
        <v/>
      </c>
      <c r="N58" s="796" t="str">
        <f>IF(基本情報入力シート!Y95="","",基本情報入力シート!Y95)</f>
        <v/>
      </c>
      <c r="O58" s="804"/>
      <c r="P58" s="808"/>
      <c r="Q58" s="813"/>
      <c r="R58" s="820"/>
      <c r="S58" s="825"/>
      <c r="T58" s="830" t="str">
        <f>IFERROR(S58*VLOOKUP(AE58,'【参考】数式用3'!$AD$3:$BA$14,MATCH(N58,'【参考】数式用3'!$AD$2:$BA$2,0)),"")</f>
        <v/>
      </c>
      <c r="U58" s="835"/>
      <c r="V58" s="842"/>
      <c r="W58" s="843"/>
      <c r="X58" s="852" t="str">
        <f>IFERROR(V58*VLOOKUP(AF58,'【参考】数式用3'!$AD$15:$BA$23,MATCH(N58,'【参考】数式用3'!$AD$2:$BA$2,0)),"")</f>
        <v/>
      </c>
      <c r="Y58" s="861"/>
      <c r="Z58" s="864"/>
      <c r="AA58" s="870"/>
      <c r="AB58" s="852" t="str">
        <f>IFERROR(AA58*VLOOKUP(AG58,'【参考】数式用3'!$AD$24:$BA$27,MATCH(N58,'【参考】数式用3'!$AD$2:$BA$2,0)),"")</f>
        <v/>
      </c>
      <c r="AC58" s="878"/>
      <c r="AD58" s="881" t="str">
        <f t="shared" si="0"/>
        <v/>
      </c>
      <c r="AE58" s="884" t="str">
        <f t="shared" si="1"/>
        <v/>
      </c>
      <c r="AF58" s="884" t="str">
        <f t="shared" si="2"/>
        <v/>
      </c>
      <c r="AG58" s="884" t="str">
        <f t="shared" si="3"/>
        <v/>
      </c>
    </row>
    <row r="59" spans="1:33" ht="24.9" customHeight="1">
      <c r="A59" s="729">
        <v>44</v>
      </c>
      <c r="B59" s="742" t="str">
        <f>IF(基本情報入力シート!C96="","",基本情報入力シート!C96)</f>
        <v/>
      </c>
      <c r="C59" s="750"/>
      <c r="D59" s="750"/>
      <c r="E59" s="750"/>
      <c r="F59" s="750"/>
      <c r="G59" s="750"/>
      <c r="H59" s="750"/>
      <c r="I59" s="761"/>
      <c r="J59" s="767" t="str">
        <f>IF(基本情報入力シート!M96="","",基本情報入力シート!M96)</f>
        <v/>
      </c>
      <c r="K59" s="768" t="str">
        <f>IF(基本情報入力シート!R96="","",基本情報入力シート!R96)</f>
        <v/>
      </c>
      <c r="L59" s="768" t="str">
        <f>IF(基本情報入力シート!W96="","",基本情報入力シート!W96)</f>
        <v/>
      </c>
      <c r="M59" s="784" t="str">
        <f>IF(基本情報入力シート!X96="","",基本情報入力シート!X96)</f>
        <v/>
      </c>
      <c r="N59" s="796" t="str">
        <f>IF(基本情報入力シート!Y96="","",基本情報入力シート!Y96)</f>
        <v/>
      </c>
      <c r="O59" s="804"/>
      <c r="P59" s="808"/>
      <c r="Q59" s="813"/>
      <c r="R59" s="820"/>
      <c r="S59" s="825"/>
      <c r="T59" s="830" t="str">
        <f>IFERROR(S59*VLOOKUP(AE59,'【参考】数式用3'!$AD$3:$BA$14,MATCH(N59,'【参考】数式用3'!$AD$2:$BA$2,0)),"")</f>
        <v/>
      </c>
      <c r="U59" s="835"/>
      <c r="V59" s="842"/>
      <c r="W59" s="843"/>
      <c r="X59" s="852" t="str">
        <f>IFERROR(V59*VLOOKUP(AF59,'【参考】数式用3'!$AD$15:$BA$23,MATCH(N59,'【参考】数式用3'!$AD$2:$BA$2,0)),"")</f>
        <v/>
      </c>
      <c r="Y59" s="861"/>
      <c r="Z59" s="864"/>
      <c r="AA59" s="870"/>
      <c r="AB59" s="852" t="str">
        <f>IFERROR(AA59*VLOOKUP(AG59,'【参考】数式用3'!$AD$24:$BA$27,MATCH(N59,'【参考】数式用3'!$AD$2:$BA$2,0)),"")</f>
        <v/>
      </c>
      <c r="AC59" s="878"/>
      <c r="AD59" s="881" t="str">
        <f t="shared" si="0"/>
        <v/>
      </c>
      <c r="AE59" s="884" t="str">
        <f t="shared" si="1"/>
        <v/>
      </c>
      <c r="AF59" s="884" t="str">
        <f t="shared" si="2"/>
        <v/>
      </c>
      <c r="AG59" s="884" t="str">
        <f t="shared" si="3"/>
        <v/>
      </c>
    </row>
    <row r="60" spans="1:33" ht="24.9" customHeight="1">
      <c r="A60" s="729">
        <v>45</v>
      </c>
      <c r="B60" s="742" t="str">
        <f>IF(基本情報入力シート!C97="","",基本情報入力シート!C97)</f>
        <v/>
      </c>
      <c r="C60" s="750"/>
      <c r="D60" s="750"/>
      <c r="E60" s="750"/>
      <c r="F60" s="750"/>
      <c r="G60" s="750"/>
      <c r="H60" s="750"/>
      <c r="I60" s="761"/>
      <c r="J60" s="767" t="str">
        <f>IF(基本情報入力シート!M97="","",基本情報入力シート!M97)</f>
        <v/>
      </c>
      <c r="K60" s="768" t="str">
        <f>IF(基本情報入力シート!R97="","",基本情報入力シート!R97)</f>
        <v/>
      </c>
      <c r="L60" s="768" t="str">
        <f>IF(基本情報入力シート!W97="","",基本情報入力シート!W97)</f>
        <v/>
      </c>
      <c r="M60" s="784" t="str">
        <f>IF(基本情報入力シート!X97="","",基本情報入力シート!X97)</f>
        <v/>
      </c>
      <c r="N60" s="796" t="str">
        <f>IF(基本情報入力シート!Y97="","",基本情報入力シート!Y97)</f>
        <v/>
      </c>
      <c r="O60" s="804"/>
      <c r="P60" s="808"/>
      <c r="Q60" s="813"/>
      <c r="R60" s="820"/>
      <c r="S60" s="825"/>
      <c r="T60" s="830" t="str">
        <f>IFERROR(S60*VLOOKUP(AE60,'【参考】数式用3'!$AD$3:$BA$14,MATCH(N60,'【参考】数式用3'!$AD$2:$BA$2,0)),"")</f>
        <v/>
      </c>
      <c r="U60" s="835"/>
      <c r="V60" s="842"/>
      <c r="W60" s="843"/>
      <c r="X60" s="852" t="str">
        <f>IFERROR(V60*VLOOKUP(AF60,'【参考】数式用3'!$AD$15:$BA$23,MATCH(N60,'【参考】数式用3'!$AD$2:$BA$2,0)),"")</f>
        <v/>
      </c>
      <c r="Y60" s="861"/>
      <c r="Z60" s="864"/>
      <c r="AA60" s="870"/>
      <c r="AB60" s="852" t="str">
        <f>IFERROR(AA60*VLOOKUP(AG60,'【参考】数式用3'!$AD$24:$BA$27,MATCH(N60,'【参考】数式用3'!$AD$2:$BA$2,0)),"")</f>
        <v/>
      </c>
      <c r="AC60" s="878"/>
      <c r="AD60" s="881" t="str">
        <f t="shared" si="0"/>
        <v/>
      </c>
      <c r="AE60" s="884" t="str">
        <f t="shared" si="1"/>
        <v/>
      </c>
      <c r="AF60" s="884" t="str">
        <f t="shared" si="2"/>
        <v/>
      </c>
      <c r="AG60" s="884" t="str">
        <f t="shared" si="3"/>
        <v/>
      </c>
    </row>
    <row r="61" spans="1:33" ht="24.9" customHeight="1">
      <c r="A61" s="729">
        <v>46</v>
      </c>
      <c r="B61" s="742" t="str">
        <f>IF(基本情報入力シート!C98="","",基本情報入力シート!C98)</f>
        <v/>
      </c>
      <c r="C61" s="750"/>
      <c r="D61" s="750"/>
      <c r="E61" s="750"/>
      <c r="F61" s="750"/>
      <c r="G61" s="750"/>
      <c r="H61" s="750"/>
      <c r="I61" s="761"/>
      <c r="J61" s="767" t="str">
        <f>IF(基本情報入力シート!M98="","",基本情報入力シート!M98)</f>
        <v/>
      </c>
      <c r="K61" s="768" t="str">
        <f>IF(基本情報入力シート!R98="","",基本情報入力シート!R98)</f>
        <v/>
      </c>
      <c r="L61" s="768" t="str">
        <f>IF(基本情報入力シート!W98="","",基本情報入力シート!W98)</f>
        <v/>
      </c>
      <c r="M61" s="784" t="str">
        <f>IF(基本情報入力シート!X98="","",基本情報入力シート!X98)</f>
        <v/>
      </c>
      <c r="N61" s="796" t="str">
        <f>IF(基本情報入力シート!Y98="","",基本情報入力シート!Y98)</f>
        <v/>
      </c>
      <c r="O61" s="804"/>
      <c r="P61" s="808"/>
      <c r="Q61" s="813"/>
      <c r="R61" s="820"/>
      <c r="S61" s="825"/>
      <c r="T61" s="830" t="str">
        <f>IFERROR(S61*VLOOKUP(AE61,'【参考】数式用3'!$AD$3:$BA$14,MATCH(N61,'【参考】数式用3'!$AD$2:$BA$2,0)),"")</f>
        <v/>
      </c>
      <c r="U61" s="835"/>
      <c r="V61" s="842"/>
      <c r="W61" s="843"/>
      <c r="X61" s="852" t="str">
        <f>IFERROR(V61*VLOOKUP(AF61,'【参考】数式用3'!$AD$15:$BA$23,MATCH(N61,'【参考】数式用3'!$AD$2:$BA$2,0)),"")</f>
        <v/>
      </c>
      <c r="Y61" s="861"/>
      <c r="Z61" s="864"/>
      <c r="AA61" s="870"/>
      <c r="AB61" s="852" t="str">
        <f>IFERROR(AA61*VLOOKUP(AG61,'【参考】数式用3'!$AD$24:$BA$27,MATCH(N61,'【参考】数式用3'!$AD$2:$BA$2,0)),"")</f>
        <v/>
      </c>
      <c r="AC61" s="878"/>
      <c r="AD61" s="881" t="str">
        <f t="shared" si="0"/>
        <v/>
      </c>
      <c r="AE61" s="884" t="str">
        <f t="shared" si="1"/>
        <v/>
      </c>
      <c r="AF61" s="884" t="str">
        <f t="shared" si="2"/>
        <v/>
      </c>
      <c r="AG61" s="884" t="str">
        <f t="shared" si="3"/>
        <v/>
      </c>
    </row>
    <row r="62" spans="1:33" ht="24.9" customHeight="1">
      <c r="A62" s="729">
        <v>47</v>
      </c>
      <c r="B62" s="742" t="str">
        <f>IF(基本情報入力シート!C99="","",基本情報入力シート!C99)</f>
        <v/>
      </c>
      <c r="C62" s="750"/>
      <c r="D62" s="750"/>
      <c r="E62" s="750"/>
      <c r="F62" s="750"/>
      <c r="G62" s="750"/>
      <c r="H62" s="750"/>
      <c r="I62" s="761"/>
      <c r="J62" s="767" t="str">
        <f>IF(基本情報入力シート!M99="","",基本情報入力シート!M99)</f>
        <v/>
      </c>
      <c r="K62" s="768" t="str">
        <f>IF(基本情報入力シート!R99="","",基本情報入力シート!R99)</f>
        <v/>
      </c>
      <c r="L62" s="768" t="str">
        <f>IF(基本情報入力シート!W99="","",基本情報入力シート!W99)</f>
        <v/>
      </c>
      <c r="M62" s="784" t="str">
        <f>IF(基本情報入力シート!X99="","",基本情報入力シート!X99)</f>
        <v/>
      </c>
      <c r="N62" s="796" t="str">
        <f>IF(基本情報入力シート!Y99="","",基本情報入力シート!Y99)</f>
        <v/>
      </c>
      <c r="O62" s="804"/>
      <c r="P62" s="808"/>
      <c r="Q62" s="813"/>
      <c r="R62" s="820"/>
      <c r="S62" s="825"/>
      <c r="T62" s="830" t="str">
        <f>IFERROR(S62*VLOOKUP(AE62,'【参考】数式用3'!$AD$3:$BA$14,MATCH(N62,'【参考】数式用3'!$AD$2:$BA$2,0)),"")</f>
        <v/>
      </c>
      <c r="U62" s="835"/>
      <c r="V62" s="842"/>
      <c r="W62" s="843"/>
      <c r="X62" s="852" t="str">
        <f>IFERROR(V62*VLOOKUP(AF62,'【参考】数式用3'!$AD$15:$BA$23,MATCH(N62,'【参考】数式用3'!$AD$2:$BA$2,0)),"")</f>
        <v/>
      </c>
      <c r="Y62" s="861"/>
      <c r="Z62" s="864"/>
      <c r="AA62" s="870"/>
      <c r="AB62" s="852" t="str">
        <f>IFERROR(AA62*VLOOKUP(AG62,'【参考】数式用3'!$AD$24:$BA$27,MATCH(N62,'【参考】数式用3'!$AD$2:$BA$2,0)),"")</f>
        <v/>
      </c>
      <c r="AC62" s="878"/>
      <c r="AD62" s="881" t="str">
        <f t="shared" si="0"/>
        <v/>
      </c>
      <c r="AE62" s="884" t="str">
        <f t="shared" si="1"/>
        <v/>
      </c>
      <c r="AF62" s="884" t="str">
        <f t="shared" si="2"/>
        <v/>
      </c>
      <c r="AG62" s="884" t="str">
        <f t="shared" si="3"/>
        <v/>
      </c>
    </row>
    <row r="63" spans="1:33" ht="24.9" customHeight="1">
      <c r="A63" s="729">
        <v>48</v>
      </c>
      <c r="B63" s="742" t="str">
        <f>IF(基本情報入力シート!C100="","",基本情報入力シート!C100)</f>
        <v/>
      </c>
      <c r="C63" s="750"/>
      <c r="D63" s="750"/>
      <c r="E63" s="750"/>
      <c r="F63" s="750"/>
      <c r="G63" s="750"/>
      <c r="H63" s="750"/>
      <c r="I63" s="761"/>
      <c r="J63" s="767" t="str">
        <f>IF(基本情報入力シート!M100="","",基本情報入力シート!M100)</f>
        <v/>
      </c>
      <c r="K63" s="768" t="str">
        <f>IF(基本情報入力シート!R100="","",基本情報入力シート!R100)</f>
        <v/>
      </c>
      <c r="L63" s="768" t="str">
        <f>IF(基本情報入力シート!W100="","",基本情報入力シート!W100)</f>
        <v/>
      </c>
      <c r="M63" s="784" t="str">
        <f>IF(基本情報入力シート!X100="","",基本情報入力シート!X100)</f>
        <v/>
      </c>
      <c r="N63" s="796" t="str">
        <f>IF(基本情報入力シート!Y100="","",基本情報入力シート!Y100)</f>
        <v/>
      </c>
      <c r="O63" s="804"/>
      <c r="P63" s="808"/>
      <c r="Q63" s="813"/>
      <c r="R63" s="820"/>
      <c r="S63" s="825"/>
      <c r="T63" s="830" t="str">
        <f>IFERROR(S63*VLOOKUP(AE63,'【参考】数式用3'!$AD$3:$BA$14,MATCH(N63,'【参考】数式用3'!$AD$2:$BA$2,0)),"")</f>
        <v/>
      </c>
      <c r="U63" s="835"/>
      <c r="V63" s="842"/>
      <c r="W63" s="843"/>
      <c r="X63" s="852" t="str">
        <f>IFERROR(V63*VLOOKUP(AF63,'【参考】数式用3'!$AD$15:$BA$23,MATCH(N63,'【参考】数式用3'!$AD$2:$BA$2,0)),"")</f>
        <v/>
      </c>
      <c r="Y63" s="861"/>
      <c r="Z63" s="864"/>
      <c r="AA63" s="870"/>
      <c r="AB63" s="852" t="str">
        <f>IFERROR(AA63*VLOOKUP(AG63,'【参考】数式用3'!$AD$24:$BA$27,MATCH(N63,'【参考】数式用3'!$AD$2:$BA$2,0)),"")</f>
        <v/>
      </c>
      <c r="AC63" s="878"/>
      <c r="AD63" s="881" t="str">
        <f t="shared" si="0"/>
        <v/>
      </c>
      <c r="AE63" s="884" t="str">
        <f t="shared" si="1"/>
        <v/>
      </c>
      <c r="AF63" s="884" t="str">
        <f t="shared" si="2"/>
        <v/>
      </c>
      <c r="AG63" s="884" t="str">
        <f t="shared" si="3"/>
        <v/>
      </c>
    </row>
    <row r="64" spans="1:33" ht="24.9" customHeight="1">
      <c r="A64" s="729">
        <v>49</v>
      </c>
      <c r="B64" s="742" t="str">
        <f>IF(基本情報入力シート!C101="","",基本情報入力シート!C101)</f>
        <v/>
      </c>
      <c r="C64" s="750"/>
      <c r="D64" s="750"/>
      <c r="E64" s="750"/>
      <c r="F64" s="750"/>
      <c r="G64" s="750"/>
      <c r="H64" s="750"/>
      <c r="I64" s="761"/>
      <c r="J64" s="767" t="str">
        <f>IF(基本情報入力シート!M101="","",基本情報入力シート!M101)</f>
        <v/>
      </c>
      <c r="K64" s="768" t="str">
        <f>IF(基本情報入力シート!R101="","",基本情報入力シート!R101)</f>
        <v/>
      </c>
      <c r="L64" s="768" t="str">
        <f>IF(基本情報入力シート!W101="","",基本情報入力シート!W101)</f>
        <v/>
      </c>
      <c r="M64" s="784" t="str">
        <f>IF(基本情報入力シート!X101="","",基本情報入力シート!X101)</f>
        <v/>
      </c>
      <c r="N64" s="796" t="str">
        <f>IF(基本情報入力シート!Y101="","",基本情報入力シート!Y101)</f>
        <v/>
      </c>
      <c r="O64" s="804"/>
      <c r="P64" s="808"/>
      <c r="Q64" s="813"/>
      <c r="R64" s="820"/>
      <c r="S64" s="825"/>
      <c r="T64" s="830" t="str">
        <f>IFERROR(S64*VLOOKUP(AE64,'【参考】数式用3'!$AD$3:$BA$14,MATCH(N64,'【参考】数式用3'!$AD$2:$BA$2,0)),"")</f>
        <v/>
      </c>
      <c r="U64" s="835"/>
      <c r="V64" s="842"/>
      <c r="W64" s="843"/>
      <c r="X64" s="852" t="str">
        <f>IFERROR(V64*VLOOKUP(AF64,'【参考】数式用3'!$AD$15:$BA$23,MATCH(N64,'【参考】数式用3'!$AD$2:$BA$2,0)),"")</f>
        <v/>
      </c>
      <c r="Y64" s="861"/>
      <c r="Z64" s="864"/>
      <c r="AA64" s="870"/>
      <c r="AB64" s="852" t="str">
        <f>IFERROR(AA64*VLOOKUP(AG64,'【参考】数式用3'!$AD$24:$BA$27,MATCH(N64,'【参考】数式用3'!$AD$2:$BA$2,0)),"")</f>
        <v/>
      </c>
      <c r="AC64" s="878"/>
      <c r="AD64" s="881" t="str">
        <f t="shared" si="0"/>
        <v/>
      </c>
      <c r="AE64" s="884" t="str">
        <f t="shared" si="1"/>
        <v/>
      </c>
      <c r="AF64" s="884" t="str">
        <f t="shared" si="2"/>
        <v/>
      </c>
      <c r="AG64" s="884" t="str">
        <f t="shared" si="3"/>
        <v/>
      </c>
    </row>
    <row r="65" spans="1:33" ht="24.9" customHeight="1">
      <c r="A65" s="729">
        <v>50</v>
      </c>
      <c r="B65" s="742" t="str">
        <f>IF(基本情報入力シート!C102="","",基本情報入力シート!C102)</f>
        <v/>
      </c>
      <c r="C65" s="750"/>
      <c r="D65" s="750"/>
      <c r="E65" s="750"/>
      <c r="F65" s="750"/>
      <c r="G65" s="750"/>
      <c r="H65" s="750"/>
      <c r="I65" s="761"/>
      <c r="J65" s="767" t="str">
        <f>IF(基本情報入力シート!M102="","",基本情報入力シート!M102)</f>
        <v/>
      </c>
      <c r="K65" s="768" t="str">
        <f>IF(基本情報入力シート!R102="","",基本情報入力シート!R102)</f>
        <v/>
      </c>
      <c r="L65" s="768" t="str">
        <f>IF(基本情報入力シート!W102="","",基本情報入力シート!W102)</f>
        <v/>
      </c>
      <c r="M65" s="784" t="str">
        <f>IF(基本情報入力シート!X102="","",基本情報入力シート!X102)</f>
        <v/>
      </c>
      <c r="N65" s="796" t="str">
        <f>IF(基本情報入力シート!Y102="","",基本情報入力シート!Y102)</f>
        <v/>
      </c>
      <c r="O65" s="804"/>
      <c r="P65" s="808"/>
      <c r="Q65" s="813"/>
      <c r="R65" s="820"/>
      <c r="S65" s="825"/>
      <c r="T65" s="830" t="str">
        <f>IFERROR(S65*VLOOKUP(AE65,'【参考】数式用3'!$AD$3:$BA$14,MATCH(N65,'【参考】数式用3'!$AD$2:$BA$2,0)),"")</f>
        <v/>
      </c>
      <c r="U65" s="835"/>
      <c r="V65" s="842"/>
      <c r="W65" s="843"/>
      <c r="X65" s="852" t="str">
        <f>IFERROR(V65*VLOOKUP(AF65,'【参考】数式用3'!$AD$15:$BA$23,MATCH(N65,'【参考】数式用3'!$AD$2:$BA$2,0)),"")</f>
        <v/>
      </c>
      <c r="Y65" s="861"/>
      <c r="Z65" s="864"/>
      <c r="AA65" s="870"/>
      <c r="AB65" s="852" t="str">
        <f>IFERROR(AA65*VLOOKUP(AG65,'【参考】数式用3'!$AD$24:$BA$27,MATCH(N65,'【参考】数式用3'!$AD$2:$BA$2,0)),"")</f>
        <v/>
      </c>
      <c r="AC65" s="878"/>
      <c r="AD65" s="881" t="str">
        <f t="shared" si="0"/>
        <v/>
      </c>
      <c r="AE65" s="884" t="str">
        <f t="shared" si="1"/>
        <v/>
      </c>
      <c r="AF65" s="884" t="str">
        <f t="shared" si="2"/>
        <v/>
      </c>
      <c r="AG65" s="884" t="str">
        <f t="shared" si="3"/>
        <v/>
      </c>
    </row>
    <row r="66" spans="1:33" ht="24.9" customHeight="1">
      <c r="A66" s="729">
        <v>51</v>
      </c>
      <c r="B66" s="742" t="str">
        <f>IF(基本情報入力シート!C103="","",基本情報入力シート!C103)</f>
        <v/>
      </c>
      <c r="C66" s="750"/>
      <c r="D66" s="750"/>
      <c r="E66" s="750"/>
      <c r="F66" s="750"/>
      <c r="G66" s="750"/>
      <c r="H66" s="750"/>
      <c r="I66" s="761"/>
      <c r="J66" s="767" t="str">
        <f>IF(基本情報入力シート!M103="","",基本情報入力シート!M103)</f>
        <v/>
      </c>
      <c r="K66" s="768" t="str">
        <f>IF(基本情報入力シート!R103="","",基本情報入力シート!R103)</f>
        <v/>
      </c>
      <c r="L66" s="768" t="str">
        <f>IF(基本情報入力シート!W103="","",基本情報入力シート!W103)</f>
        <v/>
      </c>
      <c r="M66" s="784" t="str">
        <f>IF(基本情報入力シート!X103="","",基本情報入力シート!X103)</f>
        <v/>
      </c>
      <c r="N66" s="796" t="str">
        <f>IF(基本情報入力シート!Y103="","",基本情報入力シート!Y103)</f>
        <v/>
      </c>
      <c r="O66" s="804"/>
      <c r="P66" s="808"/>
      <c r="Q66" s="813"/>
      <c r="R66" s="820"/>
      <c r="S66" s="825"/>
      <c r="T66" s="830" t="str">
        <f>IFERROR(S66*VLOOKUP(AE66,'【参考】数式用3'!$AD$3:$BA$14,MATCH(N66,'【参考】数式用3'!$AD$2:$BA$2,0)),"")</f>
        <v/>
      </c>
      <c r="U66" s="835"/>
      <c r="V66" s="842"/>
      <c r="W66" s="843"/>
      <c r="X66" s="852" t="str">
        <f>IFERROR(V66*VLOOKUP(AF66,'【参考】数式用3'!$AD$15:$BA$23,MATCH(N66,'【参考】数式用3'!$AD$2:$BA$2,0)),"")</f>
        <v/>
      </c>
      <c r="Y66" s="861"/>
      <c r="Z66" s="864"/>
      <c r="AA66" s="870"/>
      <c r="AB66" s="852" t="str">
        <f>IFERROR(AA66*VLOOKUP(AG66,'【参考】数式用3'!$AD$24:$BA$27,MATCH(N66,'【参考】数式用3'!$AD$2:$BA$2,0)),"")</f>
        <v/>
      </c>
      <c r="AC66" s="878"/>
      <c r="AD66" s="881" t="str">
        <f t="shared" si="0"/>
        <v/>
      </c>
      <c r="AE66" s="884" t="str">
        <f t="shared" si="1"/>
        <v/>
      </c>
      <c r="AF66" s="884" t="str">
        <f t="shared" si="2"/>
        <v/>
      </c>
      <c r="AG66" s="884" t="str">
        <f t="shared" si="3"/>
        <v/>
      </c>
    </row>
    <row r="67" spans="1:33" ht="24.9" customHeight="1">
      <c r="A67" s="729">
        <v>52</v>
      </c>
      <c r="B67" s="742" t="str">
        <f>IF(基本情報入力シート!C104="","",基本情報入力シート!C104)</f>
        <v/>
      </c>
      <c r="C67" s="750"/>
      <c r="D67" s="750"/>
      <c r="E67" s="750"/>
      <c r="F67" s="750"/>
      <c r="G67" s="750"/>
      <c r="H67" s="750"/>
      <c r="I67" s="761"/>
      <c r="J67" s="767" t="str">
        <f>IF(基本情報入力シート!M104="","",基本情報入力シート!M104)</f>
        <v/>
      </c>
      <c r="K67" s="768" t="str">
        <f>IF(基本情報入力シート!R104="","",基本情報入力シート!R104)</f>
        <v/>
      </c>
      <c r="L67" s="768" t="str">
        <f>IF(基本情報入力シート!W104="","",基本情報入力シート!W104)</f>
        <v/>
      </c>
      <c r="M67" s="784" t="str">
        <f>IF(基本情報入力シート!X104="","",基本情報入力シート!X104)</f>
        <v/>
      </c>
      <c r="N67" s="796" t="str">
        <f>IF(基本情報入力シート!Y104="","",基本情報入力シート!Y104)</f>
        <v/>
      </c>
      <c r="O67" s="804"/>
      <c r="P67" s="808"/>
      <c r="Q67" s="813"/>
      <c r="R67" s="820"/>
      <c r="S67" s="825"/>
      <c r="T67" s="830" t="str">
        <f>IFERROR(S67*VLOOKUP(AE67,'【参考】数式用3'!$AD$3:$BA$14,MATCH(N67,'【参考】数式用3'!$AD$2:$BA$2,0)),"")</f>
        <v/>
      </c>
      <c r="U67" s="835"/>
      <c r="V67" s="842"/>
      <c r="W67" s="843"/>
      <c r="X67" s="852" t="str">
        <f>IFERROR(V67*VLOOKUP(AF67,'【参考】数式用3'!$AD$15:$BA$23,MATCH(N67,'【参考】数式用3'!$AD$2:$BA$2,0)),"")</f>
        <v/>
      </c>
      <c r="Y67" s="861"/>
      <c r="Z67" s="864"/>
      <c r="AA67" s="870"/>
      <c r="AB67" s="852" t="str">
        <f>IFERROR(AA67*VLOOKUP(AG67,'【参考】数式用3'!$AD$24:$BA$27,MATCH(N67,'【参考】数式用3'!$AD$2:$BA$2,0)),"")</f>
        <v/>
      </c>
      <c r="AC67" s="878"/>
      <c r="AD67" s="881" t="str">
        <f t="shared" si="0"/>
        <v/>
      </c>
      <c r="AE67" s="884" t="str">
        <f t="shared" si="1"/>
        <v/>
      </c>
      <c r="AF67" s="884" t="str">
        <f t="shared" si="2"/>
        <v/>
      </c>
      <c r="AG67" s="884" t="str">
        <f t="shared" si="3"/>
        <v/>
      </c>
    </row>
    <row r="68" spans="1:33" ht="24.9" customHeight="1">
      <c r="A68" s="729">
        <v>53</v>
      </c>
      <c r="B68" s="742" t="str">
        <f>IF(基本情報入力シート!C105="","",基本情報入力シート!C105)</f>
        <v/>
      </c>
      <c r="C68" s="750"/>
      <c r="D68" s="750"/>
      <c r="E68" s="750"/>
      <c r="F68" s="750"/>
      <c r="G68" s="750"/>
      <c r="H68" s="750"/>
      <c r="I68" s="761"/>
      <c r="J68" s="767" t="str">
        <f>IF(基本情報入力シート!M105="","",基本情報入力シート!M105)</f>
        <v/>
      </c>
      <c r="K68" s="768" t="str">
        <f>IF(基本情報入力シート!R105="","",基本情報入力シート!R105)</f>
        <v/>
      </c>
      <c r="L68" s="768" t="str">
        <f>IF(基本情報入力シート!W105="","",基本情報入力シート!W105)</f>
        <v/>
      </c>
      <c r="M68" s="784" t="str">
        <f>IF(基本情報入力シート!X105="","",基本情報入力シート!X105)</f>
        <v/>
      </c>
      <c r="N68" s="796" t="str">
        <f>IF(基本情報入力シート!Y105="","",基本情報入力シート!Y105)</f>
        <v/>
      </c>
      <c r="O68" s="804"/>
      <c r="P68" s="808"/>
      <c r="Q68" s="813"/>
      <c r="R68" s="820"/>
      <c r="S68" s="825"/>
      <c r="T68" s="830" t="str">
        <f>IFERROR(S68*VLOOKUP(AE68,'【参考】数式用3'!$AD$3:$BA$14,MATCH(N68,'【参考】数式用3'!$AD$2:$BA$2,0)),"")</f>
        <v/>
      </c>
      <c r="U68" s="835"/>
      <c r="V68" s="842"/>
      <c r="W68" s="843"/>
      <c r="X68" s="852" t="str">
        <f>IFERROR(V68*VLOOKUP(AF68,'【参考】数式用3'!$AD$15:$BA$23,MATCH(N68,'【参考】数式用3'!$AD$2:$BA$2,0)),"")</f>
        <v/>
      </c>
      <c r="Y68" s="861"/>
      <c r="Z68" s="864"/>
      <c r="AA68" s="870"/>
      <c r="AB68" s="852" t="str">
        <f>IFERROR(AA68*VLOOKUP(AG68,'【参考】数式用3'!$AD$24:$BA$27,MATCH(N68,'【参考】数式用3'!$AD$2:$BA$2,0)),"")</f>
        <v/>
      </c>
      <c r="AC68" s="878"/>
      <c r="AD68" s="881" t="str">
        <f t="shared" si="0"/>
        <v/>
      </c>
      <c r="AE68" s="884" t="str">
        <f t="shared" si="1"/>
        <v/>
      </c>
      <c r="AF68" s="884" t="str">
        <f t="shared" si="2"/>
        <v/>
      </c>
      <c r="AG68" s="884" t="str">
        <f t="shared" si="3"/>
        <v/>
      </c>
    </row>
    <row r="69" spans="1:33" ht="24.9" customHeight="1">
      <c r="A69" s="729">
        <v>54</v>
      </c>
      <c r="B69" s="742" t="str">
        <f>IF(基本情報入力シート!C106="","",基本情報入力シート!C106)</f>
        <v/>
      </c>
      <c r="C69" s="750"/>
      <c r="D69" s="750"/>
      <c r="E69" s="750"/>
      <c r="F69" s="750"/>
      <c r="G69" s="750"/>
      <c r="H69" s="750"/>
      <c r="I69" s="761"/>
      <c r="J69" s="767" t="str">
        <f>IF(基本情報入力シート!M106="","",基本情報入力シート!M106)</f>
        <v/>
      </c>
      <c r="K69" s="768" t="str">
        <f>IF(基本情報入力シート!R106="","",基本情報入力シート!R106)</f>
        <v/>
      </c>
      <c r="L69" s="768" t="str">
        <f>IF(基本情報入力シート!W106="","",基本情報入力シート!W106)</f>
        <v/>
      </c>
      <c r="M69" s="784" t="str">
        <f>IF(基本情報入力シート!X106="","",基本情報入力シート!X106)</f>
        <v/>
      </c>
      <c r="N69" s="796" t="str">
        <f>IF(基本情報入力シート!Y106="","",基本情報入力シート!Y106)</f>
        <v/>
      </c>
      <c r="O69" s="804"/>
      <c r="P69" s="808"/>
      <c r="Q69" s="813"/>
      <c r="R69" s="820"/>
      <c r="S69" s="825"/>
      <c r="T69" s="830" t="str">
        <f>IFERROR(S69*VLOOKUP(AE69,'【参考】数式用3'!$AD$3:$BA$14,MATCH(N69,'【参考】数式用3'!$AD$2:$BA$2,0)),"")</f>
        <v/>
      </c>
      <c r="U69" s="835"/>
      <c r="V69" s="842"/>
      <c r="W69" s="843"/>
      <c r="X69" s="852" t="str">
        <f>IFERROR(V69*VLOOKUP(AF69,'【参考】数式用3'!$AD$15:$BA$23,MATCH(N69,'【参考】数式用3'!$AD$2:$BA$2,0)),"")</f>
        <v/>
      </c>
      <c r="Y69" s="861"/>
      <c r="Z69" s="864"/>
      <c r="AA69" s="870"/>
      <c r="AB69" s="852" t="str">
        <f>IFERROR(AA69*VLOOKUP(AG69,'【参考】数式用3'!$AD$24:$BA$27,MATCH(N69,'【参考】数式用3'!$AD$2:$BA$2,0)),"")</f>
        <v/>
      </c>
      <c r="AC69" s="878"/>
      <c r="AD69" s="881" t="str">
        <f t="shared" si="0"/>
        <v/>
      </c>
      <c r="AE69" s="884" t="str">
        <f t="shared" si="1"/>
        <v/>
      </c>
      <c r="AF69" s="884" t="str">
        <f t="shared" si="2"/>
        <v/>
      </c>
      <c r="AG69" s="884" t="str">
        <f t="shared" si="3"/>
        <v/>
      </c>
    </row>
    <row r="70" spans="1:33" ht="24.9" customHeight="1">
      <c r="A70" s="729">
        <v>55</v>
      </c>
      <c r="B70" s="742" t="str">
        <f>IF(基本情報入力シート!C107="","",基本情報入力シート!C107)</f>
        <v/>
      </c>
      <c r="C70" s="750"/>
      <c r="D70" s="750"/>
      <c r="E70" s="750"/>
      <c r="F70" s="750"/>
      <c r="G70" s="750"/>
      <c r="H70" s="750"/>
      <c r="I70" s="761"/>
      <c r="J70" s="767" t="str">
        <f>IF(基本情報入力シート!M107="","",基本情報入力シート!M107)</f>
        <v/>
      </c>
      <c r="K70" s="768" t="str">
        <f>IF(基本情報入力シート!R107="","",基本情報入力シート!R107)</f>
        <v/>
      </c>
      <c r="L70" s="768" t="str">
        <f>IF(基本情報入力シート!W107="","",基本情報入力シート!W107)</f>
        <v/>
      </c>
      <c r="M70" s="784" t="str">
        <f>IF(基本情報入力シート!X107="","",基本情報入力シート!X107)</f>
        <v/>
      </c>
      <c r="N70" s="796" t="str">
        <f>IF(基本情報入力シート!Y107="","",基本情報入力シート!Y107)</f>
        <v/>
      </c>
      <c r="O70" s="804"/>
      <c r="P70" s="808"/>
      <c r="Q70" s="813"/>
      <c r="R70" s="820"/>
      <c r="S70" s="825"/>
      <c r="T70" s="830" t="str">
        <f>IFERROR(S70*VLOOKUP(AE70,'【参考】数式用3'!$AD$3:$BA$14,MATCH(N70,'【参考】数式用3'!$AD$2:$BA$2,0)),"")</f>
        <v/>
      </c>
      <c r="U70" s="835"/>
      <c r="V70" s="842"/>
      <c r="W70" s="843"/>
      <c r="X70" s="852" t="str">
        <f>IFERROR(V70*VLOOKUP(AF70,'【参考】数式用3'!$AD$15:$BA$23,MATCH(N70,'【参考】数式用3'!$AD$2:$BA$2,0)),"")</f>
        <v/>
      </c>
      <c r="Y70" s="861"/>
      <c r="Z70" s="864"/>
      <c r="AA70" s="870"/>
      <c r="AB70" s="852" t="str">
        <f>IFERROR(AA70*VLOOKUP(AG70,'【参考】数式用3'!$AD$24:$BA$27,MATCH(N70,'【参考】数式用3'!$AD$2:$BA$2,0)),"")</f>
        <v/>
      </c>
      <c r="AC70" s="878"/>
      <c r="AD70" s="881" t="str">
        <f t="shared" si="0"/>
        <v/>
      </c>
      <c r="AE70" s="884" t="str">
        <f t="shared" si="1"/>
        <v/>
      </c>
      <c r="AF70" s="884" t="str">
        <f t="shared" si="2"/>
        <v/>
      </c>
      <c r="AG70" s="884" t="str">
        <f t="shared" si="3"/>
        <v/>
      </c>
    </row>
    <row r="71" spans="1:33" ht="24.9" customHeight="1">
      <c r="A71" s="729">
        <v>56</v>
      </c>
      <c r="B71" s="742" t="str">
        <f>IF(基本情報入力シート!C108="","",基本情報入力シート!C108)</f>
        <v/>
      </c>
      <c r="C71" s="750"/>
      <c r="D71" s="750"/>
      <c r="E71" s="750"/>
      <c r="F71" s="750"/>
      <c r="G71" s="750"/>
      <c r="H71" s="750"/>
      <c r="I71" s="761"/>
      <c r="J71" s="767" t="str">
        <f>IF(基本情報入力シート!M108="","",基本情報入力シート!M108)</f>
        <v/>
      </c>
      <c r="K71" s="768" t="str">
        <f>IF(基本情報入力シート!R108="","",基本情報入力シート!R108)</f>
        <v/>
      </c>
      <c r="L71" s="768" t="str">
        <f>IF(基本情報入力シート!W108="","",基本情報入力シート!W108)</f>
        <v/>
      </c>
      <c r="M71" s="784" t="str">
        <f>IF(基本情報入力シート!X108="","",基本情報入力シート!X108)</f>
        <v/>
      </c>
      <c r="N71" s="796" t="str">
        <f>IF(基本情報入力シート!Y108="","",基本情報入力シート!Y108)</f>
        <v/>
      </c>
      <c r="O71" s="804"/>
      <c r="P71" s="808"/>
      <c r="Q71" s="813"/>
      <c r="R71" s="820"/>
      <c r="S71" s="825"/>
      <c r="T71" s="830" t="str">
        <f>IFERROR(S71*VLOOKUP(AE71,'【参考】数式用3'!$AD$3:$BA$14,MATCH(N71,'【参考】数式用3'!$AD$2:$BA$2,0)),"")</f>
        <v/>
      </c>
      <c r="U71" s="835"/>
      <c r="V71" s="842"/>
      <c r="W71" s="843"/>
      <c r="X71" s="852" t="str">
        <f>IFERROR(V71*VLOOKUP(AF71,'【参考】数式用3'!$AD$15:$BA$23,MATCH(N71,'【参考】数式用3'!$AD$2:$BA$2,0)),"")</f>
        <v/>
      </c>
      <c r="Y71" s="861"/>
      <c r="Z71" s="864"/>
      <c r="AA71" s="870"/>
      <c r="AB71" s="852" t="str">
        <f>IFERROR(AA71*VLOOKUP(AG71,'【参考】数式用3'!$AD$24:$BA$27,MATCH(N71,'【参考】数式用3'!$AD$2:$BA$2,0)),"")</f>
        <v/>
      </c>
      <c r="AC71" s="878"/>
      <c r="AD71" s="881" t="str">
        <f t="shared" si="0"/>
        <v/>
      </c>
      <c r="AE71" s="884" t="str">
        <f t="shared" si="1"/>
        <v/>
      </c>
      <c r="AF71" s="884" t="str">
        <f t="shared" si="2"/>
        <v/>
      </c>
      <c r="AG71" s="884" t="str">
        <f t="shared" si="3"/>
        <v/>
      </c>
    </row>
    <row r="72" spans="1:33" ht="24.9" customHeight="1">
      <c r="A72" s="729">
        <v>57</v>
      </c>
      <c r="B72" s="742" t="str">
        <f>IF(基本情報入力シート!C109="","",基本情報入力シート!C109)</f>
        <v/>
      </c>
      <c r="C72" s="750"/>
      <c r="D72" s="750"/>
      <c r="E72" s="750"/>
      <c r="F72" s="750"/>
      <c r="G72" s="750"/>
      <c r="H72" s="750"/>
      <c r="I72" s="761"/>
      <c r="J72" s="767" t="str">
        <f>IF(基本情報入力シート!M109="","",基本情報入力シート!M109)</f>
        <v/>
      </c>
      <c r="K72" s="768" t="str">
        <f>IF(基本情報入力シート!R109="","",基本情報入力シート!R109)</f>
        <v/>
      </c>
      <c r="L72" s="768" t="str">
        <f>IF(基本情報入力シート!W109="","",基本情報入力シート!W109)</f>
        <v/>
      </c>
      <c r="M72" s="784" t="str">
        <f>IF(基本情報入力シート!X109="","",基本情報入力シート!X109)</f>
        <v/>
      </c>
      <c r="N72" s="796" t="str">
        <f>IF(基本情報入力シート!Y109="","",基本情報入力シート!Y109)</f>
        <v/>
      </c>
      <c r="O72" s="804"/>
      <c r="P72" s="808"/>
      <c r="Q72" s="813"/>
      <c r="R72" s="820"/>
      <c r="S72" s="825"/>
      <c r="T72" s="830" t="str">
        <f>IFERROR(S72*VLOOKUP(AE72,'【参考】数式用3'!$AD$3:$BA$14,MATCH(N72,'【参考】数式用3'!$AD$2:$BA$2,0)),"")</f>
        <v/>
      </c>
      <c r="U72" s="835"/>
      <c r="V72" s="842"/>
      <c r="W72" s="843"/>
      <c r="X72" s="852" t="str">
        <f>IFERROR(V72*VLOOKUP(AF72,'【参考】数式用3'!$AD$15:$BA$23,MATCH(N72,'【参考】数式用3'!$AD$2:$BA$2,0)),"")</f>
        <v/>
      </c>
      <c r="Y72" s="861"/>
      <c r="Z72" s="864"/>
      <c r="AA72" s="870"/>
      <c r="AB72" s="852" t="str">
        <f>IFERROR(AA72*VLOOKUP(AG72,'【参考】数式用3'!$AD$24:$BA$27,MATCH(N72,'【参考】数式用3'!$AD$2:$BA$2,0)),"")</f>
        <v/>
      </c>
      <c r="AC72" s="878"/>
      <c r="AD72" s="881" t="str">
        <f t="shared" si="0"/>
        <v/>
      </c>
      <c r="AE72" s="884" t="str">
        <f t="shared" si="1"/>
        <v/>
      </c>
      <c r="AF72" s="884" t="str">
        <f t="shared" si="2"/>
        <v/>
      </c>
      <c r="AG72" s="884" t="str">
        <f t="shared" si="3"/>
        <v/>
      </c>
    </row>
    <row r="73" spans="1:33" ht="24.9" customHeight="1">
      <c r="A73" s="729">
        <v>58</v>
      </c>
      <c r="B73" s="742" t="str">
        <f>IF(基本情報入力シート!C110="","",基本情報入力シート!C110)</f>
        <v/>
      </c>
      <c r="C73" s="750"/>
      <c r="D73" s="750"/>
      <c r="E73" s="750"/>
      <c r="F73" s="750"/>
      <c r="G73" s="750"/>
      <c r="H73" s="750"/>
      <c r="I73" s="761"/>
      <c r="J73" s="767" t="str">
        <f>IF(基本情報入力シート!M110="","",基本情報入力シート!M110)</f>
        <v/>
      </c>
      <c r="K73" s="768" t="str">
        <f>IF(基本情報入力シート!R110="","",基本情報入力シート!R110)</f>
        <v/>
      </c>
      <c r="L73" s="768" t="str">
        <f>IF(基本情報入力シート!W110="","",基本情報入力シート!W110)</f>
        <v/>
      </c>
      <c r="M73" s="784" t="str">
        <f>IF(基本情報入力シート!X110="","",基本情報入力シート!X110)</f>
        <v/>
      </c>
      <c r="N73" s="796" t="str">
        <f>IF(基本情報入力シート!Y110="","",基本情報入力シート!Y110)</f>
        <v/>
      </c>
      <c r="O73" s="804"/>
      <c r="P73" s="808"/>
      <c r="Q73" s="813"/>
      <c r="R73" s="820"/>
      <c r="S73" s="825"/>
      <c r="T73" s="830" t="str">
        <f>IFERROR(S73*VLOOKUP(AE73,'【参考】数式用3'!$AD$3:$BA$14,MATCH(N73,'【参考】数式用3'!$AD$2:$BA$2,0)),"")</f>
        <v/>
      </c>
      <c r="U73" s="835"/>
      <c r="V73" s="842"/>
      <c r="W73" s="843"/>
      <c r="X73" s="852" t="str">
        <f>IFERROR(V73*VLOOKUP(AF73,'【参考】数式用3'!$AD$15:$BA$23,MATCH(N73,'【参考】数式用3'!$AD$2:$BA$2,0)),"")</f>
        <v/>
      </c>
      <c r="Y73" s="861"/>
      <c r="Z73" s="864"/>
      <c r="AA73" s="870"/>
      <c r="AB73" s="852" t="str">
        <f>IFERROR(AA73*VLOOKUP(AG73,'【参考】数式用3'!$AD$24:$BA$27,MATCH(N73,'【参考】数式用3'!$AD$2:$BA$2,0)),"")</f>
        <v/>
      </c>
      <c r="AC73" s="878"/>
      <c r="AD73" s="881" t="str">
        <f t="shared" si="0"/>
        <v/>
      </c>
      <c r="AE73" s="884" t="str">
        <f t="shared" si="1"/>
        <v/>
      </c>
      <c r="AF73" s="884" t="str">
        <f t="shared" si="2"/>
        <v/>
      </c>
      <c r="AG73" s="884" t="str">
        <f t="shared" si="3"/>
        <v/>
      </c>
    </row>
    <row r="74" spans="1:33" ht="24.9" customHeight="1">
      <c r="A74" s="729">
        <v>59</v>
      </c>
      <c r="B74" s="742" t="str">
        <f>IF(基本情報入力シート!C111="","",基本情報入力シート!C111)</f>
        <v/>
      </c>
      <c r="C74" s="750"/>
      <c r="D74" s="750"/>
      <c r="E74" s="750"/>
      <c r="F74" s="750"/>
      <c r="G74" s="750"/>
      <c r="H74" s="750"/>
      <c r="I74" s="761"/>
      <c r="J74" s="767" t="str">
        <f>IF(基本情報入力シート!M111="","",基本情報入力シート!M111)</f>
        <v/>
      </c>
      <c r="K74" s="768" t="str">
        <f>IF(基本情報入力シート!R111="","",基本情報入力シート!R111)</f>
        <v/>
      </c>
      <c r="L74" s="768" t="str">
        <f>IF(基本情報入力シート!W111="","",基本情報入力シート!W111)</f>
        <v/>
      </c>
      <c r="M74" s="784" t="str">
        <f>IF(基本情報入力シート!X111="","",基本情報入力シート!X111)</f>
        <v/>
      </c>
      <c r="N74" s="796" t="str">
        <f>IF(基本情報入力シート!Y111="","",基本情報入力シート!Y111)</f>
        <v/>
      </c>
      <c r="O74" s="804"/>
      <c r="P74" s="808"/>
      <c r="Q74" s="813"/>
      <c r="R74" s="820"/>
      <c r="S74" s="825"/>
      <c r="T74" s="830" t="str">
        <f>IFERROR(S74*VLOOKUP(AE74,'【参考】数式用3'!$AD$3:$BA$14,MATCH(N74,'【参考】数式用3'!$AD$2:$BA$2,0)),"")</f>
        <v/>
      </c>
      <c r="U74" s="835"/>
      <c r="V74" s="842"/>
      <c r="W74" s="843"/>
      <c r="X74" s="852" t="str">
        <f>IFERROR(V74*VLOOKUP(AF74,'【参考】数式用3'!$AD$15:$BA$23,MATCH(N74,'【参考】数式用3'!$AD$2:$BA$2,0)),"")</f>
        <v/>
      </c>
      <c r="Y74" s="861"/>
      <c r="Z74" s="864"/>
      <c r="AA74" s="870"/>
      <c r="AB74" s="852" t="str">
        <f>IFERROR(AA74*VLOOKUP(AG74,'【参考】数式用3'!$AD$24:$BA$27,MATCH(N74,'【参考】数式用3'!$AD$2:$BA$2,0)),"")</f>
        <v/>
      </c>
      <c r="AC74" s="878"/>
      <c r="AD74" s="881" t="str">
        <f t="shared" si="0"/>
        <v/>
      </c>
      <c r="AE74" s="884" t="str">
        <f t="shared" si="1"/>
        <v/>
      </c>
      <c r="AF74" s="884" t="str">
        <f t="shared" si="2"/>
        <v/>
      </c>
      <c r="AG74" s="884" t="str">
        <f t="shared" si="3"/>
        <v/>
      </c>
    </row>
    <row r="75" spans="1:33" ht="24.9" customHeight="1">
      <c r="A75" s="729">
        <v>60</v>
      </c>
      <c r="B75" s="742" t="str">
        <f>IF(基本情報入力シート!C112="","",基本情報入力シート!C112)</f>
        <v/>
      </c>
      <c r="C75" s="750"/>
      <c r="D75" s="750"/>
      <c r="E75" s="750"/>
      <c r="F75" s="750"/>
      <c r="G75" s="750"/>
      <c r="H75" s="750"/>
      <c r="I75" s="761"/>
      <c r="J75" s="767" t="str">
        <f>IF(基本情報入力シート!M112="","",基本情報入力シート!M112)</f>
        <v/>
      </c>
      <c r="K75" s="768" t="str">
        <f>IF(基本情報入力シート!R112="","",基本情報入力シート!R112)</f>
        <v/>
      </c>
      <c r="L75" s="768" t="str">
        <f>IF(基本情報入力シート!W112="","",基本情報入力シート!W112)</f>
        <v/>
      </c>
      <c r="M75" s="784" t="str">
        <f>IF(基本情報入力シート!X112="","",基本情報入力シート!X112)</f>
        <v/>
      </c>
      <c r="N75" s="796" t="str">
        <f>IF(基本情報入力シート!Y112="","",基本情報入力シート!Y112)</f>
        <v/>
      </c>
      <c r="O75" s="804"/>
      <c r="P75" s="808"/>
      <c r="Q75" s="813"/>
      <c r="R75" s="820"/>
      <c r="S75" s="825"/>
      <c r="T75" s="830" t="str">
        <f>IFERROR(S75*VLOOKUP(AE75,'【参考】数式用3'!$AD$3:$BA$14,MATCH(N75,'【参考】数式用3'!$AD$2:$BA$2,0)),"")</f>
        <v/>
      </c>
      <c r="U75" s="835"/>
      <c r="V75" s="842"/>
      <c r="W75" s="843"/>
      <c r="X75" s="852" t="str">
        <f>IFERROR(V75*VLOOKUP(AF75,'【参考】数式用3'!$AD$15:$BA$23,MATCH(N75,'【参考】数式用3'!$AD$2:$BA$2,0)),"")</f>
        <v/>
      </c>
      <c r="Y75" s="861"/>
      <c r="Z75" s="864"/>
      <c r="AA75" s="870"/>
      <c r="AB75" s="852" t="str">
        <f>IFERROR(AA75*VLOOKUP(AG75,'【参考】数式用3'!$AD$24:$BA$27,MATCH(N75,'【参考】数式用3'!$AD$2:$BA$2,0)),"")</f>
        <v/>
      </c>
      <c r="AC75" s="878"/>
      <c r="AD75" s="881" t="str">
        <f t="shared" si="0"/>
        <v/>
      </c>
      <c r="AE75" s="884" t="str">
        <f t="shared" si="1"/>
        <v/>
      </c>
      <c r="AF75" s="884" t="str">
        <f t="shared" si="2"/>
        <v/>
      </c>
      <c r="AG75" s="884" t="str">
        <f t="shared" si="3"/>
        <v/>
      </c>
    </row>
    <row r="76" spans="1:33" ht="24.9" customHeight="1">
      <c r="A76" s="729">
        <v>61</v>
      </c>
      <c r="B76" s="742" t="str">
        <f>IF(基本情報入力シート!C113="","",基本情報入力シート!C113)</f>
        <v/>
      </c>
      <c r="C76" s="750"/>
      <c r="D76" s="750"/>
      <c r="E76" s="750"/>
      <c r="F76" s="750"/>
      <c r="G76" s="750"/>
      <c r="H76" s="750"/>
      <c r="I76" s="761"/>
      <c r="J76" s="767" t="str">
        <f>IF(基本情報入力シート!M113="","",基本情報入力シート!M113)</f>
        <v/>
      </c>
      <c r="K76" s="768" t="str">
        <f>IF(基本情報入力シート!R113="","",基本情報入力シート!R113)</f>
        <v/>
      </c>
      <c r="L76" s="768" t="str">
        <f>IF(基本情報入力シート!W113="","",基本情報入力シート!W113)</f>
        <v/>
      </c>
      <c r="M76" s="784" t="str">
        <f>IF(基本情報入力シート!X113="","",基本情報入力シート!X113)</f>
        <v/>
      </c>
      <c r="N76" s="796" t="str">
        <f>IF(基本情報入力シート!Y113="","",基本情報入力シート!Y113)</f>
        <v/>
      </c>
      <c r="O76" s="804"/>
      <c r="P76" s="808"/>
      <c r="Q76" s="813"/>
      <c r="R76" s="820"/>
      <c r="S76" s="825"/>
      <c r="T76" s="830" t="str">
        <f>IFERROR(S76*VLOOKUP(AE76,'【参考】数式用3'!$AD$3:$BA$14,MATCH(N76,'【参考】数式用3'!$AD$2:$BA$2,0)),"")</f>
        <v/>
      </c>
      <c r="U76" s="835"/>
      <c r="V76" s="842"/>
      <c r="W76" s="843"/>
      <c r="X76" s="852" t="str">
        <f>IFERROR(V76*VLOOKUP(AF76,'【参考】数式用3'!$AD$15:$BA$23,MATCH(N76,'【参考】数式用3'!$AD$2:$BA$2,0)),"")</f>
        <v/>
      </c>
      <c r="Y76" s="861"/>
      <c r="Z76" s="864"/>
      <c r="AA76" s="870"/>
      <c r="AB76" s="852" t="str">
        <f>IFERROR(AA76*VLOOKUP(AG76,'【参考】数式用3'!$AD$24:$BA$27,MATCH(N76,'【参考】数式用3'!$AD$2:$BA$2,0)),"")</f>
        <v/>
      </c>
      <c r="AC76" s="878"/>
      <c r="AD76" s="881" t="str">
        <f t="shared" si="0"/>
        <v/>
      </c>
      <c r="AE76" s="884" t="str">
        <f t="shared" si="1"/>
        <v/>
      </c>
      <c r="AF76" s="884" t="str">
        <f t="shared" si="2"/>
        <v/>
      </c>
      <c r="AG76" s="884" t="str">
        <f t="shared" si="3"/>
        <v/>
      </c>
    </row>
    <row r="77" spans="1:33" ht="24.9" customHeight="1">
      <c r="A77" s="729">
        <v>62</v>
      </c>
      <c r="B77" s="742" t="str">
        <f>IF(基本情報入力シート!C114="","",基本情報入力シート!C114)</f>
        <v/>
      </c>
      <c r="C77" s="750"/>
      <c r="D77" s="750"/>
      <c r="E77" s="750"/>
      <c r="F77" s="750"/>
      <c r="G77" s="750"/>
      <c r="H77" s="750"/>
      <c r="I77" s="761"/>
      <c r="J77" s="767" t="str">
        <f>IF(基本情報入力シート!M114="","",基本情報入力シート!M114)</f>
        <v/>
      </c>
      <c r="K77" s="768" t="str">
        <f>IF(基本情報入力シート!R114="","",基本情報入力シート!R114)</f>
        <v/>
      </c>
      <c r="L77" s="768" t="str">
        <f>IF(基本情報入力シート!W114="","",基本情報入力シート!W114)</f>
        <v/>
      </c>
      <c r="M77" s="784" t="str">
        <f>IF(基本情報入力シート!X114="","",基本情報入力シート!X114)</f>
        <v/>
      </c>
      <c r="N77" s="796" t="str">
        <f>IF(基本情報入力シート!Y114="","",基本情報入力シート!Y114)</f>
        <v/>
      </c>
      <c r="O77" s="804"/>
      <c r="P77" s="808"/>
      <c r="Q77" s="813"/>
      <c r="R77" s="820"/>
      <c r="S77" s="825"/>
      <c r="T77" s="830" t="str">
        <f>IFERROR(S77*VLOOKUP(AE77,'【参考】数式用3'!$AD$3:$BA$14,MATCH(N77,'【参考】数式用3'!$AD$2:$BA$2,0)),"")</f>
        <v/>
      </c>
      <c r="U77" s="835"/>
      <c r="V77" s="842"/>
      <c r="W77" s="843"/>
      <c r="X77" s="852" t="str">
        <f>IFERROR(V77*VLOOKUP(AF77,'【参考】数式用3'!$AD$15:$BA$23,MATCH(N77,'【参考】数式用3'!$AD$2:$BA$2,0)),"")</f>
        <v/>
      </c>
      <c r="Y77" s="861"/>
      <c r="Z77" s="864"/>
      <c r="AA77" s="870"/>
      <c r="AB77" s="852" t="str">
        <f>IFERROR(AA77*VLOOKUP(AG77,'【参考】数式用3'!$AD$24:$BA$27,MATCH(N77,'【参考】数式用3'!$AD$2:$BA$2,0)),"")</f>
        <v/>
      </c>
      <c r="AC77" s="878"/>
      <c r="AD77" s="881" t="str">
        <f t="shared" si="0"/>
        <v/>
      </c>
      <c r="AE77" s="884" t="str">
        <f t="shared" si="1"/>
        <v/>
      </c>
      <c r="AF77" s="884" t="str">
        <f t="shared" si="2"/>
        <v/>
      </c>
      <c r="AG77" s="884" t="str">
        <f t="shared" si="3"/>
        <v/>
      </c>
    </row>
    <row r="78" spans="1:33" ht="24.9" customHeight="1">
      <c r="A78" s="729">
        <v>63</v>
      </c>
      <c r="B78" s="742" t="str">
        <f>IF(基本情報入力シート!C115="","",基本情報入力シート!C115)</f>
        <v/>
      </c>
      <c r="C78" s="750"/>
      <c r="D78" s="750"/>
      <c r="E78" s="750"/>
      <c r="F78" s="750"/>
      <c r="G78" s="750"/>
      <c r="H78" s="750"/>
      <c r="I78" s="761"/>
      <c r="J78" s="767" t="str">
        <f>IF(基本情報入力シート!M115="","",基本情報入力シート!M115)</f>
        <v/>
      </c>
      <c r="K78" s="768" t="str">
        <f>IF(基本情報入力シート!R115="","",基本情報入力シート!R115)</f>
        <v/>
      </c>
      <c r="L78" s="768" t="str">
        <f>IF(基本情報入力シート!W115="","",基本情報入力シート!W115)</f>
        <v/>
      </c>
      <c r="M78" s="784" t="str">
        <f>IF(基本情報入力シート!X115="","",基本情報入力シート!X115)</f>
        <v/>
      </c>
      <c r="N78" s="796" t="str">
        <f>IF(基本情報入力シート!Y115="","",基本情報入力シート!Y115)</f>
        <v/>
      </c>
      <c r="O78" s="804"/>
      <c r="P78" s="808"/>
      <c r="Q78" s="813"/>
      <c r="R78" s="820"/>
      <c r="S78" s="825"/>
      <c r="T78" s="830" t="str">
        <f>IFERROR(S78*VLOOKUP(AE78,'【参考】数式用3'!$AD$3:$BA$14,MATCH(N78,'【参考】数式用3'!$AD$2:$BA$2,0)),"")</f>
        <v/>
      </c>
      <c r="U78" s="835"/>
      <c r="V78" s="842"/>
      <c r="W78" s="843"/>
      <c r="X78" s="852" t="str">
        <f>IFERROR(V78*VLOOKUP(AF78,'【参考】数式用3'!$AD$15:$BA$23,MATCH(N78,'【参考】数式用3'!$AD$2:$BA$2,0)),"")</f>
        <v/>
      </c>
      <c r="Y78" s="861"/>
      <c r="Z78" s="864"/>
      <c r="AA78" s="870"/>
      <c r="AB78" s="852" t="str">
        <f>IFERROR(AA78*VLOOKUP(AG78,'【参考】数式用3'!$AD$24:$BA$27,MATCH(N78,'【参考】数式用3'!$AD$2:$BA$2,0)),"")</f>
        <v/>
      </c>
      <c r="AC78" s="878"/>
      <c r="AD78" s="881" t="str">
        <f t="shared" si="0"/>
        <v/>
      </c>
      <c r="AE78" s="884" t="str">
        <f t="shared" si="1"/>
        <v/>
      </c>
      <c r="AF78" s="884" t="str">
        <f t="shared" si="2"/>
        <v/>
      </c>
      <c r="AG78" s="884" t="str">
        <f t="shared" si="3"/>
        <v/>
      </c>
    </row>
    <row r="79" spans="1:33" ht="24.9" customHeight="1">
      <c r="A79" s="729">
        <v>64</v>
      </c>
      <c r="B79" s="742" t="str">
        <f>IF(基本情報入力シート!C116="","",基本情報入力シート!C116)</f>
        <v/>
      </c>
      <c r="C79" s="750"/>
      <c r="D79" s="750"/>
      <c r="E79" s="750"/>
      <c r="F79" s="750"/>
      <c r="G79" s="750"/>
      <c r="H79" s="750"/>
      <c r="I79" s="761"/>
      <c r="J79" s="767" t="str">
        <f>IF(基本情報入力シート!M116="","",基本情報入力シート!M116)</f>
        <v/>
      </c>
      <c r="K79" s="768" t="str">
        <f>IF(基本情報入力シート!R116="","",基本情報入力シート!R116)</f>
        <v/>
      </c>
      <c r="L79" s="768" t="str">
        <f>IF(基本情報入力シート!W116="","",基本情報入力シート!W116)</f>
        <v/>
      </c>
      <c r="M79" s="784" t="str">
        <f>IF(基本情報入力シート!X116="","",基本情報入力シート!X116)</f>
        <v/>
      </c>
      <c r="N79" s="796" t="str">
        <f>IF(基本情報入力シート!Y116="","",基本情報入力シート!Y116)</f>
        <v/>
      </c>
      <c r="O79" s="804"/>
      <c r="P79" s="808"/>
      <c r="Q79" s="813"/>
      <c r="R79" s="820"/>
      <c r="S79" s="825"/>
      <c r="T79" s="830" t="str">
        <f>IFERROR(S79*VLOOKUP(AE79,'【参考】数式用3'!$AD$3:$BA$14,MATCH(N79,'【参考】数式用3'!$AD$2:$BA$2,0)),"")</f>
        <v/>
      </c>
      <c r="U79" s="835"/>
      <c r="V79" s="842"/>
      <c r="W79" s="843"/>
      <c r="X79" s="852" t="str">
        <f>IFERROR(V79*VLOOKUP(AF79,'【参考】数式用3'!$AD$15:$BA$23,MATCH(N79,'【参考】数式用3'!$AD$2:$BA$2,0)),"")</f>
        <v/>
      </c>
      <c r="Y79" s="861"/>
      <c r="Z79" s="864"/>
      <c r="AA79" s="870"/>
      <c r="AB79" s="852" t="str">
        <f>IFERROR(AA79*VLOOKUP(AG79,'【参考】数式用3'!$AD$24:$BA$27,MATCH(N79,'【参考】数式用3'!$AD$2:$BA$2,0)),"")</f>
        <v/>
      </c>
      <c r="AC79" s="878"/>
      <c r="AD79" s="881" t="str">
        <f t="shared" si="0"/>
        <v/>
      </c>
      <c r="AE79" s="884" t="str">
        <f t="shared" si="1"/>
        <v/>
      </c>
      <c r="AF79" s="884" t="str">
        <f t="shared" si="2"/>
        <v/>
      </c>
      <c r="AG79" s="884" t="str">
        <f t="shared" si="3"/>
        <v/>
      </c>
    </row>
    <row r="80" spans="1:33" ht="24.9" customHeight="1">
      <c r="A80" s="729">
        <v>65</v>
      </c>
      <c r="B80" s="742" t="str">
        <f>IF(基本情報入力シート!C117="","",基本情報入力シート!C117)</f>
        <v/>
      </c>
      <c r="C80" s="750"/>
      <c r="D80" s="750"/>
      <c r="E80" s="750"/>
      <c r="F80" s="750"/>
      <c r="G80" s="750"/>
      <c r="H80" s="750"/>
      <c r="I80" s="761"/>
      <c r="J80" s="767" t="str">
        <f>IF(基本情報入力シート!M117="","",基本情報入力シート!M117)</f>
        <v/>
      </c>
      <c r="K80" s="768" t="str">
        <f>IF(基本情報入力シート!R117="","",基本情報入力シート!R117)</f>
        <v/>
      </c>
      <c r="L80" s="768" t="str">
        <f>IF(基本情報入力シート!W117="","",基本情報入力シート!W117)</f>
        <v/>
      </c>
      <c r="M80" s="784" t="str">
        <f>IF(基本情報入力シート!X117="","",基本情報入力シート!X117)</f>
        <v/>
      </c>
      <c r="N80" s="796" t="str">
        <f>IF(基本情報入力シート!Y117="","",基本情報入力シート!Y117)</f>
        <v/>
      </c>
      <c r="O80" s="804"/>
      <c r="P80" s="808"/>
      <c r="Q80" s="813"/>
      <c r="R80" s="820"/>
      <c r="S80" s="825"/>
      <c r="T80" s="830" t="str">
        <f>IFERROR(S80*VLOOKUP(AE80,'【参考】数式用3'!$AD$3:$BA$14,MATCH(N80,'【参考】数式用3'!$AD$2:$BA$2,0)),"")</f>
        <v/>
      </c>
      <c r="U80" s="835"/>
      <c r="V80" s="842"/>
      <c r="W80" s="843"/>
      <c r="X80" s="852" t="str">
        <f>IFERROR(V80*VLOOKUP(AF80,'【参考】数式用3'!$AD$15:$BA$23,MATCH(N80,'【参考】数式用3'!$AD$2:$BA$2,0)),"")</f>
        <v/>
      </c>
      <c r="Y80" s="861"/>
      <c r="Z80" s="864"/>
      <c r="AA80" s="870"/>
      <c r="AB80" s="852" t="str">
        <f>IFERROR(AA80*VLOOKUP(AG80,'【参考】数式用3'!$AD$24:$BA$27,MATCH(N80,'【参考】数式用3'!$AD$2:$BA$2,0)),"")</f>
        <v/>
      </c>
      <c r="AC80" s="878"/>
      <c r="AD80" s="881" t="str">
        <f t="shared" ref="AD80:AD143" si="4">IF(OR(U80="特定加算Ⅰ",U80="特定加算Ⅱ"),IF(OR(AND(N80&lt;&gt;"訪問型サービス（総合事業）",N80&lt;&gt;"通所型サービス（総合事業）",N80&lt;&gt;"（介護予防）短期入所生活介護",N80&lt;&gt;"（介護予防）短期入所療養介護（老健）",N80&lt;&gt;"（介護予防）短期入所療養介護 （病院等（老健以外）)",N80&lt;&gt;"（介護予防）短期入所療養介護（医療院）"),W80&lt;&gt;""),1,""),"")</f>
        <v/>
      </c>
      <c r="AE80" s="884" t="str">
        <f t="shared" ref="AE80:AE143" si="5">IF(AND(O80="",R80=""),"",O80&amp;"から"&amp;R80)</f>
        <v/>
      </c>
      <c r="AF80" s="884" t="str">
        <f t="shared" ref="AF80:AF143" si="6">IF(AND(P80="",U80=""),"",P80&amp;"から"&amp;U80)</f>
        <v/>
      </c>
      <c r="AG80" s="884" t="str">
        <f t="shared" ref="AG80:AG143" si="7">IF(AND(Q80="",Z80=""),"",Q80&amp;"から"&amp;Z80)</f>
        <v/>
      </c>
    </row>
    <row r="81" spans="1:33" ht="24.9" customHeight="1">
      <c r="A81" s="729">
        <v>66</v>
      </c>
      <c r="B81" s="742" t="str">
        <f>IF(基本情報入力シート!C118="","",基本情報入力シート!C118)</f>
        <v/>
      </c>
      <c r="C81" s="750"/>
      <c r="D81" s="750"/>
      <c r="E81" s="750"/>
      <c r="F81" s="750"/>
      <c r="G81" s="750"/>
      <c r="H81" s="750"/>
      <c r="I81" s="761"/>
      <c r="J81" s="767" t="str">
        <f>IF(基本情報入力シート!M118="","",基本情報入力シート!M118)</f>
        <v/>
      </c>
      <c r="K81" s="768" t="str">
        <f>IF(基本情報入力シート!R118="","",基本情報入力シート!R118)</f>
        <v/>
      </c>
      <c r="L81" s="768" t="str">
        <f>IF(基本情報入力シート!W118="","",基本情報入力シート!W118)</f>
        <v/>
      </c>
      <c r="M81" s="784" t="str">
        <f>IF(基本情報入力シート!X118="","",基本情報入力シート!X118)</f>
        <v/>
      </c>
      <c r="N81" s="796" t="str">
        <f>IF(基本情報入力シート!Y118="","",基本情報入力シート!Y118)</f>
        <v/>
      </c>
      <c r="O81" s="804"/>
      <c r="P81" s="808"/>
      <c r="Q81" s="813"/>
      <c r="R81" s="820"/>
      <c r="S81" s="825"/>
      <c r="T81" s="830" t="str">
        <f>IFERROR(S81*VLOOKUP(AE81,'【参考】数式用3'!$AD$3:$BA$14,MATCH(N81,'【参考】数式用3'!$AD$2:$BA$2,0)),"")</f>
        <v/>
      </c>
      <c r="U81" s="835"/>
      <c r="V81" s="842"/>
      <c r="W81" s="843"/>
      <c r="X81" s="852" t="str">
        <f>IFERROR(V81*VLOOKUP(AF81,'【参考】数式用3'!$AD$15:$BA$23,MATCH(N81,'【参考】数式用3'!$AD$2:$BA$2,0)),"")</f>
        <v/>
      </c>
      <c r="Y81" s="861"/>
      <c r="Z81" s="864"/>
      <c r="AA81" s="870"/>
      <c r="AB81" s="852" t="str">
        <f>IFERROR(AA81*VLOOKUP(AG81,'【参考】数式用3'!$AD$24:$BA$27,MATCH(N81,'【参考】数式用3'!$AD$2:$BA$2,0)),"")</f>
        <v/>
      </c>
      <c r="AC81" s="878"/>
      <c r="AD81" s="881" t="str">
        <f t="shared" si="4"/>
        <v/>
      </c>
      <c r="AE81" s="884" t="str">
        <f t="shared" si="5"/>
        <v/>
      </c>
      <c r="AF81" s="884" t="str">
        <f t="shared" si="6"/>
        <v/>
      </c>
      <c r="AG81" s="884" t="str">
        <f t="shared" si="7"/>
        <v/>
      </c>
    </row>
    <row r="82" spans="1:33" ht="24.9" customHeight="1">
      <c r="A82" s="729">
        <v>67</v>
      </c>
      <c r="B82" s="742" t="str">
        <f>IF(基本情報入力シート!C119="","",基本情報入力シート!C119)</f>
        <v/>
      </c>
      <c r="C82" s="750"/>
      <c r="D82" s="750"/>
      <c r="E82" s="750"/>
      <c r="F82" s="750"/>
      <c r="G82" s="750"/>
      <c r="H82" s="750"/>
      <c r="I82" s="761"/>
      <c r="J82" s="767" t="str">
        <f>IF(基本情報入力シート!M119="","",基本情報入力シート!M119)</f>
        <v/>
      </c>
      <c r="K82" s="768" t="str">
        <f>IF(基本情報入力シート!R119="","",基本情報入力シート!R119)</f>
        <v/>
      </c>
      <c r="L82" s="768" t="str">
        <f>IF(基本情報入力シート!W119="","",基本情報入力シート!W119)</f>
        <v/>
      </c>
      <c r="M82" s="784" t="str">
        <f>IF(基本情報入力シート!X119="","",基本情報入力シート!X119)</f>
        <v/>
      </c>
      <c r="N82" s="796" t="str">
        <f>IF(基本情報入力シート!Y119="","",基本情報入力シート!Y119)</f>
        <v/>
      </c>
      <c r="O82" s="804"/>
      <c r="P82" s="808"/>
      <c r="Q82" s="813"/>
      <c r="R82" s="820"/>
      <c r="S82" s="825"/>
      <c r="T82" s="830" t="str">
        <f>IFERROR(S82*VLOOKUP(AE82,'【参考】数式用3'!$AD$3:$BA$14,MATCH(N82,'【参考】数式用3'!$AD$2:$BA$2,0)),"")</f>
        <v/>
      </c>
      <c r="U82" s="835"/>
      <c r="V82" s="842"/>
      <c r="W82" s="843"/>
      <c r="X82" s="852" t="str">
        <f>IFERROR(V82*VLOOKUP(AF82,'【参考】数式用3'!$AD$15:$BA$23,MATCH(N82,'【参考】数式用3'!$AD$2:$BA$2,0)),"")</f>
        <v/>
      </c>
      <c r="Y82" s="861"/>
      <c r="Z82" s="864"/>
      <c r="AA82" s="870"/>
      <c r="AB82" s="852" t="str">
        <f>IFERROR(AA82*VLOOKUP(AG82,'【参考】数式用3'!$AD$24:$BA$27,MATCH(N82,'【参考】数式用3'!$AD$2:$BA$2,0)),"")</f>
        <v/>
      </c>
      <c r="AC82" s="878"/>
      <c r="AD82" s="881" t="str">
        <f t="shared" si="4"/>
        <v/>
      </c>
      <c r="AE82" s="884" t="str">
        <f t="shared" si="5"/>
        <v/>
      </c>
      <c r="AF82" s="884" t="str">
        <f t="shared" si="6"/>
        <v/>
      </c>
      <c r="AG82" s="884" t="str">
        <f t="shared" si="7"/>
        <v/>
      </c>
    </row>
    <row r="83" spans="1:33" ht="24.9" customHeight="1">
      <c r="A83" s="729">
        <v>68</v>
      </c>
      <c r="B83" s="742" t="str">
        <f>IF(基本情報入力シート!C120="","",基本情報入力シート!C120)</f>
        <v/>
      </c>
      <c r="C83" s="750"/>
      <c r="D83" s="750"/>
      <c r="E83" s="750"/>
      <c r="F83" s="750"/>
      <c r="G83" s="750"/>
      <c r="H83" s="750"/>
      <c r="I83" s="761"/>
      <c r="J83" s="767" t="str">
        <f>IF(基本情報入力シート!M120="","",基本情報入力シート!M120)</f>
        <v/>
      </c>
      <c r="K83" s="768" t="str">
        <f>IF(基本情報入力シート!R120="","",基本情報入力シート!R120)</f>
        <v/>
      </c>
      <c r="L83" s="768" t="str">
        <f>IF(基本情報入力シート!W120="","",基本情報入力シート!W120)</f>
        <v/>
      </c>
      <c r="M83" s="784" t="str">
        <f>IF(基本情報入力シート!X120="","",基本情報入力シート!X120)</f>
        <v/>
      </c>
      <c r="N83" s="796" t="str">
        <f>IF(基本情報入力シート!Y120="","",基本情報入力シート!Y120)</f>
        <v/>
      </c>
      <c r="O83" s="804"/>
      <c r="P83" s="808"/>
      <c r="Q83" s="813"/>
      <c r="R83" s="820"/>
      <c r="S83" s="825"/>
      <c r="T83" s="830" t="str">
        <f>IFERROR(S83*VLOOKUP(AE83,'【参考】数式用3'!$AD$3:$BA$14,MATCH(N83,'【参考】数式用3'!$AD$2:$BA$2,0)),"")</f>
        <v/>
      </c>
      <c r="U83" s="835"/>
      <c r="V83" s="842"/>
      <c r="W83" s="843"/>
      <c r="X83" s="852" t="str">
        <f>IFERROR(V83*VLOOKUP(AF83,'【参考】数式用3'!$AD$15:$BA$23,MATCH(N83,'【参考】数式用3'!$AD$2:$BA$2,0)),"")</f>
        <v/>
      </c>
      <c r="Y83" s="861"/>
      <c r="Z83" s="864"/>
      <c r="AA83" s="870"/>
      <c r="AB83" s="852" t="str">
        <f>IFERROR(AA83*VLOOKUP(AG83,'【参考】数式用3'!$AD$24:$BA$27,MATCH(N83,'【参考】数式用3'!$AD$2:$BA$2,0)),"")</f>
        <v/>
      </c>
      <c r="AC83" s="878"/>
      <c r="AD83" s="881" t="str">
        <f t="shared" si="4"/>
        <v/>
      </c>
      <c r="AE83" s="884" t="str">
        <f t="shared" si="5"/>
        <v/>
      </c>
      <c r="AF83" s="884" t="str">
        <f t="shared" si="6"/>
        <v/>
      </c>
      <c r="AG83" s="884" t="str">
        <f t="shared" si="7"/>
        <v/>
      </c>
    </row>
    <row r="84" spans="1:33" ht="24.9" customHeight="1">
      <c r="A84" s="729">
        <v>69</v>
      </c>
      <c r="B84" s="742" t="str">
        <f>IF(基本情報入力シート!C121="","",基本情報入力シート!C121)</f>
        <v/>
      </c>
      <c r="C84" s="750"/>
      <c r="D84" s="750"/>
      <c r="E84" s="750"/>
      <c r="F84" s="750"/>
      <c r="G84" s="750"/>
      <c r="H84" s="750"/>
      <c r="I84" s="761"/>
      <c r="J84" s="767" t="str">
        <f>IF(基本情報入力シート!M121="","",基本情報入力シート!M121)</f>
        <v/>
      </c>
      <c r="K84" s="768" t="str">
        <f>IF(基本情報入力シート!R121="","",基本情報入力シート!R121)</f>
        <v/>
      </c>
      <c r="L84" s="768" t="str">
        <f>IF(基本情報入力シート!W121="","",基本情報入力シート!W121)</f>
        <v/>
      </c>
      <c r="M84" s="784" t="str">
        <f>IF(基本情報入力シート!X121="","",基本情報入力シート!X121)</f>
        <v/>
      </c>
      <c r="N84" s="796" t="str">
        <f>IF(基本情報入力シート!Y121="","",基本情報入力シート!Y121)</f>
        <v/>
      </c>
      <c r="O84" s="804"/>
      <c r="P84" s="808"/>
      <c r="Q84" s="813"/>
      <c r="R84" s="820"/>
      <c r="S84" s="825"/>
      <c r="T84" s="830" t="str">
        <f>IFERROR(S84*VLOOKUP(AE84,'【参考】数式用3'!$AD$3:$BA$14,MATCH(N84,'【参考】数式用3'!$AD$2:$BA$2,0)),"")</f>
        <v/>
      </c>
      <c r="U84" s="835"/>
      <c r="V84" s="842"/>
      <c r="W84" s="843"/>
      <c r="X84" s="852" t="str">
        <f>IFERROR(V84*VLOOKUP(AF84,'【参考】数式用3'!$AD$15:$BA$23,MATCH(N84,'【参考】数式用3'!$AD$2:$BA$2,0)),"")</f>
        <v/>
      </c>
      <c r="Y84" s="861"/>
      <c r="Z84" s="864"/>
      <c r="AA84" s="870"/>
      <c r="AB84" s="852" t="str">
        <f>IFERROR(AA84*VLOOKUP(AG84,'【参考】数式用3'!$AD$24:$BA$27,MATCH(N84,'【参考】数式用3'!$AD$2:$BA$2,0)),"")</f>
        <v/>
      </c>
      <c r="AC84" s="878"/>
      <c r="AD84" s="881" t="str">
        <f t="shared" si="4"/>
        <v/>
      </c>
      <c r="AE84" s="884" t="str">
        <f t="shared" si="5"/>
        <v/>
      </c>
      <c r="AF84" s="884" t="str">
        <f t="shared" si="6"/>
        <v/>
      </c>
      <c r="AG84" s="884" t="str">
        <f t="shared" si="7"/>
        <v/>
      </c>
    </row>
    <row r="85" spans="1:33" ht="24.9" customHeight="1">
      <c r="A85" s="729">
        <v>70</v>
      </c>
      <c r="B85" s="742" t="str">
        <f>IF(基本情報入力シート!C122="","",基本情報入力シート!C122)</f>
        <v/>
      </c>
      <c r="C85" s="750"/>
      <c r="D85" s="750"/>
      <c r="E85" s="750"/>
      <c r="F85" s="750"/>
      <c r="G85" s="750"/>
      <c r="H85" s="750"/>
      <c r="I85" s="761"/>
      <c r="J85" s="767" t="str">
        <f>IF(基本情報入力シート!M122="","",基本情報入力シート!M122)</f>
        <v/>
      </c>
      <c r="K85" s="768" t="str">
        <f>IF(基本情報入力シート!R122="","",基本情報入力シート!R122)</f>
        <v/>
      </c>
      <c r="L85" s="768" t="str">
        <f>IF(基本情報入力シート!W122="","",基本情報入力シート!W122)</f>
        <v/>
      </c>
      <c r="M85" s="784" t="str">
        <f>IF(基本情報入力シート!X122="","",基本情報入力シート!X122)</f>
        <v/>
      </c>
      <c r="N85" s="796" t="str">
        <f>IF(基本情報入力シート!Y122="","",基本情報入力シート!Y122)</f>
        <v/>
      </c>
      <c r="O85" s="804"/>
      <c r="P85" s="808"/>
      <c r="Q85" s="813"/>
      <c r="R85" s="820"/>
      <c r="S85" s="825"/>
      <c r="T85" s="830" t="str">
        <f>IFERROR(S85*VLOOKUP(AE85,'【参考】数式用3'!$AD$3:$BA$14,MATCH(N85,'【参考】数式用3'!$AD$2:$BA$2,0)),"")</f>
        <v/>
      </c>
      <c r="U85" s="835"/>
      <c r="V85" s="842"/>
      <c r="W85" s="843"/>
      <c r="X85" s="852" t="str">
        <f>IFERROR(V85*VLOOKUP(AF85,'【参考】数式用3'!$AD$15:$BA$23,MATCH(N85,'【参考】数式用3'!$AD$2:$BA$2,0)),"")</f>
        <v/>
      </c>
      <c r="Y85" s="861"/>
      <c r="Z85" s="864"/>
      <c r="AA85" s="870"/>
      <c r="AB85" s="852" t="str">
        <f>IFERROR(AA85*VLOOKUP(AG85,'【参考】数式用3'!$AD$24:$BA$27,MATCH(N85,'【参考】数式用3'!$AD$2:$BA$2,0)),"")</f>
        <v/>
      </c>
      <c r="AC85" s="878"/>
      <c r="AD85" s="881" t="str">
        <f t="shared" si="4"/>
        <v/>
      </c>
      <c r="AE85" s="884" t="str">
        <f t="shared" si="5"/>
        <v/>
      </c>
      <c r="AF85" s="884" t="str">
        <f t="shared" si="6"/>
        <v/>
      </c>
      <c r="AG85" s="884" t="str">
        <f t="shared" si="7"/>
        <v/>
      </c>
    </row>
    <row r="86" spans="1:33" ht="24.9" customHeight="1">
      <c r="A86" s="729">
        <v>71</v>
      </c>
      <c r="B86" s="742" t="str">
        <f>IF(基本情報入力シート!C123="","",基本情報入力シート!C123)</f>
        <v/>
      </c>
      <c r="C86" s="750"/>
      <c r="D86" s="750"/>
      <c r="E86" s="750"/>
      <c r="F86" s="750"/>
      <c r="G86" s="750"/>
      <c r="H86" s="750"/>
      <c r="I86" s="761"/>
      <c r="J86" s="767" t="str">
        <f>IF(基本情報入力シート!M123="","",基本情報入力シート!M123)</f>
        <v/>
      </c>
      <c r="K86" s="768" t="str">
        <f>IF(基本情報入力シート!R123="","",基本情報入力シート!R123)</f>
        <v/>
      </c>
      <c r="L86" s="768" t="str">
        <f>IF(基本情報入力シート!W123="","",基本情報入力シート!W123)</f>
        <v/>
      </c>
      <c r="M86" s="784" t="str">
        <f>IF(基本情報入力シート!X123="","",基本情報入力シート!X123)</f>
        <v/>
      </c>
      <c r="N86" s="796" t="str">
        <f>IF(基本情報入力シート!Y123="","",基本情報入力シート!Y123)</f>
        <v/>
      </c>
      <c r="O86" s="804"/>
      <c r="P86" s="808"/>
      <c r="Q86" s="813"/>
      <c r="R86" s="820"/>
      <c r="S86" s="825"/>
      <c r="T86" s="830" t="str">
        <f>IFERROR(S86*VLOOKUP(AE86,'【参考】数式用3'!$AD$3:$BA$14,MATCH(N86,'【参考】数式用3'!$AD$2:$BA$2,0)),"")</f>
        <v/>
      </c>
      <c r="U86" s="835"/>
      <c r="V86" s="842"/>
      <c r="W86" s="843"/>
      <c r="X86" s="852" t="str">
        <f>IFERROR(V86*VLOOKUP(AF86,'【参考】数式用3'!$AD$15:$BA$23,MATCH(N86,'【参考】数式用3'!$AD$2:$BA$2,0)),"")</f>
        <v/>
      </c>
      <c r="Y86" s="861"/>
      <c r="Z86" s="864"/>
      <c r="AA86" s="870"/>
      <c r="AB86" s="852" t="str">
        <f>IFERROR(AA86*VLOOKUP(AG86,'【参考】数式用3'!$AD$24:$BA$27,MATCH(N86,'【参考】数式用3'!$AD$2:$BA$2,0)),"")</f>
        <v/>
      </c>
      <c r="AC86" s="878"/>
      <c r="AD86" s="881" t="str">
        <f t="shared" si="4"/>
        <v/>
      </c>
      <c r="AE86" s="884" t="str">
        <f t="shared" si="5"/>
        <v/>
      </c>
      <c r="AF86" s="884" t="str">
        <f t="shared" si="6"/>
        <v/>
      </c>
      <c r="AG86" s="884" t="str">
        <f t="shared" si="7"/>
        <v/>
      </c>
    </row>
    <row r="87" spans="1:33" ht="24.9" customHeight="1">
      <c r="A87" s="729">
        <v>72</v>
      </c>
      <c r="B87" s="742" t="str">
        <f>IF(基本情報入力シート!C124="","",基本情報入力シート!C124)</f>
        <v/>
      </c>
      <c r="C87" s="750"/>
      <c r="D87" s="750"/>
      <c r="E87" s="750"/>
      <c r="F87" s="750"/>
      <c r="G87" s="750"/>
      <c r="H87" s="750"/>
      <c r="I87" s="761"/>
      <c r="J87" s="767" t="str">
        <f>IF(基本情報入力シート!M124="","",基本情報入力シート!M124)</f>
        <v/>
      </c>
      <c r="K87" s="768" t="str">
        <f>IF(基本情報入力シート!R124="","",基本情報入力シート!R124)</f>
        <v/>
      </c>
      <c r="L87" s="768" t="str">
        <f>IF(基本情報入力シート!W124="","",基本情報入力シート!W124)</f>
        <v/>
      </c>
      <c r="M87" s="784" t="str">
        <f>IF(基本情報入力シート!X124="","",基本情報入力シート!X124)</f>
        <v/>
      </c>
      <c r="N87" s="796" t="str">
        <f>IF(基本情報入力シート!Y124="","",基本情報入力シート!Y124)</f>
        <v/>
      </c>
      <c r="O87" s="804"/>
      <c r="P87" s="808"/>
      <c r="Q87" s="813"/>
      <c r="R87" s="820"/>
      <c r="S87" s="825"/>
      <c r="T87" s="830" t="str">
        <f>IFERROR(S87*VLOOKUP(AE87,'【参考】数式用3'!$AD$3:$BA$14,MATCH(N87,'【参考】数式用3'!$AD$2:$BA$2,0)),"")</f>
        <v/>
      </c>
      <c r="U87" s="835"/>
      <c r="V87" s="842"/>
      <c r="W87" s="843"/>
      <c r="X87" s="852" t="str">
        <f>IFERROR(V87*VLOOKUP(AF87,'【参考】数式用3'!$AD$15:$BA$23,MATCH(N87,'【参考】数式用3'!$AD$2:$BA$2,0)),"")</f>
        <v/>
      </c>
      <c r="Y87" s="861"/>
      <c r="Z87" s="864"/>
      <c r="AA87" s="870"/>
      <c r="AB87" s="852" t="str">
        <f>IFERROR(AA87*VLOOKUP(AG87,'【参考】数式用3'!$AD$24:$BA$27,MATCH(N87,'【参考】数式用3'!$AD$2:$BA$2,0)),"")</f>
        <v/>
      </c>
      <c r="AC87" s="878"/>
      <c r="AD87" s="881" t="str">
        <f t="shared" si="4"/>
        <v/>
      </c>
      <c r="AE87" s="884" t="str">
        <f t="shared" si="5"/>
        <v/>
      </c>
      <c r="AF87" s="884" t="str">
        <f t="shared" si="6"/>
        <v/>
      </c>
      <c r="AG87" s="884" t="str">
        <f t="shared" si="7"/>
        <v/>
      </c>
    </row>
    <row r="88" spans="1:33" ht="24.9" customHeight="1">
      <c r="A88" s="729">
        <v>73</v>
      </c>
      <c r="B88" s="742" t="str">
        <f>IF(基本情報入力シート!C125="","",基本情報入力シート!C125)</f>
        <v/>
      </c>
      <c r="C88" s="750"/>
      <c r="D88" s="750"/>
      <c r="E88" s="750"/>
      <c r="F88" s="750"/>
      <c r="G88" s="750"/>
      <c r="H88" s="750"/>
      <c r="I88" s="761"/>
      <c r="J88" s="767" t="str">
        <f>IF(基本情報入力シート!M125="","",基本情報入力シート!M125)</f>
        <v/>
      </c>
      <c r="K88" s="768" t="str">
        <f>IF(基本情報入力シート!R125="","",基本情報入力シート!R125)</f>
        <v/>
      </c>
      <c r="L88" s="768" t="str">
        <f>IF(基本情報入力シート!W125="","",基本情報入力シート!W125)</f>
        <v/>
      </c>
      <c r="M88" s="784" t="str">
        <f>IF(基本情報入力シート!X125="","",基本情報入力シート!X125)</f>
        <v/>
      </c>
      <c r="N88" s="796" t="str">
        <f>IF(基本情報入力シート!Y125="","",基本情報入力シート!Y125)</f>
        <v/>
      </c>
      <c r="O88" s="804"/>
      <c r="P88" s="808"/>
      <c r="Q88" s="813"/>
      <c r="R88" s="820"/>
      <c r="S88" s="825"/>
      <c r="T88" s="830" t="str">
        <f>IFERROR(S88*VLOOKUP(AE88,'【参考】数式用3'!$AD$3:$BA$14,MATCH(N88,'【参考】数式用3'!$AD$2:$BA$2,0)),"")</f>
        <v/>
      </c>
      <c r="U88" s="835"/>
      <c r="V88" s="842"/>
      <c r="W88" s="843"/>
      <c r="X88" s="852" t="str">
        <f>IFERROR(V88*VLOOKUP(AF88,'【参考】数式用3'!$AD$15:$BA$23,MATCH(N88,'【参考】数式用3'!$AD$2:$BA$2,0)),"")</f>
        <v/>
      </c>
      <c r="Y88" s="861"/>
      <c r="Z88" s="864"/>
      <c r="AA88" s="870"/>
      <c r="AB88" s="852" t="str">
        <f>IFERROR(AA88*VLOOKUP(AG88,'【参考】数式用3'!$AD$24:$BA$27,MATCH(N88,'【参考】数式用3'!$AD$2:$BA$2,0)),"")</f>
        <v/>
      </c>
      <c r="AC88" s="878"/>
      <c r="AD88" s="881" t="str">
        <f t="shared" si="4"/>
        <v/>
      </c>
      <c r="AE88" s="884" t="str">
        <f t="shared" si="5"/>
        <v/>
      </c>
      <c r="AF88" s="884" t="str">
        <f t="shared" si="6"/>
        <v/>
      </c>
      <c r="AG88" s="884" t="str">
        <f t="shared" si="7"/>
        <v/>
      </c>
    </row>
    <row r="89" spans="1:33" ht="24.9" customHeight="1">
      <c r="A89" s="729">
        <v>74</v>
      </c>
      <c r="B89" s="742" t="str">
        <f>IF(基本情報入力シート!C126="","",基本情報入力シート!C126)</f>
        <v/>
      </c>
      <c r="C89" s="750"/>
      <c r="D89" s="750"/>
      <c r="E89" s="750"/>
      <c r="F89" s="750"/>
      <c r="G89" s="750"/>
      <c r="H89" s="750"/>
      <c r="I89" s="761"/>
      <c r="J89" s="767" t="str">
        <f>IF(基本情報入力シート!M126="","",基本情報入力シート!M126)</f>
        <v/>
      </c>
      <c r="K89" s="768" t="str">
        <f>IF(基本情報入力シート!R126="","",基本情報入力シート!R126)</f>
        <v/>
      </c>
      <c r="L89" s="768" t="str">
        <f>IF(基本情報入力シート!W126="","",基本情報入力シート!W126)</f>
        <v/>
      </c>
      <c r="M89" s="784" t="str">
        <f>IF(基本情報入力シート!X126="","",基本情報入力シート!X126)</f>
        <v/>
      </c>
      <c r="N89" s="796" t="str">
        <f>IF(基本情報入力シート!Y126="","",基本情報入力シート!Y126)</f>
        <v/>
      </c>
      <c r="O89" s="804"/>
      <c r="P89" s="808"/>
      <c r="Q89" s="813"/>
      <c r="R89" s="820"/>
      <c r="S89" s="825"/>
      <c r="T89" s="830" t="str">
        <f>IFERROR(S89*VLOOKUP(AE89,'【参考】数式用3'!$AD$3:$BA$14,MATCH(N89,'【参考】数式用3'!$AD$2:$BA$2,0)),"")</f>
        <v/>
      </c>
      <c r="U89" s="835"/>
      <c r="V89" s="842"/>
      <c r="W89" s="843"/>
      <c r="X89" s="852" t="str">
        <f>IFERROR(V89*VLOOKUP(AF89,'【参考】数式用3'!$AD$15:$BA$23,MATCH(N89,'【参考】数式用3'!$AD$2:$BA$2,0)),"")</f>
        <v/>
      </c>
      <c r="Y89" s="861"/>
      <c r="Z89" s="864"/>
      <c r="AA89" s="870"/>
      <c r="AB89" s="852" t="str">
        <f>IFERROR(AA89*VLOOKUP(AG89,'【参考】数式用3'!$AD$24:$BA$27,MATCH(N89,'【参考】数式用3'!$AD$2:$BA$2,0)),"")</f>
        <v/>
      </c>
      <c r="AC89" s="878"/>
      <c r="AD89" s="881" t="str">
        <f t="shared" si="4"/>
        <v/>
      </c>
      <c r="AE89" s="884" t="str">
        <f t="shared" si="5"/>
        <v/>
      </c>
      <c r="AF89" s="884" t="str">
        <f t="shared" si="6"/>
        <v/>
      </c>
      <c r="AG89" s="884" t="str">
        <f t="shared" si="7"/>
        <v/>
      </c>
    </row>
    <row r="90" spans="1:33" ht="24.9" customHeight="1">
      <c r="A90" s="729">
        <v>75</v>
      </c>
      <c r="B90" s="742" t="str">
        <f>IF(基本情報入力シート!C127="","",基本情報入力シート!C127)</f>
        <v/>
      </c>
      <c r="C90" s="750"/>
      <c r="D90" s="750"/>
      <c r="E90" s="750"/>
      <c r="F90" s="750"/>
      <c r="G90" s="750"/>
      <c r="H90" s="750"/>
      <c r="I90" s="761"/>
      <c r="J90" s="767" t="str">
        <f>IF(基本情報入力シート!M127="","",基本情報入力シート!M127)</f>
        <v/>
      </c>
      <c r="K90" s="768" t="str">
        <f>IF(基本情報入力シート!R127="","",基本情報入力シート!R127)</f>
        <v/>
      </c>
      <c r="L90" s="768" t="str">
        <f>IF(基本情報入力シート!W127="","",基本情報入力シート!W127)</f>
        <v/>
      </c>
      <c r="M90" s="784" t="str">
        <f>IF(基本情報入力シート!X127="","",基本情報入力シート!X127)</f>
        <v/>
      </c>
      <c r="N90" s="796" t="str">
        <f>IF(基本情報入力シート!Y127="","",基本情報入力シート!Y127)</f>
        <v/>
      </c>
      <c r="O90" s="804"/>
      <c r="P90" s="808"/>
      <c r="Q90" s="813"/>
      <c r="R90" s="820"/>
      <c r="S90" s="825"/>
      <c r="T90" s="830" t="str">
        <f>IFERROR(S90*VLOOKUP(AE90,'【参考】数式用3'!$AD$3:$BA$14,MATCH(N90,'【参考】数式用3'!$AD$2:$BA$2,0)),"")</f>
        <v/>
      </c>
      <c r="U90" s="835"/>
      <c r="V90" s="842"/>
      <c r="W90" s="843"/>
      <c r="X90" s="852" t="str">
        <f>IFERROR(V90*VLOOKUP(AF90,'【参考】数式用3'!$AD$15:$BA$23,MATCH(N90,'【参考】数式用3'!$AD$2:$BA$2,0)),"")</f>
        <v/>
      </c>
      <c r="Y90" s="861"/>
      <c r="Z90" s="864"/>
      <c r="AA90" s="870"/>
      <c r="AB90" s="852" t="str">
        <f>IFERROR(AA90*VLOOKUP(AG90,'【参考】数式用3'!$AD$24:$BA$27,MATCH(N90,'【参考】数式用3'!$AD$2:$BA$2,0)),"")</f>
        <v/>
      </c>
      <c r="AC90" s="878"/>
      <c r="AD90" s="881" t="str">
        <f t="shared" si="4"/>
        <v/>
      </c>
      <c r="AE90" s="884" t="str">
        <f t="shared" si="5"/>
        <v/>
      </c>
      <c r="AF90" s="884" t="str">
        <f t="shared" si="6"/>
        <v/>
      </c>
      <c r="AG90" s="884" t="str">
        <f t="shared" si="7"/>
        <v/>
      </c>
    </row>
    <row r="91" spans="1:33" ht="24.9" customHeight="1">
      <c r="A91" s="729">
        <v>76</v>
      </c>
      <c r="B91" s="742" t="str">
        <f>IF(基本情報入力シート!C128="","",基本情報入力シート!C128)</f>
        <v/>
      </c>
      <c r="C91" s="750"/>
      <c r="D91" s="750"/>
      <c r="E91" s="750"/>
      <c r="F91" s="750"/>
      <c r="G91" s="750"/>
      <c r="H91" s="750"/>
      <c r="I91" s="761"/>
      <c r="J91" s="767" t="str">
        <f>IF(基本情報入力シート!M128="","",基本情報入力シート!M128)</f>
        <v/>
      </c>
      <c r="K91" s="768" t="str">
        <f>IF(基本情報入力シート!R128="","",基本情報入力シート!R128)</f>
        <v/>
      </c>
      <c r="L91" s="768" t="str">
        <f>IF(基本情報入力シート!W128="","",基本情報入力シート!W128)</f>
        <v/>
      </c>
      <c r="M91" s="784" t="str">
        <f>IF(基本情報入力シート!X128="","",基本情報入力シート!X128)</f>
        <v/>
      </c>
      <c r="N91" s="796" t="str">
        <f>IF(基本情報入力シート!Y128="","",基本情報入力シート!Y128)</f>
        <v/>
      </c>
      <c r="O91" s="804"/>
      <c r="P91" s="808"/>
      <c r="Q91" s="813"/>
      <c r="R91" s="820"/>
      <c r="S91" s="825"/>
      <c r="T91" s="830" t="str">
        <f>IFERROR(S91*VLOOKUP(AE91,'【参考】数式用3'!$AD$3:$BA$14,MATCH(N91,'【参考】数式用3'!$AD$2:$BA$2,0)),"")</f>
        <v/>
      </c>
      <c r="U91" s="835"/>
      <c r="V91" s="842"/>
      <c r="W91" s="843"/>
      <c r="X91" s="852" t="str">
        <f>IFERROR(V91*VLOOKUP(AF91,'【参考】数式用3'!$AD$15:$BA$23,MATCH(N91,'【参考】数式用3'!$AD$2:$BA$2,0)),"")</f>
        <v/>
      </c>
      <c r="Y91" s="861"/>
      <c r="Z91" s="864"/>
      <c r="AA91" s="870"/>
      <c r="AB91" s="852" t="str">
        <f>IFERROR(AA91*VLOOKUP(AG91,'【参考】数式用3'!$AD$24:$BA$27,MATCH(N91,'【参考】数式用3'!$AD$2:$BA$2,0)),"")</f>
        <v/>
      </c>
      <c r="AC91" s="878"/>
      <c r="AD91" s="881" t="str">
        <f t="shared" si="4"/>
        <v/>
      </c>
      <c r="AE91" s="884" t="str">
        <f t="shared" si="5"/>
        <v/>
      </c>
      <c r="AF91" s="884" t="str">
        <f t="shared" si="6"/>
        <v/>
      </c>
      <c r="AG91" s="884" t="str">
        <f t="shared" si="7"/>
        <v/>
      </c>
    </row>
    <row r="92" spans="1:33" ht="24.9" customHeight="1">
      <c r="A92" s="729">
        <v>77</v>
      </c>
      <c r="B92" s="742" t="str">
        <f>IF(基本情報入力シート!C129="","",基本情報入力シート!C129)</f>
        <v/>
      </c>
      <c r="C92" s="750"/>
      <c r="D92" s="750"/>
      <c r="E92" s="750"/>
      <c r="F92" s="750"/>
      <c r="G92" s="750"/>
      <c r="H92" s="750"/>
      <c r="I92" s="761"/>
      <c r="J92" s="767" t="str">
        <f>IF(基本情報入力シート!M129="","",基本情報入力シート!M129)</f>
        <v/>
      </c>
      <c r="K92" s="768" t="str">
        <f>IF(基本情報入力シート!R129="","",基本情報入力シート!R129)</f>
        <v/>
      </c>
      <c r="L92" s="768" t="str">
        <f>IF(基本情報入力シート!W129="","",基本情報入力シート!W129)</f>
        <v/>
      </c>
      <c r="M92" s="784" t="str">
        <f>IF(基本情報入力シート!X129="","",基本情報入力シート!X129)</f>
        <v/>
      </c>
      <c r="N92" s="796" t="str">
        <f>IF(基本情報入力シート!Y129="","",基本情報入力シート!Y129)</f>
        <v/>
      </c>
      <c r="O92" s="804"/>
      <c r="P92" s="808"/>
      <c r="Q92" s="813"/>
      <c r="R92" s="820"/>
      <c r="S92" s="825"/>
      <c r="T92" s="830" t="str">
        <f>IFERROR(S92*VLOOKUP(AE92,'【参考】数式用3'!$AD$3:$BA$14,MATCH(N92,'【参考】数式用3'!$AD$2:$BA$2,0)),"")</f>
        <v/>
      </c>
      <c r="U92" s="835"/>
      <c r="V92" s="842"/>
      <c r="W92" s="843"/>
      <c r="X92" s="852" t="str">
        <f>IFERROR(V92*VLOOKUP(AF92,'【参考】数式用3'!$AD$15:$BA$23,MATCH(N92,'【参考】数式用3'!$AD$2:$BA$2,0)),"")</f>
        <v/>
      </c>
      <c r="Y92" s="861"/>
      <c r="Z92" s="864"/>
      <c r="AA92" s="870"/>
      <c r="AB92" s="852" t="str">
        <f>IFERROR(AA92*VLOOKUP(AG92,'【参考】数式用3'!$AD$24:$BA$27,MATCH(N92,'【参考】数式用3'!$AD$2:$BA$2,0)),"")</f>
        <v/>
      </c>
      <c r="AC92" s="878"/>
      <c r="AD92" s="881" t="str">
        <f t="shared" si="4"/>
        <v/>
      </c>
      <c r="AE92" s="884" t="str">
        <f t="shared" si="5"/>
        <v/>
      </c>
      <c r="AF92" s="884" t="str">
        <f t="shared" si="6"/>
        <v/>
      </c>
      <c r="AG92" s="884" t="str">
        <f t="shared" si="7"/>
        <v/>
      </c>
    </row>
    <row r="93" spans="1:33" ht="24.9" customHeight="1">
      <c r="A93" s="729">
        <v>78</v>
      </c>
      <c r="B93" s="742" t="str">
        <f>IF(基本情報入力シート!C130="","",基本情報入力シート!C130)</f>
        <v/>
      </c>
      <c r="C93" s="750"/>
      <c r="D93" s="750"/>
      <c r="E93" s="750"/>
      <c r="F93" s="750"/>
      <c r="G93" s="750"/>
      <c r="H93" s="750"/>
      <c r="I93" s="761"/>
      <c r="J93" s="767" t="str">
        <f>IF(基本情報入力シート!M130="","",基本情報入力シート!M130)</f>
        <v/>
      </c>
      <c r="K93" s="768" t="str">
        <f>IF(基本情報入力シート!R130="","",基本情報入力シート!R130)</f>
        <v/>
      </c>
      <c r="L93" s="768" t="str">
        <f>IF(基本情報入力シート!W130="","",基本情報入力シート!W130)</f>
        <v/>
      </c>
      <c r="M93" s="784" t="str">
        <f>IF(基本情報入力シート!X130="","",基本情報入力シート!X130)</f>
        <v/>
      </c>
      <c r="N93" s="796" t="str">
        <f>IF(基本情報入力シート!Y130="","",基本情報入力シート!Y130)</f>
        <v/>
      </c>
      <c r="O93" s="804"/>
      <c r="P93" s="808"/>
      <c r="Q93" s="813"/>
      <c r="R93" s="820"/>
      <c r="S93" s="825"/>
      <c r="T93" s="830" t="str">
        <f>IFERROR(S93*VLOOKUP(AE93,'【参考】数式用3'!$AD$3:$BA$14,MATCH(N93,'【参考】数式用3'!$AD$2:$BA$2,0)),"")</f>
        <v/>
      </c>
      <c r="U93" s="835"/>
      <c r="V93" s="842"/>
      <c r="W93" s="843"/>
      <c r="X93" s="852" t="str">
        <f>IFERROR(V93*VLOOKUP(AF93,'【参考】数式用3'!$AD$15:$BA$23,MATCH(N93,'【参考】数式用3'!$AD$2:$BA$2,0)),"")</f>
        <v/>
      </c>
      <c r="Y93" s="861"/>
      <c r="Z93" s="864"/>
      <c r="AA93" s="870"/>
      <c r="AB93" s="852" t="str">
        <f>IFERROR(AA93*VLOOKUP(AG93,'【参考】数式用3'!$AD$24:$BA$27,MATCH(N93,'【参考】数式用3'!$AD$2:$BA$2,0)),"")</f>
        <v/>
      </c>
      <c r="AC93" s="878"/>
      <c r="AD93" s="881" t="str">
        <f t="shared" si="4"/>
        <v/>
      </c>
      <c r="AE93" s="884" t="str">
        <f t="shared" si="5"/>
        <v/>
      </c>
      <c r="AF93" s="884" t="str">
        <f t="shared" si="6"/>
        <v/>
      </c>
      <c r="AG93" s="884" t="str">
        <f t="shared" si="7"/>
        <v/>
      </c>
    </row>
    <row r="94" spans="1:33" ht="24.9" customHeight="1">
      <c r="A94" s="729">
        <v>79</v>
      </c>
      <c r="B94" s="742" t="str">
        <f>IF(基本情報入力シート!C131="","",基本情報入力シート!C131)</f>
        <v/>
      </c>
      <c r="C94" s="750"/>
      <c r="D94" s="750"/>
      <c r="E94" s="750"/>
      <c r="F94" s="750"/>
      <c r="G94" s="750"/>
      <c r="H94" s="750"/>
      <c r="I94" s="761"/>
      <c r="J94" s="767" t="str">
        <f>IF(基本情報入力シート!M131="","",基本情報入力シート!M131)</f>
        <v/>
      </c>
      <c r="K94" s="768" t="str">
        <f>IF(基本情報入力シート!R131="","",基本情報入力シート!R131)</f>
        <v/>
      </c>
      <c r="L94" s="768" t="str">
        <f>IF(基本情報入力シート!W131="","",基本情報入力シート!W131)</f>
        <v/>
      </c>
      <c r="M94" s="784" t="str">
        <f>IF(基本情報入力シート!X131="","",基本情報入力シート!X131)</f>
        <v/>
      </c>
      <c r="N94" s="796" t="str">
        <f>IF(基本情報入力シート!Y131="","",基本情報入力シート!Y131)</f>
        <v/>
      </c>
      <c r="O94" s="804"/>
      <c r="P94" s="808"/>
      <c r="Q94" s="813"/>
      <c r="R94" s="820"/>
      <c r="S94" s="825"/>
      <c r="T94" s="830" t="str">
        <f>IFERROR(S94*VLOOKUP(AE94,'【参考】数式用3'!$AD$3:$BA$14,MATCH(N94,'【参考】数式用3'!$AD$2:$BA$2,0)),"")</f>
        <v/>
      </c>
      <c r="U94" s="835"/>
      <c r="V94" s="842"/>
      <c r="W94" s="843"/>
      <c r="X94" s="852" t="str">
        <f>IFERROR(V94*VLOOKUP(AF94,'【参考】数式用3'!$AD$15:$BA$23,MATCH(N94,'【参考】数式用3'!$AD$2:$BA$2,0)),"")</f>
        <v/>
      </c>
      <c r="Y94" s="861"/>
      <c r="Z94" s="864"/>
      <c r="AA94" s="870"/>
      <c r="AB94" s="852" t="str">
        <f>IFERROR(AA94*VLOOKUP(AG94,'【参考】数式用3'!$AD$24:$BA$27,MATCH(N94,'【参考】数式用3'!$AD$2:$BA$2,0)),"")</f>
        <v/>
      </c>
      <c r="AC94" s="878"/>
      <c r="AD94" s="881" t="str">
        <f t="shared" si="4"/>
        <v/>
      </c>
      <c r="AE94" s="884" t="str">
        <f t="shared" si="5"/>
        <v/>
      </c>
      <c r="AF94" s="884" t="str">
        <f t="shared" si="6"/>
        <v/>
      </c>
      <c r="AG94" s="884" t="str">
        <f t="shared" si="7"/>
        <v/>
      </c>
    </row>
    <row r="95" spans="1:33" ht="24.9" customHeight="1">
      <c r="A95" s="729">
        <v>80</v>
      </c>
      <c r="B95" s="742" t="str">
        <f>IF(基本情報入力シート!C132="","",基本情報入力シート!C132)</f>
        <v/>
      </c>
      <c r="C95" s="750"/>
      <c r="D95" s="750"/>
      <c r="E95" s="750"/>
      <c r="F95" s="750"/>
      <c r="G95" s="750"/>
      <c r="H95" s="750"/>
      <c r="I95" s="761"/>
      <c r="J95" s="767" t="str">
        <f>IF(基本情報入力シート!M132="","",基本情報入力シート!M132)</f>
        <v/>
      </c>
      <c r="K95" s="768" t="str">
        <f>IF(基本情報入力シート!R132="","",基本情報入力シート!R132)</f>
        <v/>
      </c>
      <c r="L95" s="768" t="str">
        <f>IF(基本情報入力シート!W132="","",基本情報入力シート!W132)</f>
        <v/>
      </c>
      <c r="M95" s="784" t="str">
        <f>IF(基本情報入力シート!X132="","",基本情報入力シート!X132)</f>
        <v/>
      </c>
      <c r="N95" s="796" t="str">
        <f>IF(基本情報入力シート!Y132="","",基本情報入力シート!Y132)</f>
        <v/>
      </c>
      <c r="O95" s="804"/>
      <c r="P95" s="808"/>
      <c r="Q95" s="813"/>
      <c r="R95" s="820"/>
      <c r="S95" s="825"/>
      <c r="T95" s="830" t="str">
        <f>IFERROR(S95*VLOOKUP(AE95,'【参考】数式用3'!$AD$3:$BA$14,MATCH(N95,'【参考】数式用3'!$AD$2:$BA$2,0)),"")</f>
        <v/>
      </c>
      <c r="U95" s="835"/>
      <c r="V95" s="842"/>
      <c r="W95" s="843"/>
      <c r="X95" s="852" t="str">
        <f>IFERROR(V95*VLOOKUP(AF95,'【参考】数式用3'!$AD$15:$BA$23,MATCH(N95,'【参考】数式用3'!$AD$2:$BA$2,0)),"")</f>
        <v/>
      </c>
      <c r="Y95" s="861"/>
      <c r="Z95" s="864"/>
      <c r="AA95" s="870"/>
      <c r="AB95" s="852" t="str">
        <f>IFERROR(AA95*VLOOKUP(AG95,'【参考】数式用3'!$AD$24:$BA$27,MATCH(N95,'【参考】数式用3'!$AD$2:$BA$2,0)),"")</f>
        <v/>
      </c>
      <c r="AC95" s="878"/>
      <c r="AD95" s="881" t="str">
        <f t="shared" si="4"/>
        <v/>
      </c>
      <c r="AE95" s="884" t="str">
        <f t="shared" si="5"/>
        <v/>
      </c>
      <c r="AF95" s="884" t="str">
        <f t="shared" si="6"/>
        <v/>
      </c>
      <c r="AG95" s="884" t="str">
        <f t="shared" si="7"/>
        <v/>
      </c>
    </row>
    <row r="96" spans="1:33" ht="24.9" customHeight="1">
      <c r="A96" s="729">
        <v>81</v>
      </c>
      <c r="B96" s="742" t="str">
        <f>IF(基本情報入力シート!C133="","",基本情報入力シート!C133)</f>
        <v/>
      </c>
      <c r="C96" s="750"/>
      <c r="D96" s="750"/>
      <c r="E96" s="750"/>
      <c r="F96" s="750"/>
      <c r="G96" s="750"/>
      <c r="H96" s="750"/>
      <c r="I96" s="761"/>
      <c r="J96" s="767" t="str">
        <f>IF(基本情報入力シート!M133="","",基本情報入力シート!M133)</f>
        <v/>
      </c>
      <c r="K96" s="768" t="str">
        <f>IF(基本情報入力シート!R133="","",基本情報入力シート!R133)</f>
        <v/>
      </c>
      <c r="L96" s="768" t="str">
        <f>IF(基本情報入力シート!W133="","",基本情報入力シート!W133)</f>
        <v/>
      </c>
      <c r="M96" s="784" t="str">
        <f>IF(基本情報入力シート!X133="","",基本情報入力シート!X133)</f>
        <v/>
      </c>
      <c r="N96" s="796" t="str">
        <f>IF(基本情報入力シート!Y133="","",基本情報入力シート!Y133)</f>
        <v/>
      </c>
      <c r="O96" s="804"/>
      <c r="P96" s="808"/>
      <c r="Q96" s="813"/>
      <c r="R96" s="820"/>
      <c r="S96" s="825"/>
      <c r="T96" s="830" t="str">
        <f>IFERROR(S96*VLOOKUP(AE96,'【参考】数式用3'!$AD$3:$BA$14,MATCH(N96,'【参考】数式用3'!$AD$2:$BA$2,0)),"")</f>
        <v/>
      </c>
      <c r="U96" s="835"/>
      <c r="V96" s="842"/>
      <c r="W96" s="843"/>
      <c r="X96" s="852" t="str">
        <f>IFERROR(V96*VLOOKUP(AF96,'【参考】数式用3'!$AD$15:$BA$23,MATCH(N96,'【参考】数式用3'!$AD$2:$BA$2,0)),"")</f>
        <v/>
      </c>
      <c r="Y96" s="861"/>
      <c r="Z96" s="864"/>
      <c r="AA96" s="870"/>
      <c r="AB96" s="852" t="str">
        <f>IFERROR(AA96*VLOOKUP(AG96,'【参考】数式用3'!$AD$24:$BA$27,MATCH(N96,'【参考】数式用3'!$AD$2:$BA$2,0)),"")</f>
        <v/>
      </c>
      <c r="AC96" s="878"/>
      <c r="AD96" s="881" t="str">
        <f t="shared" si="4"/>
        <v/>
      </c>
      <c r="AE96" s="884" t="str">
        <f t="shared" si="5"/>
        <v/>
      </c>
      <c r="AF96" s="884" t="str">
        <f t="shared" si="6"/>
        <v/>
      </c>
      <c r="AG96" s="884" t="str">
        <f t="shared" si="7"/>
        <v/>
      </c>
    </row>
    <row r="97" spans="1:33" ht="24.9" customHeight="1">
      <c r="A97" s="729">
        <v>82</v>
      </c>
      <c r="B97" s="742" t="str">
        <f>IF(基本情報入力シート!C134="","",基本情報入力シート!C134)</f>
        <v/>
      </c>
      <c r="C97" s="750"/>
      <c r="D97" s="750"/>
      <c r="E97" s="750"/>
      <c r="F97" s="750"/>
      <c r="G97" s="750"/>
      <c r="H97" s="750"/>
      <c r="I97" s="761"/>
      <c r="J97" s="767" t="str">
        <f>IF(基本情報入力シート!M134="","",基本情報入力シート!M134)</f>
        <v/>
      </c>
      <c r="K97" s="768" t="str">
        <f>IF(基本情報入力シート!R134="","",基本情報入力シート!R134)</f>
        <v/>
      </c>
      <c r="L97" s="768" t="str">
        <f>IF(基本情報入力シート!W134="","",基本情報入力シート!W134)</f>
        <v/>
      </c>
      <c r="M97" s="784" t="str">
        <f>IF(基本情報入力シート!X134="","",基本情報入力シート!X134)</f>
        <v/>
      </c>
      <c r="N97" s="796" t="str">
        <f>IF(基本情報入力シート!Y134="","",基本情報入力シート!Y134)</f>
        <v/>
      </c>
      <c r="O97" s="804"/>
      <c r="P97" s="808"/>
      <c r="Q97" s="813"/>
      <c r="R97" s="820"/>
      <c r="S97" s="825"/>
      <c r="T97" s="830" t="str">
        <f>IFERROR(S97*VLOOKUP(AE97,'【参考】数式用3'!$AD$3:$BA$14,MATCH(N97,'【参考】数式用3'!$AD$2:$BA$2,0)),"")</f>
        <v/>
      </c>
      <c r="U97" s="835"/>
      <c r="V97" s="842"/>
      <c r="W97" s="843"/>
      <c r="X97" s="852" t="str">
        <f>IFERROR(V97*VLOOKUP(AF97,'【参考】数式用3'!$AD$15:$BA$23,MATCH(N97,'【参考】数式用3'!$AD$2:$BA$2,0)),"")</f>
        <v/>
      </c>
      <c r="Y97" s="861"/>
      <c r="Z97" s="864"/>
      <c r="AA97" s="870"/>
      <c r="AB97" s="852" t="str">
        <f>IFERROR(AA97*VLOOKUP(AG97,'【参考】数式用3'!$AD$24:$BA$27,MATCH(N97,'【参考】数式用3'!$AD$2:$BA$2,0)),"")</f>
        <v/>
      </c>
      <c r="AC97" s="878"/>
      <c r="AD97" s="881" t="str">
        <f t="shared" si="4"/>
        <v/>
      </c>
      <c r="AE97" s="884" t="str">
        <f t="shared" si="5"/>
        <v/>
      </c>
      <c r="AF97" s="884" t="str">
        <f t="shared" si="6"/>
        <v/>
      </c>
      <c r="AG97" s="884" t="str">
        <f t="shared" si="7"/>
        <v/>
      </c>
    </row>
    <row r="98" spans="1:33" ht="24.9" customHeight="1">
      <c r="A98" s="729">
        <v>83</v>
      </c>
      <c r="B98" s="742" t="str">
        <f>IF(基本情報入力シート!C135="","",基本情報入力シート!C135)</f>
        <v/>
      </c>
      <c r="C98" s="750"/>
      <c r="D98" s="750"/>
      <c r="E98" s="750"/>
      <c r="F98" s="750"/>
      <c r="G98" s="750"/>
      <c r="H98" s="750"/>
      <c r="I98" s="761"/>
      <c r="J98" s="767" t="str">
        <f>IF(基本情報入力シート!M135="","",基本情報入力シート!M135)</f>
        <v/>
      </c>
      <c r="K98" s="768" t="str">
        <f>IF(基本情報入力シート!R135="","",基本情報入力シート!R135)</f>
        <v/>
      </c>
      <c r="L98" s="768" t="str">
        <f>IF(基本情報入力シート!W135="","",基本情報入力シート!W135)</f>
        <v/>
      </c>
      <c r="M98" s="784" t="str">
        <f>IF(基本情報入力シート!X135="","",基本情報入力シート!X135)</f>
        <v/>
      </c>
      <c r="N98" s="796" t="str">
        <f>IF(基本情報入力シート!Y135="","",基本情報入力シート!Y135)</f>
        <v/>
      </c>
      <c r="O98" s="804"/>
      <c r="P98" s="808"/>
      <c r="Q98" s="813"/>
      <c r="R98" s="820"/>
      <c r="S98" s="825"/>
      <c r="T98" s="830" t="str">
        <f>IFERROR(S98*VLOOKUP(AE98,'【参考】数式用3'!$AD$3:$BA$14,MATCH(N98,'【参考】数式用3'!$AD$2:$BA$2,0)),"")</f>
        <v/>
      </c>
      <c r="U98" s="835"/>
      <c r="V98" s="842"/>
      <c r="W98" s="843"/>
      <c r="X98" s="852" t="str">
        <f>IFERROR(V98*VLOOKUP(AF98,'【参考】数式用3'!$AD$15:$BA$23,MATCH(N98,'【参考】数式用3'!$AD$2:$BA$2,0)),"")</f>
        <v/>
      </c>
      <c r="Y98" s="861"/>
      <c r="Z98" s="864"/>
      <c r="AA98" s="870"/>
      <c r="AB98" s="852" t="str">
        <f>IFERROR(AA98*VLOOKUP(AG98,'【参考】数式用3'!$AD$24:$BA$27,MATCH(N98,'【参考】数式用3'!$AD$2:$BA$2,0)),"")</f>
        <v/>
      </c>
      <c r="AC98" s="878"/>
      <c r="AD98" s="881" t="str">
        <f t="shared" si="4"/>
        <v/>
      </c>
      <c r="AE98" s="884" t="str">
        <f t="shared" si="5"/>
        <v/>
      </c>
      <c r="AF98" s="884" t="str">
        <f t="shared" si="6"/>
        <v/>
      </c>
      <c r="AG98" s="884" t="str">
        <f t="shared" si="7"/>
        <v/>
      </c>
    </row>
    <row r="99" spans="1:33" ht="24.9" customHeight="1">
      <c r="A99" s="729">
        <v>84</v>
      </c>
      <c r="B99" s="742" t="str">
        <f>IF(基本情報入力シート!C136="","",基本情報入力シート!C136)</f>
        <v/>
      </c>
      <c r="C99" s="750"/>
      <c r="D99" s="750"/>
      <c r="E99" s="750"/>
      <c r="F99" s="750"/>
      <c r="G99" s="750"/>
      <c r="H99" s="750"/>
      <c r="I99" s="761"/>
      <c r="J99" s="767" t="str">
        <f>IF(基本情報入力シート!M136="","",基本情報入力シート!M136)</f>
        <v/>
      </c>
      <c r="K99" s="768" t="str">
        <f>IF(基本情報入力シート!R136="","",基本情報入力シート!R136)</f>
        <v/>
      </c>
      <c r="L99" s="768" t="str">
        <f>IF(基本情報入力シート!W136="","",基本情報入力シート!W136)</f>
        <v/>
      </c>
      <c r="M99" s="784" t="str">
        <f>IF(基本情報入力シート!X136="","",基本情報入力シート!X136)</f>
        <v/>
      </c>
      <c r="N99" s="796" t="str">
        <f>IF(基本情報入力シート!Y136="","",基本情報入力シート!Y136)</f>
        <v/>
      </c>
      <c r="O99" s="804"/>
      <c r="P99" s="808"/>
      <c r="Q99" s="813"/>
      <c r="R99" s="820"/>
      <c r="S99" s="825"/>
      <c r="T99" s="830" t="str">
        <f>IFERROR(S99*VLOOKUP(AE99,'【参考】数式用3'!$AD$3:$BA$14,MATCH(N99,'【参考】数式用3'!$AD$2:$BA$2,0)),"")</f>
        <v/>
      </c>
      <c r="U99" s="835"/>
      <c r="V99" s="842"/>
      <c r="W99" s="843"/>
      <c r="X99" s="852" t="str">
        <f>IFERROR(V99*VLOOKUP(AF99,'【参考】数式用3'!$AD$15:$BA$23,MATCH(N99,'【参考】数式用3'!$AD$2:$BA$2,0)),"")</f>
        <v/>
      </c>
      <c r="Y99" s="861"/>
      <c r="Z99" s="864"/>
      <c r="AA99" s="870"/>
      <c r="AB99" s="852" t="str">
        <f>IFERROR(AA99*VLOOKUP(AG99,'【参考】数式用3'!$AD$24:$BA$27,MATCH(N99,'【参考】数式用3'!$AD$2:$BA$2,0)),"")</f>
        <v/>
      </c>
      <c r="AC99" s="878"/>
      <c r="AD99" s="881" t="str">
        <f t="shared" si="4"/>
        <v/>
      </c>
      <c r="AE99" s="884" t="str">
        <f t="shared" si="5"/>
        <v/>
      </c>
      <c r="AF99" s="884" t="str">
        <f t="shared" si="6"/>
        <v/>
      </c>
      <c r="AG99" s="884" t="str">
        <f t="shared" si="7"/>
        <v/>
      </c>
    </row>
    <row r="100" spans="1:33" ht="24.9" customHeight="1">
      <c r="A100" s="729">
        <v>85</v>
      </c>
      <c r="B100" s="742" t="str">
        <f>IF(基本情報入力シート!C137="","",基本情報入力シート!C137)</f>
        <v/>
      </c>
      <c r="C100" s="750"/>
      <c r="D100" s="750"/>
      <c r="E100" s="750"/>
      <c r="F100" s="750"/>
      <c r="G100" s="750"/>
      <c r="H100" s="750"/>
      <c r="I100" s="761"/>
      <c r="J100" s="767" t="str">
        <f>IF(基本情報入力シート!M137="","",基本情報入力シート!M137)</f>
        <v/>
      </c>
      <c r="K100" s="768" t="str">
        <f>IF(基本情報入力シート!R137="","",基本情報入力シート!R137)</f>
        <v/>
      </c>
      <c r="L100" s="768" t="str">
        <f>IF(基本情報入力シート!W137="","",基本情報入力シート!W137)</f>
        <v/>
      </c>
      <c r="M100" s="784" t="str">
        <f>IF(基本情報入力シート!X137="","",基本情報入力シート!X137)</f>
        <v/>
      </c>
      <c r="N100" s="796" t="str">
        <f>IF(基本情報入力シート!Y137="","",基本情報入力シート!Y137)</f>
        <v/>
      </c>
      <c r="O100" s="804"/>
      <c r="P100" s="808"/>
      <c r="Q100" s="813"/>
      <c r="R100" s="820"/>
      <c r="S100" s="825"/>
      <c r="T100" s="830" t="str">
        <f>IFERROR(S100*VLOOKUP(AE100,'【参考】数式用3'!$AD$3:$BA$14,MATCH(N100,'【参考】数式用3'!$AD$2:$BA$2,0)),"")</f>
        <v/>
      </c>
      <c r="U100" s="835"/>
      <c r="V100" s="842"/>
      <c r="W100" s="843"/>
      <c r="X100" s="852" t="str">
        <f>IFERROR(V100*VLOOKUP(AF100,'【参考】数式用3'!$AD$15:$BA$23,MATCH(N100,'【参考】数式用3'!$AD$2:$BA$2,0)),"")</f>
        <v/>
      </c>
      <c r="Y100" s="861"/>
      <c r="Z100" s="864"/>
      <c r="AA100" s="870"/>
      <c r="AB100" s="852" t="str">
        <f>IFERROR(AA100*VLOOKUP(AG100,'【参考】数式用3'!$AD$24:$BA$27,MATCH(N100,'【参考】数式用3'!$AD$2:$BA$2,0)),"")</f>
        <v/>
      </c>
      <c r="AC100" s="878"/>
      <c r="AD100" s="881" t="str">
        <f t="shared" si="4"/>
        <v/>
      </c>
      <c r="AE100" s="884" t="str">
        <f t="shared" si="5"/>
        <v/>
      </c>
      <c r="AF100" s="884" t="str">
        <f t="shared" si="6"/>
        <v/>
      </c>
      <c r="AG100" s="884" t="str">
        <f t="shared" si="7"/>
        <v/>
      </c>
    </row>
    <row r="101" spans="1:33" ht="24.9" customHeight="1">
      <c r="A101" s="729">
        <v>86</v>
      </c>
      <c r="B101" s="742" t="str">
        <f>IF(基本情報入力シート!C138="","",基本情報入力シート!C138)</f>
        <v/>
      </c>
      <c r="C101" s="750"/>
      <c r="D101" s="750"/>
      <c r="E101" s="750"/>
      <c r="F101" s="750"/>
      <c r="G101" s="750"/>
      <c r="H101" s="750"/>
      <c r="I101" s="761"/>
      <c r="J101" s="767" t="str">
        <f>IF(基本情報入力シート!M138="","",基本情報入力シート!M138)</f>
        <v/>
      </c>
      <c r="K101" s="768" t="str">
        <f>IF(基本情報入力シート!R138="","",基本情報入力シート!R138)</f>
        <v/>
      </c>
      <c r="L101" s="768" t="str">
        <f>IF(基本情報入力シート!W138="","",基本情報入力シート!W138)</f>
        <v/>
      </c>
      <c r="M101" s="784" t="str">
        <f>IF(基本情報入力シート!X138="","",基本情報入力シート!X138)</f>
        <v/>
      </c>
      <c r="N101" s="796" t="str">
        <f>IF(基本情報入力シート!Y138="","",基本情報入力シート!Y138)</f>
        <v/>
      </c>
      <c r="O101" s="804"/>
      <c r="P101" s="808"/>
      <c r="Q101" s="813"/>
      <c r="R101" s="820"/>
      <c r="S101" s="825"/>
      <c r="T101" s="830" t="str">
        <f>IFERROR(S101*VLOOKUP(AE101,'【参考】数式用3'!$AD$3:$BA$14,MATCH(N101,'【参考】数式用3'!$AD$2:$BA$2,0)),"")</f>
        <v/>
      </c>
      <c r="U101" s="835"/>
      <c r="V101" s="842"/>
      <c r="W101" s="843"/>
      <c r="X101" s="852" t="str">
        <f>IFERROR(V101*VLOOKUP(AF101,'【参考】数式用3'!$AD$15:$BA$23,MATCH(N101,'【参考】数式用3'!$AD$2:$BA$2,0)),"")</f>
        <v/>
      </c>
      <c r="Y101" s="861"/>
      <c r="Z101" s="864"/>
      <c r="AA101" s="870"/>
      <c r="AB101" s="852" t="str">
        <f>IFERROR(AA101*VLOOKUP(AG101,'【参考】数式用3'!$AD$24:$BA$27,MATCH(N101,'【参考】数式用3'!$AD$2:$BA$2,0)),"")</f>
        <v/>
      </c>
      <c r="AC101" s="878"/>
      <c r="AD101" s="881" t="str">
        <f t="shared" si="4"/>
        <v/>
      </c>
      <c r="AE101" s="884" t="str">
        <f t="shared" si="5"/>
        <v/>
      </c>
      <c r="AF101" s="884" t="str">
        <f t="shared" si="6"/>
        <v/>
      </c>
      <c r="AG101" s="884" t="str">
        <f t="shared" si="7"/>
        <v/>
      </c>
    </row>
    <row r="102" spans="1:33" ht="24.9" customHeight="1">
      <c r="A102" s="729">
        <v>87</v>
      </c>
      <c r="B102" s="742" t="str">
        <f>IF(基本情報入力シート!C139="","",基本情報入力シート!C139)</f>
        <v/>
      </c>
      <c r="C102" s="750"/>
      <c r="D102" s="750"/>
      <c r="E102" s="750"/>
      <c r="F102" s="750"/>
      <c r="G102" s="750"/>
      <c r="H102" s="750"/>
      <c r="I102" s="761"/>
      <c r="J102" s="767" t="str">
        <f>IF(基本情報入力シート!M139="","",基本情報入力シート!M139)</f>
        <v/>
      </c>
      <c r="K102" s="768" t="str">
        <f>IF(基本情報入力シート!R139="","",基本情報入力シート!R139)</f>
        <v/>
      </c>
      <c r="L102" s="768" t="str">
        <f>IF(基本情報入力シート!W139="","",基本情報入力シート!W139)</f>
        <v/>
      </c>
      <c r="M102" s="784" t="str">
        <f>IF(基本情報入力シート!X139="","",基本情報入力シート!X139)</f>
        <v/>
      </c>
      <c r="N102" s="796" t="str">
        <f>IF(基本情報入力シート!Y139="","",基本情報入力シート!Y139)</f>
        <v/>
      </c>
      <c r="O102" s="804"/>
      <c r="P102" s="808"/>
      <c r="Q102" s="813"/>
      <c r="R102" s="820"/>
      <c r="S102" s="825"/>
      <c r="T102" s="830" t="str">
        <f>IFERROR(S102*VLOOKUP(AE102,'【参考】数式用3'!$AD$3:$BA$14,MATCH(N102,'【参考】数式用3'!$AD$2:$BA$2,0)),"")</f>
        <v/>
      </c>
      <c r="U102" s="835"/>
      <c r="V102" s="842"/>
      <c r="W102" s="843"/>
      <c r="X102" s="852" t="str">
        <f>IFERROR(V102*VLOOKUP(AF102,'【参考】数式用3'!$AD$15:$BA$23,MATCH(N102,'【参考】数式用3'!$AD$2:$BA$2,0)),"")</f>
        <v/>
      </c>
      <c r="Y102" s="861"/>
      <c r="Z102" s="864"/>
      <c r="AA102" s="870"/>
      <c r="AB102" s="852" t="str">
        <f>IFERROR(AA102*VLOOKUP(AG102,'【参考】数式用3'!$AD$24:$BA$27,MATCH(N102,'【参考】数式用3'!$AD$2:$BA$2,0)),"")</f>
        <v/>
      </c>
      <c r="AC102" s="878"/>
      <c r="AD102" s="881" t="str">
        <f t="shared" si="4"/>
        <v/>
      </c>
      <c r="AE102" s="884" t="str">
        <f t="shared" si="5"/>
        <v/>
      </c>
      <c r="AF102" s="884" t="str">
        <f t="shared" si="6"/>
        <v/>
      </c>
      <c r="AG102" s="884" t="str">
        <f t="shared" si="7"/>
        <v/>
      </c>
    </row>
    <row r="103" spans="1:33" ht="24.9" customHeight="1">
      <c r="A103" s="729">
        <v>88</v>
      </c>
      <c r="B103" s="742" t="str">
        <f>IF(基本情報入力シート!C140="","",基本情報入力シート!C140)</f>
        <v/>
      </c>
      <c r="C103" s="750"/>
      <c r="D103" s="750"/>
      <c r="E103" s="750"/>
      <c r="F103" s="750"/>
      <c r="G103" s="750"/>
      <c r="H103" s="750"/>
      <c r="I103" s="761"/>
      <c r="J103" s="767" t="str">
        <f>IF(基本情報入力シート!M140="","",基本情報入力シート!M140)</f>
        <v/>
      </c>
      <c r="K103" s="768" t="str">
        <f>IF(基本情報入力シート!R140="","",基本情報入力シート!R140)</f>
        <v/>
      </c>
      <c r="L103" s="768" t="str">
        <f>IF(基本情報入力シート!W140="","",基本情報入力シート!W140)</f>
        <v/>
      </c>
      <c r="M103" s="784" t="str">
        <f>IF(基本情報入力シート!X140="","",基本情報入力シート!X140)</f>
        <v/>
      </c>
      <c r="N103" s="796" t="str">
        <f>IF(基本情報入力シート!Y140="","",基本情報入力シート!Y140)</f>
        <v/>
      </c>
      <c r="O103" s="804"/>
      <c r="P103" s="808"/>
      <c r="Q103" s="813"/>
      <c r="R103" s="820"/>
      <c r="S103" s="825"/>
      <c r="T103" s="830" t="str">
        <f>IFERROR(S103*VLOOKUP(AE103,'【参考】数式用3'!$AD$3:$BA$14,MATCH(N103,'【参考】数式用3'!$AD$2:$BA$2,0)),"")</f>
        <v/>
      </c>
      <c r="U103" s="835"/>
      <c r="V103" s="842"/>
      <c r="W103" s="843"/>
      <c r="X103" s="852" t="str">
        <f>IFERROR(V103*VLOOKUP(AF103,'【参考】数式用3'!$AD$15:$BA$23,MATCH(N103,'【参考】数式用3'!$AD$2:$BA$2,0)),"")</f>
        <v/>
      </c>
      <c r="Y103" s="861"/>
      <c r="Z103" s="864"/>
      <c r="AA103" s="870"/>
      <c r="AB103" s="852" t="str">
        <f>IFERROR(AA103*VLOOKUP(AG103,'【参考】数式用3'!$AD$24:$BA$27,MATCH(N103,'【参考】数式用3'!$AD$2:$BA$2,0)),"")</f>
        <v/>
      </c>
      <c r="AC103" s="878"/>
      <c r="AD103" s="881" t="str">
        <f t="shared" si="4"/>
        <v/>
      </c>
      <c r="AE103" s="884" t="str">
        <f t="shared" si="5"/>
        <v/>
      </c>
      <c r="AF103" s="884" t="str">
        <f t="shared" si="6"/>
        <v/>
      </c>
      <c r="AG103" s="884" t="str">
        <f t="shared" si="7"/>
        <v/>
      </c>
    </row>
    <row r="104" spans="1:33" ht="24.9" customHeight="1">
      <c r="A104" s="729">
        <v>89</v>
      </c>
      <c r="B104" s="742" t="str">
        <f>IF(基本情報入力シート!C141="","",基本情報入力シート!C141)</f>
        <v/>
      </c>
      <c r="C104" s="750"/>
      <c r="D104" s="750"/>
      <c r="E104" s="750"/>
      <c r="F104" s="750"/>
      <c r="G104" s="750"/>
      <c r="H104" s="750"/>
      <c r="I104" s="761"/>
      <c r="J104" s="767" t="str">
        <f>IF(基本情報入力シート!M141="","",基本情報入力シート!M141)</f>
        <v/>
      </c>
      <c r="K104" s="768" t="str">
        <f>IF(基本情報入力シート!R141="","",基本情報入力シート!R141)</f>
        <v/>
      </c>
      <c r="L104" s="768" t="str">
        <f>IF(基本情報入力シート!W141="","",基本情報入力シート!W141)</f>
        <v/>
      </c>
      <c r="M104" s="784" t="str">
        <f>IF(基本情報入力シート!X141="","",基本情報入力シート!X141)</f>
        <v/>
      </c>
      <c r="N104" s="796" t="str">
        <f>IF(基本情報入力シート!Y141="","",基本情報入力シート!Y141)</f>
        <v/>
      </c>
      <c r="O104" s="804"/>
      <c r="P104" s="808"/>
      <c r="Q104" s="813"/>
      <c r="R104" s="820"/>
      <c r="S104" s="825"/>
      <c r="T104" s="830" t="str">
        <f>IFERROR(S104*VLOOKUP(AE104,'【参考】数式用3'!$AD$3:$BA$14,MATCH(N104,'【参考】数式用3'!$AD$2:$BA$2,0)),"")</f>
        <v/>
      </c>
      <c r="U104" s="835"/>
      <c r="V104" s="842"/>
      <c r="W104" s="843"/>
      <c r="X104" s="852" t="str">
        <f>IFERROR(V104*VLOOKUP(AF104,'【参考】数式用3'!$AD$15:$BA$23,MATCH(N104,'【参考】数式用3'!$AD$2:$BA$2,0)),"")</f>
        <v/>
      </c>
      <c r="Y104" s="861"/>
      <c r="Z104" s="864"/>
      <c r="AA104" s="870"/>
      <c r="AB104" s="852" t="str">
        <f>IFERROR(AA104*VLOOKUP(AG104,'【参考】数式用3'!$AD$24:$BA$27,MATCH(N104,'【参考】数式用3'!$AD$2:$BA$2,0)),"")</f>
        <v/>
      </c>
      <c r="AC104" s="878"/>
      <c r="AD104" s="881" t="str">
        <f t="shared" si="4"/>
        <v/>
      </c>
      <c r="AE104" s="884" t="str">
        <f t="shared" si="5"/>
        <v/>
      </c>
      <c r="AF104" s="884" t="str">
        <f t="shared" si="6"/>
        <v/>
      </c>
      <c r="AG104" s="884" t="str">
        <f t="shared" si="7"/>
        <v/>
      </c>
    </row>
    <row r="105" spans="1:33" ht="24.9" customHeight="1">
      <c r="A105" s="729">
        <v>90</v>
      </c>
      <c r="B105" s="742" t="str">
        <f>IF(基本情報入力シート!C142="","",基本情報入力シート!C142)</f>
        <v/>
      </c>
      <c r="C105" s="750"/>
      <c r="D105" s="750"/>
      <c r="E105" s="750"/>
      <c r="F105" s="750"/>
      <c r="G105" s="750"/>
      <c r="H105" s="750"/>
      <c r="I105" s="761"/>
      <c r="J105" s="767" t="str">
        <f>IF(基本情報入力シート!M142="","",基本情報入力シート!M142)</f>
        <v/>
      </c>
      <c r="K105" s="768" t="str">
        <f>IF(基本情報入力シート!R142="","",基本情報入力シート!R142)</f>
        <v/>
      </c>
      <c r="L105" s="768" t="str">
        <f>IF(基本情報入力シート!W142="","",基本情報入力シート!W142)</f>
        <v/>
      </c>
      <c r="M105" s="784" t="str">
        <f>IF(基本情報入力シート!X142="","",基本情報入力シート!X142)</f>
        <v/>
      </c>
      <c r="N105" s="796" t="str">
        <f>IF(基本情報入力シート!Y142="","",基本情報入力シート!Y142)</f>
        <v/>
      </c>
      <c r="O105" s="804"/>
      <c r="P105" s="808"/>
      <c r="Q105" s="813"/>
      <c r="R105" s="820"/>
      <c r="S105" s="825"/>
      <c r="T105" s="830" t="str">
        <f>IFERROR(S105*VLOOKUP(AE105,'【参考】数式用3'!$AD$3:$BA$14,MATCH(N105,'【参考】数式用3'!$AD$2:$BA$2,0)),"")</f>
        <v/>
      </c>
      <c r="U105" s="835"/>
      <c r="V105" s="842"/>
      <c r="W105" s="843"/>
      <c r="X105" s="852" t="str">
        <f>IFERROR(V105*VLOOKUP(AF105,'【参考】数式用3'!$AD$15:$BA$23,MATCH(N105,'【参考】数式用3'!$AD$2:$BA$2,0)),"")</f>
        <v/>
      </c>
      <c r="Y105" s="861"/>
      <c r="Z105" s="864"/>
      <c r="AA105" s="870"/>
      <c r="AB105" s="852" t="str">
        <f>IFERROR(AA105*VLOOKUP(AG105,'【参考】数式用3'!$AD$24:$BA$27,MATCH(N105,'【参考】数式用3'!$AD$2:$BA$2,0)),"")</f>
        <v/>
      </c>
      <c r="AC105" s="878"/>
      <c r="AD105" s="881" t="str">
        <f t="shared" si="4"/>
        <v/>
      </c>
      <c r="AE105" s="884" t="str">
        <f t="shared" si="5"/>
        <v/>
      </c>
      <c r="AF105" s="884" t="str">
        <f t="shared" si="6"/>
        <v/>
      </c>
      <c r="AG105" s="884" t="str">
        <f t="shared" si="7"/>
        <v/>
      </c>
    </row>
    <row r="106" spans="1:33" ht="24.9" customHeight="1">
      <c r="A106" s="729">
        <v>91</v>
      </c>
      <c r="B106" s="742" t="str">
        <f>IF(基本情報入力シート!C143="","",基本情報入力シート!C143)</f>
        <v/>
      </c>
      <c r="C106" s="750"/>
      <c r="D106" s="750"/>
      <c r="E106" s="750"/>
      <c r="F106" s="750"/>
      <c r="G106" s="750"/>
      <c r="H106" s="750"/>
      <c r="I106" s="761"/>
      <c r="J106" s="767" t="str">
        <f>IF(基本情報入力シート!M143="","",基本情報入力シート!M143)</f>
        <v/>
      </c>
      <c r="K106" s="768" t="str">
        <f>IF(基本情報入力シート!R143="","",基本情報入力シート!R143)</f>
        <v/>
      </c>
      <c r="L106" s="768" t="str">
        <f>IF(基本情報入力シート!W143="","",基本情報入力シート!W143)</f>
        <v/>
      </c>
      <c r="M106" s="784" t="str">
        <f>IF(基本情報入力シート!X143="","",基本情報入力シート!X143)</f>
        <v/>
      </c>
      <c r="N106" s="796" t="str">
        <f>IF(基本情報入力シート!Y143="","",基本情報入力シート!Y143)</f>
        <v/>
      </c>
      <c r="O106" s="804"/>
      <c r="P106" s="808"/>
      <c r="Q106" s="813"/>
      <c r="R106" s="820"/>
      <c r="S106" s="825"/>
      <c r="T106" s="830" t="str">
        <f>IFERROR(S106*VLOOKUP(AE106,'【参考】数式用3'!$AD$3:$BA$14,MATCH(N106,'【参考】数式用3'!$AD$2:$BA$2,0)),"")</f>
        <v/>
      </c>
      <c r="U106" s="835"/>
      <c r="V106" s="842"/>
      <c r="W106" s="843"/>
      <c r="X106" s="852" t="str">
        <f>IFERROR(V106*VLOOKUP(AF106,'【参考】数式用3'!$AD$15:$BA$23,MATCH(N106,'【参考】数式用3'!$AD$2:$BA$2,0)),"")</f>
        <v/>
      </c>
      <c r="Y106" s="861"/>
      <c r="Z106" s="864"/>
      <c r="AA106" s="870"/>
      <c r="AB106" s="852" t="str">
        <f>IFERROR(AA106*VLOOKUP(AG106,'【参考】数式用3'!$AD$24:$BA$27,MATCH(N106,'【参考】数式用3'!$AD$2:$BA$2,0)),"")</f>
        <v/>
      </c>
      <c r="AC106" s="878"/>
      <c r="AD106" s="881" t="str">
        <f t="shared" si="4"/>
        <v/>
      </c>
      <c r="AE106" s="884" t="str">
        <f t="shared" si="5"/>
        <v/>
      </c>
      <c r="AF106" s="884" t="str">
        <f t="shared" si="6"/>
        <v/>
      </c>
      <c r="AG106" s="884" t="str">
        <f t="shared" si="7"/>
        <v/>
      </c>
    </row>
    <row r="107" spans="1:33" ht="24.9" customHeight="1">
      <c r="A107" s="729">
        <v>92</v>
      </c>
      <c r="B107" s="742" t="str">
        <f>IF(基本情報入力シート!C144="","",基本情報入力シート!C144)</f>
        <v/>
      </c>
      <c r="C107" s="750"/>
      <c r="D107" s="750"/>
      <c r="E107" s="750"/>
      <c r="F107" s="750"/>
      <c r="G107" s="750"/>
      <c r="H107" s="750"/>
      <c r="I107" s="761"/>
      <c r="J107" s="767" t="str">
        <f>IF(基本情報入力シート!M144="","",基本情報入力シート!M144)</f>
        <v/>
      </c>
      <c r="K107" s="768" t="str">
        <f>IF(基本情報入力シート!R144="","",基本情報入力シート!R144)</f>
        <v/>
      </c>
      <c r="L107" s="768" t="str">
        <f>IF(基本情報入力シート!W144="","",基本情報入力シート!W144)</f>
        <v/>
      </c>
      <c r="M107" s="784" t="str">
        <f>IF(基本情報入力シート!X144="","",基本情報入力シート!X144)</f>
        <v/>
      </c>
      <c r="N107" s="796" t="str">
        <f>IF(基本情報入力シート!Y144="","",基本情報入力シート!Y144)</f>
        <v/>
      </c>
      <c r="O107" s="804"/>
      <c r="P107" s="808"/>
      <c r="Q107" s="813"/>
      <c r="R107" s="820"/>
      <c r="S107" s="825"/>
      <c r="T107" s="830" t="str">
        <f>IFERROR(S107*VLOOKUP(AE107,'【参考】数式用3'!$AD$3:$BA$14,MATCH(N107,'【参考】数式用3'!$AD$2:$BA$2,0)),"")</f>
        <v/>
      </c>
      <c r="U107" s="835"/>
      <c r="V107" s="842"/>
      <c r="W107" s="843"/>
      <c r="X107" s="852" t="str">
        <f>IFERROR(V107*VLOOKUP(AF107,'【参考】数式用3'!$AD$15:$BA$23,MATCH(N107,'【参考】数式用3'!$AD$2:$BA$2,0)),"")</f>
        <v/>
      </c>
      <c r="Y107" s="861"/>
      <c r="Z107" s="864"/>
      <c r="AA107" s="870"/>
      <c r="AB107" s="852" t="str">
        <f>IFERROR(AA107*VLOOKUP(AG107,'【参考】数式用3'!$AD$24:$BA$27,MATCH(N107,'【参考】数式用3'!$AD$2:$BA$2,0)),"")</f>
        <v/>
      </c>
      <c r="AC107" s="878"/>
      <c r="AD107" s="881" t="str">
        <f t="shared" si="4"/>
        <v/>
      </c>
      <c r="AE107" s="884" t="str">
        <f t="shared" si="5"/>
        <v/>
      </c>
      <c r="AF107" s="884" t="str">
        <f t="shared" si="6"/>
        <v/>
      </c>
      <c r="AG107" s="884" t="str">
        <f t="shared" si="7"/>
        <v/>
      </c>
    </row>
    <row r="108" spans="1:33" ht="24.9" customHeight="1">
      <c r="A108" s="729">
        <v>93</v>
      </c>
      <c r="B108" s="742" t="str">
        <f>IF(基本情報入力シート!C145="","",基本情報入力シート!C145)</f>
        <v/>
      </c>
      <c r="C108" s="750"/>
      <c r="D108" s="750"/>
      <c r="E108" s="750"/>
      <c r="F108" s="750"/>
      <c r="G108" s="750"/>
      <c r="H108" s="750"/>
      <c r="I108" s="761"/>
      <c r="J108" s="767" t="str">
        <f>IF(基本情報入力シート!M145="","",基本情報入力シート!M145)</f>
        <v/>
      </c>
      <c r="K108" s="768" t="str">
        <f>IF(基本情報入力シート!R145="","",基本情報入力シート!R145)</f>
        <v/>
      </c>
      <c r="L108" s="768" t="str">
        <f>IF(基本情報入力シート!W145="","",基本情報入力シート!W145)</f>
        <v/>
      </c>
      <c r="M108" s="784" t="str">
        <f>IF(基本情報入力シート!X145="","",基本情報入力シート!X145)</f>
        <v/>
      </c>
      <c r="N108" s="796" t="str">
        <f>IF(基本情報入力シート!Y145="","",基本情報入力シート!Y145)</f>
        <v/>
      </c>
      <c r="O108" s="804"/>
      <c r="P108" s="808"/>
      <c r="Q108" s="813"/>
      <c r="R108" s="820"/>
      <c r="S108" s="825"/>
      <c r="T108" s="830" t="str">
        <f>IFERROR(S108*VLOOKUP(AE108,'【参考】数式用3'!$AD$3:$BA$14,MATCH(N108,'【参考】数式用3'!$AD$2:$BA$2,0)),"")</f>
        <v/>
      </c>
      <c r="U108" s="835"/>
      <c r="V108" s="842"/>
      <c r="W108" s="843"/>
      <c r="X108" s="852" t="str">
        <f>IFERROR(V108*VLOOKUP(AF108,'【参考】数式用3'!$AD$15:$BA$23,MATCH(N108,'【参考】数式用3'!$AD$2:$BA$2,0)),"")</f>
        <v/>
      </c>
      <c r="Y108" s="861"/>
      <c r="Z108" s="864"/>
      <c r="AA108" s="870"/>
      <c r="AB108" s="852" t="str">
        <f>IFERROR(AA108*VLOOKUP(AG108,'【参考】数式用3'!$AD$24:$BA$27,MATCH(N108,'【参考】数式用3'!$AD$2:$BA$2,0)),"")</f>
        <v/>
      </c>
      <c r="AC108" s="878"/>
      <c r="AD108" s="881" t="str">
        <f t="shared" si="4"/>
        <v/>
      </c>
      <c r="AE108" s="884" t="str">
        <f t="shared" si="5"/>
        <v/>
      </c>
      <c r="AF108" s="884" t="str">
        <f t="shared" si="6"/>
        <v/>
      </c>
      <c r="AG108" s="884" t="str">
        <f t="shared" si="7"/>
        <v/>
      </c>
    </row>
    <row r="109" spans="1:33" ht="24.9" customHeight="1">
      <c r="A109" s="729">
        <v>94</v>
      </c>
      <c r="B109" s="742" t="str">
        <f>IF(基本情報入力シート!C146="","",基本情報入力シート!C146)</f>
        <v/>
      </c>
      <c r="C109" s="750"/>
      <c r="D109" s="750"/>
      <c r="E109" s="750"/>
      <c r="F109" s="750"/>
      <c r="G109" s="750"/>
      <c r="H109" s="750"/>
      <c r="I109" s="761"/>
      <c r="J109" s="767" t="str">
        <f>IF(基本情報入力シート!M146="","",基本情報入力シート!M146)</f>
        <v/>
      </c>
      <c r="K109" s="768" t="str">
        <f>IF(基本情報入力シート!R146="","",基本情報入力シート!R146)</f>
        <v/>
      </c>
      <c r="L109" s="768" t="str">
        <f>IF(基本情報入力シート!W146="","",基本情報入力シート!W146)</f>
        <v/>
      </c>
      <c r="M109" s="784" t="str">
        <f>IF(基本情報入力シート!X146="","",基本情報入力シート!X146)</f>
        <v/>
      </c>
      <c r="N109" s="796" t="str">
        <f>IF(基本情報入力シート!Y146="","",基本情報入力シート!Y146)</f>
        <v/>
      </c>
      <c r="O109" s="804"/>
      <c r="P109" s="808"/>
      <c r="Q109" s="813"/>
      <c r="R109" s="820"/>
      <c r="S109" s="825"/>
      <c r="T109" s="830" t="str">
        <f>IFERROR(S109*VLOOKUP(AE109,'【参考】数式用3'!$AD$3:$BA$14,MATCH(N109,'【参考】数式用3'!$AD$2:$BA$2,0)),"")</f>
        <v/>
      </c>
      <c r="U109" s="835"/>
      <c r="V109" s="842"/>
      <c r="W109" s="843"/>
      <c r="X109" s="852" t="str">
        <f>IFERROR(V109*VLOOKUP(AF109,'【参考】数式用3'!$AD$15:$BA$23,MATCH(N109,'【参考】数式用3'!$AD$2:$BA$2,0)),"")</f>
        <v/>
      </c>
      <c r="Y109" s="861"/>
      <c r="Z109" s="864"/>
      <c r="AA109" s="870"/>
      <c r="AB109" s="852" t="str">
        <f>IFERROR(AA109*VLOOKUP(AG109,'【参考】数式用3'!$AD$24:$BA$27,MATCH(N109,'【参考】数式用3'!$AD$2:$BA$2,0)),"")</f>
        <v/>
      </c>
      <c r="AC109" s="878"/>
      <c r="AD109" s="881" t="str">
        <f t="shared" si="4"/>
        <v/>
      </c>
      <c r="AE109" s="884" t="str">
        <f t="shared" si="5"/>
        <v/>
      </c>
      <c r="AF109" s="884" t="str">
        <f t="shared" si="6"/>
        <v/>
      </c>
      <c r="AG109" s="884" t="str">
        <f t="shared" si="7"/>
        <v/>
      </c>
    </row>
    <row r="110" spans="1:33" ht="24.9" customHeight="1">
      <c r="A110" s="729">
        <v>95</v>
      </c>
      <c r="B110" s="742" t="str">
        <f>IF(基本情報入力シート!C147="","",基本情報入力シート!C147)</f>
        <v/>
      </c>
      <c r="C110" s="750"/>
      <c r="D110" s="750"/>
      <c r="E110" s="750"/>
      <c r="F110" s="750"/>
      <c r="G110" s="750"/>
      <c r="H110" s="750"/>
      <c r="I110" s="761"/>
      <c r="J110" s="767" t="str">
        <f>IF(基本情報入力シート!M147="","",基本情報入力シート!M147)</f>
        <v/>
      </c>
      <c r="K110" s="768" t="str">
        <f>IF(基本情報入力シート!R147="","",基本情報入力シート!R147)</f>
        <v/>
      </c>
      <c r="L110" s="768" t="str">
        <f>IF(基本情報入力シート!W147="","",基本情報入力シート!W147)</f>
        <v/>
      </c>
      <c r="M110" s="784" t="str">
        <f>IF(基本情報入力シート!X147="","",基本情報入力シート!X147)</f>
        <v/>
      </c>
      <c r="N110" s="796" t="str">
        <f>IF(基本情報入力シート!Y147="","",基本情報入力シート!Y147)</f>
        <v/>
      </c>
      <c r="O110" s="804"/>
      <c r="P110" s="808"/>
      <c r="Q110" s="813"/>
      <c r="R110" s="820"/>
      <c r="S110" s="825"/>
      <c r="T110" s="830" t="str">
        <f>IFERROR(S110*VLOOKUP(AE110,'【参考】数式用3'!$AD$3:$BA$14,MATCH(N110,'【参考】数式用3'!$AD$2:$BA$2,0)),"")</f>
        <v/>
      </c>
      <c r="U110" s="835"/>
      <c r="V110" s="842"/>
      <c r="W110" s="843"/>
      <c r="X110" s="852" t="str">
        <f>IFERROR(V110*VLOOKUP(AF110,'【参考】数式用3'!$AD$15:$BA$23,MATCH(N110,'【参考】数式用3'!$AD$2:$BA$2,0)),"")</f>
        <v/>
      </c>
      <c r="Y110" s="861"/>
      <c r="Z110" s="864"/>
      <c r="AA110" s="870"/>
      <c r="AB110" s="852" t="str">
        <f>IFERROR(AA110*VLOOKUP(AG110,'【参考】数式用3'!$AD$24:$BA$27,MATCH(N110,'【参考】数式用3'!$AD$2:$BA$2,0)),"")</f>
        <v/>
      </c>
      <c r="AC110" s="878"/>
      <c r="AD110" s="881" t="str">
        <f t="shared" si="4"/>
        <v/>
      </c>
      <c r="AE110" s="884" t="str">
        <f t="shared" si="5"/>
        <v/>
      </c>
      <c r="AF110" s="884" t="str">
        <f t="shared" si="6"/>
        <v/>
      </c>
      <c r="AG110" s="884" t="str">
        <f t="shared" si="7"/>
        <v/>
      </c>
    </row>
    <row r="111" spans="1:33" ht="24.9" customHeight="1">
      <c r="A111" s="729">
        <v>96</v>
      </c>
      <c r="B111" s="742" t="str">
        <f>IF(基本情報入力シート!C148="","",基本情報入力シート!C148)</f>
        <v/>
      </c>
      <c r="C111" s="750"/>
      <c r="D111" s="750"/>
      <c r="E111" s="750"/>
      <c r="F111" s="750"/>
      <c r="G111" s="750"/>
      <c r="H111" s="750"/>
      <c r="I111" s="761"/>
      <c r="J111" s="767" t="str">
        <f>IF(基本情報入力シート!M148="","",基本情報入力シート!M148)</f>
        <v/>
      </c>
      <c r="K111" s="768" t="str">
        <f>IF(基本情報入力シート!R148="","",基本情報入力シート!R148)</f>
        <v/>
      </c>
      <c r="L111" s="768" t="str">
        <f>IF(基本情報入力シート!W148="","",基本情報入力シート!W148)</f>
        <v/>
      </c>
      <c r="M111" s="784" t="str">
        <f>IF(基本情報入力シート!X148="","",基本情報入力シート!X148)</f>
        <v/>
      </c>
      <c r="N111" s="796" t="str">
        <f>IF(基本情報入力シート!Y148="","",基本情報入力シート!Y148)</f>
        <v/>
      </c>
      <c r="O111" s="804"/>
      <c r="P111" s="808"/>
      <c r="Q111" s="813"/>
      <c r="R111" s="820"/>
      <c r="S111" s="825"/>
      <c r="T111" s="830" t="str">
        <f>IFERROR(S111*VLOOKUP(AE111,'【参考】数式用3'!$AD$3:$BA$14,MATCH(N111,'【参考】数式用3'!$AD$2:$BA$2,0)),"")</f>
        <v/>
      </c>
      <c r="U111" s="835"/>
      <c r="V111" s="842"/>
      <c r="W111" s="843"/>
      <c r="X111" s="852" t="str">
        <f>IFERROR(V111*VLOOKUP(AF111,'【参考】数式用3'!$AD$15:$BA$23,MATCH(N111,'【参考】数式用3'!$AD$2:$BA$2,0)),"")</f>
        <v/>
      </c>
      <c r="Y111" s="861"/>
      <c r="Z111" s="864"/>
      <c r="AA111" s="870"/>
      <c r="AB111" s="852" t="str">
        <f>IFERROR(AA111*VLOOKUP(AG111,'【参考】数式用3'!$AD$24:$BA$27,MATCH(N111,'【参考】数式用3'!$AD$2:$BA$2,0)),"")</f>
        <v/>
      </c>
      <c r="AC111" s="878"/>
      <c r="AD111" s="881" t="str">
        <f t="shared" si="4"/>
        <v/>
      </c>
      <c r="AE111" s="884" t="str">
        <f t="shared" si="5"/>
        <v/>
      </c>
      <c r="AF111" s="884" t="str">
        <f t="shared" si="6"/>
        <v/>
      </c>
      <c r="AG111" s="884" t="str">
        <f t="shared" si="7"/>
        <v/>
      </c>
    </row>
    <row r="112" spans="1:33" ht="24.9" customHeight="1">
      <c r="A112" s="729">
        <v>97</v>
      </c>
      <c r="B112" s="742" t="str">
        <f>IF(基本情報入力シート!C149="","",基本情報入力シート!C149)</f>
        <v/>
      </c>
      <c r="C112" s="750"/>
      <c r="D112" s="750"/>
      <c r="E112" s="750"/>
      <c r="F112" s="750"/>
      <c r="G112" s="750"/>
      <c r="H112" s="750"/>
      <c r="I112" s="761"/>
      <c r="J112" s="767" t="str">
        <f>IF(基本情報入力シート!M149="","",基本情報入力シート!M149)</f>
        <v/>
      </c>
      <c r="K112" s="768" t="str">
        <f>IF(基本情報入力シート!R149="","",基本情報入力シート!R149)</f>
        <v/>
      </c>
      <c r="L112" s="768" t="str">
        <f>IF(基本情報入力シート!W149="","",基本情報入力シート!W149)</f>
        <v/>
      </c>
      <c r="M112" s="784" t="str">
        <f>IF(基本情報入力シート!X149="","",基本情報入力シート!X149)</f>
        <v/>
      </c>
      <c r="N112" s="796" t="str">
        <f>IF(基本情報入力シート!Y149="","",基本情報入力シート!Y149)</f>
        <v/>
      </c>
      <c r="O112" s="804"/>
      <c r="P112" s="808"/>
      <c r="Q112" s="813"/>
      <c r="R112" s="820"/>
      <c r="S112" s="825"/>
      <c r="T112" s="830" t="str">
        <f>IFERROR(S112*VLOOKUP(AE112,'【参考】数式用3'!$AD$3:$BA$14,MATCH(N112,'【参考】数式用3'!$AD$2:$BA$2,0)),"")</f>
        <v/>
      </c>
      <c r="U112" s="835"/>
      <c r="V112" s="842"/>
      <c r="W112" s="843"/>
      <c r="X112" s="852" t="str">
        <f>IFERROR(V112*VLOOKUP(AF112,'【参考】数式用3'!$AD$15:$BA$23,MATCH(N112,'【参考】数式用3'!$AD$2:$BA$2,0)),"")</f>
        <v/>
      </c>
      <c r="Y112" s="861"/>
      <c r="Z112" s="864"/>
      <c r="AA112" s="870"/>
      <c r="AB112" s="852" t="str">
        <f>IFERROR(AA112*VLOOKUP(AG112,'【参考】数式用3'!$AD$24:$BA$27,MATCH(N112,'【参考】数式用3'!$AD$2:$BA$2,0)),"")</f>
        <v/>
      </c>
      <c r="AC112" s="878"/>
      <c r="AD112" s="881" t="str">
        <f t="shared" si="4"/>
        <v/>
      </c>
      <c r="AE112" s="884" t="str">
        <f t="shared" si="5"/>
        <v/>
      </c>
      <c r="AF112" s="884" t="str">
        <f t="shared" si="6"/>
        <v/>
      </c>
      <c r="AG112" s="884" t="str">
        <f t="shared" si="7"/>
        <v/>
      </c>
    </row>
    <row r="113" spans="1:33" ht="24.9" customHeight="1">
      <c r="A113" s="729">
        <v>98</v>
      </c>
      <c r="B113" s="742" t="str">
        <f>IF(基本情報入力シート!C150="","",基本情報入力シート!C150)</f>
        <v/>
      </c>
      <c r="C113" s="750"/>
      <c r="D113" s="750"/>
      <c r="E113" s="750"/>
      <c r="F113" s="750"/>
      <c r="G113" s="750"/>
      <c r="H113" s="750"/>
      <c r="I113" s="761"/>
      <c r="J113" s="767" t="str">
        <f>IF(基本情報入力シート!M150="","",基本情報入力シート!M150)</f>
        <v/>
      </c>
      <c r="K113" s="768" t="str">
        <f>IF(基本情報入力シート!R150="","",基本情報入力シート!R150)</f>
        <v/>
      </c>
      <c r="L113" s="768" t="str">
        <f>IF(基本情報入力シート!W150="","",基本情報入力シート!W150)</f>
        <v/>
      </c>
      <c r="M113" s="784" t="str">
        <f>IF(基本情報入力シート!X150="","",基本情報入力シート!X150)</f>
        <v/>
      </c>
      <c r="N113" s="796" t="str">
        <f>IF(基本情報入力シート!Y150="","",基本情報入力シート!Y150)</f>
        <v/>
      </c>
      <c r="O113" s="804"/>
      <c r="P113" s="808"/>
      <c r="Q113" s="813"/>
      <c r="R113" s="820"/>
      <c r="S113" s="825"/>
      <c r="T113" s="830" t="str">
        <f>IFERROR(S113*VLOOKUP(AE113,'【参考】数式用3'!$AD$3:$BA$14,MATCH(N113,'【参考】数式用3'!$AD$2:$BA$2,0)),"")</f>
        <v/>
      </c>
      <c r="U113" s="835"/>
      <c r="V113" s="842"/>
      <c r="W113" s="843"/>
      <c r="X113" s="852" t="str">
        <f>IFERROR(V113*VLOOKUP(AF113,'【参考】数式用3'!$AD$15:$BA$23,MATCH(N113,'【参考】数式用3'!$AD$2:$BA$2,0)),"")</f>
        <v/>
      </c>
      <c r="Y113" s="861"/>
      <c r="Z113" s="864"/>
      <c r="AA113" s="870"/>
      <c r="AB113" s="852" t="str">
        <f>IFERROR(AA113*VLOOKUP(AG113,'【参考】数式用3'!$AD$24:$BA$27,MATCH(N113,'【参考】数式用3'!$AD$2:$BA$2,0)),"")</f>
        <v/>
      </c>
      <c r="AC113" s="878"/>
      <c r="AD113" s="881" t="str">
        <f t="shared" si="4"/>
        <v/>
      </c>
      <c r="AE113" s="884" t="str">
        <f t="shared" si="5"/>
        <v/>
      </c>
      <c r="AF113" s="884" t="str">
        <f t="shared" si="6"/>
        <v/>
      </c>
      <c r="AG113" s="884" t="str">
        <f t="shared" si="7"/>
        <v/>
      </c>
    </row>
    <row r="114" spans="1:33" ht="24.9" customHeight="1">
      <c r="A114" s="729">
        <v>99</v>
      </c>
      <c r="B114" s="742" t="str">
        <f>IF(基本情報入力シート!C151="","",基本情報入力シート!C151)</f>
        <v/>
      </c>
      <c r="C114" s="750"/>
      <c r="D114" s="750"/>
      <c r="E114" s="750"/>
      <c r="F114" s="750"/>
      <c r="G114" s="750"/>
      <c r="H114" s="750"/>
      <c r="I114" s="761"/>
      <c r="J114" s="767" t="str">
        <f>IF(基本情報入力シート!M151="","",基本情報入力シート!M151)</f>
        <v/>
      </c>
      <c r="K114" s="768" t="str">
        <f>IF(基本情報入力シート!R151="","",基本情報入力シート!R151)</f>
        <v/>
      </c>
      <c r="L114" s="768" t="str">
        <f>IF(基本情報入力シート!W151="","",基本情報入力シート!W151)</f>
        <v/>
      </c>
      <c r="M114" s="784" t="str">
        <f>IF(基本情報入力シート!X151="","",基本情報入力シート!X151)</f>
        <v/>
      </c>
      <c r="N114" s="796" t="str">
        <f>IF(基本情報入力シート!Y151="","",基本情報入力シート!Y151)</f>
        <v/>
      </c>
      <c r="O114" s="804"/>
      <c r="P114" s="808"/>
      <c r="Q114" s="813"/>
      <c r="R114" s="820"/>
      <c r="S114" s="825"/>
      <c r="T114" s="830" t="str">
        <f>IFERROR(S114*VLOOKUP(AE114,'【参考】数式用3'!$AD$3:$BA$14,MATCH(N114,'【参考】数式用3'!$AD$2:$BA$2,0)),"")</f>
        <v/>
      </c>
      <c r="U114" s="835"/>
      <c r="V114" s="842"/>
      <c r="W114" s="843"/>
      <c r="X114" s="852" t="str">
        <f>IFERROR(V114*VLOOKUP(AF114,'【参考】数式用3'!$AD$15:$BA$23,MATCH(N114,'【参考】数式用3'!$AD$2:$BA$2,0)),"")</f>
        <v/>
      </c>
      <c r="Y114" s="861"/>
      <c r="Z114" s="864"/>
      <c r="AA114" s="870"/>
      <c r="AB114" s="852" t="str">
        <f>IFERROR(AA114*VLOOKUP(AG114,'【参考】数式用3'!$AD$24:$BA$27,MATCH(N114,'【参考】数式用3'!$AD$2:$BA$2,0)),"")</f>
        <v/>
      </c>
      <c r="AC114" s="878"/>
      <c r="AD114" s="881" t="str">
        <f t="shared" si="4"/>
        <v/>
      </c>
      <c r="AE114" s="884" t="str">
        <f t="shared" si="5"/>
        <v/>
      </c>
      <c r="AF114" s="884" t="str">
        <f t="shared" si="6"/>
        <v/>
      </c>
      <c r="AG114" s="884" t="str">
        <f t="shared" si="7"/>
        <v/>
      </c>
    </row>
    <row r="115" spans="1:33" ht="24.9" customHeight="1">
      <c r="A115" s="729">
        <v>100</v>
      </c>
      <c r="B115" s="742" t="str">
        <f>IF(基本情報入力シート!C152="","",基本情報入力シート!C152)</f>
        <v/>
      </c>
      <c r="C115" s="750"/>
      <c r="D115" s="750"/>
      <c r="E115" s="750"/>
      <c r="F115" s="750"/>
      <c r="G115" s="750"/>
      <c r="H115" s="750"/>
      <c r="I115" s="761"/>
      <c r="J115" s="767" t="str">
        <f>IF(基本情報入力シート!M152="","",基本情報入力シート!M152)</f>
        <v/>
      </c>
      <c r="K115" s="768" t="str">
        <f>IF(基本情報入力シート!R152="","",基本情報入力シート!R152)</f>
        <v/>
      </c>
      <c r="L115" s="768" t="str">
        <f>IF(基本情報入力シート!W152="","",基本情報入力シート!W152)</f>
        <v/>
      </c>
      <c r="M115" s="784" t="str">
        <f>IF(基本情報入力シート!X152="","",基本情報入力シート!X152)</f>
        <v/>
      </c>
      <c r="N115" s="796" t="str">
        <f>IF(基本情報入力シート!Y152="","",基本情報入力シート!Y152)</f>
        <v/>
      </c>
      <c r="O115" s="804"/>
      <c r="P115" s="808"/>
      <c r="Q115" s="813"/>
      <c r="R115" s="820"/>
      <c r="S115" s="825"/>
      <c r="T115" s="830" t="str">
        <f>IFERROR(S115*VLOOKUP(AE115,'【参考】数式用3'!$AD$3:$BA$14,MATCH(N115,'【参考】数式用3'!$AD$2:$BA$2,0)),"")</f>
        <v/>
      </c>
      <c r="U115" s="835"/>
      <c r="V115" s="842"/>
      <c r="W115" s="843"/>
      <c r="X115" s="852" t="str">
        <f>IFERROR(V115*VLOOKUP(AF115,'【参考】数式用3'!$AD$15:$BA$23,MATCH(N115,'【参考】数式用3'!$AD$2:$BA$2,0)),"")</f>
        <v/>
      </c>
      <c r="Y115" s="861"/>
      <c r="Z115" s="864"/>
      <c r="AA115" s="870"/>
      <c r="AB115" s="852" t="str">
        <f>IFERROR(AA115*VLOOKUP(AG115,'【参考】数式用3'!$AD$24:$BA$27,MATCH(N115,'【参考】数式用3'!$AD$2:$BA$2,0)),"")</f>
        <v/>
      </c>
      <c r="AC115" s="878"/>
      <c r="AD115" s="881" t="str">
        <f t="shared" si="4"/>
        <v/>
      </c>
      <c r="AE115" s="884" t="str">
        <f t="shared" si="5"/>
        <v/>
      </c>
      <c r="AF115" s="884" t="str">
        <f t="shared" si="6"/>
        <v/>
      </c>
      <c r="AG115" s="884" t="str">
        <f t="shared" si="7"/>
        <v/>
      </c>
    </row>
    <row r="116" spans="1:33" ht="24.9" customHeight="1">
      <c r="A116" s="729">
        <v>101</v>
      </c>
      <c r="B116" s="742" t="str">
        <f>IF(基本情報入力シート!C153="","",基本情報入力シート!C153)</f>
        <v/>
      </c>
      <c r="C116" s="750"/>
      <c r="D116" s="750"/>
      <c r="E116" s="750"/>
      <c r="F116" s="750"/>
      <c r="G116" s="750"/>
      <c r="H116" s="750"/>
      <c r="I116" s="761"/>
      <c r="J116" s="767" t="str">
        <f>IF(基本情報入力シート!M153="","",基本情報入力シート!M153)</f>
        <v/>
      </c>
      <c r="K116" s="768" t="str">
        <f>IF(基本情報入力シート!R153="","",基本情報入力シート!R153)</f>
        <v/>
      </c>
      <c r="L116" s="768" t="str">
        <f>IF(基本情報入力シート!W153="","",基本情報入力シート!W153)</f>
        <v/>
      </c>
      <c r="M116" s="784" t="str">
        <f>IF(基本情報入力シート!X153="","",基本情報入力シート!X153)</f>
        <v/>
      </c>
      <c r="N116" s="796" t="str">
        <f>IF(基本情報入力シート!Y153="","",基本情報入力シート!Y153)</f>
        <v/>
      </c>
      <c r="O116" s="804"/>
      <c r="P116" s="808"/>
      <c r="Q116" s="813"/>
      <c r="R116" s="820"/>
      <c r="S116" s="825"/>
      <c r="T116" s="830" t="str">
        <f>IFERROR(S116*VLOOKUP(AE116,'【参考】数式用3'!$AD$3:$BA$14,MATCH(N116,'【参考】数式用3'!$AD$2:$BA$2,0)),"")</f>
        <v/>
      </c>
      <c r="U116" s="835"/>
      <c r="V116" s="842"/>
      <c r="W116" s="843"/>
      <c r="X116" s="852" t="str">
        <f>IFERROR(V116*VLOOKUP(AF116,'【参考】数式用3'!$AD$15:$BA$23,MATCH(N116,'【参考】数式用3'!$AD$2:$BA$2,0)),"")</f>
        <v/>
      </c>
      <c r="Y116" s="861"/>
      <c r="Z116" s="864"/>
      <c r="AA116" s="870"/>
      <c r="AB116" s="852" t="str">
        <f>IFERROR(AA116*VLOOKUP(AG116,'【参考】数式用3'!$AD$24:$BA$27,MATCH(N116,'【参考】数式用3'!$AD$2:$BA$2,0)),"")</f>
        <v/>
      </c>
      <c r="AC116" s="878"/>
      <c r="AD116" s="881" t="str">
        <f t="shared" si="4"/>
        <v/>
      </c>
      <c r="AE116" s="884" t="str">
        <f t="shared" si="5"/>
        <v/>
      </c>
      <c r="AF116" s="884" t="str">
        <f t="shared" si="6"/>
        <v/>
      </c>
      <c r="AG116" s="884" t="str">
        <f t="shared" si="7"/>
        <v/>
      </c>
    </row>
    <row r="117" spans="1:33" ht="24.9" customHeight="1">
      <c r="A117" s="729">
        <v>102</v>
      </c>
      <c r="B117" s="742" t="str">
        <f>IF(基本情報入力シート!C154="","",基本情報入力シート!C154)</f>
        <v/>
      </c>
      <c r="C117" s="750"/>
      <c r="D117" s="750"/>
      <c r="E117" s="750"/>
      <c r="F117" s="750"/>
      <c r="G117" s="750"/>
      <c r="H117" s="750"/>
      <c r="I117" s="761"/>
      <c r="J117" s="767" t="str">
        <f>IF(基本情報入力シート!M154="","",基本情報入力シート!M154)</f>
        <v/>
      </c>
      <c r="K117" s="768" t="str">
        <f>IF(基本情報入力シート!R154="","",基本情報入力シート!R154)</f>
        <v/>
      </c>
      <c r="L117" s="768" t="str">
        <f>IF(基本情報入力シート!W154="","",基本情報入力シート!W154)</f>
        <v/>
      </c>
      <c r="M117" s="784" t="str">
        <f>IF(基本情報入力シート!X154="","",基本情報入力シート!X154)</f>
        <v/>
      </c>
      <c r="N117" s="796" t="str">
        <f>IF(基本情報入力シート!Y154="","",基本情報入力シート!Y154)</f>
        <v/>
      </c>
      <c r="O117" s="804"/>
      <c r="P117" s="808"/>
      <c r="Q117" s="813"/>
      <c r="R117" s="820"/>
      <c r="S117" s="825"/>
      <c r="T117" s="830" t="str">
        <f>IFERROR(S117*VLOOKUP(AE117,'【参考】数式用3'!$AD$3:$BA$14,MATCH(N117,'【参考】数式用3'!$AD$2:$BA$2,0)),"")</f>
        <v/>
      </c>
      <c r="U117" s="835"/>
      <c r="V117" s="842"/>
      <c r="W117" s="843"/>
      <c r="X117" s="852" t="str">
        <f>IFERROR(V117*VLOOKUP(AF117,'【参考】数式用3'!$AD$15:$BA$23,MATCH(N117,'【参考】数式用3'!$AD$2:$BA$2,0)),"")</f>
        <v/>
      </c>
      <c r="Y117" s="861"/>
      <c r="Z117" s="864"/>
      <c r="AA117" s="870"/>
      <c r="AB117" s="852" t="str">
        <f>IFERROR(AA117*VLOOKUP(AG117,'【参考】数式用3'!$AD$24:$BA$27,MATCH(N117,'【参考】数式用3'!$AD$2:$BA$2,0)),"")</f>
        <v/>
      </c>
      <c r="AC117" s="878"/>
      <c r="AD117" s="881" t="str">
        <f t="shared" si="4"/>
        <v/>
      </c>
      <c r="AE117" s="884" t="str">
        <f t="shared" si="5"/>
        <v/>
      </c>
      <c r="AF117" s="884" t="str">
        <f t="shared" si="6"/>
        <v/>
      </c>
      <c r="AG117" s="884" t="str">
        <f t="shared" si="7"/>
        <v/>
      </c>
    </row>
    <row r="118" spans="1:33" ht="24.9" customHeight="1">
      <c r="A118" s="729">
        <v>103</v>
      </c>
      <c r="B118" s="742" t="str">
        <f>IF(基本情報入力シート!C155="","",基本情報入力シート!C155)</f>
        <v/>
      </c>
      <c r="C118" s="750"/>
      <c r="D118" s="750"/>
      <c r="E118" s="750"/>
      <c r="F118" s="750"/>
      <c r="G118" s="750"/>
      <c r="H118" s="750"/>
      <c r="I118" s="761"/>
      <c r="J118" s="767" t="str">
        <f>IF(基本情報入力シート!M155="","",基本情報入力シート!M155)</f>
        <v/>
      </c>
      <c r="K118" s="768" t="str">
        <f>IF(基本情報入力シート!R155="","",基本情報入力シート!R155)</f>
        <v/>
      </c>
      <c r="L118" s="768" t="str">
        <f>IF(基本情報入力シート!W155="","",基本情報入力シート!W155)</f>
        <v/>
      </c>
      <c r="M118" s="784" t="str">
        <f>IF(基本情報入力シート!X155="","",基本情報入力シート!X155)</f>
        <v/>
      </c>
      <c r="N118" s="796" t="str">
        <f>IF(基本情報入力シート!Y155="","",基本情報入力シート!Y155)</f>
        <v/>
      </c>
      <c r="O118" s="804"/>
      <c r="P118" s="808"/>
      <c r="Q118" s="813"/>
      <c r="R118" s="820"/>
      <c r="S118" s="825"/>
      <c r="T118" s="830" t="str">
        <f>IFERROR(S118*VLOOKUP(AE118,'【参考】数式用3'!$AD$3:$BA$14,MATCH(N118,'【参考】数式用3'!$AD$2:$BA$2,0)),"")</f>
        <v/>
      </c>
      <c r="U118" s="835"/>
      <c r="V118" s="842"/>
      <c r="W118" s="843"/>
      <c r="X118" s="852" t="str">
        <f>IFERROR(V118*VLOOKUP(AF118,'【参考】数式用3'!$AD$15:$BA$23,MATCH(N118,'【参考】数式用3'!$AD$2:$BA$2,0)),"")</f>
        <v/>
      </c>
      <c r="Y118" s="861"/>
      <c r="Z118" s="864"/>
      <c r="AA118" s="870"/>
      <c r="AB118" s="852" t="str">
        <f>IFERROR(AA118*VLOOKUP(AG118,'【参考】数式用3'!$AD$24:$BA$27,MATCH(N118,'【参考】数式用3'!$AD$2:$BA$2,0)),"")</f>
        <v/>
      </c>
      <c r="AC118" s="878"/>
      <c r="AD118" s="881" t="str">
        <f t="shared" si="4"/>
        <v/>
      </c>
      <c r="AE118" s="884" t="str">
        <f t="shared" si="5"/>
        <v/>
      </c>
      <c r="AF118" s="884" t="str">
        <f t="shared" si="6"/>
        <v/>
      </c>
      <c r="AG118" s="884" t="str">
        <f t="shared" si="7"/>
        <v/>
      </c>
    </row>
    <row r="119" spans="1:33" ht="24.9" customHeight="1">
      <c r="A119" s="729">
        <v>104</v>
      </c>
      <c r="B119" s="742" t="str">
        <f>IF(基本情報入力シート!C156="","",基本情報入力シート!C156)</f>
        <v/>
      </c>
      <c r="C119" s="750"/>
      <c r="D119" s="750"/>
      <c r="E119" s="750"/>
      <c r="F119" s="750"/>
      <c r="G119" s="750"/>
      <c r="H119" s="750"/>
      <c r="I119" s="761"/>
      <c r="J119" s="767" t="str">
        <f>IF(基本情報入力シート!M156="","",基本情報入力シート!M156)</f>
        <v/>
      </c>
      <c r="K119" s="768" t="str">
        <f>IF(基本情報入力シート!R156="","",基本情報入力シート!R156)</f>
        <v/>
      </c>
      <c r="L119" s="768" t="str">
        <f>IF(基本情報入力シート!W156="","",基本情報入力シート!W156)</f>
        <v/>
      </c>
      <c r="M119" s="784" t="str">
        <f>IF(基本情報入力シート!X156="","",基本情報入力シート!X156)</f>
        <v/>
      </c>
      <c r="N119" s="796" t="str">
        <f>IF(基本情報入力シート!Y156="","",基本情報入力シート!Y156)</f>
        <v/>
      </c>
      <c r="O119" s="804"/>
      <c r="P119" s="808"/>
      <c r="Q119" s="813"/>
      <c r="R119" s="820"/>
      <c r="S119" s="825"/>
      <c r="T119" s="830" t="str">
        <f>IFERROR(S119*VLOOKUP(AE119,'【参考】数式用3'!$AD$3:$BA$14,MATCH(N119,'【参考】数式用3'!$AD$2:$BA$2,0)),"")</f>
        <v/>
      </c>
      <c r="U119" s="835"/>
      <c r="V119" s="842"/>
      <c r="W119" s="843"/>
      <c r="X119" s="852" t="str">
        <f>IFERROR(V119*VLOOKUP(AF119,'【参考】数式用3'!$AD$15:$BA$23,MATCH(N119,'【参考】数式用3'!$AD$2:$BA$2,0)),"")</f>
        <v/>
      </c>
      <c r="Y119" s="861"/>
      <c r="Z119" s="864"/>
      <c r="AA119" s="870"/>
      <c r="AB119" s="852" t="str">
        <f>IFERROR(AA119*VLOOKUP(AG119,'【参考】数式用3'!$AD$24:$BA$27,MATCH(N119,'【参考】数式用3'!$AD$2:$BA$2,0)),"")</f>
        <v/>
      </c>
      <c r="AC119" s="878"/>
      <c r="AD119" s="881" t="str">
        <f t="shared" si="4"/>
        <v/>
      </c>
      <c r="AE119" s="884" t="str">
        <f t="shared" si="5"/>
        <v/>
      </c>
      <c r="AF119" s="884" t="str">
        <f t="shared" si="6"/>
        <v/>
      </c>
      <c r="AG119" s="884" t="str">
        <f t="shared" si="7"/>
        <v/>
      </c>
    </row>
    <row r="120" spans="1:33" ht="24.9" customHeight="1">
      <c r="A120" s="729">
        <v>105</v>
      </c>
      <c r="B120" s="742" t="str">
        <f>IF(基本情報入力シート!C157="","",基本情報入力シート!C157)</f>
        <v/>
      </c>
      <c r="C120" s="750"/>
      <c r="D120" s="750"/>
      <c r="E120" s="750"/>
      <c r="F120" s="750"/>
      <c r="G120" s="750"/>
      <c r="H120" s="750"/>
      <c r="I120" s="761"/>
      <c r="J120" s="767" t="str">
        <f>IF(基本情報入力シート!M157="","",基本情報入力シート!M157)</f>
        <v/>
      </c>
      <c r="K120" s="768" t="str">
        <f>IF(基本情報入力シート!R157="","",基本情報入力シート!R157)</f>
        <v/>
      </c>
      <c r="L120" s="768" t="str">
        <f>IF(基本情報入力シート!W157="","",基本情報入力シート!W157)</f>
        <v/>
      </c>
      <c r="M120" s="784" t="str">
        <f>IF(基本情報入力シート!X157="","",基本情報入力シート!X157)</f>
        <v/>
      </c>
      <c r="N120" s="796" t="str">
        <f>IF(基本情報入力シート!Y157="","",基本情報入力シート!Y157)</f>
        <v/>
      </c>
      <c r="O120" s="804"/>
      <c r="P120" s="808"/>
      <c r="Q120" s="813"/>
      <c r="R120" s="820"/>
      <c r="S120" s="825"/>
      <c r="T120" s="830" t="str">
        <f>IFERROR(S120*VLOOKUP(AE120,'【参考】数式用3'!$AD$3:$BA$14,MATCH(N120,'【参考】数式用3'!$AD$2:$BA$2,0)),"")</f>
        <v/>
      </c>
      <c r="U120" s="835"/>
      <c r="V120" s="842"/>
      <c r="W120" s="843"/>
      <c r="X120" s="852" t="str">
        <f>IFERROR(V120*VLOOKUP(AF120,'【参考】数式用3'!$AD$15:$BA$23,MATCH(N120,'【参考】数式用3'!$AD$2:$BA$2,0)),"")</f>
        <v/>
      </c>
      <c r="Y120" s="861"/>
      <c r="Z120" s="864"/>
      <c r="AA120" s="870"/>
      <c r="AB120" s="852" t="str">
        <f>IFERROR(AA120*VLOOKUP(AG120,'【参考】数式用3'!$AD$24:$BA$27,MATCH(N120,'【参考】数式用3'!$AD$2:$BA$2,0)),"")</f>
        <v/>
      </c>
      <c r="AC120" s="878"/>
      <c r="AD120" s="881" t="str">
        <f t="shared" si="4"/>
        <v/>
      </c>
      <c r="AE120" s="884" t="str">
        <f t="shared" si="5"/>
        <v/>
      </c>
      <c r="AF120" s="884" t="str">
        <f t="shared" si="6"/>
        <v/>
      </c>
      <c r="AG120" s="884" t="str">
        <f t="shared" si="7"/>
        <v/>
      </c>
    </row>
    <row r="121" spans="1:33" ht="24.9" customHeight="1">
      <c r="A121" s="729">
        <v>106</v>
      </c>
      <c r="B121" s="742" t="str">
        <f>IF(基本情報入力シート!C158="","",基本情報入力シート!C158)</f>
        <v/>
      </c>
      <c r="C121" s="750"/>
      <c r="D121" s="750"/>
      <c r="E121" s="750"/>
      <c r="F121" s="750"/>
      <c r="G121" s="750"/>
      <c r="H121" s="750"/>
      <c r="I121" s="761"/>
      <c r="J121" s="767" t="str">
        <f>IF(基本情報入力シート!M158="","",基本情報入力シート!M158)</f>
        <v/>
      </c>
      <c r="K121" s="768" t="str">
        <f>IF(基本情報入力シート!R158="","",基本情報入力シート!R158)</f>
        <v/>
      </c>
      <c r="L121" s="768" t="str">
        <f>IF(基本情報入力シート!W158="","",基本情報入力シート!W158)</f>
        <v/>
      </c>
      <c r="M121" s="784" t="str">
        <f>IF(基本情報入力シート!X158="","",基本情報入力シート!X158)</f>
        <v/>
      </c>
      <c r="N121" s="796" t="str">
        <f>IF(基本情報入力シート!Y158="","",基本情報入力シート!Y158)</f>
        <v/>
      </c>
      <c r="O121" s="804"/>
      <c r="P121" s="808"/>
      <c r="Q121" s="813"/>
      <c r="R121" s="820"/>
      <c r="S121" s="825"/>
      <c r="T121" s="830" t="str">
        <f>IFERROR(S121*VLOOKUP(AE121,'【参考】数式用3'!$AD$3:$BA$14,MATCH(N121,'【参考】数式用3'!$AD$2:$BA$2,0)),"")</f>
        <v/>
      </c>
      <c r="U121" s="835"/>
      <c r="V121" s="842"/>
      <c r="W121" s="843"/>
      <c r="X121" s="852" t="str">
        <f>IFERROR(V121*VLOOKUP(AF121,'【参考】数式用3'!$AD$15:$BA$23,MATCH(N121,'【参考】数式用3'!$AD$2:$BA$2,0)),"")</f>
        <v/>
      </c>
      <c r="Y121" s="861"/>
      <c r="Z121" s="864"/>
      <c r="AA121" s="870"/>
      <c r="AB121" s="852" t="str">
        <f>IFERROR(AA121*VLOOKUP(AG121,'【参考】数式用3'!$AD$24:$BA$27,MATCH(N121,'【参考】数式用3'!$AD$2:$BA$2,0)),"")</f>
        <v/>
      </c>
      <c r="AC121" s="878"/>
      <c r="AD121" s="881" t="str">
        <f t="shared" si="4"/>
        <v/>
      </c>
      <c r="AE121" s="884" t="str">
        <f t="shared" si="5"/>
        <v/>
      </c>
      <c r="AF121" s="884" t="str">
        <f t="shared" si="6"/>
        <v/>
      </c>
      <c r="AG121" s="884" t="str">
        <f t="shared" si="7"/>
        <v/>
      </c>
    </row>
    <row r="122" spans="1:33" ht="24.9" customHeight="1">
      <c r="A122" s="729">
        <v>107</v>
      </c>
      <c r="B122" s="742" t="str">
        <f>IF(基本情報入力シート!C159="","",基本情報入力シート!C159)</f>
        <v/>
      </c>
      <c r="C122" s="750"/>
      <c r="D122" s="750"/>
      <c r="E122" s="750"/>
      <c r="F122" s="750"/>
      <c r="G122" s="750"/>
      <c r="H122" s="750"/>
      <c r="I122" s="761"/>
      <c r="J122" s="767" t="str">
        <f>IF(基本情報入力シート!M159="","",基本情報入力シート!M159)</f>
        <v/>
      </c>
      <c r="K122" s="768" t="str">
        <f>IF(基本情報入力シート!R159="","",基本情報入力シート!R159)</f>
        <v/>
      </c>
      <c r="L122" s="768" t="str">
        <f>IF(基本情報入力シート!W159="","",基本情報入力シート!W159)</f>
        <v/>
      </c>
      <c r="M122" s="784" t="str">
        <f>IF(基本情報入力シート!X159="","",基本情報入力シート!X159)</f>
        <v/>
      </c>
      <c r="N122" s="796" t="str">
        <f>IF(基本情報入力シート!Y159="","",基本情報入力シート!Y159)</f>
        <v/>
      </c>
      <c r="O122" s="804"/>
      <c r="P122" s="808"/>
      <c r="Q122" s="813"/>
      <c r="R122" s="820"/>
      <c r="S122" s="825"/>
      <c r="T122" s="830" t="str">
        <f>IFERROR(S122*VLOOKUP(AE122,'【参考】数式用3'!$AD$3:$BA$14,MATCH(N122,'【参考】数式用3'!$AD$2:$BA$2,0)),"")</f>
        <v/>
      </c>
      <c r="U122" s="835"/>
      <c r="V122" s="842"/>
      <c r="W122" s="843"/>
      <c r="X122" s="852" t="str">
        <f>IFERROR(V122*VLOOKUP(AF122,'【参考】数式用3'!$AD$15:$BA$23,MATCH(N122,'【参考】数式用3'!$AD$2:$BA$2,0)),"")</f>
        <v/>
      </c>
      <c r="Y122" s="861"/>
      <c r="Z122" s="864"/>
      <c r="AA122" s="870"/>
      <c r="AB122" s="852" t="str">
        <f>IFERROR(AA122*VLOOKUP(AG122,'【参考】数式用3'!$AD$24:$BA$27,MATCH(N122,'【参考】数式用3'!$AD$2:$BA$2,0)),"")</f>
        <v/>
      </c>
      <c r="AC122" s="878"/>
      <c r="AD122" s="881" t="str">
        <f t="shared" si="4"/>
        <v/>
      </c>
      <c r="AE122" s="884" t="str">
        <f t="shared" si="5"/>
        <v/>
      </c>
      <c r="AF122" s="884" t="str">
        <f t="shared" si="6"/>
        <v/>
      </c>
      <c r="AG122" s="884" t="str">
        <f t="shared" si="7"/>
        <v/>
      </c>
    </row>
    <row r="123" spans="1:33" ht="24.9" customHeight="1">
      <c r="A123" s="729">
        <v>108</v>
      </c>
      <c r="B123" s="742" t="str">
        <f>IF(基本情報入力シート!C160="","",基本情報入力シート!C160)</f>
        <v/>
      </c>
      <c r="C123" s="750"/>
      <c r="D123" s="750"/>
      <c r="E123" s="750"/>
      <c r="F123" s="750"/>
      <c r="G123" s="750"/>
      <c r="H123" s="750"/>
      <c r="I123" s="761"/>
      <c r="J123" s="767" t="str">
        <f>IF(基本情報入力シート!M160="","",基本情報入力シート!M160)</f>
        <v/>
      </c>
      <c r="K123" s="768" t="str">
        <f>IF(基本情報入力シート!R160="","",基本情報入力シート!R160)</f>
        <v/>
      </c>
      <c r="L123" s="768" t="str">
        <f>IF(基本情報入力シート!W160="","",基本情報入力シート!W160)</f>
        <v/>
      </c>
      <c r="M123" s="784" t="str">
        <f>IF(基本情報入力シート!X160="","",基本情報入力シート!X160)</f>
        <v/>
      </c>
      <c r="N123" s="796" t="str">
        <f>IF(基本情報入力シート!Y160="","",基本情報入力シート!Y160)</f>
        <v/>
      </c>
      <c r="O123" s="804"/>
      <c r="P123" s="808"/>
      <c r="Q123" s="813"/>
      <c r="R123" s="820"/>
      <c r="S123" s="825"/>
      <c r="T123" s="830" t="str">
        <f>IFERROR(S123*VLOOKUP(AE123,'【参考】数式用3'!$AD$3:$BA$14,MATCH(N123,'【参考】数式用3'!$AD$2:$BA$2,0)),"")</f>
        <v/>
      </c>
      <c r="U123" s="835"/>
      <c r="V123" s="842"/>
      <c r="W123" s="843"/>
      <c r="X123" s="852" t="str">
        <f>IFERROR(V123*VLOOKUP(AF123,'【参考】数式用3'!$AD$15:$BA$23,MATCH(N123,'【参考】数式用3'!$AD$2:$BA$2,0)),"")</f>
        <v/>
      </c>
      <c r="Y123" s="861"/>
      <c r="Z123" s="864"/>
      <c r="AA123" s="870"/>
      <c r="AB123" s="852" t="str">
        <f>IFERROR(AA123*VLOOKUP(AG123,'【参考】数式用3'!$AD$24:$BA$27,MATCH(N123,'【参考】数式用3'!$AD$2:$BA$2,0)),"")</f>
        <v/>
      </c>
      <c r="AC123" s="878"/>
      <c r="AD123" s="881" t="str">
        <f t="shared" si="4"/>
        <v/>
      </c>
      <c r="AE123" s="884" t="str">
        <f t="shared" si="5"/>
        <v/>
      </c>
      <c r="AF123" s="884" t="str">
        <f t="shared" si="6"/>
        <v/>
      </c>
      <c r="AG123" s="884" t="str">
        <f t="shared" si="7"/>
        <v/>
      </c>
    </row>
    <row r="124" spans="1:33" ht="24.9" customHeight="1">
      <c r="A124" s="729">
        <v>109</v>
      </c>
      <c r="B124" s="742" t="str">
        <f>IF(基本情報入力シート!C161="","",基本情報入力シート!C161)</f>
        <v/>
      </c>
      <c r="C124" s="750"/>
      <c r="D124" s="750"/>
      <c r="E124" s="750"/>
      <c r="F124" s="750"/>
      <c r="G124" s="750"/>
      <c r="H124" s="750"/>
      <c r="I124" s="761"/>
      <c r="J124" s="767" t="str">
        <f>IF(基本情報入力シート!M161="","",基本情報入力シート!M161)</f>
        <v/>
      </c>
      <c r="K124" s="768" t="str">
        <f>IF(基本情報入力シート!R161="","",基本情報入力シート!R161)</f>
        <v/>
      </c>
      <c r="L124" s="768" t="str">
        <f>IF(基本情報入力シート!W161="","",基本情報入力シート!W161)</f>
        <v/>
      </c>
      <c r="M124" s="784" t="str">
        <f>IF(基本情報入力シート!X161="","",基本情報入力シート!X161)</f>
        <v/>
      </c>
      <c r="N124" s="796" t="str">
        <f>IF(基本情報入力シート!Y161="","",基本情報入力シート!Y161)</f>
        <v/>
      </c>
      <c r="O124" s="804"/>
      <c r="P124" s="808"/>
      <c r="Q124" s="813"/>
      <c r="R124" s="820"/>
      <c r="S124" s="825"/>
      <c r="T124" s="830" t="str">
        <f>IFERROR(S124*VLOOKUP(AE124,'【参考】数式用3'!$AD$3:$BA$14,MATCH(N124,'【参考】数式用3'!$AD$2:$BA$2,0)),"")</f>
        <v/>
      </c>
      <c r="U124" s="835"/>
      <c r="V124" s="842"/>
      <c r="W124" s="843"/>
      <c r="X124" s="852" t="str">
        <f>IFERROR(V124*VLOOKUP(AF124,'【参考】数式用3'!$AD$15:$BA$23,MATCH(N124,'【参考】数式用3'!$AD$2:$BA$2,0)),"")</f>
        <v/>
      </c>
      <c r="Y124" s="861"/>
      <c r="Z124" s="864"/>
      <c r="AA124" s="870"/>
      <c r="AB124" s="852" t="str">
        <f>IFERROR(AA124*VLOOKUP(AG124,'【参考】数式用3'!$AD$24:$BA$27,MATCH(N124,'【参考】数式用3'!$AD$2:$BA$2,0)),"")</f>
        <v/>
      </c>
      <c r="AC124" s="878"/>
      <c r="AD124" s="881" t="str">
        <f t="shared" si="4"/>
        <v/>
      </c>
      <c r="AE124" s="884" t="str">
        <f t="shared" si="5"/>
        <v/>
      </c>
      <c r="AF124" s="884" t="str">
        <f t="shared" si="6"/>
        <v/>
      </c>
      <c r="AG124" s="884" t="str">
        <f t="shared" si="7"/>
        <v/>
      </c>
    </row>
    <row r="125" spans="1:33" ht="24.9" customHeight="1">
      <c r="A125" s="729">
        <v>110</v>
      </c>
      <c r="B125" s="742" t="str">
        <f>IF(基本情報入力シート!C162="","",基本情報入力シート!C162)</f>
        <v/>
      </c>
      <c r="C125" s="750"/>
      <c r="D125" s="750"/>
      <c r="E125" s="750"/>
      <c r="F125" s="750"/>
      <c r="G125" s="750"/>
      <c r="H125" s="750"/>
      <c r="I125" s="761"/>
      <c r="J125" s="767" t="str">
        <f>IF(基本情報入力シート!M162="","",基本情報入力シート!M162)</f>
        <v/>
      </c>
      <c r="K125" s="768" t="str">
        <f>IF(基本情報入力シート!R162="","",基本情報入力シート!R162)</f>
        <v/>
      </c>
      <c r="L125" s="768" t="str">
        <f>IF(基本情報入力シート!W162="","",基本情報入力シート!W162)</f>
        <v/>
      </c>
      <c r="M125" s="784" t="str">
        <f>IF(基本情報入力シート!X162="","",基本情報入力シート!X162)</f>
        <v/>
      </c>
      <c r="N125" s="796" t="str">
        <f>IF(基本情報入力シート!Y162="","",基本情報入力シート!Y162)</f>
        <v/>
      </c>
      <c r="O125" s="804"/>
      <c r="P125" s="808"/>
      <c r="Q125" s="813"/>
      <c r="R125" s="820"/>
      <c r="S125" s="825"/>
      <c r="T125" s="830" t="str">
        <f>IFERROR(S125*VLOOKUP(AE125,'【参考】数式用3'!$AD$3:$BA$14,MATCH(N125,'【参考】数式用3'!$AD$2:$BA$2,0)),"")</f>
        <v/>
      </c>
      <c r="U125" s="835"/>
      <c r="V125" s="842"/>
      <c r="W125" s="843"/>
      <c r="X125" s="852" t="str">
        <f>IFERROR(V125*VLOOKUP(AF125,'【参考】数式用3'!$AD$15:$BA$23,MATCH(N125,'【参考】数式用3'!$AD$2:$BA$2,0)),"")</f>
        <v/>
      </c>
      <c r="Y125" s="861"/>
      <c r="Z125" s="864"/>
      <c r="AA125" s="870"/>
      <c r="AB125" s="852" t="str">
        <f>IFERROR(AA125*VLOOKUP(AG125,'【参考】数式用3'!$AD$24:$BA$27,MATCH(N125,'【参考】数式用3'!$AD$2:$BA$2,0)),"")</f>
        <v/>
      </c>
      <c r="AC125" s="878"/>
      <c r="AD125" s="881" t="str">
        <f t="shared" si="4"/>
        <v/>
      </c>
      <c r="AE125" s="884" t="str">
        <f t="shared" si="5"/>
        <v/>
      </c>
      <c r="AF125" s="884" t="str">
        <f t="shared" si="6"/>
        <v/>
      </c>
      <c r="AG125" s="884" t="str">
        <f t="shared" si="7"/>
        <v/>
      </c>
    </row>
    <row r="126" spans="1:33" ht="24.9" customHeight="1">
      <c r="A126" s="729">
        <v>111</v>
      </c>
      <c r="B126" s="742" t="str">
        <f>IF(基本情報入力シート!C163="","",基本情報入力シート!C163)</f>
        <v/>
      </c>
      <c r="C126" s="750"/>
      <c r="D126" s="750"/>
      <c r="E126" s="750"/>
      <c r="F126" s="750"/>
      <c r="G126" s="750"/>
      <c r="H126" s="750"/>
      <c r="I126" s="761"/>
      <c r="J126" s="767" t="str">
        <f>IF(基本情報入力シート!M163="","",基本情報入力シート!M163)</f>
        <v/>
      </c>
      <c r="K126" s="768" t="str">
        <f>IF(基本情報入力シート!R163="","",基本情報入力シート!R163)</f>
        <v/>
      </c>
      <c r="L126" s="768" t="str">
        <f>IF(基本情報入力シート!W163="","",基本情報入力シート!W163)</f>
        <v/>
      </c>
      <c r="M126" s="784" t="str">
        <f>IF(基本情報入力シート!X163="","",基本情報入力シート!X163)</f>
        <v/>
      </c>
      <c r="N126" s="796" t="str">
        <f>IF(基本情報入力シート!Y163="","",基本情報入力シート!Y163)</f>
        <v/>
      </c>
      <c r="O126" s="804"/>
      <c r="P126" s="808"/>
      <c r="Q126" s="813"/>
      <c r="R126" s="820"/>
      <c r="S126" s="825"/>
      <c r="T126" s="830" t="str">
        <f>IFERROR(S126*VLOOKUP(AE126,'【参考】数式用3'!$AD$3:$BA$14,MATCH(N126,'【参考】数式用3'!$AD$2:$BA$2,0)),"")</f>
        <v/>
      </c>
      <c r="U126" s="835"/>
      <c r="V126" s="842"/>
      <c r="W126" s="843"/>
      <c r="X126" s="852" t="str">
        <f>IFERROR(V126*VLOOKUP(AF126,'【参考】数式用3'!$AD$15:$BA$23,MATCH(N126,'【参考】数式用3'!$AD$2:$BA$2,0)),"")</f>
        <v/>
      </c>
      <c r="Y126" s="861"/>
      <c r="Z126" s="864"/>
      <c r="AA126" s="870"/>
      <c r="AB126" s="852" t="str">
        <f>IFERROR(AA126*VLOOKUP(AG126,'【参考】数式用3'!$AD$24:$BA$27,MATCH(N126,'【参考】数式用3'!$AD$2:$BA$2,0)),"")</f>
        <v/>
      </c>
      <c r="AC126" s="878"/>
      <c r="AD126" s="881" t="str">
        <f t="shared" si="4"/>
        <v/>
      </c>
      <c r="AE126" s="884" t="str">
        <f t="shared" si="5"/>
        <v/>
      </c>
      <c r="AF126" s="884" t="str">
        <f t="shared" si="6"/>
        <v/>
      </c>
      <c r="AG126" s="884" t="str">
        <f t="shared" si="7"/>
        <v/>
      </c>
    </row>
    <row r="127" spans="1:33" ht="24.9" customHeight="1">
      <c r="A127" s="729">
        <v>112</v>
      </c>
      <c r="B127" s="742" t="str">
        <f>IF(基本情報入力シート!C164="","",基本情報入力シート!C164)</f>
        <v/>
      </c>
      <c r="C127" s="750"/>
      <c r="D127" s="750"/>
      <c r="E127" s="750"/>
      <c r="F127" s="750"/>
      <c r="G127" s="750"/>
      <c r="H127" s="750"/>
      <c r="I127" s="761"/>
      <c r="J127" s="767" t="str">
        <f>IF(基本情報入力シート!M164="","",基本情報入力シート!M164)</f>
        <v/>
      </c>
      <c r="K127" s="768" t="str">
        <f>IF(基本情報入力シート!R164="","",基本情報入力シート!R164)</f>
        <v/>
      </c>
      <c r="L127" s="768" t="str">
        <f>IF(基本情報入力シート!W164="","",基本情報入力シート!W164)</f>
        <v/>
      </c>
      <c r="M127" s="784" t="str">
        <f>IF(基本情報入力シート!X164="","",基本情報入力シート!X164)</f>
        <v/>
      </c>
      <c r="N127" s="796" t="str">
        <f>IF(基本情報入力シート!Y164="","",基本情報入力シート!Y164)</f>
        <v/>
      </c>
      <c r="O127" s="804"/>
      <c r="P127" s="808"/>
      <c r="Q127" s="813"/>
      <c r="R127" s="820"/>
      <c r="S127" s="825"/>
      <c r="T127" s="830" t="str">
        <f>IFERROR(S127*VLOOKUP(AE127,'【参考】数式用3'!$AD$3:$BA$14,MATCH(N127,'【参考】数式用3'!$AD$2:$BA$2,0)),"")</f>
        <v/>
      </c>
      <c r="U127" s="835"/>
      <c r="V127" s="842"/>
      <c r="W127" s="843"/>
      <c r="X127" s="852" t="str">
        <f>IFERROR(V127*VLOOKUP(AF127,'【参考】数式用3'!$AD$15:$BA$23,MATCH(N127,'【参考】数式用3'!$AD$2:$BA$2,0)),"")</f>
        <v/>
      </c>
      <c r="Y127" s="861"/>
      <c r="Z127" s="864"/>
      <c r="AA127" s="870"/>
      <c r="AB127" s="852" t="str">
        <f>IFERROR(AA127*VLOOKUP(AG127,'【参考】数式用3'!$AD$24:$BA$27,MATCH(N127,'【参考】数式用3'!$AD$2:$BA$2,0)),"")</f>
        <v/>
      </c>
      <c r="AC127" s="878"/>
      <c r="AD127" s="881" t="str">
        <f t="shared" si="4"/>
        <v/>
      </c>
      <c r="AE127" s="884" t="str">
        <f t="shared" si="5"/>
        <v/>
      </c>
      <c r="AF127" s="884" t="str">
        <f t="shared" si="6"/>
        <v/>
      </c>
      <c r="AG127" s="884" t="str">
        <f t="shared" si="7"/>
        <v/>
      </c>
    </row>
    <row r="128" spans="1:33" ht="24.9" customHeight="1">
      <c r="A128" s="729">
        <v>113</v>
      </c>
      <c r="B128" s="742" t="str">
        <f>IF(基本情報入力シート!C165="","",基本情報入力シート!C165)</f>
        <v/>
      </c>
      <c r="C128" s="750"/>
      <c r="D128" s="750"/>
      <c r="E128" s="750"/>
      <c r="F128" s="750"/>
      <c r="G128" s="750"/>
      <c r="H128" s="750"/>
      <c r="I128" s="761"/>
      <c r="J128" s="767" t="str">
        <f>IF(基本情報入力シート!M165="","",基本情報入力シート!M165)</f>
        <v/>
      </c>
      <c r="K128" s="768" t="str">
        <f>IF(基本情報入力シート!R165="","",基本情報入力シート!R165)</f>
        <v/>
      </c>
      <c r="L128" s="768" t="str">
        <f>IF(基本情報入力シート!W165="","",基本情報入力シート!W165)</f>
        <v/>
      </c>
      <c r="M128" s="784" t="str">
        <f>IF(基本情報入力シート!X165="","",基本情報入力シート!X165)</f>
        <v/>
      </c>
      <c r="N128" s="796" t="str">
        <f>IF(基本情報入力シート!Y165="","",基本情報入力シート!Y165)</f>
        <v/>
      </c>
      <c r="O128" s="804"/>
      <c r="P128" s="808"/>
      <c r="Q128" s="813"/>
      <c r="R128" s="820"/>
      <c r="S128" s="825"/>
      <c r="T128" s="830" t="str">
        <f>IFERROR(S128*VLOOKUP(AE128,'【参考】数式用3'!$AD$3:$BA$14,MATCH(N128,'【参考】数式用3'!$AD$2:$BA$2,0)),"")</f>
        <v/>
      </c>
      <c r="U128" s="835"/>
      <c r="V128" s="842"/>
      <c r="W128" s="843"/>
      <c r="X128" s="852" t="str">
        <f>IFERROR(V128*VLOOKUP(AF128,'【参考】数式用3'!$AD$15:$BA$23,MATCH(N128,'【参考】数式用3'!$AD$2:$BA$2,0)),"")</f>
        <v/>
      </c>
      <c r="Y128" s="861"/>
      <c r="Z128" s="864"/>
      <c r="AA128" s="870"/>
      <c r="AB128" s="852" t="str">
        <f>IFERROR(AA128*VLOOKUP(AG128,'【参考】数式用3'!$AD$24:$BA$27,MATCH(N128,'【参考】数式用3'!$AD$2:$BA$2,0)),"")</f>
        <v/>
      </c>
      <c r="AC128" s="878"/>
      <c r="AD128" s="881" t="str">
        <f t="shared" si="4"/>
        <v/>
      </c>
      <c r="AE128" s="884" t="str">
        <f t="shared" si="5"/>
        <v/>
      </c>
      <c r="AF128" s="884" t="str">
        <f t="shared" si="6"/>
        <v/>
      </c>
      <c r="AG128" s="884" t="str">
        <f t="shared" si="7"/>
        <v/>
      </c>
    </row>
    <row r="129" spans="1:33" ht="24.9" customHeight="1">
      <c r="A129" s="729">
        <v>114</v>
      </c>
      <c r="B129" s="742" t="str">
        <f>IF(基本情報入力シート!C166="","",基本情報入力シート!C166)</f>
        <v/>
      </c>
      <c r="C129" s="750"/>
      <c r="D129" s="750"/>
      <c r="E129" s="750"/>
      <c r="F129" s="750"/>
      <c r="G129" s="750"/>
      <c r="H129" s="750"/>
      <c r="I129" s="761"/>
      <c r="J129" s="767" t="str">
        <f>IF(基本情報入力シート!M166="","",基本情報入力シート!M166)</f>
        <v/>
      </c>
      <c r="K129" s="768" t="str">
        <f>IF(基本情報入力シート!R166="","",基本情報入力シート!R166)</f>
        <v/>
      </c>
      <c r="L129" s="768" t="str">
        <f>IF(基本情報入力シート!W166="","",基本情報入力シート!W166)</f>
        <v/>
      </c>
      <c r="M129" s="784" t="str">
        <f>IF(基本情報入力シート!X166="","",基本情報入力シート!X166)</f>
        <v/>
      </c>
      <c r="N129" s="796" t="str">
        <f>IF(基本情報入力シート!Y166="","",基本情報入力シート!Y166)</f>
        <v/>
      </c>
      <c r="O129" s="804"/>
      <c r="P129" s="808"/>
      <c r="Q129" s="813"/>
      <c r="R129" s="820"/>
      <c r="S129" s="825"/>
      <c r="T129" s="830" t="str">
        <f>IFERROR(S129*VLOOKUP(AE129,'【参考】数式用3'!$AD$3:$BA$14,MATCH(N129,'【参考】数式用3'!$AD$2:$BA$2,0)),"")</f>
        <v/>
      </c>
      <c r="U129" s="835"/>
      <c r="V129" s="842"/>
      <c r="W129" s="843"/>
      <c r="X129" s="852" t="str">
        <f>IFERROR(V129*VLOOKUP(AF129,'【参考】数式用3'!$AD$15:$BA$23,MATCH(N129,'【参考】数式用3'!$AD$2:$BA$2,0)),"")</f>
        <v/>
      </c>
      <c r="Y129" s="861"/>
      <c r="Z129" s="864"/>
      <c r="AA129" s="870"/>
      <c r="AB129" s="852" t="str">
        <f>IFERROR(AA129*VLOOKUP(AG129,'【参考】数式用3'!$AD$24:$BA$27,MATCH(N129,'【参考】数式用3'!$AD$2:$BA$2,0)),"")</f>
        <v/>
      </c>
      <c r="AC129" s="878"/>
      <c r="AD129" s="881" t="str">
        <f t="shared" si="4"/>
        <v/>
      </c>
      <c r="AE129" s="884" t="str">
        <f t="shared" si="5"/>
        <v/>
      </c>
      <c r="AF129" s="884" t="str">
        <f t="shared" si="6"/>
        <v/>
      </c>
      <c r="AG129" s="884" t="str">
        <f t="shared" si="7"/>
        <v/>
      </c>
    </row>
    <row r="130" spans="1:33" ht="24.9" customHeight="1">
      <c r="A130" s="729">
        <v>115</v>
      </c>
      <c r="B130" s="742" t="str">
        <f>IF(基本情報入力シート!C167="","",基本情報入力シート!C167)</f>
        <v/>
      </c>
      <c r="C130" s="750"/>
      <c r="D130" s="750"/>
      <c r="E130" s="750"/>
      <c r="F130" s="750"/>
      <c r="G130" s="750"/>
      <c r="H130" s="750"/>
      <c r="I130" s="761"/>
      <c r="J130" s="767" t="str">
        <f>IF(基本情報入力シート!M167="","",基本情報入力シート!M167)</f>
        <v/>
      </c>
      <c r="K130" s="768" t="str">
        <f>IF(基本情報入力シート!R167="","",基本情報入力シート!R167)</f>
        <v/>
      </c>
      <c r="L130" s="768" t="str">
        <f>IF(基本情報入力シート!W167="","",基本情報入力シート!W167)</f>
        <v/>
      </c>
      <c r="M130" s="784" t="str">
        <f>IF(基本情報入力シート!X167="","",基本情報入力シート!X167)</f>
        <v/>
      </c>
      <c r="N130" s="796" t="str">
        <f>IF(基本情報入力シート!Y167="","",基本情報入力シート!Y167)</f>
        <v/>
      </c>
      <c r="O130" s="804"/>
      <c r="P130" s="808"/>
      <c r="Q130" s="813"/>
      <c r="R130" s="820"/>
      <c r="S130" s="825"/>
      <c r="T130" s="830" t="str">
        <f>IFERROR(S130*VLOOKUP(AE130,'【参考】数式用3'!$AD$3:$BA$14,MATCH(N130,'【参考】数式用3'!$AD$2:$BA$2,0)),"")</f>
        <v/>
      </c>
      <c r="U130" s="835"/>
      <c r="V130" s="842"/>
      <c r="W130" s="843"/>
      <c r="X130" s="852" t="str">
        <f>IFERROR(V130*VLOOKUP(AF130,'【参考】数式用3'!$AD$15:$BA$23,MATCH(N130,'【参考】数式用3'!$AD$2:$BA$2,0)),"")</f>
        <v/>
      </c>
      <c r="Y130" s="861"/>
      <c r="Z130" s="864"/>
      <c r="AA130" s="870"/>
      <c r="AB130" s="852" t="str">
        <f>IFERROR(AA130*VLOOKUP(AG130,'【参考】数式用3'!$AD$24:$BA$27,MATCH(N130,'【参考】数式用3'!$AD$2:$BA$2,0)),"")</f>
        <v/>
      </c>
      <c r="AC130" s="878"/>
      <c r="AD130" s="881" t="str">
        <f t="shared" si="4"/>
        <v/>
      </c>
      <c r="AE130" s="884" t="str">
        <f t="shared" si="5"/>
        <v/>
      </c>
      <c r="AF130" s="884" t="str">
        <f t="shared" si="6"/>
        <v/>
      </c>
      <c r="AG130" s="884" t="str">
        <f t="shared" si="7"/>
        <v/>
      </c>
    </row>
    <row r="131" spans="1:33" ht="24.9" customHeight="1">
      <c r="A131" s="729">
        <v>116</v>
      </c>
      <c r="B131" s="742" t="str">
        <f>IF(基本情報入力シート!C168="","",基本情報入力シート!C168)</f>
        <v/>
      </c>
      <c r="C131" s="750"/>
      <c r="D131" s="750"/>
      <c r="E131" s="750"/>
      <c r="F131" s="750"/>
      <c r="G131" s="750"/>
      <c r="H131" s="750"/>
      <c r="I131" s="761"/>
      <c r="J131" s="767" t="str">
        <f>IF(基本情報入力シート!M168="","",基本情報入力シート!M168)</f>
        <v/>
      </c>
      <c r="K131" s="768" t="str">
        <f>IF(基本情報入力シート!R168="","",基本情報入力シート!R168)</f>
        <v/>
      </c>
      <c r="L131" s="768" t="str">
        <f>IF(基本情報入力シート!W168="","",基本情報入力シート!W168)</f>
        <v/>
      </c>
      <c r="M131" s="784" t="str">
        <f>IF(基本情報入力シート!X168="","",基本情報入力シート!X168)</f>
        <v/>
      </c>
      <c r="N131" s="796" t="str">
        <f>IF(基本情報入力シート!Y168="","",基本情報入力シート!Y168)</f>
        <v/>
      </c>
      <c r="O131" s="804"/>
      <c r="P131" s="808"/>
      <c r="Q131" s="813"/>
      <c r="R131" s="820"/>
      <c r="S131" s="825"/>
      <c r="T131" s="830" t="str">
        <f>IFERROR(S131*VLOOKUP(AE131,'【参考】数式用3'!$AD$3:$BA$14,MATCH(N131,'【参考】数式用3'!$AD$2:$BA$2,0)),"")</f>
        <v/>
      </c>
      <c r="U131" s="835"/>
      <c r="V131" s="842"/>
      <c r="W131" s="843"/>
      <c r="X131" s="852" t="str">
        <f>IFERROR(V131*VLOOKUP(AF131,'【参考】数式用3'!$AD$15:$BA$23,MATCH(N131,'【参考】数式用3'!$AD$2:$BA$2,0)),"")</f>
        <v/>
      </c>
      <c r="Y131" s="861"/>
      <c r="Z131" s="864"/>
      <c r="AA131" s="870"/>
      <c r="AB131" s="852" t="str">
        <f>IFERROR(AA131*VLOOKUP(AG131,'【参考】数式用3'!$AD$24:$BA$27,MATCH(N131,'【参考】数式用3'!$AD$2:$BA$2,0)),"")</f>
        <v/>
      </c>
      <c r="AC131" s="878"/>
      <c r="AD131" s="881" t="str">
        <f t="shared" si="4"/>
        <v/>
      </c>
      <c r="AE131" s="884" t="str">
        <f t="shared" si="5"/>
        <v/>
      </c>
      <c r="AF131" s="884" t="str">
        <f t="shared" si="6"/>
        <v/>
      </c>
      <c r="AG131" s="884" t="str">
        <f t="shared" si="7"/>
        <v/>
      </c>
    </row>
    <row r="132" spans="1:33" ht="24.9" customHeight="1">
      <c r="A132" s="729">
        <v>117</v>
      </c>
      <c r="B132" s="742" t="str">
        <f>IF(基本情報入力シート!C169="","",基本情報入力シート!C169)</f>
        <v/>
      </c>
      <c r="C132" s="750"/>
      <c r="D132" s="750"/>
      <c r="E132" s="750"/>
      <c r="F132" s="750"/>
      <c r="G132" s="750"/>
      <c r="H132" s="750"/>
      <c r="I132" s="761"/>
      <c r="J132" s="767" t="str">
        <f>IF(基本情報入力シート!M169="","",基本情報入力シート!M169)</f>
        <v/>
      </c>
      <c r="K132" s="768" t="str">
        <f>IF(基本情報入力シート!R169="","",基本情報入力シート!R169)</f>
        <v/>
      </c>
      <c r="L132" s="768" t="str">
        <f>IF(基本情報入力シート!W169="","",基本情報入力シート!W169)</f>
        <v/>
      </c>
      <c r="M132" s="784" t="str">
        <f>IF(基本情報入力シート!X169="","",基本情報入力シート!X169)</f>
        <v/>
      </c>
      <c r="N132" s="796" t="str">
        <f>IF(基本情報入力シート!Y169="","",基本情報入力シート!Y169)</f>
        <v/>
      </c>
      <c r="O132" s="804"/>
      <c r="P132" s="808"/>
      <c r="Q132" s="813"/>
      <c r="R132" s="820"/>
      <c r="S132" s="825"/>
      <c r="T132" s="830" t="str">
        <f>IFERROR(S132*VLOOKUP(AE132,'【参考】数式用3'!$AD$3:$BA$14,MATCH(N132,'【参考】数式用3'!$AD$2:$BA$2,0)),"")</f>
        <v/>
      </c>
      <c r="U132" s="835"/>
      <c r="V132" s="842"/>
      <c r="W132" s="843"/>
      <c r="X132" s="852" t="str">
        <f>IFERROR(V132*VLOOKUP(AF132,'【参考】数式用3'!$AD$15:$BA$23,MATCH(N132,'【参考】数式用3'!$AD$2:$BA$2,0)),"")</f>
        <v/>
      </c>
      <c r="Y132" s="861"/>
      <c r="Z132" s="864"/>
      <c r="AA132" s="870"/>
      <c r="AB132" s="852" t="str">
        <f>IFERROR(AA132*VLOOKUP(AG132,'【参考】数式用3'!$AD$24:$BA$27,MATCH(N132,'【参考】数式用3'!$AD$2:$BA$2,0)),"")</f>
        <v/>
      </c>
      <c r="AC132" s="878"/>
      <c r="AD132" s="881" t="str">
        <f t="shared" si="4"/>
        <v/>
      </c>
      <c r="AE132" s="884" t="str">
        <f t="shared" si="5"/>
        <v/>
      </c>
      <c r="AF132" s="884" t="str">
        <f t="shared" si="6"/>
        <v/>
      </c>
      <c r="AG132" s="884" t="str">
        <f t="shared" si="7"/>
        <v/>
      </c>
    </row>
    <row r="133" spans="1:33" ht="24.9" customHeight="1">
      <c r="A133" s="729">
        <v>118</v>
      </c>
      <c r="B133" s="742" t="str">
        <f>IF(基本情報入力シート!C170="","",基本情報入力シート!C170)</f>
        <v/>
      </c>
      <c r="C133" s="750"/>
      <c r="D133" s="750"/>
      <c r="E133" s="750"/>
      <c r="F133" s="750"/>
      <c r="G133" s="750"/>
      <c r="H133" s="750"/>
      <c r="I133" s="761"/>
      <c r="J133" s="767" t="str">
        <f>IF(基本情報入力シート!M170="","",基本情報入力シート!M170)</f>
        <v/>
      </c>
      <c r="K133" s="768" t="str">
        <f>IF(基本情報入力シート!R170="","",基本情報入力シート!R170)</f>
        <v/>
      </c>
      <c r="L133" s="768" t="str">
        <f>IF(基本情報入力シート!W170="","",基本情報入力シート!W170)</f>
        <v/>
      </c>
      <c r="M133" s="784" t="str">
        <f>IF(基本情報入力シート!X170="","",基本情報入力シート!X170)</f>
        <v/>
      </c>
      <c r="N133" s="796" t="str">
        <f>IF(基本情報入力シート!Y170="","",基本情報入力シート!Y170)</f>
        <v/>
      </c>
      <c r="O133" s="804"/>
      <c r="P133" s="808"/>
      <c r="Q133" s="813"/>
      <c r="R133" s="820"/>
      <c r="S133" s="825"/>
      <c r="T133" s="830" t="str">
        <f>IFERROR(S133*VLOOKUP(AE133,'【参考】数式用3'!$AD$3:$BA$14,MATCH(N133,'【参考】数式用3'!$AD$2:$BA$2,0)),"")</f>
        <v/>
      </c>
      <c r="U133" s="835"/>
      <c r="V133" s="842"/>
      <c r="W133" s="843"/>
      <c r="X133" s="852" t="str">
        <f>IFERROR(V133*VLOOKUP(AF133,'【参考】数式用3'!$AD$15:$BA$23,MATCH(N133,'【参考】数式用3'!$AD$2:$BA$2,0)),"")</f>
        <v/>
      </c>
      <c r="Y133" s="861"/>
      <c r="Z133" s="864"/>
      <c r="AA133" s="870"/>
      <c r="AB133" s="852" t="str">
        <f>IFERROR(AA133*VLOOKUP(AG133,'【参考】数式用3'!$AD$24:$BA$27,MATCH(N133,'【参考】数式用3'!$AD$2:$BA$2,0)),"")</f>
        <v/>
      </c>
      <c r="AC133" s="878"/>
      <c r="AD133" s="881" t="str">
        <f t="shared" si="4"/>
        <v/>
      </c>
      <c r="AE133" s="884" t="str">
        <f t="shared" si="5"/>
        <v/>
      </c>
      <c r="AF133" s="884" t="str">
        <f t="shared" si="6"/>
        <v/>
      </c>
      <c r="AG133" s="884" t="str">
        <f t="shared" si="7"/>
        <v/>
      </c>
    </row>
    <row r="134" spans="1:33" ht="24.9" customHeight="1">
      <c r="A134" s="729">
        <v>119</v>
      </c>
      <c r="B134" s="742" t="str">
        <f>IF(基本情報入力シート!C171="","",基本情報入力シート!C171)</f>
        <v/>
      </c>
      <c r="C134" s="750"/>
      <c r="D134" s="750"/>
      <c r="E134" s="750"/>
      <c r="F134" s="750"/>
      <c r="G134" s="750"/>
      <c r="H134" s="750"/>
      <c r="I134" s="761"/>
      <c r="J134" s="767" t="str">
        <f>IF(基本情報入力シート!M171="","",基本情報入力シート!M171)</f>
        <v/>
      </c>
      <c r="K134" s="768" t="str">
        <f>IF(基本情報入力シート!R171="","",基本情報入力シート!R171)</f>
        <v/>
      </c>
      <c r="L134" s="768" t="str">
        <f>IF(基本情報入力シート!W171="","",基本情報入力シート!W171)</f>
        <v/>
      </c>
      <c r="M134" s="784" t="str">
        <f>IF(基本情報入力シート!X171="","",基本情報入力シート!X171)</f>
        <v/>
      </c>
      <c r="N134" s="796" t="str">
        <f>IF(基本情報入力シート!Y171="","",基本情報入力シート!Y171)</f>
        <v/>
      </c>
      <c r="O134" s="804"/>
      <c r="P134" s="808"/>
      <c r="Q134" s="813"/>
      <c r="R134" s="820"/>
      <c r="S134" s="825"/>
      <c r="T134" s="830" t="str">
        <f>IFERROR(S134*VLOOKUP(AE134,'【参考】数式用3'!$AD$3:$BA$14,MATCH(N134,'【参考】数式用3'!$AD$2:$BA$2,0)),"")</f>
        <v/>
      </c>
      <c r="U134" s="835"/>
      <c r="V134" s="842"/>
      <c r="W134" s="843"/>
      <c r="X134" s="852" t="str">
        <f>IFERROR(V134*VLOOKUP(AF134,'【参考】数式用3'!$AD$15:$BA$23,MATCH(N134,'【参考】数式用3'!$AD$2:$BA$2,0)),"")</f>
        <v/>
      </c>
      <c r="Y134" s="861"/>
      <c r="Z134" s="864"/>
      <c r="AA134" s="870"/>
      <c r="AB134" s="852" t="str">
        <f>IFERROR(AA134*VLOOKUP(AG134,'【参考】数式用3'!$AD$24:$BA$27,MATCH(N134,'【参考】数式用3'!$AD$2:$BA$2,0)),"")</f>
        <v/>
      </c>
      <c r="AC134" s="878"/>
      <c r="AD134" s="881" t="str">
        <f t="shared" si="4"/>
        <v/>
      </c>
      <c r="AE134" s="884" t="str">
        <f t="shared" si="5"/>
        <v/>
      </c>
      <c r="AF134" s="884" t="str">
        <f t="shared" si="6"/>
        <v/>
      </c>
      <c r="AG134" s="884" t="str">
        <f t="shared" si="7"/>
        <v/>
      </c>
    </row>
    <row r="135" spans="1:33" ht="24.9" customHeight="1">
      <c r="A135" s="729">
        <v>120</v>
      </c>
      <c r="B135" s="742" t="str">
        <f>IF(基本情報入力シート!C172="","",基本情報入力シート!C172)</f>
        <v/>
      </c>
      <c r="C135" s="750"/>
      <c r="D135" s="750"/>
      <c r="E135" s="750"/>
      <c r="F135" s="750"/>
      <c r="G135" s="750"/>
      <c r="H135" s="750"/>
      <c r="I135" s="761"/>
      <c r="J135" s="767" t="str">
        <f>IF(基本情報入力シート!M172="","",基本情報入力シート!M172)</f>
        <v/>
      </c>
      <c r="K135" s="768" t="str">
        <f>IF(基本情報入力シート!R172="","",基本情報入力シート!R172)</f>
        <v/>
      </c>
      <c r="L135" s="768" t="str">
        <f>IF(基本情報入力シート!W172="","",基本情報入力シート!W172)</f>
        <v/>
      </c>
      <c r="M135" s="784" t="str">
        <f>IF(基本情報入力シート!X172="","",基本情報入力シート!X172)</f>
        <v/>
      </c>
      <c r="N135" s="796" t="str">
        <f>IF(基本情報入力シート!Y172="","",基本情報入力シート!Y172)</f>
        <v/>
      </c>
      <c r="O135" s="804"/>
      <c r="P135" s="808"/>
      <c r="Q135" s="813"/>
      <c r="R135" s="820"/>
      <c r="S135" s="825"/>
      <c r="T135" s="830" t="str">
        <f>IFERROR(S135*VLOOKUP(AE135,'【参考】数式用3'!$AD$3:$BA$14,MATCH(N135,'【参考】数式用3'!$AD$2:$BA$2,0)),"")</f>
        <v/>
      </c>
      <c r="U135" s="835"/>
      <c r="V135" s="842"/>
      <c r="W135" s="843"/>
      <c r="X135" s="852" t="str">
        <f>IFERROR(V135*VLOOKUP(AF135,'【参考】数式用3'!$AD$15:$BA$23,MATCH(N135,'【参考】数式用3'!$AD$2:$BA$2,0)),"")</f>
        <v/>
      </c>
      <c r="Y135" s="861"/>
      <c r="Z135" s="864"/>
      <c r="AA135" s="870"/>
      <c r="AB135" s="852" t="str">
        <f>IFERROR(AA135*VLOOKUP(AG135,'【参考】数式用3'!$AD$24:$BA$27,MATCH(N135,'【参考】数式用3'!$AD$2:$BA$2,0)),"")</f>
        <v/>
      </c>
      <c r="AC135" s="878"/>
      <c r="AD135" s="881" t="str">
        <f t="shared" si="4"/>
        <v/>
      </c>
      <c r="AE135" s="884" t="str">
        <f t="shared" si="5"/>
        <v/>
      </c>
      <c r="AF135" s="884" t="str">
        <f t="shared" si="6"/>
        <v/>
      </c>
      <c r="AG135" s="884" t="str">
        <f t="shared" si="7"/>
        <v/>
      </c>
    </row>
    <row r="136" spans="1:33" ht="24.9" customHeight="1">
      <c r="A136" s="729">
        <v>121</v>
      </c>
      <c r="B136" s="742" t="str">
        <f>IF(基本情報入力シート!C173="","",基本情報入力シート!C173)</f>
        <v/>
      </c>
      <c r="C136" s="750"/>
      <c r="D136" s="750"/>
      <c r="E136" s="750"/>
      <c r="F136" s="750"/>
      <c r="G136" s="750"/>
      <c r="H136" s="750"/>
      <c r="I136" s="761"/>
      <c r="J136" s="767" t="str">
        <f>IF(基本情報入力シート!M173="","",基本情報入力シート!M173)</f>
        <v/>
      </c>
      <c r="K136" s="768" t="str">
        <f>IF(基本情報入力シート!R173="","",基本情報入力シート!R173)</f>
        <v/>
      </c>
      <c r="L136" s="768" t="str">
        <f>IF(基本情報入力シート!W173="","",基本情報入力シート!W173)</f>
        <v/>
      </c>
      <c r="M136" s="784" t="str">
        <f>IF(基本情報入力シート!X173="","",基本情報入力シート!X173)</f>
        <v/>
      </c>
      <c r="N136" s="796" t="str">
        <f>IF(基本情報入力シート!Y173="","",基本情報入力シート!Y173)</f>
        <v/>
      </c>
      <c r="O136" s="804"/>
      <c r="P136" s="808"/>
      <c r="Q136" s="813"/>
      <c r="R136" s="820"/>
      <c r="S136" s="825"/>
      <c r="T136" s="830" t="str">
        <f>IFERROR(S136*VLOOKUP(AE136,'【参考】数式用3'!$AD$3:$BA$14,MATCH(N136,'【参考】数式用3'!$AD$2:$BA$2,0)),"")</f>
        <v/>
      </c>
      <c r="U136" s="835"/>
      <c r="V136" s="842"/>
      <c r="W136" s="843"/>
      <c r="X136" s="852" t="str">
        <f>IFERROR(V136*VLOOKUP(AF136,'【参考】数式用3'!$AD$15:$BA$23,MATCH(N136,'【参考】数式用3'!$AD$2:$BA$2,0)),"")</f>
        <v/>
      </c>
      <c r="Y136" s="861"/>
      <c r="Z136" s="864"/>
      <c r="AA136" s="870"/>
      <c r="AB136" s="852" t="str">
        <f>IFERROR(AA136*VLOOKUP(AG136,'【参考】数式用3'!$AD$24:$BA$27,MATCH(N136,'【参考】数式用3'!$AD$2:$BA$2,0)),"")</f>
        <v/>
      </c>
      <c r="AC136" s="878"/>
      <c r="AD136" s="881" t="str">
        <f t="shared" si="4"/>
        <v/>
      </c>
      <c r="AE136" s="884" t="str">
        <f t="shared" si="5"/>
        <v/>
      </c>
      <c r="AF136" s="884" t="str">
        <f t="shared" si="6"/>
        <v/>
      </c>
      <c r="AG136" s="884" t="str">
        <f t="shared" si="7"/>
        <v/>
      </c>
    </row>
    <row r="137" spans="1:33" ht="24.9" customHeight="1">
      <c r="A137" s="729">
        <v>122</v>
      </c>
      <c r="B137" s="742" t="str">
        <f>IF(基本情報入力シート!C174="","",基本情報入力シート!C174)</f>
        <v/>
      </c>
      <c r="C137" s="750"/>
      <c r="D137" s="750"/>
      <c r="E137" s="750"/>
      <c r="F137" s="750"/>
      <c r="G137" s="750"/>
      <c r="H137" s="750"/>
      <c r="I137" s="761"/>
      <c r="J137" s="767" t="str">
        <f>IF(基本情報入力シート!M174="","",基本情報入力シート!M174)</f>
        <v/>
      </c>
      <c r="K137" s="768" t="str">
        <f>IF(基本情報入力シート!R174="","",基本情報入力シート!R174)</f>
        <v/>
      </c>
      <c r="L137" s="768" t="str">
        <f>IF(基本情報入力シート!W174="","",基本情報入力シート!W174)</f>
        <v/>
      </c>
      <c r="M137" s="784" t="str">
        <f>IF(基本情報入力シート!X174="","",基本情報入力シート!X174)</f>
        <v/>
      </c>
      <c r="N137" s="796" t="str">
        <f>IF(基本情報入力シート!Y174="","",基本情報入力シート!Y174)</f>
        <v/>
      </c>
      <c r="O137" s="804"/>
      <c r="P137" s="808"/>
      <c r="Q137" s="813"/>
      <c r="R137" s="820"/>
      <c r="S137" s="825"/>
      <c r="T137" s="830" t="str">
        <f>IFERROR(S137*VLOOKUP(AE137,'【参考】数式用3'!$AD$3:$BA$14,MATCH(N137,'【参考】数式用3'!$AD$2:$BA$2,0)),"")</f>
        <v/>
      </c>
      <c r="U137" s="835"/>
      <c r="V137" s="842"/>
      <c r="W137" s="843"/>
      <c r="X137" s="852" t="str">
        <f>IFERROR(V137*VLOOKUP(AF137,'【参考】数式用3'!$AD$15:$BA$23,MATCH(N137,'【参考】数式用3'!$AD$2:$BA$2,0)),"")</f>
        <v/>
      </c>
      <c r="Y137" s="861"/>
      <c r="Z137" s="864"/>
      <c r="AA137" s="870"/>
      <c r="AB137" s="852" t="str">
        <f>IFERROR(AA137*VLOOKUP(AG137,'【参考】数式用3'!$AD$24:$BA$27,MATCH(N137,'【参考】数式用3'!$AD$2:$BA$2,0)),"")</f>
        <v/>
      </c>
      <c r="AC137" s="878"/>
      <c r="AD137" s="881" t="str">
        <f t="shared" si="4"/>
        <v/>
      </c>
      <c r="AE137" s="884" t="str">
        <f t="shared" si="5"/>
        <v/>
      </c>
      <c r="AF137" s="884" t="str">
        <f t="shared" si="6"/>
        <v/>
      </c>
      <c r="AG137" s="884" t="str">
        <f t="shared" si="7"/>
        <v/>
      </c>
    </row>
    <row r="138" spans="1:33" ht="24.9" customHeight="1">
      <c r="A138" s="729">
        <v>123</v>
      </c>
      <c r="B138" s="742" t="str">
        <f>IF(基本情報入力シート!C175="","",基本情報入力シート!C175)</f>
        <v/>
      </c>
      <c r="C138" s="750"/>
      <c r="D138" s="750"/>
      <c r="E138" s="750"/>
      <c r="F138" s="750"/>
      <c r="G138" s="750"/>
      <c r="H138" s="750"/>
      <c r="I138" s="761"/>
      <c r="J138" s="767" t="str">
        <f>IF(基本情報入力シート!M175="","",基本情報入力シート!M175)</f>
        <v/>
      </c>
      <c r="K138" s="768" t="str">
        <f>IF(基本情報入力シート!R175="","",基本情報入力シート!R175)</f>
        <v/>
      </c>
      <c r="L138" s="768" t="str">
        <f>IF(基本情報入力シート!W175="","",基本情報入力シート!W175)</f>
        <v/>
      </c>
      <c r="M138" s="784" t="str">
        <f>IF(基本情報入力シート!X175="","",基本情報入力シート!X175)</f>
        <v/>
      </c>
      <c r="N138" s="796" t="str">
        <f>IF(基本情報入力シート!Y175="","",基本情報入力シート!Y175)</f>
        <v/>
      </c>
      <c r="O138" s="804"/>
      <c r="P138" s="808"/>
      <c r="Q138" s="813"/>
      <c r="R138" s="820"/>
      <c r="S138" s="825"/>
      <c r="T138" s="830" t="str">
        <f>IFERROR(S138*VLOOKUP(AE138,'【参考】数式用3'!$AD$3:$BA$14,MATCH(N138,'【参考】数式用3'!$AD$2:$BA$2,0)),"")</f>
        <v/>
      </c>
      <c r="U138" s="835"/>
      <c r="V138" s="842"/>
      <c r="W138" s="843"/>
      <c r="X138" s="852" t="str">
        <f>IFERROR(V138*VLOOKUP(AF138,'【参考】数式用3'!$AD$15:$BA$23,MATCH(N138,'【参考】数式用3'!$AD$2:$BA$2,0)),"")</f>
        <v/>
      </c>
      <c r="Y138" s="861"/>
      <c r="Z138" s="864"/>
      <c r="AA138" s="870"/>
      <c r="AB138" s="852" t="str">
        <f>IFERROR(AA138*VLOOKUP(AG138,'【参考】数式用3'!$AD$24:$BA$27,MATCH(N138,'【参考】数式用3'!$AD$2:$BA$2,0)),"")</f>
        <v/>
      </c>
      <c r="AC138" s="878"/>
      <c r="AD138" s="881" t="str">
        <f t="shared" si="4"/>
        <v/>
      </c>
      <c r="AE138" s="884" t="str">
        <f t="shared" si="5"/>
        <v/>
      </c>
      <c r="AF138" s="884" t="str">
        <f t="shared" si="6"/>
        <v/>
      </c>
      <c r="AG138" s="884" t="str">
        <f t="shared" si="7"/>
        <v/>
      </c>
    </row>
    <row r="139" spans="1:33" ht="24.9" customHeight="1">
      <c r="A139" s="729">
        <v>124</v>
      </c>
      <c r="B139" s="742" t="str">
        <f>IF(基本情報入力シート!C176="","",基本情報入力シート!C176)</f>
        <v/>
      </c>
      <c r="C139" s="750"/>
      <c r="D139" s="750"/>
      <c r="E139" s="750"/>
      <c r="F139" s="750"/>
      <c r="G139" s="750"/>
      <c r="H139" s="750"/>
      <c r="I139" s="761"/>
      <c r="J139" s="767" t="str">
        <f>IF(基本情報入力シート!M176="","",基本情報入力シート!M176)</f>
        <v/>
      </c>
      <c r="K139" s="768" t="str">
        <f>IF(基本情報入力シート!R176="","",基本情報入力シート!R176)</f>
        <v/>
      </c>
      <c r="L139" s="768" t="str">
        <f>IF(基本情報入力シート!W176="","",基本情報入力シート!W176)</f>
        <v/>
      </c>
      <c r="M139" s="784" t="str">
        <f>IF(基本情報入力シート!X176="","",基本情報入力シート!X176)</f>
        <v/>
      </c>
      <c r="N139" s="796" t="str">
        <f>IF(基本情報入力シート!Y176="","",基本情報入力シート!Y176)</f>
        <v/>
      </c>
      <c r="O139" s="804"/>
      <c r="P139" s="808"/>
      <c r="Q139" s="813"/>
      <c r="R139" s="820"/>
      <c r="S139" s="825"/>
      <c r="T139" s="830" t="str">
        <f>IFERROR(S139*VLOOKUP(AE139,'【参考】数式用3'!$AD$3:$BA$14,MATCH(N139,'【参考】数式用3'!$AD$2:$BA$2,0)),"")</f>
        <v/>
      </c>
      <c r="U139" s="835"/>
      <c r="V139" s="842"/>
      <c r="W139" s="843"/>
      <c r="X139" s="852" t="str">
        <f>IFERROR(V139*VLOOKUP(AF139,'【参考】数式用3'!$AD$15:$BA$23,MATCH(N139,'【参考】数式用3'!$AD$2:$BA$2,0)),"")</f>
        <v/>
      </c>
      <c r="Y139" s="861"/>
      <c r="Z139" s="864"/>
      <c r="AA139" s="870"/>
      <c r="AB139" s="852" t="str">
        <f>IFERROR(AA139*VLOOKUP(AG139,'【参考】数式用3'!$AD$24:$BA$27,MATCH(N139,'【参考】数式用3'!$AD$2:$BA$2,0)),"")</f>
        <v/>
      </c>
      <c r="AC139" s="878"/>
      <c r="AD139" s="881" t="str">
        <f t="shared" si="4"/>
        <v/>
      </c>
      <c r="AE139" s="884" t="str">
        <f t="shared" si="5"/>
        <v/>
      </c>
      <c r="AF139" s="884" t="str">
        <f t="shared" si="6"/>
        <v/>
      </c>
      <c r="AG139" s="884" t="str">
        <f t="shared" si="7"/>
        <v/>
      </c>
    </row>
    <row r="140" spans="1:33" ht="24.9" customHeight="1">
      <c r="A140" s="729">
        <v>125</v>
      </c>
      <c r="B140" s="742" t="str">
        <f>IF(基本情報入力シート!C177="","",基本情報入力シート!C177)</f>
        <v/>
      </c>
      <c r="C140" s="750"/>
      <c r="D140" s="750"/>
      <c r="E140" s="750"/>
      <c r="F140" s="750"/>
      <c r="G140" s="750"/>
      <c r="H140" s="750"/>
      <c r="I140" s="761"/>
      <c r="J140" s="767" t="str">
        <f>IF(基本情報入力シート!M177="","",基本情報入力シート!M177)</f>
        <v/>
      </c>
      <c r="K140" s="768" t="str">
        <f>IF(基本情報入力シート!R177="","",基本情報入力シート!R177)</f>
        <v/>
      </c>
      <c r="L140" s="768" t="str">
        <f>IF(基本情報入力シート!W177="","",基本情報入力シート!W177)</f>
        <v/>
      </c>
      <c r="M140" s="784" t="str">
        <f>IF(基本情報入力シート!X177="","",基本情報入力シート!X177)</f>
        <v/>
      </c>
      <c r="N140" s="796" t="str">
        <f>IF(基本情報入力シート!Y177="","",基本情報入力シート!Y177)</f>
        <v/>
      </c>
      <c r="O140" s="804"/>
      <c r="P140" s="808"/>
      <c r="Q140" s="813"/>
      <c r="R140" s="820"/>
      <c r="S140" s="825"/>
      <c r="T140" s="830" t="str">
        <f>IFERROR(S140*VLOOKUP(AE140,'【参考】数式用3'!$AD$3:$BA$14,MATCH(N140,'【参考】数式用3'!$AD$2:$BA$2,0)),"")</f>
        <v/>
      </c>
      <c r="U140" s="835"/>
      <c r="V140" s="842"/>
      <c r="W140" s="843"/>
      <c r="X140" s="852" t="str">
        <f>IFERROR(V140*VLOOKUP(AF140,'【参考】数式用3'!$AD$15:$BA$23,MATCH(N140,'【参考】数式用3'!$AD$2:$BA$2,0)),"")</f>
        <v/>
      </c>
      <c r="Y140" s="861"/>
      <c r="Z140" s="864"/>
      <c r="AA140" s="870"/>
      <c r="AB140" s="852" t="str">
        <f>IFERROR(AA140*VLOOKUP(AG140,'【参考】数式用3'!$AD$24:$BA$27,MATCH(N140,'【参考】数式用3'!$AD$2:$BA$2,0)),"")</f>
        <v/>
      </c>
      <c r="AC140" s="878"/>
      <c r="AD140" s="881" t="str">
        <f t="shared" si="4"/>
        <v/>
      </c>
      <c r="AE140" s="884" t="str">
        <f t="shared" si="5"/>
        <v/>
      </c>
      <c r="AF140" s="884" t="str">
        <f t="shared" si="6"/>
        <v/>
      </c>
      <c r="AG140" s="884" t="str">
        <f t="shared" si="7"/>
        <v/>
      </c>
    </row>
    <row r="141" spans="1:33" ht="24.9" customHeight="1">
      <c r="A141" s="729">
        <v>126</v>
      </c>
      <c r="B141" s="742" t="str">
        <f>IF(基本情報入力シート!C178="","",基本情報入力シート!C178)</f>
        <v/>
      </c>
      <c r="C141" s="750"/>
      <c r="D141" s="750"/>
      <c r="E141" s="750"/>
      <c r="F141" s="750"/>
      <c r="G141" s="750"/>
      <c r="H141" s="750"/>
      <c r="I141" s="761"/>
      <c r="J141" s="767" t="str">
        <f>IF(基本情報入力シート!M178="","",基本情報入力シート!M178)</f>
        <v/>
      </c>
      <c r="K141" s="768" t="str">
        <f>IF(基本情報入力シート!R178="","",基本情報入力シート!R178)</f>
        <v/>
      </c>
      <c r="L141" s="768" t="str">
        <f>IF(基本情報入力シート!W178="","",基本情報入力シート!W178)</f>
        <v/>
      </c>
      <c r="M141" s="784" t="str">
        <f>IF(基本情報入力シート!X178="","",基本情報入力シート!X178)</f>
        <v/>
      </c>
      <c r="N141" s="796" t="str">
        <f>IF(基本情報入力シート!Y178="","",基本情報入力シート!Y178)</f>
        <v/>
      </c>
      <c r="O141" s="804"/>
      <c r="P141" s="808"/>
      <c r="Q141" s="813"/>
      <c r="R141" s="820"/>
      <c r="S141" s="825"/>
      <c r="T141" s="830" t="str">
        <f>IFERROR(S141*VLOOKUP(AE141,'【参考】数式用3'!$AD$3:$BA$14,MATCH(N141,'【参考】数式用3'!$AD$2:$BA$2,0)),"")</f>
        <v/>
      </c>
      <c r="U141" s="835"/>
      <c r="V141" s="842"/>
      <c r="W141" s="843"/>
      <c r="X141" s="852" t="str">
        <f>IFERROR(V141*VLOOKUP(AF141,'【参考】数式用3'!$AD$15:$BA$23,MATCH(N141,'【参考】数式用3'!$AD$2:$BA$2,0)),"")</f>
        <v/>
      </c>
      <c r="Y141" s="861"/>
      <c r="Z141" s="864"/>
      <c r="AA141" s="870"/>
      <c r="AB141" s="852" t="str">
        <f>IFERROR(AA141*VLOOKUP(AG141,'【参考】数式用3'!$AD$24:$BA$27,MATCH(N141,'【参考】数式用3'!$AD$2:$BA$2,0)),"")</f>
        <v/>
      </c>
      <c r="AC141" s="878"/>
      <c r="AD141" s="881" t="str">
        <f t="shared" si="4"/>
        <v/>
      </c>
      <c r="AE141" s="884" t="str">
        <f t="shared" si="5"/>
        <v/>
      </c>
      <c r="AF141" s="884" t="str">
        <f t="shared" si="6"/>
        <v/>
      </c>
      <c r="AG141" s="884" t="str">
        <f t="shared" si="7"/>
        <v/>
      </c>
    </row>
    <row r="142" spans="1:33" ht="24.9" customHeight="1">
      <c r="A142" s="729">
        <v>127</v>
      </c>
      <c r="B142" s="742" t="str">
        <f>IF(基本情報入力シート!C179="","",基本情報入力シート!C179)</f>
        <v/>
      </c>
      <c r="C142" s="750"/>
      <c r="D142" s="750"/>
      <c r="E142" s="750"/>
      <c r="F142" s="750"/>
      <c r="G142" s="750"/>
      <c r="H142" s="750"/>
      <c r="I142" s="761"/>
      <c r="J142" s="767" t="str">
        <f>IF(基本情報入力シート!M179="","",基本情報入力シート!M179)</f>
        <v/>
      </c>
      <c r="K142" s="768" t="str">
        <f>IF(基本情報入力シート!R179="","",基本情報入力シート!R179)</f>
        <v/>
      </c>
      <c r="L142" s="768" t="str">
        <f>IF(基本情報入力シート!W179="","",基本情報入力シート!W179)</f>
        <v/>
      </c>
      <c r="M142" s="784" t="str">
        <f>IF(基本情報入力シート!X179="","",基本情報入力シート!X179)</f>
        <v/>
      </c>
      <c r="N142" s="796" t="str">
        <f>IF(基本情報入力シート!Y179="","",基本情報入力シート!Y179)</f>
        <v/>
      </c>
      <c r="O142" s="804"/>
      <c r="P142" s="808"/>
      <c r="Q142" s="813"/>
      <c r="R142" s="820"/>
      <c r="S142" s="825"/>
      <c r="T142" s="830" t="str">
        <f>IFERROR(S142*VLOOKUP(AE142,'【参考】数式用3'!$AD$3:$BA$14,MATCH(N142,'【参考】数式用3'!$AD$2:$BA$2,0)),"")</f>
        <v/>
      </c>
      <c r="U142" s="835"/>
      <c r="V142" s="842"/>
      <c r="W142" s="843"/>
      <c r="X142" s="852" t="str">
        <f>IFERROR(V142*VLOOKUP(AF142,'【参考】数式用3'!$AD$15:$BA$23,MATCH(N142,'【参考】数式用3'!$AD$2:$BA$2,0)),"")</f>
        <v/>
      </c>
      <c r="Y142" s="861"/>
      <c r="Z142" s="864"/>
      <c r="AA142" s="870"/>
      <c r="AB142" s="852" t="str">
        <f>IFERROR(AA142*VLOOKUP(AG142,'【参考】数式用3'!$AD$24:$BA$27,MATCH(N142,'【参考】数式用3'!$AD$2:$BA$2,0)),"")</f>
        <v/>
      </c>
      <c r="AC142" s="878"/>
      <c r="AD142" s="881" t="str">
        <f t="shared" si="4"/>
        <v/>
      </c>
      <c r="AE142" s="884" t="str">
        <f t="shared" si="5"/>
        <v/>
      </c>
      <c r="AF142" s="884" t="str">
        <f t="shared" si="6"/>
        <v/>
      </c>
      <c r="AG142" s="884" t="str">
        <f t="shared" si="7"/>
        <v/>
      </c>
    </row>
    <row r="143" spans="1:33" ht="24.9" customHeight="1">
      <c r="A143" s="729">
        <v>128</v>
      </c>
      <c r="B143" s="742" t="str">
        <f>IF(基本情報入力シート!C180="","",基本情報入力シート!C180)</f>
        <v/>
      </c>
      <c r="C143" s="750"/>
      <c r="D143" s="750"/>
      <c r="E143" s="750"/>
      <c r="F143" s="750"/>
      <c r="G143" s="750"/>
      <c r="H143" s="750"/>
      <c r="I143" s="761"/>
      <c r="J143" s="767" t="str">
        <f>IF(基本情報入力シート!M180="","",基本情報入力シート!M180)</f>
        <v/>
      </c>
      <c r="K143" s="768" t="str">
        <f>IF(基本情報入力シート!R180="","",基本情報入力シート!R180)</f>
        <v/>
      </c>
      <c r="L143" s="768" t="str">
        <f>IF(基本情報入力シート!W180="","",基本情報入力シート!W180)</f>
        <v/>
      </c>
      <c r="M143" s="784" t="str">
        <f>IF(基本情報入力シート!X180="","",基本情報入力シート!X180)</f>
        <v/>
      </c>
      <c r="N143" s="796" t="str">
        <f>IF(基本情報入力シート!Y180="","",基本情報入力シート!Y180)</f>
        <v/>
      </c>
      <c r="O143" s="804"/>
      <c r="P143" s="808"/>
      <c r="Q143" s="813"/>
      <c r="R143" s="820"/>
      <c r="S143" s="825"/>
      <c r="T143" s="830" t="str">
        <f>IFERROR(S143*VLOOKUP(AE143,'【参考】数式用3'!$AD$3:$BA$14,MATCH(N143,'【参考】数式用3'!$AD$2:$BA$2,0)),"")</f>
        <v/>
      </c>
      <c r="U143" s="835"/>
      <c r="V143" s="842"/>
      <c r="W143" s="843"/>
      <c r="X143" s="852" t="str">
        <f>IFERROR(V143*VLOOKUP(AF143,'【参考】数式用3'!$AD$15:$BA$23,MATCH(N143,'【参考】数式用3'!$AD$2:$BA$2,0)),"")</f>
        <v/>
      </c>
      <c r="Y143" s="861"/>
      <c r="Z143" s="864"/>
      <c r="AA143" s="870"/>
      <c r="AB143" s="852" t="str">
        <f>IFERROR(AA143*VLOOKUP(AG143,'【参考】数式用3'!$AD$24:$BA$27,MATCH(N143,'【参考】数式用3'!$AD$2:$BA$2,0)),"")</f>
        <v/>
      </c>
      <c r="AC143" s="878"/>
      <c r="AD143" s="881" t="str">
        <f t="shared" si="4"/>
        <v/>
      </c>
      <c r="AE143" s="884" t="str">
        <f t="shared" si="5"/>
        <v/>
      </c>
      <c r="AF143" s="884" t="str">
        <f t="shared" si="6"/>
        <v/>
      </c>
      <c r="AG143" s="884" t="str">
        <f t="shared" si="7"/>
        <v/>
      </c>
    </row>
    <row r="144" spans="1:33" ht="24.9" customHeight="1">
      <c r="A144" s="729">
        <v>129</v>
      </c>
      <c r="B144" s="742" t="str">
        <f>IF(基本情報入力シート!C181="","",基本情報入力シート!C181)</f>
        <v/>
      </c>
      <c r="C144" s="750"/>
      <c r="D144" s="750"/>
      <c r="E144" s="750"/>
      <c r="F144" s="750"/>
      <c r="G144" s="750"/>
      <c r="H144" s="750"/>
      <c r="I144" s="761"/>
      <c r="J144" s="767" t="str">
        <f>IF(基本情報入力シート!M181="","",基本情報入力シート!M181)</f>
        <v/>
      </c>
      <c r="K144" s="768" t="str">
        <f>IF(基本情報入力シート!R181="","",基本情報入力シート!R181)</f>
        <v/>
      </c>
      <c r="L144" s="768" t="str">
        <f>IF(基本情報入力シート!W181="","",基本情報入力シート!W181)</f>
        <v/>
      </c>
      <c r="M144" s="784" t="str">
        <f>IF(基本情報入力シート!X181="","",基本情報入力シート!X181)</f>
        <v/>
      </c>
      <c r="N144" s="796" t="str">
        <f>IF(基本情報入力シート!Y181="","",基本情報入力シート!Y181)</f>
        <v/>
      </c>
      <c r="O144" s="804"/>
      <c r="P144" s="808"/>
      <c r="Q144" s="813"/>
      <c r="R144" s="820"/>
      <c r="S144" s="825"/>
      <c r="T144" s="830" t="str">
        <f>IFERROR(S144*VLOOKUP(AE144,'【参考】数式用3'!$AD$3:$BA$14,MATCH(N144,'【参考】数式用3'!$AD$2:$BA$2,0)),"")</f>
        <v/>
      </c>
      <c r="U144" s="835"/>
      <c r="V144" s="842"/>
      <c r="W144" s="843"/>
      <c r="X144" s="852" t="str">
        <f>IFERROR(V144*VLOOKUP(AF144,'【参考】数式用3'!$AD$15:$BA$23,MATCH(N144,'【参考】数式用3'!$AD$2:$BA$2,0)),"")</f>
        <v/>
      </c>
      <c r="Y144" s="861"/>
      <c r="Z144" s="864"/>
      <c r="AA144" s="870"/>
      <c r="AB144" s="852" t="str">
        <f>IFERROR(AA144*VLOOKUP(AG144,'【参考】数式用3'!$AD$24:$BA$27,MATCH(N144,'【参考】数式用3'!$AD$2:$BA$2,0)),"")</f>
        <v/>
      </c>
      <c r="AC144" s="878"/>
      <c r="AD144" s="881" t="str">
        <f t="shared" ref="AD144:AD207" si="8">IF(OR(U144="特定加算Ⅰ",U144="特定加算Ⅱ"),IF(OR(AND(N144&lt;&gt;"訪問型サービス（総合事業）",N144&lt;&gt;"通所型サービス（総合事業）",N144&lt;&gt;"（介護予防）短期入所生活介護",N144&lt;&gt;"（介護予防）短期入所療養介護（老健）",N144&lt;&gt;"（介護予防）短期入所療養介護 （病院等（老健以外）)",N144&lt;&gt;"（介護予防）短期入所療養介護（医療院）"),W144&lt;&gt;""),1,""),"")</f>
        <v/>
      </c>
      <c r="AE144" s="884" t="str">
        <f t="shared" ref="AE144:AE207" si="9">IF(AND(O144="",R144=""),"",O144&amp;"から"&amp;R144)</f>
        <v/>
      </c>
      <c r="AF144" s="884" t="str">
        <f t="shared" ref="AF144:AF207" si="10">IF(AND(P144="",U144=""),"",P144&amp;"から"&amp;U144)</f>
        <v/>
      </c>
      <c r="AG144" s="884" t="str">
        <f t="shared" ref="AG144:AG207" si="11">IF(AND(Q144="",Z144=""),"",Q144&amp;"から"&amp;Z144)</f>
        <v/>
      </c>
    </row>
    <row r="145" spans="1:33" ht="24.9" customHeight="1">
      <c r="A145" s="729">
        <v>130</v>
      </c>
      <c r="B145" s="742" t="str">
        <f>IF(基本情報入力シート!C182="","",基本情報入力シート!C182)</f>
        <v/>
      </c>
      <c r="C145" s="750"/>
      <c r="D145" s="750"/>
      <c r="E145" s="750"/>
      <c r="F145" s="750"/>
      <c r="G145" s="750"/>
      <c r="H145" s="750"/>
      <c r="I145" s="761"/>
      <c r="J145" s="767" t="str">
        <f>IF(基本情報入力シート!M182="","",基本情報入力シート!M182)</f>
        <v/>
      </c>
      <c r="K145" s="768" t="str">
        <f>IF(基本情報入力シート!R182="","",基本情報入力シート!R182)</f>
        <v/>
      </c>
      <c r="L145" s="768" t="str">
        <f>IF(基本情報入力シート!W182="","",基本情報入力シート!W182)</f>
        <v/>
      </c>
      <c r="M145" s="784" t="str">
        <f>IF(基本情報入力シート!X182="","",基本情報入力シート!X182)</f>
        <v/>
      </c>
      <c r="N145" s="796" t="str">
        <f>IF(基本情報入力シート!Y182="","",基本情報入力シート!Y182)</f>
        <v/>
      </c>
      <c r="O145" s="804"/>
      <c r="P145" s="808"/>
      <c r="Q145" s="813"/>
      <c r="R145" s="820"/>
      <c r="S145" s="825"/>
      <c r="T145" s="830" t="str">
        <f>IFERROR(S145*VLOOKUP(AE145,'【参考】数式用3'!$AD$3:$BA$14,MATCH(N145,'【参考】数式用3'!$AD$2:$BA$2,0)),"")</f>
        <v/>
      </c>
      <c r="U145" s="835"/>
      <c r="V145" s="842"/>
      <c r="W145" s="843"/>
      <c r="X145" s="852" t="str">
        <f>IFERROR(V145*VLOOKUP(AF145,'【参考】数式用3'!$AD$15:$BA$23,MATCH(N145,'【参考】数式用3'!$AD$2:$BA$2,0)),"")</f>
        <v/>
      </c>
      <c r="Y145" s="861"/>
      <c r="Z145" s="864"/>
      <c r="AA145" s="870"/>
      <c r="AB145" s="852" t="str">
        <f>IFERROR(AA145*VLOOKUP(AG145,'【参考】数式用3'!$AD$24:$BA$27,MATCH(N145,'【参考】数式用3'!$AD$2:$BA$2,0)),"")</f>
        <v/>
      </c>
      <c r="AC145" s="878"/>
      <c r="AD145" s="881" t="str">
        <f t="shared" si="8"/>
        <v/>
      </c>
      <c r="AE145" s="884" t="str">
        <f t="shared" si="9"/>
        <v/>
      </c>
      <c r="AF145" s="884" t="str">
        <f t="shared" si="10"/>
        <v/>
      </c>
      <c r="AG145" s="884" t="str">
        <f t="shared" si="11"/>
        <v/>
      </c>
    </row>
    <row r="146" spans="1:33" ht="24.9" customHeight="1">
      <c r="A146" s="729">
        <v>131</v>
      </c>
      <c r="B146" s="742" t="str">
        <f>IF(基本情報入力シート!C183="","",基本情報入力シート!C183)</f>
        <v/>
      </c>
      <c r="C146" s="750"/>
      <c r="D146" s="750"/>
      <c r="E146" s="750"/>
      <c r="F146" s="750"/>
      <c r="G146" s="750"/>
      <c r="H146" s="750"/>
      <c r="I146" s="761"/>
      <c r="J146" s="767" t="str">
        <f>IF(基本情報入力シート!M183="","",基本情報入力シート!M183)</f>
        <v/>
      </c>
      <c r="K146" s="768" t="str">
        <f>IF(基本情報入力シート!R183="","",基本情報入力シート!R183)</f>
        <v/>
      </c>
      <c r="L146" s="768" t="str">
        <f>IF(基本情報入力シート!W183="","",基本情報入力シート!W183)</f>
        <v/>
      </c>
      <c r="M146" s="784" t="str">
        <f>IF(基本情報入力シート!X183="","",基本情報入力シート!X183)</f>
        <v/>
      </c>
      <c r="N146" s="796" t="str">
        <f>IF(基本情報入力シート!Y183="","",基本情報入力シート!Y183)</f>
        <v/>
      </c>
      <c r="O146" s="804"/>
      <c r="P146" s="808"/>
      <c r="Q146" s="813"/>
      <c r="R146" s="820"/>
      <c r="S146" s="825"/>
      <c r="T146" s="830" t="str">
        <f>IFERROR(S146*VLOOKUP(AE146,'【参考】数式用3'!$AD$3:$BA$14,MATCH(N146,'【参考】数式用3'!$AD$2:$BA$2,0)),"")</f>
        <v/>
      </c>
      <c r="U146" s="835"/>
      <c r="V146" s="842"/>
      <c r="W146" s="843"/>
      <c r="X146" s="852" t="str">
        <f>IFERROR(V146*VLOOKUP(AF146,'【参考】数式用3'!$AD$15:$BA$23,MATCH(N146,'【参考】数式用3'!$AD$2:$BA$2,0)),"")</f>
        <v/>
      </c>
      <c r="Y146" s="861"/>
      <c r="Z146" s="864"/>
      <c r="AA146" s="870"/>
      <c r="AB146" s="852" t="str">
        <f>IFERROR(AA146*VLOOKUP(AG146,'【参考】数式用3'!$AD$24:$BA$27,MATCH(N146,'【参考】数式用3'!$AD$2:$BA$2,0)),"")</f>
        <v/>
      </c>
      <c r="AC146" s="878"/>
      <c r="AD146" s="881" t="str">
        <f t="shared" si="8"/>
        <v/>
      </c>
      <c r="AE146" s="884" t="str">
        <f t="shared" si="9"/>
        <v/>
      </c>
      <c r="AF146" s="884" t="str">
        <f t="shared" si="10"/>
        <v/>
      </c>
      <c r="AG146" s="884" t="str">
        <f t="shared" si="11"/>
        <v/>
      </c>
    </row>
    <row r="147" spans="1:33" ht="24.9" customHeight="1">
      <c r="A147" s="729">
        <v>132</v>
      </c>
      <c r="B147" s="742" t="str">
        <f>IF(基本情報入力シート!C184="","",基本情報入力シート!C184)</f>
        <v/>
      </c>
      <c r="C147" s="750"/>
      <c r="D147" s="750"/>
      <c r="E147" s="750"/>
      <c r="F147" s="750"/>
      <c r="G147" s="750"/>
      <c r="H147" s="750"/>
      <c r="I147" s="761"/>
      <c r="J147" s="767" t="str">
        <f>IF(基本情報入力シート!M184="","",基本情報入力シート!M184)</f>
        <v/>
      </c>
      <c r="K147" s="768" t="str">
        <f>IF(基本情報入力シート!R184="","",基本情報入力シート!R184)</f>
        <v/>
      </c>
      <c r="L147" s="768" t="str">
        <f>IF(基本情報入力シート!W184="","",基本情報入力シート!W184)</f>
        <v/>
      </c>
      <c r="M147" s="784" t="str">
        <f>IF(基本情報入力シート!X184="","",基本情報入力シート!X184)</f>
        <v/>
      </c>
      <c r="N147" s="796" t="str">
        <f>IF(基本情報入力シート!Y184="","",基本情報入力シート!Y184)</f>
        <v/>
      </c>
      <c r="O147" s="804"/>
      <c r="P147" s="808"/>
      <c r="Q147" s="813"/>
      <c r="R147" s="820"/>
      <c r="S147" s="825"/>
      <c r="T147" s="830" t="str">
        <f>IFERROR(S147*VLOOKUP(AE147,'【参考】数式用3'!$AD$3:$BA$14,MATCH(N147,'【参考】数式用3'!$AD$2:$BA$2,0)),"")</f>
        <v/>
      </c>
      <c r="U147" s="835"/>
      <c r="V147" s="842"/>
      <c r="W147" s="843"/>
      <c r="X147" s="852" t="str">
        <f>IFERROR(V147*VLOOKUP(AF147,'【参考】数式用3'!$AD$15:$BA$23,MATCH(N147,'【参考】数式用3'!$AD$2:$BA$2,0)),"")</f>
        <v/>
      </c>
      <c r="Y147" s="861"/>
      <c r="Z147" s="864"/>
      <c r="AA147" s="870"/>
      <c r="AB147" s="852" t="str">
        <f>IFERROR(AA147*VLOOKUP(AG147,'【参考】数式用3'!$AD$24:$BA$27,MATCH(N147,'【参考】数式用3'!$AD$2:$BA$2,0)),"")</f>
        <v/>
      </c>
      <c r="AC147" s="878"/>
      <c r="AD147" s="881" t="str">
        <f t="shared" si="8"/>
        <v/>
      </c>
      <c r="AE147" s="884" t="str">
        <f t="shared" si="9"/>
        <v/>
      </c>
      <c r="AF147" s="884" t="str">
        <f t="shared" si="10"/>
        <v/>
      </c>
      <c r="AG147" s="884" t="str">
        <f t="shared" si="11"/>
        <v/>
      </c>
    </row>
    <row r="148" spans="1:33" ht="24.9" customHeight="1">
      <c r="A148" s="729">
        <v>133</v>
      </c>
      <c r="B148" s="742" t="str">
        <f>IF(基本情報入力シート!C185="","",基本情報入力シート!C185)</f>
        <v/>
      </c>
      <c r="C148" s="750"/>
      <c r="D148" s="750"/>
      <c r="E148" s="750"/>
      <c r="F148" s="750"/>
      <c r="G148" s="750"/>
      <c r="H148" s="750"/>
      <c r="I148" s="761"/>
      <c r="J148" s="767" t="str">
        <f>IF(基本情報入力シート!M185="","",基本情報入力シート!M185)</f>
        <v/>
      </c>
      <c r="K148" s="768" t="str">
        <f>IF(基本情報入力シート!R185="","",基本情報入力シート!R185)</f>
        <v/>
      </c>
      <c r="L148" s="768" t="str">
        <f>IF(基本情報入力シート!W185="","",基本情報入力シート!W185)</f>
        <v/>
      </c>
      <c r="M148" s="784" t="str">
        <f>IF(基本情報入力シート!X185="","",基本情報入力シート!X185)</f>
        <v/>
      </c>
      <c r="N148" s="796" t="str">
        <f>IF(基本情報入力シート!Y185="","",基本情報入力シート!Y185)</f>
        <v/>
      </c>
      <c r="O148" s="804"/>
      <c r="P148" s="808"/>
      <c r="Q148" s="813"/>
      <c r="R148" s="820"/>
      <c r="S148" s="825"/>
      <c r="T148" s="830" t="str">
        <f>IFERROR(S148*VLOOKUP(AE148,'【参考】数式用3'!$AD$3:$BA$14,MATCH(N148,'【参考】数式用3'!$AD$2:$BA$2,0)),"")</f>
        <v/>
      </c>
      <c r="U148" s="835"/>
      <c r="V148" s="842"/>
      <c r="W148" s="843"/>
      <c r="X148" s="852" t="str">
        <f>IFERROR(V148*VLOOKUP(AF148,'【参考】数式用3'!$AD$15:$BA$23,MATCH(N148,'【参考】数式用3'!$AD$2:$BA$2,0)),"")</f>
        <v/>
      </c>
      <c r="Y148" s="861"/>
      <c r="Z148" s="864"/>
      <c r="AA148" s="870"/>
      <c r="AB148" s="852" t="str">
        <f>IFERROR(AA148*VLOOKUP(AG148,'【参考】数式用3'!$AD$24:$BA$27,MATCH(N148,'【参考】数式用3'!$AD$2:$BA$2,0)),"")</f>
        <v/>
      </c>
      <c r="AC148" s="878"/>
      <c r="AD148" s="881" t="str">
        <f t="shared" si="8"/>
        <v/>
      </c>
      <c r="AE148" s="884" t="str">
        <f t="shared" si="9"/>
        <v/>
      </c>
      <c r="AF148" s="884" t="str">
        <f t="shared" si="10"/>
        <v/>
      </c>
      <c r="AG148" s="884" t="str">
        <f t="shared" si="11"/>
        <v/>
      </c>
    </row>
    <row r="149" spans="1:33" ht="24.9" customHeight="1">
      <c r="A149" s="729">
        <v>134</v>
      </c>
      <c r="B149" s="742" t="str">
        <f>IF(基本情報入力シート!C186="","",基本情報入力シート!C186)</f>
        <v/>
      </c>
      <c r="C149" s="750"/>
      <c r="D149" s="750"/>
      <c r="E149" s="750"/>
      <c r="F149" s="750"/>
      <c r="G149" s="750"/>
      <c r="H149" s="750"/>
      <c r="I149" s="761"/>
      <c r="J149" s="767" t="str">
        <f>IF(基本情報入力シート!M186="","",基本情報入力シート!M186)</f>
        <v/>
      </c>
      <c r="K149" s="768" t="str">
        <f>IF(基本情報入力シート!R186="","",基本情報入力シート!R186)</f>
        <v/>
      </c>
      <c r="L149" s="768" t="str">
        <f>IF(基本情報入力シート!W186="","",基本情報入力シート!W186)</f>
        <v/>
      </c>
      <c r="M149" s="784" t="str">
        <f>IF(基本情報入力シート!X186="","",基本情報入力シート!X186)</f>
        <v/>
      </c>
      <c r="N149" s="796" t="str">
        <f>IF(基本情報入力シート!Y186="","",基本情報入力シート!Y186)</f>
        <v/>
      </c>
      <c r="O149" s="804"/>
      <c r="P149" s="808"/>
      <c r="Q149" s="813"/>
      <c r="R149" s="820"/>
      <c r="S149" s="825"/>
      <c r="T149" s="830" t="str">
        <f>IFERROR(S149*VLOOKUP(AE149,'【参考】数式用3'!$AD$3:$BA$14,MATCH(N149,'【参考】数式用3'!$AD$2:$BA$2,0)),"")</f>
        <v/>
      </c>
      <c r="U149" s="835"/>
      <c r="V149" s="842"/>
      <c r="W149" s="843"/>
      <c r="X149" s="852" t="str">
        <f>IFERROR(V149*VLOOKUP(AF149,'【参考】数式用3'!$AD$15:$BA$23,MATCH(N149,'【参考】数式用3'!$AD$2:$BA$2,0)),"")</f>
        <v/>
      </c>
      <c r="Y149" s="861"/>
      <c r="Z149" s="864"/>
      <c r="AA149" s="870"/>
      <c r="AB149" s="852" t="str">
        <f>IFERROR(AA149*VLOOKUP(AG149,'【参考】数式用3'!$AD$24:$BA$27,MATCH(N149,'【参考】数式用3'!$AD$2:$BA$2,0)),"")</f>
        <v/>
      </c>
      <c r="AC149" s="878"/>
      <c r="AD149" s="881" t="str">
        <f t="shared" si="8"/>
        <v/>
      </c>
      <c r="AE149" s="884" t="str">
        <f t="shared" si="9"/>
        <v/>
      </c>
      <c r="AF149" s="884" t="str">
        <f t="shared" si="10"/>
        <v/>
      </c>
      <c r="AG149" s="884" t="str">
        <f t="shared" si="11"/>
        <v/>
      </c>
    </row>
    <row r="150" spans="1:33" ht="24.9" customHeight="1">
      <c r="A150" s="729">
        <v>135</v>
      </c>
      <c r="B150" s="742" t="str">
        <f>IF(基本情報入力シート!C187="","",基本情報入力シート!C187)</f>
        <v/>
      </c>
      <c r="C150" s="750"/>
      <c r="D150" s="750"/>
      <c r="E150" s="750"/>
      <c r="F150" s="750"/>
      <c r="G150" s="750"/>
      <c r="H150" s="750"/>
      <c r="I150" s="761"/>
      <c r="J150" s="767" t="str">
        <f>IF(基本情報入力シート!M187="","",基本情報入力シート!M187)</f>
        <v/>
      </c>
      <c r="K150" s="768" t="str">
        <f>IF(基本情報入力シート!R187="","",基本情報入力シート!R187)</f>
        <v/>
      </c>
      <c r="L150" s="768" t="str">
        <f>IF(基本情報入力シート!W187="","",基本情報入力シート!W187)</f>
        <v/>
      </c>
      <c r="M150" s="784" t="str">
        <f>IF(基本情報入力シート!X187="","",基本情報入力シート!X187)</f>
        <v/>
      </c>
      <c r="N150" s="796" t="str">
        <f>IF(基本情報入力シート!Y187="","",基本情報入力シート!Y187)</f>
        <v/>
      </c>
      <c r="O150" s="804"/>
      <c r="P150" s="808"/>
      <c r="Q150" s="813"/>
      <c r="R150" s="820"/>
      <c r="S150" s="825"/>
      <c r="T150" s="830" t="str">
        <f>IFERROR(S150*VLOOKUP(AE150,'【参考】数式用3'!$AD$3:$BA$14,MATCH(N150,'【参考】数式用3'!$AD$2:$BA$2,0)),"")</f>
        <v/>
      </c>
      <c r="U150" s="835"/>
      <c r="V150" s="842"/>
      <c r="W150" s="843"/>
      <c r="X150" s="852" t="str">
        <f>IFERROR(V150*VLOOKUP(AF150,'【参考】数式用3'!$AD$15:$BA$23,MATCH(N150,'【参考】数式用3'!$AD$2:$BA$2,0)),"")</f>
        <v/>
      </c>
      <c r="Y150" s="861"/>
      <c r="Z150" s="864"/>
      <c r="AA150" s="870"/>
      <c r="AB150" s="852" t="str">
        <f>IFERROR(AA150*VLOOKUP(AG150,'【参考】数式用3'!$AD$24:$BA$27,MATCH(N150,'【参考】数式用3'!$AD$2:$BA$2,0)),"")</f>
        <v/>
      </c>
      <c r="AC150" s="878"/>
      <c r="AD150" s="881" t="str">
        <f t="shared" si="8"/>
        <v/>
      </c>
      <c r="AE150" s="884" t="str">
        <f t="shared" si="9"/>
        <v/>
      </c>
      <c r="AF150" s="884" t="str">
        <f t="shared" si="10"/>
        <v/>
      </c>
      <c r="AG150" s="884" t="str">
        <f t="shared" si="11"/>
        <v/>
      </c>
    </row>
    <row r="151" spans="1:33" ht="24.9" customHeight="1">
      <c r="A151" s="729">
        <v>136</v>
      </c>
      <c r="B151" s="742" t="str">
        <f>IF(基本情報入力シート!C188="","",基本情報入力シート!C188)</f>
        <v/>
      </c>
      <c r="C151" s="750"/>
      <c r="D151" s="750"/>
      <c r="E151" s="750"/>
      <c r="F151" s="750"/>
      <c r="G151" s="750"/>
      <c r="H151" s="750"/>
      <c r="I151" s="761"/>
      <c r="J151" s="767" t="str">
        <f>IF(基本情報入力シート!M188="","",基本情報入力シート!M188)</f>
        <v/>
      </c>
      <c r="K151" s="768" t="str">
        <f>IF(基本情報入力シート!R188="","",基本情報入力シート!R188)</f>
        <v/>
      </c>
      <c r="L151" s="768" t="str">
        <f>IF(基本情報入力シート!W188="","",基本情報入力シート!W188)</f>
        <v/>
      </c>
      <c r="M151" s="784" t="str">
        <f>IF(基本情報入力シート!X188="","",基本情報入力シート!X188)</f>
        <v/>
      </c>
      <c r="N151" s="796" t="str">
        <f>IF(基本情報入力シート!Y188="","",基本情報入力シート!Y188)</f>
        <v/>
      </c>
      <c r="O151" s="804"/>
      <c r="P151" s="808"/>
      <c r="Q151" s="813"/>
      <c r="R151" s="820"/>
      <c r="S151" s="825"/>
      <c r="T151" s="830" t="str">
        <f>IFERROR(S151*VLOOKUP(AE151,'【参考】数式用3'!$AD$3:$BA$14,MATCH(N151,'【参考】数式用3'!$AD$2:$BA$2,0)),"")</f>
        <v/>
      </c>
      <c r="U151" s="835"/>
      <c r="V151" s="842"/>
      <c r="W151" s="843"/>
      <c r="X151" s="852" t="str">
        <f>IFERROR(V151*VLOOKUP(AF151,'【参考】数式用3'!$AD$15:$BA$23,MATCH(N151,'【参考】数式用3'!$AD$2:$BA$2,0)),"")</f>
        <v/>
      </c>
      <c r="Y151" s="861"/>
      <c r="Z151" s="864"/>
      <c r="AA151" s="870"/>
      <c r="AB151" s="852" t="str">
        <f>IFERROR(AA151*VLOOKUP(AG151,'【参考】数式用3'!$AD$24:$BA$27,MATCH(N151,'【参考】数式用3'!$AD$2:$BA$2,0)),"")</f>
        <v/>
      </c>
      <c r="AC151" s="878"/>
      <c r="AD151" s="881" t="str">
        <f t="shared" si="8"/>
        <v/>
      </c>
      <c r="AE151" s="884" t="str">
        <f t="shared" si="9"/>
        <v/>
      </c>
      <c r="AF151" s="884" t="str">
        <f t="shared" si="10"/>
        <v/>
      </c>
      <c r="AG151" s="884" t="str">
        <f t="shared" si="11"/>
        <v/>
      </c>
    </row>
    <row r="152" spans="1:33" ht="24.9" customHeight="1">
      <c r="A152" s="729">
        <v>137</v>
      </c>
      <c r="B152" s="742" t="str">
        <f>IF(基本情報入力シート!C189="","",基本情報入力シート!C189)</f>
        <v/>
      </c>
      <c r="C152" s="750"/>
      <c r="D152" s="750"/>
      <c r="E152" s="750"/>
      <c r="F152" s="750"/>
      <c r="G152" s="750"/>
      <c r="H152" s="750"/>
      <c r="I152" s="761"/>
      <c r="J152" s="767" t="str">
        <f>IF(基本情報入力シート!M189="","",基本情報入力シート!M189)</f>
        <v/>
      </c>
      <c r="K152" s="768" t="str">
        <f>IF(基本情報入力シート!R189="","",基本情報入力シート!R189)</f>
        <v/>
      </c>
      <c r="L152" s="768" t="str">
        <f>IF(基本情報入力シート!W189="","",基本情報入力シート!W189)</f>
        <v/>
      </c>
      <c r="M152" s="784" t="str">
        <f>IF(基本情報入力シート!X189="","",基本情報入力シート!X189)</f>
        <v/>
      </c>
      <c r="N152" s="796" t="str">
        <f>IF(基本情報入力シート!Y189="","",基本情報入力シート!Y189)</f>
        <v/>
      </c>
      <c r="O152" s="804"/>
      <c r="P152" s="808"/>
      <c r="Q152" s="813"/>
      <c r="R152" s="820"/>
      <c r="S152" s="825"/>
      <c r="T152" s="830" t="str">
        <f>IFERROR(S152*VLOOKUP(AE152,'【参考】数式用3'!$AD$3:$BA$14,MATCH(N152,'【参考】数式用3'!$AD$2:$BA$2,0)),"")</f>
        <v/>
      </c>
      <c r="U152" s="835"/>
      <c r="V152" s="842"/>
      <c r="W152" s="843"/>
      <c r="X152" s="852" t="str">
        <f>IFERROR(V152*VLOOKUP(AF152,'【参考】数式用3'!$AD$15:$BA$23,MATCH(N152,'【参考】数式用3'!$AD$2:$BA$2,0)),"")</f>
        <v/>
      </c>
      <c r="Y152" s="861"/>
      <c r="Z152" s="864"/>
      <c r="AA152" s="870"/>
      <c r="AB152" s="852" t="str">
        <f>IFERROR(AA152*VLOOKUP(AG152,'【参考】数式用3'!$AD$24:$BA$27,MATCH(N152,'【参考】数式用3'!$AD$2:$BA$2,0)),"")</f>
        <v/>
      </c>
      <c r="AC152" s="878"/>
      <c r="AD152" s="881" t="str">
        <f t="shared" si="8"/>
        <v/>
      </c>
      <c r="AE152" s="884" t="str">
        <f t="shared" si="9"/>
        <v/>
      </c>
      <c r="AF152" s="884" t="str">
        <f t="shared" si="10"/>
        <v/>
      </c>
      <c r="AG152" s="884" t="str">
        <f t="shared" si="11"/>
        <v/>
      </c>
    </row>
    <row r="153" spans="1:33" ht="24.9" customHeight="1">
      <c r="A153" s="729">
        <v>138</v>
      </c>
      <c r="B153" s="742" t="str">
        <f>IF(基本情報入力シート!C190="","",基本情報入力シート!C190)</f>
        <v/>
      </c>
      <c r="C153" s="750"/>
      <c r="D153" s="750"/>
      <c r="E153" s="750"/>
      <c r="F153" s="750"/>
      <c r="G153" s="750"/>
      <c r="H153" s="750"/>
      <c r="I153" s="761"/>
      <c r="J153" s="767" t="str">
        <f>IF(基本情報入力シート!M190="","",基本情報入力シート!M190)</f>
        <v/>
      </c>
      <c r="K153" s="768" t="str">
        <f>IF(基本情報入力シート!R190="","",基本情報入力シート!R190)</f>
        <v/>
      </c>
      <c r="L153" s="768" t="str">
        <f>IF(基本情報入力シート!W190="","",基本情報入力シート!W190)</f>
        <v/>
      </c>
      <c r="M153" s="784" t="str">
        <f>IF(基本情報入力シート!X190="","",基本情報入力シート!X190)</f>
        <v/>
      </c>
      <c r="N153" s="796" t="str">
        <f>IF(基本情報入力シート!Y190="","",基本情報入力シート!Y190)</f>
        <v/>
      </c>
      <c r="O153" s="804"/>
      <c r="P153" s="808"/>
      <c r="Q153" s="813"/>
      <c r="R153" s="820"/>
      <c r="S153" s="825"/>
      <c r="T153" s="830" t="str">
        <f>IFERROR(S153*VLOOKUP(AE153,'【参考】数式用3'!$AD$3:$BA$14,MATCH(N153,'【参考】数式用3'!$AD$2:$BA$2,0)),"")</f>
        <v/>
      </c>
      <c r="U153" s="835"/>
      <c r="V153" s="842"/>
      <c r="W153" s="843"/>
      <c r="X153" s="852" t="str">
        <f>IFERROR(V153*VLOOKUP(AF153,'【参考】数式用3'!$AD$15:$BA$23,MATCH(N153,'【参考】数式用3'!$AD$2:$BA$2,0)),"")</f>
        <v/>
      </c>
      <c r="Y153" s="861"/>
      <c r="Z153" s="864"/>
      <c r="AA153" s="870"/>
      <c r="AB153" s="852" t="str">
        <f>IFERROR(AA153*VLOOKUP(AG153,'【参考】数式用3'!$AD$24:$BA$27,MATCH(N153,'【参考】数式用3'!$AD$2:$BA$2,0)),"")</f>
        <v/>
      </c>
      <c r="AC153" s="878"/>
      <c r="AD153" s="881" t="str">
        <f t="shared" si="8"/>
        <v/>
      </c>
      <c r="AE153" s="884" t="str">
        <f t="shared" si="9"/>
        <v/>
      </c>
      <c r="AF153" s="884" t="str">
        <f t="shared" si="10"/>
        <v/>
      </c>
      <c r="AG153" s="884" t="str">
        <f t="shared" si="11"/>
        <v/>
      </c>
    </row>
    <row r="154" spans="1:33" ht="24.9" customHeight="1">
      <c r="A154" s="729">
        <v>139</v>
      </c>
      <c r="B154" s="742" t="str">
        <f>IF(基本情報入力シート!C191="","",基本情報入力シート!C191)</f>
        <v/>
      </c>
      <c r="C154" s="750"/>
      <c r="D154" s="750"/>
      <c r="E154" s="750"/>
      <c r="F154" s="750"/>
      <c r="G154" s="750"/>
      <c r="H154" s="750"/>
      <c r="I154" s="761"/>
      <c r="J154" s="767" t="str">
        <f>IF(基本情報入力シート!M191="","",基本情報入力シート!M191)</f>
        <v/>
      </c>
      <c r="K154" s="768" t="str">
        <f>IF(基本情報入力シート!R191="","",基本情報入力シート!R191)</f>
        <v/>
      </c>
      <c r="L154" s="768" t="str">
        <f>IF(基本情報入力シート!W191="","",基本情報入力シート!W191)</f>
        <v/>
      </c>
      <c r="M154" s="784" t="str">
        <f>IF(基本情報入力シート!X191="","",基本情報入力シート!X191)</f>
        <v/>
      </c>
      <c r="N154" s="796" t="str">
        <f>IF(基本情報入力シート!Y191="","",基本情報入力シート!Y191)</f>
        <v/>
      </c>
      <c r="O154" s="804"/>
      <c r="P154" s="808"/>
      <c r="Q154" s="813"/>
      <c r="R154" s="820"/>
      <c r="S154" s="825"/>
      <c r="T154" s="830" t="str">
        <f>IFERROR(S154*VLOOKUP(AE154,'【参考】数式用3'!$AD$3:$BA$14,MATCH(N154,'【参考】数式用3'!$AD$2:$BA$2,0)),"")</f>
        <v/>
      </c>
      <c r="U154" s="835"/>
      <c r="V154" s="842"/>
      <c r="W154" s="843"/>
      <c r="X154" s="852" t="str">
        <f>IFERROR(V154*VLOOKUP(AF154,'【参考】数式用3'!$AD$15:$BA$23,MATCH(N154,'【参考】数式用3'!$AD$2:$BA$2,0)),"")</f>
        <v/>
      </c>
      <c r="Y154" s="861"/>
      <c r="Z154" s="864"/>
      <c r="AA154" s="870"/>
      <c r="AB154" s="852" t="str">
        <f>IFERROR(AA154*VLOOKUP(AG154,'【参考】数式用3'!$AD$24:$BA$27,MATCH(N154,'【参考】数式用3'!$AD$2:$BA$2,0)),"")</f>
        <v/>
      </c>
      <c r="AC154" s="878"/>
      <c r="AD154" s="881" t="str">
        <f t="shared" si="8"/>
        <v/>
      </c>
      <c r="AE154" s="884" t="str">
        <f t="shared" si="9"/>
        <v/>
      </c>
      <c r="AF154" s="884" t="str">
        <f t="shared" si="10"/>
        <v/>
      </c>
      <c r="AG154" s="884" t="str">
        <f t="shared" si="11"/>
        <v/>
      </c>
    </row>
    <row r="155" spans="1:33" ht="24.9" customHeight="1">
      <c r="A155" s="729">
        <v>140</v>
      </c>
      <c r="B155" s="742" t="str">
        <f>IF(基本情報入力シート!C192="","",基本情報入力シート!C192)</f>
        <v/>
      </c>
      <c r="C155" s="750"/>
      <c r="D155" s="750"/>
      <c r="E155" s="750"/>
      <c r="F155" s="750"/>
      <c r="G155" s="750"/>
      <c r="H155" s="750"/>
      <c r="I155" s="761"/>
      <c r="J155" s="767" t="str">
        <f>IF(基本情報入力シート!M192="","",基本情報入力シート!M192)</f>
        <v/>
      </c>
      <c r="K155" s="768" t="str">
        <f>IF(基本情報入力シート!R192="","",基本情報入力シート!R192)</f>
        <v/>
      </c>
      <c r="L155" s="768" t="str">
        <f>IF(基本情報入力シート!W192="","",基本情報入力シート!W192)</f>
        <v/>
      </c>
      <c r="M155" s="784" t="str">
        <f>IF(基本情報入力シート!X192="","",基本情報入力シート!X192)</f>
        <v/>
      </c>
      <c r="N155" s="796" t="str">
        <f>IF(基本情報入力シート!Y192="","",基本情報入力シート!Y192)</f>
        <v/>
      </c>
      <c r="O155" s="804"/>
      <c r="P155" s="808"/>
      <c r="Q155" s="813"/>
      <c r="R155" s="820"/>
      <c r="S155" s="825"/>
      <c r="T155" s="830" t="str">
        <f>IFERROR(S155*VLOOKUP(AE155,'【参考】数式用3'!$AD$3:$BA$14,MATCH(N155,'【参考】数式用3'!$AD$2:$BA$2,0)),"")</f>
        <v/>
      </c>
      <c r="U155" s="835"/>
      <c r="V155" s="842"/>
      <c r="W155" s="843"/>
      <c r="X155" s="852" t="str">
        <f>IFERROR(V155*VLOOKUP(AF155,'【参考】数式用3'!$AD$15:$BA$23,MATCH(N155,'【参考】数式用3'!$AD$2:$BA$2,0)),"")</f>
        <v/>
      </c>
      <c r="Y155" s="861"/>
      <c r="Z155" s="864"/>
      <c r="AA155" s="870"/>
      <c r="AB155" s="852" t="str">
        <f>IFERROR(AA155*VLOOKUP(AG155,'【参考】数式用3'!$AD$24:$BA$27,MATCH(N155,'【参考】数式用3'!$AD$2:$BA$2,0)),"")</f>
        <v/>
      </c>
      <c r="AC155" s="878"/>
      <c r="AD155" s="881" t="str">
        <f t="shared" si="8"/>
        <v/>
      </c>
      <c r="AE155" s="884" t="str">
        <f t="shared" si="9"/>
        <v/>
      </c>
      <c r="AF155" s="884" t="str">
        <f t="shared" si="10"/>
        <v/>
      </c>
      <c r="AG155" s="884" t="str">
        <f t="shared" si="11"/>
        <v/>
      </c>
    </row>
    <row r="156" spans="1:33" ht="24.9" customHeight="1">
      <c r="A156" s="729">
        <v>141</v>
      </c>
      <c r="B156" s="742" t="str">
        <f>IF(基本情報入力シート!C193="","",基本情報入力シート!C193)</f>
        <v/>
      </c>
      <c r="C156" s="750"/>
      <c r="D156" s="750"/>
      <c r="E156" s="750"/>
      <c r="F156" s="750"/>
      <c r="G156" s="750"/>
      <c r="H156" s="750"/>
      <c r="I156" s="761"/>
      <c r="J156" s="767" t="str">
        <f>IF(基本情報入力シート!M193="","",基本情報入力シート!M193)</f>
        <v/>
      </c>
      <c r="K156" s="768" t="str">
        <f>IF(基本情報入力シート!R193="","",基本情報入力シート!R193)</f>
        <v/>
      </c>
      <c r="L156" s="768" t="str">
        <f>IF(基本情報入力シート!W193="","",基本情報入力シート!W193)</f>
        <v/>
      </c>
      <c r="M156" s="784" t="str">
        <f>IF(基本情報入力シート!X193="","",基本情報入力シート!X193)</f>
        <v/>
      </c>
      <c r="N156" s="796" t="str">
        <f>IF(基本情報入力シート!Y193="","",基本情報入力シート!Y193)</f>
        <v/>
      </c>
      <c r="O156" s="804"/>
      <c r="P156" s="808"/>
      <c r="Q156" s="813"/>
      <c r="R156" s="820"/>
      <c r="S156" s="825"/>
      <c r="T156" s="830" t="str">
        <f>IFERROR(S156*VLOOKUP(AE156,'【参考】数式用3'!$AD$3:$BA$14,MATCH(N156,'【参考】数式用3'!$AD$2:$BA$2,0)),"")</f>
        <v/>
      </c>
      <c r="U156" s="835"/>
      <c r="V156" s="842"/>
      <c r="W156" s="843"/>
      <c r="X156" s="852" t="str">
        <f>IFERROR(V156*VLOOKUP(AF156,'【参考】数式用3'!$AD$15:$BA$23,MATCH(N156,'【参考】数式用3'!$AD$2:$BA$2,0)),"")</f>
        <v/>
      </c>
      <c r="Y156" s="861"/>
      <c r="Z156" s="864"/>
      <c r="AA156" s="870"/>
      <c r="AB156" s="852" t="str">
        <f>IFERROR(AA156*VLOOKUP(AG156,'【参考】数式用3'!$AD$24:$BA$27,MATCH(N156,'【参考】数式用3'!$AD$2:$BA$2,0)),"")</f>
        <v/>
      </c>
      <c r="AC156" s="878"/>
      <c r="AD156" s="881" t="str">
        <f t="shared" si="8"/>
        <v/>
      </c>
      <c r="AE156" s="884" t="str">
        <f t="shared" si="9"/>
        <v/>
      </c>
      <c r="AF156" s="884" t="str">
        <f t="shared" si="10"/>
        <v/>
      </c>
      <c r="AG156" s="884" t="str">
        <f t="shared" si="11"/>
        <v/>
      </c>
    </row>
    <row r="157" spans="1:33" ht="24.9" customHeight="1">
      <c r="A157" s="729">
        <v>142</v>
      </c>
      <c r="B157" s="742" t="str">
        <f>IF(基本情報入力シート!C194="","",基本情報入力シート!C194)</f>
        <v/>
      </c>
      <c r="C157" s="750"/>
      <c r="D157" s="750"/>
      <c r="E157" s="750"/>
      <c r="F157" s="750"/>
      <c r="G157" s="750"/>
      <c r="H157" s="750"/>
      <c r="I157" s="761"/>
      <c r="J157" s="767" t="str">
        <f>IF(基本情報入力シート!M194="","",基本情報入力シート!M194)</f>
        <v/>
      </c>
      <c r="K157" s="768" t="str">
        <f>IF(基本情報入力シート!R194="","",基本情報入力シート!R194)</f>
        <v/>
      </c>
      <c r="L157" s="768" t="str">
        <f>IF(基本情報入力シート!W194="","",基本情報入力シート!W194)</f>
        <v/>
      </c>
      <c r="M157" s="784" t="str">
        <f>IF(基本情報入力シート!X194="","",基本情報入力シート!X194)</f>
        <v/>
      </c>
      <c r="N157" s="796" t="str">
        <f>IF(基本情報入力シート!Y194="","",基本情報入力シート!Y194)</f>
        <v/>
      </c>
      <c r="O157" s="804"/>
      <c r="P157" s="808"/>
      <c r="Q157" s="813"/>
      <c r="R157" s="820"/>
      <c r="S157" s="825"/>
      <c r="T157" s="830" t="str">
        <f>IFERROR(S157*VLOOKUP(AE157,'【参考】数式用3'!$AD$3:$BA$14,MATCH(N157,'【参考】数式用3'!$AD$2:$BA$2,0)),"")</f>
        <v/>
      </c>
      <c r="U157" s="835"/>
      <c r="V157" s="842"/>
      <c r="W157" s="843"/>
      <c r="X157" s="852" t="str">
        <f>IFERROR(V157*VLOOKUP(AF157,'【参考】数式用3'!$AD$15:$BA$23,MATCH(N157,'【参考】数式用3'!$AD$2:$BA$2,0)),"")</f>
        <v/>
      </c>
      <c r="Y157" s="861"/>
      <c r="Z157" s="864"/>
      <c r="AA157" s="870"/>
      <c r="AB157" s="852" t="str">
        <f>IFERROR(AA157*VLOOKUP(AG157,'【参考】数式用3'!$AD$24:$BA$27,MATCH(N157,'【参考】数式用3'!$AD$2:$BA$2,0)),"")</f>
        <v/>
      </c>
      <c r="AC157" s="878"/>
      <c r="AD157" s="881" t="str">
        <f t="shared" si="8"/>
        <v/>
      </c>
      <c r="AE157" s="884" t="str">
        <f t="shared" si="9"/>
        <v/>
      </c>
      <c r="AF157" s="884" t="str">
        <f t="shared" si="10"/>
        <v/>
      </c>
      <c r="AG157" s="884" t="str">
        <f t="shared" si="11"/>
        <v/>
      </c>
    </row>
    <row r="158" spans="1:33" ht="24.9" customHeight="1">
      <c r="A158" s="729">
        <v>143</v>
      </c>
      <c r="B158" s="742" t="str">
        <f>IF(基本情報入力シート!C195="","",基本情報入力シート!C195)</f>
        <v/>
      </c>
      <c r="C158" s="750"/>
      <c r="D158" s="750"/>
      <c r="E158" s="750"/>
      <c r="F158" s="750"/>
      <c r="G158" s="750"/>
      <c r="H158" s="750"/>
      <c r="I158" s="761"/>
      <c r="J158" s="767" t="str">
        <f>IF(基本情報入力シート!M195="","",基本情報入力シート!M195)</f>
        <v/>
      </c>
      <c r="K158" s="768" t="str">
        <f>IF(基本情報入力シート!R195="","",基本情報入力シート!R195)</f>
        <v/>
      </c>
      <c r="L158" s="768" t="str">
        <f>IF(基本情報入力シート!W195="","",基本情報入力シート!W195)</f>
        <v/>
      </c>
      <c r="M158" s="784" t="str">
        <f>IF(基本情報入力シート!X195="","",基本情報入力シート!X195)</f>
        <v/>
      </c>
      <c r="N158" s="796" t="str">
        <f>IF(基本情報入力シート!Y195="","",基本情報入力シート!Y195)</f>
        <v/>
      </c>
      <c r="O158" s="804"/>
      <c r="P158" s="808"/>
      <c r="Q158" s="813"/>
      <c r="R158" s="820"/>
      <c r="S158" s="825"/>
      <c r="T158" s="830" t="str">
        <f>IFERROR(S158*VLOOKUP(AE158,'【参考】数式用3'!$AD$3:$BA$14,MATCH(N158,'【参考】数式用3'!$AD$2:$BA$2,0)),"")</f>
        <v/>
      </c>
      <c r="U158" s="835"/>
      <c r="V158" s="842"/>
      <c r="W158" s="843"/>
      <c r="X158" s="852" t="str">
        <f>IFERROR(V158*VLOOKUP(AF158,'【参考】数式用3'!$AD$15:$BA$23,MATCH(N158,'【参考】数式用3'!$AD$2:$BA$2,0)),"")</f>
        <v/>
      </c>
      <c r="Y158" s="861"/>
      <c r="Z158" s="864"/>
      <c r="AA158" s="870"/>
      <c r="AB158" s="852" t="str">
        <f>IFERROR(AA158*VLOOKUP(AG158,'【参考】数式用3'!$AD$24:$BA$27,MATCH(N158,'【参考】数式用3'!$AD$2:$BA$2,0)),"")</f>
        <v/>
      </c>
      <c r="AC158" s="878"/>
      <c r="AD158" s="881" t="str">
        <f t="shared" si="8"/>
        <v/>
      </c>
      <c r="AE158" s="884" t="str">
        <f t="shared" si="9"/>
        <v/>
      </c>
      <c r="AF158" s="884" t="str">
        <f t="shared" si="10"/>
        <v/>
      </c>
      <c r="AG158" s="884" t="str">
        <f t="shared" si="11"/>
        <v/>
      </c>
    </row>
    <row r="159" spans="1:33" ht="24.9" customHeight="1">
      <c r="A159" s="729">
        <v>144</v>
      </c>
      <c r="B159" s="742" t="str">
        <f>IF(基本情報入力シート!C196="","",基本情報入力シート!C196)</f>
        <v/>
      </c>
      <c r="C159" s="750"/>
      <c r="D159" s="750"/>
      <c r="E159" s="750"/>
      <c r="F159" s="750"/>
      <c r="G159" s="750"/>
      <c r="H159" s="750"/>
      <c r="I159" s="761"/>
      <c r="J159" s="767" t="str">
        <f>IF(基本情報入力シート!M196="","",基本情報入力シート!M196)</f>
        <v/>
      </c>
      <c r="K159" s="768" t="str">
        <f>IF(基本情報入力シート!R196="","",基本情報入力シート!R196)</f>
        <v/>
      </c>
      <c r="L159" s="768" t="str">
        <f>IF(基本情報入力シート!W196="","",基本情報入力シート!W196)</f>
        <v/>
      </c>
      <c r="M159" s="784" t="str">
        <f>IF(基本情報入力シート!X196="","",基本情報入力シート!X196)</f>
        <v/>
      </c>
      <c r="N159" s="796" t="str">
        <f>IF(基本情報入力シート!Y196="","",基本情報入力シート!Y196)</f>
        <v/>
      </c>
      <c r="O159" s="804"/>
      <c r="P159" s="808"/>
      <c r="Q159" s="813"/>
      <c r="R159" s="820"/>
      <c r="S159" s="825"/>
      <c r="T159" s="830" t="str">
        <f>IFERROR(S159*VLOOKUP(AE159,'【参考】数式用3'!$AD$3:$BA$14,MATCH(N159,'【参考】数式用3'!$AD$2:$BA$2,0)),"")</f>
        <v/>
      </c>
      <c r="U159" s="835"/>
      <c r="V159" s="842"/>
      <c r="W159" s="843"/>
      <c r="X159" s="852" t="str">
        <f>IFERROR(V159*VLOOKUP(AF159,'【参考】数式用3'!$AD$15:$BA$23,MATCH(N159,'【参考】数式用3'!$AD$2:$BA$2,0)),"")</f>
        <v/>
      </c>
      <c r="Y159" s="861"/>
      <c r="Z159" s="864"/>
      <c r="AA159" s="870"/>
      <c r="AB159" s="852" t="str">
        <f>IFERROR(AA159*VLOOKUP(AG159,'【参考】数式用3'!$AD$24:$BA$27,MATCH(N159,'【参考】数式用3'!$AD$2:$BA$2,0)),"")</f>
        <v/>
      </c>
      <c r="AC159" s="878"/>
      <c r="AD159" s="881" t="str">
        <f t="shared" si="8"/>
        <v/>
      </c>
      <c r="AE159" s="884" t="str">
        <f t="shared" si="9"/>
        <v/>
      </c>
      <c r="AF159" s="884" t="str">
        <f t="shared" si="10"/>
        <v/>
      </c>
      <c r="AG159" s="884" t="str">
        <f t="shared" si="11"/>
        <v/>
      </c>
    </row>
    <row r="160" spans="1:33" ht="24.9" customHeight="1">
      <c r="A160" s="729">
        <v>145</v>
      </c>
      <c r="B160" s="742" t="str">
        <f>IF(基本情報入力シート!C197="","",基本情報入力シート!C197)</f>
        <v/>
      </c>
      <c r="C160" s="750"/>
      <c r="D160" s="750"/>
      <c r="E160" s="750"/>
      <c r="F160" s="750"/>
      <c r="G160" s="750"/>
      <c r="H160" s="750"/>
      <c r="I160" s="761"/>
      <c r="J160" s="767" t="str">
        <f>IF(基本情報入力シート!M197="","",基本情報入力シート!M197)</f>
        <v/>
      </c>
      <c r="K160" s="768" t="str">
        <f>IF(基本情報入力シート!R197="","",基本情報入力シート!R197)</f>
        <v/>
      </c>
      <c r="L160" s="768" t="str">
        <f>IF(基本情報入力シート!W197="","",基本情報入力シート!W197)</f>
        <v/>
      </c>
      <c r="M160" s="784" t="str">
        <f>IF(基本情報入力シート!X197="","",基本情報入力シート!X197)</f>
        <v/>
      </c>
      <c r="N160" s="796" t="str">
        <f>IF(基本情報入力シート!Y197="","",基本情報入力シート!Y197)</f>
        <v/>
      </c>
      <c r="O160" s="804"/>
      <c r="P160" s="808"/>
      <c r="Q160" s="813"/>
      <c r="R160" s="820"/>
      <c r="S160" s="825"/>
      <c r="T160" s="830" t="str">
        <f>IFERROR(S160*VLOOKUP(AE160,'【参考】数式用3'!$AD$3:$BA$14,MATCH(N160,'【参考】数式用3'!$AD$2:$BA$2,0)),"")</f>
        <v/>
      </c>
      <c r="U160" s="835"/>
      <c r="V160" s="842"/>
      <c r="W160" s="843"/>
      <c r="X160" s="852" t="str">
        <f>IFERROR(V160*VLOOKUP(AF160,'【参考】数式用3'!$AD$15:$BA$23,MATCH(N160,'【参考】数式用3'!$AD$2:$BA$2,0)),"")</f>
        <v/>
      </c>
      <c r="Y160" s="861"/>
      <c r="Z160" s="864"/>
      <c r="AA160" s="870"/>
      <c r="AB160" s="852" t="str">
        <f>IFERROR(AA160*VLOOKUP(AG160,'【参考】数式用3'!$AD$24:$BA$27,MATCH(N160,'【参考】数式用3'!$AD$2:$BA$2,0)),"")</f>
        <v/>
      </c>
      <c r="AC160" s="878"/>
      <c r="AD160" s="881" t="str">
        <f t="shared" si="8"/>
        <v/>
      </c>
      <c r="AE160" s="884" t="str">
        <f t="shared" si="9"/>
        <v/>
      </c>
      <c r="AF160" s="884" t="str">
        <f t="shared" si="10"/>
        <v/>
      </c>
      <c r="AG160" s="884" t="str">
        <f t="shared" si="11"/>
        <v/>
      </c>
    </row>
    <row r="161" spans="1:33" ht="24.9" customHeight="1">
      <c r="A161" s="729">
        <v>146</v>
      </c>
      <c r="B161" s="742" t="str">
        <f>IF(基本情報入力シート!C198="","",基本情報入力シート!C198)</f>
        <v/>
      </c>
      <c r="C161" s="750"/>
      <c r="D161" s="750"/>
      <c r="E161" s="750"/>
      <c r="F161" s="750"/>
      <c r="G161" s="750"/>
      <c r="H161" s="750"/>
      <c r="I161" s="761"/>
      <c r="J161" s="767" t="str">
        <f>IF(基本情報入力シート!M198="","",基本情報入力シート!M198)</f>
        <v/>
      </c>
      <c r="K161" s="768" t="str">
        <f>IF(基本情報入力シート!R198="","",基本情報入力シート!R198)</f>
        <v/>
      </c>
      <c r="L161" s="768" t="str">
        <f>IF(基本情報入力シート!W198="","",基本情報入力シート!W198)</f>
        <v/>
      </c>
      <c r="M161" s="784" t="str">
        <f>IF(基本情報入力シート!X198="","",基本情報入力シート!X198)</f>
        <v/>
      </c>
      <c r="N161" s="796" t="str">
        <f>IF(基本情報入力シート!Y198="","",基本情報入力シート!Y198)</f>
        <v/>
      </c>
      <c r="O161" s="804"/>
      <c r="P161" s="808"/>
      <c r="Q161" s="813"/>
      <c r="R161" s="820"/>
      <c r="S161" s="825"/>
      <c r="T161" s="830" t="str">
        <f>IFERROR(S161*VLOOKUP(AE161,'【参考】数式用3'!$AD$3:$BA$14,MATCH(N161,'【参考】数式用3'!$AD$2:$BA$2,0)),"")</f>
        <v/>
      </c>
      <c r="U161" s="835"/>
      <c r="V161" s="842"/>
      <c r="W161" s="843"/>
      <c r="X161" s="852" t="str">
        <f>IFERROR(V161*VLOOKUP(AF161,'【参考】数式用3'!$AD$15:$BA$23,MATCH(N161,'【参考】数式用3'!$AD$2:$BA$2,0)),"")</f>
        <v/>
      </c>
      <c r="Y161" s="861"/>
      <c r="Z161" s="864"/>
      <c r="AA161" s="870"/>
      <c r="AB161" s="852" t="str">
        <f>IFERROR(AA161*VLOOKUP(AG161,'【参考】数式用3'!$AD$24:$BA$27,MATCH(N161,'【参考】数式用3'!$AD$2:$BA$2,0)),"")</f>
        <v/>
      </c>
      <c r="AC161" s="878"/>
      <c r="AD161" s="881" t="str">
        <f t="shared" si="8"/>
        <v/>
      </c>
      <c r="AE161" s="884" t="str">
        <f t="shared" si="9"/>
        <v/>
      </c>
      <c r="AF161" s="884" t="str">
        <f t="shared" si="10"/>
        <v/>
      </c>
      <c r="AG161" s="884" t="str">
        <f t="shared" si="11"/>
        <v/>
      </c>
    </row>
    <row r="162" spans="1:33" ht="24.9" customHeight="1">
      <c r="A162" s="729">
        <v>147</v>
      </c>
      <c r="B162" s="742" t="str">
        <f>IF(基本情報入力シート!C199="","",基本情報入力シート!C199)</f>
        <v/>
      </c>
      <c r="C162" s="750"/>
      <c r="D162" s="750"/>
      <c r="E162" s="750"/>
      <c r="F162" s="750"/>
      <c r="G162" s="750"/>
      <c r="H162" s="750"/>
      <c r="I162" s="761"/>
      <c r="J162" s="767" t="str">
        <f>IF(基本情報入力シート!M199="","",基本情報入力シート!M199)</f>
        <v/>
      </c>
      <c r="K162" s="768" t="str">
        <f>IF(基本情報入力シート!R199="","",基本情報入力シート!R199)</f>
        <v/>
      </c>
      <c r="L162" s="768" t="str">
        <f>IF(基本情報入力シート!W199="","",基本情報入力シート!W199)</f>
        <v/>
      </c>
      <c r="M162" s="784" t="str">
        <f>IF(基本情報入力シート!X199="","",基本情報入力シート!X199)</f>
        <v/>
      </c>
      <c r="N162" s="796" t="str">
        <f>IF(基本情報入力シート!Y199="","",基本情報入力シート!Y199)</f>
        <v/>
      </c>
      <c r="O162" s="804"/>
      <c r="P162" s="808"/>
      <c r="Q162" s="813"/>
      <c r="R162" s="820"/>
      <c r="S162" s="825"/>
      <c r="T162" s="830" t="str">
        <f>IFERROR(S162*VLOOKUP(AE162,'【参考】数式用3'!$AD$3:$BA$14,MATCH(N162,'【参考】数式用3'!$AD$2:$BA$2,0)),"")</f>
        <v/>
      </c>
      <c r="U162" s="835"/>
      <c r="V162" s="842"/>
      <c r="W162" s="843"/>
      <c r="X162" s="852" t="str">
        <f>IFERROR(V162*VLOOKUP(AF162,'【参考】数式用3'!$AD$15:$BA$23,MATCH(N162,'【参考】数式用3'!$AD$2:$BA$2,0)),"")</f>
        <v/>
      </c>
      <c r="Y162" s="861"/>
      <c r="Z162" s="864"/>
      <c r="AA162" s="870"/>
      <c r="AB162" s="852" t="str">
        <f>IFERROR(AA162*VLOOKUP(AG162,'【参考】数式用3'!$AD$24:$BA$27,MATCH(N162,'【参考】数式用3'!$AD$2:$BA$2,0)),"")</f>
        <v/>
      </c>
      <c r="AC162" s="878"/>
      <c r="AD162" s="881" t="str">
        <f t="shared" si="8"/>
        <v/>
      </c>
      <c r="AE162" s="884" t="str">
        <f t="shared" si="9"/>
        <v/>
      </c>
      <c r="AF162" s="884" t="str">
        <f t="shared" si="10"/>
        <v/>
      </c>
      <c r="AG162" s="884" t="str">
        <f t="shared" si="11"/>
        <v/>
      </c>
    </row>
    <row r="163" spans="1:33" ht="24.9" customHeight="1">
      <c r="A163" s="729">
        <v>148</v>
      </c>
      <c r="B163" s="742" t="str">
        <f>IF(基本情報入力シート!C200="","",基本情報入力シート!C200)</f>
        <v/>
      </c>
      <c r="C163" s="750"/>
      <c r="D163" s="750"/>
      <c r="E163" s="750"/>
      <c r="F163" s="750"/>
      <c r="G163" s="750"/>
      <c r="H163" s="750"/>
      <c r="I163" s="761"/>
      <c r="J163" s="767" t="str">
        <f>IF(基本情報入力シート!M200="","",基本情報入力シート!M200)</f>
        <v/>
      </c>
      <c r="K163" s="768" t="str">
        <f>IF(基本情報入力シート!R200="","",基本情報入力シート!R200)</f>
        <v/>
      </c>
      <c r="L163" s="768" t="str">
        <f>IF(基本情報入力シート!W200="","",基本情報入力シート!W200)</f>
        <v/>
      </c>
      <c r="M163" s="784" t="str">
        <f>IF(基本情報入力シート!X200="","",基本情報入力シート!X200)</f>
        <v/>
      </c>
      <c r="N163" s="796" t="str">
        <f>IF(基本情報入力シート!Y200="","",基本情報入力シート!Y200)</f>
        <v/>
      </c>
      <c r="O163" s="804"/>
      <c r="P163" s="808"/>
      <c r="Q163" s="813"/>
      <c r="R163" s="820"/>
      <c r="S163" s="825"/>
      <c r="T163" s="830" t="str">
        <f>IFERROR(S163*VLOOKUP(AE163,'【参考】数式用3'!$AD$3:$BA$14,MATCH(N163,'【参考】数式用3'!$AD$2:$BA$2,0)),"")</f>
        <v/>
      </c>
      <c r="U163" s="835"/>
      <c r="V163" s="842"/>
      <c r="W163" s="843"/>
      <c r="X163" s="852" t="str">
        <f>IFERROR(V163*VLOOKUP(AF163,'【参考】数式用3'!$AD$15:$BA$23,MATCH(N163,'【参考】数式用3'!$AD$2:$BA$2,0)),"")</f>
        <v/>
      </c>
      <c r="Y163" s="861"/>
      <c r="Z163" s="864"/>
      <c r="AA163" s="870"/>
      <c r="AB163" s="852" t="str">
        <f>IFERROR(AA163*VLOOKUP(AG163,'【参考】数式用3'!$AD$24:$BA$27,MATCH(N163,'【参考】数式用3'!$AD$2:$BA$2,0)),"")</f>
        <v/>
      </c>
      <c r="AC163" s="878"/>
      <c r="AD163" s="881" t="str">
        <f t="shared" si="8"/>
        <v/>
      </c>
      <c r="AE163" s="884" t="str">
        <f t="shared" si="9"/>
        <v/>
      </c>
      <c r="AF163" s="884" t="str">
        <f t="shared" si="10"/>
        <v/>
      </c>
      <c r="AG163" s="884" t="str">
        <f t="shared" si="11"/>
        <v/>
      </c>
    </row>
    <row r="164" spans="1:33" ht="24.9" customHeight="1">
      <c r="A164" s="729">
        <v>149</v>
      </c>
      <c r="B164" s="742" t="str">
        <f>IF(基本情報入力シート!C201="","",基本情報入力シート!C201)</f>
        <v/>
      </c>
      <c r="C164" s="750"/>
      <c r="D164" s="750"/>
      <c r="E164" s="750"/>
      <c r="F164" s="750"/>
      <c r="G164" s="750"/>
      <c r="H164" s="750"/>
      <c r="I164" s="761"/>
      <c r="J164" s="767" t="str">
        <f>IF(基本情報入力シート!M201="","",基本情報入力シート!M201)</f>
        <v/>
      </c>
      <c r="K164" s="768" t="str">
        <f>IF(基本情報入力シート!R201="","",基本情報入力シート!R201)</f>
        <v/>
      </c>
      <c r="L164" s="768" t="str">
        <f>IF(基本情報入力シート!W201="","",基本情報入力シート!W201)</f>
        <v/>
      </c>
      <c r="M164" s="784" t="str">
        <f>IF(基本情報入力シート!X201="","",基本情報入力シート!X201)</f>
        <v/>
      </c>
      <c r="N164" s="796" t="str">
        <f>IF(基本情報入力シート!Y201="","",基本情報入力シート!Y201)</f>
        <v/>
      </c>
      <c r="O164" s="804"/>
      <c r="P164" s="808"/>
      <c r="Q164" s="813"/>
      <c r="R164" s="820"/>
      <c r="S164" s="825"/>
      <c r="T164" s="830" t="str">
        <f>IFERROR(S164*VLOOKUP(AE164,'【参考】数式用3'!$AD$3:$BA$14,MATCH(N164,'【参考】数式用3'!$AD$2:$BA$2,0)),"")</f>
        <v/>
      </c>
      <c r="U164" s="835"/>
      <c r="V164" s="842"/>
      <c r="W164" s="843"/>
      <c r="X164" s="852" t="str">
        <f>IFERROR(V164*VLOOKUP(AF164,'【参考】数式用3'!$AD$15:$BA$23,MATCH(N164,'【参考】数式用3'!$AD$2:$BA$2,0)),"")</f>
        <v/>
      </c>
      <c r="Y164" s="861"/>
      <c r="Z164" s="864"/>
      <c r="AA164" s="870"/>
      <c r="AB164" s="852" t="str">
        <f>IFERROR(AA164*VLOOKUP(AG164,'【参考】数式用3'!$AD$24:$BA$27,MATCH(N164,'【参考】数式用3'!$AD$2:$BA$2,0)),"")</f>
        <v/>
      </c>
      <c r="AC164" s="878"/>
      <c r="AD164" s="881" t="str">
        <f t="shared" si="8"/>
        <v/>
      </c>
      <c r="AE164" s="884" t="str">
        <f t="shared" si="9"/>
        <v/>
      </c>
      <c r="AF164" s="884" t="str">
        <f t="shared" si="10"/>
        <v/>
      </c>
      <c r="AG164" s="884" t="str">
        <f t="shared" si="11"/>
        <v/>
      </c>
    </row>
    <row r="165" spans="1:33" ht="24.9" customHeight="1">
      <c r="A165" s="729">
        <v>150</v>
      </c>
      <c r="B165" s="742" t="str">
        <f>IF(基本情報入力シート!C202="","",基本情報入力シート!C202)</f>
        <v/>
      </c>
      <c r="C165" s="750"/>
      <c r="D165" s="750"/>
      <c r="E165" s="750"/>
      <c r="F165" s="750"/>
      <c r="G165" s="750"/>
      <c r="H165" s="750"/>
      <c r="I165" s="761"/>
      <c r="J165" s="767" t="str">
        <f>IF(基本情報入力シート!M202="","",基本情報入力シート!M202)</f>
        <v/>
      </c>
      <c r="K165" s="768" t="str">
        <f>IF(基本情報入力シート!R202="","",基本情報入力シート!R202)</f>
        <v/>
      </c>
      <c r="L165" s="768" t="str">
        <f>IF(基本情報入力シート!W202="","",基本情報入力シート!W202)</f>
        <v/>
      </c>
      <c r="M165" s="784" t="str">
        <f>IF(基本情報入力シート!X202="","",基本情報入力シート!X202)</f>
        <v/>
      </c>
      <c r="N165" s="796" t="str">
        <f>IF(基本情報入力シート!Y202="","",基本情報入力シート!Y202)</f>
        <v/>
      </c>
      <c r="O165" s="804"/>
      <c r="P165" s="808"/>
      <c r="Q165" s="813"/>
      <c r="R165" s="820"/>
      <c r="S165" s="825"/>
      <c r="T165" s="830" t="str">
        <f>IFERROR(S165*VLOOKUP(AE165,'【参考】数式用3'!$AD$3:$BA$14,MATCH(N165,'【参考】数式用3'!$AD$2:$BA$2,0)),"")</f>
        <v/>
      </c>
      <c r="U165" s="835"/>
      <c r="V165" s="842"/>
      <c r="W165" s="843"/>
      <c r="X165" s="852" t="str">
        <f>IFERROR(V165*VLOOKUP(AF165,'【参考】数式用3'!$AD$15:$BA$23,MATCH(N165,'【参考】数式用3'!$AD$2:$BA$2,0)),"")</f>
        <v/>
      </c>
      <c r="Y165" s="861"/>
      <c r="Z165" s="864"/>
      <c r="AA165" s="870"/>
      <c r="AB165" s="852" t="str">
        <f>IFERROR(AA165*VLOOKUP(AG165,'【参考】数式用3'!$AD$24:$BA$27,MATCH(N165,'【参考】数式用3'!$AD$2:$BA$2,0)),"")</f>
        <v/>
      </c>
      <c r="AC165" s="878"/>
      <c r="AD165" s="881" t="str">
        <f t="shared" si="8"/>
        <v/>
      </c>
      <c r="AE165" s="884" t="str">
        <f t="shared" si="9"/>
        <v/>
      </c>
      <c r="AF165" s="884" t="str">
        <f t="shared" si="10"/>
        <v/>
      </c>
      <c r="AG165" s="884" t="str">
        <f t="shared" si="11"/>
        <v/>
      </c>
    </row>
    <row r="166" spans="1:33" ht="24.9" customHeight="1">
      <c r="A166" s="729">
        <v>151</v>
      </c>
      <c r="B166" s="742" t="str">
        <f>IF(基本情報入力シート!C203="","",基本情報入力シート!C203)</f>
        <v/>
      </c>
      <c r="C166" s="750"/>
      <c r="D166" s="750"/>
      <c r="E166" s="750"/>
      <c r="F166" s="750"/>
      <c r="G166" s="750"/>
      <c r="H166" s="750"/>
      <c r="I166" s="761"/>
      <c r="J166" s="767" t="str">
        <f>IF(基本情報入力シート!M203="","",基本情報入力シート!M203)</f>
        <v/>
      </c>
      <c r="K166" s="768" t="str">
        <f>IF(基本情報入力シート!R203="","",基本情報入力シート!R203)</f>
        <v/>
      </c>
      <c r="L166" s="768" t="str">
        <f>IF(基本情報入力シート!W203="","",基本情報入力シート!W203)</f>
        <v/>
      </c>
      <c r="M166" s="784" t="str">
        <f>IF(基本情報入力シート!X203="","",基本情報入力シート!X203)</f>
        <v/>
      </c>
      <c r="N166" s="796" t="str">
        <f>IF(基本情報入力シート!Y203="","",基本情報入力シート!Y203)</f>
        <v/>
      </c>
      <c r="O166" s="804"/>
      <c r="P166" s="808"/>
      <c r="Q166" s="813"/>
      <c r="R166" s="820"/>
      <c r="S166" s="825"/>
      <c r="T166" s="830" t="str">
        <f>IFERROR(S166*VLOOKUP(AE166,'【参考】数式用3'!$AD$3:$BA$14,MATCH(N166,'【参考】数式用3'!$AD$2:$BA$2,0)),"")</f>
        <v/>
      </c>
      <c r="U166" s="835"/>
      <c r="V166" s="842"/>
      <c r="W166" s="843"/>
      <c r="X166" s="852" t="str">
        <f>IFERROR(V166*VLOOKUP(AF166,'【参考】数式用3'!$AD$15:$BA$23,MATCH(N166,'【参考】数式用3'!$AD$2:$BA$2,0)),"")</f>
        <v/>
      </c>
      <c r="Y166" s="861"/>
      <c r="Z166" s="864"/>
      <c r="AA166" s="870"/>
      <c r="AB166" s="852" t="str">
        <f>IFERROR(AA166*VLOOKUP(AG166,'【参考】数式用3'!$AD$24:$BA$27,MATCH(N166,'【参考】数式用3'!$AD$2:$BA$2,0)),"")</f>
        <v/>
      </c>
      <c r="AC166" s="878"/>
      <c r="AD166" s="881" t="str">
        <f t="shared" si="8"/>
        <v/>
      </c>
      <c r="AE166" s="884" t="str">
        <f t="shared" si="9"/>
        <v/>
      </c>
      <c r="AF166" s="884" t="str">
        <f t="shared" si="10"/>
        <v/>
      </c>
      <c r="AG166" s="884" t="str">
        <f t="shared" si="11"/>
        <v/>
      </c>
    </row>
    <row r="167" spans="1:33" ht="24.9" customHeight="1">
      <c r="A167" s="729">
        <v>152</v>
      </c>
      <c r="B167" s="742" t="str">
        <f>IF(基本情報入力シート!C204="","",基本情報入力シート!C204)</f>
        <v/>
      </c>
      <c r="C167" s="750"/>
      <c r="D167" s="750"/>
      <c r="E167" s="750"/>
      <c r="F167" s="750"/>
      <c r="G167" s="750"/>
      <c r="H167" s="750"/>
      <c r="I167" s="761"/>
      <c r="J167" s="767" t="str">
        <f>IF(基本情報入力シート!M204="","",基本情報入力シート!M204)</f>
        <v/>
      </c>
      <c r="K167" s="768" t="str">
        <f>IF(基本情報入力シート!R204="","",基本情報入力シート!R204)</f>
        <v/>
      </c>
      <c r="L167" s="768" t="str">
        <f>IF(基本情報入力シート!W204="","",基本情報入力シート!W204)</f>
        <v/>
      </c>
      <c r="M167" s="784" t="str">
        <f>IF(基本情報入力シート!X204="","",基本情報入力シート!X204)</f>
        <v/>
      </c>
      <c r="N167" s="796" t="str">
        <f>IF(基本情報入力シート!Y204="","",基本情報入力シート!Y204)</f>
        <v/>
      </c>
      <c r="O167" s="804"/>
      <c r="P167" s="808"/>
      <c r="Q167" s="813"/>
      <c r="R167" s="820"/>
      <c r="S167" s="825"/>
      <c r="T167" s="830" t="str">
        <f>IFERROR(S167*VLOOKUP(AE167,'【参考】数式用3'!$AD$3:$BA$14,MATCH(N167,'【参考】数式用3'!$AD$2:$BA$2,0)),"")</f>
        <v/>
      </c>
      <c r="U167" s="835"/>
      <c r="V167" s="842"/>
      <c r="W167" s="843"/>
      <c r="X167" s="852" t="str">
        <f>IFERROR(V167*VLOOKUP(AF167,'【参考】数式用3'!$AD$15:$BA$23,MATCH(N167,'【参考】数式用3'!$AD$2:$BA$2,0)),"")</f>
        <v/>
      </c>
      <c r="Y167" s="861"/>
      <c r="Z167" s="864"/>
      <c r="AA167" s="870"/>
      <c r="AB167" s="852" t="str">
        <f>IFERROR(AA167*VLOOKUP(AG167,'【参考】数式用3'!$AD$24:$BA$27,MATCH(N167,'【参考】数式用3'!$AD$2:$BA$2,0)),"")</f>
        <v/>
      </c>
      <c r="AC167" s="878"/>
      <c r="AD167" s="881" t="str">
        <f t="shared" si="8"/>
        <v/>
      </c>
      <c r="AE167" s="884" t="str">
        <f t="shared" si="9"/>
        <v/>
      </c>
      <c r="AF167" s="884" t="str">
        <f t="shared" si="10"/>
        <v/>
      </c>
      <c r="AG167" s="884" t="str">
        <f t="shared" si="11"/>
        <v/>
      </c>
    </row>
    <row r="168" spans="1:33" ht="24.9" customHeight="1">
      <c r="A168" s="729">
        <v>153</v>
      </c>
      <c r="B168" s="742" t="str">
        <f>IF(基本情報入力シート!C205="","",基本情報入力シート!C205)</f>
        <v/>
      </c>
      <c r="C168" s="750"/>
      <c r="D168" s="750"/>
      <c r="E168" s="750"/>
      <c r="F168" s="750"/>
      <c r="G168" s="750"/>
      <c r="H168" s="750"/>
      <c r="I168" s="761"/>
      <c r="J168" s="767" t="str">
        <f>IF(基本情報入力シート!M205="","",基本情報入力シート!M205)</f>
        <v/>
      </c>
      <c r="K168" s="768" t="str">
        <f>IF(基本情報入力シート!R205="","",基本情報入力シート!R205)</f>
        <v/>
      </c>
      <c r="L168" s="768" t="str">
        <f>IF(基本情報入力シート!W205="","",基本情報入力シート!W205)</f>
        <v/>
      </c>
      <c r="M168" s="784" t="str">
        <f>IF(基本情報入力シート!X205="","",基本情報入力シート!X205)</f>
        <v/>
      </c>
      <c r="N168" s="796" t="str">
        <f>IF(基本情報入力シート!Y205="","",基本情報入力シート!Y205)</f>
        <v/>
      </c>
      <c r="O168" s="804"/>
      <c r="P168" s="808"/>
      <c r="Q168" s="813"/>
      <c r="R168" s="820"/>
      <c r="S168" s="825"/>
      <c r="T168" s="830" t="str">
        <f>IFERROR(S168*VLOOKUP(AE168,'【参考】数式用3'!$AD$3:$BA$14,MATCH(N168,'【参考】数式用3'!$AD$2:$BA$2,0)),"")</f>
        <v/>
      </c>
      <c r="U168" s="835"/>
      <c r="V168" s="842"/>
      <c r="W168" s="843"/>
      <c r="X168" s="852" t="str">
        <f>IFERROR(V168*VLOOKUP(AF168,'【参考】数式用3'!$AD$15:$BA$23,MATCH(N168,'【参考】数式用3'!$AD$2:$BA$2,0)),"")</f>
        <v/>
      </c>
      <c r="Y168" s="861"/>
      <c r="Z168" s="864"/>
      <c r="AA168" s="870"/>
      <c r="AB168" s="852" t="str">
        <f>IFERROR(AA168*VLOOKUP(AG168,'【参考】数式用3'!$AD$24:$BA$27,MATCH(N168,'【参考】数式用3'!$AD$2:$BA$2,0)),"")</f>
        <v/>
      </c>
      <c r="AC168" s="878"/>
      <c r="AD168" s="881" t="str">
        <f t="shared" si="8"/>
        <v/>
      </c>
      <c r="AE168" s="884" t="str">
        <f t="shared" si="9"/>
        <v/>
      </c>
      <c r="AF168" s="884" t="str">
        <f t="shared" si="10"/>
        <v/>
      </c>
      <c r="AG168" s="884" t="str">
        <f t="shared" si="11"/>
        <v/>
      </c>
    </row>
    <row r="169" spans="1:33" ht="24.9" customHeight="1">
      <c r="A169" s="729">
        <v>154</v>
      </c>
      <c r="B169" s="742" t="str">
        <f>IF(基本情報入力シート!C206="","",基本情報入力シート!C206)</f>
        <v/>
      </c>
      <c r="C169" s="750"/>
      <c r="D169" s="750"/>
      <c r="E169" s="750"/>
      <c r="F169" s="750"/>
      <c r="G169" s="750"/>
      <c r="H169" s="750"/>
      <c r="I169" s="761"/>
      <c r="J169" s="767" t="str">
        <f>IF(基本情報入力シート!M206="","",基本情報入力シート!M206)</f>
        <v/>
      </c>
      <c r="K169" s="768" t="str">
        <f>IF(基本情報入力シート!R206="","",基本情報入力シート!R206)</f>
        <v/>
      </c>
      <c r="L169" s="768" t="str">
        <f>IF(基本情報入力シート!W206="","",基本情報入力シート!W206)</f>
        <v/>
      </c>
      <c r="M169" s="784" t="str">
        <f>IF(基本情報入力シート!X206="","",基本情報入力シート!X206)</f>
        <v/>
      </c>
      <c r="N169" s="796" t="str">
        <f>IF(基本情報入力シート!Y206="","",基本情報入力シート!Y206)</f>
        <v/>
      </c>
      <c r="O169" s="804"/>
      <c r="P169" s="808"/>
      <c r="Q169" s="813"/>
      <c r="R169" s="820"/>
      <c r="S169" s="825"/>
      <c r="T169" s="830" t="str">
        <f>IFERROR(S169*VLOOKUP(AE169,'【参考】数式用3'!$AD$3:$BA$14,MATCH(N169,'【参考】数式用3'!$AD$2:$BA$2,0)),"")</f>
        <v/>
      </c>
      <c r="U169" s="835"/>
      <c r="V169" s="842"/>
      <c r="W169" s="843"/>
      <c r="X169" s="852" t="str">
        <f>IFERROR(V169*VLOOKUP(AF169,'【参考】数式用3'!$AD$15:$BA$23,MATCH(N169,'【参考】数式用3'!$AD$2:$BA$2,0)),"")</f>
        <v/>
      </c>
      <c r="Y169" s="861"/>
      <c r="Z169" s="864"/>
      <c r="AA169" s="870"/>
      <c r="AB169" s="852" t="str">
        <f>IFERROR(AA169*VLOOKUP(AG169,'【参考】数式用3'!$AD$24:$BA$27,MATCH(N169,'【参考】数式用3'!$AD$2:$BA$2,0)),"")</f>
        <v/>
      </c>
      <c r="AC169" s="878"/>
      <c r="AD169" s="881" t="str">
        <f t="shared" si="8"/>
        <v/>
      </c>
      <c r="AE169" s="884" t="str">
        <f t="shared" si="9"/>
        <v/>
      </c>
      <c r="AF169" s="884" t="str">
        <f t="shared" si="10"/>
        <v/>
      </c>
      <c r="AG169" s="884" t="str">
        <f t="shared" si="11"/>
        <v/>
      </c>
    </row>
    <row r="170" spans="1:33" ht="24.9" customHeight="1">
      <c r="A170" s="729">
        <v>155</v>
      </c>
      <c r="B170" s="742" t="str">
        <f>IF(基本情報入力シート!C207="","",基本情報入力シート!C207)</f>
        <v/>
      </c>
      <c r="C170" s="750"/>
      <c r="D170" s="750"/>
      <c r="E170" s="750"/>
      <c r="F170" s="750"/>
      <c r="G170" s="750"/>
      <c r="H170" s="750"/>
      <c r="I170" s="761"/>
      <c r="J170" s="767" t="str">
        <f>IF(基本情報入力シート!M207="","",基本情報入力シート!M207)</f>
        <v/>
      </c>
      <c r="K170" s="768" t="str">
        <f>IF(基本情報入力シート!R207="","",基本情報入力シート!R207)</f>
        <v/>
      </c>
      <c r="L170" s="768" t="str">
        <f>IF(基本情報入力シート!W207="","",基本情報入力シート!W207)</f>
        <v/>
      </c>
      <c r="M170" s="784" t="str">
        <f>IF(基本情報入力シート!X207="","",基本情報入力シート!X207)</f>
        <v/>
      </c>
      <c r="N170" s="796" t="str">
        <f>IF(基本情報入力シート!Y207="","",基本情報入力シート!Y207)</f>
        <v/>
      </c>
      <c r="O170" s="804"/>
      <c r="P170" s="808"/>
      <c r="Q170" s="813"/>
      <c r="R170" s="820"/>
      <c r="S170" s="825"/>
      <c r="T170" s="830" t="str">
        <f>IFERROR(S170*VLOOKUP(AE170,'【参考】数式用3'!$AD$3:$BA$14,MATCH(N170,'【参考】数式用3'!$AD$2:$BA$2,0)),"")</f>
        <v/>
      </c>
      <c r="U170" s="835"/>
      <c r="V170" s="842"/>
      <c r="W170" s="843"/>
      <c r="X170" s="852" t="str">
        <f>IFERROR(V170*VLOOKUP(AF170,'【参考】数式用3'!$AD$15:$BA$23,MATCH(N170,'【参考】数式用3'!$AD$2:$BA$2,0)),"")</f>
        <v/>
      </c>
      <c r="Y170" s="861"/>
      <c r="Z170" s="864"/>
      <c r="AA170" s="870"/>
      <c r="AB170" s="852" t="str">
        <f>IFERROR(AA170*VLOOKUP(AG170,'【参考】数式用3'!$AD$24:$BA$27,MATCH(N170,'【参考】数式用3'!$AD$2:$BA$2,0)),"")</f>
        <v/>
      </c>
      <c r="AC170" s="878"/>
      <c r="AD170" s="881" t="str">
        <f t="shared" si="8"/>
        <v/>
      </c>
      <c r="AE170" s="884" t="str">
        <f t="shared" si="9"/>
        <v/>
      </c>
      <c r="AF170" s="884" t="str">
        <f t="shared" si="10"/>
        <v/>
      </c>
      <c r="AG170" s="884" t="str">
        <f t="shared" si="11"/>
        <v/>
      </c>
    </row>
    <row r="171" spans="1:33" ht="24.9" customHeight="1">
      <c r="A171" s="729">
        <v>156</v>
      </c>
      <c r="B171" s="742" t="str">
        <f>IF(基本情報入力シート!C208="","",基本情報入力シート!C208)</f>
        <v/>
      </c>
      <c r="C171" s="750"/>
      <c r="D171" s="750"/>
      <c r="E171" s="750"/>
      <c r="F171" s="750"/>
      <c r="G171" s="750"/>
      <c r="H171" s="750"/>
      <c r="I171" s="761"/>
      <c r="J171" s="767" t="str">
        <f>IF(基本情報入力シート!M208="","",基本情報入力シート!M208)</f>
        <v/>
      </c>
      <c r="K171" s="768" t="str">
        <f>IF(基本情報入力シート!R208="","",基本情報入力シート!R208)</f>
        <v/>
      </c>
      <c r="L171" s="768" t="str">
        <f>IF(基本情報入力シート!W208="","",基本情報入力シート!W208)</f>
        <v/>
      </c>
      <c r="M171" s="784" t="str">
        <f>IF(基本情報入力シート!X208="","",基本情報入力シート!X208)</f>
        <v/>
      </c>
      <c r="N171" s="796" t="str">
        <f>IF(基本情報入力シート!Y208="","",基本情報入力シート!Y208)</f>
        <v/>
      </c>
      <c r="O171" s="804"/>
      <c r="P171" s="808"/>
      <c r="Q171" s="813"/>
      <c r="R171" s="820"/>
      <c r="S171" s="825"/>
      <c r="T171" s="830" t="str">
        <f>IFERROR(S171*VLOOKUP(AE171,'【参考】数式用3'!$AD$3:$BA$14,MATCH(N171,'【参考】数式用3'!$AD$2:$BA$2,0)),"")</f>
        <v/>
      </c>
      <c r="U171" s="835"/>
      <c r="V171" s="842"/>
      <c r="W171" s="843"/>
      <c r="X171" s="852" t="str">
        <f>IFERROR(V171*VLOOKUP(AF171,'【参考】数式用3'!$AD$15:$BA$23,MATCH(N171,'【参考】数式用3'!$AD$2:$BA$2,0)),"")</f>
        <v/>
      </c>
      <c r="Y171" s="861"/>
      <c r="Z171" s="864"/>
      <c r="AA171" s="870"/>
      <c r="AB171" s="852" t="str">
        <f>IFERROR(AA171*VLOOKUP(AG171,'【参考】数式用3'!$AD$24:$BA$27,MATCH(N171,'【参考】数式用3'!$AD$2:$BA$2,0)),"")</f>
        <v/>
      </c>
      <c r="AC171" s="878"/>
      <c r="AD171" s="881" t="str">
        <f t="shared" si="8"/>
        <v/>
      </c>
      <c r="AE171" s="884" t="str">
        <f t="shared" si="9"/>
        <v/>
      </c>
      <c r="AF171" s="884" t="str">
        <f t="shared" si="10"/>
        <v/>
      </c>
      <c r="AG171" s="884" t="str">
        <f t="shared" si="11"/>
        <v/>
      </c>
    </row>
    <row r="172" spans="1:33" ht="24.9" customHeight="1">
      <c r="A172" s="729">
        <v>157</v>
      </c>
      <c r="B172" s="742" t="str">
        <f>IF(基本情報入力シート!C209="","",基本情報入力シート!C209)</f>
        <v/>
      </c>
      <c r="C172" s="750"/>
      <c r="D172" s="750"/>
      <c r="E172" s="750"/>
      <c r="F172" s="750"/>
      <c r="G172" s="750"/>
      <c r="H172" s="750"/>
      <c r="I172" s="761"/>
      <c r="J172" s="767" t="str">
        <f>IF(基本情報入力シート!M209="","",基本情報入力シート!M209)</f>
        <v/>
      </c>
      <c r="K172" s="768" t="str">
        <f>IF(基本情報入力シート!R209="","",基本情報入力シート!R209)</f>
        <v/>
      </c>
      <c r="L172" s="768" t="str">
        <f>IF(基本情報入力シート!W209="","",基本情報入力シート!W209)</f>
        <v/>
      </c>
      <c r="M172" s="784" t="str">
        <f>IF(基本情報入力シート!X209="","",基本情報入力シート!X209)</f>
        <v/>
      </c>
      <c r="N172" s="796" t="str">
        <f>IF(基本情報入力シート!Y209="","",基本情報入力シート!Y209)</f>
        <v/>
      </c>
      <c r="O172" s="804"/>
      <c r="P172" s="808"/>
      <c r="Q172" s="813"/>
      <c r="R172" s="820"/>
      <c r="S172" s="825"/>
      <c r="T172" s="830" t="str">
        <f>IFERROR(S172*VLOOKUP(AE172,'【参考】数式用3'!$AD$3:$BA$14,MATCH(N172,'【参考】数式用3'!$AD$2:$BA$2,0)),"")</f>
        <v/>
      </c>
      <c r="U172" s="835"/>
      <c r="V172" s="842"/>
      <c r="W172" s="843"/>
      <c r="X172" s="852" t="str">
        <f>IFERROR(V172*VLOOKUP(AF172,'【参考】数式用3'!$AD$15:$BA$23,MATCH(N172,'【参考】数式用3'!$AD$2:$BA$2,0)),"")</f>
        <v/>
      </c>
      <c r="Y172" s="861"/>
      <c r="Z172" s="864"/>
      <c r="AA172" s="870"/>
      <c r="AB172" s="852" t="str">
        <f>IFERROR(AA172*VLOOKUP(AG172,'【参考】数式用3'!$AD$24:$BA$27,MATCH(N172,'【参考】数式用3'!$AD$2:$BA$2,0)),"")</f>
        <v/>
      </c>
      <c r="AC172" s="878"/>
      <c r="AD172" s="881" t="str">
        <f t="shared" si="8"/>
        <v/>
      </c>
      <c r="AE172" s="884" t="str">
        <f t="shared" si="9"/>
        <v/>
      </c>
      <c r="AF172" s="884" t="str">
        <f t="shared" si="10"/>
        <v/>
      </c>
      <c r="AG172" s="884" t="str">
        <f t="shared" si="11"/>
        <v/>
      </c>
    </row>
    <row r="173" spans="1:33" ht="24.9" customHeight="1">
      <c r="A173" s="729">
        <v>158</v>
      </c>
      <c r="B173" s="742" t="str">
        <f>IF(基本情報入力シート!C210="","",基本情報入力シート!C210)</f>
        <v/>
      </c>
      <c r="C173" s="750"/>
      <c r="D173" s="750"/>
      <c r="E173" s="750"/>
      <c r="F173" s="750"/>
      <c r="G173" s="750"/>
      <c r="H173" s="750"/>
      <c r="I173" s="761"/>
      <c r="J173" s="767" t="str">
        <f>IF(基本情報入力シート!M210="","",基本情報入力シート!M210)</f>
        <v/>
      </c>
      <c r="K173" s="768" t="str">
        <f>IF(基本情報入力シート!R210="","",基本情報入力シート!R210)</f>
        <v/>
      </c>
      <c r="L173" s="768" t="str">
        <f>IF(基本情報入力シート!W210="","",基本情報入力シート!W210)</f>
        <v/>
      </c>
      <c r="M173" s="784" t="str">
        <f>IF(基本情報入力シート!X210="","",基本情報入力シート!X210)</f>
        <v/>
      </c>
      <c r="N173" s="796" t="str">
        <f>IF(基本情報入力シート!Y210="","",基本情報入力シート!Y210)</f>
        <v/>
      </c>
      <c r="O173" s="804"/>
      <c r="P173" s="808"/>
      <c r="Q173" s="813"/>
      <c r="R173" s="820"/>
      <c r="S173" s="825"/>
      <c r="T173" s="830" t="str">
        <f>IFERROR(S173*VLOOKUP(AE173,'【参考】数式用3'!$AD$3:$BA$14,MATCH(N173,'【参考】数式用3'!$AD$2:$BA$2,0)),"")</f>
        <v/>
      </c>
      <c r="U173" s="835"/>
      <c r="V173" s="842"/>
      <c r="W173" s="843"/>
      <c r="X173" s="852" t="str">
        <f>IFERROR(V173*VLOOKUP(AF173,'【参考】数式用3'!$AD$15:$BA$23,MATCH(N173,'【参考】数式用3'!$AD$2:$BA$2,0)),"")</f>
        <v/>
      </c>
      <c r="Y173" s="861"/>
      <c r="Z173" s="864"/>
      <c r="AA173" s="870"/>
      <c r="AB173" s="852" t="str">
        <f>IFERROR(AA173*VLOOKUP(AG173,'【参考】数式用3'!$AD$24:$BA$27,MATCH(N173,'【参考】数式用3'!$AD$2:$BA$2,0)),"")</f>
        <v/>
      </c>
      <c r="AC173" s="878"/>
      <c r="AD173" s="881" t="str">
        <f t="shared" si="8"/>
        <v/>
      </c>
      <c r="AE173" s="884" t="str">
        <f t="shared" si="9"/>
        <v/>
      </c>
      <c r="AF173" s="884" t="str">
        <f t="shared" si="10"/>
        <v/>
      </c>
      <c r="AG173" s="884" t="str">
        <f t="shared" si="11"/>
        <v/>
      </c>
    </row>
    <row r="174" spans="1:33" ht="24.9" customHeight="1">
      <c r="A174" s="729">
        <v>159</v>
      </c>
      <c r="B174" s="742" t="str">
        <f>IF(基本情報入力シート!C211="","",基本情報入力シート!C211)</f>
        <v/>
      </c>
      <c r="C174" s="750"/>
      <c r="D174" s="750"/>
      <c r="E174" s="750"/>
      <c r="F174" s="750"/>
      <c r="G174" s="750"/>
      <c r="H174" s="750"/>
      <c r="I174" s="761"/>
      <c r="J174" s="767" t="str">
        <f>IF(基本情報入力シート!M211="","",基本情報入力シート!M211)</f>
        <v/>
      </c>
      <c r="K174" s="768" t="str">
        <f>IF(基本情報入力シート!R211="","",基本情報入力シート!R211)</f>
        <v/>
      </c>
      <c r="L174" s="768" t="str">
        <f>IF(基本情報入力シート!W211="","",基本情報入力シート!W211)</f>
        <v/>
      </c>
      <c r="M174" s="784" t="str">
        <f>IF(基本情報入力シート!X211="","",基本情報入力シート!X211)</f>
        <v/>
      </c>
      <c r="N174" s="796" t="str">
        <f>IF(基本情報入力シート!Y211="","",基本情報入力シート!Y211)</f>
        <v/>
      </c>
      <c r="O174" s="804"/>
      <c r="P174" s="808"/>
      <c r="Q174" s="813"/>
      <c r="R174" s="820"/>
      <c r="S174" s="825"/>
      <c r="T174" s="830" t="str">
        <f>IFERROR(S174*VLOOKUP(AE174,'【参考】数式用3'!$AD$3:$BA$14,MATCH(N174,'【参考】数式用3'!$AD$2:$BA$2,0)),"")</f>
        <v/>
      </c>
      <c r="U174" s="835"/>
      <c r="V174" s="842"/>
      <c r="W174" s="843"/>
      <c r="X174" s="852" t="str">
        <f>IFERROR(V174*VLOOKUP(AF174,'【参考】数式用3'!$AD$15:$BA$23,MATCH(N174,'【参考】数式用3'!$AD$2:$BA$2,0)),"")</f>
        <v/>
      </c>
      <c r="Y174" s="861"/>
      <c r="Z174" s="864"/>
      <c r="AA174" s="870"/>
      <c r="AB174" s="852" t="str">
        <f>IFERROR(AA174*VLOOKUP(AG174,'【参考】数式用3'!$AD$24:$BA$27,MATCH(N174,'【参考】数式用3'!$AD$2:$BA$2,0)),"")</f>
        <v/>
      </c>
      <c r="AC174" s="878"/>
      <c r="AD174" s="881" t="str">
        <f t="shared" si="8"/>
        <v/>
      </c>
      <c r="AE174" s="884" t="str">
        <f t="shared" si="9"/>
        <v/>
      </c>
      <c r="AF174" s="884" t="str">
        <f t="shared" si="10"/>
        <v/>
      </c>
      <c r="AG174" s="884" t="str">
        <f t="shared" si="11"/>
        <v/>
      </c>
    </row>
    <row r="175" spans="1:33" ht="24.9" customHeight="1">
      <c r="A175" s="729">
        <v>160</v>
      </c>
      <c r="B175" s="742" t="str">
        <f>IF(基本情報入力シート!C212="","",基本情報入力シート!C212)</f>
        <v/>
      </c>
      <c r="C175" s="750"/>
      <c r="D175" s="750"/>
      <c r="E175" s="750"/>
      <c r="F175" s="750"/>
      <c r="G175" s="750"/>
      <c r="H175" s="750"/>
      <c r="I175" s="761"/>
      <c r="J175" s="767" t="str">
        <f>IF(基本情報入力シート!M212="","",基本情報入力シート!M212)</f>
        <v/>
      </c>
      <c r="K175" s="768" t="str">
        <f>IF(基本情報入力シート!R212="","",基本情報入力シート!R212)</f>
        <v/>
      </c>
      <c r="L175" s="768" t="str">
        <f>IF(基本情報入力シート!W212="","",基本情報入力シート!W212)</f>
        <v/>
      </c>
      <c r="M175" s="784" t="str">
        <f>IF(基本情報入力シート!X212="","",基本情報入力シート!X212)</f>
        <v/>
      </c>
      <c r="N175" s="796" t="str">
        <f>IF(基本情報入力シート!Y212="","",基本情報入力シート!Y212)</f>
        <v/>
      </c>
      <c r="O175" s="804"/>
      <c r="P175" s="808"/>
      <c r="Q175" s="813"/>
      <c r="R175" s="820"/>
      <c r="S175" s="825"/>
      <c r="T175" s="830" t="str">
        <f>IFERROR(S175*VLOOKUP(AE175,'【参考】数式用3'!$AD$3:$BA$14,MATCH(N175,'【参考】数式用3'!$AD$2:$BA$2,0)),"")</f>
        <v/>
      </c>
      <c r="U175" s="835"/>
      <c r="V175" s="842"/>
      <c r="W175" s="843"/>
      <c r="X175" s="852" t="str">
        <f>IFERROR(V175*VLOOKUP(AF175,'【参考】数式用3'!$AD$15:$BA$23,MATCH(N175,'【参考】数式用3'!$AD$2:$BA$2,0)),"")</f>
        <v/>
      </c>
      <c r="Y175" s="861"/>
      <c r="Z175" s="864"/>
      <c r="AA175" s="870"/>
      <c r="AB175" s="852" t="str">
        <f>IFERROR(AA175*VLOOKUP(AG175,'【参考】数式用3'!$AD$24:$BA$27,MATCH(N175,'【参考】数式用3'!$AD$2:$BA$2,0)),"")</f>
        <v/>
      </c>
      <c r="AC175" s="878"/>
      <c r="AD175" s="881" t="str">
        <f t="shared" si="8"/>
        <v/>
      </c>
      <c r="AE175" s="884" t="str">
        <f t="shared" si="9"/>
        <v/>
      </c>
      <c r="AF175" s="884" t="str">
        <f t="shared" si="10"/>
        <v/>
      </c>
      <c r="AG175" s="884" t="str">
        <f t="shared" si="11"/>
        <v/>
      </c>
    </row>
    <row r="176" spans="1:33" ht="24.9" customHeight="1">
      <c r="A176" s="729">
        <v>161</v>
      </c>
      <c r="B176" s="742" t="str">
        <f>IF(基本情報入力シート!C213="","",基本情報入力シート!C213)</f>
        <v/>
      </c>
      <c r="C176" s="750"/>
      <c r="D176" s="750"/>
      <c r="E176" s="750"/>
      <c r="F176" s="750"/>
      <c r="G176" s="750"/>
      <c r="H176" s="750"/>
      <c r="I176" s="761"/>
      <c r="J176" s="767" t="str">
        <f>IF(基本情報入力シート!M213="","",基本情報入力シート!M213)</f>
        <v/>
      </c>
      <c r="K176" s="768" t="str">
        <f>IF(基本情報入力シート!R213="","",基本情報入力シート!R213)</f>
        <v/>
      </c>
      <c r="L176" s="768" t="str">
        <f>IF(基本情報入力シート!W213="","",基本情報入力シート!W213)</f>
        <v/>
      </c>
      <c r="M176" s="784" t="str">
        <f>IF(基本情報入力シート!X213="","",基本情報入力シート!X213)</f>
        <v/>
      </c>
      <c r="N176" s="796" t="str">
        <f>IF(基本情報入力シート!Y213="","",基本情報入力シート!Y213)</f>
        <v/>
      </c>
      <c r="O176" s="804"/>
      <c r="P176" s="808"/>
      <c r="Q176" s="813"/>
      <c r="R176" s="820"/>
      <c r="S176" s="825"/>
      <c r="T176" s="830" t="str">
        <f>IFERROR(S176*VLOOKUP(AE176,'【参考】数式用3'!$AD$3:$BA$14,MATCH(N176,'【参考】数式用3'!$AD$2:$BA$2,0)),"")</f>
        <v/>
      </c>
      <c r="U176" s="835"/>
      <c r="V176" s="842"/>
      <c r="W176" s="843"/>
      <c r="X176" s="852" t="str">
        <f>IFERROR(V176*VLOOKUP(AF176,'【参考】数式用3'!$AD$15:$BA$23,MATCH(N176,'【参考】数式用3'!$AD$2:$BA$2,0)),"")</f>
        <v/>
      </c>
      <c r="Y176" s="861"/>
      <c r="Z176" s="864"/>
      <c r="AA176" s="870"/>
      <c r="AB176" s="852" t="str">
        <f>IFERROR(AA176*VLOOKUP(AG176,'【参考】数式用3'!$AD$24:$BA$27,MATCH(N176,'【参考】数式用3'!$AD$2:$BA$2,0)),"")</f>
        <v/>
      </c>
      <c r="AC176" s="878"/>
      <c r="AD176" s="881" t="str">
        <f t="shared" si="8"/>
        <v/>
      </c>
      <c r="AE176" s="884" t="str">
        <f t="shared" si="9"/>
        <v/>
      </c>
      <c r="AF176" s="884" t="str">
        <f t="shared" si="10"/>
        <v/>
      </c>
      <c r="AG176" s="884" t="str">
        <f t="shared" si="11"/>
        <v/>
      </c>
    </row>
    <row r="177" spans="1:33" ht="24.9" customHeight="1">
      <c r="A177" s="729">
        <v>162</v>
      </c>
      <c r="B177" s="742" t="str">
        <f>IF(基本情報入力シート!C214="","",基本情報入力シート!C214)</f>
        <v/>
      </c>
      <c r="C177" s="750"/>
      <c r="D177" s="750"/>
      <c r="E177" s="750"/>
      <c r="F177" s="750"/>
      <c r="G177" s="750"/>
      <c r="H177" s="750"/>
      <c r="I177" s="761"/>
      <c r="J177" s="767" t="str">
        <f>IF(基本情報入力シート!M214="","",基本情報入力シート!M214)</f>
        <v/>
      </c>
      <c r="K177" s="768" t="str">
        <f>IF(基本情報入力シート!R214="","",基本情報入力シート!R214)</f>
        <v/>
      </c>
      <c r="L177" s="768" t="str">
        <f>IF(基本情報入力シート!W214="","",基本情報入力シート!W214)</f>
        <v/>
      </c>
      <c r="M177" s="784" t="str">
        <f>IF(基本情報入力シート!X214="","",基本情報入力シート!X214)</f>
        <v/>
      </c>
      <c r="N177" s="796" t="str">
        <f>IF(基本情報入力シート!Y214="","",基本情報入力シート!Y214)</f>
        <v/>
      </c>
      <c r="O177" s="804"/>
      <c r="P177" s="808"/>
      <c r="Q177" s="813"/>
      <c r="R177" s="820"/>
      <c r="S177" s="825"/>
      <c r="T177" s="830" t="str">
        <f>IFERROR(S177*VLOOKUP(AE177,'【参考】数式用3'!$AD$3:$BA$14,MATCH(N177,'【参考】数式用3'!$AD$2:$BA$2,0)),"")</f>
        <v/>
      </c>
      <c r="U177" s="835"/>
      <c r="V177" s="842"/>
      <c r="W177" s="843"/>
      <c r="X177" s="852" t="str">
        <f>IFERROR(V177*VLOOKUP(AF177,'【参考】数式用3'!$AD$15:$BA$23,MATCH(N177,'【参考】数式用3'!$AD$2:$BA$2,0)),"")</f>
        <v/>
      </c>
      <c r="Y177" s="861"/>
      <c r="Z177" s="864"/>
      <c r="AA177" s="870"/>
      <c r="AB177" s="852" t="str">
        <f>IFERROR(AA177*VLOOKUP(AG177,'【参考】数式用3'!$AD$24:$BA$27,MATCH(N177,'【参考】数式用3'!$AD$2:$BA$2,0)),"")</f>
        <v/>
      </c>
      <c r="AC177" s="878"/>
      <c r="AD177" s="881" t="str">
        <f t="shared" si="8"/>
        <v/>
      </c>
      <c r="AE177" s="884" t="str">
        <f t="shared" si="9"/>
        <v/>
      </c>
      <c r="AF177" s="884" t="str">
        <f t="shared" si="10"/>
        <v/>
      </c>
      <c r="AG177" s="884" t="str">
        <f t="shared" si="11"/>
        <v/>
      </c>
    </row>
    <row r="178" spans="1:33" ht="24.9" customHeight="1">
      <c r="A178" s="729">
        <v>163</v>
      </c>
      <c r="B178" s="742" t="str">
        <f>IF(基本情報入力シート!C215="","",基本情報入力シート!C215)</f>
        <v/>
      </c>
      <c r="C178" s="750"/>
      <c r="D178" s="750"/>
      <c r="E178" s="750"/>
      <c r="F178" s="750"/>
      <c r="G178" s="750"/>
      <c r="H178" s="750"/>
      <c r="I178" s="761"/>
      <c r="J178" s="767" t="str">
        <f>IF(基本情報入力シート!M215="","",基本情報入力シート!M215)</f>
        <v/>
      </c>
      <c r="K178" s="768" t="str">
        <f>IF(基本情報入力シート!R215="","",基本情報入力シート!R215)</f>
        <v/>
      </c>
      <c r="L178" s="768" t="str">
        <f>IF(基本情報入力シート!W215="","",基本情報入力シート!W215)</f>
        <v/>
      </c>
      <c r="M178" s="784" t="str">
        <f>IF(基本情報入力シート!X215="","",基本情報入力シート!X215)</f>
        <v/>
      </c>
      <c r="N178" s="796" t="str">
        <f>IF(基本情報入力シート!Y215="","",基本情報入力シート!Y215)</f>
        <v/>
      </c>
      <c r="O178" s="804"/>
      <c r="P178" s="808"/>
      <c r="Q178" s="813"/>
      <c r="R178" s="820"/>
      <c r="S178" s="825"/>
      <c r="T178" s="830" t="str">
        <f>IFERROR(S178*VLOOKUP(AE178,'【参考】数式用3'!$AD$3:$BA$14,MATCH(N178,'【参考】数式用3'!$AD$2:$BA$2,0)),"")</f>
        <v/>
      </c>
      <c r="U178" s="835"/>
      <c r="V178" s="842"/>
      <c r="W178" s="843"/>
      <c r="X178" s="852" t="str">
        <f>IFERROR(V178*VLOOKUP(AF178,'【参考】数式用3'!$AD$15:$BA$23,MATCH(N178,'【参考】数式用3'!$AD$2:$BA$2,0)),"")</f>
        <v/>
      </c>
      <c r="Y178" s="861"/>
      <c r="Z178" s="864"/>
      <c r="AA178" s="870"/>
      <c r="AB178" s="852" t="str">
        <f>IFERROR(AA178*VLOOKUP(AG178,'【参考】数式用3'!$AD$24:$BA$27,MATCH(N178,'【参考】数式用3'!$AD$2:$BA$2,0)),"")</f>
        <v/>
      </c>
      <c r="AC178" s="878"/>
      <c r="AD178" s="881" t="str">
        <f t="shared" si="8"/>
        <v/>
      </c>
      <c r="AE178" s="884" t="str">
        <f t="shared" si="9"/>
        <v/>
      </c>
      <c r="AF178" s="884" t="str">
        <f t="shared" si="10"/>
        <v/>
      </c>
      <c r="AG178" s="884" t="str">
        <f t="shared" si="11"/>
        <v/>
      </c>
    </row>
    <row r="179" spans="1:33" ht="24.9" customHeight="1">
      <c r="A179" s="729">
        <v>164</v>
      </c>
      <c r="B179" s="742" t="str">
        <f>IF(基本情報入力シート!C216="","",基本情報入力シート!C216)</f>
        <v/>
      </c>
      <c r="C179" s="750"/>
      <c r="D179" s="750"/>
      <c r="E179" s="750"/>
      <c r="F179" s="750"/>
      <c r="G179" s="750"/>
      <c r="H179" s="750"/>
      <c r="I179" s="761"/>
      <c r="J179" s="767" t="str">
        <f>IF(基本情報入力シート!M216="","",基本情報入力シート!M216)</f>
        <v/>
      </c>
      <c r="K179" s="768" t="str">
        <f>IF(基本情報入力シート!R216="","",基本情報入力シート!R216)</f>
        <v/>
      </c>
      <c r="L179" s="768" t="str">
        <f>IF(基本情報入力シート!W216="","",基本情報入力シート!W216)</f>
        <v/>
      </c>
      <c r="M179" s="784" t="str">
        <f>IF(基本情報入力シート!X216="","",基本情報入力シート!X216)</f>
        <v/>
      </c>
      <c r="N179" s="796" t="str">
        <f>IF(基本情報入力シート!Y216="","",基本情報入力シート!Y216)</f>
        <v/>
      </c>
      <c r="O179" s="804"/>
      <c r="P179" s="808"/>
      <c r="Q179" s="813"/>
      <c r="R179" s="820"/>
      <c r="S179" s="825"/>
      <c r="T179" s="830" t="str">
        <f>IFERROR(S179*VLOOKUP(AE179,'【参考】数式用3'!$AD$3:$BA$14,MATCH(N179,'【参考】数式用3'!$AD$2:$BA$2,0)),"")</f>
        <v/>
      </c>
      <c r="U179" s="835"/>
      <c r="V179" s="842"/>
      <c r="W179" s="843"/>
      <c r="X179" s="852" t="str">
        <f>IFERROR(V179*VLOOKUP(AF179,'【参考】数式用3'!$AD$15:$BA$23,MATCH(N179,'【参考】数式用3'!$AD$2:$BA$2,0)),"")</f>
        <v/>
      </c>
      <c r="Y179" s="861"/>
      <c r="Z179" s="864"/>
      <c r="AA179" s="870"/>
      <c r="AB179" s="852" t="str">
        <f>IFERROR(AA179*VLOOKUP(AG179,'【参考】数式用3'!$AD$24:$BA$27,MATCH(N179,'【参考】数式用3'!$AD$2:$BA$2,0)),"")</f>
        <v/>
      </c>
      <c r="AC179" s="878"/>
      <c r="AD179" s="881" t="str">
        <f t="shared" si="8"/>
        <v/>
      </c>
      <c r="AE179" s="884" t="str">
        <f t="shared" si="9"/>
        <v/>
      </c>
      <c r="AF179" s="884" t="str">
        <f t="shared" si="10"/>
        <v/>
      </c>
      <c r="AG179" s="884" t="str">
        <f t="shared" si="11"/>
        <v/>
      </c>
    </row>
    <row r="180" spans="1:33" ht="24.9" customHeight="1">
      <c r="A180" s="729">
        <v>165</v>
      </c>
      <c r="B180" s="742" t="str">
        <f>IF(基本情報入力シート!C217="","",基本情報入力シート!C217)</f>
        <v/>
      </c>
      <c r="C180" s="750"/>
      <c r="D180" s="750"/>
      <c r="E180" s="750"/>
      <c r="F180" s="750"/>
      <c r="G180" s="750"/>
      <c r="H180" s="750"/>
      <c r="I180" s="761"/>
      <c r="J180" s="767" t="str">
        <f>IF(基本情報入力シート!M217="","",基本情報入力シート!M217)</f>
        <v/>
      </c>
      <c r="K180" s="768" t="str">
        <f>IF(基本情報入力シート!R217="","",基本情報入力シート!R217)</f>
        <v/>
      </c>
      <c r="L180" s="768" t="str">
        <f>IF(基本情報入力シート!W217="","",基本情報入力シート!W217)</f>
        <v/>
      </c>
      <c r="M180" s="784" t="str">
        <f>IF(基本情報入力シート!X217="","",基本情報入力シート!X217)</f>
        <v/>
      </c>
      <c r="N180" s="796" t="str">
        <f>IF(基本情報入力シート!Y217="","",基本情報入力シート!Y217)</f>
        <v/>
      </c>
      <c r="O180" s="804"/>
      <c r="P180" s="808"/>
      <c r="Q180" s="813"/>
      <c r="R180" s="820"/>
      <c r="S180" s="825"/>
      <c r="T180" s="830" t="str">
        <f>IFERROR(S180*VLOOKUP(AE180,'【参考】数式用3'!$AD$3:$BA$14,MATCH(N180,'【参考】数式用3'!$AD$2:$BA$2,0)),"")</f>
        <v/>
      </c>
      <c r="U180" s="835"/>
      <c r="V180" s="842"/>
      <c r="W180" s="843"/>
      <c r="X180" s="852" t="str">
        <f>IFERROR(V180*VLOOKUP(AF180,'【参考】数式用3'!$AD$15:$BA$23,MATCH(N180,'【参考】数式用3'!$AD$2:$BA$2,0)),"")</f>
        <v/>
      </c>
      <c r="Y180" s="861"/>
      <c r="Z180" s="864"/>
      <c r="AA180" s="870"/>
      <c r="AB180" s="852" t="str">
        <f>IFERROR(AA180*VLOOKUP(AG180,'【参考】数式用3'!$AD$24:$BA$27,MATCH(N180,'【参考】数式用3'!$AD$2:$BA$2,0)),"")</f>
        <v/>
      </c>
      <c r="AC180" s="878"/>
      <c r="AD180" s="881" t="str">
        <f t="shared" si="8"/>
        <v/>
      </c>
      <c r="AE180" s="884" t="str">
        <f t="shared" si="9"/>
        <v/>
      </c>
      <c r="AF180" s="884" t="str">
        <f t="shared" si="10"/>
        <v/>
      </c>
      <c r="AG180" s="884" t="str">
        <f t="shared" si="11"/>
        <v/>
      </c>
    </row>
    <row r="181" spans="1:33" ht="24.9" customHeight="1">
      <c r="A181" s="729">
        <v>166</v>
      </c>
      <c r="B181" s="742" t="str">
        <f>IF(基本情報入力シート!C218="","",基本情報入力シート!C218)</f>
        <v/>
      </c>
      <c r="C181" s="750"/>
      <c r="D181" s="750"/>
      <c r="E181" s="750"/>
      <c r="F181" s="750"/>
      <c r="G181" s="750"/>
      <c r="H181" s="750"/>
      <c r="I181" s="761"/>
      <c r="J181" s="767" t="str">
        <f>IF(基本情報入力シート!M218="","",基本情報入力シート!M218)</f>
        <v/>
      </c>
      <c r="K181" s="768" t="str">
        <f>IF(基本情報入力シート!R218="","",基本情報入力シート!R218)</f>
        <v/>
      </c>
      <c r="L181" s="768" t="str">
        <f>IF(基本情報入力シート!W218="","",基本情報入力シート!W218)</f>
        <v/>
      </c>
      <c r="M181" s="784" t="str">
        <f>IF(基本情報入力シート!X218="","",基本情報入力シート!X218)</f>
        <v/>
      </c>
      <c r="N181" s="796" t="str">
        <f>IF(基本情報入力シート!Y218="","",基本情報入力シート!Y218)</f>
        <v/>
      </c>
      <c r="O181" s="804"/>
      <c r="P181" s="808"/>
      <c r="Q181" s="813"/>
      <c r="R181" s="820"/>
      <c r="S181" s="825"/>
      <c r="T181" s="830" t="str">
        <f>IFERROR(S181*VLOOKUP(AE181,'【参考】数式用3'!$AD$3:$BA$14,MATCH(N181,'【参考】数式用3'!$AD$2:$BA$2,0)),"")</f>
        <v/>
      </c>
      <c r="U181" s="835"/>
      <c r="V181" s="842"/>
      <c r="W181" s="843"/>
      <c r="X181" s="852" t="str">
        <f>IFERROR(V181*VLOOKUP(AF181,'【参考】数式用3'!$AD$15:$BA$23,MATCH(N181,'【参考】数式用3'!$AD$2:$BA$2,0)),"")</f>
        <v/>
      </c>
      <c r="Y181" s="861"/>
      <c r="Z181" s="864"/>
      <c r="AA181" s="870"/>
      <c r="AB181" s="852" t="str">
        <f>IFERROR(AA181*VLOOKUP(AG181,'【参考】数式用3'!$AD$24:$BA$27,MATCH(N181,'【参考】数式用3'!$AD$2:$BA$2,0)),"")</f>
        <v/>
      </c>
      <c r="AC181" s="878"/>
      <c r="AD181" s="881" t="str">
        <f t="shared" si="8"/>
        <v/>
      </c>
      <c r="AE181" s="884" t="str">
        <f t="shared" si="9"/>
        <v/>
      </c>
      <c r="AF181" s="884" t="str">
        <f t="shared" si="10"/>
        <v/>
      </c>
      <c r="AG181" s="884" t="str">
        <f t="shared" si="11"/>
        <v/>
      </c>
    </row>
    <row r="182" spans="1:33" ht="24.9" customHeight="1">
      <c r="A182" s="729">
        <v>167</v>
      </c>
      <c r="B182" s="742" t="str">
        <f>IF(基本情報入力シート!C219="","",基本情報入力シート!C219)</f>
        <v/>
      </c>
      <c r="C182" s="750"/>
      <c r="D182" s="750"/>
      <c r="E182" s="750"/>
      <c r="F182" s="750"/>
      <c r="G182" s="750"/>
      <c r="H182" s="750"/>
      <c r="I182" s="761"/>
      <c r="J182" s="767" t="str">
        <f>IF(基本情報入力シート!M219="","",基本情報入力シート!M219)</f>
        <v/>
      </c>
      <c r="K182" s="768" t="str">
        <f>IF(基本情報入力シート!R219="","",基本情報入力シート!R219)</f>
        <v/>
      </c>
      <c r="L182" s="768" t="str">
        <f>IF(基本情報入力シート!W219="","",基本情報入力シート!W219)</f>
        <v/>
      </c>
      <c r="M182" s="784" t="str">
        <f>IF(基本情報入力シート!X219="","",基本情報入力シート!X219)</f>
        <v/>
      </c>
      <c r="N182" s="796" t="str">
        <f>IF(基本情報入力シート!Y219="","",基本情報入力シート!Y219)</f>
        <v/>
      </c>
      <c r="O182" s="804"/>
      <c r="P182" s="808"/>
      <c r="Q182" s="813"/>
      <c r="R182" s="820"/>
      <c r="S182" s="825"/>
      <c r="T182" s="830" t="str">
        <f>IFERROR(S182*VLOOKUP(AE182,'【参考】数式用3'!$AD$3:$BA$14,MATCH(N182,'【参考】数式用3'!$AD$2:$BA$2,0)),"")</f>
        <v/>
      </c>
      <c r="U182" s="835"/>
      <c r="V182" s="842"/>
      <c r="W182" s="843"/>
      <c r="X182" s="852" t="str">
        <f>IFERROR(V182*VLOOKUP(AF182,'【参考】数式用3'!$AD$15:$BA$23,MATCH(N182,'【参考】数式用3'!$AD$2:$BA$2,0)),"")</f>
        <v/>
      </c>
      <c r="Y182" s="861"/>
      <c r="Z182" s="864"/>
      <c r="AA182" s="870"/>
      <c r="AB182" s="852" t="str">
        <f>IFERROR(AA182*VLOOKUP(AG182,'【参考】数式用3'!$AD$24:$BA$27,MATCH(N182,'【参考】数式用3'!$AD$2:$BA$2,0)),"")</f>
        <v/>
      </c>
      <c r="AC182" s="878"/>
      <c r="AD182" s="881" t="str">
        <f t="shared" si="8"/>
        <v/>
      </c>
      <c r="AE182" s="884" t="str">
        <f t="shared" si="9"/>
        <v/>
      </c>
      <c r="AF182" s="884" t="str">
        <f t="shared" si="10"/>
        <v/>
      </c>
      <c r="AG182" s="884" t="str">
        <f t="shared" si="11"/>
        <v/>
      </c>
    </row>
    <row r="183" spans="1:33" ht="24.9" customHeight="1">
      <c r="A183" s="729">
        <v>168</v>
      </c>
      <c r="B183" s="742" t="str">
        <f>IF(基本情報入力シート!C220="","",基本情報入力シート!C220)</f>
        <v/>
      </c>
      <c r="C183" s="750"/>
      <c r="D183" s="750"/>
      <c r="E183" s="750"/>
      <c r="F183" s="750"/>
      <c r="G183" s="750"/>
      <c r="H183" s="750"/>
      <c r="I183" s="761"/>
      <c r="J183" s="767" t="str">
        <f>IF(基本情報入力シート!M220="","",基本情報入力シート!M220)</f>
        <v/>
      </c>
      <c r="K183" s="768" t="str">
        <f>IF(基本情報入力シート!R220="","",基本情報入力シート!R220)</f>
        <v/>
      </c>
      <c r="L183" s="768" t="str">
        <f>IF(基本情報入力シート!W220="","",基本情報入力シート!W220)</f>
        <v/>
      </c>
      <c r="M183" s="784" t="str">
        <f>IF(基本情報入力シート!X220="","",基本情報入力シート!X220)</f>
        <v/>
      </c>
      <c r="N183" s="796" t="str">
        <f>IF(基本情報入力シート!Y220="","",基本情報入力シート!Y220)</f>
        <v/>
      </c>
      <c r="O183" s="804"/>
      <c r="P183" s="808"/>
      <c r="Q183" s="813"/>
      <c r="R183" s="820"/>
      <c r="S183" s="825"/>
      <c r="T183" s="830" t="str">
        <f>IFERROR(S183*VLOOKUP(AE183,'【参考】数式用3'!$AD$3:$BA$14,MATCH(N183,'【参考】数式用3'!$AD$2:$BA$2,0)),"")</f>
        <v/>
      </c>
      <c r="U183" s="835"/>
      <c r="V183" s="842"/>
      <c r="W183" s="843"/>
      <c r="X183" s="852" t="str">
        <f>IFERROR(V183*VLOOKUP(AF183,'【参考】数式用3'!$AD$15:$BA$23,MATCH(N183,'【参考】数式用3'!$AD$2:$BA$2,0)),"")</f>
        <v/>
      </c>
      <c r="Y183" s="861"/>
      <c r="Z183" s="864"/>
      <c r="AA183" s="870"/>
      <c r="AB183" s="852" t="str">
        <f>IFERROR(AA183*VLOOKUP(AG183,'【参考】数式用3'!$AD$24:$BA$27,MATCH(N183,'【参考】数式用3'!$AD$2:$BA$2,0)),"")</f>
        <v/>
      </c>
      <c r="AC183" s="878"/>
      <c r="AD183" s="881" t="str">
        <f t="shared" si="8"/>
        <v/>
      </c>
      <c r="AE183" s="884" t="str">
        <f t="shared" si="9"/>
        <v/>
      </c>
      <c r="AF183" s="884" t="str">
        <f t="shared" si="10"/>
        <v/>
      </c>
      <c r="AG183" s="884" t="str">
        <f t="shared" si="11"/>
        <v/>
      </c>
    </row>
    <row r="184" spans="1:33" ht="24.9" customHeight="1">
      <c r="A184" s="729">
        <v>169</v>
      </c>
      <c r="B184" s="742" t="str">
        <f>IF(基本情報入力シート!C221="","",基本情報入力シート!C221)</f>
        <v/>
      </c>
      <c r="C184" s="750"/>
      <c r="D184" s="750"/>
      <c r="E184" s="750"/>
      <c r="F184" s="750"/>
      <c r="G184" s="750"/>
      <c r="H184" s="750"/>
      <c r="I184" s="761"/>
      <c r="J184" s="767" t="str">
        <f>IF(基本情報入力シート!M221="","",基本情報入力シート!M221)</f>
        <v/>
      </c>
      <c r="K184" s="768" t="str">
        <f>IF(基本情報入力シート!R221="","",基本情報入力シート!R221)</f>
        <v/>
      </c>
      <c r="L184" s="768" t="str">
        <f>IF(基本情報入力シート!W221="","",基本情報入力シート!W221)</f>
        <v/>
      </c>
      <c r="M184" s="784" t="str">
        <f>IF(基本情報入力シート!X221="","",基本情報入力シート!X221)</f>
        <v/>
      </c>
      <c r="N184" s="796" t="str">
        <f>IF(基本情報入力シート!Y221="","",基本情報入力シート!Y221)</f>
        <v/>
      </c>
      <c r="O184" s="804"/>
      <c r="P184" s="808"/>
      <c r="Q184" s="813"/>
      <c r="R184" s="820"/>
      <c r="S184" s="825"/>
      <c r="T184" s="830" t="str">
        <f>IFERROR(S184*VLOOKUP(AE184,'【参考】数式用3'!$AD$3:$BA$14,MATCH(N184,'【参考】数式用3'!$AD$2:$BA$2,0)),"")</f>
        <v/>
      </c>
      <c r="U184" s="835"/>
      <c r="V184" s="842"/>
      <c r="W184" s="843"/>
      <c r="X184" s="852" t="str">
        <f>IFERROR(V184*VLOOKUP(AF184,'【参考】数式用3'!$AD$15:$BA$23,MATCH(N184,'【参考】数式用3'!$AD$2:$BA$2,0)),"")</f>
        <v/>
      </c>
      <c r="Y184" s="861"/>
      <c r="Z184" s="864"/>
      <c r="AA184" s="870"/>
      <c r="AB184" s="852" t="str">
        <f>IFERROR(AA184*VLOOKUP(AG184,'【参考】数式用3'!$AD$24:$BA$27,MATCH(N184,'【参考】数式用3'!$AD$2:$BA$2,0)),"")</f>
        <v/>
      </c>
      <c r="AC184" s="878"/>
      <c r="AD184" s="881" t="str">
        <f t="shared" si="8"/>
        <v/>
      </c>
      <c r="AE184" s="884" t="str">
        <f t="shared" si="9"/>
        <v/>
      </c>
      <c r="AF184" s="884" t="str">
        <f t="shared" si="10"/>
        <v/>
      </c>
      <c r="AG184" s="884" t="str">
        <f t="shared" si="11"/>
        <v/>
      </c>
    </row>
    <row r="185" spans="1:33" ht="24.9" customHeight="1">
      <c r="A185" s="729">
        <v>170</v>
      </c>
      <c r="B185" s="742" t="str">
        <f>IF(基本情報入力シート!C222="","",基本情報入力シート!C222)</f>
        <v/>
      </c>
      <c r="C185" s="750"/>
      <c r="D185" s="750"/>
      <c r="E185" s="750"/>
      <c r="F185" s="750"/>
      <c r="G185" s="750"/>
      <c r="H185" s="750"/>
      <c r="I185" s="761"/>
      <c r="J185" s="767" t="str">
        <f>IF(基本情報入力シート!M222="","",基本情報入力シート!M222)</f>
        <v/>
      </c>
      <c r="K185" s="768" t="str">
        <f>IF(基本情報入力シート!R222="","",基本情報入力シート!R222)</f>
        <v/>
      </c>
      <c r="L185" s="768" t="str">
        <f>IF(基本情報入力シート!W222="","",基本情報入力シート!W222)</f>
        <v/>
      </c>
      <c r="M185" s="784" t="str">
        <f>IF(基本情報入力シート!X222="","",基本情報入力シート!X222)</f>
        <v/>
      </c>
      <c r="N185" s="796" t="str">
        <f>IF(基本情報入力シート!Y222="","",基本情報入力シート!Y222)</f>
        <v/>
      </c>
      <c r="O185" s="804"/>
      <c r="P185" s="808"/>
      <c r="Q185" s="813"/>
      <c r="R185" s="820"/>
      <c r="S185" s="825"/>
      <c r="T185" s="830" t="str">
        <f>IFERROR(S185*VLOOKUP(AE185,'【参考】数式用3'!$AD$3:$BA$14,MATCH(N185,'【参考】数式用3'!$AD$2:$BA$2,0)),"")</f>
        <v/>
      </c>
      <c r="U185" s="835"/>
      <c r="V185" s="842"/>
      <c r="W185" s="843"/>
      <c r="X185" s="852" t="str">
        <f>IFERROR(V185*VLOOKUP(AF185,'【参考】数式用3'!$AD$15:$BA$23,MATCH(N185,'【参考】数式用3'!$AD$2:$BA$2,0)),"")</f>
        <v/>
      </c>
      <c r="Y185" s="861"/>
      <c r="Z185" s="864"/>
      <c r="AA185" s="870"/>
      <c r="AB185" s="852" t="str">
        <f>IFERROR(AA185*VLOOKUP(AG185,'【参考】数式用3'!$AD$24:$BA$27,MATCH(N185,'【参考】数式用3'!$AD$2:$BA$2,0)),"")</f>
        <v/>
      </c>
      <c r="AC185" s="878"/>
      <c r="AD185" s="881" t="str">
        <f t="shared" si="8"/>
        <v/>
      </c>
      <c r="AE185" s="884" t="str">
        <f t="shared" si="9"/>
        <v/>
      </c>
      <c r="AF185" s="884" t="str">
        <f t="shared" si="10"/>
        <v/>
      </c>
      <c r="AG185" s="884" t="str">
        <f t="shared" si="11"/>
        <v/>
      </c>
    </row>
    <row r="186" spans="1:33" ht="24.9" customHeight="1">
      <c r="A186" s="729">
        <v>171</v>
      </c>
      <c r="B186" s="742" t="str">
        <f>IF(基本情報入力シート!C223="","",基本情報入力シート!C223)</f>
        <v/>
      </c>
      <c r="C186" s="750"/>
      <c r="D186" s="750"/>
      <c r="E186" s="750"/>
      <c r="F186" s="750"/>
      <c r="G186" s="750"/>
      <c r="H186" s="750"/>
      <c r="I186" s="761"/>
      <c r="J186" s="767" t="str">
        <f>IF(基本情報入力シート!M223="","",基本情報入力シート!M223)</f>
        <v/>
      </c>
      <c r="K186" s="768" t="str">
        <f>IF(基本情報入力シート!R223="","",基本情報入力シート!R223)</f>
        <v/>
      </c>
      <c r="L186" s="768" t="str">
        <f>IF(基本情報入力シート!W223="","",基本情報入力シート!W223)</f>
        <v/>
      </c>
      <c r="M186" s="784" t="str">
        <f>IF(基本情報入力シート!X223="","",基本情報入力シート!X223)</f>
        <v/>
      </c>
      <c r="N186" s="796" t="str">
        <f>IF(基本情報入力シート!Y223="","",基本情報入力シート!Y223)</f>
        <v/>
      </c>
      <c r="O186" s="804"/>
      <c r="P186" s="808"/>
      <c r="Q186" s="813"/>
      <c r="R186" s="820"/>
      <c r="S186" s="825"/>
      <c r="T186" s="830" t="str">
        <f>IFERROR(S186*VLOOKUP(AE186,'【参考】数式用3'!$AD$3:$BA$14,MATCH(N186,'【参考】数式用3'!$AD$2:$BA$2,0)),"")</f>
        <v/>
      </c>
      <c r="U186" s="835"/>
      <c r="V186" s="842"/>
      <c r="W186" s="843"/>
      <c r="X186" s="852" t="str">
        <f>IFERROR(V186*VLOOKUP(AF186,'【参考】数式用3'!$AD$15:$BA$23,MATCH(N186,'【参考】数式用3'!$AD$2:$BA$2,0)),"")</f>
        <v/>
      </c>
      <c r="Y186" s="861"/>
      <c r="Z186" s="864"/>
      <c r="AA186" s="870"/>
      <c r="AB186" s="852" t="str">
        <f>IFERROR(AA186*VLOOKUP(AG186,'【参考】数式用3'!$AD$24:$BA$27,MATCH(N186,'【参考】数式用3'!$AD$2:$BA$2,0)),"")</f>
        <v/>
      </c>
      <c r="AC186" s="878"/>
      <c r="AD186" s="881" t="str">
        <f t="shared" si="8"/>
        <v/>
      </c>
      <c r="AE186" s="884" t="str">
        <f t="shared" si="9"/>
        <v/>
      </c>
      <c r="AF186" s="884" t="str">
        <f t="shared" si="10"/>
        <v/>
      </c>
      <c r="AG186" s="884" t="str">
        <f t="shared" si="11"/>
        <v/>
      </c>
    </row>
    <row r="187" spans="1:33" ht="24.9" customHeight="1">
      <c r="A187" s="729">
        <v>172</v>
      </c>
      <c r="B187" s="742" t="str">
        <f>IF(基本情報入力シート!C224="","",基本情報入力シート!C224)</f>
        <v/>
      </c>
      <c r="C187" s="750"/>
      <c r="D187" s="750"/>
      <c r="E187" s="750"/>
      <c r="F187" s="750"/>
      <c r="G187" s="750"/>
      <c r="H187" s="750"/>
      <c r="I187" s="761"/>
      <c r="J187" s="767" t="str">
        <f>IF(基本情報入力シート!M224="","",基本情報入力シート!M224)</f>
        <v/>
      </c>
      <c r="K187" s="768" t="str">
        <f>IF(基本情報入力シート!R224="","",基本情報入力シート!R224)</f>
        <v/>
      </c>
      <c r="L187" s="768" t="str">
        <f>IF(基本情報入力シート!W224="","",基本情報入力シート!W224)</f>
        <v/>
      </c>
      <c r="M187" s="784" t="str">
        <f>IF(基本情報入力シート!X224="","",基本情報入力シート!X224)</f>
        <v/>
      </c>
      <c r="N187" s="796" t="str">
        <f>IF(基本情報入力シート!Y224="","",基本情報入力シート!Y224)</f>
        <v/>
      </c>
      <c r="O187" s="804"/>
      <c r="P187" s="808"/>
      <c r="Q187" s="813"/>
      <c r="R187" s="820"/>
      <c r="S187" s="825"/>
      <c r="T187" s="830" t="str">
        <f>IFERROR(S187*VLOOKUP(AE187,'【参考】数式用3'!$AD$3:$BA$14,MATCH(N187,'【参考】数式用3'!$AD$2:$BA$2,0)),"")</f>
        <v/>
      </c>
      <c r="U187" s="835"/>
      <c r="V187" s="842"/>
      <c r="W187" s="843"/>
      <c r="X187" s="852" t="str">
        <f>IFERROR(V187*VLOOKUP(AF187,'【参考】数式用3'!$AD$15:$BA$23,MATCH(N187,'【参考】数式用3'!$AD$2:$BA$2,0)),"")</f>
        <v/>
      </c>
      <c r="Y187" s="861"/>
      <c r="Z187" s="864"/>
      <c r="AA187" s="870"/>
      <c r="AB187" s="852" t="str">
        <f>IFERROR(AA187*VLOOKUP(AG187,'【参考】数式用3'!$AD$24:$BA$27,MATCH(N187,'【参考】数式用3'!$AD$2:$BA$2,0)),"")</f>
        <v/>
      </c>
      <c r="AC187" s="878"/>
      <c r="AD187" s="881" t="str">
        <f t="shared" si="8"/>
        <v/>
      </c>
      <c r="AE187" s="884" t="str">
        <f t="shared" si="9"/>
        <v/>
      </c>
      <c r="AF187" s="884" t="str">
        <f t="shared" si="10"/>
        <v/>
      </c>
      <c r="AG187" s="884" t="str">
        <f t="shared" si="11"/>
        <v/>
      </c>
    </row>
    <row r="188" spans="1:33" ht="24.9" customHeight="1">
      <c r="A188" s="729">
        <v>173</v>
      </c>
      <c r="B188" s="742" t="str">
        <f>IF(基本情報入力シート!C225="","",基本情報入力シート!C225)</f>
        <v/>
      </c>
      <c r="C188" s="750"/>
      <c r="D188" s="750"/>
      <c r="E188" s="750"/>
      <c r="F188" s="750"/>
      <c r="G188" s="750"/>
      <c r="H188" s="750"/>
      <c r="I188" s="761"/>
      <c r="J188" s="767" t="str">
        <f>IF(基本情報入力シート!M225="","",基本情報入力シート!M225)</f>
        <v/>
      </c>
      <c r="K188" s="768" t="str">
        <f>IF(基本情報入力シート!R225="","",基本情報入力シート!R225)</f>
        <v/>
      </c>
      <c r="L188" s="768" t="str">
        <f>IF(基本情報入力シート!W225="","",基本情報入力シート!W225)</f>
        <v/>
      </c>
      <c r="M188" s="784" t="str">
        <f>IF(基本情報入力シート!X225="","",基本情報入力シート!X225)</f>
        <v/>
      </c>
      <c r="N188" s="796" t="str">
        <f>IF(基本情報入力シート!Y225="","",基本情報入力シート!Y225)</f>
        <v/>
      </c>
      <c r="O188" s="804"/>
      <c r="P188" s="808"/>
      <c r="Q188" s="813"/>
      <c r="R188" s="820"/>
      <c r="S188" s="825"/>
      <c r="T188" s="830" t="str">
        <f>IFERROR(S188*VLOOKUP(AE188,'【参考】数式用3'!$AD$3:$BA$14,MATCH(N188,'【参考】数式用3'!$AD$2:$BA$2,0)),"")</f>
        <v/>
      </c>
      <c r="U188" s="835"/>
      <c r="V188" s="842"/>
      <c r="W188" s="843"/>
      <c r="X188" s="852" t="str">
        <f>IFERROR(V188*VLOOKUP(AF188,'【参考】数式用3'!$AD$15:$BA$23,MATCH(N188,'【参考】数式用3'!$AD$2:$BA$2,0)),"")</f>
        <v/>
      </c>
      <c r="Y188" s="861"/>
      <c r="Z188" s="864"/>
      <c r="AA188" s="870"/>
      <c r="AB188" s="852" t="str">
        <f>IFERROR(AA188*VLOOKUP(AG188,'【参考】数式用3'!$AD$24:$BA$27,MATCH(N188,'【参考】数式用3'!$AD$2:$BA$2,0)),"")</f>
        <v/>
      </c>
      <c r="AC188" s="878"/>
      <c r="AD188" s="881" t="str">
        <f t="shared" si="8"/>
        <v/>
      </c>
      <c r="AE188" s="884" t="str">
        <f t="shared" si="9"/>
        <v/>
      </c>
      <c r="AF188" s="884" t="str">
        <f t="shared" si="10"/>
        <v/>
      </c>
      <c r="AG188" s="884" t="str">
        <f t="shared" si="11"/>
        <v/>
      </c>
    </row>
    <row r="189" spans="1:33" ht="24.9" customHeight="1">
      <c r="A189" s="729">
        <v>174</v>
      </c>
      <c r="B189" s="742" t="str">
        <f>IF(基本情報入力シート!C226="","",基本情報入力シート!C226)</f>
        <v/>
      </c>
      <c r="C189" s="750"/>
      <c r="D189" s="750"/>
      <c r="E189" s="750"/>
      <c r="F189" s="750"/>
      <c r="G189" s="750"/>
      <c r="H189" s="750"/>
      <c r="I189" s="761"/>
      <c r="J189" s="767" t="str">
        <f>IF(基本情報入力シート!M226="","",基本情報入力シート!M226)</f>
        <v/>
      </c>
      <c r="K189" s="768" t="str">
        <f>IF(基本情報入力シート!R226="","",基本情報入力シート!R226)</f>
        <v/>
      </c>
      <c r="L189" s="768" t="str">
        <f>IF(基本情報入力シート!W226="","",基本情報入力シート!W226)</f>
        <v/>
      </c>
      <c r="M189" s="784" t="str">
        <f>IF(基本情報入力シート!X226="","",基本情報入力シート!X226)</f>
        <v/>
      </c>
      <c r="N189" s="796" t="str">
        <f>IF(基本情報入力シート!Y226="","",基本情報入力シート!Y226)</f>
        <v/>
      </c>
      <c r="O189" s="804"/>
      <c r="P189" s="808"/>
      <c r="Q189" s="813"/>
      <c r="R189" s="820"/>
      <c r="S189" s="825"/>
      <c r="T189" s="830" t="str">
        <f>IFERROR(S189*VLOOKUP(AE189,'【参考】数式用3'!$AD$3:$BA$14,MATCH(N189,'【参考】数式用3'!$AD$2:$BA$2,0)),"")</f>
        <v/>
      </c>
      <c r="U189" s="835"/>
      <c r="V189" s="842"/>
      <c r="W189" s="843"/>
      <c r="X189" s="852" t="str">
        <f>IFERROR(V189*VLOOKUP(AF189,'【参考】数式用3'!$AD$15:$BA$23,MATCH(N189,'【参考】数式用3'!$AD$2:$BA$2,0)),"")</f>
        <v/>
      </c>
      <c r="Y189" s="861"/>
      <c r="Z189" s="864"/>
      <c r="AA189" s="870"/>
      <c r="AB189" s="852" t="str">
        <f>IFERROR(AA189*VLOOKUP(AG189,'【参考】数式用3'!$AD$24:$BA$27,MATCH(N189,'【参考】数式用3'!$AD$2:$BA$2,0)),"")</f>
        <v/>
      </c>
      <c r="AC189" s="878"/>
      <c r="AD189" s="881" t="str">
        <f t="shared" si="8"/>
        <v/>
      </c>
      <c r="AE189" s="884" t="str">
        <f t="shared" si="9"/>
        <v/>
      </c>
      <c r="AF189" s="884" t="str">
        <f t="shared" si="10"/>
        <v/>
      </c>
      <c r="AG189" s="884" t="str">
        <f t="shared" si="11"/>
        <v/>
      </c>
    </row>
    <row r="190" spans="1:33" ht="24.9" customHeight="1">
      <c r="A190" s="729">
        <v>175</v>
      </c>
      <c r="B190" s="742" t="str">
        <f>IF(基本情報入力シート!C227="","",基本情報入力シート!C227)</f>
        <v/>
      </c>
      <c r="C190" s="750"/>
      <c r="D190" s="750"/>
      <c r="E190" s="750"/>
      <c r="F190" s="750"/>
      <c r="G190" s="750"/>
      <c r="H190" s="750"/>
      <c r="I190" s="761"/>
      <c r="J190" s="767" t="str">
        <f>IF(基本情報入力シート!M227="","",基本情報入力シート!M227)</f>
        <v/>
      </c>
      <c r="K190" s="768" t="str">
        <f>IF(基本情報入力シート!R227="","",基本情報入力シート!R227)</f>
        <v/>
      </c>
      <c r="L190" s="768" t="str">
        <f>IF(基本情報入力シート!W227="","",基本情報入力シート!W227)</f>
        <v/>
      </c>
      <c r="M190" s="784" t="str">
        <f>IF(基本情報入力シート!X227="","",基本情報入力シート!X227)</f>
        <v/>
      </c>
      <c r="N190" s="796" t="str">
        <f>IF(基本情報入力シート!Y227="","",基本情報入力シート!Y227)</f>
        <v/>
      </c>
      <c r="O190" s="804"/>
      <c r="P190" s="808"/>
      <c r="Q190" s="813"/>
      <c r="R190" s="820"/>
      <c r="S190" s="825"/>
      <c r="T190" s="830" t="str">
        <f>IFERROR(S190*VLOOKUP(AE190,'【参考】数式用3'!$AD$3:$BA$14,MATCH(N190,'【参考】数式用3'!$AD$2:$BA$2,0)),"")</f>
        <v/>
      </c>
      <c r="U190" s="835"/>
      <c r="V190" s="842"/>
      <c r="W190" s="843"/>
      <c r="X190" s="852" t="str">
        <f>IFERROR(V190*VLOOKUP(AF190,'【参考】数式用3'!$AD$15:$BA$23,MATCH(N190,'【参考】数式用3'!$AD$2:$BA$2,0)),"")</f>
        <v/>
      </c>
      <c r="Y190" s="861"/>
      <c r="Z190" s="864"/>
      <c r="AA190" s="870"/>
      <c r="AB190" s="852" t="str">
        <f>IFERROR(AA190*VLOOKUP(AG190,'【参考】数式用3'!$AD$24:$BA$27,MATCH(N190,'【参考】数式用3'!$AD$2:$BA$2,0)),"")</f>
        <v/>
      </c>
      <c r="AC190" s="878"/>
      <c r="AD190" s="881" t="str">
        <f t="shared" si="8"/>
        <v/>
      </c>
      <c r="AE190" s="884" t="str">
        <f t="shared" si="9"/>
        <v/>
      </c>
      <c r="AF190" s="884" t="str">
        <f t="shared" si="10"/>
        <v/>
      </c>
      <c r="AG190" s="884" t="str">
        <f t="shared" si="11"/>
        <v/>
      </c>
    </row>
    <row r="191" spans="1:33" ht="24.9" customHeight="1">
      <c r="A191" s="729">
        <v>176</v>
      </c>
      <c r="B191" s="742" t="str">
        <f>IF(基本情報入力シート!C228="","",基本情報入力シート!C228)</f>
        <v/>
      </c>
      <c r="C191" s="750"/>
      <c r="D191" s="750"/>
      <c r="E191" s="750"/>
      <c r="F191" s="750"/>
      <c r="G191" s="750"/>
      <c r="H191" s="750"/>
      <c r="I191" s="761"/>
      <c r="J191" s="767" t="str">
        <f>IF(基本情報入力シート!M228="","",基本情報入力シート!M228)</f>
        <v/>
      </c>
      <c r="K191" s="768" t="str">
        <f>IF(基本情報入力シート!R228="","",基本情報入力シート!R228)</f>
        <v/>
      </c>
      <c r="L191" s="768" t="str">
        <f>IF(基本情報入力シート!W228="","",基本情報入力シート!W228)</f>
        <v/>
      </c>
      <c r="M191" s="784" t="str">
        <f>IF(基本情報入力シート!X228="","",基本情報入力シート!X228)</f>
        <v/>
      </c>
      <c r="N191" s="796" t="str">
        <f>IF(基本情報入力シート!Y228="","",基本情報入力シート!Y228)</f>
        <v/>
      </c>
      <c r="O191" s="804"/>
      <c r="P191" s="808"/>
      <c r="Q191" s="813"/>
      <c r="R191" s="820"/>
      <c r="S191" s="825"/>
      <c r="T191" s="830" t="str">
        <f>IFERROR(S191*VLOOKUP(AE191,'【参考】数式用3'!$AD$3:$BA$14,MATCH(N191,'【参考】数式用3'!$AD$2:$BA$2,0)),"")</f>
        <v/>
      </c>
      <c r="U191" s="835"/>
      <c r="V191" s="842"/>
      <c r="W191" s="843"/>
      <c r="X191" s="852" t="str">
        <f>IFERROR(V191*VLOOKUP(AF191,'【参考】数式用3'!$AD$15:$BA$23,MATCH(N191,'【参考】数式用3'!$AD$2:$BA$2,0)),"")</f>
        <v/>
      </c>
      <c r="Y191" s="861"/>
      <c r="Z191" s="864"/>
      <c r="AA191" s="870"/>
      <c r="AB191" s="852" t="str">
        <f>IFERROR(AA191*VLOOKUP(AG191,'【参考】数式用3'!$AD$24:$BA$27,MATCH(N191,'【参考】数式用3'!$AD$2:$BA$2,0)),"")</f>
        <v/>
      </c>
      <c r="AC191" s="878"/>
      <c r="AD191" s="881" t="str">
        <f t="shared" si="8"/>
        <v/>
      </c>
      <c r="AE191" s="884" t="str">
        <f t="shared" si="9"/>
        <v/>
      </c>
      <c r="AF191" s="884" t="str">
        <f t="shared" si="10"/>
        <v/>
      </c>
      <c r="AG191" s="884" t="str">
        <f t="shared" si="11"/>
        <v/>
      </c>
    </row>
    <row r="192" spans="1:33" ht="24.9" customHeight="1">
      <c r="A192" s="729">
        <v>177</v>
      </c>
      <c r="B192" s="742" t="str">
        <f>IF(基本情報入力シート!C229="","",基本情報入力シート!C229)</f>
        <v/>
      </c>
      <c r="C192" s="750"/>
      <c r="D192" s="750"/>
      <c r="E192" s="750"/>
      <c r="F192" s="750"/>
      <c r="G192" s="750"/>
      <c r="H192" s="750"/>
      <c r="I192" s="761"/>
      <c r="J192" s="767" t="str">
        <f>IF(基本情報入力シート!M229="","",基本情報入力シート!M229)</f>
        <v/>
      </c>
      <c r="K192" s="768" t="str">
        <f>IF(基本情報入力シート!R229="","",基本情報入力シート!R229)</f>
        <v/>
      </c>
      <c r="L192" s="768" t="str">
        <f>IF(基本情報入力シート!W229="","",基本情報入力シート!W229)</f>
        <v/>
      </c>
      <c r="M192" s="784" t="str">
        <f>IF(基本情報入力シート!X229="","",基本情報入力シート!X229)</f>
        <v/>
      </c>
      <c r="N192" s="796" t="str">
        <f>IF(基本情報入力シート!Y229="","",基本情報入力シート!Y229)</f>
        <v/>
      </c>
      <c r="O192" s="804"/>
      <c r="P192" s="808"/>
      <c r="Q192" s="813"/>
      <c r="R192" s="820"/>
      <c r="S192" s="825"/>
      <c r="T192" s="830" t="str">
        <f>IFERROR(S192*VLOOKUP(AE192,'【参考】数式用3'!$AD$3:$BA$14,MATCH(N192,'【参考】数式用3'!$AD$2:$BA$2,0)),"")</f>
        <v/>
      </c>
      <c r="U192" s="835"/>
      <c r="V192" s="842"/>
      <c r="W192" s="843"/>
      <c r="X192" s="852" t="str">
        <f>IFERROR(V192*VLOOKUP(AF192,'【参考】数式用3'!$AD$15:$BA$23,MATCH(N192,'【参考】数式用3'!$AD$2:$BA$2,0)),"")</f>
        <v/>
      </c>
      <c r="Y192" s="861"/>
      <c r="Z192" s="864"/>
      <c r="AA192" s="870"/>
      <c r="AB192" s="852" t="str">
        <f>IFERROR(AA192*VLOOKUP(AG192,'【参考】数式用3'!$AD$24:$BA$27,MATCH(N192,'【参考】数式用3'!$AD$2:$BA$2,0)),"")</f>
        <v/>
      </c>
      <c r="AC192" s="878"/>
      <c r="AD192" s="881" t="str">
        <f t="shared" si="8"/>
        <v/>
      </c>
      <c r="AE192" s="884" t="str">
        <f t="shared" si="9"/>
        <v/>
      </c>
      <c r="AF192" s="884" t="str">
        <f t="shared" si="10"/>
        <v/>
      </c>
      <c r="AG192" s="884" t="str">
        <f t="shared" si="11"/>
        <v/>
      </c>
    </row>
    <row r="193" spans="1:33" ht="24.9" customHeight="1">
      <c r="A193" s="729">
        <v>178</v>
      </c>
      <c r="B193" s="742" t="str">
        <f>IF(基本情報入力シート!C230="","",基本情報入力シート!C230)</f>
        <v/>
      </c>
      <c r="C193" s="750"/>
      <c r="D193" s="750"/>
      <c r="E193" s="750"/>
      <c r="F193" s="750"/>
      <c r="G193" s="750"/>
      <c r="H193" s="750"/>
      <c r="I193" s="761"/>
      <c r="J193" s="767" t="str">
        <f>IF(基本情報入力シート!M230="","",基本情報入力シート!M230)</f>
        <v/>
      </c>
      <c r="K193" s="768" t="str">
        <f>IF(基本情報入力シート!R230="","",基本情報入力シート!R230)</f>
        <v/>
      </c>
      <c r="L193" s="768" t="str">
        <f>IF(基本情報入力シート!W230="","",基本情報入力シート!W230)</f>
        <v/>
      </c>
      <c r="M193" s="784" t="str">
        <f>IF(基本情報入力シート!X230="","",基本情報入力シート!X230)</f>
        <v/>
      </c>
      <c r="N193" s="796" t="str">
        <f>IF(基本情報入力シート!Y230="","",基本情報入力シート!Y230)</f>
        <v/>
      </c>
      <c r="O193" s="804"/>
      <c r="P193" s="808"/>
      <c r="Q193" s="813"/>
      <c r="R193" s="820"/>
      <c r="S193" s="825"/>
      <c r="T193" s="830" t="str">
        <f>IFERROR(S193*VLOOKUP(AE193,'【参考】数式用3'!$AD$3:$BA$14,MATCH(N193,'【参考】数式用3'!$AD$2:$BA$2,0)),"")</f>
        <v/>
      </c>
      <c r="U193" s="835"/>
      <c r="V193" s="842"/>
      <c r="W193" s="843"/>
      <c r="X193" s="852" t="str">
        <f>IFERROR(V193*VLOOKUP(AF193,'【参考】数式用3'!$AD$15:$BA$23,MATCH(N193,'【参考】数式用3'!$AD$2:$BA$2,0)),"")</f>
        <v/>
      </c>
      <c r="Y193" s="861"/>
      <c r="Z193" s="864"/>
      <c r="AA193" s="870"/>
      <c r="AB193" s="852" t="str">
        <f>IFERROR(AA193*VLOOKUP(AG193,'【参考】数式用3'!$AD$24:$BA$27,MATCH(N193,'【参考】数式用3'!$AD$2:$BA$2,0)),"")</f>
        <v/>
      </c>
      <c r="AC193" s="878"/>
      <c r="AD193" s="881" t="str">
        <f t="shared" si="8"/>
        <v/>
      </c>
      <c r="AE193" s="884" t="str">
        <f t="shared" si="9"/>
        <v/>
      </c>
      <c r="AF193" s="884" t="str">
        <f t="shared" si="10"/>
        <v/>
      </c>
      <c r="AG193" s="884" t="str">
        <f t="shared" si="11"/>
        <v/>
      </c>
    </row>
    <row r="194" spans="1:33" ht="24.9" customHeight="1">
      <c r="A194" s="729">
        <v>179</v>
      </c>
      <c r="B194" s="742" t="str">
        <f>IF(基本情報入力シート!C231="","",基本情報入力シート!C231)</f>
        <v/>
      </c>
      <c r="C194" s="750"/>
      <c r="D194" s="750"/>
      <c r="E194" s="750"/>
      <c r="F194" s="750"/>
      <c r="G194" s="750"/>
      <c r="H194" s="750"/>
      <c r="I194" s="761"/>
      <c r="J194" s="767" t="str">
        <f>IF(基本情報入力シート!M231="","",基本情報入力シート!M231)</f>
        <v/>
      </c>
      <c r="K194" s="768" t="str">
        <f>IF(基本情報入力シート!R231="","",基本情報入力シート!R231)</f>
        <v/>
      </c>
      <c r="L194" s="768" t="str">
        <f>IF(基本情報入力シート!W231="","",基本情報入力シート!W231)</f>
        <v/>
      </c>
      <c r="M194" s="784" t="str">
        <f>IF(基本情報入力シート!X231="","",基本情報入力シート!X231)</f>
        <v/>
      </c>
      <c r="N194" s="796" t="str">
        <f>IF(基本情報入力シート!Y231="","",基本情報入力シート!Y231)</f>
        <v/>
      </c>
      <c r="O194" s="804"/>
      <c r="P194" s="808"/>
      <c r="Q194" s="813"/>
      <c r="R194" s="820"/>
      <c r="S194" s="825"/>
      <c r="T194" s="830" t="str">
        <f>IFERROR(S194*VLOOKUP(AE194,'【参考】数式用3'!$AD$3:$BA$14,MATCH(N194,'【参考】数式用3'!$AD$2:$BA$2,0)),"")</f>
        <v/>
      </c>
      <c r="U194" s="835"/>
      <c r="V194" s="842"/>
      <c r="W194" s="843"/>
      <c r="X194" s="852" t="str">
        <f>IFERROR(V194*VLOOKUP(AF194,'【参考】数式用3'!$AD$15:$BA$23,MATCH(N194,'【参考】数式用3'!$AD$2:$BA$2,0)),"")</f>
        <v/>
      </c>
      <c r="Y194" s="861"/>
      <c r="Z194" s="864"/>
      <c r="AA194" s="870"/>
      <c r="AB194" s="852" t="str">
        <f>IFERROR(AA194*VLOOKUP(AG194,'【参考】数式用3'!$AD$24:$BA$27,MATCH(N194,'【参考】数式用3'!$AD$2:$BA$2,0)),"")</f>
        <v/>
      </c>
      <c r="AC194" s="878"/>
      <c r="AD194" s="881" t="str">
        <f t="shared" si="8"/>
        <v/>
      </c>
      <c r="AE194" s="884" t="str">
        <f t="shared" si="9"/>
        <v/>
      </c>
      <c r="AF194" s="884" t="str">
        <f t="shared" si="10"/>
        <v/>
      </c>
      <c r="AG194" s="884" t="str">
        <f t="shared" si="11"/>
        <v/>
      </c>
    </row>
    <row r="195" spans="1:33" ht="24.9" customHeight="1">
      <c r="A195" s="729">
        <v>180</v>
      </c>
      <c r="B195" s="742" t="str">
        <f>IF(基本情報入力シート!C232="","",基本情報入力シート!C232)</f>
        <v/>
      </c>
      <c r="C195" s="750"/>
      <c r="D195" s="750"/>
      <c r="E195" s="750"/>
      <c r="F195" s="750"/>
      <c r="G195" s="750"/>
      <c r="H195" s="750"/>
      <c r="I195" s="761"/>
      <c r="J195" s="767" t="str">
        <f>IF(基本情報入力シート!M232="","",基本情報入力シート!M232)</f>
        <v/>
      </c>
      <c r="K195" s="768" t="str">
        <f>IF(基本情報入力シート!R232="","",基本情報入力シート!R232)</f>
        <v/>
      </c>
      <c r="L195" s="768" t="str">
        <f>IF(基本情報入力シート!W232="","",基本情報入力シート!W232)</f>
        <v/>
      </c>
      <c r="M195" s="784" t="str">
        <f>IF(基本情報入力シート!X232="","",基本情報入力シート!X232)</f>
        <v/>
      </c>
      <c r="N195" s="796" t="str">
        <f>IF(基本情報入力シート!Y232="","",基本情報入力シート!Y232)</f>
        <v/>
      </c>
      <c r="O195" s="804"/>
      <c r="P195" s="808"/>
      <c r="Q195" s="813"/>
      <c r="R195" s="820"/>
      <c r="S195" s="825"/>
      <c r="T195" s="830" t="str">
        <f>IFERROR(S195*VLOOKUP(AE195,'【参考】数式用3'!$AD$3:$BA$14,MATCH(N195,'【参考】数式用3'!$AD$2:$BA$2,0)),"")</f>
        <v/>
      </c>
      <c r="U195" s="835"/>
      <c r="V195" s="842"/>
      <c r="W195" s="843"/>
      <c r="X195" s="852" t="str">
        <f>IFERROR(V195*VLOOKUP(AF195,'【参考】数式用3'!$AD$15:$BA$23,MATCH(N195,'【参考】数式用3'!$AD$2:$BA$2,0)),"")</f>
        <v/>
      </c>
      <c r="Y195" s="861"/>
      <c r="Z195" s="864"/>
      <c r="AA195" s="870"/>
      <c r="AB195" s="852" t="str">
        <f>IFERROR(AA195*VLOOKUP(AG195,'【参考】数式用3'!$AD$24:$BA$27,MATCH(N195,'【参考】数式用3'!$AD$2:$BA$2,0)),"")</f>
        <v/>
      </c>
      <c r="AC195" s="878"/>
      <c r="AD195" s="881" t="str">
        <f t="shared" si="8"/>
        <v/>
      </c>
      <c r="AE195" s="884" t="str">
        <f t="shared" si="9"/>
        <v/>
      </c>
      <c r="AF195" s="884" t="str">
        <f t="shared" si="10"/>
        <v/>
      </c>
      <c r="AG195" s="884" t="str">
        <f t="shared" si="11"/>
        <v/>
      </c>
    </row>
    <row r="196" spans="1:33" ht="24.9" customHeight="1">
      <c r="A196" s="729">
        <v>181</v>
      </c>
      <c r="B196" s="742" t="str">
        <f>IF(基本情報入力シート!C233="","",基本情報入力シート!C233)</f>
        <v/>
      </c>
      <c r="C196" s="750"/>
      <c r="D196" s="750"/>
      <c r="E196" s="750"/>
      <c r="F196" s="750"/>
      <c r="G196" s="750"/>
      <c r="H196" s="750"/>
      <c r="I196" s="761"/>
      <c r="J196" s="767" t="str">
        <f>IF(基本情報入力シート!M233="","",基本情報入力シート!M233)</f>
        <v/>
      </c>
      <c r="K196" s="768" t="str">
        <f>IF(基本情報入力シート!R233="","",基本情報入力シート!R233)</f>
        <v/>
      </c>
      <c r="L196" s="768" t="str">
        <f>IF(基本情報入力シート!W233="","",基本情報入力シート!W233)</f>
        <v/>
      </c>
      <c r="M196" s="784" t="str">
        <f>IF(基本情報入力シート!X233="","",基本情報入力シート!X233)</f>
        <v/>
      </c>
      <c r="N196" s="796" t="str">
        <f>IF(基本情報入力シート!Y233="","",基本情報入力シート!Y233)</f>
        <v/>
      </c>
      <c r="O196" s="804"/>
      <c r="P196" s="808"/>
      <c r="Q196" s="813"/>
      <c r="R196" s="820"/>
      <c r="S196" s="825"/>
      <c r="T196" s="830" t="str">
        <f>IFERROR(S196*VLOOKUP(AE196,'【参考】数式用3'!$AD$3:$BA$14,MATCH(N196,'【参考】数式用3'!$AD$2:$BA$2,0)),"")</f>
        <v/>
      </c>
      <c r="U196" s="835"/>
      <c r="V196" s="842"/>
      <c r="W196" s="843"/>
      <c r="X196" s="852" t="str">
        <f>IFERROR(V196*VLOOKUP(AF196,'【参考】数式用3'!$AD$15:$BA$23,MATCH(N196,'【参考】数式用3'!$AD$2:$BA$2,0)),"")</f>
        <v/>
      </c>
      <c r="Y196" s="861"/>
      <c r="Z196" s="864"/>
      <c r="AA196" s="870"/>
      <c r="AB196" s="852" t="str">
        <f>IFERROR(AA196*VLOOKUP(AG196,'【参考】数式用3'!$AD$24:$BA$27,MATCH(N196,'【参考】数式用3'!$AD$2:$BA$2,0)),"")</f>
        <v/>
      </c>
      <c r="AC196" s="878"/>
      <c r="AD196" s="881" t="str">
        <f t="shared" si="8"/>
        <v/>
      </c>
      <c r="AE196" s="884" t="str">
        <f t="shared" si="9"/>
        <v/>
      </c>
      <c r="AF196" s="884" t="str">
        <f t="shared" si="10"/>
        <v/>
      </c>
      <c r="AG196" s="884" t="str">
        <f t="shared" si="11"/>
        <v/>
      </c>
    </row>
    <row r="197" spans="1:33" ht="24.9" customHeight="1">
      <c r="A197" s="729">
        <v>182</v>
      </c>
      <c r="B197" s="742" t="str">
        <f>IF(基本情報入力シート!C234="","",基本情報入力シート!C234)</f>
        <v/>
      </c>
      <c r="C197" s="750"/>
      <c r="D197" s="750"/>
      <c r="E197" s="750"/>
      <c r="F197" s="750"/>
      <c r="G197" s="750"/>
      <c r="H197" s="750"/>
      <c r="I197" s="761"/>
      <c r="J197" s="767" t="str">
        <f>IF(基本情報入力シート!M234="","",基本情報入力シート!M234)</f>
        <v/>
      </c>
      <c r="K197" s="768" t="str">
        <f>IF(基本情報入力シート!R234="","",基本情報入力シート!R234)</f>
        <v/>
      </c>
      <c r="L197" s="768" t="str">
        <f>IF(基本情報入力シート!W234="","",基本情報入力シート!W234)</f>
        <v/>
      </c>
      <c r="M197" s="784" t="str">
        <f>IF(基本情報入力シート!X234="","",基本情報入力シート!X234)</f>
        <v/>
      </c>
      <c r="N197" s="796" t="str">
        <f>IF(基本情報入力シート!Y234="","",基本情報入力シート!Y234)</f>
        <v/>
      </c>
      <c r="O197" s="804"/>
      <c r="P197" s="808"/>
      <c r="Q197" s="813"/>
      <c r="R197" s="820"/>
      <c r="S197" s="825"/>
      <c r="T197" s="830" t="str">
        <f>IFERROR(S197*VLOOKUP(AE197,'【参考】数式用3'!$AD$3:$BA$14,MATCH(N197,'【参考】数式用3'!$AD$2:$BA$2,0)),"")</f>
        <v/>
      </c>
      <c r="U197" s="835"/>
      <c r="V197" s="842"/>
      <c r="W197" s="843"/>
      <c r="X197" s="852" t="str">
        <f>IFERROR(V197*VLOOKUP(AF197,'【参考】数式用3'!$AD$15:$BA$23,MATCH(N197,'【参考】数式用3'!$AD$2:$BA$2,0)),"")</f>
        <v/>
      </c>
      <c r="Y197" s="861"/>
      <c r="Z197" s="864"/>
      <c r="AA197" s="870"/>
      <c r="AB197" s="852" t="str">
        <f>IFERROR(AA197*VLOOKUP(AG197,'【参考】数式用3'!$AD$24:$BA$27,MATCH(N197,'【参考】数式用3'!$AD$2:$BA$2,0)),"")</f>
        <v/>
      </c>
      <c r="AC197" s="878"/>
      <c r="AD197" s="881" t="str">
        <f t="shared" si="8"/>
        <v/>
      </c>
      <c r="AE197" s="884" t="str">
        <f t="shared" si="9"/>
        <v/>
      </c>
      <c r="AF197" s="884" t="str">
        <f t="shared" si="10"/>
        <v/>
      </c>
      <c r="AG197" s="884" t="str">
        <f t="shared" si="11"/>
        <v/>
      </c>
    </row>
    <row r="198" spans="1:33" ht="24.9" customHeight="1">
      <c r="A198" s="729">
        <v>183</v>
      </c>
      <c r="B198" s="742" t="str">
        <f>IF(基本情報入力シート!C235="","",基本情報入力シート!C235)</f>
        <v/>
      </c>
      <c r="C198" s="750"/>
      <c r="D198" s="750"/>
      <c r="E198" s="750"/>
      <c r="F198" s="750"/>
      <c r="G198" s="750"/>
      <c r="H198" s="750"/>
      <c r="I198" s="761"/>
      <c r="J198" s="767" t="str">
        <f>IF(基本情報入力シート!M235="","",基本情報入力シート!M235)</f>
        <v/>
      </c>
      <c r="K198" s="768" t="str">
        <f>IF(基本情報入力シート!R235="","",基本情報入力シート!R235)</f>
        <v/>
      </c>
      <c r="L198" s="768" t="str">
        <f>IF(基本情報入力シート!W235="","",基本情報入力シート!W235)</f>
        <v/>
      </c>
      <c r="M198" s="784" t="str">
        <f>IF(基本情報入力シート!X235="","",基本情報入力シート!X235)</f>
        <v/>
      </c>
      <c r="N198" s="796" t="str">
        <f>IF(基本情報入力シート!Y235="","",基本情報入力シート!Y235)</f>
        <v/>
      </c>
      <c r="O198" s="804"/>
      <c r="P198" s="808"/>
      <c r="Q198" s="813"/>
      <c r="R198" s="820"/>
      <c r="S198" s="825"/>
      <c r="T198" s="830" t="str">
        <f>IFERROR(S198*VLOOKUP(AE198,'【参考】数式用3'!$AD$3:$BA$14,MATCH(N198,'【参考】数式用3'!$AD$2:$BA$2,0)),"")</f>
        <v/>
      </c>
      <c r="U198" s="835"/>
      <c r="V198" s="842"/>
      <c r="W198" s="843"/>
      <c r="X198" s="852" t="str">
        <f>IFERROR(V198*VLOOKUP(AF198,'【参考】数式用3'!$AD$15:$BA$23,MATCH(N198,'【参考】数式用3'!$AD$2:$BA$2,0)),"")</f>
        <v/>
      </c>
      <c r="Y198" s="861"/>
      <c r="Z198" s="864"/>
      <c r="AA198" s="870"/>
      <c r="AB198" s="852" t="str">
        <f>IFERROR(AA198*VLOOKUP(AG198,'【参考】数式用3'!$AD$24:$BA$27,MATCH(N198,'【参考】数式用3'!$AD$2:$BA$2,0)),"")</f>
        <v/>
      </c>
      <c r="AC198" s="878"/>
      <c r="AD198" s="881" t="str">
        <f t="shared" si="8"/>
        <v/>
      </c>
      <c r="AE198" s="884" t="str">
        <f t="shared" si="9"/>
        <v/>
      </c>
      <c r="AF198" s="884" t="str">
        <f t="shared" si="10"/>
        <v/>
      </c>
      <c r="AG198" s="884" t="str">
        <f t="shared" si="11"/>
        <v/>
      </c>
    </row>
    <row r="199" spans="1:33" ht="24.9" customHeight="1">
      <c r="A199" s="729">
        <v>184</v>
      </c>
      <c r="B199" s="742" t="str">
        <f>IF(基本情報入力シート!C236="","",基本情報入力シート!C236)</f>
        <v/>
      </c>
      <c r="C199" s="750"/>
      <c r="D199" s="750"/>
      <c r="E199" s="750"/>
      <c r="F199" s="750"/>
      <c r="G199" s="750"/>
      <c r="H199" s="750"/>
      <c r="I199" s="761"/>
      <c r="J199" s="767" t="str">
        <f>IF(基本情報入力シート!M236="","",基本情報入力シート!M236)</f>
        <v/>
      </c>
      <c r="K199" s="768" t="str">
        <f>IF(基本情報入力シート!R236="","",基本情報入力シート!R236)</f>
        <v/>
      </c>
      <c r="L199" s="768" t="str">
        <f>IF(基本情報入力シート!W236="","",基本情報入力シート!W236)</f>
        <v/>
      </c>
      <c r="M199" s="784" t="str">
        <f>IF(基本情報入力シート!X236="","",基本情報入力シート!X236)</f>
        <v/>
      </c>
      <c r="N199" s="796" t="str">
        <f>IF(基本情報入力シート!Y236="","",基本情報入力シート!Y236)</f>
        <v/>
      </c>
      <c r="O199" s="804"/>
      <c r="P199" s="808"/>
      <c r="Q199" s="813"/>
      <c r="R199" s="820"/>
      <c r="S199" s="825"/>
      <c r="T199" s="830" t="str">
        <f>IFERROR(S199*VLOOKUP(AE199,'【参考】数式用3'!$AD$3:$BA$14,MATCH(N199,'【参考】数式用3'!$AD$2:$BA$2,0)),"")</f>
        <v/>
      </c>
      <c r="U199" s="835"/>
      <c r="V199" s="842"/>
      <c r="W199" s="843"/>
      <c r="X199" s="852" t="str">
        <f>IFERROR(V199*VLOOKUP(AF199,'【参考】数式用3'!$AD$15:$BA$23,MATCH(N199,'【参考】数式用3'!$AD$2:$BA$2,0)),"")</f>
        <v/>
      </c>
      <c r="Y199" s="861"/>
      <c r="Z199" s="864"/>
      <c r="AA199" s="870"/>
      <c r="AB199" s="852" t="str">
        <f>IFERROR(AA199*VLOOKUP(AG199,'【参考】数式用3'!$AD$24:$BA$27,MATCH(N199,'【参考】数式用3'!$AD$2:$BA$2,0)),"")</f>
        <v/>
      </c>
      <c r="AC199" s="878"/>
      <c r="AD199" s="881" t="str">
        <f t="shared" si="8"/>
        <v/>
      </c>
      <c r="AE199" s="884" t="str">
        <f t="shared" si="9"/>
        <v/>
      </c>
      <c r="AF199" s="884" t="str">
        <f t="shared" si="10"/>
        <v/>
      </c>
      <c r="AG199" s="884" t="str">
        <f t="shared" si="11"/>
        <v/>
      </c>
    </row>
    <row r="200" spans="1:33" ht="24.9" customHeight="1">
      <c r="A200" s="729">
        <v>185</v>
      </c>
      <c r="B200" s="742" t="str">
        <f>IF(基本情報入力シート!C237="","",基本情報入力シート!C237)</f>
        <v/>
      </c>
      <c r="C200" s="750"/>
      <c r="D200" s="750"/>
      <c r="E200" s="750"/>
      <c r="F200" s="750"/>
      <c r="G200" s="750"/>
      <c r="H200" s="750"/>
      <c r="I200" s="761"/>
      <c r="J200" s="767" t="str">
        <f>IF(基本情報入力シート!M237="","",基本情報入力シート!M237)</f>
        <v/>
      </c>
      <c r="K200" s="768" t="str">
        <f>IF(基本情報入力シート!R237="","",基本情報入力シート!R237)</f>
        <v/>
      </c>
      <c r="L200" s="768" t="str">
        <f>IF(基本情報入力シート!W237="","",基本情報入力シート!W237)</f>
        <v/>
      </c>
      <c r="M200" s="784" t="str">
        <f>IF(基本情報入力シート!X237="","",基本情報入力シート!X237)</f>
        <v/>
      </c>
      <c r="N200" s="796" t="str">
        <f>IF(基本情報入力シート!Y237="","",基本情報入力シート!Y237)</f>
        <v/>
      </c>
      <c r="O200" s="804"/>
      <c r="P200" s="808"/>
      <c r="Q200" s="813"/>
      <c r="R200" s="820"/>
      <c r="S200" s="825"/>
      <c r="T200" s="830" t="str">
        <f>IFERROR(S200*VLOOKUP(AE200,'【参考】数式用3'!$AD$3:$BA$14,MATCH(N200,'【参考】数式用3'!$AD$2:$BA$2,0)),"")</f>
        <v/>
      </c>
      <c r="U200" s="835"/>
      <c r="V200" s="842"/>
      <c r="W200" s="843"/>
      <c r="X200" s="852" t="str">
        <f>IFERROR(V200*VLOOKUP(AF200,'【参考】数式用3'!$AD$15:$BA$23,MATCH(N200,'【参考】数式用3'!$AD$2:$BA$2,0)),"")</f>
        <v/>
      </c>
      <c r="Y200" s="861"/>
      <c r="Z200" s="864"/>
      <c r="AA200" s="870"/>
      <c r="AB200" s="852" t="str">
        <f>IFERROR(AA200*VLOOKUP(AG200,'【参考】数式用3'!$AD$24:$BA$27,MATCH(N200,'【参考】数式用3'!$AD$2:$BA$2,0)),"")</f>
        <v/>
      </c>
      <c r="AC200" s="878"/>
      <c r="AD200" s="881" t="str">
        <f t="shared" si="8"/>
        <v/>
      </c>
      <c r="AE200" s="884" t="str">
        <f t="shared" si="9"/>
        <v/>
      </c>
      <c r="AF200" s="884" t="str">
        <f t="shared" si="10"/>
        <v/>
      </c>
      <c r="AG200" s="884" t="str">
        <f t="shared" si="11"/>
        <v/>
      </c>
    </row>
    <row r="201" spans="1:33" ht="24.9" customHeight="1">
      <c r="A201" s="729">
        <v>186</v>
      </c>
      <c r="B201" s="742" t="str">
        <f>IF(基本情報入力シート!C238="","",基本情報入力シート!C238)</f>
        <v/>
      </c>
      <c r="C201" s="750"/>
      <c r="D201" s="750"/>
      <c r="E201" s="750"/>
      <c r="F201" s="750"/>
      <c r="G201" s="750"/>
      <c r="H201" s="750"/>
      <c r="I201" s="761"/>
      <c r="J201" s="767" t="str">
        <f>IF(基本情報入力シート!M238="","",基本情報入力シート!M238)</f>
        <v/>
      </c>
      <c r="K201" s="768" t="str">
        <f>IF(基本情報入力シート!R238="","",基本情報入力シート!R238)</f>
        <v/>
      </c>
      <c r="L201" s="768" t="str">
        <f>IF(基本情報入力シート!W238="","",基本情報入力シート!W238)</f>
        <v/>
      </c>
      <c r="M201" s="784" t="str">
        <f>IF(基本情報入力シート!X238="","",基本情報入力シート!X238)</f>
        <v/>
      </c>
      <c r="N201" s="796" t="str">
        <f>IF(基本情報入力シート!Y238="","",基本情報入力シート!Y238)</f>
        <v/>
      </c>
      <c r="O201" s="804"/>
      <c r="P201" s="808"/>
      <c r="Q201" s="813"/>
      <c r="R201" s="820"/>
      <c r="S201" s="825"/>
      <c r="T201" s="830" t="str">
        <f>IFERROR(S201*VLOOKUP(AE201,'【参考】数式用3'!$AD$3:$BA$14,MATCH(N201,'【参考】数式用3'!$AD$2:$BA$2,0)),"")</f>
        <v/>
      </c>
      <c r="U201" s="835"/>
      <c r="V201" s="842"/>
      <c r="W201" s="843"/>
      <c r="X201" s="852" t="str">
        <f>IFERROR(V201*VLOOKUP(AF201,'【参考】数式用3'!$AD$15:$BA$23,MATCH(N201,'【参考】数式用3'!$AD$2:$BA$2,0)),"")</f>
        <v/>
      </c>
      <c r="Y201" s="861"/>
      <c r="Z201" s="864"/>
      <c r="AA201" s="870"/>
      <c r="AB201" s="852" t="str">
        <f>IFERROR(AA201*VLOOKUP(AG201,'【参考】数式用3'!$AD$24:$BA$27,MATCH(N201,'【参考】数式用3'!$AD$2:$BA$2,0)),"")</f>
        <v/>
      </c>
      <c r="AC201" s="878"/>
      <c r="AD201" s="881" t="str">
        <f t="shared" si="8"/>
        <v/>
      </c>
      <c r="AE201" s="884" t="str">
        <f t="shared" si="9"/>
        <v/>
      </c>
      <c r="AF201" s="884" t="str">
        <f t="shared" si="10"/>
        <v/>
      </c>
      <c r="AG201" s="884" t="str">
        <f t="shared" si="11"/>
        <v/>
      </c>
    </row>
    <row r="202" spans="1:33" ht="24.9" customHeight="1">
      <c r="A202" s="729">
        <v>187</v>
      </c>
      <c r="B202" s="742" t="str">
        <f>IF(基本情報入力シート!C239="","",基本情報入力シート!C239)</f>
        <v/>
      </c>
      <c r="C202" s="750"/>
      <c r="D202" s="750"/>
      <c r="E202" s="750"/>
      <c r="F202" s="750"/>
      <c r="G202" s="750"/>
      <c r="H202" s="750"/>
      <c r="I202" s="761"/>
      <c r="J202" s="767" t="str">
        <f>IF(基本情報入力シート!M239="","",基本情報入力シート!M239)</f>
        <v/>
      </c>
      <c r="K202" s="768" t="str">
        <f>IF(基本情報入力シート!R239="","",基本情報入力シート!R239)</f>
        <v/>
      </c>
      <c r="L202" s="768" t="str">
        <f>IF(基本情報入力シート!W239="","",基本情報入力シート!W239)</f>
        <v/>
      </c>
      <c r="M202" s="784" t="str">
        <f>IF(基本情報入力シート!X239="","",基本情報入力シート!X239)</f>
        <v/>
      </c>
      <c r="N202" s="796" t="str">
        <f>IF(基本情報入力シート!Y239="","",基本情報入力シート!Y239)</f>
        <v/>
      </c>
      <c r="O202" s="804"/>
      <c r="P202" s="808"/>
      <c r="Q202" s="813"/>
      <c r="R202" s="820"/>
      <c r="S202" s="825"/>
      <c r="T202" s="830" t="str">
        <f>IFERROR(S202*VLOOKUP(AE202,'【参考】数式用3'!$AD$3:$BA$14,MATCH(N202,'【参考】数式用3'!$AD$2:$BA$2,0)),"")</f>
        <v/>
      </c>
      <c r="U202" s="835"/>
      <c r="V202" s="842"/>
      <c r="W202" s="843"/>
      <c r="X202" s="852" t="str">
        <f>IFERROR(V202*VLOOKUP(AF202,'【参考】数式用3'!$AD$15:$BA$23,MATCH(N202,'【参考】数式用3'!$AD$2:$BA$2,0)),"")</f>
        <v/>
      </c>
      <c r="Y202" s="861"/>
      <c r="Z202" s="864"/>
      <c r="AA202" s="870"/>
      <c r="AB202" s="852" t="str">
        <f>IFERROR(AA202*VLOOKUP(AG202,'【参考】数式用3'!$AD$24:$BA$27,MATCH(N202,'【参考】数式用3'!$AD$2:$BA$2,0)),"")</f>
        <v/>
      </c>
      <c r="AC202" s="878"/>
      <c r="AD202" s="881" t="str">
        <f t="shared" si="8"/>
        <v/>
      </c>
      <c r="AE202" s="884" t="str">
        <f t="shared" si="9"/>
        <v/>
      </c>
      <c r="AF202" s="884" t="str">
        <f t="shared" si="10"/>
        <v/>
      </c>
      <c r="AG202" s="884" t="str">
        <f t="shared" si="11"/>
        <v/>
      </c>
    </row>
    <row r="203" spans="1:33" ht="24.9" customHeight="1">
      <c r="A203" s="729">
        <v>188</v>
      </c>
      <c r="B203" s="742" t="str">
        <f>IF(基本情報入力シート!C240="","",基本情報入力シート!C240)</f>
        <v/>
      </c>
      <c r="C203" s="750"/>
      <c r="D203" s="750"/>
      <c r="E203" s="750"/>
      <c r="F203" s="750"/>
      <c r="G203" s="750"/>
      <c r="H203" s="750"/>
      <c r="I203" s="761"/>
      <c r="J203" s="767" t="str">
        <f>IF(基本情報入力シート!M240="","",基本情報入力シート!M240)</f>
        <v/>
      </c>
      <c r="K203" s="768" t="str">
        <f>IF(基本情報入力シート!R240="","",基本情報入力シート!R240)</f>
        <v/>
      </c>
      <c r="L203" s="768" t="str">
        <f>IF(基本情報入力シート!W240="","",基本情報入力シート!W240)</f>
        <v/>
      </c>
      <c r="M203" s="784" t="str">
        <f>IF(基本情報入力シート!X240="","",基本情報入力シート!X240)</f>
        <v/>
      </c>
      <c r="N203" s="796" t="str">
        <f>IF(基本情報入力シート!Y240="","",基本情報入力シート!Y240)</f>
        <v/>
      </c>
      <c r="O203" s="804"/>
      <c r="P203" s="808"/>
      <c r="Q203" s="813"/>
      <c r="R203" s="820"/>
      <c r="S203" s="825"/>
      <c r="T203" s="830" t="str">
        <f>IFERROR(S203*VLOOKUP(AE203,'【参考】数式用3'!$AD$3:$BA$14,MATCH(N203,'【参考】数式用3'!$AD$2:$BA$2,0)),"")</f>
        <v/>
      </c>
      <c r="U203" s="835"/>
      <c r="V203" s="842"/>
      <c r="W203" s="843"/>
      <c r="X203" s="852" t="str">
        <f>IFERROR(V203*VLOOKUP(AF203,'【参考】数式用3'!$AD$15:$BA$23,MATCH(N203,'【参考】数式用3'!$AD$2:$BA$2,0)),"")</f>
        <v/>
      </c>
      <c r="Y203" s="861"/>
      <c r="Z203" s="864"/>
      <c r="AA203" s="870"/>
      <c r="AB203" s="852" t="str">
        <f>IFERROR(AA203*VLOOKUP(AG203,'【参考】数式用3'!$AD$24:$BA$27,MATCH(N203,'【参考】数式用3'!$AD$2:$BA$2,0)),"")</f>
        <v/>
      </c>
      <c r="AC203" s="878"/>
      <c r="AD203" s="881" t="str">
        <f t="shared" si="8"/>
        <v/>
      </c>
      <c r="AE203" s="884" t="str">
        <f t="shared" si="9"/>
        <v/>
      </c>
      <c r="AF203" s="884" t="str">
        <f t="shared" si="10"/>
        <v/>
      </c>
      <c r="AG203" s="884" t="str">
        <f t="shared" si="11"/>
        <v/>
      </c>
    </row>
    <row r="204" spans="1:33" ht="24.9" customHeight="1">
      <c r="A204" s="729">
        <v>189</v>
      </c>
      <c r="B204" s="742" t="str">
        <f>IF(基本情報入力シート!C241="","",基本情報入力シート!C241)</f>
        <v/>
      </c>
      <c r="C204" s="750"/>
      <c r="D204" s="750"/>
      <c r="E204" s="750"/>
      <c r="F204" s="750"/>
      <c r="G204" s="750"/>
      <c r="H204" s="750"/>
      <c r="I204" s="761"/>
      <c r="J204" s="767" t="str">
        <f>IF(基本情報入力シート!M241="","",基本情報入力シート!M241)</f>
        <v/>
      </c>
      <c r="K204" s="768" t="str">
        <f>IF(基本情報入力シート!R241="","",基本情報入力シート!R241)</f>
        <v/>
      </c>
      <c r="L204" s="768" t="str">
        <f>IF(基本情報入力シート!W241="","",基本情報入力シート!W241)</f>
        <v/>
      </c>
      <c r="M204" s="784" t="str">
        <f>IF(基本情報入力シート!X241="","",基本情報入力シート!X241)</f>
        <v/>
      </c>
      <c r="N204" s="796" t="str">
        <f>IF(基本情報入力シート!Y241="","",基本情報入力シート!Y241)</f>
        <v/>
      </c>
      <c r="O204" s="804"/>
      <c r="P204" s="808"/>
      <c r="Q204" s="813"/>
      <c r="R204" s="820"/>
      <c r="S204" s="825"/>
      <c r="T204" s="830" t="str">
        <f>IFERROR(S204*VLOOKUP(AE204,'【参考】数式用3'!$AD$3:$BA$14,MATCH(N204,'【参考】数式用3'!$AD$2:$BA$2,0)),"")</f>
        <v/>
      </c>
      <c r="U204" s="835"/>
      <c r="V204" s="842"/>
      <c r="W204" s="843"/>
      <c r="X204" s="852" t="str">
        <f>IFERROR(V204*VLOOKUP(AF204,'【参考】数式用3'!$AD$15:$BA$23,MATCH(N204,'【参考】数式用3'!$AD$2:$BA$2,0)),"")</f>
        <v/>
      </c>
      <c r="Y204" s="861"/>
      <c r="Z204" s="864"/>
      <c r="AA204" s="870"/>
      <c r="AB204" s="852" t="str">
        <f>IFERROR(AA204*VLOOKUP(AG204,'【参考】数式用3'!$AD$24:$BA$27,MATCH(N204,'【参考】数式用3'!$AD$2:$BA$2,0)),"")</f>
        <v/>
      </c>
      <c r="AC204" s="878"/>
      <c r="AD204" s="881" t="str">
        <f t="shared" si="8"/>
        <v/>
      </c>
      <c r="AE204" s="884" t="str">
        <f t="shared" si="9"/>
        <v/>
      </c>
      <c r="AF204" s="884" t="str">
        <f t="shared" si="10"/>
        <v/>
      </c>
      <c r="AG204" s="884" t="str">
        <f t="shared" si="11"/>
        <v/>
      </c>
    </row>
    <row r="205" spans="1:33" ht="24.9" customHeight="1">
      <c r="A205" s="729">
        <v>190</v>
      </c>
      <c r="B205" s="742" t="str">
        <f>IF(基本情報入力シート!C242="","",基本情報入力シート!C242)</f>
        <v/>
      </c>
      <c r="C205" s="750"/>
      <c r="D205" s="750"/>
      <c r="E205" s="750"/>
      <c r="F205" s="750"/>
      <c r="G205" s="750"/>
      <c r="H205" s="750"/>
      <c r="I205" s="761"/>
      <c r="J205" s="767" t="str">
        <f>IF(基本情報入力シート!M242="","",基本情報入力シート!M242)</f>
        <v/>
      </c>
      <c r="K205" s="768" t="str">
        <f>IF(基本情報入力シート!R242="","",基本情報入力シート!R242)</f>
        <v/>
      </c>
      <c r="L205" s="768" t="str">
        <f>IF(基本情報入力シート!W242="","",基本情報入力シート!W242)</f>
        <v/>
      </c>
      <c r="M205" s="784" t="str">
        <f>IF(基本情報入力シート!X242="","",基本情報入力シート!X242)</f>
        <v/>
      </c>
      <c r="N205" s="796" t="str">
        <f>IF(基本情報入力シート!Y242="","",基本情報入力シート!Y242)</f>
        <v/>
      </c>
      <c r="O205" s="804"/>
      <c r="P205" s="808"/>
      <c r="Q205" s="813"/>
      <c r="R205" s="820"/>
      <c r="S205" s="825"/>
      <c r="T205" s="830" t="str">
        <f>IFERROR(S205*VLOOKUP(AE205,'【参考】数式用3'!$AD$3:$BA$14,MATCH(N205,'【参考】数式用3'!$AD$2:$BA$2,0)),"")</f>
        <v/>
      </c>
      <c r="U205" s="835"/>
      <c r="V205" s="842"/>
      <c r="W205" s="843"/>
      <c r="X205" s="852" t="str">
        <f>IFERROR(V205*VLOOKUP(AF205,'【参考】数式用3'!$AD$15:$BA$23,MATCH(N205,'【参考】数式用3'!$AD$2:$BA$2,0)),"")</f>
        <v/>
      </c>
      <c r="Y205" s="861"/>
      <c r="Z205" s="864"/>
      <c r="AA205" s="870"/>
      <c r="AB205" s="852" t="str">
        <f>IFERROR(AA205*VLOOKUP(AG205,'【参考】数式用3'!$AD$24:$BA$27,MATCH(N205,'【参考】数式用3'!$AD$2:$BA$2,0)),"")</f>
        <v/>
      </c>
      <c r="AC205" s="878"/>
      <c r="AD205" s="881" t="str">
        <f t="shared" si="8"/>
        <v/>
      </c>
      <c r="AE205" s="884" t="str">
        <f t="shared" si="9"/>
        <v/>
      </c>
      <c r="AF205" s="884" t="str">
        <f t="shared" si="10"/>
        <v/>
      </c>
      <c r="AG205" s="884" t="str">
        <f t="shared" si="11"/>
        <v/>
      </c>
    </row>
    <row r="206" spans="1:33" ht="24.9" customHeight="1">
      <c r="A206" s="729">
        <v>191</v>
      </c>
      <c r="B206" s="742" t="str">
        <f>IF(基本情報入力シート!C243="","",基本情報入力シート!C243)</f>
        <v/>
      </c>
      <c r="C206" s="750"/>
      <c r="D206" s="750"/>
      <c r="E206" s="750"/>
      <c r="F206" s="750"/>
      <c r="G206" s="750"/>
      <c r="H206" s="750"/>
      <c r="I206" s="761"/>
      <c r="J206" s="767" t="str">
        <f>IF(基本情報入力シート!M243="","",基本情報入力シート!M243)</f>
        <v/>
      </c>
      <c r="K206" s="768" t="str">
        <f>IF(基本情報入力シート!R243="","",基本情報入力シート!R243)</f>
        <v/>
      </c>
      <c r="L206" s="768" t="str">
        <f>IF(基本情報入力シート!W243="","",基本情報入力シート!W243)</f>
        <v/>
      </c>
      <c r="M206" s="784" t="str">
        <f>IF(基本情報入力シート!X243="","",基本情報入力シート!X243)</f>
        <v/>
      </c>
      <c r="N206" s="796" t="str">
        <f>IF(基本情報入力シート!Y243="","",基本情報入力シート!Y243)</f>
        <v/>
      </c>
      <c r="O206" s="804"/>
      <c r="P206" s="808"/>
      <c r="Q206" s="813"/>
      <c r="R206" s="820"/>
      <c r="S206" s="825"/>
      <c r="T206" s="830" t="str">
        <f>IFERROR(S206*VLOOKUP(AE206,'【参考】数式用3'!$AD$3:$BA$14,MATCH(N206,'【参考】数式用3'!$AD$2:$BA$2,0)),"")</f>
        <v/>
      </c>
      <c r="U206" s="835"/>
      <c r="V206" s="842"/>
      <c r="W206" s="843"/>
      <c r="X206" s="852" t="str">
        <f>IFERROR(V206*VLOOKUP(AF206,'【参考】数式用3'!$AD$15:$BA$23,MATCH(N206,'【参考】数式用3'!$AD$2:$BA$2,0)),"")</f>
        <v/>
      </c>
      <c r="Y206" s="861"/>
      <c r="Z206" s="864"/>
      <c r="AA206" s="870"/>
      <c r="AB206" s="852" t="str">
        <f>IFERROR(AA206*VLOOKUP(AG206,'【参考】数式用3'!$AD$24:$BA$27,MATCH(N206,'【参考】数式用3'!$AD$2:$BA$2,0)),"")</f>
        <v/>
      </c>
      <c r="AC206" s="878"/>
      <c r="AD206" s="881" t="str">
        <f t="shared" si="8"/>
        <v/>
      </c>
      <c r="AE206" s="884" t="str">
        <f t="shared" si="9"/>
        <v/>
      </c>
      <c r="AF206" s="884" t="str">
        <f t="shared" si="10"/>
        <v/>
      </c>
      <c r="AG206" s="884" t="str">
        <f t="shared" si="11"/>
        <v/>
      </c>
    </row>
    <row r="207" spans="1:33" ht="24.9" customHeight="1">
      <c r="A207" s="729">
        <v>192</v>
      </c>
      <c r="B207" s="742" t="str">
        <f>IF(基本情報入力シート!C244="","",基本情報入力シート!C244)</f>
        <v/>
      </c>
      <c r="C207" s="750"/>
      <c r="D207" s="750"/>
      <c r="E207" s="750"/>
      <c r="F207" s="750"/>
      <c r="G207" s="750"/>
      <c r="H207" s="750"/>
      <c r="I207" s="761"/>
      <c r="J207" s="767" t="str">
        <f>IF(基本情報入力シート!M244="","",基本情報入力シート!M244)</f>
        <v/>
      </c>
      <c r="K207" s="768" t="str">
        <f>IF(基本情報入力シート!R244="","",基本情報入力シート!R244)</f>
        <v/>
      </c>
      <c r="L207" s="768" t="str">
        <f>IF(基本情報入力シート!W244="","",基本情報入力シート!W244)</f>
        <v/>
      </c>
      <c r="M207" s="784" t="str">
        <f>IF(基本情報入力シート!X244="","",基本情報入力シート!X244)</f>
        <v/>
      </c>
      <c r="N207" s="796" t="str">
        <f>IF(基本情報入力シート!Y244="","",基本情報入力シート!Y244)</f>
        <v/>
      </c>
      <c r="O207" s="804"/>
      <c r="P207" s="808"/>
      <c r="Q207" s="813"/>
      <c r="R207" s="820"/>
      <c r="S207" s="825"/>
      <c r="T207" s="830" t="str">
        <f>IFERROR(S207*VLOOKUP(AE207,'【参考】数式用3'!$AD$3:$BA$14,MATCH(N207,'【参考】数式用3'!$AD$2:$BA$2,0)),"")</f>
        <v/>
      </c>
      <c r="U207" s="835"/>
      <c r="V207" s="842"/>
      <c r="W207" s="843"/>
      <c r="X207" s="852" t="str">
        <f>IFERROR(V207*VLOOKUP(AF207,'【参考】数式用3'!$AD$15:$BA$23,MATCH(N207,'【参考】数式用3'!$AD$2:$BA$2,0)),"")</f>
        <v/>
      </c>
      <c r="Y207" s="861"/>
      <c r="Z207" s="864"/>
      <c r="AA207" s="870"/>
      <c r="AB207" s="852" t="str">
        <f>IFERROR(AA207*VLOOKUP(AG207,'【参考】数式用3'!$AD$24:$BA$27,MATCH(N207,'【参考】数式用3'!$AD$2:$BA$2,0)),"")</f>
        <v/>
      </c>
      <c r="AC207" s="878"/>
      <c r="AD207" s="881" t="str">
        <f t="shared" si="8"/>
        <v/>
      </c>
      <c r="AE207" s="884" t="str">
        <f t="shared" si="9"/>
        <v/>
      </c>
      <c r="AF207" s="884" t="str">
        <f t="shared" si="10"/>
        <v/>
      </c>
      <c r="AG207" s="884" t="str">
        <f t="shared" si="11"/>
        <v/>
      </c>
    </row>
    <row r="208" spans="1:33" ht="24.9" customHeight="1">
      <c r="A208" s="729">
        <v>193</v>
      </c>
      <c r="B208" s="742" t="str">
        <f>IF(基本情報入力シート!C245="","",基本情報入力シート!C245)</f>
        <v/>
      </c>
      <c r="C208" s="750"/>
      <c r="D208" s="750"/>
      <c r="E208" s="750"/>
      <c r="F208" s="750"/>
      <c r="G208" s="750"/>
      <c r="H208" s="750"/>
      <c r="I208" s="761"/>
      <c r="J208" s="767" t="str">
        <f>IF(基本情報入力シート!M245="","",基本情報入力シート!M245)</f>
        <v/>
      </c>
      <c r="K208" s="768" t="str">
        <f>IF(基本情報入力シート!R245="","",基本情報入力シート!R245)</f>
        <v/>
      </c>
      <c r="L208" s="768" t="str">
        <f>IF(基本情報入力シート!W245="","",基本情報入力シート!W245)</f>
        <v/>
      </c>
      <c r="M208" s="784" t="str">
        <f>IF(基本情報入力シート!X245="","",基本情報入力シート!X245)</f>
        <v/>
      </c>
      <c r="N208" s="796" t="str">
        <f>IF(基本情報入力シート!Y245="","",基本情報入力シート!Y245)</f>
        <v/>
      </c>
      <c r="O208" s="804"/>
      <c r="P208" s="808"/>
      <c r="Q208" s="813"/>
      <c r="R208" s="820"/>
      <c r="S208" s="825"/>
      <c r="T208" s="830" t="str">
        <f>IFERROR(S208*VLOOKUP(AE208,'【参考】数式用3'!$AD$3:$BA$14,MATCH(N208,'【参考】数式用3'!$AD$2:$BA$2,0)),"")</f>
        <v/>
      </c>
      <c r="U208" s="835"/>
      <c r="V208" s="842"/>
      <c r="W208" s="843"/>
      <c r="X208" s="852" t="str">
        <f>IFERROR(V208*VLOOKUP(AF208,'【参考】数式用3'!$AD$15:$BA$23,MATCH(N208,'【参考】数式用3'!$AD$2:$BA$2,0)),"")</f>
        <v/>
      </c>
      <c r="Y208" s="861"/>
      <c r="Z208" s="864"/>
      <c r="AA208" s="870"/>
      <c r="AB208" s="852" t="str">
        <f>IFERROR(AA208*VLOOKUP(AG208,'【参考】数式用3'!$AD$24:$BA$27,MATCH(N208,'【参考】数式用3'!$AD$2:$BA$2,0)),"")</f>
        <v/>
      </c>
      <c r="AC208" s="878"/>
      <c r="AD208" s="881" t="str">
        <f t="shared" ref="AD208:AD271" si="12">IF(OR(U208="特定加算Ⅰ",U208="特定加算Ⅱ"),IF(OR(AND(N208&lt;&gt;"訪問型サービス（総合事業）",N208&lt;&gt;"通所型サービス（総合事業）",N208&lt;&gt;"（介護予防）短期入所生活介護",N208&lt;&gt;"（介護予防）短期入所療養介護（老健）",N208&lt;&gt;"（介護予防）短期入所療養介護 （病院等（老健以外）)",N208&lt;&gt;"（介護予防）短期入所療養介護（医療院）"),W208&lt;&gt;""),1,""),"")</f>
        <v/>
      </c>
      <c r="AE208" s="884" t="str">
        <f t="shared" ref="AE208:AE271" si="13">IF(AND(O208="",R208=""),"",O208&amp;"から"&amp;R208)</f>
        <v/>
      </c>
      <c r="AF208" s="884" t="str">
        <f t="shared" ref="AF208:AF271" si="14">IF(AND(P208="",U208=""),"",P208&amp;"から"&amp;U208)</f>
        <v/>
      </c>
      <c r="AG208" s="884" t="str">
        <f t="shared" ref="AG208:AG271" si="15">IF(AND(Q208="",Z208=""),"",Q208&amp;"から"&amp;Z208)</f>
        <v/>
      </c>
    </row>
    <row r="209" spans="1:33" ht="24.9" customHeight="1">
      <c r="A209" s="729">
        <v>194</v>
      </c>
      <c r="B209" s="742" t="str">
        <f>IF(基本情報入力シート!C246="","",基本情報入力シート!C246)</f>
        <v/>
      </c>
      <c r="C209" s="750"/>
      <c r="D209" s="750"/>
      <c r="E209" s="750"/>
      <c r="F209" s="750"/>
      <c r="G209" s="750"/>
      <c r="H209" s="750"/>
      <c r="I209" s="761"/>
      <c r="J209" s="767" t="str">
        <f>IF(基本情報入力シート!M246="","",基本情報入力シート!M246)</f>
        <v/>
      </c>
      <c r="K209" s="768" t="str">
        <f>IF(基本情報入力シート!R246="","",基本情報入力シート!R246)</f>
        <v/>
      </c>
      <c r="L209" s="768" t="str">
        <f>IF(基本情報入力シート!W246="","",基本情報入力シート!W246)</f>
        <v/>
      </c>
      <c r="M209" s="784" t="str">
        <f>IF(基本情報入力シート!X246="","",基本情報入力シート!X246)</f>
        <v/>
      </c>
      <c r="N209" s="796" t="str">
        <f>IF(基本情報入力シート!Y246="","",基本情報入力シート!Y246)</f>
        <v/>
      </c>
      <c r="O209" s="804"/>
      <c r="P209" s="808"/>
      <c r="Q209" s="813"/>
      <c r="R209" s="820"/>
      <c r="S209" s="825"/>
      <c r="T209" s="830" t="str">
        <f>IFERROR(S209*VLOOKUP(AE209,'【参考】数式用3'!$AD$3:$BA$14,MATCH(N209,'【参考】数式用3'!$AD$2:$BA$2,0)),"")</f>
        <v/>
      </c>
      <c r="U209" s="835"/>
      <c r="V209" s="842"/>
      <c r="W209" s="843"/>
      <c r="X209" s="852" t="str">
        <f>IFERROR(V209*VLOOKUP(AF209,'【参考】数式用3'!$AD$15:$BA$23,MATCH(N209,'【参考】数式用3'!$AD$2:$BA$2,0)),"")</f>
        <v/>
      </c>
      <c r="Y209" s="861"/>
      <c r="Z209" s="864"/>
      <c r="AA209" s="870"/>
      <c r="AB209" s="852" t="str">
        <f>IFERROR(AA209*VLOOKUP(AG209,'【参考】数式用3'!$AD$24:$BA$27,MATCH(N209,'【参考】数式用3'!$AD$2:$BA$2,0)),"")</f>
        <v/>
      </c>
      <c r="AC209" s="878"/>
      <c r="AD209" s="881" t="str">
        <f t="shared" si="12"/>
        <v/>
      </c>
      <c r="AE209" s="884" t="str">
        <f t="shared" si="13"/>
        <v/>
      </c>
      <c r="AF209" s="884" t="str">
        <f t="shared" si="14"/>
        <v/>
      </c>
      <c r="AG209" s="884" t="str">
        <f t="shared" si="15"/>
        <v/>
      </c>
    </row>
    <row r="210" spans="1:33" ht="24.9" customHeight="1">
      <c r="A210" s="729">
        <v>195</v>
      </c>
      <c r="B210" s="742" t="str">
        <f>IF(基本情報入力シート!C247="","",基本情報入力シート!C247)</f>
        <v/>
      </c>
      <c r="C210" s="750"/>
      <c r="D210" s="750"/>
      <c r="E210" s="750"/>
      <c r="F210" s="750"/>
      <c r="G210" s="750"/>
      <c r="H210" s="750"/>
      <c r="I210" s="761"/>
      <c r="J210" s="767" t="str">
        <f>IF(基本情報入力シート!M247="","",基本情報入力シート!M247)</f>
        <v/>
      </c>
      <c r="K210" s="768" t="str">
        <f>IF(基本情報入力シート!R247="","",基本情報入力シート!R247)</f>
        <v/>
      </c>
      <c r="L210" s="768" t="str">
        <f>IF(基本情報入力シート!W247="","",基本情報入力シート!W247)</f>
        <v/>
      </c>
      <c r="M210" s="784" t="str">
        <f>IF(基本情報入力シート!X247="","",基本情報入力シート!X247)</f>
        <v/>
      </c>
      <c r="N210" s="796" t="str">
        <f>IF(基本情報入力シート!Y247="","",基本情報入力シート!Y247)</f>
        <v/>
      </c>
      <c r="O210" s="804"/>
      <c r="P210" s="808"/>
      <c r="Q210" s="813"/>
      <c r="R210" s="820"/>
      <c r="S210" s="825"/>
      <c r="T210" s="830" t="str">
        <f>IFERROR(S210*VLOOKUP(AE210,'【参考】数式用3'!$AD$3:$BA$14,MATCH(N210,'【参考】数式用3'!$AD$2:$BA$2,0)),"")</f>
        <v/>
      </c>
      <c r="U210" s="835"/>
      <c r="V210" s="842"/>
      <c r="W210" s="843"/>
      <c r="X210" s="852" t="str">
        <f>IFERROR(V210*VLOOKUP(AF210,'【参考】数式用3'!$AD$15:$BA$23,MATCH(N210,'【参考】数式用3'!$AD$2:$BA$2,0)),"")</f>
        <v/>
      </c>
      <c r="Y210" s="861"/>
      <c r="Z210" s="864"/>
      <c r="AA210" s="870"/>
      <c r="AB210" s="852" t="str">
        <f>IFERROR(AA210*VLOOKUP(AG210,'【参考】数式用3'!$AD$24:$BA$27,MATCH(N210,'【参考】数式用3'!$AD$2:$BA$2,0)),"")</f>
        <v/>
      </c>
      <c r="AC210" s="878"/>
      <c r="AD210" s="881" t="str">
        <f t="shared" si="12"/>
        <v/>
      </c>
      <c r="AE210" s="884" t="str">
        <f t="shared" si="13"/>
        <v/>
      </c>
      <c r="AF210" s="884" t="str">
        <f t="shared" si="14"/>
        <v/>
      </c>
      <c r="AG210" s="884" t="str">
        <f t="shared" si="15"/>
        <v/>
      </c>
    </row>
    <row r="211" spans="1:33" ht="24.9" customHeight="1">
      <c r="A211" s="729">
        <v>196</v>
      </c>
      <c r="B211" s="742" t="str">
        <f>IF(基本情報入力シート!C248="","",基本情報入力シート!C248)</f>
        <v/>
      </c>
      <c r="C211" s="750"/>
      <c r="D211" s="750"/>
      <c r="E211" s="750"/>
      <c r="F211" s="750"/>
      <c r="G211" s="750"/>
      <c r="H211" s="750"/>
      <c r="I211" s="761"/>
      <c r="J211" s="767" t="str">
        <f>IF(基本情報入力シート!M248="","",基本情報入力シート!M248)</f>
        <v/>
      </c>
      <c r="K211" s="768" t="str">
        <f>IF(基本情報入力シート!R248="","",基本情報入力シート!R248)</f>
        <v/>
      </c>
      <c r="L211" s="768" t="str">
        <f>IF(基本情報入力シート!W248="","",基本情報入力シート!W248)</f>
        <v/>
      </c>
      <c r="M211" s="784" t="str">
        <f>IF(基本情報入力シート!X248="","",基本情報入力シート!X248)</f>
        <v/>
      </c>
      <c r="N211" s="796" t="str">
        <f>IF(基本情報入力シート!Y248="","",基本情報入力シート!Y248)</f>
        <v/>
      </c>
      <c r="O211" s="804"/>
      <c r="P211" s="808"/>
      <c r="Q211" s="813"/>
      <c r="R211" s="820"/>
      <c r="S211" s="825"/>
      <c r="T211" s="830" t="str">
        <f>IFERROR(S211*VLOOKUP(AE211,'【参考】数式用3'!$AD$3:$BA$14,MATCH(N211,'【参考】数式用3'!$AD$2:$BA$2,0)),"")</f>
        <v/>
      </c>
      <c r="U211" s="835"/>
      <c r="V211" s="842"/>
      <c r="W211" s="843"/>
      <c r="X211" s="852" t="str">
        <f>IFERROR(V211*VLOOKUP(AF211,'【参考】数式用3'!$AD$15:$BA$23,MATCH(N211,'【参考】数式用3'!$AD$2:$BA$2,0)),"")</f>
        <v/>
      </c>
      <c r="Y211" s="861"/>
      <c r="Z211" s="864"/>
      <c r="AA211" s="870"/>
      <c r="AB211" s="852" t="str">
        <f>IFERROR(AA211*VLOOKUP(AG211,'【参考】数式用3'!$AD$24:$BA$27,MATCH(N211,'【参考】数式用3'!$AD$2:$BA$2,0)),"")</f>
        <v/>
      </c>
      <c r="AC211" s="878"/>
      <c r="AD211" s="881" t="str">
        <f t="shared" si="12"/>
        <v/>
      </c>
      <c r="AE211" s="884" t="str">
        <f t="shared" si="13"/>
        <v/>
      </c>
      <c r="AF211" s="884" t="str">
        <f t="shared" si="14"/>
        <v/>
      </c>
      <c r="AG211" s="884" t="str">
        <f t="shared" si="15"/>
        <v/>
      </c>
    </row>
    <row r="212" spans="1:33" ht="24.9" customHeight="1">
      <c r="A212" s="729">
        <v>197</v>
      </c>
      <c r="B212" s="742" t="str">
        <f>IF(基本情報入力シート!C249="","",基本情報入力シート!C249)</f>
        <v/>
      </c>
      <c r="C212" s="750"/>
      <c r="D212" s="750"/>
      <c r="E212" s="750"/>
      <c r="F212" s="750"/>
      <c r="G212" s="750"/>
      <c r="H212" s="750"/>
      <c r="I212" s="761"/>
      <c r="J212" s="767" t="str">
        <f>IF(基本情報入力シート!M249="","",基本情報入力シート!M249)</f>
        <v/>
      </c>
      <c r="K212" s="768" t="str">
        <f>IF(基本情報入力シート!R249="","",基本情報入力シート!R249)</f>
        <v/>
      </c>
      <c r="L212" s="768" t="str">
        <f>IF(基本情報入力シート!W249="","",基本情報入力シート!W249)</f>
        <v/>
      </c>
      <c r="M212" s="784" t="str">
        <f>IF(基本情報入力シート!X249="","",基本情報入力シート!X249)</f>
        <v/>
      </c>
      <c r="N212" s="796" t="str">
        <f>IF(基本情報入力シート!Y249="","",基本情報入力シート!Y249)</f>
        <v/>
      </c>
      <c r="O212" s="804"/>
      <c r="P212" s="808"/>
      <c r="Q212" s="813"/>
      <c r="R212" s="820"/>
      <c r="S212" s="825"/>
      <c r="T212" s="830" t="str">
        <f>IFERROR(S212*VLOOKUP(AE212,'【参考】数式用3'!$AD$3:$BA$14,MATCH(N212,'【参考】数式用3'!$AD$2:$BA$2,0)),"")</f>
        <v/>
      </c>
      <c r="U212" s="835"/>
      <c r="V212" s="842"/>
      <c r="W212" s="843"/>
      <c r="X212" s="852" t="str">
        <f>IFERROR(V212*VLOOKUP(AF212,'【参考】数式用3'!$AD$15:$BA$23,MATCH(N212,'【参考】数式用3'!$AD$2:$BA$2,0)),"")</f>
        <v/>
      </c>
      <c r="Y212" s="861"/>
      <c r="Z212" s="864"/>
      <c r="AA212" s="870"/>
      <c r="AB212" s="852" t="str">
        <f>IFERROR(AA212*VLOOKUP(AG212,'【参考】数式用3'!$AD$24:$BA$27,MATCH(N212,'【参考】数式用3'!$AD$2:$BA$2,0)),"")</f>
        <v/>
      </c>
      <c r="AC212" s="878"/>
      <c r="AD212" s="881" t="str">
        <f t="shared" si="12"/>
        <v/>
      </c>
      <c r="AE212" s="884" t="str">
        <f t="shared" si="13"/>
        <v/>
      </c>
      <c r="AF212" s="884" t="str">
        <f t="shared" si="14"/>
        <v/>
      </c>
      <c r="AG212" s="884" t="str">
        <f t="shared" si="15"/>
        <v/>
      </c>
    </row>
    <row r="213" spans="1:33" ht="24.9" customHeight="1">
      <c r="A213" s="729">
        <v>198</v>
      </c>
      <c r="B213" s="742" t="str">
        <f>IF(基本情報入力シート!C250="","",基本情報入力シート!C250)</f>
        <v/>
      </c>
      <c r="C213" s="750"/>
      <c r="D213" s="750"/>
      <c r="E213" s="750"/>
      <c r="F213" s="750"/>
      <c r="G213" s="750"/>
      <c r="H213" s="750"/>
      <c r="I213" s="761"/>
      <c r="J213" s="767" t="str">
        <f>IF(基本情報入力シート!M250="","",基本情報入力シート!M250)</f>
        <v/>
      </c>
      <c r="K213" s="768" t="str">
        <f>IF(基本情報入力シート!R250="","",基本情報入力シート!R250)</f>
        <v/>
      </c>
      <c r="L213" s="768" t="str">
        <f>IF(基本情報入力シート!W250="","",基本情報入力シート!W250)</f>
        <v/>
      </c>
      <c r="M213" s="784" t="str">
        <f>IF(基本情報入力シート!X250="","",基本情報入力シート!X250)</f>
        <v/>
      </c>
      <c r="N213" s="796" t="str">
        <f>IF(基本情報入力シート!Y250="","",基本情報入力シート!Y250)</f>
        <v/>
      </c>
      <c r="O213" s="804"/>
      <c r="P213" s="808"/>
      <c r="Q213" s="813"/>
      <c r="R213" s="820"/>
      <c r="S213" s="825"/>
      <c r="T213" s="830" t="str">
        <f>IFERROR(S213*VLOOKUP(AE213,'【参考】数式用3'!$AD$3:$BA$14,MATCH(N213,'【参考】数式用3'!$AD$2:$BA$2,0)),"")</f>
        <v/>
      </c>
      <c r="U213" s="835"/>
      <c r="V213" s="842"/>
      <c r="W213" s="843"/>
      <c r="X213" s="852" t="str">
        <f>IFERROR(V213*VLOOKUP(AF213,'【参考】数式用3'!$AD$15:$BA$23,MATCH(N213,'【参考】数式用3'!$AD$2:$BA$2,0)),"")</f>
        <v/>
      </c>
      <c r="Y213" s="861"/>
      <c r="Z213" s="864"/>
      <c r="AA213" s="870"/>
      <c r="AB213" s="852" t="str">
        <f>IFERROR(AA213*VLOOKUP(AG213,'【参考】数式用3'!$AD$24:$BA$27,MATCH(N213,'【参考】数式用3'!$AD$2:$BA$2,0)),"")</f>
        <v/>
      </c>
      <c r="AC213" s="878"/>
      <c r="AD213" s="881" t="str">
        <f t="shared" si="12"/>
        <v/>
      </c>
      <c r="AE213" s="884" t="str">
        <f t="shared" si="13"/>
        <v/>
      </c>
      <c r="AF213" s="884" t="str">
        <f t="shared" si="14"/>
        <v/>
      </c>
      <c r="AG213" s="884" t="str">
        <f t="shared" si="15"/>
        <v/>
      </c>
    </row>
    <row r="214" spans="1:33" ht="24.9" customHeight="1">
      <c r="A214" s="729">
        <v>199</v>
      </c>
      <c r="B214" s="742" t="str">
        <f>IF(基本情報入力シート!C251="","",基本情報入力シート!C251)</f>
        <v/>
      </c>
      <c r="C214" s="750"/>
      <c r="D214" s="750"/>
      <c r="E214" s="750"/>
      <c r="F214" s="750"/>
      <c r="G214" s="750"/>
      <c r="H214" s="750"/>
      <c r="I214" s="761"/>
      <c r="J214" s="767" t="str">
        <f>IF(基本情報入力シート!M251="","",基本情報入力シート!M251)</f>
        <v/>
      </c>
      <c r="K214" s="768" t="str">
        <f>IF(基本情報入力シート!R251="","",基本情報入力シート!R251)</f>
        <v/>
      </c>
      <c r="L214" s="768" t="str">
        <f>IF(基本情報入力シート!W251="","",基本情報入力シート!W251)</f>
        <v/>
      </c>
      <c r="M214" s="784" t="str">
        <f>IF(基本情報入力シート!X251="","",基本情報入力シート!X251)</f>
        <v/>
      </c>
      <c r="N214" s="796" t="str">
        <f>IF(基本情報入力シート!Y251="","",基本情報入力シート!Y251)</f>
        <v/>
      </c>
      <c r="O214" s="804"/>
      <c r="P214" s="808"/>
      <c r="Q214" s="813"/>
      <c r="R214" s="820"/>
      <c r="S214" s="825"/>
      <c r="T214" s="830" t="str">
        <f>IFERROR(S214*VLOOKUP(AE214,'【参考】数式用3'!$AD$3:$BA$14,MATCH(N214,'【参考】数式用3'!$AD$2:$BA$2,0)),"")</f>
        <v/>
      </c>
      <c r="U214" s="835"/>
      <c r="V214" s="842"/>
      <c r="W214" s="843"/>
      <c r="X214" s="852" t="str">
        <f>IFERROR(V214*VLOOKUP(AF214,'【参考】数式用3'!$AD$15:$BA$23,MATCH(N214,'【参考】数式用3'!$AD$2:$BA$2,0)),"")</f>
        <v/>
      </c>
      <c r="Y214" s="861"/>
      <c r="Z214" s="864"/>
      <c r="AA214" s="870"/>
      <c r="AB214" s="852" t="str">
        <f>IFERROR(AA214*VLOOKUP(AG214,'【参考】数式用3'!$AD$24:$BA$27,MATCH(N214,'【参考】数式用3'!$AD$2:$BA$2,0)),"")</f>
        <v/>
      </c>
      <c r="AC214" s="878"/>
      <c r="AD214" s="881" t="str">
        <f t="shared" si="12"/>
        <v/>
      </c>
      <c r="AE214" s="884" t="str">
        <f t="shared" si="13"/>
        <v/>
      </c>
      <c r="AF214" s="884" t="str">
        <f t="shared" si="14"/>
        <v/>
      </c>
      <c r="AG214" s="884" t="str">
        <f t="shared" si="15"/>
        <v/>
      </c>
    </row>
    <row r="215" spans="1:33" ht="24.9" customHeight="1">
      <c r="A215" s="729">
        <v>200</v>
      </c>
      <c r="B215" s="742" t="str">
        <f>IF(基本情報入力シート!C252="","",基本情報入力シート!C252)</f>
        <v/>
      </c>
      <c r="C215" s="750"/>
      <c r="D215" s="750"/>
      <c r="E215" s="750"/>
      <c r="F215" s="750"/>
      <c r="G215" s="750"/>
      <c r="H215" s="750"/>
      <c r="I215" s="761"/>
      <c r="J215" s="767" t="str">
        <f>IF(基本情報入力シート!M252="","",基本情報入力シート!M252)</f>
        <v/>
      </c>
      <c r="K215" s="768" t="str">
        <f>IF(基本情報入力シート!R252="","",基本情報入力シート!R252)</f>
        <v/>
      </c>
      <c r="L215" s="768" t="str">
        <f>IF(基本情報入力シート!W252="","",基本情報入力シート!W252)</f>
        <v/>
      </c>
      <c r="M215" s="784" t="str">
        <f>IF(基本情報入力シート!X252="","",基本情報入力シート!X252)</f>
        <v/>
      </c>
      <c r="N215" s="796" t="str">
        <f>IF(基本情報入力シート!Y252="","",基本情報入力シート!Y252)</f>
        <v/>
      </c>
      <c r="O215" s="804"/>
      <c r="P215" s="808"/>
      <c r="Q215" s="813"/>
      <c r="R215" s="820"/>
      <c r="S215" s="825"/>
      <c r="T215" s="830" t="str">
        <f>IFERROR(S215*VLOOKUP(AE215,'【参考】数式用3'!$AD$3:$BA$14,MATCH(N215,'【参考】数式用3'!$AD$2:$BA$2,0)),"")</f>
        <v/>
      </c>
      <c r="U215" s="835"/>
      <c r="V215" s="842"/>
      <c r="W215" s="843"/>
      <c r="X215" s="852" t="str">
        <f>IFERROR(V215*VLOOKUP(AF215,'【参考】数式用3'!$AD$15:$BA$23,MATCH(N215,'【参考】数式用3'!$AD$2:$BA$2,0)),"")</f>
        <v/>
      </c>
      <c r="Y215" s="861"/>
      <c r="Z215" s="864"/>
      <c r="AA215" s="870"/>
      <c r="AB215" s="852" t="str">
        <f>IFERROR(AA215*VLOOKUP(AG215,'【参考】数式用3'!$AD$24:$BA$27,MATCH(N215,'【参考】数式用3'!$AD$2:$BA$2,0)),"")</f>
        <v/>
      </c>
      <c r="AC215" s="878"/>
      <c r="AD215" s="881" t="str">
        <f t="shared" si="12"/>
        <v/>
      </c>
      <c r="AE215" s="884" t="str">
        <f t="shared" si="13"/>
        <v/>
      </c>
      <c r="AF215" s="884" t="str">
        <f t="shared" si="14"/>
        <v/>
      </c>
      <c r="AG215" s="884" t="str">
        <f t="shared" si="15"/>
        <v/>
      </c>
    </row>
    <row r="216" spans="1:33" ht="24.9" customHeight="1">
      <c r="A216" s="729">
        <v>201</v>
      </c>
      <c r="B216" s="742" t="str">
        <f>IF(基本情報入力シート!C253="","",基本情報入力シート!C253)</f>
        <v/>
      </c>
      <c r="C216" s="750"/>
      <c r="D216" s="750"/>
      <c r="E216" s="750"/>
      <c r="F216" s="750"/>
      <c r="G216" s="750"/>
      <c r="H216" s="750"/>
      <c r="I216" s="761"/>
      <c r="J216" s="767" t="str">
        <f>IF(基本情報入力シート!M253="","",基本情報入力シート!M253)</f>
        <v/>
      </c>
      <c r="K216" s="768" t="str">
        <f>IF(基本情報入力シート!R253="","",基本情報入力シート!R253)</f>
        <v/>
      </c>
      <c r="L216" s="768" t="str">
        <f>IF(基本情報入力シート!W253="","",基本情報入力シート!W253)</f>
        <v/>
      </c>
      <c r="M216" s="784" t="str">
        <f>IF(基本情報入力シート!X253="","",基本情報入力シート!X253)</f>
        <v/>
      </c>
      <c r="N216" s="796" t="str">
        <f>IF(基本情報入力シート!Y253="","",基本情報入力シート!Y253)</f>
        <v/>
      </c>
      <c r="O216" s="804"/>
      <c r="P216" s="808"/>
      <c r="Q216" s="813"/>
      <c r="R216" s="820"/>
      <c r="S216" s="825"/>
      <c r="T216" s="830" t="str">
        <f>IFERROR(S216*VLOOKUP(AE216,'【参考】数式用3'!$AD$3:$BA$14,MATCH(N216,'【参考】数式用3'!$AD$2:$BA$2,0)),"")</f>
        <v/>
      </c>
      <c r="U216" s="835"/>
      <c r="V216" s="842"/>
      <c r="W216" s="843"/>
      <c r="X216" s="852" t="str">
        <f>IFERROR(V216*VLOOKUP(AF216,'【参考】数式用3'!$AD$15:$BA$23,MATCH(N216,'【参考】数式用3'!$AD$2:$BA$2,0)),"")</f>
        <v/>
      </c>
      <c r="Y216" s="861"/>
      <c r="Z216" s="864"/>
      <c r="AA216" s="870"/>
      <c r="AB216" s="852" t="str">
        <f>IFERROR(AA216*VLOOKUP(AG216,'【参考】数式用3'!$AD$24:$BA$27,MATCH(N216,'【参考】数式用3'!$AD$2:$BA$2,0)),"")</f>
        <v/>
      </c>
      <c r="AC216" s="878"/>
      <c r="AD216" s="881" t="str">
        <f t="shared" si="12"/>
        <v/>
      </c>
      <c r="AE216" s="884" t="str">
        <f t="shared" si="13"/>
        <v/>
      </c>
      <c r="AF216" s="884" t="str">
        <f t="shared" si="14"/>
        <v/>
      </c>
      <c r="AG216" s="884" t="str">
        <f t="shared" si="15"/>
        <v/>
      </c>
    </row>
    <row r="217" spans="1:33" ht="24.9" customHeight="1">
      <c r="A217" s="729">
        <v>202</v>
      </c>
      <c r="B217" s="742" t="str">
        <f>IF(基本情報入力シート!C254="","",基本情報入力シート!C254)</f>
        <v/>
      </c>
      <c r="C217" s="750"/>
      <c r="D217" s="750"/>
      <c r="E217" s="750"/>
      <c r="F217" s="750"/>
      <c r="G217" s="750"/>
      <c r="H217" s="750"/>
      <c r="I217" s="761"/>
      <c r="J217" s="767" t="str">
        <f>IF(基本情報入力シート!M254="","",基本情報入力シート!M254)</f>
        <v/>
      </c>
      <c r="K217" s="768" t="str">
        <f>IF(基本情報入力シート!R254="","",基本情報入力シート!R254)</f>
        <v/>
      </c>
      <c r="L217" s="768" t="str">
        <f>IF(基本情報入力シート!W254="","",基本情報入力シート!W254)</f>
        <v/>
      </c>
      <c r="M217" s="784" t="str">
        <f>IF(基本情報入力シート!X254="","",基本情報入力シート!X254)</f>
        <v/>
      </c>
      <c r="N217" s="796" t="str">
        <f>IF(基本情報入力シート!Y254="","",基本情報入力シート!Y254)</f>
        <v/>
      </c>
      <c r="O217" s="804"/>
      <c r="P217" s="808"/>
      <c r="Q217" s="813"/>
      <c r="R217" s="820"/>
      <c r="S217" s="825"/>
      <c r="T217" s="830" t="str">
        <f>IFERROR(S217*VLOOKUP(AE217,'【参考】数式用3'!$AD$3:$BA$14,MATCH(N217,'【参考】数式用3'!$AD$2:$BA$2,0)),"")</f>
        <v/>
      </c>
      <c r="U217" s="835"/>
      <c r="V217" s="842"/>
      <c r="W217" s="843"/>
      <c r="X217" s="852" t="str">
        <f>IFERROR(V217*VLOOKUP(AF217,'【参考】数式用3'!$AD$15:$BA$23,MATCH(N217,'【参考】数式用3'!$AD$2:$BA$2,0)),"")</f>
        <v/>
      </c>
      <c r="Y217" s="861"/>
      <c r="Z217" s="864"/>
      <c r="AA217" s="870"/>
      <c r="AB217" s="852" t="str">
        <f>IFERROR(AA217*VLOOKUP(AG217,'【参考】数式用3'!$AD$24:$BA$27,MATCH(N217,'【参考】数式用3'!$AD$2:$BA$2,0)),"")</f>
        <v/>
      </c>
      <c r="AC217" s="878"/>
      <c r="AD217" s="881" t="str">
        <f t="shared" si="12"/>
        <v/>
      </c>
      <c r="AE217" s="884" t="str">
        <f t="shared" si="13"/>
        <v/>
      </c>
      <c r="AF217" s="884" t="str">
        <f t="shared" si="14"/>
        <v/>
      </c>
      <c r="AG217" s="884" t="str">
        <f t="shared" si="15"/>
        <v/>
      </c>
    </row>
    <row r="218" spans="1:33" ht="24.9" customHeight="1">
      <c r="A218" s="729">
        <v>203</v>
      </c>
      <c r="B218" s="742" t="str">
        <f>IF(基本情報入力シート!C255="","",基本情報入力シート!C255)</f>
        <v/>
      </c>
      <c r="C218" s="750"/>
      <c r="D218" s="750"/>
      <c r="E218" s="750"/>
      <c r="F218" s="750"/>
      <c r="G218" s="750"/>
      <c r="H218" s="750"/>
      <c r="I218" s="761"/>
      <c r="J218" s="767" t="str">
        <f>IF(基本情報入力シート!M255="","",基本情報入力シート!M255)</f>
        <v/>
      </c>
      <c r="K218" s="768" t="str">
        <f>IF(基本情報入力シート!R255="","",基本情報入力シート!R255)</f>
        <v/>
      </c>
      <c r="L218" s="768" t="str">
        <f>IF(基本情報入力シート!W255="","",基本情報入力シート!W255)</f>
        <v/>
      </c>
      <c r="M218" s="784" t="str">
        <f>IF(基本情報入力シート!X255="","",基本情報入力シート!X255)</f>
        <v/>
      </c>
      <c r="N218" s="796" t="str">
        <f>IF(基本情報入力シート!Y255="","",基本情報入力シート!Y255)</f>
        <v/>
      </c>
      <c r="O218" s="804"/>
      <c r="P218" s="808"/>
      <c r="Q218" s="813"/>
      <c r="R218" s="820"/>
      <c r="S218" s="825"/>
      <c r="T218" s="830" t="str">
        <f>IFERROR(S218*VLOOKUP(AE218,'【参考】数式用3'!$AD$3:$BA$14,MATCH(N218,'【参考】数式用3'!$AD$2:$BA$2,0)),"")</f>
        <v/>
      </c>
      <c r="U218" s="835"/>
      <c r="V218" s="842"/>
      <c r="W218" s="843"/>
      <c r="X218" s="852" t="str">
        <f>IFERROR(V218*VLOOKUP(AF218,'【参考】数式用3'!$AD$15:$BA$23,MATCH(N218,'【参考】数式用3'!$AD$2:$BA$2,0)),"")</f>
        <v/>
      </c>
      <c r="Y218" s="861"/>
      <c r="Z218" s="864"/>
      <c r="AA218" s="870"/>
      <c r="AB218" s="852" t="str">
        <f>IFERROR(AA218*VLOOKUP(AG218,'【参考】数式用3'!$AD$24:$BA$27,MATCH(N218,'【参考】数式用3'!$AD$2:$BA$2,0)),"")</f>
        <v/>
      </c>
      <c r="AC218" s="878"/>
      <c r="AD218" s="881" t="str">
        <f t="shared" si="12"/>
        <v/>
      </c>
      <c r="AE218" s="884" t="str">
        <f t="shared" si="13"/>
        <v/>
      </c>
      <c r="AF218" s="884" t="str">
        <f t="shared" si="14"/>
        <v/>
      </c>
      <c r="AG218" s="884" t="str">
        <f t="shared" si="15"/>
        <v/>
      </c>
    </row>
    <row r="219" spans="1:33" ht="24.9" customHeight="1">
      <c r="A219" s="729">
        <v>204</v>
      </c>
      <c r="B219" s="742" t="str">
        <f>IF(基本情報入力シート!C256="","",基本情報入力シート!C256)</f>
        <v/>
      </c>
      <c r="C219" s="750"/>
      <c r="D219" s="750"/>
      <c r="E219" s="750"/>
      <c r="F219" s="750"/>
      <c r="G219" s="750"/>
      <c r="H219" s="750"/>
      <c r="I219" s="761"/>
      <c r="J219" s="767" t="str">
        <f>IF(基本情報入力シート!M256="","",基本情報入力シート!M256)</f>
        <v/>
      </c>
      <c r="K219" s="768" t="str">
        <f>IF(基本情報入力シート!R256="","",基本情報入力シート!R256)</f>
        <v/>
      </c>
      <c r="L219" s="768" t="str">
        <f>IF(基本情報入力シート!W256="","",基本情報入力シート!W256)</f>
        <v/>
      </c>
      <c r="M219" s="784" t="str">
        <f>IF(基本情報入力シート!X256="","",基本情報入力シート!X256)</f>
        <v/>
      </c>
      <c r="N219" s="796" t="str">
        <f>IF(基本情報入力シート!Y256="","",基本情報入力シート!Y256)</f>
        <v/>
      </c>
      <c r="O219" s="804"/>
      <c r="P219" s="808"/>
      <c r="Q219" s="813"/>
      <c r="R219" s="820"/>
      <c r="S219" s="825"/>
      <c r="T219" s="830" t="str">
        <f>IFERROR(S219*VLOOKUP(AE219,'【参考】数式用3'!$AD$3:$BA$14,MATCH(N219,'【参考】数式用3'!$AD$2:$BA$2,0)),"")</f>
        <v/>
      </c>
      <c r="U219" s="835"/>
      <c r="V219" s="842"/>
      <c r="W219" s="843"/>
      <c r="X219" s="852" t="str">
        <f>IFERROR(V219*VLOOKUP(AF219,'【参考】数式用3'!$AD$15:$BA$23,MATCH(N219,'【参考】数式用3'!$AD$2:$BA$2,0)),"")</f>
        <v/>
      </c>
      <c r="Y219" s="861"/>
      <c r="Z219" s="864"/>
      <c r="AA219" s="870"/>
      <c r="AB219" s="852" t="str">
        <f>IFERROR(AA219*VLOOKUP(AG219,'【参考】数式用3'!$AD$24:$BA$27,MATCH(N219,'【参考】数式用3'!$AD$2:$BA$2,0)),"")</f>
        <v/>
      </c>
      <c r="AC219" s="878"/>
      <c r="AD219" s="881" t="str">
        <f t="shared" si="12"/>
        <v/>
      </c>
      <c r="AE219" s="884" t="str">
        <f t="shared" si="13"/>
        <v/>
      </c>
      <c r="AF219" s="884" t="str">
        <f t="shared" si="14"/>
        <v/>
      </c>
      <c r="AG219" s="884" t="str">
        <f t="shared" si="15"/>
        <v/>
      </c>
    </row>
    <row r="220" spans="1:33" ht="24.9" customHeight="1">
      <c r="A220" s="729">
        <v>205</v>
      </c>
      <c r="B220" s="742" t="str">
        <f>IF(基本情報入力シート!C257="","",基本情報入力シート!C257)</f>
        <v/>
      </c>
      <c r="C220" s="750"/>
      <c r="D220" s="750"/>
      <c r="E220" s="750"/>
      <c r="F220" s="750"/>
      <c r="G220" s="750"/>
      <c r="H220" s="750"/>
      <c r="I220" s="761"/>
      <c r="J220" s="767" t="str">
        <f>IF(基本情報入力シート!M257="","",基本情報入力シート!M257)</f>
        <v/>
      </c>
      <c r="K220" s="768" t="str">
        <f>IF(基本情報入力シート!R257="","",基本情報入力シート!R257)</f>
        <v/>
      </c>
      <c r="L220" s="768" t="str">
        <f>IF(基本情報入力シート!W257="","",基本情報入力シート!W257)</f>
        <v/>
      </c>
      <c r="M220" s="784" t="str">
        <f>IF(基本情報入力シート!X257="","",基本情報入力シート!X257)</f>
        <v/>
      </c>
      <c r="N220" s="796" t="str">
        <f>IF(基本情報入力シート!Y257="","",基本情報入力シート!Y257)</f>
        <v/>
      </c>
      <c r="O220" s="804"/>
      <c r="P220" s="808"/>
      <c r="Q220" s="813"/>
      <c r="R220" s="820"/>
      <c r="S220" s="825"/>
      <c r="T220" s="830" t="str">
        <f>IFERROR(S220*VLOOKUP(AE220,'【参考】数式用3'!$AD$3:$BA$14,MATCH(N220,'【参考】数式用3'!$AD$2:$BA$2,0)),"")</f>
        <v/>
      </c>
      <c r="U220" s="835"/>
      <c r="V220" s="842"/>
      <c r="W220" s="843"/>
      <c r="X220" s="852" t="str">
        <f>IFERROR(V220*VLOOKUP(AF220,'【参考】数式用3'!$AD$15:$BA$23,MATCH(N220,'【参考】数式用3'!$AD$2:$BA$2,0)),"")</f>
        <v/>
      </c>
      <c r="Y220" s="861"/>
      <c r="Z220" s="864"/>
      <c r="AA220" s="870"/>
      <c r="AB220" s="852" t="str">
        <f>IFERROR(AA220*VLOOKUP(AG220,'【参考】数式用3'!$AD$24:$BA$27,MATCH(N220,'【参考】数式用3'!$AD$2:$BA$2,0)),"")</f>
        <v/>
      </c>
      <c r="AC220" s="878"/>
      <c r="AD220" s="881" t="str">
        <f t="shared" si="12"/>
        <v/>
      </c>
      <c r="AE220" s="884" t="str">
        <f t="shared" si="13"/>
        <v/>
      </c>
      <c r="AF220" s="884" t="str">
        <f t="shared" si="14"/>
        <v/>
      </c>
      <c r="AG220" s="884" t="str">
        <f t="shared" si="15"/>
        <v/>
      </c>
    </row>
    <row r="221" spans="1:33" ht="24.9" customHeight="1">
      <c r="A221" s="729">
        <v>206</v>
      </c>
      <c r="B221" s="742" t="str">
        <f>IF(基本情報入力シート!C258="","",基本情報入力シート!C258)</f>
        <v/>
      </c>
      <c r="C221" s="750"/>
      <c r="D221" s="750"/>
      <c r="E221" s="750"/>
      <c r="F221" s="750"/>
      <c r="G221" s="750"/>
      <c r="H221" s="750"/>
      <c r="I221" s="761"/>
      <c r="J221" s="767" t="str">
        <f>IF(基本情報入力シート!M258="","",基本情報入力シート!M258)</f>
        <v/>
      </c>
      <c r="K221" s="768" t="str">
        <f>IF(基本情報入力シート!R258="","",基本情報入力シート!R258)</f>
        <v/>
      </c>
      <c r="L221" s="768" t="str">
        <f>IF(基本情報入力シート!W258="","",基本情報入力シート!W258)</f>
        <v/>
      </c>
      <c r="M221" s="784" t="str">
        <f>IF(基本情報入力シート!X258="","",基本情報入力シート!X258)</f>
        <v/>
      </c>
      <c r="N221" s="796" t="str">
        <f>IF(基本情報入力シート!Y258="","",基本情報入力シート!Y258)</f>
        <v/>
      </c>
      <c r="O221" s="804"/>
      <c r="P221" s="808"/>
      <c r="Q221" s="813"/>
      <c r="R221" s="820"/>
      <c r="S221" s="825"/>
      <c r="T221" s="830" t="str">
        <f>IFERROR(S221*VLOOKUP(AE221,'【参考】数式用3'!$AD$3:$BA$14,MATCH(N221,'【参考】数式用3'!$AD$2:$BA$2,0)),"")</f>
        <v/>
      </c>
      <c r="U221" s="835"/>
      <c r="V221" s="842"/>
      <c r="W221" s="843"/>
      <c r="X221" s="852" t="str">
        <f>IFERROR(V221*VLOOKUP(AF221,'【参考】数式用3'!$AD$15:$BA$23,MATCH(N221,'【参考】数式用3'!$AD$2:$BA$2,0)),"")</f>
        <v/>
      </c>
      <c r="Y221" s="861"/>
      <c r="Z221" s="864"/>
      <c r="AA221" s="870"/>
      <c r="AB221" s="852" t="str">
        <f>IFERROR(AA221*VLOOKUP(AG221,'【参考】数式用3'!$AD$24:$BA$27,MATCH(N221,'【参考】数式用3'!$AD$2:$BA$2,0)),"")</f>
        <v/>
      </c>
      <c r="AC221" s="878"/>
      <c r="AD221" s="881" t="str">
        <f t="shared" si="12"/>
        <v/>
      </c>
      <c r="AE221" s="884" t="str">
        <f t="shared" si="13"/>
        <v/>
      </c>
      <c r="AF221" s="884" t="str">
        <f t="shared" si="14"/>
        <v/>
      </c>
      <c r="AG221" s="884" t="str">
        <f t="shared" si="15"/>
        <v/>
      </c>
    </row>
    <row r="222" spans="1:33" ht="24.9" customHeight="1">
      <c r="A222" s="729">
        <v>207</v>
      </c>
      <c r="B222" s="742" t="str">
        <f>IF(基本情報入力シート!C259="","",基本情報入力シート!C259)</f>
        <v/>
      </c>
      <c r="C222" s="750"/>
      <c r="D222" s="750"/>
      <c r="E222" s="750"/>
      <c r="F222" s="750"/>
      <c r="G222" s="750"/>
      <c r="H222" s="750"/>
      <c r="I222" s="761"/>
      <c r="J222" s="767" t="str">
        <f>IF(基本情報入力シート!M259="","",基本情報入力シート!M259)</f>
        <v/>
      </c>
      <c r="K222" s="768" t="str">
        <f>IF(基本情報入力シート!R259="","",基本情報入力シート!R259)</f>
        <v/>
      </c>
      <c r="L222" s="768" t="str">
        <f>IF(基本情報入力シート!W259="","",基本情報入力シート!W259)</f>
        <v/>
      </c>
      <c r="M222" s="784" t="str">
        <f>IF(基本情報入力シート!X259="","",基本情報入力シート!X259)</f>
        <v/>
      </c>
      <c r="N222" s="796" t="str">
        <f>IF(基本情報入力シート!Y259="","",基本情報入力シート!Y259)</f>
        <v/>
      </c>
      <c r="O222" s="804"/>
      <c r="P222" s="808"/>
      <c r="Q222" s="813"/>
      <c r="R222" s="820"/>
      <c r="S222" s="825"/>
      <c r="T222" s="830" t="str">
        <f>IFERROR(S222*VLOOKUP(AE222,'【参考】数式用3'!$AD$3:$BA$14,MATCH(N222,'【参考】数式用3'!$AD$2:$BA$2,0)),"")</f>
        <v/>
      </c>
      <c r="U222" s="835"/>
      <c r="V222" s="842"/>
      <c r="W222" s="843"/>
      <c r="X222" s="852" t="str">
        <f>IFERROR(V222*VLOOKUP(AF222,'【参考】数式用3'!$AD$15:$BA$23,MATCH(N222,'【参考】数式用3'!$AD$2:$BA$2,0)),"")</f>
        <v/>
      </c>
      <c r="Y222" s="861"/>
      <c r="Z222" s="864"/>
      <c r="AA222" s="870"/>
      <c r="AB222" s="852" t="str">
        <f>IFERROR(AA222*VLOOKUP(AG222,'【参考】数式用3'!$AD$24:$BA$27,MATCH(N222,'【参考】数式用3'!$AD$2:$BA$2,0)),"")</f>
        <v/>
      </c>
      <c r="AC222" s="878"/>
      <c r="AD222" s="881" t="str">
        <f t="shared" si="12"/>
        <v/>
      </c>
      <c r="AE222" s="884" t="str">
        <f t="shared" si="13"/>
        <v/>
      </c>
      <c r="AF222" s="884" t="str">
        <f t="shared" si="14"/>
        <v/>
      </c>
      <c r="AG222" s="884" t="str">
        <f t="shared" si="15"/>
        <v/>
      </c>
    </row>
    <row r="223" spans="1:33" ht="24.9" customHeight="1">
      <c r="A223" s="729">
        <v>208</v>
      </c>
      <c r="B223" s="742" t="str">
        <f>IF(基本情報入力シート!C260="","",基本情報入力シート!C260)</f>
        <v/>
      </c>
      <c r="C223" s="750"/>
      <c r="D223" s="750"/>
      <c r="E223" s="750"/>
      <c r="F223" s="750"/>
      <c r="G223" s="750"/>
      <c r="H223" s="750"/>
      <c r="I223" s="761"/>
      <c r="J223" s="767" t="str">
        <f>IF(基本情報入力シート!M260="","",基本情報入力シート!M260)</f>
        <v/>
      </c>
      <c r="K223" s="768" t="str">
        <f>IF(基本情報入力シート!R260="","",基本情報入力シート!R260)</f>
        <v/>
      </c>
      <c r="L223" s="768" t="str">
        <f>IF(基本情報入力シート!W260="","",基本情報入力シート!W260)</f>
        <v/>
      </c>
      <c r="M223" s="784" t="str">
        <f>IF(基本情報入力シート!X260="","",基本情報入力シート!X260)</f>
        <v/>
      </c>
      <c r="N223" s="796" t="str">
        <f>IF(基本情報入力シート!Y260="","",基本情報入力シート!Y260)</f>
        <v/>
      </c>
      <c r="O223" s="804"/>
      <c r="P223" s="808"/>
      <c r="Q223" s="813"/>
      <c r="R223" s="820"/>
      <c r="S223" s="825"/>
      <c r="T223" s="830" t="str">
        <f>IFERROR(S223*VLOOKUP(AE223,'【参考】数式用3'!$AD$3:$BA$14,MATCH(N223,'【参考】数式用3'!$AD$2:$BA$2,0)),"")</f>
        <v/>
      </c>
      <c r="U223" s="835"/>
      <c r="V223" s="842"/>
      <c r="W223" s="843"/>
      <c r="X223" s="852" t="str">
        <f>IFERROR(V223*VLOOKUP(AF223,'【参考】数式用3'!$AD$15:$BA$23,MATCH(N223,'【参考】数式用3'!$AD$2:$BA$2,0)),"")</f>
        <v/>
      </c>
      <c r="Y223" s="861"/>
      <c r="Z223" s="864"/>
      <c r="AA223" s="870"/>
      <c r="AB223" s="852" t="str">
        <f>IFERROR(AA223*VLOOKUP(AG223,'【参考】数式用3'!$AD$24:$BA$27,MATCH(N223,'【参考】数式用3'!$AD$2:$BA$2,0)),"")</f>
        <v/>
      </c>
      <c r="AC223" s="878"/>
      <c r="AD223" s="881" t="str">
        <f t="shared" si="12"/>
        <v/>
      </c>
      <c r="AE223" s="884" t="str">
        <f t="shared" si="13"/>
        <v/>
      </c>
      <c r="AF223" s="884" t="str">
        <f t="shared" si="14"/>
        <v/>
      </c>
      <c r="AG223" s="884" t="str">
        <f t="shared" si="15"/>
        <v/>
      </c>
    </row>
    <row r="224" spans="1:33" ht="24.9" customHeight="1">
      <c r="A224" s="729">
        <v>209</v>
      </c>
      <c r="B224" s="742" t="str">
        <f>IF(基本情報入力シート!C261="","",基本情報入力シート!C261)</f>
        <v/>
      </c>
      <c r="C224" s="750"/>
      <c r="D224" s="750"/>
      <c r="E224" s="750"/>
      <c r="F224" s="750"/>
      <c r="G224" s="750"/>
      <c r="H224" s="750"/>
      <c r="I224" s="761"/>
      <c r="J224" s="767" t="str">
        <f>IF(基本情報入力シート!M261="","",基本情報入力シート!M261)</f>
        <v/>
      </c>
      <c r="K224" s="768" t="str">
        <f>IF(基本情報入力シート!R261="","",基本情報入力シート!R261)</f>
        <v/>
      </c>
      <c r="L224" s="768" t="str">
        <f>IF(基本情報入力シート!W261="","",基本情報入力シート!W261)</f>
        <v/>
      </c>
      <c r="M224" s="784" t="str">
        <f>IF(基本情報入力シート!X261="","",基本情報入力シート!X261)</f>
        <v/>
      </c>
      <c r="N224" s="796" t="str">
        <f>IF(基本情報入力シート!Y261="","",基本情報入力シート!Y261)</f>
        <v/>
      </c>
      <c r="O224" s="804"/>
      <c r="P224" s="808"/>
      <c r="Q224" s="813"/>
      <c r="R224" s="820"/>
      <c r="S224" s="825"/>
      <c r="T224" s="830" t="str">
        <f>IFERROR(S224*VLOOKUP(AE224,'【参考】数式用3'!$AD$3:$BA$14,MATCH(N224,'【参考】数式用3'!$AD$2:$BA$2,0)),"")</f>
        <v/>
      </c>
      <c r="U224" s="835"/>
      <c r="V224" s="842"/>
      <c r="W224" s="843"/>
      <c r="X224" s="852" t="str">
        <f>IFERROR(V224*VLOOKUP(AF224,'【参考】数式用3'!$AD$15:$BA$23,MATCH(N224,'【参考】数式用3'!$AD$2:$BA$2,0)),"")</f>
        <v/>
      </c>
      <c r="Y224" s="861"/>
      <c r="Z224" s="864"/>
      <c r="AA224" s="870"/>
      <c r="AB224" s="852" t="str">
        <f>IFERROR(AA224*VLOOKUP(AG224,'【参考】数式用3'!$AD$24:$BA$27,MATCH(N224,'【参考】数式用3'!$AD$2:$BA$2,0)),"")</f>
        <v/>
      </c>
      <c r="AC224" s="878"/>
      <c r="AD224" s="881" t="str">
        <f t="shared" si="12"/>
        <v/>
      </c>
      <c r="AE224" s="884" t="str">
        <f t="shared" si="13"/>
        <v/>
      </c>
      <c r="AF224" s="884" t="str">
        <f t="shared" si="14"/>
        <v/>
      </c>
      <c r="AG224" s="884" t="str">
        <f t="shared" si="15"/>
        <v/>
      </c>
    </row>
    <row r="225" spans="1:33" ht="24.9" customHeight="1">
      <c r="A225" s="729">
        <v>210</v>
      </c>
      <c r="B225" s="742" t="str">
        <f>IF(基本情報入力シート!C262="","",基本情報入力シート!C262)</f>
        <v/>
      </c>
      <c r="C225" s="750"/>
      <c r="D225" s="750"/>
      <c r="E225" s="750"/>
      <c r="F225" s="750"/>
      <c r="G225" s="750"/>
      <c r="H225" s="750"/>
      <c r="I225" s="761"/>
      <c r="J225" s="767" t="str">
        <f>IF(基本情報入力シート!M262="","",基本情報入力シート!M262)</f>
        <v/>
      </c>
      <c r="K225" s="768" t="str">
        <f>IF(基本情報入力シート!R262="","",基本情報入力シート!R262)</f>
        <v/>
      </c>
      <c r="L225" s="768" t="str">
        <f>IF(基本情報入力シート!W262="","",基本情報入力シート!W262)</f>
        <v/>
      </c>
      <c r="M225" s="784" t="str">
        <f>IF(基本情報入力シート!X262="","",基本情報入力シート!X262)</f>
        <v/>
      </c>
      <c r="N225" s="796" t="str">
        <f>IF(基本情報入力シート!Y262="","",基本情報入力シート!Y262)</f>
        <v/>
      </c>
      <c r="O225" s="804"/>
      <c r="P225" s="808"/>
      <c r="Q225" s="813"/>
      <c r="R225" s="820"/>
      <c r="S225" s="825"/>
      <c r="T225" s="830" t="str">
        <f>IFERROR(S225*VLOOKUP(AE225,'【参考】数式用3'!$AD$3:$BA$14,MATCH(N225,'【参考】数式用3'!$AD$2:$BA$2,0)),"")</f>
        <v/>
      </c>
      <c r="U225" s="835"/>
      <c r="V225" s="842"/>
      <c r="W225" s="843"/>
      <c r="X225" s="852" t="str">
        <f>IFERROR(V225*VLOOKUP(AF225,'【参考】数式用3'!$AD$15:$BA$23,MATCH(N225,'【参考】数式用3'!$AD$2:$BA$2,0)),"")</f>
        <v/>
      </c>
      <c r="Y225" s="861"/>
      <c r="Z225" s="864"/>
      <c r="AA225" s="870"/>
      <c r="AB225" s="852" t="str">
        <f>IFERROR(AA225*VLOOKUP(AG225,'【参考】数式用3'!$AD$24:$BA$27,MATCH(N225,'【参考】数式用3'!$AD$2:$BA$2,0)),"")</f>
        <v/>
      </c>
      <c r="AC225" s="878"/>
      <c r="AD225" s="881" t="str">
        <f t="shared" si="12"/>
        <v/>
      </c>
      <c r="AE225" s="884" t="str">
        <f t="shared" si="13"/>
        <v/>
      </c>
      <c r="AF225" s="884" t="str">
        <f t="shared" si="14"/>
        <v/>
      </c>
      <c r="AG225" s="884" t="str">
        <f t="shared" si="15"/>
        <v/>
      </c>
    </row>
    <row r="226" spans="1:33" ht="24.9" customHeight="1">
      <c r="A226" s="729">
        <v>211</v>
      </c>
      <c r="B226" s="742" t="str">
        <f>IF(基本情報入力シート!C263="","",基本情報入力シート!C263)</f>
        <v/>
      </c>
      <c r="C226" s="750"/>
      <c r="D226" s="750"/>
      <c r="E226" s="750"/>
      <c r="F226" s="750"/>
      <c r="G226" s="750"/>
      <c r="H226" s="750"/>
      <c r="I226" s="761"/>
      <c r="J226" s="767" t="str">
        <f>IF(基本情報入力シート!M263="","",基本情報入力シート!M263)</f>
        <v/>
      </c>
      <c r="K226" s="768" t="str">
        <f>IF(基本情報入力シート!R263="","",基本情報入力シート!R263)</f>
        <v/>
      </c>
      <c r="L226" s="768" t="str">
        <f>IF(基本情報入力シート!W263="","",基本情報入力シート!W263)</f>
        <v/>
      </c>
      <c r="M226" s="784" t="str">
        <f>IF(基本情報入力シート!X263="","",基本情報入力シート!X263)</f>
        <v/>
      </c>
      <c r="N226" s="796" t="str">
        <f>IF(基本情報入力シート!Y263="","",基本情報入力シート!Y263)</f>
        <v/>
      </c>
      <c r="O226" s="804"/>
      <c r="P226" s="808"/>
      <c r="Q226" s="813"/>
      <c r="R226" s="820"/>
      <c r="S226" s="825"/>
      <c r="T226" s="830" t="str">
        <f>IFERROR(S226*VLOOKUP(AE226,'【参考】数式用3'!$AD$3:$BA$14,MATCH(N226,'【参考】数式用3'!$AD$2:$BA$2,0)),"")</f>
        <v/>
      </c>
      <c r="U226" s="835"/>
      <c r="V226" s="842"/>
      <c r="W226" s="843"/>
      <c r="X226" s="852" t="str">
        <f>IFERROR(V226*VLOOKUP(AF226,'【参考】数式用3'!$AD$15:$BA$23,MATCH(N226,'【参考】数式用3'!$AD$2:$BA$2,0)),"")</f>
        <v/>
      </c>
      <c r="Y226" s="861"/>
      <c r="Z226" s="864"/>
      <c r="AA226" s="870"/>
      <c r="AB226" s="852" t="str">
        <f>IFERROR(AA226*VLOOKUP(AG226,'【参考】数式用3'!$AD$24:$BA$27,MATCH(N226,'【参考】数式用3'!$AD$2:$BA$2,0)),"")</f>
        <v/>
      </c>
      <c r="AC226" s="878"/>
      <c r="AD226" s="881" t="str">
        <f t="shared" si="12"/>
        <v/>
      </c>
      <c r="AE226" s="884" t="str">
        <f t="shared" si="13"/>
        <v/>
      </c>
      <c r="AF226" s="884" t="str">
        <f t="shared" si="14"/>
        <v/>
      </c>
      <c r="AG226" s="884" t="str">
        <f t="shared" si="15"/>
        <v/>
      </c>
    </row>
    <row r="227" spans="1:33" ht="24.9" customHeight="1">
      <c r="A227" s="729">
        <v>212</v>
      </c>
      <c r="B227" s="742" t="str">
        <f>IF(基本情報入力シート!C264="","",基本情報入力シート!C264)</f>
        <v/>
      </c>
      <c r="C227" s="750"/>
      <c r="D227" s="750"/>
      <c r="E227" s="750"/>
      <c r="F227" s="750"/>
      <c r="G227" s="750"/>
      <c r="H227" s="750"/>
      <c r="I227" s="761"/>
      <c r="J227" s="767" t="str">
        <f>IF(基本情報入力シート!M264="","",基本情報入力シート!M264)</f>
        <v/>
      </c>
      <c r="K227" s="768" t="str">
        <f>IF(基本情報入力シート!R264="","",基本情報入力シート!R264)</f>
        <v/>
      </c>
      <c r="L227" s="768" t="str">
        <f>IF(基本情報入力シート!W264="","",基本情報入力シート!W264)</f>
        <v/>
      </c>
      <c r="M227" s="784" t="str">
        <f>IF(基本情報入力シート!X264="","",基本情報入力シート!X264)</f>
        <v/>
      </c>
      <c r="N227" s="796" t="str">
        <f>IF(基本情報入力シート!Y264="","",基本情報入力シート!Y264)</f>
        <v/>
      </c>
      <c r="O227" s="804"/>
      <c r="P227" s="808"/>
      <c r="Q227" s="813"/>
      <c r="R227" s="820"/>
      <c r="S227" s="825"/>
      <c r="T227" s="830" t="str">
        <f>IFERROR(S227*VLOOKUP(AE227,'【参考】数式用3'!$AD$3:$BA$14,MATCH(N227,'【参考】数式用3'!$AD$2:$BA$2,0)),"")</f>
        <v/>
      </c>
      <c r="U227" s="835"/>
      <c r="V227" s="842"/>
      <c r="W227" s="843"/>
      <c r="X227" s="852" t="str">
        <f>IFERROR(V227*VLOOKUP(AF227,'【参考】数式用3'!$AD$15:$BA$23,MATCH(N227,'【参考】数式用3'!$AD$2:$BA$2,0)),"")</f>
        <v/>
      </c>
      <c r="Y227" s="861"/>
      <c r="Z227" s="864"/>
      <c r="AA227" s="870"/>
      <c r="AB227" s="852" t="str">
        <f>IFERROR(AA227*VLOOKUP(AG227,'【参考】数式用3'!$AD$24:$BA$27,MATCH(N227,'【参考】数式用3'!$AD$2:$BA$2,0)),"")</f>
        <v/>
      </c>
      <c r="AC227" s="878"/>
      <c r="AD227" s="881" t="str">
        <f t="shared" si="12"/>
        <v/>
      </c>
      <c r="AE227" s="884" t="str">
        <f t="shared" si="13"/>
        <v/>
      </c>
      <c r="AF227" s="884" t="str">
        <f t="shared" si="14"/>
        <v/>
      </c>
      <c r="AG227" s="884" t="str">
        <f t="shared" si="15"/>
        <v/>
      </c>
    </row>
    <row r="228" spans="1:33" ht="24.9" customHeight="1">
      <c r="A228" s="729">
        <v>213</v>
      </c>
      <c r="B228" s="742" t="str">
        <f>IF(基本情報入力シート!C265="","",基本情報入力シート!C265)</f>
        <v/>
      </c>
      <c r="C228" s="750"/>
      <c r="D228" s="750"/>
      <c r="E228" s="750"/>
      <c r="F228" s="750"/>
      <c r="G228" s="750"/>
      <c r="H228" s="750"/>
      <c r="I228" s="761"/>
      <c r="J228" s="767" t="str">
        <f>IF(基本情報入力シート!M265="","",基本情報入力シート!M265)</f>
        <v/>
      </c>
      <c r="K228" s="768" t="str">
        <f>IF(基本情報入力シート!R265="","",基本情報入力シート!R265)</f>
        <v/>
      </c>
      <c r="L228" s="768" t="str">
        <f>IF(基本情報入力シート!W265="","",基本情報入力シート!W265)</f>
        <v/>
      </c>
      <c r="M228" s="784" t="str">
        <f>IF(基本情報入力シート!X265="","",基本情報入力シート!X265)</f>
        <v/>
      </c>
      <c r="N228" s="796" t="str">
        <f>IF(基本情報入力シート!Y265="","",基本情報入力シート!Y265)</f>
        <v/>
      </c>
      <c r="O228" s="804"/>
      <c r="P228" s="808"/>
      <c r="Q228" s="813"/>
      <c r="R228" s="820"/>
      <c r="S228" s="825"/>
      <c r="T228" s="830" t="str">
        <f>IFERROR(S228*VLOOKUP(AE228,'【参考】数式用3'!$AD$3:$BA$14,MATCH(N228,'【参考】数式用3'!$AD$2:$BA$2,0)),"")</f>
        <v/>
      </c>
      <c r="U228" s="835"/>
      <c r="V228" s="842"/>
      <c r="W228" s="843"/>
      <c r="X228" s="852" t="str">
        <f>IFERROR(V228*VLOOKUP(AF228,'【参考】数式用3'!$AD$15:$BA$23,MATCH(N228,'【参考】数式用3'!$AD$2:$BA$2,0)),"")</f>
        <v/>
      </c>
      <c r="Y228" s="861"/>
      <c r="Z228" s="864"/>
      <c r="AA228" s="870"/>
      <c r="AB228" s="852" t="str">
        <f>IFERROR(AA228*VLOOKUP(AG228,'【参考】数式用3'!$AD$24:$BA$27,MATCH(N228,'【参考】数式用3'!$AD$2:$BA$2,0)),"")</f>
        <v/>
      </c>
      <c r="AC228" s="878"/>
      <c r="AD228" s="881" t="str">
        <f t="shared" si="12"/>
        <v/>
      </c>
      <c r="AE228" s="884" t="str">
        <f t="shared" si="13"/>
        <v/>
      </c>
      <c r="AF228" s="884" t="str">
        <f t="shared" si="14"/>
        <v/>
      </c>
      <c r="AG228" s="884" t="str">
        <f t="shared" si="15"/>
        <v/>
      </c>
    </row>
    <row r="229" spans="1:33" ht="24.9" customHeight="1">
      <c r="A229" s="729">
        <v>214</v>
      </c>
      <c r="B229" s="742" t="str">
        <f>IF(基本情報入力シート!C266="","",基本情報入力シート!C266)</f>
        <v/>
      </c>
      <c r="C229" s="750"/>
      <c r="D229" s="750"/>
      <c r="E229" s="750"/>
      <c r="F229" s="750"/>
      <c r="G229" s="750"/>
      <c r="H229" s="750"/>
      <c r="I229" s="761"/>
      <c r="J229" s="767" t="str">
        <f>IF(基本情報入力シート!M266="","",基本情報入力シート!M266)</f>
        <v/>
      </c>
      <c r="K229" s="768" t="str">
        <f>IF(基本情報入力シート!R266="","",基本情報入力シート!R266)</f>
        <v/>
      </c>
      <c r="L229" s="768" t="str">
        <f>IF(基本情報入力シート!W266="","",基本情報入力シート!W266)</f>
        <v/>
      </c>
      <c r="M229" s="784" t="str">
        <f>IF(基本情報入力シート!X266="","",基本情報入力シート!X266)</f>
        <v/>
      </c>
      <c r="N229" s="796" t="str">
        <f>IF(基本情報入力シート!Y266="","",基本情報入力シート!Y266)</f>
        <v/>
      </c>
      <c r="O229" s="804"/>
      <c r="P229" s="808"/>
      <c r="Q229" s="813"/>
      <c r="R229" s="820"/>
      <c r="S229" s="825"/>
      <c r="T229" s="830" t="str">
        <f>IFERROR(S229*VLOOKUP(AE229,'【参考】数式用3'!$AD$3:$BA$14,MATCH(N229,'【参考】数式用3'!$AD$2:$BA$2,0)),"")</f>
        <v/>
      </c>
      <c r="U229" s="835"/>
      <c r="V229" s="842"/>
      <c r="W229" s="843"/>
      <c r="X229" s="852" t="str">
        <f>IFERROR(V229*VLOOKUP(AF229,'【参考】数式用3'!$AD$15:$BA$23,MATCH(N229,'【参考】数式用3'!$AD$2:$BA$2,0)),"")</f>
        <v/>
      </c>
      <c r="Y229" s="861"/>
      <c r="Z229" s="864"/>
      <c r="AA229" s="870"/>
      <c r="AB229" s="852" t="str">
        <f>IFERROR(AA229*VLOOKUP(AG229,'【参考】数式用3'!$AD$24:$BA$27,MATCH(N229,'【参考】数式用3'!$AD$2:$BA$2,0)),"")</f>
        <v/>
      </c>
      <c r="AC229" s="878"/>
      <c r="AD229" s="881" t="str">
        <f t="shared" si="12"/>
        <v/>
      </c>
      <c r="AE229" s="884" t="str">
        <f t="shared" si="13"/>
        <v/>
      </c>
      <c r="AF229" s="884" t="str">
        <f t="shared" si="14"/>
        <v/>
      </c>
      <c r="AG229" s="884" t="str">
        <f t="shared" si="15"/>
        <v/>
      </c>
    </row>
    <row r="230" spans="1:33" ht="24.9" customHeight="1">
      <c r="A230" s="729">
        <v>215</v>
      </c>
      <c r="B230" s="742" t="str">
        <f>IF(基本情報入力シート!C267="","",基本情報入力シート!C267)</f>
        <v/>
      </c>
      <c r="C230" s="750"/>
      <c r="D230" s="750"/>
      <c r="E230" s="750"/>
      <c r="F230" s="750"/>
      <c r="G230" s="750"/>
      <c r="H230" s="750"/>
      <c r="I230" s="761"/>
      <c r="J230" s="767" t="str">
        <f>IF(基本情報入力シート!M267="","",基本情報入力シート!M267)</f>
        <v/>
      </c>
      <c r="K230" s="768" t="str">
        <f>IF(基本情報入力シート!R267="","",基本情報入力シート!R267)</f>
        <v/>
      </c>
      <c r="L230" s="768" t="str">
        <f>IF(基本情報入力シート!W267="","",基本情報入力シート!W267)</f>
        <v/>
      </c>
      <c r="M230" s="784" t="str">
        <f>IF(基本情報入力シート!X267="","",基本情報入力シート!X267)</f>
        <v/>
      </c>
      <c r="N230" s="796" t="str">
        <f>IF(基本情報入力シート!Y267="","",基本情報入力シート!Y267)</f>
        <v/>
      </c>
      <c r="O230" s="804"/>
      <c r="P230" s="808"/>
      <c r="Q230" s="813"/>
      <c r="R230" s="820"/>
      <c r="S230" s="825"/>
      <c r="T230" s="830" t="str">
        <f>IFERROR(S230*VLOOKUP(AE230,'【参考】数式用3'!$AD$3:$BA$14,MATCH(N230,'【参考】数式用3'!$AD$2:$BA$2,0)),"")</f>
        <v/>
      </c>
      <c r="U230" s="835"/>
      <c r="V230" s="842"/>
      <c r="W230" s="843"/>
      <c r="X230" s="852" t="str">
        <f>IFERROR(V230*VLOOKUP(AF230,'【参考】数式用3'!$AD$15:$BA$23,MATCH(N230,'【参考】数式用3'!$AD$2:$BA$2,0)),"")</f>
        <v/>
      </c>
      <c r="Y230" s="861"/>
      <c r="Z230" s="864"/>
      <c r="AA230" s="870"/>
      <c r="AB230" s="852" t="str">
        <f>IFERROR(AA230*VLOOKUP(AG230,'【参考】数式用3'!$AD$24:$BA$27,MATCH(N230,'【参考】数式用3'!$AD$2:$BA$2,0)),"")</f>
        <v/>
      </c>
      <c r="AC230" s="878"/>
      <c r="AD230" s="881" t="str">
        <f t="shared" si="12"/>
        <v/>
      </c>
      <c r="AE230" s="884" t="str">
        <f t="shared" si="13"/>
        <v/>
      </c>
      <c r="AF230" s="884" t="str">
        <f t="shared" si="14"/>
        <v/>
      </c>
      <c r="AG230" s="884" t="str">
        <f t="shared" si="15"/>
        <v/>
      </c>
    </row>
    <row r="231" spans="1:33" ht="24.9" customHeight="1">
      <c r="A231" s="729">
        <v>216</v>
      </c>
      <c r="B231" s="742" t="str">
        <f>IF(基本情報入力シート!C268="","",基本情報入力シート!C268)</f>
        <v/>
      </c>
      <c r="C231" s="750"/>
      <c r="D231" s="750"/>
      <c r="E231" s="750"/>
      <c r="F231" s="750"/>
      <c r="G231" s="750"/>
      <c r="H231" s="750"/>
      <c r="I231" s="761"/>
      <c r="J231" s="767" t="str">
        <f>IF(基本情報入力シート!M268="","",基本情報入力シート!M268)</f>
        <v/>
      </c>
      <c r="K231" s="768" t="str">
        <f>IF(基本情報入力シート!R268="","",基本情報入力シート!R268)</f>
        <v/>
      </c>
      <c r="L231" s="768" t="str">
        <f>IF(基本情報入力シート!W268="","",基本情報入力シート!W268)</f>
        <v/>
      </c>
      <c r="M231" s="784" t="str">
        <f>IF(基本情報入力シート!X268="","",基本情報入力シート!X268)</f>
        <v/>
      </c>
      <c r="N231" s="796" t="str">
        <f>IF(基本情報入力シート!Y268="","",基本情報入力シート!Y268)</f>
        <v/>
      </c>
      <c r="O231" s="804"/>
      <c r="P231" s="808"/>
      <c r="Q231" s="813"/>
      <c r="R231" s="820"/>
      <c r="S231" s="825"/>
      <c r="T231" s="830" t="str">
        <f>IFERROR(S231*VLOOKUP(AE231,'【参考】数式用3'!$AD$3:$BA$14,MATCH(N231,'【参考】数式用3'!$AD$2:$BA$2,0)),"")</f>
        <v/>
      </c>
      <c r="U231" s="835"/>
      <c r="V231" s="842"/>
      <c r="W231" s="843"/>
      <c r="X231" s="852" t="str">
        <f>IFERROR(V231*VLOOKUP(AF231,'【参考】数式用3'!$AD$15:$BA$23,MATCH(N231,'【参考】数式用3'!$AD$2:$BA$2,0)),"")</f>
        <v/>
      </c>
      <c r="Y231" s="861"/>
      <c r="Z231" s="864"/>
      <c r="AA231" s="870"/>
      <c r="AB231" s="852" t="str">
        <f>IFERROR(AA231*VLOOKUP(AG231,'【参考】数式用3'!$AD$24:$BA$27,MATCH(N231,'【参考】数式用3'!$AD$2:$BA$2,0)),"")</f>
        <v/>
      </c>
      <c r="AC231" s="878"/>
      <c r="AD231" s="881" t="str">
        <f t="shared" si="12"/>
        <v/>
      </c>
      <c r="AE231" s="884" t="str">
        <f t="shared" si="13"/>
        <v/>
      </c>
      <c r="AF231" s="884" t="str">
        <f t="shared" si="14"/>
        <v/>
      </c>
      <c r="AG231" s="884" t="str">
        <f t="shared" si="15"/>
        <v/>
      </c>
    </row>
    <row r="232" spans="1:33" ht="24.9" customHeight="1">
      <c r="A232" s="729">
        <v>217</v>
      </c>
      <c r="B232" s="742" t="str">
        <f>IF(基本情報入力シート!C269="","",基本情報入力シート!C269)</f>
        <v/>
      </c>
      <c r="C232" s="750"/>
      <c r="D232" s="750"/>
      <c r="E232" s="750"/>
      <c r="F232" s="750"/>
      <c r="G232" s="750"/>
      <c r="H232" s="750"/>
      <c r="I232" s="761"/>
      <c r="J232" s="767" t="str">
        <f>IF(基本情報入力シート!M269="","",基本情報入力シート!M269)</f>
        <v/>
      </c>
      <c r="K232" s="768" t="str">
        <f>IF(基本情報入力シート!R269="","",基本情報入力シート!R269)</f>
        <v/>
      </c>
      <c r="L232" s="768" t="str">
        <f>IF(基本情報入力シート!W269="","",基本情報入力シート!W269)</f>
        <v/>
      </c>
      <c r="M232" s="784" t="str">
        <f>IF(基本情報入力シート!X269="","",基本情報入力シート!X269)</f>
        <v/>
      </c>
      <c r="N232" s="796" t="str">
        <f>IF(基本情報入力シート!Y269="","",基本情報入力シート!Y269)</f>
        <v/>
      </c>
      <c r="O232" s="804"/>
      <c r="P232" s="808"/>
      <c r="Q232" s="813"/>
      <c r="R232" s="820"/>
      <c r="S232" s="825"/>
      <c r="T232" s="830" t="str">
        <f>IFERROR(S232*VLOOKUP(AE232,'【参考】数式用3'!$AD$3:$BA$14,MATCH(N232,'【参考】数式用3'!$AD$2:$BA$2,0)),"")</f>
        <v/>
      </c>
      <c r="U232" s="835"/>
      <c r="V232" s="842"/>
      <c r="W232" s="843"/>
      <c r="X232" s="852" t="str">
        <f>IFERROR(V232*VLOOKUP(AF232,'【参考】数式用3'!$AD$15:$BA$23,MATCH(N232,'【参考】数式用3'!$AD$2:$BA$2,0)),"")</f>
        <v/>
      </c>
      <c r="Y232" s="861"/>
      <c r="Z232" s="864"/>
      <c r="AA232" s="870"/>
      <c r="AB232" s="852" t="str">
        <f>IFERROR(AA232*VLOOKUP(AG232,'【参考】数式用3'!$AD$24:$BA$27,MATCH(N232,'【参考】数式用3'!$AD$2:$BA$2,0)),"")</f>
        <v/>
      </c>
      <c r="AC232" s="878"/>
      <c r="AD232" s="881" t="str">
        <f t="shared" si="12"/>
        <v/>
      </c>
      <c r="AE232" s="884" t="str">
        <f t="shared" si="13"/>
        <v/>
      </c>
      <c r="AF232" s="884" t="str">
        <f t="shared" si="14"/>
        <v/>
      </c>
      <c r="AG232" s="884" t="str">
        <f t="shared" si="15"/>
        <v/>
      </c>
    </row>
    <row r="233" spans="1:33" ht="24.9" customHeight="1">
      <c r="A233" s="729">
        <v>218</v>
      </c>
      <c r="B233" s="742" t="str">
        <f>IF(基本情報入力シート!C270="","",基本情報入力シート!C270)</f>
        <v/>
      </c>
      <c r="C233" s="750"/>
      <c r="D233" s="750"/>
      <c r="E233" s="750"/>
      <c r="F233" s="750"/>
      <c r="G233" s="750"/>
      <c r="H233" s="750"/>
      <c r="I233" s="761"/>
      <c r="J233" s="767" t="str">
        <f>IF(基本情報入力シート!M270="","",基本情報入力シート!M270)</f>
        <v/>
      </c>
      <c r="K233" s="768" t="str">
        <f>IF(基本情報入力シート!R270="","",基本情報入力シート!R270)</f>
        <v/>
      </c>
      <c r="L233" s="768" t="str">
        <f>IF(基本情報入力シート!W270="","",基本情報入力シート!W270)</f>
        <v/>
      </c>
      <c r="M233" s="784" t="str">
        <f>IF(基本情報入力シート!X270="","",基本情報入力シート!X270)</f>
        <v/>
      </c>
      <c r="N233" s="796" t="str">
        <f>IF(基本情報入力シート!Y270="","",基本情報入力シート!Y270)</f>
        <v/>
      </c>
      <c r="O233" s="804"/>
      <c r="P233" s="808"/>
      <c r="Q233" s="813"/>
      <c r="R233" s="820"/>
      <c r="S233" s="825"/>
      <c r="T233" s="830" t="str">
        <f>IFERROR(S233*VLOOKUP(AE233,'【参考】数式用3'!$AD$3:$BA$14,MATCH(N233,'【参考】数式用3'!$AD$2:$BA$2,0)),"")</f>
        <v/>
      </c>
      <c r="U233" s="835"/>
      <c r="V233" s="842"/>
      <c r="W233" s="843"/>
      <c r="X233" s="852" t="str">
        <f>IFERROR(V233*VLOOKUP(AF233,'【参考】数式用3'!$AD$15:$BA$23,MATCH(N233,'【参考】数式用3'!$AD$2:$BA$2,0)),"")</f>
        <v/>
      </c>
      <c r="Y233" s="861"/>
      <c r="Z233" s="864"/>
      <c r="AA233" s="870"/>
      <c r="AB233" s="852" t="str">
        <f>IFERROR(AA233*VLOOKUP(AG233,'【参考】数式用3'!$AD$24:$BA$27,MATCH(N233,'【参考】数式用3'!$AD$2:$BA$2,0)),"")</f>
        <v/>
      </c>
      <c r="AC233" s="878"/>
      <c r="AD233" s="881" t="str">
        <f t="shared" si="12"/>
        <v/>
      </c>
      <c r="AE233" s="884" t="str">
        <f t="shared" si="13"/>
        <v/>
      </c>
      <c r="AF233" s="884" t="str">
        <f t="shared" si="14"/>
        <v/>
      </c>
      <c r="AG233" s="884" t="str">
        <f t="shared" si="15"/>
        <v/>
      </c>
    </row>
    <row r="234" spans="1:33" ht="24.9" customHeight="1">
      <c r="A234" s="729">
        <v>219</v>
      </c>
      <c r="B234" s="742" t="str">
        <f>IF(基本情報入力シート!C271="","",基本情報入力シート!C271)</f>
        <v/>
      </c>
      <c r="C234" s="750"/>
      <c r="D234" s="750"/>
      <c r="E234" s="750"/>
      <c r="F234" s="750"/>
      <c r="G234" s="750"/>
      <c r="H234" s="750"/>
      <c r="I234" s="761"/>
      <c r="J234" s="767" t="str">
        <f>IF(基本情報入力シート!M271="","",基本情報入力シート!M271)</f>
        <v/>
      </c>
      <c r="K234" s="768" t="str">
        <f>IF(基本情報入力シート!R271="","",基本情報入力シート!R271)</f>
        <v/>
      </c>
      <c r="L234" s="768" t="str">
        <f>IF(基本情報入力シート!W271="","",基本情報入力シート!W271)</f>
        <v/>
      </c>
      <c r="M234" s="784" t="str">
        <f>IF(基本情報入力シート!X271="","",基本情報入力シート!X271)</f>
        <v/>
      </c>
      <c r="N234" s="796" t="str">
        <f>IF(基本情報入力シート!Y271="","",基本情報入力シート!Y271)</f>
        <v/>
      </c>
      <c r="O234" s="804"/>
      <c r="P234" s="808"/>
      <c r="Q234" s="813"/>
      <c r="R234" s="820"/>
      <c r="S234" s="825"/>
      <c r="T234" s="830" t="str">
        <f>IFERROR(S234*VLOOKUP(AE234,'【参考】数式用3'!$AD$3:$BA$14,MATCH(N234,'【参考】数式用3'!$AD$2:$BA$2,0)),"")</f>
        <v/>
      </c>
      <c r="U234" s="835"/>
      <c r="V234" s="842"/>
      <c r="W234" s="843"/>
      <c r="X234" s="852" t="str">
        <f>IFERROR(V234*VLOOKUP(AF234,'【参考】数式用3'!$AD$15:$BA$23,MATCH(N234,'【参考】数式用3'!$AD$2:$BA$2,0)),"")</f>
        <v/>
      </c>
      <c r="Y234" s="861"/>
      <c r="Z234" s="864"/>
      <c r="AA234" s="870"/>
      <c r="AB234" s="852" t="str">
        <f>IFERROR(AA234*VLOOKUP(AG234,'【参考】数式用3'!$AD$24:$BA$27,MATCH(N234,'【参考】数式用3'!$AD$2:$BA$2,0)),"")</f>
        <v/>
      </c>
      <c r="AC234" s="878"/>
      <c r="AD234" s="881" t="str">
        <f t="shared" si="12"/>
        <v/>
      </c>
      <c r="AE234" s="884" t="str">
        <f t="shared" si="13"/>
        <v/>
      </c>
      <c r="AF234" s="884" t="str">
        <f t="shared" si="14"/>
        <v/>
      </c>
      <c r="AG234" s="884" t="str">
        <f t="shared" si="15"/>
        <v/>
      </c>
    </row>
    <row r="235" spans="1:33" ht="24.9" customHeight="1">
      <c r="A235" s="729">
        <v>220</v>
      </c>
      <c r="B235" s="742" t="str">
        <f>IF(基本情報入力シート!C272="","",基本情報入力シート!C272)</f>
        <v/>
      </c>
      <c r="C235" s="750"/>
      <c r="D235" s="750"/>
      <c r="E235" s="750"/>
      <c r="F235" s="750"/>
      <c r="G235" s="750"/>
      <c r="H235" s="750"/>
      <c r="I235" s="761"/>
      <c r="J235" s="767" t="str">
        <f>IF(基本情報入力シート!M272="","",基本情報入力シート!M272)</f>
        <v/>
      </c>
      <c r="K235" s="768" t="str">
        <f>IF(基本情報入力シート!R272="","",基本情報入力シート!R272)</f>
        <v/>
      </c>
      <c r="L235" s="768" t="str">
        <f>IF(基本情報入力シート!W272="","",基本情報入力シート!W272)</f>
        <v/>
      </c>
      <c r="M235" s="784" t="str">
        <f>IF(基本情報入力シート!X272="","",基本情報入力シート!X272)</f>
        <v/>
      </c>
      <c r="N235" s="796" t="str">
        <f>IF(基本情報入力シート!Y272="","",基本情報入力シート!Y272)</f>
        <v/>
      </c>
      <c r="O235" s="804"/>
      <c r="P235" s="808"/>
      <c r="Q235" s="813"/>
      <c r="R235" s="820"/>
      <c r="S235" s="825"/>
      <c r="T235" s="830" t="str">
        <f>IFERROR(S235*VLOOKUP(AE235,'【参考】数式用3'!$AD$3:$BA$14,MATCH(N235,'【参考】数式用3'!$AD$2:$BA$2,0)),"")</f>
        <v/>
      </c>
      <c r="U235" s="835"/>
      <c r="V235" s="842"/>
      <c r="W235" s="843"/>
      <c r="X235" s="852" t="str">
        <f>IFERROR(V235*VLOOKUP(AF235,'【参考】数式用3'!$AD$15:$BA$23,MATCH(N235,'【参考】数式用3'!$AD$2:$BA$2,0)),"")</f>
        <v/>
      </c>
      <c r="Y235" s="861"/>
      <c r="Z235" s="864"/>
      <c r="AA235" s="870"/>
      <c r="AB235" s="852" t="str">
        <f>IFERROR(AA235*VLOOKUP(AG235,'【参考】数式用3'!$AD$24:$BA$27,MATCH(N235,'【参考】数式用3'!$AD$2:$BA$2,0)),"")</f>
        <v/>
      </c>
      <c r="AC235" s="878"/>
      <c r="AD235" s="881" t="str">
        <f t="shared" si="12"/>
        <v/>
      </c>
      <c r="AE235" s="884" t="str">
        <f t="shared" si="13"/>
        <v/>
      </c>
      <c r="AF235" s="884" t="str">
        <f t="shared" si="14"/>
        <v/>
      </c>
      <c r="AG235" s="884" t="str">
        <f t="shared" si="15"/>
        <v/>
      </c>
    </row>
    <row r="236" spans="1:33" ht="24.9" customHeight="1">
      <c r="A236" s="729">
        <v>221</v>
      </c>
      <c r="B236" s="742" t="str">
        <f>IF(基本情報入力シート!C273="","",基本情報入力シート!C273)</f>
        <v/>
      </c>
      <c r="C236" s="750"/>
      <c r="D236" s="750"/>
      <c r="E236" s="750"/>
      <c r="F236" s="750"/>
      <c r="G236" s="750"/>
      <c r="H236" s="750"/>
      <c r="I236" s="761"/>
      <c r="J236" s="767" t="str">
        <f>IF(基本情報入力シート!M273="","",基本情報入力シート!M273)</f>
        <v/>
      </c>
      <c r="K236" s="768" t="str">
        <f>IF(基本情報入力シート!R273="","",基本情報入力シート!R273)</f>
        <v/>
      </c>
      <c r="L236" s="768" t="str">
        <f>IF(基本情報入力シート!W273="","",基本情報入力シート!W273)</f>
        <v/>
      </c>
      <c r="M236" s="784" t="str">
        <f>IF(基本情報入力シート!X273="","",基本情報入力シート!X273)</f>
        <v/>
      </c>
      <c r="N236" s="796" t="str">
        <f>IF(基本情報入力シート!Y273="","",基本情報入力シート!Y273)</f>
        <v/>
      </c>
      <c r="O236" s="804"/>
      <c r="P236" s="808"/>
      <c r="Q236" s="813"/>
      <c r="R236" s="820"/>
      <c r="S236" s="825"/>
      <c r="T236" s="830" t="str">
        <f>IFERROR(S236*VLOOKUP(AE236,'【参考】数式用3'!$AD$3:$BA$14,MATCH(N236,'【参考】数式用3'!$AD$2:$BA$2,0)),"")</f>
        <v/>
      </c>
      <c r="U236" s="835"/>
      <c r="V236" s="842"/>
      <c r="W236" s="843"/>
      <c r="X236" s="852" t="str">
        <f>IFERROR(V236*VLOOKUP(AF236,'【参考】数式用3'!$AD$15:$BA$23,MATCH(N236,'【参考】数式用3'!$AD$2:$BA$2,0)),"")</f>
        <v/>
      </c>
      <c r="Y236" s="861"/>
      <c r="Z236" s="864"/>
      <c r="AA236" s="870"/>
      <c r="AB236" s="852" t="str">
        <f>IFERROR(AA236*VLOOKUP(AG236,'【参考】数式用3'!$AD$24:$BA$27,MATCH(N236,'【参考】数式用3'!$AD$2:$BA$2,0)),"")</f>
        <v/>
      </c>
      <c r="AC236" s="878"/>
      <c r="AD236" s="881" t="str">
        <f t="shared" si="12"/>
        <v/>
      </c>
      <c r="AE236" s="884" t="str">
        <f t="shared" si="13"/>
        <v/>
      </c>
      <c r="AF236" s="884" t="str">
        <f t="shared" si="14"/>
        <v/>
      </c>
      <c r="AG236" s="884" t="str">
        <f t="shared" si="15"/>
        <v/>
      </c>
    </row>
    <row r="237" spans="1:33" ht="24.9" customHeight="1">
      <c r="A237" s="729">
        <v>222</v>
      </c>
      <c r="B237" s="742" t="str">
        <f>IF(基本情報入力シート!C274="","",基本情報入力シート!C274)</f>
        <v/>
      </c>
      <c r="C237" s="750"/>
      <c r="D237" s="750"/>
      <c r="E237" s="750"/>
      <c r="F237" s="750"/>
      <c r="G237" s="750"/>
      <c r="H237" s="750"/>
      <c r="I237" s="761"/>
      <c r="J237" s="767" t="str">
        <f>IF(基本情報入力シート!M274="","",基本情報入力シート!M274)</f>
        <v/>
      </c>
      <c r="K237" s="768" t="str">
        <f>IF(基本情報入力シート!R274="","",基本情報入力シート!R274)</f>
        <v/>
      </c>
      <c r="L237" s="768" t="str">
        <f>IF(基本情報入力シート!W274="","",基本情報入力シート!W274)</f>
        <v/>
      </c>
      <c r="M237" s="784" t="str">
        <f>IF(基本情報入力シート!X274="","",基本情報入力シート!X274)</f>
        <v/>
      </c>
      <c r="N237" s="796" t="str">
        <f>IF(基本情報入力シート!Y274="","",基本情報入力シート!Y274)</f>
        <v/>
      </c>
      <c r="O237" s="804"/>
      <c r="P237" s="808"/>
      <c r="Q237" s="813"/>
      <c r="R237" s="820"/>
      <c r="S237" s="825"/>
      <c r="T237" s="830" t="str">
        <f>IFERROR(S237*VLOOKUP(AE237,'【参考】数式用3'!$AD$3:$BA$14,MATCH(N237,'【参考】数式用3'!$AD$2:$BA$2,0)),"")</f>
        <v/>
      </c>
      <c r="U237" s="835"/>
      <c r="V237" s="842"/>
      <c r="W237" s="843"/>
      <c r="X237" s="852" t="str">
        <f>IFERROR(V237*VLOOKUP(AF237,'【参考】数式用3'!$AD$15:$BA$23,MATCH(N237,'【参考】数式用3'!$AD$2:$BA$2,0)),"")</f>
        <v/>
      </c>
      <c r="Y237" s="861"/>
      <c r="Z237" s="864"/>
      <c r="AA237" s="870"/>
      <c r="AB237" s="852" t="str">
        <f>IFERROR(AA237*VLOOKUP(AG237,'【参考】数式用3'!$AD$24:$BA$27,MATCH(N237,'【参考】数式用3'!$AD$2:$BA$2,0)),"")</f>
        <v/>
      </c>
      <c r="AC237" s="878"/>
      <c r="AD237" s="881" t="str">
        <f t="shared" si="12"/>
        <v/>
      </c>
      <c r="AE237" s="884" t="str">
        <f t="shared" si="13"/>
        <v/>
      </c>
      <c r="AF237" s="884" t="str">
        <f t="shared" si="14"/>
        <v/>
      </c>
      <c r="AG237" s="884" t="str">
        <f t="shared" si="15"/>
        <v/>
      </c>
    </row>
    <row r="238" spans="1:33" ht="24.9" customHeight="1">
      <c r="A238" s="729">
        <v>223</v>
      </c>
      <c r="B238" s="742" t="str">
        <f>IF(基本情報入力シート!C275="","",基本情報入力シート!C275)</f>
        <v/>
      </c>
      <c r="C238" s="750"/>
      <c r="D238" s="750"/>
      <c r="E238" s="750"/>
      <c r="F238" s="750"/>
      <c r="G238" s="750"/>
      <c r="H238" s="750"/>
      <c r="I238" s="761"/>
      <c r="J238" s="767" t="str">
        <f>IF(基本情報入力シート!M275="","",基本情報入力シート!M275)</f>
        <v/>
      </c>
      <c r="K238" s="768" t="str">
        <f>IF(基本情報入力シート!R275="","",基本情報入力シート!R275)</f>
        <v/>
      </c>
      <c r="L238" s="768" t="str">
        <f>IF(基本情報入力シート!W275="","",基本情報入力シート!W275)</f>
        <v/>
      </c>
      <c r="M238" s="784" t="str">
        <f>IF(基本情報入力シート!X275="","",基本情報入力シート!X275)</f>
        <v/>
      </c>
      <c r="N238" s="796" t="str">
        <f>IF(基本情報入力シート!Y275="","",基本情報入力シート!Y275)</f>
        <v/>
      </c>
      <c r="O238" s="804"/>
      <c r="P238" s="808"/>
      <c r="Q238" s="813"/>
      <c r="R238" s="820"/>
      <c r="S238" s="825"/>
      <c r="T238" s="830" t="str">
        <f>IFERROR(S238*VLOOKUP(AE238,'【参考】数式用3'!$AD$3:$BA$14,MATCH(N238,'【参考】数式用3'!$AD$2:$BA$2,0)),"")</f>
        <v/>
      </c>
      <c r="U238" s="835"/>
      <c r="V238" s="842"/>
      <c r="W238" s="843"/>
      <c r="X238" s="852" t="str">
        <f>IFERROR(V238*VLOOKUP(AF238,'【参考】数式用3'!$AD$15:$BA$23,MATCH(N238,'【参考】数式用3'!$AD$2:$BA$2,0)),"")</f>
        <v/>
      </c>
      <c r="Y238" s="861"/>
      <c r="Z238" s="864"/>
      <c r="AA238" s="870"/>
      <c r="AB238" s="852" t="str">
        <f>IFERROR(AA238*VLOOKUP(AG238,'【参考】数式用3'!$AD$24:$BA$27,MATCH(N238,'【参考】数式用3'!$AD$2:$BA$2,0)),"")</f>
        <v/>
      </c>
      <c r="AC238" s="878"/>
      <c r="AD238" s="881" t="str">
        <f t="shared" si="12"/>
        <v/>
      </c>
      <c r="AE238" s="884" t="str">
        <f t="shared" si="13"/>
        <v/>
      </c>
      <c r="AF238" s="884" t="str">
        <f t="shared" si="14"/>
        <v/>
      </c>
      <c r="AG238" s="884" t="str">
        <f t="shared" si="15"/>
        <v/>
      </c>
    </row>
    <row r="239" spans="1:33" ht="24.9" customHeight="1">
      <c r="A239" s="729">
        <v>224</v>
      </c>
      <c r="B239" s="742" t="str">
        <f>IF(基本情報入力シート!C276="","",基本情報入力シート!C276)</f>
        <v/>
      </c>
      <c r="C239" s="750"/>
      <c r="D239" s="750"/>
      <c r="E239" s="750"/>
      <c r="F239" s="750"/>
      <c r="G239" s="750"/>
      <c r="H239" s="750"/>
      <c r="I239" s="761"/>
      <c r="J239" s="767" t="str">
        <f>IF(基本情報入力シート!M276="","",基本情報入力シート!M276)</f>
        <v/>
      </c>
      <c r="K239" s="768" t="str">
        <f>IF(基本情報入力シート!R276="","",基本情報入力シート!R276)</f>
        <v/>
      </c>
      <c r="L239" s="768" t="str">
        <f>IF(基本情報入力シート!W276="","",基本情報入力シート!W276)</f>
        <v/>
      </c>
      <c r="M239" s="784" t="str">
        <f>IF(基本情報入力シート!X276="","",基本情報入力シート!X276)</f>
        <v/>
      </c>
      <c r="N239" s="796" t="str">
        <f>IF(基本情報入力シート!Y276="","",基本情報入力シート!Y276)</f>
        <v/>
      </c>
      <c r="O239" s="804"/>
      <c r="P239" s="808"/>
      <c r="Q239" s="813"/>
      <c r="R239" s="820"/>
      <c r="S239" s="825"/>
      <c r="T239" s="830" t="str">
        <f>IFERROR(S239*VLOOKUP(AE239,'【参考】数式用3'!$AD$3:$BA$14,MATCH(N239,'【参考】数式用3'!$AD$2:$BA$2,0)),"")</f>
        <v/>
      </c>
      <c r="U239" s="835"/>
      <c r="V239" s="842"/>
      <c r="W239" s="843"/>
      <c r="X239" s="852" t="str">
        <f>IFERROR(V239*VLOOKUP(AF239,'【参考】数式用3'!$AD$15:$BA$23,MATCH(N239,'【参考】数式用3'!$AD$2:$BA$2,0)),"")</f>
        <v/>
      </c>
      <c r="Y239" s="861"/>
      <c r="Z239" s="864"/>
      <c r="AA239" s="870"/>
      <c r="AB239" s="852" t="str">
        <f>IFERROR(AA239*VLOOKUP(AG239,'【参考】数式用3'!$AD$24:$BA$27,MATCH(N239,'【参考】数式用3'!$AD$2:$BA$2,0)),"")</f>
        <v/>
      </c>
      <c r="AC239" s="878"/>
      <c r="AD239" s="881" t="str">
        <f t="shared" si="12"/>
        <v/>
      </c>
      <c r="AE239" s="884" t="str">
        <f t="shared" si="13"/>
        <v/>
      </c>
      <c r="AF239" s="884" t="str">
        <f t="shared" si="14"/>
        <v/>
      </c>
      <c r="AG239" s="884" t="str">
        <f t="shared" si="15"/>
        <v/>
      </c>
    </row>
    <row r="240" spans="1:33" ht="24.9" customHeight="1">
      <c r="A240" s="729">
        <v>225</v>
      </c>
      <c r="B240" s="742" t="str">
        <f>IF(基本情報入力シート!C277="","",基本情報入力シート!C277)</f>
        <v/>
      </c>
      <c r="C240" s="750"/>
      <c r="D240" s="750"/>
      <c r="E240" s="750"/>
      <c r="F240" s="750"/>
      <c r="G240" s="750"/>
      <c r="H240" s="750"/>
      <c r="I240" s="761"/>
      <c r="J240" s="767" t="str">
        <f>IF(基本情報入力シート!M277="","",基本情報入力シート!M277)</f>
        <v/>
      </c>
      <c r="K240" s="768" t="str">
        <f>IF(基本情報入力シート!R277="","",基本情報入力シート!R277)</f>
        <v/>
      </c>
      <c r="L240" s="768" t="str">
        <f>IF(基本情報入力シート!W277="","",基本情報入力シート!W277)</f>
        <v/>
      </c>
      <c r="M240" s="784" t="str">
        <f>IF(基本情報入力シート!X277="","",基本情報入力シート!X277)</f>
        <v/>
      </c>
      <c r="N240" s="796" t="str">
        <f>IF(基本情報入力シート!Y277="","",基本情報入力シート!Y277)</f>
        <v/>
      </c>
      <c r="O240" s="804"/>
      <c r="P240" s="808"/>
      <c r="Q240" s="813"/>
      <c r="R240" s="820"/>
      <c r="S240" s="825"/>
      <c r="T240" s="830" t="str">
        <f>IFERROR(S240*VLOOKUP(AE240,'【参考】数式用3'!$AD$3:$BA$14,MATCH(N240,'【参考】数式用3'!$AD$2:$BA$2,0)),"")</f>
        <v/>
      </c>
      <c r="U240" s="835"/>
      <c r="V240" s="842"/>
      <c r="W240" s="843"/>
      <c r="X240" s="852" t="str">
        <f>IFERROR(V240*VLOOKUP(AF240,'【参考】数式用3'!$AD$15:$BA$23,MATCH(N240,'【参考】数式用3'!$AD$2:$BA$2,0)),"")</f>
        <v/>
      </c>
      <c r="Y240" s="861"/>
      <c r="Z240" s="864"/>
      <c r="AA240" s="870"/>
      <c r="AB240" s="852" t="str">
        <f>IFERROR(AA240*VLOOKUP(AG240,'【参考】数式用3'!$AD$24:$BA$27,MATCH(N240,'【参考】数式用3'!$AD$2:$BA$2,0)),"")</f>
        <v/>
      </c>
      <c r="AC240" s="878"/>
      <c r="AD240" s="881" t="str">
        <f t="shared" si="12"/>
        <v/>
      </c>
      <c r="AE240" s="884" t="str">
        <f t="shared" si="13"/>
        <v/>
      </c>
      <c r="AF240" s="884" t="str">
        <f t="shared" si="14"/>
        <v/>
      </c>
      <c r="AG240" s="884" t="str">
        <f t="shared" si="15"/>
        <v/>
      </c>
    </row>
    <row r="241" spans="1:33" ht="24.9" customHeight="1">
      <c r="A241" s="729">
        <v>226</v>
      </c>
      <c r="B241" s="742" t="str">
        <f>IF(基本情報入力シート!C278="","",基本情報入力シート!C278)</f>
        <v/>
      </c>
      <c r="C241" s="750"/>
      <c r="D241" s="750"/>
      <c r="E241" s="750"/>
      <c r="F241" s="750"/>
      <c r="G241" s="750"/>
      <c r="H241" s="750"/>
      <c r="I241" s="761"/>
      <c r="J241" s="767" t="str">
        <f>IF(基本情報入力シート!M278="","",基本情報入力シート!M278)</f>
        <v/>
      </c>
      <c r="K241" s="768" t="str">
        <f>IF(基本情報入力シート!R278="","",基本情報入力シート!R278)</f>
        <v/>
      </c>
      <c r="L241" s="768" t="str">
        <f>IF(基本情報入力シート!W278="","",基本情報入力シート!W278)</f>
        <v/>
      </c>
      <c r="M241" s="784" t="str">
        <f>IF(基本情報入力シート!X278="","",基本情報入力シート!X278)</f>
        <v/>
      </c>
      <c r="N241" s="796" t="str">
        <f>IF(基本情報入力シート!Y278="","",基本情報入力シート!Y278)</f>
        <v/>
      </c>
      <c r="O241" s="804"/>
      <c r="P241" s="808"/>
      <c r="Q241" s="813"/>
      <c r="R241" s="820"/>
      <c r="S241" s="825"/>
      <c r="T241" s="830" t="str">
        <f>IFERROR(S241*VLOOKUP(AE241,'【参考】数式用3'!$AD$3:$BA$14,MATCH(N241,'【参考】数式用3'!$AD$2:$BA$2,0)),"")</f>
        <v/>
      </c>
      <c r="U241" s="835"/>
      <c r="V241" s="842"/>
      <c r="W241" s="843"/>
      <c r="X241" s="852" t="str">
        <f>IFERROR(V241*VLOOKUP(AF241,'【参考】数式用3'!$AD$15:$BA$23,MATCH(N241,'【参考】数式用3'!$AD$2:$BA$2,0)),"")</f>
        <v/>
      </c>
      <c r="Y241" s="861"/>
      <c r="Z241" s="864"/>
      <c r="AA241" s="870"/>
      <c r="AB241" s="852" t="str">
        <f>IFERROR(AA241*VLOOKUP(AG241,'【参考】数式用3'!$AD$24:$BA$27,MATCH(N241,'【参考】数式用3'!$AD$2:$BA$2,0)),"")</f>
        <v/>
      </c>
      <c r="AC241" s="878"/>
      <c r="AD241" s="881" t="str">
        <f t="shared" si="12"/>
        <v/>
      </c>
      <c r="AE241" s="884" t="str">
        <f t="shared" si="13"/>
        <v/>
      </c>
      <c r="AF241" s="884" t="str">
        <f t="shared" si="14"/>
        <v/>
      </c>
      <c r="AG241" s="884" t="str">
        <f t="shared" si="15"/>
        <v/>
      </c>
    </row>
    <row r="242" spans="1:33" ht="24.9" customHeight="1">
      <c r="A242" s="729">
        <v>227</v>
      </c>
      <c r="B242" s="742" t="str">
        <f>IF(基本情報入力シート!C279="","",基本情報入力シート!C279)</f>
        <v/>
      </c>
      <c r="C242" s="750"/>
      <c r="D242" s="750"/>
      <c r="E242" s="750"/>
      <c r="F242" s="750"/>
      <c r="G242" s="750"/>
      <c r="H242" s="750"/>
      <c r="I242" s="761"/>
      <c r="J242" s="767" t="str">
        <f>IF(基本情報入力シート!M279="","",基本情報入力シート!M279)</f>
        <v/>
      </c>
      <c r="K242" s="768" t="str">
        <f>IF(基本情報入力シート!R279="","",基本情報入力シート!R279)</f>
        <v/>
      </c>
      <c r="L242" s="768" t="str">
        <f>IF(基本情報入力シート!W279="","",基本情報入力シート!W279)</f>
        <v/>
      </c>
      <c r="M242" s="784" t="str">
        <f>IF(基本情報入力シート!X279="","",基本情報入力シート!X279)</f>
        <v/>
      </c>
      <c r="N242" s="796" t="str">
        <f>IF(基本情報入力シート!Y279="","",基本情報入力シート!Y279)</f>
        <v/>
      </c>
      <c r="O242" s="804"/>
      <c r="P242" s="808"/>
      <c r="Q242" s="813"/>
      <c r="R242" s="820"/>
      <c r="S242" s="825"/>
      <c r="T242" s="830" t="str">
        <f>IFERROR(S242*VLOOKUP(AE242,'【参考】数式用3'!$AD$3:$BA$14,MATCH(N242,'【参考】数式用3'!$AD$2:$BA$2,0)),"")</f>
        <v/>
      </c>
      <c r="U242" s="835"/>
      <c r="V242" s="842"/>
      <c r="W242" s="843"/>
      <c r="X242" s="852" t="str">
        <f>IFERROR(V242*VLOOKUP(AF242,'【参考】数式用3'!$AD$15:$BA$23,MATCH(N242,'【参考】数式用3'!$AD$2:$BA$2,0)),"")</f>
        <v/>
      </c>
      <c r="Y242" s="861"/>
      <c r="Z242" s="864"/>
      <c r="AA242" s="870"/>
      <c r="AB242" s="852" t="str">
        <f>IFERROR(AA242*VLOOKUP(AG242,'【参考】数式用3'!$AD$24:$BA$27,MATCH(N242,'【参考】数式用3'!$AD$2:$BA$2,0)),"")</f>
        <v/>
      </c>
      <c r="AC242" s="878"/>
      <c r="AD242" s="881" t="str">
        <f t="shared" si="12"/>
        <v/>
      </c>
      <c r="AE242" s="884" t="str">
        <f t="shared" si="13"/>
        <v/>
      </c>
      <c r="AF242" s="884" t="str">
        <f t="shared" si="14"/>
        <v/>
      </c>
      <c r="AG242" s="884" t="str">
        <f t="shared" si="15"/>
        <v/>
      </c>
    </row>
    <row r="243" spans="1:33" ht="24.9" customHeight="1">
      <c r="A243" s="729">
        <v>228</v>
      </c>
      <c r="B243" s="742" t="str">
        <f>IF(基本情報入力シート!C280="","",基本情報入力シート!C280)</f>
        <v/>
      </c>
      <c r="C243" s="750"/>
      <c r="D243" s="750"/>
      <c r="E243" s="750"/>
      <c r="F243" s="750"/>
      <c r="G243" s="750"/>
      <c r="H243" s="750"/>
      <c r="I243" s="761"/>
      <c r="J243" s="767" t="str">
        <f>IF(基本情報入力シート!M280="","",基本情報入力シート!M280)</f>
        <v/>
      </c>
      <c r="K243" s="768" t="str">
        <f>IF(基本情報入力シート!R280="","",基本情報入力シート!R280)</f>
        <v/>
      </c>
      <c r="L243" s="768" t="str">
        <f>IF(基本情報入力シート!W280="","",基本情報入力シート!W280)</f>
        <v/>
      </c>
      <c r="M243" s="784" t="str">
        <f>IF(基本情報入力シート!X280="","",基本情報入力シート!X280)</f>
        <v/>
      </c>
      <c r="N243" s="796" t="str">
        <f>IF(基本情報入力シート!Y280="","",基本情報入力シート!Y280)</f>
        <v/>
      </c>
      <c r="O243" s="804"/>
      <c r="P243" s="808"/>
      <c r="Q243" s="813"/>
      <c r="R243" s="820"/>
      <c r="S243" s="825"/>
      <c r="T243" s="830" t="str">
        <f>IFERROR(S243*VLOOKUP(AE243,'【参考】数式用3'!$AD$3:$BA$14,MATCH(N243,'【参考】数式用3'!$AD$2:$BA$2,0)),"")</f>
        <v/>
      </c>
      <c r="U243" s="835"/>
      <c r="V243" s="842"/>
      <c r="W243" s="843"/>
      <c r="X243" s="852" t="str">
        <f>IFERROR(V243*VLOOKUP(AF243,'【参考】数式用3'!$AD$15:$BA$23,MATCH(N243,'【参考】数式用3'!$AD$2:$BA$2,0)),"")</f>
        <v/>
      </c>
      <c r="Y243" s="861"/>
      <c r="Z243" s="864"/>
      <c r="AA243" s="870"/>
      <c r="AB243" s="852" t="str">
        <f>IFERROR(AA243*VLOOKUP(AG243,'【参考】数式用3'!$AD$24:$BA$27,MATCH(N243,'【参考】数式用3'!$AD$2:$BA$2,0)),"")</f>
        <v/>
      </c>
      <c r="AC243" s="878"/>
      <c r="AD243" s="881" t="str">
        <f t="shared" si="12"/>
        <v/>
      </c>
      <c r="AE243" s="884" t="str">
        <f t="shared" si="13"/>
        <v/>
      </c>
      <c r="AF243" s="884" t="str">
        <f t="shared" si="14"/>
        <v/>
      </c>
      <c r="AG243" s="884" t="str">
        <f t="shared" si="15"/>
        <v/>
      </c>
    </row>
    <row r="244" spans="1:33" ht="24.9" customHeight="1">
      <c r="A244" s="729">
        <v>229</v>
      </c>
      <c r="B244" s="742" t="str">
        <f>IF(基本情報入力シート!C281="","",基本情報入力シート!C281)</f>
        <v/>
      </c>
      <c r="C244" s="750"/>
      <c r="D244" s="750"/>
      <c r="E244" s="750"/>
      <c r="F244" s="750"/>
      <c r="G244" s="750"/>
      <c r="H244" s="750"/>
      <c r="I244" s="761"/>
      <c r="J244" s="767" t="str">
        <f>IF(基本情報入力シート!M281="","",基本情報入力シート!M281)</f>
        <v/>
      </c>
      <c r="K244" s="768" t="str">
        <f>IF(基本情報入力シート!R281="","",基本情報入力シート!R281)</f>
        <v/>
      </c>
      <c r="L244" s="768" t="str">
        <f>IF(基本情報入力シート!W281="","",基本情報入力シート!W281)</f>
        <v/>
      </c>
      <c r="M244" s="784" t="str">
        <f>IF(基本情報入力シート!X281="","",基本情報入力シート!X281)</f>
        <v/>
      </c>
      <c r="N244" s="796" t="str">
        <f>IF(基本情報入力シート!Y281="","",基本情報入力シート!Y281)</f>
        <v/>
      </c>
      <c r="O244" s="804"/>
      <c r="P244" s="808"/>
      <c r="Q244" s="813"/>
      <c r="R244" s="820"/>
      <c r="S244" s="825"/>
      <c r="T244" s="830" t="str">
        <f>IFERROR(S244*VLOOKUP(AE244,'【参考】数式用3'!$AD$3:$BA$14,MATCH(N244,'【参考】数式用3'!$AD$2:$BA$2,0)),"")</f>
        <v/>
      </c>
      <c r="U244" s="835"/>
      <c r="V244" s="842"/>
      <c r="W244" s="843"/>
      <c r="X244" s="852" t="str">
        <f>IFERROR(V244*VLOOKUP(AF244,'【参考】数式用3'!$AD$15:$BA$23,MATCH(N244,'【参考】数式用3'!$AD$2:$BA$2,0)),"")</f>
        <v/>
      </c>
      <c r="Y244" s="861"/>
      <c r="Z244" s="864"/>
      <c r="AA244" s="870"/>
      <c r="AB244" s="852" t="str">
        <f>IFERROR(AA244*VLOOKUP(AG244,'【参考】数式用3'!$AD$24:$BA$27,MATCH(N244,'【参考】数式用3'!$AD$2:$BA$2,0)),"")</f>
        <v/>
      </c>
      <c r="AC244" s="878"/>
      <c r="AD244" s="881" t="str">
        <f t="shared" si="12"/>
        <v/>
      </c>
      <c r="AE244" s="884" t="str">
        <f t="shared" si="13"/>
        <v/>
      </c>
      <c r="AF244" s="884" t="str">
        <f t="shared" si="14"/>
        <v/>
      </c>
      <c r="AG244" s="884" t="str">
        <f t="shared" si="15"/>
        <v/>
      </c>
    </row>
    <row r="245" spans="1:33" ht="24.9" customHeight="1">
      <c r="A245" s="729">
        <v>230</v>
      </c>
      <c r="B245" s="742" t="str">
        <f>IF(基本情報入力シート!C282="","",基本情報入力シート!C282)</f>
        <v/>
      </c>
      <c r="C245" s="750"/>
      <c r="D245" s="750"/>
      <c r="E245" s="750"/>
      <c r="F245" s="750"/>
      <c r="G245" s="750"/>
      <c r="H245" s="750"/>
      <c r="I245" s="761"/>
      <c r="J245" s="767" t="str">
        <f>IF(基本情報入力シート!M282="","",基本情報入力シート!M282)</f>
        <v/>
      </c>
      <c r="K245" s="768" t="str">
        <f>IF(基本情報入力シート!R282="","",基本情報入力シート!R282)</f>
        <v/>
      </c>
      <c r="L245" s="768" t="str">
        <f>IF(基本情報入力シート!W282="","",基本情報入力シート!W282)</f>
        <v/>
      </c>
      <c r="M245" s="784" t="str">
        <f>IF(基本情報入力シート!X282="","",基本情報入力シート!X282)</f>
        <v/>
      </c>
      <c r="N245" s="796" t="str">
        <f>IF(基本情報入力シート!Y282="","",基本情報入力シート!Y282)</f>
        <v/>
      </c>
      <c r="O245" s="804"/>
      <c r="P245" s="808"/>
      <c r="Q245" s="813"/>
      <c r="R245" s="820"/>
      <c r="S245" s="825"/>
      <c r="T245" s="830" t="str">
        <f>IFERROR(S245*VLOOKUP(AE245,'【参考】数式用3'!$AD$3:$BA$14,MATCH(N245,'【参考】数式用3'!$AD$2:$BA$2,0)),"")</f>
        <v/>
      </c>
      <c r="U245" s="835"/>
      <c r="V245" s="842"/>
      <c r="W245" s="843"/>
      <c r="X245" s="852" t="str">
        <f>IFERROR(V245*VLOOKUP(AF245,'【参考】数式用3'!$AD$15:$BA$23,MATCH(N245,'【参考】数式用3'!$AD$2:$BA$2,0)),"")</f>
        <v/>
      </c>
      <c r="Y245" s="861"/>
      <c r="Z245" s="864"/>
      <c r="AA245" s="870"/>
      <c r="AB245" s="852" t="str">
        <f>IFERROR(AA245*VLOOKUP(AG245,'【参考】数式用3'!$AD$24:$BA$27,MATCH(N245,'【参考】数式用3'!$AD$2:$BA$2,0)),"")</f>
        <v/>
      </c>
      <c r="AC245" s="878"/>
      <c r="AD245" s="881" t="str">
        <f t="shared" si="12"/>
        <v/>
      </c>
      <c r="AE245" s="884" t="str">
        <f t="shared" si="13"/>
        <v/>
      </c>
      <c r="AF245" s="884" t="str">
        <f t="shared" si="14"/>
        <v/>
      </c>
      <c r="AG245" s="884" t="str">
        <f t="shared" si="15"/>
        <v/>
      </c>
    </row>
    <row r="246" spans="1:33" ht="24.9" customHeight="1">
      <c r="A246" s="729">
        <v>231</v>
      </c>
      <c r="B246" s="742" t="str">
        <f>IF(基本情報入力シート!C283="","",基本情報入力シート!C283)</f>
        <v/>
      </c>
      <c r="C246" s="750"/>
      <c r="D246" s="750"/>
      <c r="E246" s="750"/>
      <c r="F246" s="750"/>
      <c r="G246" s="750"/>
      <c r="H246" s="750"/>
      <c r="I246" s="761"/>
      <c r="J246" s="767" t="str">
        <f>IF(基本情報入力シート!M283="","",基本情報入力シート!M283)</f>
        <v/>
      </c>
      <c r="K246" s="768" t="str">
        <f>IF(基本情報入力シート!R283="","",基本情報入力シート!R283)</f>
        <v/>
      </c>
      <c r="L246" s="768" t="str">
        <f>IF(基本情報入力シート!W283="","",基本情報入力シート!W283)</f>
        <v/>
      </c>
      <c r="M246" s="784" t="str">
        <f>IF(基本情報入力シート!X283="","",基本情報入力シート!X283)</f>
        <v/>
      </c>
      <c r="N246" s="796" t="str">
        <f>IF(基本情報入力シート!Y283="","",基本情報入力シート!Y283)</f>
        <v/>
      </c>
      <c r="O246" s="804"/>
      <c r="P246" s="808"/>
      <c r="Q246" s="813"/>
      <c r="R246" s="820"/>
      <c r="S246" s="825"/>
      <c r="T246" s="830" t="str">
        <f>IFERROR(S246*VLOOKUP(AE246,'【参考】数式用3'!$AD$3:$BA$14,MATCH(N246,'【参考】数式用3'!$AD$2:$BA$2,0)),"")</f>
        <v/>
      </c>
      <c r="U246" s="835"/>
      <c r="V246" s="842"/>
      <c r="W246" s="843"/>
      <c r="X246" s="852" t="str">
        <f>IFERROR(V246*VLOOKUP(AF246,'【参考】数式用3'!$AD$15:$BA$23,MATCH(N246,'【参考】数式用3'!$AD$2:$BA$2,0)),"")</f>
        <v/>
      </c>
      <c r="Y246" s="861"/>
      <c r="Z246" s="864"/>
      <c r="AA246" s="870"/>
      <c r="AB246" s="852" t="str">
        <f>IFERROR(AA246*VLOOKUP(AG246,'【参考】数式用3'!$AD$24:$BA$27,MATCH(N246,'【参考】数式用3'!$AD$2:$BA$2,0)),"")</f>
        <v/>
      </c>
      <c r="AC246" s="878"/>
      <c r="AD246" s="881" t="str">
        <f t="shared" si="12"/>
        <v/>
      </c>
      <c r="AE246" s="884" t="str">
        <f t="shared" si="13"/>
        <v/>
      </c>
      <c r="AF246" s="884" t="str">
        <f t="shared" si="14"/>
        <v/>
      </c>
      <c r="AG246" s="884" t="str">
        <f t="shared" si="15"/>
        <v/>
      </c>
    </row>
    <row r="247" spans="1:33" ht="24.9" customHeight="1">
      <c r="A247" s="729">
        <v>232</v>
      </c>
      <c r="B247" s="742" t="str">
        <f>IF(基本情報入力シート!C284="","",基本情報入力シート!C284)</f>
        <v/>
      </c>
      <c r="C247" s="750"/>
      <c r="D247" s="750"/>
      <c r="E247" s="750"/>
      <c r="F247" s="750"/>
      <c r="G247" s="750"/>
      <c r="H247" s="750"/>
      <c r="I247" s="761"/>
      <c r="J247" s="767" t="str">
        <f>IF(基本情報入力シート!M284="","",基本情報入力シート!M284)</f>
        <v/>
      </c>
      <c r="K247" s="768" t="str">
        <f>IF(基本情報入力シート!R284="","",基本情報入力シート!R284)</f>
        <v/>
      </c>
      <c r="L247" s="768" t="str">
        <f>IF(基本情報入力シート!W284="","",基本情報入力シート!W284)</f>
        <v/>
      </c>
      <c r="M247" s="784" t="str">
        <f>IF(基本情報入力シート!X284="","",基本情報入力シート!X284)</f>
        <v/>
      </c>
      <c r="N247" s="796" t="str">
        <f>IF(基本情報入力シート!Y284="","",基本情報入力シート!Y284)</f>
        <v/>
      </c>
      <c r="O247" s="804"/>
      <c r="P247" s="808"/>
      <c r="Q247" s="813"/>
      <c r="R247" s="820"/>
      <c r="S247" s="825"/>
      <c r="T247" s="830" t="str">
        <f>IFERROR(S247*VLOOKUP(AE247,'【参考】数式用3'!$AD$3:$BA$14,MATCH(N247,'【参考】数式用3'!$AD$2:$BA$2,0)),"")</f>
        <v/>
      </c>
      <c r="U247" s="835"/>
      <c r="V247" s="842"/>
      <c r="W247" s="843"/>
      <c r="X247" s="852" t="str">
        <f>IFERROR(V247*VLOOKUP(AF247,'【参考】数式用3'!$AD$15:$BA$23,MATCH(N247,'【参考】数式用3'!$AD$2:$BA$2,0)),"")</f>
        <v/>
      </c>
      <c r="Y247" s="861"/>
      <c r="Z247" s="864"/>
      <c r="AA247" s="870"/>
      <c r="AB247" s="852" t="str">
        <f>IFERROR(AA247*VLOOKUP(AG247,'【参考】数式用3'!$AD$24:$BA$27,MATCH(N247,'【参考】数式用3'!$AD$2:$BA$2,0)),"")</f>
        <v/>
      </c>
      <c r="AC247" s="878"/>
      <c r="AD247" s="881" t="str">
        <f t="shared" si="12"/>
        <v/>
      </c>
      <c r="AE247" s="884" t="str">
        <f t="shared" si="13"/>
        <v/>
      </c>
      <c r="AF247" s="884" t="str">
        <f t="shared" si="14"/>
        <v/>
      </c>
      <c r="AG247" s="884" t="str">
        <f t="shared" si="15"/>
        <v/>
      </c>
    </row>
    <row r="248" spans="1:33" ht="24.9" customHeight="1">
      <c r="A248" s="729">
        <v>233</v>
      </c>
      <c r="B248" s="742" t="str">
        <f>IF(基本情報入力シート!C285="","",基本情報入力シート!C285)</f>
        <v/>
      </c>
      <c r="C248" s="750"/>
      <c r="D248" s="750"/>
      <c r="E248" s="750"/>
      <c r="F248" s="750"/>
      <c r="G248" s="750"/>
      <c r="H248" s="750"/>
      <c r="I248" s="761"/>
      <c r="J248" s="767" t="str">
        <f>IF(基本情報入力シート!M285="","",基本情報入力シート!M285)</f>
        <v/>
      </c>
      <c r="K248" s="768" t="str">
        <f>IF(基本情報入力シート!R285="","",基本情報入力シート!R285)</f>
        <v/>
      </c>
      <c r="L248" s="768" t="str">
        <f>IF(基本情報入力シート!W285="","",基本情報入力シート!W285)</f>
        <v/>
      </c>
      <c r="M248" s="784" t="str">
        <f>IF(基本情報入力シート!X285="","",基本情報入力シート!X285)</f>
        <v/>
      </c>
      <c r="N248" s="796" t="str">
        <f>IF(基本情報入力シート!Y285="","",基本情報入力シート!Y285)</f>
        <v/>
      </c>
      <c r="O248" s="804"/>
      <c r="P248" s="808"/>
      <c r="Q248" s="813"/>
      <c r="R248" s="820"/>
      <c r="S248" s="825"/>
      <c r="T248" s="830" t="str">
        <f>IFERROR(S248*VLOOKUP(AE248,'【参考】数式用3'!$AD$3:$BA$14,MATCH(N248,'【参考】数式用3'!$AD$2:$BA$2,0)),"")</f>
        <v/>
      </c>
      <c r="U248" s="835"/>
      <c r="V248" s="842"/>
      <c r="W248" s="843"/>
      <c r="X248" s="852" t="str">
        <f>IFERROR(V248*VLOOKUP(AF248,'【参考】数式用3'!$AD$15:$BA$23,MATCH(N248,'【参考】数式用3'!$AD$2:$BA$2,0)),"")</f>
        <v/>
      </c>
      <c r="Y248" s="861"/>
      <c r="Z248" s="864"/>
      <c r="AA248" s="870"/>
      <c r="AB248" s="852" t="str">
        <f>IFERROR(AA248*VLOOKUP(AG248,'【参考】数式用3'!$AD$24:$BA$27,MATCH(N248,'【参考】数式用3'!$AD$2:$BA$2,0)),"")</f>
        <v/>
      </c>
      <c r="AC248" s="878"/>
      <c r="AD248" s="881" t="str">
        <f t="shared" si="12"/>
        <v/>
      </c>
      <c r="AE248" s="884" t="str">
        <f t="shared" si="13"/>
        <v/>
      </c>
      <c r="AF248" s="884" t="str">
        <f t="shared" si="14"/>
        <v/>
      </c>
      <c r="AG248" s="884" t="str">
        <f t="shared" si="15"/>
        <v/>
      </c>
    </row>
    <row r="249" spans="1:33" ht="24.9" customHeight="1">
      <c r="A249" s="729">
        <v>234</v>
      </c>
      <c r="B249" s="742" t="str">
        <f>IF(基本情報入力シート!C286="","",基本情報入力シート!C286)</f>
        <v/>
      </c>
      <c r="C249" s="750"/>
      <c r="D249" s="750"/>
      <c r="E249" s="750"/>
      <c r="F249" s="750"/>
      <c r="G249" s="750"/>
      <c r="H249" s="750"/>
      <c r="I249" s="761"/>
      <c r="J249" s="767" t="str">
        <f>IF(基本情報入力シート!M286="","",基本情報入力シート!M286)</f>
        <v/>
      </c>
      <c r="K249" s="768" t="str">
        <f>IF(基本情報入力シート!R286="","",基本情報入力シート!R286)</f>
        <v/>
      </c>
      <c r="L249" s="768" t="str">
        <f>IF(基本情報入力シート!W286="","",基本情報入力シート!W286)</f>
        <v/>
      </c>
      <c r="M249" s="784" t="str">
        <f>IF(基本情報入力シート!X286="","",基本情報入力シート!X286)</f>
        <v/>
      </c>
      <c r="N249" s="796" t="str">
        <f>IF(基本情報入力シート!Y286="","",基本情報入力シート!Y286)</f>
        <v/>
      </c>
      <c r="O249" s="804"/>
      <c r="P249" s="808"/>
      <c r="Q249" s="813"/>
      <c r="R249" s="820"/>
      <c r="S249" s="825"/>
      <c r="T249" s="830" t="str">
        <f>IFERROR(S249*VLOOKUP(AE249,'【参考】数式用3'!$AD$3:$BA$14,MATCH(N249,'【参考】数式用3'!$AD$2:$BA$2,0)),"")</f>
        <v/>
      </c>
      <c r="U249" s="835"/>
      <c r="V249" s="842"/>
      <c r="W249" s="843"/>
      <c r="X249" s="852" t="str">
        <f>IFERROR(V249*VLOOKUP(AF249,'【参考】数式用3'!$AD$15:$BA$23,MATCH(N249,'【参考】数式用3'!$AD$2:$BA$2,0)),"")</f>
        <v/>
      </c>
      <c r="Y249" s="861"/>
      <c r="Z249" s="864"/>
      <c r="AA249" s="870"/>
      <c r="AB249" s="852" t="str">
        <f>IFERROR(AA249*VLOOKUP(AG249,'【参考】数式用3'!$AD$24:$BA$27,MATCH(N249,'【参考】数式用3'!$AD$2:$BA$2,0)),"")</f>
        <v/>
      </c>
      <c r="AC249" s="878"/>
      <c r="AD249" s="881" t="str">
        <f t="shared" si="12"/>
        <v/>
      </c>
      <c r="AE249" s="884" t="str">
        <f t="shared" si="13"/>
        <v/>
      </c>
      <c r="AF249" s="884" t="str">
        <f t="shared" si="14"/>
        <v/>
      </c>
      <c r="AG249" s="884" t="str">
        <f t="shared" si="15"/>
        <v/>
      </c>
    </row>
    <row r="250" spans="1:33" ht="24.9" customHeight="1">
      <c r="A250" s="729">
        <v>235</v>
      </c>
      <c r="B250" s="742" t="str">
        <f>IF(基本情報入力シート!C287="","",基本情報入力シート!C287)</f>
        <v/>
      </c>
      <c r="C250" s="750"/>
      <c r="D250" s="750"/>
      <c r="E250" s="750"/>
      <c r="F250" s="750"/>
      <c r="G250" s="750"/>
      <c r="H250" s="750"/>
      <c r="I250" s="761"/>
      <c r="J250" s="767" t="str">
        <f>IF(基本情報入力シート!M287="","",基本情報入力シート!M287)</f>
        <v/>
      </c>
      <c r="K250" s="768" t="str">
        <f>IF(基本情報入力シート!R287="","",基本情報入力シート!R287)</f>
        <v/>
      </c>
      <c r="L250" s="768" t="str">
        <f>IF(基本情報入力シート!W287="","",基本情報入力シート!W287)</f>
        <v/>
      </c>
      <c r="M250" s="784" t="str">
        <f>IF(基本情報入力シート!X287="","",基本情報入力シート!X287)</f>
        <v/>
      </c>
      <c r="N250" s="796" t="str">
        <f>IF(基本情報入力シート!Y287="","",基本情報入力シート!Y287)</f>
        <v/>
      </c>
      <c r="O250" s="804"/>
      <c r="P250" s="808"/>
      <c r="Q250" s="813"/>
      <c r="R250" s="820"/>
      <c r="S250" s="825"/>
      <c r="T250" s="830" t="str">
        <f>IFERROR(S250*VLOOKUP(AE250,'【参考】数式用3'!$AD$3:$BA$14,MATCH(N250,'【参考】数式用3'!$AD$2:$BA$2,0)),"")</f>
        <v/>
      </c>
      <c r="U250" s="835"/>
      <c r="V250" s="842"/>
      <c r="W250" s="843"/>
      <c r="X250" s="852" t="str">
        <f>IFERROR(V250*VLOOKUP(AF250,'【参考】数式用3'!$AD$15:$BA$23,MATCH(N250,'【参考】数式用3'!$AD$2:$BA$2,0)),"")</f>
        <v/>
      </c>
      <c r="Y250" s="861"/>
      <c r="Z250" s="864"/>
      <c r="AA250" s="870"/>
      <c r="AB250" s="852" t="str">
        <f>IFERROR(AA250*VLOOKUP(AG250,'【参考】数式用3'!$AD$24:$BA$27,MATCH(N250,'【参考】数式用3'!$AD$2:$BA$2,0)),"")</f>
        <v/>
      </c>
      <c r="AC250" s="878"/>
      <c r="AD250" s="881" t="str">
        <f t="shared" si="12"/>
        <v/>
      </c>
      <c r="AE250" s="884" t="str">
        <f t="shared" si="13"/>
        <v/>
      </c>
      <c r="AF250" s="884" t="str">
        <f t="shared" si="14"/>
        <v/>
      </c>
      <c r="AG250" s="884" t="str">
        <f t="shared" si="15"/>
        <v/>
      </c>
    </row>
    <row r="251" spans="1:33" ht="24.9" customHeight="1">
      <c r="A251" s="729">
        <v>236</v>
      </c>
      <c r="B251" s="742" t="str">
        <f>IF(基本情報入力シート!C288="","",基本情報入力シート!C288)</f>
        <v/>
      </c>
      <c r="C251" s="750"/>
      <c r="D251" s="750"/>
      <c r="E251" s="750"/>
      <c r="F251" s="750"/>
      <c r="G251" s="750"/>
      <c r="H251" s="750"/>
      <c r="I251" s="761"/>
      <c r="J251" s="767" t="str">
        <f>IF(基本情報入力シート!M288="","",基本情報入力シート!M288)</f>
        <v/>
      </c>
      <c r="K251" s="768" t="str">
        <f>IF(基本情報入力シート!R288="","",基本情報入力シート!R288)</f>
        <v/>
      </c>
      <c r="L251" s="768" t="str">
        <f>IF(基本情報入力シート!W288="","",基本情報入力シート!W288)</f>
        <v/>
      </c>
      <c r="M251" s="784" t="str">
        <f>IF(基本情報入力シート!X288="","",基本情報入力シート!X288)</f>
        <v/>
      </c>
      <c r="N251" s="796" t="str">
        <f>IF(基本情報入力シート!Y288="","",基本情報入力シート!Y288)</f>
        <v/>
      </c>
      <c r="O251" s="804"/>
      <c r="P251" s="808"/>
      <c r="Q251" s="813"/>
      <c r="R251" s="820"/>
      <c r="S251" s="825"/>
      <c r="T251" s="830" t="str">
        <f>IFERROR(S251*VLOOKUP(AE251,'【参考】数式用3'!$AD$3:$BA$14,MATCH(N251,'【参考】数式用3'!$AD$2:$BA$2,0)),"")</f>
        <v/>
      </c>
      <c r="U251" s="835"/>
      <c r="V251" s="842"/>
      <c r="W251" s="843"/>
      <c r="X251" s="852" t="str">
        <f>IFERROR(V251*VLOOKUP(AF251,'【参考】数式用3'!$AD$15:$BA$23,MATCH(N251,'【参考】数式用3'!$AD$2:$BA$2,0)),"")</f>
        <v/>
      </c>
      <c r="Y251" s="861"/>
      <c r="Z251" s="864"/>
      <c r="AA251" s="870"/>
      <c r="AB251" s="852" t="str">
        <f>IFERROR(AA251*VLOOKUP(AG251,'【参考】数式用3'!$AD$24:$BA$27,MATCH(N251,'【参考】数式用3'!$AD$2:$BA$2,0)),"")</f>
        <v/>
      </c>
      <c r="AC251" s="878"/>
      <c r="AD251" s="881" t="str">
        <f t="shared" si="12"/>
        <v/>
      </c>
      <c r="AE251" s="884" t="str">
        <f t="shared" si="13"/>
        <v/>
      </c>
      <c r="AF251" s="884" t="str">
        <f t="shared" si="14"/>
        <v/>
      </c>
      <c r="AG251" s="884" t="str">
        <f t="shared" si="15"/>
        <v/>
      </c>
    </row>
    <row r="252" spans="1:33" ht="24.9" customHeight="1">
      <c r="A252" s="729">
        <v>237</v>
      </c>
      <c r="B252" s="742" t="str">
        <f>IF(基本情報入力シート!C289="","",基本情報入力シート!C289)</f>
        <v/>
      </c>
      <c r="C252" s="750"/>
      <c r="D252" s="750"/>
      <c r="E252" s="750"/>
      <c r="F252" s="750"/>
      <c r="G252" s="750"/>
      <c r="H252" s="750"/>
      <c r="I252" s="761"/>
      <c r="J252" s="767" t="str">
        <f>IF(基本情報入力シート!M289="","",基本情報入力シート!M289)</f>
        <v/>
      </c>
      <c r="K252" s="768" t="str">
        <f>IF(基本情報入力シート!R289="","",基本情報入力シート!R289)</f>
        <v/>
      </c>
      <c r="L252" s="768" t="str">
        <f>IF(基本情報入力シート!W289="","",基本情報入力シート!W289)</f>
        <v/>
      </c>
      <c r="M252" s="784" t="str">
        <f>IF(基本情報入力シート!X289="","",基本情報入力シート!X289)</f>
        <v/>
      </c>
      <c r="N252" s="796" t="str">
        <f>IF(基本情報入力シート!Y289="","",基本情報入力シート!Y289)</f>
        <v/>
      </c>
      <c r="O252" s="804"/>
      <c r="P252" s="808"/>
      <c r="Q252" s="813"/>
      <c r="R252" s="820"/>
      <c r="S252" s="825"/>
      <c r="T252" s="830" t="str">
        <f>IFERROR(S252*VLOOKUP(AE252,'【参考】数式用3'!$AD$3:$BA$14,MATCH(N252,'【参考】数式用3'!$AD$2:$BA$2,0)),"")</f>
        <v/>
      </c>
      <c r="U252" s="835"/>
      <c r="V252" s="842"/>
      <c r="W252" s="843"/>
      <c r="X252" s="852" t="str">
        <f>IFERROR(V252*VLOOKUP(AF252,'【参考】数式用3'!$AD$15:$BA$23,MATCH(N252,'【参考】数式用3'!$AD$2:$BA$2,0)),"")</f>
        <v/>
      </c>
      <c r="Y252" s="861"/>
      <c r="Z252" s="864"/>
      <c r="AA252" s="870"/>
      <c r="AB252" s="852" t="str">
        <f>IFERROR(AA252*VLOOKUP(AG252,'【参考】数式用3'!$AD$24:$BA$27,MATCH(N252,'【参考】数式用3'!$AD$2:$BA$2,0)),"")</f>
        <v/>
      </c>
      <c r="AC252" s="878"/>
      <c r="AD252" s="881" t="str">
        <f t="shared" si="12"/>
        <v/>
      </c>
      <c r="AE252" s="884" t="str">
        <f t="shared" si="13"/>
        <v/>
      </c>
      <c r="AF252" s="884" t="str">
        <f t="shared" si="14"/>
        <v/>
      </c>
      <c r="AG252" s="884" t="str">
        <f t="shared" si="15"/>
        <v/>
      </c>
    </row>
    <row r="253" spans="1:33" ht="24.9" customHeight="1">
      <c r="A253" s="729">
        <v>238</v>
      </c>
      <c r="B253" s="742" t="str">
        <f>IF(基本情報入力シート!C290="","",基本情報入力シート!C290)</f>
        <v/>
      </c>
      <c r="C253" s="750"/>
      <c r="D253" s="750"/>
      <c r="E253" s="750"/>
      <c r="F253" s="750"/>
      <c r="G253" s="750"/>
      <c r="H253" s="750"/>
      <c r="I253" s="761"/>
      <c r="J253" s="767" t="str">
        <f>IF(基本情報入力シート!M290="","",基本情報入力シート!M290)</f>
        <v/>
      </c>
      <c r="K253" s="768" t="str">
        <f>IF(基本情報入力シート!R290="","",基本情報入力シート!R290)</f>
        <v/>
      </c>
      <c r="L253" s="768" t="str">
        <f>IF(基本情報入力シート!W290="","",基本情報入力シート!W290)</f>
        <v/>
      </c>
      <c r="M253" s="784" t="str">
        <f>IF(基本情報入力シート!X290="","",基本情報入力シート!X290)</f>
        <v/>
      </c>
      <c r="N253" s="796" t="str">
        <f>IF(基本情報入力シート!Y290="","",基本情報入力シート!Y290)</f>
        <v/>
      </c>
      <c r="O253" s="804"/>
      <c r="P253" s="808"/>
      <c r="Q253" s="813"/>
      <c r="R253" s="820"/>
      <c r="S253" s="825"/>
      <c r="T253" s="830" t="str">
        <f>IFERROR(S253*VLOOKUP(AE253,'【参考】数式用3'!$AD$3:$BA$14,MATCH(N253,'【参考】数式用3'!$AD$2:$BA$2,0)),"")</f>
        <v/>
      </c>
      <c r="U253" s="835"/>
      <c r="V253" s="842"/>
      <c r="W253" s="843"/>
      <c r="X253" s="852" t="str">
        <f>IFERROR(V253*VLOOKUP(AF253,'【参考】数式用3'!$AD$15:$BA$23,MATCH(N253,'【参考】数式用3'!$AD$2:$BA$2,0)),"")</f>
        <v/>
      </c>
      <c r="Y253" s="861"/>
      <c r="Z253" s="864"/>
      <c r="AA253" s="870"/>
      <c r="AB253" s="852" t="str">
        <f>IFERROR(AA253*VLOOKUP(AG253,'【参考】数式用3'!$AD$24:$BA$27,MATCH(N253,'【参考】数式用3'!$AD$2:$BA$2,0)),"")</f>
        <v/>
      </c>
      <c r="AC253" s="878"/>
      <c r="AD253" s="881" t="str">
        <f t="shared" si="12"/>
        <v/>
      </c>
      <c r="AE253" s="884" t="str">
        <f t="shared" si="13"/>
        <v/>
      </c>
      <c r="AF253" s="884" t="str">
        <f t="shared" si="14"/>
        <v/>
      </c>
      <c r="AG253" s="884" t="str">
        <f t="shared" si="15"/>
        <v/>
      </c>
    </row>
    <row r="254" spans="1:33" ht="24.9" customHeight="1">
      <c r="A254" s="729">
        <v>239</v>
      </c>
      <c r="B254" s="742" t="str">
        <f>IF(基本情報入力シート!C291="","",基本情報入力シート!C291)</f>
        <v/>
      </c>
      <c r="C254" s="750"/>
      <c r="D254" s="750"/>
      <c r="E254" s="750"/>
      <c r="F254" s="750"/>
      <c r="G254" s="750"/>
      <c r="H254" s="750"/>
      <c r="I254" s="761"/>
      <c r="J254" s="767" t="str">
        <f>IF(基本情報入力シート!M291="","",基本情報入力シート!M291)</f>
        <v/>
      </c>
      <c r="K254" s="768" t="str">
        <f>IF(基本情報入力シート!R291="","",基本情報入力シート!R291)</f>
        <v/>
      </c>
      <c r="L254" s="768" t="str">
        <f>IF(基本情報入力シート!W291="","",基本情報入力シート!W291)</f>
        <v/>
      </c>
      <c r="M254" s="784" t="str">
        <f>IF(基本情報入力シート!X291="","",基本情報入力シート!X291)</f>
        <v/>
      </c>
      <c r="N254" s="796" t="str">
        <f>IF(基本情報入力シート!Y291="","",基本情報入力シート!Y291)</f>
        <v/>
      </c>
      <c r="O254" s="804"/>
      <c r="P254" s="808"/>
      <c r="Q254" s="813"/>
      <c r="R254" s="820"/>
      <c r="S254" s="825"/>
      <c r="T254" s="830" t="str">
        <f>IFERROR(S254*VLOOKUP(AE254,'【参考】数式用3'!$AD$3:$BA$14,MATCH(N254,'【参考】数式用3'!$AD$2:$BA$2,0)),"")</f>
        <v/>
      </c>
      <c r="U254" s="835"/>
      <c r="V254" s="842"/>
      <c r="W254" s="843"/>
      <c r="X254" s="852" t="str">
        <f>IFERROR(V254*VLOOKUP(AF254,'【参考】数式用3'!$AD$15:$BA$23,MATCH(N254,'【参考】数式用3'!$AD$2:$BA$2,0)),"")</f>
        <v/>
      </c>
      <c r="Y254" s="861"/>
      <c r="Z254" s="864"/>
      <c r="AA254" s="870"/>
      <c r="AB254" s="852" t="str">
        <f>IFERROR(AA254*VLOOKUP(AG254,'【参考】数式用3'!$AD$24:$BA$27,MATCH(N254,'【参考】数式用3'!$AD$2:$BA$2,0)),"")</f>
        <v/>
      </c>
      <c r="AC254" s="878"/>
      <c r="AD254" s="881" t="str">
        <f t="shared" si="12"/>
        <v/>
      </c>
      <c r="AE254" s="884" t="str">
        <f t="shared" si="13"/>
        <v/>
      </c>
      <c r="AF254" s="884" t="str">
        <f t="shared" si="14"/>
        <v/>
      </c>
      <c r="AG254" s="884" t="str">
        <f t="shared" si="15"/>
        <v/>
      </c>
    </row>
    <row r="255" spans="1:33" ht="24.9" customHeight="1">
      <c r="A255" s="729">
        <v>240</v>
      </c>
      <c r="B255" s="742" t="str">
        <f>IF(基本情報入力シート!C292="","",基本情報入力シート!C292)</f>
        <v/>
      </c>
      <c r="C255" s="750"/>
      <c r="D255" s="750"/>
      <c r="E255" s="750"/>
      <c r="F255" s="750"/>
      <c r="G255" s="750"/>
      <c r="H255" s="750"/>
      <c r="I255" s="761"/>
      <c r="J255" s="767" t="str">
        <f>IF(基本情報入力シート!M292="","",基本情報入力シート!M292)</f>
        <v/>
      </c>
      <c r="K255" s="768" t="str">
        <f>IF(基本情報入力シート!R292="","",基本情報入力シート!R292)</f>
        <v/>
      </c>
      <c r="L255" s="768" t="str">
        <f>IF(基本情報入力シート!W292="","",基本情報入力シート!W292)</f>
        <v/>
      </c>
      <c r="M255" s="784" t="str">
        <f>IF(基本情報入力シート!X292="","",基本情報入力シート!X292)</f>
        <v/>
      </c>
      <c r="N255" s="796" t="str">
        <f>IF(基本情報入力シート!Y292="","",基本情報入力シート!Y292)</f>
        <v/>
      </c>
      <c r="O255" s="804"/>
      <c r="P255" s="808"/>
      <c r="Q255" s="813"/>
      <c r="R255" s="820"/>
      <c r="S255" s="825"/>
      <c r="T255" s="830" t="str">
        <f>IFERROR(S255*VLOOKUP(AE255,'【参考】数式用3'!$AD$3:$BA$14,MATCH(N255,'【参考】数式用3'!$AD$2:$BA$2,0)),"")</f>
        <v/>
      </c>
      <c r="U255" s="835"/>
      <c r="V255" s="842"/>
      <c r="W255" s="843"/>
      <c r="X255" s="852" t="str">
        <f>IFERROR(V255*VLOOKUP(AF255,'【参考】数式用3'!$AD$15:$BA$23,MATCH(N255,'【参考】数式用3'!$AD$2:$BA$2,0)),"")</f>
        <v/>
      </c>
      <c r="Y255" s="861"/>
      <c r="Z255" s="864"/>
      <c r="AA255" s="870"/>
      <c r="AB255" s="852" t="str">
        <f>IFERROR(AA255*VLOOKUP(AG255,'【参考】数式用3'!$AD$24:$BA$27,MATCH(N255,'【参考】数式用3'!$AD$2:$BA$2,0)),"")</f>
        <v/>
      </c>
      <c r="AC255" s="878"/>
      <c r="AD255" s="881" t="str">
        <f t="shared" si="12"/>
        <v/>
      </c>
      <c r="AE255" s="884" t="str">
        <f t="shared" si="13"/>
        <v/>
      </c>
      <c r="AF255" s="884" t="str">
        <f t="shared" si="14"/>
        <v/>
      </c>
      <c r="AG255" s="884" t="str">
        <f t="shared" si="15"/>
        <v/>
      </c>
    </row>
    <row r="256" spans="1:33" ht="24.9" customHeight="1">
      <c r="A256" s="729">
        <v>241</v>
      </c>
      <c r="B256" s="742" t="str">
        <f>IF(基本情報入力シート!C293="","",基本情報入力シート!C293)</f>
        <v/>
      </c>
      <c r="C256" s="750"/>
      <c r="D256" s="750"/>
      <c r="E256" s="750"/>
      <c r="F256" s="750"/>
      <c r="G256" s="750"/>
      <c r="H256" s="750"/>
      <c r="I256" s="761"/>
      <c r="J256" s="767" t="str">
        <f>IF(基本情報入力シート!M293="","",基本情報入力シート!M293)</f>
        <v/>
      </c>
      <c r="K256" s="768" t="str">
        <f>IF(基本情報入力シート!R293="","",基本情報入力シート!R293)</f>
        <v/>
      </c>
      <c r="L256" s="768" t="str">
        <f>IF(基本情報入力シート!W293="","",基本情報入力シート!W293)</f>
        <v/>
      </c>
      <c r="M256" s="784" t="str">
        <f>IF(基本情報入力シート!X293="","",基本情報入力シート!X293)</f>
        <v/>
      </c>
      <c r="N256" s="796" t="str">
        <f>IF(基本情報入力シート!Y293="","",基本情報入力シート!Y293)</f>
        <v/>
      </c>
      <c r="O256" s="804"/>
      <c r="P256" s="808"/>
      <c r="Q256" s="813"/>
      <c r="R256" s="820"/>
      <c r="S256" s="825"/>
      <c r="T256" s="830" t="str">
        <f>IFERROR(S256*VLOOKUP(AE256,'【参考】数式用3'!$AD$3:$BA$14,MATCH(N256,'【参考】数式用3'!$AD$2:$BA$2,0)),"")</f>
        <v/>
      </c>
      <c r="U256" s="835"/>
      <c r="V256" s="842"/>
      <c r="W256" s="843"/>
      <c r="X256" s="852" t="str">
        <f>IFERROR(V256*VLOOKUP(AF256,'【参考】数式用3'!$AD$15:$BA$23,MATCH(N256,'【参考】数式用3'!$AD$2:$BA$2,0)),"")</f>
        <v/>
      </c>
      <c r="Y256" s="861"/>
      <c r="Z256" s="864"/>
      <c r="AA256" s="870"/>
      <c r="AB256" s="852" t="str">
        <f>IFERROR(AA256*VLOOKUP(AG256,'【参考】数式用3'!$AD$24:$BA$27,MATCH(N256,'【参考】数式用3'!$AD$2:$BA$2,0)),"")</f>
        <v/>
      </c>
      <c r="AC256" s="878"/>
      <c r="AD256" s="881" t="str">
        <f t="shared" si="12"/>
        <v/>
      </c>
      <c r="AE256" s="884" t="str">
        <f t="shared" si="13"/>
        <v/>
      </c>
      <c r="AF256" s="884" t="str">
        <f t="shared" si="14"/>
        <v/>
      </c>
      <c r="AG256" s="884" t="str">
        <f t="shared" si="15"/>
        <v/>
      </c>
    </row>
    <row r="257" spans="1:33" ht="24.9" customHeight="1">
      <c r="A257" s="729">
        <v>242</v>
      </c>
      <c r="B257" s="742" t="str">
        <f>IF(基本情報入力シート!C294="","",基本情報入力シート!C294)</f>
        <v/>
      </c>
      <c r="C257" s="750"/>
      <c r="D257" s="750"/>
      <c r="E257" s="750"/>
      <c r="F257" s="750"/>
      <c r="G257" s="750"/>
      <c r="H257" s="750"/>
      <c r="I257" s="761"/>
      <c r="J257" s="767" t="str">
        <f>IF(基本情報入力シート!M294="","",基本情報入力シート!M294)</f>
        <v/>
      </c>
      <c r="K257" s="768" t="str">
        <f>IF(基本情報入力シート!R294="","",基本情報入力シート!R294)</f>
        <v/>
      </c>
      <c r="L257" s="768" t="str">
        <f>IF(基本情報入力シート!W294="","",基本情報入力シート!W294)</f>
        <v/>
      </c>
      <c r="M257" s="784" t="str">
        <f>IF(基本情報入力シート!X294="","",基本情報入力シート!X294)</f>
        <v/>
      </c>
      <c r="N257" s="796" t="str">
        <f>IF(基本情報入力シート!Y294="","",基本情報入力シート!Y294)</f>
        <v/>
      </c>
      <c r="O257" s="804"/>
      <c r="P257" s="808"/>
      <c r="Q257" s="813"/>
      <c r="R257" s="820"/>
      <c r="S257" s="825"/>
      <c r="T257" s="830" t="str">
        <f>IFERROR(S257*VLOOKUP(AE257,'【参考】数式用3'!$AD$3:$BA$14,MATCH(N257,'【参考】数式用3'!$AD$2:$BA$2,0)),"")</f>
        <v/>
      </c>
      <c r="U257" s="835"/>
      <c r="V257" s="842"/>
      <c r="W257" s="843"/>
      <c r="X257" s="852" t="str">
        <f>IFERROR(V257*VLOOKUP(AF257,'【参考】数式用3'!$AD$15:$BA$23,MATCH(N257,'【参考】数式用3'!$AD$2:$BA$2,0)),"")</f>
        <v/>
      </c>
      <c r="Y257" s="861"/>
      <c r="Z257" s="864"/>
      <c r="AA257" s="870"/>
      <c r="AB257" s="852" t="str">
        <f>IFERROR(AA257*VLOOKUP(AG257,'【参考】数式用3'!$AD$24:$BA$27,MATCH(N257,'【参考】数式用3'!$AD$2:$BA$2,0)),"")</f>
        <v/>
      </c>
      <c r="AC257" s="878"/>
      <c r="AD257" s="881" t="str">
        <f t="shared" si="12"/>
        <v/>
      </c>
      <c r="AE257" s="884" t="str">
        <f t="shared" si="13"/>
        <v/>
      </c>
      <c r="AF257" s="884" t="str">
        <f t="shared" si="14"/>
        <v/>
      </c>
      <c r="AG257" s="884" t="str">
        <f t="shared" si="15"/>
        <v/>
      </c>
    </row>
    <row r="258" spans="1:33" ht="24.9" customHeight="1">
      <c r="A258" s="729">
        <v>243</v>
      </c>
      <c r="B258" s="742" t="str">
        <f>IF(基本情報入力シート!C295="","",基本情報入力シート!C295)</f>
        <v/>
      </c>
      <c r="C258" s="750"/>
      <c r="D258" s="750"/>
      <c r="E258" s="750"/>
      <c r="F258" s="750"/>
      <c r="G258" s="750"/>
      <c r="H258" s="750"/>
      <c r="I258" s="761"/>
      <c r="J258" s="767" t="str">
        <f>IF(基本情報入力シート!M295="","",基本情報入力シート!M295)</f>
        <v/>
      </c>
      <c r="K258" s="768" t="str">
        <f>IF(基本情報入力シート!R295="","",基本情報入力シート!R295)</f>
        <v/>
      </c>
      <c r="L258" s="768" t="str">
        <f>IF(基本情報入力シート!W295="","",基本情報入力シート!W295)</f>
        <v/>
      </c>
      <c r="M258" s="784" t="str">
        <f>IF(基本情報入力シート!X295="","",基本情報入力シート!X295)</f>
        <v/>
      </c>
      <c r="N258" s="796" t="str">
        <f>IF(基本情報入力シート!Y295="","",基本情報入力シート!Y295)</f>
        <v/>
      </c>
      <c r="O258" s="804"/>
      <c r="P258" s="808"/>
      <c r="Q258" s="813"/>
      <c r="R258" s="820"/>
      <c r="S258" s="825"/>
      <c r="T258" s="830" t="str">
        <f>IFERROR(S258*VLOOKUP(AE258,'【参考】数式用3'!$AD$3:$BA$14,MATCH(N258,'【参考】数式用3'!$AD$2:$BA$2,0)),"")</f>
        <v/>
      </c>
      <c r="U258" s="835"/>
      <c r="V258" s="842"/>
      <c r="W258" s="843"/>
      <c r="X258" s="852" t="str">
        <f>IFERROR(V258*VLOOKUP(AF258,'【参考】数式用3'!$AD$15:$BA$23,MATCH(N258,'【参考】数式用3'!$AD$2:$BA$2,0)),"")</f>
        <v/>
      </c>
      <c r="Y258" s="861"/>
      <c r="Z258" s="864"/>
      <c r="AA258" s="870"/>
      <c r="AB258" s="852" t="str">
        <f>IFERROR(AA258*VLOOKUP(AG258,'【参考】数式用3'!$AD$24:$BA$27,MATCH(N258,'【参考】数式用3'!$AD$2:$BA$2,0)),"")</f>
        <v/>
      </c>
      <c r="AC258" s="878"/>
      <c r="AD258" s="881" t="str">
        <f t="shared" si="12"/>
        <v/>
      </c>
      <c r="AE258" s="884" t="str">
        <f t="shared" si="13"/>
        <v/>
      </c>
      <c r="AF258" s="884" t="str">
        <f t="shared" si="14"/>
        <v/>
      </c>
      <c r="AG258" s="884" t="str">
        <f t="shared" si="15"/>
        <v/>
      </c>
    </row>
    <row r="259" spans="1:33" ht="24.9" customHeight="1">
      <c r="A259" s="729">
        <v>244</v>
      </c>
      <c r="B259" s="742" t="str">
        <f>IF(基本情報入力シート!C296="","",基本情報入力シート!C296)</f>
        <v/>
      </c>
      <c r="C259" s="750"/>
      <c r="D259" s="750"/>
      <c r="E259" s="750"/>
      <c r="F259" s="750"/>
      <c r="G259" s="750"/>
      <c r="H259" s="750"/>
      <c r="I259" s="761"/>
      <c r="J259" s="767" t="str">
        <f>IF(基本情報入力シート!M296="","",基本情報入力シート!M296)</f>
        <v/>
      </c>
      <c r="K259" s="768" t="str">
        <f>IF(基本情報入力シート!R296="","",基本情報入力シート!R296)</f>
        <v/>
      </c>
      <c r="L259" s="768" t="str">
        <f>IF(基本情報入力シート!W296="","",基本情報入力シート!W296)</f>
        <v/>
      </c>
      <c r="M259" s="784" t="str">
        <f>IF(基本情報入力シート!X296="","",基本情報入力シート!X296)</f>
        <v/>
      </c>
      <c r="N259" s="796" t="str">
        <f>IF(基本情報入力シート!Y296="","",基本情報入力シート!Y296)</f>
        <v/>
      </c>
      <c r="O259" s="804"/>
      <c r="P259" s="808"/>
      <c r="Q259" s="813"/>
      <c r="R259" s="820"/>
      <c r="S259" s="825"/>
      <c r="T259" s="830" t="str">
        <f>IFERROR(S259*VLOOKUP(AE259,'【参考】数式用3'!$AD$3:$BA$14,MATCH(N259,'【参考】数式用3'!$AD$2:$BA$2,0)),"")</f>
        <v/>
      </c>
      <c r="U259" s="835"/>
      <c r="V259" s="842"/>
      <c r="W259" s="843"/>
      <c r="X259" s="852" t="str">
        <f>IFERROR(V259*VLOOKUP(AF259,'【参考】数式用3'!$AD$15:$BA$23,MATCH(N259,'【参考】数式用3'!$AD$2:$BA$2,0)),"")</f>
        <v/>
      </c>
      <c r="Y259" s="861"/>
      <c r="Z259" s="864"/>
      <c r="AA259" s="870"/>
      <c r="AB259" s="852" t="str">
        <f>IFERROR(AA259*VLOOKUP(AG259,'【参考】数式用3'!$AD$24:$BA$27,MATCH(N259,'【参考】数式用3'!$AD$2:$BA$2,0)),"")</f>
        <v/>
      </c>
      <c r="AC259" s="878"/>
      <c r="AD259" s="881" t="str">
        <f t="shared" si="12"/>
        <v/>
      </c>
      <c r="AE259" s="884" t="str">
        <f t="shared" si="13"/>
        <v/>
      </c>
      <c r="AF259" s="884" t="str">
        <f t="shared" si="14"/>
        <v/>
      </c>
      <c r="AG259" s="884" t="str">
        <f t="shared" si="15"/>
        <v/>
      </c>
    </row>
    <row r="260" spans="1:33" ht="24.9" customHeight="1">
      <c r="A260" s="729">
        <v>245</v>
      </c>
      <c r="B260" s="742" t="str">
        <f>IF(基本情報入力シート!C297="","",基本情報入力シート!C297)</f>
        <v/>
      </c>
      <c r="C260" s="750"/>
      <c r="D260" s="750"/>
      <c r="E260" s="750"/>
      <c r="F260" s="750"/>
      <c r="G260" s="750"/>
      <c r="H260" s="750"/>
      <c r="I260" s="761"/>
      <c r="J260" s="767" t="str">
        <f>IF(基本情報入力シート!M297="","",基本情報入力シート!M297)</f>
        <v/>
      </c>
      <c r="K260" s="768" t="str">
        <f>IF(基本情報入力シート!R297="","",基本情報入力シート!R297)</f>
        <v/>
      </c>
      <c r="L260" s="768" t="str">
        <f>IF(基本情報入力シート!W297="","",基本情報入力シート!W297)</f>
        <v/>
      </c>
      <c r="M260" s="784" t="str">
        <f>IF(基本情報入力シート!X297="","",基本情報入力シート!X297)</f>
        <v/>
      </c>
      <c r="N260" s="796" t="str">
        <f>IF(基本情報入力シート!Y297="","",基本情報入力シート!Y297)</f>
        <v/>
      </c>
      <c r="O260" s="804"/>
      <c r="P260" s="808"/>
      <c r="Q260" s="813"/>
      <c r="R260" s="820"/>
      <c r="S260" s="825"/>
      <c r="T260" s="830" t="str">
        <f>IFERROR(S260*VLOOKUP(AE260,'【参考】数式用3'!$AD$3:$BA$14,MATCH(N260,'【参考】数式用3'!$AD$2:$BA$2,0)),"")</f>
        <v/>
      </c>
      <c r="U260" s="835"/>
      <c r="V260" s="842"/>
      <c r="W260" s="843"/>
      <c r="X260" s="852" t="str">
        <f>IFERROR(V260*VLOOKUP(AF260,'【参考】数式用3'!$AD$15:$BA$23,MATCH(N260,'【参考】数式用3'!$AD$2:$BA$2,0)),"")</f>
        <v/>
      </c>
      <c r="Y260" s="861"/>
      <c r="Z260" s="864"/>
      <c r="AA260" s="870"/>
      <c r="AB260" s="852" t="str">
        <f>IFERROR(AA260*VLOOKUP(AG260,'【参考】数式用3'!$AD$24:$BA$27,MATCH(N260,'【参考】数式用3'!$AD$2:$BA$2,0)),"")</f>
        <v/>
      </c>
      <c r="AC260" s="878"/>
      <c r="AD260" s="881" t="str">
        <f t="shared" si="12"/>
        <v/>
      </c>
      <c r="AE260" s="884" t="str">
        <f t="shared" si="13"/>
        <v/>
      </c>
      <c r="AF260" s="884" t="str">
        <f t="shared" si="14"/>
        <v/>
      </c>
      <c r="AG260" s="884" t="str">
        <f t="shared" si="15"/>
        <v/>
      </c>
    </row>
    <row r="261" spans="1:33" ht="24.9" customHeight="1">
      <c r="A261" s="729">
        <v>246</v>
      </c>
      <c r="B261" s="742" t="str">
        <f>IF(基本情報入力シート!C298="","",基本情報入力シート!C298)</f>
        <v/>
      </c>
      <c r="C261" s="750"/>
      <c r="D261" s="750"/>
      <c r="E261" s="750"/>
      <c r="F261" s="750"/>
      <c r="G261" s="750"/>
      <c r="H261" s="750"/>
      <c r="I261" s="761"/>
      <c r="J261" s="767" t="str">
        <f>IF(基本情報入力シート!M298="","",基本情報入力シート!M298)</f>
        <v/>
      </c>
      <c r="K261" s="768" t="str">
        <f>IF(基本情報入力シート!R298="","",基本情報入力シート!R298)</f>
        <v/>
      </c>
      <c r="L261" s="768" t="str">
        <f>IF(基本情報入力シート!W298="","",基本情報入力シート!W298)</f>
        <v/>
      </c>
      <c r="M261" s="784" t="str">
        <f>IF(基本情報入力シート!X298="","",基本情報入力シート!X298)</f>
        <v/>
      </c>
      <c r="N261" s="796" t="str">
        <f>IF(基本情報入力シート!Y298="","",基本情報入力シート!Y298)</f>
        <v/>
      </c>
      <c r="O261" s="804"/>
      <c r="P261" s="808"/>
      <c r="Q261" s="813"/>
      <c r="R261" s="820"/>
      <c r="S261" s="825"/>
      <c r="T261" s="830" t="str">
        <f>IFERROR(S261*VLOOKUP(AE261,'【参考】数式用3'!$AD$3:$BA$14,MATCH(N261,'【参考】数式用3'!$AD$2:$BA$2,0)),"")</f>
        <v/>
      </c>
      <c r="U261" s="835"/>
      <c r="V261" s="842"/>
      <c r="W261" s="843"/>
      <c r="X261" s="852" t="str">
        <f>IFERROR(V261*VLOOKUP(AF261,'【参考】数式用3'!$AD$15:$BA$23,MATCH(N261,'【参考】数式用3'!$AD$2:$BA$2,0)),"")</f>
        <v/>
      </c>
      <c r="Y261" s="861"/>
      <c r="Z261" s="864"/>
      <c r="AA261" s="870"/>
      <c r="AB261" s="852" t="str">
        <f>IFERROR(AA261*VLOOKUP(AG261,'【参考】数式用3'!$AD$24:$BA$27,MATCH(N261,'【参考】数式用3'!$AD$2:$BA$2,0)),"")</f>
        <v/>
      </c>
      <c r="AC261" s="878"/>
      <c r="AD261" s="881" t="str">
        <f t="shared" si="12"/>
        <v/>
      </c>
      <c r="AE261" s="884" t="str">
        <f t="shared" si="13"/>
        <v/>
      </c>
      <c r="AF261" s="884" t="str">
        <f t="shared" si="14"/>
        <v/>
      </c>
      <c r="AG261" s="884" t="str">
        <f t="shared" si="15"/>
        <v/>
      </c>
    </row>
    <row r="262" spans="1:33" ht="24.9" customHeight="1">
      <c r="A262" s="729">
        <v>247</v>
      </c>
      <c r="B262" s="742" t="str">
        <f>IF(基本情報入力シート!C299="","",基本情報入力シート!C299)</f>
        <v/>
      </c>
      <c r="C262" s="750"/>
      <c r="D262" s="750"/>
      <c r="E262" s="750"/>
      <c r="F262" s="750"/>
      <c r="G262" s="750"/>
      <c r="H262" s="750"/>
      <c r="I262" s="761"/>
      <c r="J262" s="767" t="str">
        <f>IF(基本情報入力シート!M299="","",基本情報入力シート!M299)</f>
        <v/>
      </c>
      <c r="K262" s="768" t="str">
        <f>IF(基本情報入力シート!R299="","",基本情報入力シート!R299)</f>
        <v/>
      </c>
      <c r="L262" s="768" t="str">
        <f>IF(基本情報入力シート!W299="","",基本情報入力シート!W299)</f>
        <v/>
      </c>
      <c r="M262" s="784" t="str">
        <f>IF(基本情報入力シート!X299="","",基本情報入力シート!X299)</f>
        <v/>
      </c>
      <c r="N262" s="796" t="str">
        <f>IF(基本情報入力シート!Y299="","",基本情報入力シート!Y299)</f>
        <v/>
      </c>
      <c r="O262" s="804"/>
      <c r="P262" s="808"/>
      <c r="Q262" s="813"/>
      <c r="R262" s="820"/>
      <c r="S262" s="825"/>
      <c r="T262" s="830" t="str">
        <f>IFERROR(S262*VLOOKUP(AE262,'【参考】数式用3'!$AD$3:$BA$14,MATCH(N262,'【参考】数式用3'!$AD$2:$BA$2,0)),"")</f>
        <v/>
      </c>
      <c r="U262" s="835"/>
      <c r="V262" s="842"/>
      <c r="W262" s="843"/>
      <c r="X262" s="852" t="str">
        <f>IFERROR(V262*VLOOKUP(AF262,'【参考】数式用3'!$AD$15:$BA$23,MATCH(N262,'【参考】数式用3'!$AD$2:$BA$2,0)),"")</f>
        <v/>
      </c>
      <c r="Y262" s="861"/>
      <c r="Z262" s="864"/>
      <c r="AA262" s="870"/>
      <c r="AB262" s="852" t="str">
        <f>IFERROR(AA262*VLOOKUP(AG262,'【参考】数式用3'!$AD$24:$BA$27,MATCH(N262,'【参考】数式用3'!$AD$2:$BA$2,0)),"")</f>
        <v/>
      </c>
      <c r="AC262" s="878"/>
      <c r="AD262" s="881" t="str">
        <f t="shared" si="12"/>
        <v/>
      </c>
      <c r="AE262" s="884" t="str">
        <f t="shared" si="13"/>
        <v/>
      </c>
      <c r="AF262" s="884" t="str">
        <f t="shared" si="14"/>
        <v/>
      </c>
      <c r="AG262" s="884" t="str">
        <f t="shared" si="15"/>
        <v/>
      </c>
    </row>
    <row r="263" spans="1:33" ht="24.9" customHeight="1">
      <c r="A263" s="729">
        <v>248</v>
      </c>
      <c r="B263" s="742" t="str">
        <f>IF(基本情報入力シート!C300="","",基本情報入力シート!C300)</f>
        <v/>
      </c>
      <c r="C263" s="750"/>
      <c r="D263" s="750"/>
      <c r="E263" s="750"/>
      <c r="F263" s="750"/>
      <c r="G263" s="750"/>
      <c r="H263" s="750"/>
      <c r="I263" s="761"/>
      <c r="J263" s="767" t="str">
        <f>IF(基本情報入力シート!M300="","",基本情報入力シート!M300)</f>
        <v/>
      </c>
      <c r="K263" s="768" t="str">
        <f>IF(基本情報入力シート!R300="","",基本情報入力シート!R300)</f>
        <v/>
      </c>
      <c r="L263" s="768" t="str">
        <f>IF(基本情報入力シート!W300="","",基本情報入力シート!W300)</f>
        <v/>
      </c>
      <c r="M263" s="784" t="str">
        <f>IF(基本情報入力シート!X300="","",基本情報入力シート!X300)</f>
        <v/>
      </c>
      <c r="N263" s="796" t="str">
        <f>IF(基本情報入力シート!Y300="","",基本情報入力シート!Y300)</f>
        <v/>
      </c>
      <c r="O263" s="804"/>
      <c r="P263" s="808"/>
      <c r="Q263" s="813"/>
      <c r="R263" s="820"/>
      <c r="S263" s="825"/>
      <c r="T263" s="830" t="str">
        <f>IFERROR(S263*VLOOKUP(AE263,'【参考】数式用3'!$AD$3:$BA$14,MATCH(N263,'【参考】数式用3'!$AD$2:$BA$2,0)),"")</f>
        <v/>
      </c>
      <c r="U263" s="835"/>
      <c r="V263" s="842"/>
      <c r="W263" s="843"/>
      <c r="X263" s="852" t="str">
        <f>IFERROR(V263*VLOOKUP(AF263,'【参考】数式用3'!$AD$15:$BA$23,MATCH(N263,'【参考】数式用3'!$AD$2:$BA$2,0)),"")</f>
        <v/>
      </c>
      <c r="Y263" s="861"/>
      <c r="Z263" s="864"/>
      <c r="AA263" s="870"/>
      <c r="AB263" s="852" t="str">
        <f>IFERROR(AA263*VLOOKUP(AG263,'【参考】数式用3'!$AD$24:$BA$27,MATCH(N263,'【参考】数式用3'!$AD$2:$BA$2,0)),"")</f>
        <v/>
      </c>
      <c r="AC263" s="878"/>
      <c r="AD263" s="881" t="str">
        <f t="shared" si="12"/>
        <v/>
      </c>
      <c r="AE263" s="884" t="str">
        <f t="shared" si="13"/>
        <v/>
      </c>
      <c r="AF263" s="884" t="str">
        <f t="shared" si="14"/>
        <v/>
      </c>
      <c r="AG263" s="884" t="str">
        <f t="shared" si="15"/>
        <v/>
      </c>
    </row>
    <row r="264" spans="1:33" ht="24.9" customHeight="1">
      <c r="A264" s="729">
        <v>249</v>
      </c>
      <c r="B264" s="742" t="str">
        <f>IF(基本情報入力シート!C301="","",基本情報入力シート!C301)</f>
        <v/>
      </c>
      <c r="C264" s="750"/>
      <c r="D264" s="750"/>
      <c r="E264" s="750"/>
      <c r="F264" s="750"/>
      <c r="G264" s="750"/>
      <c r="H264" s="750"/>
      <c r="I264" s="761"/>
      <c r="J264" s="767" t="str">
        <f>IF(基本情報入力シート!M301="","",基本情報入力シート!M301)</f>
        <v/>
      </c>
      <c r="K264" s="768" t="str">
        <f>IF(基本情報入力シート!R301="","",基本情報入力シート!R301)</f>
        <v/>
      </c>
      <c r="L264" s="768" t="str">
        <f>IF(基本情報入力シート!W301="","",基本情報入力シート!W301)</f>
        <v/>
      </c>
      <c r="M264" s="784" t="str">
        <f>IF(基本情報入力シート!X301="","",基本情報入力シート!X301)</f>
        <v/>
      </c>
      <c r="N264" s="796" t="str">
        <f>IF(基本情報入力シート!Y301="","",基本情報入力シート!Y301)</f>
        <v/>
      </c>
      <c r="O264" s="804"/>
      <c r="P264" s="808"/>
      <c r="Q264" s="813"/>
      <c r="R264" s="820"/>
      <c r="S264" s="825"/>
      <c r="T264" s="830" t="str">
        <f>IFERROR(S264*VLOOKUP(AE264,'【参考】数式用3'!$AD$3:$BA$14,MATCH(N264,'【参考】数式用3'!$AD$2:$BA$2,0)),"")</f>
        <v/>
      </c>
      <c r="U264" s="835"/>
      <c r="V264" s="842"/>
      <c r="W264" s="843"/>
      <c r="X264" s="852" t="str">
        <f>IFERROR(V264*VLOOKUP(AF264,'【参考】数式用3'!$AD$15:$BA$23,MATCH(N264,'【参考】数式用3'!$AD$2:$BA$2,0)),"")</f>
        <v/>
      </c>
      <c r="Y264" s="861"/>
      <c r="Z264" s="864"/>
      <c r="AA264" s="870"/>
      <c r="AB264" s="852" t="str">
        <f>IFERROR(AA264*VLOOKUP(AG264,'【参考】数式用3'!$AD$24:$BA$27,MATCH(N264,'【参考】数式用3'!$AD$2:$BA$2,0)),"")</f>
        <v/>
      </c>
      <c r="AC264" s="878"/>
      <c r="AD264" s="881" t="str">
        <f t="shared" si="12"/>
        <v/>
      </c>
      <c r="AE264" s="884" t="str">
        <f t="shared" si="13"/>
        <v/>
      </c>
      <c r="AF264" s="884" t="str">
        <f t="shared" si="14"/>
        <v/>
      </c>
      <c r="AG264" s="884" t="str">
        <f t="shared" si="15"/>
        <v/>
      </c>
    </row>
    <row r="265" spans="1:33" ht="24.9" customHeight="1">
      <c r="A265" s="729">
        <v>250</v>
      </c>
      <c r="B265" s="742" t="str">
        <f>IF(基本情報入力シート!C302="","",基本情報入力シート!C302)</f>
        <v/>
      </c>
      <c r="C265" s="750"/>
      <c r="D265" s="750"/>
      <c r="E265" s="750"/>
      <c r="F265" s="750"/>
      <c r="G265" s="750"/>
      <c r="H265" s="750"/>
      <c r="I265" s="761"/>
      <c r="J265" s="767" t="str">
        <f>IF(基本情報入力シート!M302="","",基本情報入力シート!M302)</f>
        <v/>
      </c>
      <c r="K265" s="768" t="str">
        <f>IF(基本情報入力シート!R302="","",基本情報入力シート!R302)</f>
        <v/>
      </c>
      <c r="L265" s="768" t="str">
        <f>IF(基本情報入力シート!W302="","",基本情報入力シート!W302)</f>
        <v/>
      </c>
      <c r="M265" s="784" t="str">
        <f>IF(基本情報入力シート!X302="","",基本情報入力シート!X302)</f>
        <v/>
      </c>
      <c r="N265" s="796" t="str">
        <f>IF(基本情報入力シート!Y302="","",基本情報入力シート!Y302)</f>
        <v/>
      </c>
      <c r="O265" s="804"/>
      <c r="P265" s="808"/>
      <c r="Q265" s="813"/>
      <c r="R265" s="820"/>
      <c r="S265" s="825"/>
      <c r="T265" s="830" t="str">
        <f>IFERROR(S265*VLOOKUP(AE265,'【参考】数式用3'!$AD$3:$BA$14,MATCH(N265,'【参考】数式用3'!$AD$2:$BA$2,0)),"")</f>
        <v/>
      </c>
      <c r="U265" s="835"/>
      <c r="V265" s="842"/>
      <c r="W265" s="843"/>
      <c r="X265" s="852" t="str">
        <f>IFERROR(V265*VLOOKUP(AF265,'【参考】数式用3'!$AD$15:$BA$23,MATCH(N265,'【参考】数式用3'!$AD$2:$BA$2,0)),"")</f>
        <v/>
      </c>
      <c r="Y265" s="861"/>
      <c r="Z265" s="864"/>
      <c r="AA265" s="870"/>
      <c r="AB265" s="852" t="str">
        <f>IFERROR(AA265*VLOOKUP(AG265,'【参考】数式用3'!$AD$24:$BA$27,MATCH(N265,'【参考】数式用3'!$AD$2:$BA$2,0)),"")</f>
        <v/>
      </c>
      <c r="AC265" s="878"/>
      <c r="AD265" s="881" t="str">
        <f t="shared" si="12"/>
        <v/>
      </c>
      <c r="AE265" s="884" t="str">
        <f t="shared" si="13"/>
        <v/>
      </c>
      <c r="AF265" s="884" t="str">
        <f t="shared" si="14"/>
        <v/>
      </c>
      <c r="AG265" s="884" t="str">
        <f t="shared" si="15"/>
        <v/>
      </c>
    </row>
    <row r="266" spans="1:33" ht="24.9" customHeight="1">
      <c r="A266" s="729">
        <v>251</v>
      </c>
      <c r="B266" s="742" t="str">
        <f>IF(基本情報入力シート!C303="","",基本情報入力シート!C303)</f>
        <v/>
      </c>
      <c r="C266" s="750"/>
      <c r="D266" s="750"/>
      <c r="E266" s="750"/>
      <c r="F266" s="750"/>
      <c r="G266" s="750"/>
      <c r="H266" s="750"/>
      <c r="I266" s="761"/>
      <c r="J266" s="767" t="str">
        <f>IF(基本情報入力シート!M303="","",基本情報入力シート!M303)</f>
        <v/>
      </c>
      <c r="K266" s="768" t="str">
        <f>IF(基本情報入力シート!R303="","",基本情報入力シート!R303)</f>
        <v/>
      </c>
      <c r="L266" s="768" t="str">
        <f>IF(基本情報入力シート!W303="","",基本情報入力シート!W303)</f>
        <v/>
      </c>
      <c r="M266" s="784" t="str">
        <f>IF(基本情報入力シート!X303="","",基本情報入力シート!X303)</f>
        <v/>
      </c>
      <c r="N266" s="796" t="str">
        <f>IF(基本情報入力シート!Y303="","",基本情報入力シート!Y303)</f>
        <v/>
      </c>
      <c r="O266" s="804"/>
      <c r="P266" s="808"/>
      <c r="Q266" s="813"/>
      <c r="R266" s="820"/>
      <c r="S266" s="825"/>
      <c r="T266" s="830" t="str">
        <f>IFERROR(S266*VLOOKUP(AE266,'【参考】数式用3'!$AD$3:$BA$14,MATCH(N266,'【参考】数式用3'!$AD$2:$BA$2,0)),"")</f>
        <v/>
      </c>
      <c r="U266" s="835"/>
      <c r="V266" s="842"/>
      <c r="W266" s="843"/>
      <c r="X266" s="852" t="str">
        <f>IFERROR(V266*VLOOKUP(AF266,'【参考】数式用3'!$AD$15:$BA$23,MATCH(N266,'【参考】数式用3'!$AD$2:$BA$2,0)),"")</f>
        <v/>
      </c>
      <c r="Y266" s="861"/>
      <c r="Z266" s="864"/>
      <c r="AA266" s="870"/>
      <c r="AB266" s="852" t="str">
        <f>IFERROR(AA266*VLOOKUP(AG266,'【参考】数式用3'!$AD$24:$BA$27,MATCH(N266,'【参考】数式用3'!$AD$2:$BA$2,0)),"")</f>
        <v/>
      </c>
      <c r="AC266" s="878"/>
      <c r="AD266" s="881" t="str">
        <f t="shared" si="12"/>
        <v/>
      </c>
      <c r="AE266" s="884" t="str">
        <f t="shared" si="13"/>
        <v/>
      </c>
      <c r="AF266" s="884" t="str">
        <f t="shared" si="14"/>
        <v/>
      </c>
      <c r="AG266" s="884" t="str">
        <f t="shared" si="15"/>
        <v/>
      </c>
    </row>
    <row r="267" spans="1:33" ht="24.9" customHeight="1">
      <c r="A267" s="729">
        <v>252</v>
      </c>
      <c r="B267" s="742" t="str">
        <f>IF(基本情報入力シート!C304="","",基本情報入力シート!C304)</f>
        <v/>
      </c>
      <c r="C267" s="750"/>
      <c r="D267" s="750"/>
      <c r="E267" s="750"/>
      <c r="F267" s="750"/>
      <c r="G267" s="750"/>
      <c r="H267" s="750"/>
      <c r="I267" s="761"/>
      <c r="J267" s="767" t="str">
        <f>IF(基本情報入力シート!M304="","",基本情報入力シート!M304)</f>
        <v/>
      </c>
      <c r="K267" s="768" t="str">
        <f>IF(基本情報入力シート!R304="","",基本情報入力シート!R304)</f>
        <v/>
      </c>
      <c r="L267" s="768" t="str">
        <f>IF(基本情報入力シート!W304="","",基本情報入力シート!W304)</f>
        <v/>
      </c>
      <c r="M267" s="784" t="str">
        <f>IF(基本情報入力シート!X304="","",基本情報入力シート!X304)</f>
        <v/>
      </c>
      <c r="N267" s="796" t="str">
        <f>IF(基本情報入力シート!Y304="","",基本情報入力シート!Y304)</f>
        <v/>
      </c>
      <c r="O267" s="804"/>
      <c r="P267" s="808"/>
      <c r="Q267" s="813"/>
      <c r="R267" s="820"/>
      <c r="S267" s="825"/>
      <c r="T267" s="830" t="str">
        <f>IFERROR(S267*VLOOKUP(AE267,'【参考】数式用3'!$AD$3:$BA$14,MATCH(N267,'【参考】数式用3'!$AD$2:$BA$2,0)),"")</f>
        <v/>
      </c>
      <c r="U267" s="835"/>
      <c r="V267" s="842"/>
      <c r="W267" s="843"/>
      <c r="X267" s="852" t="str">
        <f>IFERROR(V267*VLOOKUP(AF267,'【参考】数式用3'!$AD$15:$BA$23,MATCH(N267,'【参考】数式用3'!$AD$2:$BA$2,0)),"")</f>
        <v/>
      </c>
      <c r="Y267" s="861"/>
      <c r="Z267" s="864"/>
      <c r="AA267" s="870"/>
      <c r="AB267" s="852" t="str">
        <f>IFERROR(AA267*VLOOKUP(AG267,'【参考】数式用3'!$AD$24:$BA$27,MATCH(N267,'【参考】数式用3'!$AD$2:$BA$2,0)),"")</f>
        <v/>
      </c>
      <c r="AC267" s="878"/>
      <c r="AD267" s="881" t="str">
        <f t="shared" si="12"/>
        <v/>
      </c>
      <c r="AE267" s="884" t="str">
        <f t="shared" si="13"/>
        <v/>
      </c>
      <c r="AF267" s="884" t="str">
        <f t="shared" si="14"/>
        <v/>
      </c>
      <c r="AG267" s="884" t="str">
        <f t="shared" si="15"/>
        <v/>
      </c>
    </row>
    <row r="268" spans="1:33" ht="24.9" customHeight="1">
      <c r="A268" s="729">
        <v>253</v>
      </c>
      <c r="B268" s="742" t="str">
        <f>IF(基本情報入力シート!C305="","",基本情報入力シート!C305)</f>
        <v/>
      </c>
      <c r="C268" s="750"/>
      <c r="D268" s="750"/>
      <c r="E268" s="750"/>
      <c r="F268" s="750"/>
      <c r="G268" s="750"/>
      <c r="H268" s="750"/>
      <c r="I268" s="761"/>
      <c r="J268" s="767" t="str">
        <f>IF(基本情報入力シート!M305="","",基本情報入力シート!M305)</f>
        <v/>
      </c>
      <c r="K268" s="768" t="str">
        <f>IF(基本情報入力シート!R305="","",基本情報入力シート!R305)</f>
        <v/>
      </c>
      <c r="L268" s="768" t="str">
        <f>IF(基本情報入力シート!W305="","",基本情報入力シート!W305)</f>
        <v/>
      </c>
      <c r="M268" s="784" t="str">
        <f>IF(基本情報入力シート!X305="","",基本情報入力シート!X305)</f>
        <v/>
      </c>
      <c r="N268" s="796" t="str">
        <f>IF(基本情報入力シート!Y305="","",基本情報入力シート!Y305)</f>
        <v/>
      </c>
      <c r="O268" s="804"/>
      <c r="P268" s="808"/>
      <c r="Q268" s="813"/>
      <c r="R268" s="820"/>
      <c r="S268" s="825"/>
      <c r="T268" s="830" t="str">
        <f>IFERROR(S268*VLOOKUP(AE268,'【参考】数式用3'!$AD$3:$BA$14,MATCH(N268,'【参考】数式用3'!$AD$2:$BA$2,0)),"")</f>
        <v/>
      </c>
      <c r="U268" s="835"/>
      <c r="V268" s="842"/>
      <c r="W268" s="843"/>
      <c r="X268" s="852" t="str">
        <f>IFERROR(V268*VLOOKUP(AF268,'【参考】数式用3'!$AD$15:$BA$23,MATCH(N268,'【参考】数式用3'!$AD$2:$BA$2,0)),"")</f>
        <v/>
      </c>
      <c r="Y268" s="861"/>
      <c r="Z268" s="864"/>
      <c r="AA268" s="870"/>
      <c r="AB268" s="852" t="str">
        <f>IFERROR(AA268*VLOOKUP(AG268,'【参考】数式用3'!$AD$24:$BA$27,MATCH(N268,'【参考】数式用3'!$AD$2:$BA$2,0)),"")</f>
        <v/>
      </c>
      <c r="AC268" s="878"/>
      <c r="AD268" s="881" t="str">
        <f t="shared" si="12"/>
        <v/>
      </c>
      <c r="AE268" s="884" t="str">
        <f t="shared" si="13"/>
        <v/>
      </c>
      <c r="AF268" s="884" t="str">
        <f t="shared" si="14"/>
        <v/>
      </c>
      <c r="AG268" s="884" t="str">
        <f t="shared" si="15"/>
        <v/>
      </c>
    </row>
    <row r="269" spans="1:33" ht="24.9" customHeight="1">
      <c r="A269" s="729">
        <v>254</v>
      </c>
      <c r="B269" s="742" t="str">
        <f>IF(基本情報入力シート!C306="","",基本情報入力シート!C306)</f>
        <v/>
      </c>
      <c r="C269" s="750"/>
      <c r="D269" s="750"/>
      <c r="E269" s="750"/>
      <c r="F269" s="750"/>
      <c r="G269" s="750"/>
      <c r="H269" s="750"/>
      <c r="I269" s="761"/>
      <c r="J269" s="767" t="str">
        <f>IF(基本情報入力シート!M306="","",基本情報入力シート!M306)</f>
        <v/>
      </c>
      <c r="K269" s="768" t="str">
        <f>IF(基本情報入力シート!R306="","",基本情報入力シート!R306)</f>
        <v/>
      </c>
      <c r="L269" s="768" t="str">
        <f>IF(基本情報入力シート!W306="","",基本情報入力シート!W306)</f>
        <v/>
      </c>
      <c r="M269" s="784" t="str">
        <f>IF(基本情報入力シート!X306="","",基本情報入力シート!X306)</f>
        <v/>
      </c>
      <c r="N269" s="796" t="str">
        <f>IF(基本情報入力シート!Y306="","",基本情報入力シート!Y306)</f>
        <v/>
      </c>
      <c r="O269" s="804"/>
      <c r="P269" s="808"/>
      <c r="Q269" s="813"/>
      <c r="R269" s="820"/>
      <c r="S269" s="825"/>
      <c r="T269" s="830" t="str">
        <f>IFERROR(S269*VLOOKUP(AE269,'【参考】数式用3'!$AD$3:$BA$14,MATCH(N269,'【参考】数式用3'!$AD$2:$BA$2,0)),"")</f>
        <v/>
      </c>
      <c r="U269" s="835"/>
      <c r="V269" s="842"/>
      <c r="W269" s="843"/>
      <c r="X269" s="852" t="str">
        <f>IFERROR(V269*VLOOKUP(AF269,'【参考】数式用3'!$AD$15:$BA$23,MATCH(N269,'【参考】数式用3'!$AD$2:$BA$2,0)),"")</f>
        <v/>
      </c>
      <c r="Y269" s="861"/>
      <c r="Z269" s="864"/>
      <c r="AA269" s="870"/>
      <c r="AB269" s="852" t="str">
        <f>IFERROR(AA269*VLOOKUP(AG269,'【参考】数式用3'!$AD$24:$BA$27,MATCH(N269,'【参考】数式用3'!$AD$2:$BA$2,0)),"")</f>
        <v/>
      </c>
      <c r="AC269" s="878"/>
      <c r="AD269" s="881" t="str">
        <f t="shared" si="12"/>
        <v/>
      </c>
      <c r="AE269" s="884" t="str">
        <f t="shared" si="13"/>
        <v/>
      </c>
      <c r="AF269" s="884" t="str">
        <f t="shared" si="14"/>
        <v/>
      </c>
      <c r="AG269" s="884" t="str">
        <f t="shared" si="15"/>
        <v/>
      </c>
    </row>
    <row r="270" spans="1:33" ht="24.9" customHeight="1">
      <c r="A270" s="729">
        <v>255</v>
      </c>
      <c r="B270" s="742" t="str">
        <f>IF(基本情報入力シート!C307="","",基本情報入力シート!C307)</f>
        <v/>
      </c>
      <c r="C270" s="750"/>
      <c r="D270" s="750"/>
      <c r="E270" s="750"/>
      <c r="F270" s="750"/>
      <c r="G270" s="750"/>
      <c r="H270" s="750"/>
      <c r="I270" s="761"/>
      <c r="J270" s="767" t="str">
        <f>IF(基本情報入力シート!M307="","",基本情報入力シート!M307)</f>
        <v/>
      </c>
      <c r="K270" s="768" t="str">
        <f>IF(基本情報入力シート!R307="","",基本情報入力シート!R307)</f>
        <v/>
      </c>
      <c r="L270" s="768" t="str">
        <f>IF(基本情報入力シート!W307="","",基本情報入力シート!W307)</f>
        <v/>
      </c>
      <c r="M270" s="784" t="str">
        <f>IF(基本情報入力シート!X307="","",基本情報入力シート!X307)</f>
        <v/>
      </c>
      <c r="N270" s="796" t="str">
        <f>IF(基本情報入力シート!Y307="","",基本情報入力シート!Y307)</f>
        <v/>
      </c>
      <c r="O270" s="804"/>
      <c r="P270" s="808"/>
      <c r="Q270" s="813"/>
      <c r="R270" s="820"/>
      <c r="S270" s="825"/>
      <c r="T270" s="830" t="str">
        <f>IFERROR(S270*VLOOKUP(AE270,'【参考】数式用3'!$AD$3:$BA$14,MATCH(N270,'【参考】数式用3'!$AD$2:$BA$2,0)),"")</f>
        <v/>
      </c>
      <c r="U270" s="835"/>
      <c r="V270" s="842"/>
      <c r="W270" s="843"/>
      <c r="X270" s="852" t="str">
        <f>IFERROR(V270*VLOOKUP(AF270,'【参考】数式用3'!$AD$15:$BA$23,MATCH(N270,'【参考】数式用3'!$AD$2:$BA$2,0)),"")</f>
        <v/>
      </c>
      <c r="Y270" s="861"/>
      <c r="Z270" s="864"/>
      <c r="AA270" s="870"/>
      <c r="AB270" s="852" t="str">
        <f>IFERROR(AA270*VLOOKUP(AG270,'【参考】数式用3'!$AD$24:$BA$27,MATCH(N270,'【参考】数式用3'!$AD$2:$BA$2,0)),"")</f>
        <v/>
      </c>
      <c r="AC270" s="878"/>
      <c r="AD270" s="881" t="str">
        <f t="shared" si="12"/>
        <v/>
      </c>
      <c r="AE270" s="884" t="str">
        <f t="shared" si="13"/>
        <v/>
      </c>
      <c r="AF270" s="884" t="str">
        <f t="shared" si="14"/>
        <v/>
      </c>
      <c r="AG270" s="884" t="str">
        <f t="shared" si="15"/>
        <v/>
      </c>
    </row>
    <row r="271" spans="1:33" ht="24.9" customHeight="1">
      <c r="A271" s="729">
        <v>256</v>
      </c>
      <c r="B271" s="742" t="str">
        <f>IF(基本情報入力シート!C308="","",基本情報入力シート!C308)</f>
        <v/>
      </c>
      <c r="C271" s="750"/>
      <c r="D271" s="750"/>
      <c r="E271" s="750"/>
      <c r="F271" s="750"/>
      <c r="G271" s="750"/>
      <c r="H271" s="750"/>
      <c r="I271" s="761"/>
      <c r="J271" s="767" t="str">
        <f>IF(基本情報入力シート!M308="","",基本情報入力シート!M308)</f>
        <v/>
      </c>
      <c r="K271" s="768" t="str">
        <f>IF(基本情報入力シート!R308="","",基本情報入力シート!R308)</f>
        <v/>
      </c>
      <c r="L271" s="768" t="str">
        <f>IF(基本情報入力シート!W308="","",基本情報入力シート!W308)</f>
        <v/>
      </c>
      <c r="M271" s="784" t="str">
        <f>IF(基本情報入力シート!X308="","",基本情報入力シート!X308)</f>
        <v/>
      </c>
      <c r="N271" s="796" t="str">
        <f>IF(基本情報入力シート!Y308="","",基本情報入力シート!Y308)</f>
        <v/>
      </c>
      <c r="O271" s="804"/>
      <c r="P271" s="808"/>
      <c r="Q271" s="813"/>
      <c r="R271" s="820"/>
      <c r="S271" s="825"/>
      <c r="T271" s="830" t="str">
        <f>IFERROR(S271*VLOOKUP(AE271,'【参考】数式用3'!$AD$3:$BA$14,MATCH(N271,'【参考】数式用3'!$AD$2:$BA$2,0)),"")</f>
        <v/>
      </c>
      <c r="U271" s="835"/>
      <c r="V271" s="842"/>
      <c r="W271" s="843"/>
      <c r="X271" s="852" t="str">
        <f>IFERROR(V271*VLOOKUP(AF271,'【参考】数式用3'!$AD$15:$BA$23,MATCH(N271,'【参考】数式用3'!$AD$2:$BA$2,0)),"")</f>
        <v/>
      </c>
      <c r="Y271" s="861"/>
      <c r="Z271" s="864"/>
      <c r="AA271" s="870"/>
      <c r="AB271" s="852" t="str">
        <f>IFERROR(AA271*VLOOKUP(AG271,'【参考】数式用3'!$AD$24:$BA$27,MATCH(N271,'【参考】数式用3'!$AD$2:$BA$2,0)),"")</f>
        <v/>
      </c>
      <c r="AC271" s="878"/>
      <c r="AD271" s="881" t="str">
        <f t="shared" si="12"/>
        <v/>
      </c>
      <c r="AE271" s="884" t="str">
        <f t="shared" si="13"/>
        <v/>
      </c>
      <c r="AF271" s="884" t="str">
        <f t="shared" si="14"/>
        <v/>
      </c>
      <c r="AG271" s="884" t="str">
        <f t="shared" si="15"/>
        <v/>
      </c>
    </row>
    <row r="272" spans="1:33" ht="24.9" customHeight="1">
      <c r="A272" s="729">
        <v>257</v>
      </c>
      <c r="B272" s="742" t="str">
        <f>IF(基本情報入力シート!C309="","",基本情報入力シート!C309)</f>
        <v/>
      </c>
      <c r="C272" s="750"/>
      <c r="D272" s="750"/>
      <c r="E272" s="750"/>
      <c r="F272" s="750"/>
      <c r="G272" s="750"/>
      <c r="H272" s="750"/>
      <c r="I272" s="761"/>
      <c r="J272" s="767" t="str">
        <f>IF(基本情報入力シート!M309="","",基本情報入力シート!M309)</f>
        <v/>
      </c>
      <c r="K272" s="768" t="str">
        <f>IF(基本情報入力シート!R309="","",基本情報入力シート!R309)</f>
        <v/>
      </c>
      <c r="L272" s="768" t="str">
        <f>IF(基本情報入力シート!W309="","",基本情報入力シート!W309)</f>
        <v/>
      </c>
      <c r="M272" s="784" t="str">
        <f>IF(基本情報入力シート!X309="","",基本情報入力シート!X309)</f>
        <v/>
      </c>
      <c r="N272" s="796" t="str">
        <f>IF(基本情報入力シート!Y309="","",基本情報入力シート!Y309)</f>
        <v/>
      </c>
      <c r="O272" s="804"/>
      <c r="P272" s="808"/>
      <c r="Q272" s="813"/>
      <c r="R272" s="820"/>
      <c r="S272" s="825"/>
      <c r="T272" s="830" t="str">
        <f>IFERROR(S272*VLOOKUP(AE272,'【参考】数式用3'!$AD$3:$BA$14,MATCH(N272,'【参考】数式用3'!$AD$2:$BA$2,0)),"")</f>
        <v/>
      </c>
      <c r="U272" s="835"/>
      <c r="V272" s="842"/>
      <c r="W272" s="843"/>
      <c r="X272" s="852" t="str">
        <f>IFERROR(V272*VLOOKUP(AF272,'【参考】数式用3'!$AD$15:$BA$23,MATCH(N272,'【参考】数式用3'!$AD$2:$BA$2,0)),"")</f>
        <v/>
      </c>
      <c r="Y272" s="861"/>
      <c r="Z272" s="864"/>
      <c r="AA272" s="870"/>
      <c r="AB272" s="852" t="str">
        <f>IFERROR(AA272*VLOOKUP(AG272,'【参考】数式用3'!$AD$24:$BA$27,MATCH(N272,'【参考】数式用3'!$AD$2:$BA$2,0)),"")</f>
        <v/>
      </c>
      <c r="AC272" s="878"/>
      <c r="AD272" s="881" t="str">
        <f t="shared" ref="AD272:AD335" si="16">IF(OR(U272="特定加算Ⅰ",U272="特定加算Ⅱ"),IF(OR(AND(N272&lt;&gt;"訪問型サービス（総合事業）",N272&lt;&gt;"通所型サービス（総合事業）",N272&lt;&gt;"（介護予防）短期入所生活介護",N272&lt;&gt;"（介護予防）短期入所療養介護（老健）",N272&lt;&gt;"（介護予防）短期入所療養介護 （病院等（老健以外）)",N272&lt;&gt;"（介護予防）短期入所療養介護（医療院）"),W272&lt;&gt;""),1,""),"")</f>
        <v/>
      </c>
      <c r="AE272" s="884" t="str">
        <f t="shared" ref="AE272:AE335" si="17">IF(AND(O272="",R272=""),"",O272&amp;"から"&amp;R272)</f>
        <v/>
      </c>
      <c r="AF272" s="884" t="str">
        <f t="shared" ref="AF272:AF335" si="18">IF(AND(P272="",U272=""),"",P272&amp;"から"&amp;U272)</f>
        <v/>
      </c>
      <c r="AG272" s="884" t="str">
        <f t="shared" ref="AG272:AG335" si="19">IF(AND(Q272="",Z272=""),"",Q272&amp;"から"&amp;Z272)</f>
        <v/>
      </c>
    </row>
    <row r="273" spans="1:33" ht="24.9" customHeight="1">
      <c r="A273" s="729">
        <v>258</v>
      </c>
      <c r="B273" s="742" t="str">
        <f>IF(基本情報入力シート!C310="","",基本情報入力シート!C310)</f>
        <v/>
      </c>
      <c r="C273" s="750"/>
      <c r="D273" s="750"/>
      <c r="E273" s="750"/>
      <c r="F273" s="750"/>
      <c r="G273" s="750"/>
      <c r="H273" s="750"/>
      <c r="I273" s="761"/>
      <c r="J273" s="767" t="str">
        <f>IF(基本情報入力シート!M310="","",基本情報入力シート!M310)</f>
        <v/>
      </c>
      <c r="K273" s="768" t="str">
        <f>IF(基本情報入力シート!R310="","",基本情報入力シート!R310)</f>
        <v/>
      </c>
      <c r="L273" s="768" t="str">
        <f>IF(基本情報入力シート!W310="","",基本情報入力シート!W310)</f>
        <v/>
      </c>
      <c r="M273" s="784" t="str">
        <f>IF(基本情報入力シート!X310="","",基本情報入力シート!X310)</f>
        <v/>
      </c>
      <c r="N273" s="796" t="str">
        <f>IF(基本情報入力シート!Y310="","",基本情報入力シート!Y310)</f>
        <v/>
      </c>
      <c r="O273" s="804"/>
      <c r="P273" s="808"/>
      <c r="Q273" s="813"/>
      <c r="R273" s="820"/>
      <c r="S273" s="825"/>
      <c r="T273" s="830" t="str">
        <f>IFERROR(S273*VLOOKUP(AE273,'【参考】数式用3'!$AD$3:$BA$14,MATCH(N273,'【参考】数式用3'!$AD$2:$BA$2,0)),"")</f>
        <v/>
      </c>
      <c r="U273" s="835"/>
      <c r="V273" s="842"/>
      <c r="W273" s="843"/>
      <c r="X273" s="852" t="str">
        <f>IFERROR(V273*VLOOKUP(AF273,'【参考】数式用3'!$AD$15:$BA$23,MATCH(N273,'【参考】数式用3'!$AD$2:$BA$2,0)),"")</f>
        <v/>
      </c>
      <c r="Y273" s="861"/>
      <c r="Z273" s="864"/>
      <c r="AA273" s="870"/>
      <c r="AB273" s="852" t="str">
        <f>IFERROR(AA273*VLOOKUP(AG273,'【参考】数式用3'!$AD$24:$BA$27,MATCH(N273,'【参考】数式用3'!$AD$2:$BA$2,0)),"")</f>
        <v/>
      </c>
      <c r="AC273" s="878"/>
      <c r="AD273" s="881" t="str">
        <f t="shared" si="16"/>
        <v/>
      </c>
      <c r="AE273" s="884" t="str">
        <f t="shared" si="17"/>
        <v/>
      </c>
      <c r="AF273" s="884" t="str">
        <f t="shared" si="18"/>
        <v/>
      </c>
      <c r="AG273" s="884" t="str">
        <f t="shared" si="19"/>
        <v/>
      </c>
    </row>
    <row r="274" spans="1:33" ht="24.9" customHeight="1">
      <c r="A274" s="729">
        <v>259</v>
      </c>
      <c r="B274" s="742" t="str">
        <f>IF(基本情報入力シート!C311="","",基本情報入力シート!C311)</f>
        <v/>
      </c>
      <c r="C274" s="750"/>
      <c r="D274" s="750"/>
      <c r="E274" s="750"/>
      <c r="F274" s="750"/>
      <c r="G274" s="750"/>
      <c r="H274" s="750"/>
      <c r="I274" s="761"/>
      <c r="J274" s="767" t="str">
        <f>IF(基本情報入力シート!M311="","",基本情報入力シート!M311)</f>
        <v/>
      </c>
      <c r="K274" s="768" t="str">
        <f>IF(基本情報入力シート!R311="","",基本情報入力シート!R311)</f>
        <v/>
      </c>
      <c r="L274" s="768" t="str">
        <f>IF(基本情報入力シート!W311="","",基本情報入力シート!W311)</f>
        <v/>
      </c>
      <c r="M274" s="784" t="str">
        <f>IF(基本情報入力シート!X311="","",基本情報入力シート!X311)</f>
        <v/>
      </c>
      <c r="N274" s="796" t="str">
        <f>IF(基本情報入力シート!Y311="","",基本情報入力シート!Y311)</f>
        <v/>
      </c>
      <c r="O274" s="804"/>
      <c r="P274" s="808"/>
      <c r="Q274" s="813"/>
      <c r="R274" s="820"/>
      <c r="S274" s="825"/>
      <c r="T274" s="830" t="str">
        <f>IFERROR(S274*VLOOKUP(AE274,'【参考】数式用3'!$AD$3:$BA$14,MATCH(N274,'【参考】数式用3'!$AD$2:$BA$2,0)),"")</f>
        <v/>
      </c>
      <c r="U274" s="835"/>
      <c r="V274" s="842"/>
      <c r="W274" s="843"/>
      <c r="X274" s="852" t="str">
        <f>IFERROR(V274*VLOOKUP(AF274,'【参考】数式用3'!$AD$15:$BA$23,MATCH(N274,'【参考】数式用3'!$AD$2:$BA$2,0)),"")</f>
        <v/>
      </c>
      <c r="Y274" s="861"/>
      <c r="Z274" s="864"/>
      <c r="AA274" s="870"/>
      <c r="AB274" s="852" t="str">
        <f>IFERROR(AA274*VLOOKUP(AG274,'【参考】数式用3'!$AD$24:$BA$27,MATCH(N274,'【参考】数式用3'!$AD$2:$BA$2,0)),"")</f>
        <v/>
      </c>
      <c r="AC274" s="878"/>
      <c r="AD274" s="881" t="str">
        <f t="shared" si="16"/>
        <v/>
      </c>
      <c r="AE274" s="884" t="str">
        <f t="shared" si="17"/>
        <v/>
      </c>
      <c r="AF274" s="884" t="str">
        <f t="shared" si="18"/>
        <v/>
      </c>
      <c r="AG274" s="884" t="str">
        <f t="shared" si="19"/>
        <v/>
      </c>
    </row>
    <row r="275" spans="1:33" ht="24.9" customHeight="1">
      <c r="A275" s="729">
        <v>260</v>
      </c>
      <c r="B275" s="742" t="str">
        <f>IF(基本情報入力シート!C312="","",基本情報入力シート!C312)</f>
        <v/>
      </c>
      <c r="C275" s="750"/>
      <c r="D275" s="750"/>
      <c r="E275" s="750"/>
      <c r="F275" s="750"/>
      <c r="G275" s="750"/>
      <c r="H275" s="750"/>
      <c r="I275" s="761"/>
      <c r="J275" s="767" t="str">
        <f>IF(基本情報入力シート!M312="","",基本情報入力シート!M312)</f>
        <v/>
      </c>
      <c r="K275" s="768" t="str">
        <f>IF(基本情報入力シート!R312="","",基本情報入力シート!R312)</f>
        <v/>
      </c>
      <c r="L275" s="768" t="str">
        <f>IF(基本情報入力シート!W312="","",基本情報入力シート!W312)</f>
        <v/>
      </c>
      <c r="M275" s="784" t="str">
        <f>IF(基本情報入力シート!X312="","",基本情報入力シート!X312)</f>
        <v/>
      </c>
      <c r="N275" s="796" t="str">
        <f>IF(基本情報入力シート!Y312="","",基本情報入力シート!Y312)</f>
        <v/>
      </c>
      <c r="O275" s="804"/>
      <c r="P275" s="808"/>
      <c r="Q275" s="813"/>
      <c r="R275" s="820"/>
      <c r="S275" s="825"/>
      <c r="T275" s="830" t="str">
        <f>IFERROR(S275*VLOOKUP(AE275,'【参考】数式用3'!$AD$3:$BA$14,MATCH(N275,'【参考】数式用3'!$AD$2:$BA$2,0)),"")</f>
        <v/>
      </c>
      <c r="U275" s="835"/>
      <c r="V275" s="842"/>
      <c r="W275" s="843"/>
      <c r="X275" s="852" t="str">
        <f>IFERROR(V275*VLOOKUP(AF275,'【参考】数式用3'!$AD$15:$BA$23,MATCH(N275,'【参考】数式用3'!$AD$2:$BA$2,0)),"")</f>
        <v/>
      </c>
      <c r="Y275" s="861"/>
      <c r="Z275" s="864"/>
      <c r="AA275" s="870"/>
      <c r="AB275" s="852" t="str">
        <f>IFERROR(AA275*VLOOKUP(AG275,'【参考】数式用3'!$AD$24:$BA$27,MATCH(N275,'【参考】数式用3'!$AD$2:$BA$2,0)),"")</f>
        <v/>
      </c>
      <c r="AC275" s="878"/>
      <c r="AD275" s="881" t="str">
        <f t="shared" si="16"/>
        <v/>
      </c>
      <c r="AE275" s="884" t="str">
        <f t="shared" si="17"/>
        <v/>
      </c>
      <c r="AF275" s="884" t="str">
        <f t="shared" si="18"/>
        <v/>
      </c>
      <c r="AG275" s="884" t="str">
        <f t="shared" si="19"/>
        <v/>
      </c>
    </row>
    <row r="276" spans="1:33" ht="24.9" customHeight="1">
      <c r="A276" s="729">
        <v>261</v>
      </c>
      <c r="B276" s="742" t="str">
        <f>IF(基本情報入力シート!C313="","",基本情報入力シート!C313)</f>
        <v/>
      </c>
      <c r="C276" s="750"/>
      <c r="D276" s="750"/>
      <c r="E276" s="750"/>
      <c r="F276" s="750"/>
      <c r="G276" s="750"/>
      <c r="H276" s="750"/>
      <c r="I276" s="761"/>
      <c r="J276" s="767" t="str">
        <f>IF(基本情報入力シート!M313="","",基本情報入力シート!M313)</f>
        <v/>
      </c>
      <c r="K276" s="768" t="str">
        <f>IF(基本情報入力シート!R313="","",基本情報入力シート!R313)</f>
        <v/>
      </c>
      <c r="L276" s="768" t="str">
        <f>IF(基本情報入力シート!W313="","",基本情報入力シート!W313)</f>
        <v/>
      </c>
      <c r="M276" s="784" t="str">
        <f>IF(基本情報入力シート!X313="","",基本情報入力シート!X313)</f>
        <v/>
      </c>
      <c r="N276" s="796" t="str">
        <f>IF(基本情報入力シート!Y313="","",基本情報入力シート!Y313)</f>
        <v/>
      </c>
      <c r="O276" s="804"/>
      <c r="P276" s="808"/>
      <c r="Q276" s="813"/>
      <c r="R276" s="820"/>
      <c r="S276" s="825"/>
      <c r="T276" s="830" t="str">
        <f>IFERROR(S276*VLOOKUP(AE276,'【参考】数式用3'!$AD$3:$BA$14,MATCH(N276,'【参考】数式用3'!$AD$2:$BA$2,0)),"")</f>
        <v/>
      </c>
      <c r="U276" s="835"/>
      <c r="V276" s="842"/>
      <c r="W276" s="843"/>
      <c r="X276" s="852" t="str">
        <f>IFERROR(V276*VLOOKUP(AF276,'【参考】数式用3'!$AD$15:$BA$23,MATCH(N276,'【参考】数式用3'!$AD$2:$BA$2,0)),"")</f>
        <v/>
      </c>
      <c r="Y276" s="861"/>
      <c r="Z276" s="864"/>
      <c r="AA276" s="870"/>
      <c r="AB276" s="852" t="str">
        <f>IFERROR(AA276*VLOOKUP(AG276,'【参考】数式用3'!$AD$24:$BA$27,MATCH(N276,'【参考】数式用3'!$AD$2:$BA$2,0)),"")</f>
        <v/>
      </c>
      <c r="AC276" s="878"/>
      <c r="AD276" s="881" t="str">
        <f t="shared" si="16"/>
        <v/>
      </c>
      <c r="AE276" s="884" t="str">
        <f t="shared" si="17"/>
        <v/>
      </c>
      <c r="AF276" s="884" t="str">
        <f t="shared" si="18"/>
        <v/>
      </c>
      <c r="AG276" s="884" t="str">
        <f t="shared" si="19"/>
        <v/>
      </c>
    </row>
    <row r="277" spans="1:33" ht="24.9" customHeight="1">
      <c r="A277" s="729">
        <v>262</v>
      </c>
      <c r="B277" s="742" t="str">
        <f>IF(基本情報入力シート!C314="","",基本情報入力シート!C314)</f>
        <v/>
      </c>
      <c r="C277" s="750"/>
      <c r="D277" s="750"/>
      <c r="E277" s="750"/>
      <c r="F277" s="750"/>
      <c r="G277" s="750"/>
      <c r="H277" s="750"/>
      <c r="I277" s="761"/>
      <c r="J277" s="767" t="str">
        <f>IF(基本情報入力シート!M314="","",基本情報入力シート!M314)</f>
        <v/>
      </c>
      <c r="K277" s="768" t="str">
        <f>IF(基本情報入力シート!R314="","",基本情報入力シート!R314)</f>
        <v/>
      </c>
      <c r="L277" s="768" t="str">
        <f>IF(基本情報入力シート!W314="","",基本情報入力シート!W314)</f>
        <v/>
      </c>
      <c r="M277" s="784" t="str">
        <f>IF(基本情報入力シート!X314="","",基本情報入力シート!X314)</f>
        <v/>
      </c>
      <c r="N277" s="796" t="str">
        <f>IF(基本情報入力シート!Y314="","",基本情報入力シート!Y314)</f>
        <v/>
      </c>
      <c r="O277" s="804"/>
      <c r="P277" s="808"/>
      <c r="Q277" s="813"/>
      <c r="R277" s="820"/>
      <c r="S277" s="825"/>
      <c r="T277" s="830" t="str">
        <f>IFERROR(S277*VLOOKUP(AE277,'【参考】数式用3'!$AD$3:$BA$14,MATCH(N277,'【参考】数式用3'!$AD$2:$BA$2,0)),"")</f>
        <v/>
      </c>
      <c r="U277" s="835"/>
      <c r="V277" s="842"/>
      <c r="W277" s="843"/>
      <c r="X277" s="852" t="str">
        <f>IFERROR(V277*VLOOKUP(AF277,'【参考】数式用3'!$AD$15:$BA$23,MATCH(N277,'【参考】数式用3'!$AD$2:$BA$2,0)),"")</f>
        <v/>
      </c>
      <c r="Y277" s="861"/>
      <c r="Z277" s="864"/>
      <c r="AA277" s="870"/>
      <c r="AB277" s="852" t="str">
        <f>IFERROR(AA277*VLOOKUP(AG277,'【参考】数式用3'!$AD$24:$BA$27,MATCH(N277,'【参考】数式用3'!$AD$2:$BA$2,0)),"")</f>
        <v/>
      </c>
      <c r="AC277" s="878"/>
      <c r="AD277" s="881" t="str">
        <f t="shared" si="16"/>
        <v/>
      </c>
      <c r="AE277" s="884" t="str">
        <f t="shared" si="17"/>
        <v/>
      </c>
      <c r="AF277" s="884" t="str">
        <f t="shared" si="18"/>
        <v/>
      </c>
      <c r="AG277" s="884" t="str">
        <f t="shared" si="19"/>
        <v/>
      </c>
    </row>
    <row r="278" spans="1:33" ht="24.9" customHeight="1">
      <c r="A278" s="729">
        <v>263</v>
      </c>
      <c r="B278" s="742" t="str">
        <f>IF(基本情報入力シート!C315="","",基本情報入力シート!C315)</f>
        <v/>
      </c>
      <c r="C278" s="750"/>
      <c r="D278" s="750"/>
      <c r="E278" s="750"/>
      <c r="F278" s="750"/>
      <c r="G278" s="750"/>
      <c r="H278" s="750"/>
      <c r="I278" s="761"/>
      <c r="J278" s="767" t="str">
        <f>IF(基本情報入力シート!M315="","",基本情報入力シート!M315)</f>
        <v/>
      </c>
      <c r="K278" s="768" t="str">
        <f>IF(基本情報入力シート!R315="","",基本情報入力シート!R315)</f>
        <v/>
      </c>
      <c r="L278" s="768" t="str">
        <f>IF(基本情報入力シート!W315="","",基本情報入力シート!W315)</f>
        <v/>
      </c>
      <c r="M278" s="784" t="str">
        <f>IF(基本情報入力シート!X315="","",基本情報入力シート!X315)</f>
        <v/>
      </c>
      <c r="N278" s="796" t="str">
        <f>IF(基本情報入力シート!Y315="","",基本情報入力シート!Y315)</f>
        <v/>
      </c>
      <c r="O278" s="804"/>
      <c r="P278" s="808"/>
      <c r="Q278" s="813"/>
      <c r="R278" s="820"/>
      <c r="S278" s="825"/>
      <c r="T278" s="830" t="str">
        <f>IFERROR(S278*VLOOKUP(AE278,'【参考】数式用3'!$AD$3:$BA$14,MATCH(N278,'【参考】数式用3'!$AD$2:$BA$2,0)),"")</f>
        <v/>
      </c>
      <c r="U278" s="835"/>
      <c r="V278" s="842"/>
      <c r="W278" s="843"/>
      <c r="X278" s="852" t="str">
        <f>IFERROR(V278*VLOOKUP(AF278,'【参考】数式用3'!$AD$15:$BA$23,MATCH(N278,'【参考】数式用3'!$AD$2:$BA$2,0)),"")</f>
        <v/>
      </c>
      <c r="Y278" s="861"/>
      <c r="Z278" s="864"/>
      <c r="AA278" s="870"/>
      <c r="AB278" s="852" t="str">
        <f>IFERROR(AA278*VLOOKUP(AG278,'【参考】数式用3'!$AD$24:$BA$27,MATCH(N278,'【参考】数式用3'!$AD$2:$BA$2,0)),"")</f>
        <v/>
      </c>
      <c r="AC278" s="878"/>
      <c r="AD278" s="881" t="str">
        <f t="shared" si="16"/>
        <v/>
      </c>
      <c r="AE278" s="884" t="str">
        <f t="shared" si="17"/>
        <v/>
      </c>
      <c r="AF278" s="884" t="str">
        <f t="shared" si="18"/>
        <v/>
      </c>
      <c r="AG278" s="884" t="str">
        <f t="shared" si="19"/>
        <v/>
      </c>
    </row>
    <row r="279" spans="1:33" ht="24.9" customHeight="1">
      <c r="A279" s="729">
        <v>264</v>
      </c>
      <c r="B279" s="742" t="str">
        <f>IF(基本情報入力シート!C316="","",基本情報入力シート!C316)</f>
        <v/>
      </c>
      <c r="C279" s="750"/>
      <c r="D279" s="750"/>
      <c r="E279" s="750"/>
      <c r="F279" s="750"/>
      <c r="G279" s="750"/>
      <c r="H279" s="750"/>
      <c r="I279" s="761"/>
      <c r="J279" s="767" t="str">
        <f>IF(基本情報入力シート!M316="","",基本情報入力シート!M316)</f>
        <v/>
      </c>
      <c r="K279" s="768" t="str">
        <f>IF(基本情報入力シート!R316="","",基本情報入力シート!R316)</f>
        <v/>
      </c>
      <c r="L279" s="768" t="str">
        <f>IF(基本情報入力シート!W316="","",基本情報入力シート!W316)</f>
        <v/>
      </c>
      <c r="M279" s="784" t="str">
        <f>IF(基本情報入力シート!X316="","",基本情報入力シート!X316)</f>
        <v/>
      </c>
      <c r="N279" s="796" t="str">
        <f>IF(基本情報入力シート!Y316="","",基本情報入力シート!Y316)</f>
        <v/>
      </c>
      <c r="O279" s="804"/>
      <c r="P279" s="808"/>
      <c r="Q279" s="813"/>
      <c r="R279" s="820"/>
      <c r="S279" s="825"/>
      <c r="T279" s="830" t="str">
        <f>IFERROR(S279*VLOOKUP(AE279,'【参考】数式用3'!$AD$3:$BA$14,MATCH(N279,'【参考】数式用3'!$AD$2:$BA$2,0)),"")</f>
        <v/>
      </c>
      <c r="U279" s="835"/>
      <c r="V279" s="842"/>
      <c r="W279" s="843"/>
      <c r="X279" s="852" t="str">
        <f>IFERROR(V279*VLOOKUP(AF279,'【参考】数式用3'!$AD$15:$BA$23,MATCH(N279,'【参考】数式用3'!$AD$2:$BA$2,0)),"")</f>
        <v/>
      </c>
      <c r="Y279" s="861"/>
      <c r="Z279" s="864"/>
      <c r="AA279" s="870"/>
      <c r="AB279" s="852" t="str">
        <f>IFERROR(AA279*VLOOKUP(AG279,'【参考】数式用3'!$AD$24:$BA$27,MATCH(N279,'【参考】数式用3'!$AD$2:$BA$2,0)),"")</f>
        <v/>
      </c>
      <c r="AC279" s="878"/>
      <c r="AD279" s="881" t="str">
        <f t="shared" si="16"/>
        <v/>
      </c>
      <c r="AE279" s="884" t="str">
        <f t="shared" si="17"/>
        <v/>
      </c>
      <c r="AF279" s="884" t="str">
        <f t="shared" si="18"/>
        <v/>
      </c>
      <c r="AG279" s="884" t="str">
        <f t="shared" si="19"/>
        <v/>
      </c>
    </row>
    <row r="280" spans="1:33" ht="24.9" customHeight="1">
      <c r="A280" s="729">
        <v>265</v>
      </c>
      <c r="B280" s="742" t="str">
        <f>IF(基本情報入力シート!C317="","",基本情報入力シート!C317)</f>
        <v/>
      </c>
      <c r="C280" s="750"/>
      <c r="D280" s="750"/>
      <c r="E280" s="750"/>
      <c r="F280" s="750"/>
      <c r="G280" s="750"/>
      <c r="H280" s="750"/>
      <c r="I280" s="761"/>
      <c r="J280" s="767" t="str">
        <f>IF(基本情報入力シート!M317="","",基本情報入力シート!M317)</f>
        <v/>
      </c>
      <c r="K280" s="768" t="str">
        <f>IF(基本情報入力シート!R317="","",基本情報入力シート!R317)</f>
        <v/>
      </c>
      <c r="L280" s="768" t="str">
        <f>IF(基本情報入力シート!W317="","",基本情報入力シート!W317)</f>
        <v/>
      </c>
      <c r="M280" s="784" t="str">
        <f>IF(基本情報入力シート!X317="","",基本情報入力シート!X317)</f>
        <v/>
      </c>
      <c r="N280" s="796" t="str">
        <f>IF(基本情報入力シート!Y317="","",基本情報入力シート!Y317)</f>
        <v/>
      </c>
      <c r="O280" s="804"/>
      <c r="P280" s="808"/>
      <c r="Q280" s="813"/>
      <c r="R280" s="820"/>
      <c r="S280" s="825"/>
      <c r="T280" s="830" t="str">
        <f>IFERROR(S280*VLOOKUP(AE280,'【参考】数式用3'!$AD$3:$BA$14,MATCH(N280,'【参考】数式用3'!$AD$2:$BA$2,0)),"")</f>
        <v/>
      </c>
      <c r="U280" s="835"/>
      <c r="V280" s="842"/>
      <c r="W280" s="843"/>
      <c r="X280" s="852" t="str">
        <f>IFERROR(V280*VLOOKUP(AF280,'【参考】数式用3'!$AD$15:$BA$23,MATCH(N280,'【参考】数式用3'!$AD$2:$BA$2,0)),"")</f>
        <v/>
      </c>
      <c r="Y280" s="861"/>
      <c r="Z280" s="864"/>
      <c r="AA280" s="870"/>
      <c r="AB280" s="852" t="str">
        <f>IFERROR(AA280*VLOOKUP(AG280,'【参考】数式用3'!$AD$24:$BA$27,MATCH(N280,'【参考】数式用3'!$AD$2:$BA$2,0)),"")</f>
        <v/>
      </c>
      <c r="AC280" s="878"/>
      <c r="AD280" s="881" t="str">
        <f t="shared" si="16"/>
        <v/>
      </c>
      <c r="AE280" s="884" t="str">
        <f t="shared" si="17"/>
        <v/>
      </c>
      <c r="AF280" s="884" t="str">
        <f t="shared" si="18"/>
        <v/>
      </c>
      <c r="AG280" s="884" t="str">
        <f t="shared" si="19"/>
        <v/>
      </c>
    </row>
    <row r="281" spans="1:33" ht="24.9" customHeight="1">
      <c r="A281" s="729">
        <v>266</v>
      </c>
      <c r="B281" s="742" t="str">
        <f>IF(基本情報入力シート!C318="","",基本情報入力シート!C318)</f>
        <v/>
      </c>
      <c r="C281" s="750"/>
      <c r="D281" s="750"/>
      <c r="E281" s="750"/>
      <c r="F281" s="750"/>
      <c r="G281" s="750"/>
      <c r="H281" s="750"/>
      <c r="I281" s="761"/>
      <c r="J281" s="767" t="str">
        <f>IF(基本情報入力シート!M318="","",基本情報入力シート!M318)</f>
        <v/>
      </c>
      <c r="K281" s="768" t="str">
        <f>IF(基本情報入力シート!R318="","",基本情報入力シート!R318)</f>
        <v/>
      </c>
      <c r="L281" s="768" t="str">
        <f>IF(基本情報入力シート!W318="","",基本情報入力シート!W318)</f>
        <v/>
      </c>
      <c r="M281" s="784" t="str">
        <f>IF(基本情報入力シート!X318="","",基本情報入力シート!X318)</f>
        <v/>
      </c>
      <c r="N281" s="796" t="str">
        <f>IF(基本情報入力シート!Y318="","",基本情報入力シート!Y318)</f>
        <v/>
      </c>
      <c r="O281" s="804"/>
      <c r="P281" s="808"/>
      <c r="Q281" s="813"/>
      <c r="R281" s="820"/>
      <c r="S281" s="825"/>
      <c r="T281" s="830" t="str">
        <f>IFERROR(S281*VLOOKUP(AE281,'【参考】数式用3'!$AD$3:$BA$14,MATCH(N281,'【参考】数式用3'!$AD$2:$BA$2,0)),"")</f>
        <v/>
      </c>
      <c r="U281" s="835"/>
      <c r="V281" s="842"/>
      <c r="W281" s="843"/>
      <c r="X281" s="852" t="str">
        <f>IFERROR(V281*VLOOKUP(AF281,'【参考】数式用3'!$AD$15:$BA$23,MATCH(N281,'【参考】数式用3'!$AD$2:$BA$2,0)),"")</f>
        <v/>
      </c>
      <c r="Y281" s="861"/>
      <c r="Z281" s="864"/>
      <c r="AA281" s="870"/>
      <c r="AB281" s="852" t="str">
        <f>IFERROR(AA281*VLOOKUP(AG281,'【参考】数式用3'!$AD$24:$BA$27,MATCH(N281,'【参考】数式用3'!$AD$2:$BA$2,0)),"")</f>
        <v/>
      </c>
      <c r="AC281" s="878"/>
      <c r="AD281" s="881" t="str">
        <f t="shared" si="16"/>
        <v/>
      </c>
      <c r="AE281" s="884" t="str">
        <f t="shared" si="17"/>
        <v/>
      </c>
      <c r="AF281" s="884" t="str">
        <f t="shared" si="18"/>
        <v/>
      </c>
      <c r="AG281" s="884" t="str">
        <f t="shared" si="19"/>
        <v/>
      </c>
    </row>
    <row r="282" spans="1:33" ht="24.9" customHeight="1">
      <c r="A282" s="729">
        <v>267</v>
      </c>
      <c r="B282" s="742" t="str">
        <f>IF(基本情報入力シート!C319="","",基本情報入力シート!C319)</f>
        <v/>
      </c>
      <c r="C282" s="750"/>
      <c r="D282" s="750"/>
      <c r="E282" s="750"/>
      <c r="F282" s="750"/>
      <c r="G282" s="750"/>
      <c r="H282" s="750"/>
      <c r="I282" s="761"/>
      <c r="J282" s="767" t="str">
        <f>IF(基本情報入力シート!M319="","",基本情報入力シート!M319)</f>
        <v/>
      </c>
      <c r="K282" s="768" t="str">
        <f>IF(基本情報入力シート!R319="","",基本情報入力シート!R319)</f>
        <v/>
      </c>
      <c r="L282" s="768" t="str">
        <f>IF(基本情報入力シート!W319="","",基本情報入力シート!W319)</f>
        <v/>
      </c>
      <c r="M282" s="784" t="str">
        <f>IF(基本情報入力シート!X319="","",基本情報入力シート!X319)</f>
        <v/>
      </c>
      <c r="N282" s="796" t="str">
        <f>IF(基本情報入力シート!Y319="","",基本情報入力シート!Y319)</f>
        <v/>
      </c>
      <c r="O282" s="804"/>
      <c r="P282" s="808"/>
      <c r="Q282" s="813"/>
      <c r="R282" s="820"/>
      <c r="S282" s="825"/>
      <c r="T282" s="830" t="str">
        <f>IFERROR(S282*VLOOKUP(AE282,'【参考】数式用3'!$AD$3:$BA$14,MATCH(N282,'【参考】数式用3'!$AD$2:$BA$2,0)),"")</f>
        <v/>
      </c>
      <c r="U282" s="835"/>
      <c r="V282" s="842"/>
      <c r="W282" s="843"/>
      <c r="X282" s="852" t="str">
        <f>IFERROR(V282*VLOOKUP(AF282,'【参考】数式用3'!$AD$15:$BA$23,MATCH(N282,'【参考】数式用3'!$AD$2:$BA$2,0)),"")</f>
        <v/>
      </c>
      <c r="Y282" s="861"/>
      <c r="Z282" s="864"/>
      <c r="AA282" s="870"/>
      <c r="AB282" s="852" t="str">
        <f>IFERROR(AA282*VLOOKUP(AG282,'【参考】数式用3'!$AD$24:$BA$27,MATCH(N282,'【参考】数式用3'!$AD$2:$BA$2,0)),"")</f>
        <v/>
      </c>
      <c r="AC282" s="878"/>
      <c r="AD282" s="881" t="str">
        <f t="shared" si="16"/>
        <v/>
      </c>
      <c r="AE282" s="884" t="str">
        <f t="shared" si="17"/>
        <v/>
      </c>
      <c r="AF282" s="884" t="str">
        <f t="shared" si="18"/>
        <v/>
      </c>
      <c r="AG282" s="884" t="str">
        <f t="shared" si="19"/>
        <v/>
      </c>
    </row>
    <row r="283" spans="1:33" ht="24.9" customHeight="1">
      <c r="A283" s="729">
        <v>268</v>
      </c>
      <c r="B283" s="742" t="str">
        <f>IF(基本情報入力シート!C320="","",基本情報入力シート!C320)</f>
        <v/>
      </c>
      <c r="C283" s="750"/>
      <c r="D283" s="750"/>
      <c r="E283" s="750"/>
      <c r="F283" s="750"/>
      <c r="G283" s="750"/>
      <c r="H283" s="750"/>
      <c r="I283" s="761"/>
      <c r="J283" s="767" t="str">
        <f>IF(基本情報入力シート!M320="","",基本情報入力シート!M320)</f>
        <v/>
      </c>
      <c r="K283" s="768" t="str">
        <f>IF(基本情報入力シート!R320="","",基本情報入力シート!R320)</f>
        <v/>
      </c>
      <c r="L283" s="768" t="str">
        <f>IF(基本情報入力シート!W320="","",基本情報入力シート!W320)</f>
        <v/>
      </c>
      <c r="M283" s="784" t="str">
        <f>IF(基本情報入力シート!X320="","",基本情報入力シート!X320)</f>
        <v/>
      </c>
      <c r="N283" s="796" t="str">
        <f>IF(基本情報入力シート!Y320="","",基本情報入力シート!Y320)</f>
        <v/>
      </c>
      <c r="O283" s="804"/>
      <c r="P283" s="808"/>
      <c r="Q283" s="813"/>
      <c r="R283" s="820"/>
      <c r="S283" s="825"/>
      <c r="T283" s="830" t="str">
        <f>IFERROR(S283*VLOOKUP(AE283,'【参考】数式用3'!$AD$3:$BA$14,MATCH(N283,'【参考】数式用3'!$AD$2:$BA$2,0)),"")</f>
        <v/>
      </c>
      <c r="U283" s="835"/>
      <c r="V283" s="842"/>
      <c r="W283" s="843"/>
      <c r="X283" s="852" t="str">
        <f>IFERROR(V283*VLOOKUP(AF283,'【参考】数式用3'!$AD$15:$BA$23,MATCH(N283,'【参考】数式用3'!$AD$2:$BA$2,0)),"")</f>
        <v/>
      </c>
      <c r="Y283" s="861"/>
      <c r="Z283" s="864"/>
      <c r="AA283" s="870"/>
      <c r="AB283" s="852" t="str">
        <f>IFERROR(AA283*VLOOKUP(AG283,'【参考】数式用3'!$AD$24:$BA$27,MATCH(N283,'【参考】数式用3'!$AD$2:$BA$2,0)),"")</f>
        <v/>
      </c>
      <c r="AC283" s="878"/>
      <c r="AD283" s="881" t="str">
        <f t="shared" si="16"/>
        <v/>
      </c>
      <c r="AE283" s="884" t="str">
        <f t="shared" si="17"/>
        <v/>
      </c>
      <c r="AF283" s="884" t="str">
        <f t="shared" si="18"/>
        <v/>
      </c>
      <c r="AG283" s="884" t="str">
        <f t="shared" si="19"/>
        <v/>
      </c>
    </row>
    <row r="284" spans="1:33" ht="24.9" customHeight="1">
      <c r="A284" s="729">
        <v>269</v>
      </c>
      <c r="B284" s="742" t="str">
        <f>IF(基本情報入力シート!C321="","",基本情報入力シート!C321)</f>
        <v/>
      </c>
      <c r="C284" s="750"/>
      <c r="D284" s="750"/>
      <c r="E284" s="750"/>
      <c r="F284" s="750"/>
      <c r="G284" s="750"/>
      <c r="H284" s="750"/>
      <c r="I284" s="761"/>
      <c r="J284" s="767" t="str">
        <f>IF(基本情報入力シート!M321="","",基本情報入力シート!M321)</f>
        <v/>
      </c>
      <c r="K284" s="768" t="str">
        <f>IF(基本情報入力シート!R321="","",基本情報入力シート!R321)</f>
        <v/>
      </c>
      <c r="L284" s="768" t="str">
        <f>IF(基本情報入力シート!W321="","",基本情報入力シート!W321)</f>
        <v/>
      </c>
      <c r="M284" s="784" t="str">
        <f>IF(基本情報入力シート!X321="","",基本情報入力シート!X321)</f>
        <v/>
      </c>
      <c r="N284" s="796" t="str">
        <f>IF(基本情報入力シート!Y321="","",基本情報入力シート!Y321)</f>
        <v/>
      </c>
      <c r="O284" s="804"/>
      <c r="P284" s="808"/>
      <c r="Q284" s="813"/>
      <c r="R284" s="820"/>
      <c r="S284" s="825"/>
      <c r="T284" s="830" t="str">
        <f>IFERROR(S284*VLOOKUP(AE284,'【参考】数式用3'!$AD$3:$BA$14,MATCH(N284,'【参考】数式用3'!$AD$2:$BA$2,0)),"")</f>
        <v/>
      </c>
      <c r="U284" s="835"/>
      <c r="V284" s="842"/>
      <c r="W284" s="843"/>
      <c r="X284" s="852" t="str">
        <f>IFERROR(V284*VLOOKUP(AF284,'【参考】数式用3'!$AD$15:$BA$23,MATCH(N284,'【参考】数式用3'!$AD$2:$BA$2,0)),"")</f>
        <v/>
      </c>
      <c r="Y284" s="861"/>
      <c r="Z284" s="864"/>
      <c r="AA284" s="870"/>
      <c r="AB284" s="852" t="str">
        <f>IFERROR(AA284*VLOOKUP(AG284,'【参考】数式用3'!$AD$24:$BA$27,MATCH(N284,'【参考】数式用3'!$AD$2:$BA$2,0)),"")</f>
        <v/>
      </c>
      <c r="AC284" s="878"/>
      <c r="AD284" s="881" t="str">
        <f t="shared" si="16"/>
        <v/>
      </c>
      <c r="AE284" s="884" t="str">
        <f t="shared" si="17"/>
        <v/>
      </c>
      <c r="AF284" s="884" t="str">
        <f t="shared" si="18"/>
        <v/>
      </c>
      <c r="AG284" s="884" t="str">
        <f t="shared" si="19"/>
        <v/>
      </c>
    </row>
    <row r="285" spans="1:33" ht="24.9" customHeight="1">
      <c r="A285" s="729">
        <v>270</v>
      </c>
      <c r="B285" s="742" t="str">
        <f>IF(基本情報入力シート!C322="","",基本情報入力シート!C322)</f>
        <v/>
      </c>
      <c r="C285" s="750"/>
      <c r="D285" s="750"/>
      <c r="E285" s="750"/>
      <c r="F285" s="750"/>
      <c r="G285" s="750"/>
      <c r="H285" s="750"/>
      <c r="I285" s="761"/>
      <c r="J285" s="767" t="str">
        <f>IF(基本情報入力シート!M322="","",基本情報入力シート!M322)</f>
        <v/>
      </c>
      <c r="K285" s="768" t="str">
        <f>IF(基本情報入力シート!R322="","",基本情報入力シート!R322)</f>
        <v/>
      </c>
      <c r="L285" s="768" t="str">
        <f>IF(基本情報入力シート!W322="","",基本情報入力シート!W322)</f>
        <v/>
      </c>
      <c r="M285" s="784" t="str">
        <f>IF(基本情報入力シート!X322="","",基本情報入力シート!X322)</f>
        <v/>
      </c>
      <c r="N285" s="796" t="str">
        <f>IF(基本情報入力シート!Y322="","",基本情報入力シート!Y322)</f>
        <v/>
      </c>
      <c r="O285" s="804"/>
      <c r="P285" s="808"/>
      <c r="Q285" s="813"/>
      <c r="R285" s="820"/>
      <c r="S285" s="825"/>
      <c r="T285" s="830" t="str">
        <f>IFERROR(S285*VLOOKUP(AE285,'【参考】数式用3'!$AD$3:$BA$14,MATCH(N285,'【参考】数式用3'!$AD$2:$BA$2,0)),"")</f>
        <v/>
      </c>
      <c r="U285" s="835"/>
      <c r="V285" s="842"/>
      <c r="W285" s="843"/>
      <c r="X285" s="852" t="str">
        <f>IFERROR(V285*VLOOKUP(AF285,'【参考】数式用3'!$AD$15:$BA$23,MATCH(N285,'【参考】数式用3'!$AD$2:$BA$2,0)),"")</f>
        <v/>
      </c>
      <c r="Y285" s="861"/>
      <c r="Z285" s="864"/>
      <c r="AA285" s="870"/>
      <c r="AB285" s="852" t="str">
        <f>IFERROR(AA285*VLOOKUP(AG285,'【参考】数式用3'!$AD$24:$BA$27,MATCH(N285,'【参考】数式用3'!$AD$2:$BA$2,0)),"")</f>
        <v/>
      </c>
      <c r="AC285" s="878"/>
      <c r="AD285" s="881" t="str">
        <f t="shared" si="16"/>
        <v/>
      </c>
      <c r="AE285" s="884" t="str">
        <f t="shared" si="17"/>
        <v/>
      </c>
      <c r="AF285" s="884" t="str">
        <f t="shared" si="18"/>
        <v/>
      </c>
      <c r="AG285" s="884" t="str">
        <f t="shared" si="19"/>
        <v/>
      </c>
    </row>
    <row r="286" spans="1:33" ht="24.9" customHeight="1">
      <c r="A286" s="729">
        <v>271</v>
      </c>
      <c r="B286" s="742" t="str">
        <f>IF(基本情報入力シート!C323="","",基本情報入力シート!C323)</f>
        <v/>
      </c>
      <c r="C286" s="750"/>
      <c r="D286" s="750"/>
      <c r="E286" s="750"/>
      <c r="F286" s="750"/>
      <c r="G286" s="750"/>
      <c r="H286" s="750"/>
      <c r="I286" s="761"/>
      <c r="J286" s="767" t="str">
        <f>IF(基本情報入力シート!M323="","",基本情報入力シート!M323)</f>
        <v/>
      </c>
      <c r="K286" s="768" t="str">
        <f>IF(基本情報入力シート!R323="","",基本情報入力シート!R323)</f>
        <v/>
      </c>
      <c r="L286" s="768" t="str">
        <f>IF(基本情報入力シート!W323="","",基本情報入力シート!W323)</f>
        <v/>
      </c>
      <c r="M286" s="784" t="str">
        <f>IF(基本情報入力シート!X323="","",基本情報入力シート!X323)</f>
        <v/>
      </c>
      <c r="N286" s="796" t="str">
        <f>IF(基本情報入力シート!Y323="","",基本情報入力シート!Y323)</f>
        <v/>
      </c>
      <c r="O286" s="804"/>
      <c r="P286" s="808"/>
      <c r="Q286" s="813"/>
      <c r="R286" s="820"/>
      <c r="S286" s="825"/>
      <c r="T286" s="830" t="str">
        <f>IFERROR(S286*VLOOKUP(AE286,'【参考】数式用3'!$AD$3:$BA$14,MATCH(N286,'【参考】数式用3'!$AD$2:$BA$2,0)),"")</f>
        <v/>
      </c>
      <c r="U286" s="835"/>
      <c r="V286" s="842"/>
      <c r="W286" s="843"/>
      <c r="X286" s="852" t="str">
        <f>IFERROR(V286*VLOOKUP(AF286,'【参考】数式用3'!$AD$15:$BA$23,MATCH(N286,'【参考】数式用3'!$AD$2:$BA$2,0)),"")</f>
        <v/>
      </c>
      <c r="Y286" s="861"/>
      <c r="Z286" s="864"/>
      <c r="AA286" s="870"/>
      <c r="AB286" s="852" t="str">
        <f>IFERROR(AA286*VLOOKUP(AG286,'【参考】数式用3'!$AD$24:$BA$27,MATCH(N286,'【参考】数式用3'!$AD$2:$BA$2,0)),"")</f>
        <v/>
      </c>
      <c r="AC286" s="878"/>
      <c r="AD286" s="881" t="str">
        <f t="shared" si="16"/>
        <v/>
      </c>
      <c r="AE286" s="884" t="str">
        <f t="shared" si="17"/>
        <v/>
      </c>
      <c r="AF286" s="884" t="str">
        <f t="shared" si="18"/>
        <v/>
      </c>
      <c r="AG286" s="884" t="str">
        <f t="shared" si="19"/>
        <v/>
      </c>
    </row>
    <row r="287" spans="1:33" ht="24.9" customHeight="1">
      <c r="A287" s="729">
        <v>272</v>
      </c>
      <c r="B287" s="742" t="str">
        <f>IF(基本情報入力シート!C324="","",基本情報入力シート!C324)</f>
        <v/>
      </c>
      <c r="C287" s="750"/>
      <c r="D287" s="750"/>
      <c r="E287" s="750"/>
      <c r="F287" s="750"/>
      <c r="G287" s="750"/>
      <c r="H287" s="750"/>
      <c r="I287" s="761"/>
      <c r="J287" s="767" t="str">
        <f>IF(基本情報入力シート!M324="","",基本情報入力シート!M324)</f>
        <v/>
      </c>
      <c r="K287" s="768" t="str">
        <f>IF(基本情報入力シート!R324="","",基本情報入力シート!R324)</f>
        <v/>
      </c>
      <c r="L287" s="768" t="str">
        <f>IF(基本情報入力シート!W324="","",基本情報入力シート!W324)</f>
        <v/>
      </c>
      <c r="M287" s="784" t="str">
        <f>IF(基本情報入力シート!X324="","",基本情報入力シート!X324)</f>
        <v/>
      </c>
      <c r="N287" s="796" t="str">
        <f>IF(基本情報入力シート!Y324="","",基本情報入力シート!Y324)</f>
        <v/>
      </c>
      <c r="O287" s="804"/>
      <c r="P287" s="808"/>
      <c r="Q287" s="813"/>
      <c r="R287" s="820"/>
      <c r="S287" s="825"/>
      <c r="T287" s="830" t="str">
        <f>IFERROR(S287*VLOOKUP(AE287,'【参考】数式用3'!$AD$3:$BA$14,MATCH(N287,'【参考】数式用3'!$AD$2:$BA$2,0)),"")</f>
        <v/>
      </c>
      <c r="U287" s="835"/>
      <c r="V287" s="842"/>
      <c r="W287" s="843"/>
      <c r="X287" s="852" t="str">
        <f>IFERROR(V287*VLOOKUP(AF287,'【参考】数式用3'!$AD$15:$BA$23,MATCH(N287,'【参考】数式用3'!$AD$2:$BA$2,0)),"")</f>
        <v/>
      </c>
      <c r="Y287" s="861"/>
      <c r="Z287" s="864"/>
      <c r="AA287" s="870"/>
      <c r="AB287" s="852" t="str">
        <f>IFERROR(AA287*VLOOKUP(AG287,'【参考】数式用3'!$AD$24:$BA$27,MATCH(N287,'【参考】数式用3'!$AD$2:$BA$2,0)),"")</f>
        <v/>
      </c>
      <c r="AC287" s="878"/>
      <c r="AD287" s="881" t="str">
        <f t="shared" si="16"/>
        <v/>
      </c>
      <c r="AE287" s="884" t="str">
        <f t="shared" si="17"/>
        <v/>
      </c>
      <c r="AF287" s="884" t="str">
        <f t="shared" si="18"/>
        <v/>
      </c>
      <c r="AG287" s="884" t="str">
        <f t="shared" si="19"/>
        <v/>
      </c>
    </row>
    <row r="288" spans="1:33" ht="24.9" customHeight="1">
      <c r="A288" s="729">
        <v>273</v>
      </c>
      <c r="B288" s="742" t="str">
        <f>IF(基本情報入力シート!C325="","",基本情報入力シート!C325)</f>
        <v/>
      </c>
      <c r="C288" s="750"/>
      <c r="D288" s="750"/>
      <c r="E288" s="750"/>
      <c r="F288" s="750"/>
      <c r="G288" s="750"/>
      <c r="H288" s="750"/>
      <c r="I288" s="761"/>
      <c r="J288" s="767" t="str">
        <f>IF(基本情報入力シート!M325="","",基本情報入力シート!M325)</f>
        <v/>
      </c>
      <c r="K288" s="768" t="str">
        <f>IF(基本情報入力シート!R325="","",基本情報入力シート!R325)</f>
        <v/>
      </c>
      <c r="L288" s="768" t="str">
        <f>IF(基本情報入力シート!W325="","",基本情報入力シート!W325)</f>
        <v/>
      </c>
      <c r="M288" s="784" t="str">
        <f>IF(基本情報入力シート!X325="","",基本情報入力シート!X325)</f>
        <v/>
      </c>
      <c r="N288" s="796" t="str">
        <f>IF(基本情報入力シート!Y325="","",基本情報入力シート!Y325)</f>
        <v/>
      </c>
      <c r="O288" s="804"/>
      <c r="P288" s="808"/>
      <c r="Q288" s="813"/>
      <c r="R288" s="820"/>
      <c r="S288" s="825"/>
      <c r="T288" s="830" t="str">
        <f>IFERROR(S288*VLOOKUP(AE288,'【参考】数式用3'!$AD$3:$BA$14,MATCH(N288,'【参考】数式用3'!$AD$2:$BA$2,0)),"")</f>
        <v/>
      </c>
      <c r="U288" s="835"/>
      <c r="V288" s="842"/>
      <c r="W288" s="843"/>
      <c r="X288" s="852" t="str">
        <f>IFERROR(V288*VLOOKUP(AF288,'【参考】数式用3'!$AD$15:$BA$23,MATCH(N288,'【参考】数式用3'!$AD$2:$BA$2,0)),"")</f>
        <v/>
      </c>
      <c r="Y288" s="861"/>
      <c r="Z288" s="864"/>
      <c r="AA288" s="870"/>
      <c r="AB288" s="852" t="str">
        <f>IFERROR(AA288*VLOOKUP(AG288,'【参考】数式用3'!$AD$24:$BA$27,MATCH(N288,'【参考】数式用3'!$AD$2:$BA$2,0)),"")</f>
        <v/>
      </c>
      <c r="AC288" s="878"/>
      <c r="AD288" s="881" t="str">
        <f t="shared" si="16"/>
        <v/>
      </c>
      <c r="AE288" s="884" t="str">
        <f t="shared" si="17"/>
        <v/>
      </c>
      <c r="AF288" s="884" t="str">
        <f t="shared" si="18"/>
        <v/>
      </c>
      <c r="AG288" s="884" t="str">
        <f t="shared" si="19"/>
        <v/>
      </c>
    </row>
    <row r="289" spans="1:33" ht="24.9" customHeight="1">
      <c r="A289" s="729">
        <v>274</v>
      </c>
      <c r="B289" s="742" t="str">
        <f>IF(基本情報入力シート!C326="","",基本情報入力シート!C326)</f>
        <v/>
      </c>
      <c r="C289" s="750"/>
      <c r="D289" s="750"/>
      <c r="E289" s="750"/>
      <c r="F289" s="750"/>
      <c r="G289" s="750"/>
      <c r="H289" s="750"/>
      <c r="I289" s="761"/>
      <c r="J289" s="767" t="str">
        <f>IF(基本情報入力シート!M326="","",基本情報入力シート!M326)</f>
        <v/>
      </c>
      <c r="K289" s="768" t="str">
        <f>IF(基本情報入力シート!R326="","",基本情報入力シート!R326)</f>
        <v/>
      </c>
      <c r="L289" s="768" t="str">
        <f>IF(基本情報入力シート!W326="","",基本情報入力シート!W326)</f>
        <v/>
      </c>
      <c r="M289" s="784" t="str">
        <f>IF(基本情報入力シート!X326="","",基本情報入力シート!X326)</f>
        <v/>
      </c>
      <c r="N289" s="796" t="str">
        <f>IF(基本情報入力シート!Y326="","",基本情報入力シート!Y326)</f>
        <v/>
      </c>
      <c r="O289" s="804"/>
      <c r="P289" s="808"/>
      <c r="Q289" s="813"/>
      <c r="R289" s="820"/>
      <c r="S289" s="825"/>
      <c r="T289" s="830" t="str">
        <f>IFERROR(S289*VLOOKUP(AE289,'【参考】数式用3'!$AD$3:$BA$14,MATCH(N289,'【参考】数式用3'!$AD$2:$BA$2,0)),"")</f>
        <v/>
      </c>
      <c r="U289" s="835"/>
      <c r="V289" s="842"/>
      <c r="W289" s="843"/>
      <c r="X289" s="852" t="str">
        <f>IFERROR(V289*VLOOKUP(AF289,'【参考】数式用3'!$AD$15:$BA$23,MATCH(N289,'【参考】数式用3'!$AD$2:$BA$2,0)),"")</f>
        <v/>
      </c>
      <c r="Y289" s="861"/>
      <c r="Z289" s="864"/>
      <c r="AA289" s="870"/>
      <c r="AB289" s="852" t="str">
        <f>IFERROR(AA289*VLOOKUP(AG289,'【参考】数式用3'!$AD$24:$BA$27,MATCH(N289,'【参考】数式用3'!$AD$2:$BA$2,0)),"")</f>
        <v/>
      </c>
      <c r="AC289" s="878"/>
      <c r="AD289" s="881" t="str">
        <f t="shared" si="16"/>
        <v/>
      </c>
      <c r="AE289" s="884" t="str">
        <f t="shared" si="17"/>
        <v/>
      </c>
      <c r="AF289" s="884" t="str">
        <f t="shared" si="18"/>
        <v/>
      </c>
      <c r="AG289" s="884" t="str">
        <f t="shared" si="19"/>
        <v/>
      </c>
    </row>
    <row r="290" spans="1:33" ht="24.9" customHeight="1">
      <c r="A290" s="729">
        <v>275</v>
      </c>
      <c r="B290" s="742" t="str">
        <f>IF(基本情報入力シート!C327="","",基本情報入力シート!C327)</f>
        <v/>
      </c>
      <c r="C290" s="750"/>
      <c r="D290" s="750"/>
      <c r="E290" s="750"/>
      <c r="F290" s="750"/>
      <c r="G290" s="750"/>
      <c r="H290" s="750"/>
      <c r="I290" s="761"/>
      <c r="J290" s="767" t="str">
        <f>IF(基本情報入力シート!M327="","",基本情報入力シート!M327)</f>
        <v/>
      </c>
      <c r="K290" s="768" t="str">
        <f>IF(基本情報入力シート!R327="","",基本情報入力シート!R327)</f>
        <v/>
      </c>
      <c r="L290" s="768" t="str">
        <f>IF(基本情報入力シート!W327="","",基本情報入力シート!W327)</f>
        <v/>
      </c>
      <c r="M290" s="784" t="str">
        <f>IF(基本情報入力シート!X327="","",基本情報入力シート!X327)</f>
        <v/>
      </c>
      <c r="N290" s="796" t="str">
        <f>IF(基本情報入力シート!Y327="","",基本情報入力シート!Y327)</f>
        <v/>
      </c>
      <c r="O290" s="804"/>
      <c r="P290" s="808"/>
      <c r="Q290" s="813"/>
      <c r="R290" s="820"/>
      <c r="S290" s="825"/>
      <c r="T290" s="830" t="str">
        <f>IFERROR(S290*VLOOKUP(AE290,'【参考】数式用3'!$AD$3:$BA$14,MATCH(N290,'【参考】数式用3'!$AD$2:$BA$2,0)),"")</f>
        <v/>
      </c>
      <c r="U290" s="835"/>
      <c r="V290" s="842"/>
      <c r="W290" s="843"/>
      <c r="X290" s="852" t="str">
        <f>IFERROR(V290*VLOOKUP(AF290,'【参考】数式用3'!$AD$15:$BA$23,MATCH(N290,'【参考】数式用3'!$AD$2:$BA$2,0)),"")</f>
        <v/>
      </c>
      <c r="Y290" s="861"/>
      <c r="Z290" s="864"/>
      <c r="AA290" s="870"/>
      <c r="AB290" s="852" t="str">
        <f>IFERROR(AA290*VLOOKUP(AG290,'【参考】数式用3'!$AD$24:$BA$27,MATCH(N290,'【参考】数式用3'!$AD$2:$BA$2,0)),"")</f>
        <v/>
      </c>
      <c r="AC290" s="878"/>
      <c r="AD290" s="881" t="str">
        <f t="shared" si="16"/>
        <v/>
      </c>
      <c r="AE290" s="884" t="str">
        <f t="shared" si="17"/>
        <v/>
      </c>
      <c r="AF290" s="884" t="str">
        <f t="shared" si="18"/>
        <v/>
      </c>
      <c r="AG290" s="884" t="str">
        <f t="shared" si="19"/>
        <v/>
      </c>
    </row>
    <row r="291" spans="1:33" ht="24.9" customHeight="1">
      <c r="A291" s="729">
        <v>276</v>
      </c>
      <c r="B291" s="742" t="str">
        <f>IF(基本情報入力シート!C328="","",基本情報入力シート!C328)</f>
        <v/>
      </c>
      <c r="C291" s="750"/>
      <c r="D291" s="750"/>
      <c r="E291" s="750"/>
      <c r="F291" s="750"/>
      <c r="G291" s="750"/>
      <c r="H291" s="750"/>
      <c r="I291" s="761"/>
      <c r="J291" s="767" t="str">
        <f>IF(基本情報入力シート!M328="","",基本情報入力シート!M328)</f>
        <v/>
      </c>
      <c r="K291" s="768" t="str">
        <f>IF(基本情報入力シート!R328="","",基本情報入力シート!R328)</f>
        <v/>
      </c>
      <c r="L291" s="768" t="str">
        <f>IF(基本情報入力シート!W328="","",基本情報入力シート!W328)</f>
        <v/>
      </c>
      <c r="M291" s="784" t="str">
        <f>IF(基本情報入力シート!X328="","",基本情報入力シート!X328)</f>
        <v/>
      </c>
      <c r="N291" s="796" t="str">
        <f>IF(基本情報入力シート!Y328="","",基本情報入力シート!Y328)</f>
        <v/>
      </c>
      <c r="O291" s="804"/>
      <c r="P291" s="808"/>
      <c r="Q291" s="813"/>
      <c r="R291" s="820"/>
      <c r="S291" s="825"/>
      <c r="T291" s="830" t="str">
        <f>IFERROR(S291*VLOOKUP(AE291,'【参考】数式用3'!$AD$3:$BA$14,MATCH(N291,'【参考】数式用3'!$AD$2:$BA$2,0)),"")</f>
        <v/>
      </c>
      <c r="U291" s="835"/>
      <c r="V291" s="842"/>
      <c r="W291" s="843"/>
      <c r="X291" s="852" t="str">
        <f>IFERROR(V291*VLOOKUP(AF291,'【参考】数式用3'!$AD$15:$BA$23,MATCH(N291,'【参考】数式用3'!$AD$2:$BA$2,0)),"")</f>
        <v/>
      </c>
      <c r="Y291" s="861"/>
      <c r="Z291" s="864"/>
      <c r="AA291" s="870"/>
      <c r="AB291" s="852" t="str">
        <f>IFERROR(AA291*VLOOKUP(AG291,'【参考】数式用3'!$AD$24:$BA$27,MATCH(N291,'【参考】数式用3'!$AD$2:$BA$2,0)),"")</f>
        <v/>
      </c>
      <c r="AC291" s="878"/>
      <c r="AD291" s="881" t="str">
        <f t="shared" si="16"/>
        <v/>
      </c>
      <c r="AE291" s="884" t="str">
        <f t="shared" si="17"/>
        <v/>
      </c>
      <c r="AF291" s="884" t="str">
        <f t="shared" si="18"/>
        <v/>
      </c>
      <c r="AG291" s="884" t="str">
        <f t="shared" si="19"/>
        <v/>
      </c>
    </row>
    <row r="292" spans="1:33" ht="24.9" customHeight="1">
      <c r="A292" s="729">
        <v>277</v>
      </c>
      <c r="B292" s="742" t="str">
        <f>IF(基本情報入力シート!C329="","",基本情報入力シート!C329)</f>
        <v/>
      </c>
      <c r="C292" s="750"/>
      <c r="D292" s="750"/>
      <c r="E292" s="750"/>
      <c r="F292" s="750"/>
      <c r="G292" s="750"/>
      <c r="H292" s="750"/>
      <c r="I292" s="761"/>
      <c r="J292" s="767" t="str">
        <f>IF(基本情報入力シート!M329="","",基本情報入力シート!M329)</f>
        <v/>
      </c>
      <c r="K292" s="768" t="str">
        <f>IF(基本情報入力シート!R329="","",基本情報入力シート!R329)</f>
        <v/>
      </c>
      <c r="L292" s="768" t="str">
        <f>IF(基本情報入力シート!W329="","",基本情報入力シート!W329)</f>
        <v/>
      </c>
      <c r="M292" s="784" t="str">
        <f>IF(基本情報入力シート!X329="","",基本情報入力シート!X329)</f>
        <v/>
      </c>
      <c r="N292" s="796" t="str">
        <f>IF(基本情報入力シート!Y329="","",基本情報入力シート!Y329)</f>
        <v/>
      </c>
      <c r="O292" s="804"/>
      <c r="P292" s="808"/>
      <c r="Q292" s="813"/>
      <c r="R292" s="820"/>
      <c r="S292" s="825"/>
      <c r="T292" s="830" t="str">
        <f>IFERROR(S292*VLOOKUP(AE292,'【参考】数式用3'!$AD$3:$BA$14,MATCH(N292,'【参考】数式用3'!$AD$2:$BA$2,0)),"")</f>
        <v/>
      </c>
      <c r="U292" s="835"/>
      <c r="V292" s="842"/>
      <c r="W292" s="843"/>
      <c r="X292" s="852" t="str">
        <f>IFERROR(V292*VLOOKUP(AF292,'【参考】数式用3'!$AD$15:$BA$23,MATCH(N292,'【参考】数式用3'!$AD$2:$BA$2,0)),"")</f>
        <v/>
      </c>
      <c r="Y292" s="861"/>
      <c r="Z292" s="864"/>
      <c r="AA292" s="870"/>
      <c r="AB292" s="852" t="str">
        <f>IFERROR(AA292*VLOOKUP(AG292,'【参考】数式用3'!$AD$24:$BA$27,MATCH(N292,'【参考】数式用3'!$AD$2:$BA$2,0)),"")</f>
        <v/>
      </c>
      <c r="AC292" s="878"/>
      <c r="AD292" s="881" t="str">
        <f t="shared" si="16"/>
        <v/>
      </c>
      <c r="AE292" s="884" t="str">
        <f t="shared" si="17"/>
        <v/>
      </c>
      <c r="AF292" s="884" t="str">
        <f t="shared" si="18"/>
        <v/>
      </c>
      <c r="AG292" s="884" t="str">
        <f t="shared" si="19"/>
        <v/>
      </c>
    </row>
    <row r="293" spans="1:33" ht="24.9" customHeight="1">
      <c r="A293" s="729">
        <v>278</v>
      </c>
      <c r="B293" s="742" t="str">
        <f>IF(基本情報入力シート!C330="","",基本情報入力シート!C330)</f>
        <v/>
      </c>
      <c r="C293" s="750"/>
      <c r="D293" s="750"/>
      <c r="E293" s="750"/>
      <c r="F293" s="750"/>
      <c r="G293" s="750"/>
      <c r="H293" s="750"/>
      <c r="I293" s="761"/>
      <c r="J293" s="767" t="str">
        <f>IF(基本情報入力シート!M330="","",基本情報入力シート!M330)</f>
        <v/>
      </c>
      <c r="K293" s="768" t="str">
        <f>IF(基本情報入力シート!R330="","",基本情報入力シート!R330)</f>
        <v/>
      </c>
      <c r="L293" s="768" t="str">
        <f>IF(基本情報入力シート!W330="","",基本情報入力シート!W330)</f>
        <v/>
      </c>
      <c r="M293" s="784" t="str">
        <f>IF(基本情報入力シート!X330="","",基本情報入力シート!X330)</f>
        <v/>
      </c>
      <c r="N293" s="796" t="str">
        <f>IF(基本情報入力シート!Y330="","",基本情報入力シート!Y330)</f>
        <v/>
      </c>
      <c r="O293" s="804"/>
      <c r="P293" s="808"/>
      <c r="Q293" s="813"/>
      <c r="R293" s="820"/>
      <c r="S293" s="825"/>
      <c r="T293" s="830" t="str">
        <f>IFERROR(S293*VLOOKUP(AE293,'【参考】数式用3'!$AD$3:$BA$14,MATCH(N293,'【参考】数式用3'!$AD$2:$BA$2,0)),"")</f>
        <v/>
      </c>
      <c r="U293" s="835"/>
      <c r="V293" s="842"/>
      <c r="W293" s="843"/>
      <c r="X293" s="852" t="str">
        <f>IFERROR(V293*VLOOKUP(AF293,'【参考】数式用3'!$AD$15:$BA$23,MATCH(N293,'【参考】数式用3'!$AD$2:$BA$2,0)),"")</f>
        <v/>
      </c>
      <c r="Y293" s="861"/>
      <c r="Z293" s="864"/>
      <c r="AA293" s="870"/>
      <c r="AB293" s="852" t="str">
        <f>IFERROR(AA293*VLOOKUP(AG293,'【参考】数式用3'!$AD$24:$BA$27,MATCH(N293,'【参考】数式用3'!$AD$2:$BA$2,0)),"")</f>
        <v/>
      </c>
      <c r="AC293" s="878"/>
      <c r="AD293" s="881" t="str">
        <f t="shared" si="16"/>
        <v/>
      </c>
      <c r="AE293" s="884" t="str">
        <f t="shared" si="17"/>
        <v/>
      </c>
      <c r="AF293" s="884" t="str">
        <f t="shared" si="18"/>
        <v/>
      </c>
      <c r="AG293" s="884" t="str">
        <f t="shared" si="19"/>
        <v/>
      </c>
    </row>
    <row r="294" spans="1:33" ht="24.9" customHeight="1">
      <c r="A294" s="729">
        <v>279</v>
      </c>
      <c r="B294" s="742" t="str">
        <f>IF(基本情報入力シート!C331="","",基本情報入力シート!C331)</f>
        <v/>
      </c>
      <c r="C294" s="750"/>
      <c r="D294" s="750"/>
      <c r="E294" s="750"/>
      <c r="F294" s="750"/>
      <c r="G294" s="750"/>
      <c r="H294" s="750"/>
      <c r="I294" s="761"/>
      <c r="J294" s="767" t="str">
        <f>IF(基本情報入力シート!M331="","",基本情報入力シート!M331)</f>
        <v/>
      </c>
      <c r="K294" s="768" t="str">
        <f>IF(基本情報入力シート!R331="","",基本情報入力シート!R331)</f>
        <v/>
      </c>
      <c r="L294" s="768" t="str">
        <f>IF(基本情報入力シート!W331="","",基本情報入力シート!W331)</f>
        <v/>
      </c>
      <c r="M294" s="784" t="str">
        <f>IF(基本情報入力シート!X331="","",基本情報入力シート!X331)</f>
        <v/>
      </c>
      <c r="N294" s="796" t="str">
        <f>IF(基本情報入力シート!Y331="","",基本情報入力シート!Y331)</f>
        <v/>
      </c>
      <c r="O294" s="804"/>
      <c r="P294" s="808"/>
      <c r="Q294" s="813"/>
      <c r="R294" s="820"/>
      <c r="S294" s="825"/>
      <c r="T294" s="830" t="str">
        <f>IFERROR(S294*VLOOKUP(AE294,'【参考】数式用3'!$AD$3:$BA$14,MATCH(N294,'【参考】数式用3'!$AD$2:$BA$2,0)),"")</f>
        <v/>
      </c>
      <c r="U294" s="835"/>
      <c r="V294" s="842"/>
      <c r="W294" s="843"/>
      <c r="X294" s="852" t="str">
        <f>IFERROR(V294*VLOOKUP(AF294,'【参考】数式用3'!$AD$15:$BA$23,MATCH(N294,'【参考】数式用3'!$AD$2:$BA$2,0)),"")</f>
        <v/>
      </c>
      <c r="Y294" s="861"/>
      <c r="Z294" s="864"/>
      <c r="AA294" s="870"/>
      <c r="AB294" s="852" t="str">
        <f>IFERROR(AA294*VLOOKUP(AG294,'【参考】数式用3'!$AD$24:$BA$27,MATCH(N294,'【参考】数式用3'!$AD$2:$BA$2,0)),"")</f>
        <v/>
      </c>
      <c r="AC294" s="878"/>
      <c r="AD294" s="881" t="str">
        <f t="shared" si="16"/>
        <v/>
      </c>
      <c r="AE294" s="884" t="str">
        <f t="shared" si="17"/>
        <v/>
      </c>
      <c r="AF294" s="884" t="str">
        <f t="shared" si="18"/>
        <v/>
      </c>
      <c r="AG294" s="884" t="str">
        <f t="shared" si="19"/>
        <v/>
      </c>
    </row>
    <row r="295" spans="1:33" ht="24.9" customHeight="1">
      <c r="A295" s="729">
        <v>280</v>
      </c>
      <c r="B295" s="742" t="str">
        <f>IF(基本情報入力シート!C332="","",基本情報入力シート!C332)</f>
        <v/>
      </c>
      <c r="C295" s="750"/>
      <c r="D295" s="750"/>
      <c r="E295" s="750"/>
      <c r="F295" s="750"/>
      <c r="G295" s="750"/>
      <c r="H295" s="750"/>
      <c r="I295" s="761"/>
      <c r="J295" s="767" t="str">
        <f>IF(基本情報入力シート!M332="","",基本情報入力シート!M332)</f>
        <v/>
      </c>
      <c r="K295" s="768" t="str">
        <f>IF(基本情報入力シート!R332="","",基本情報入力シート!R332)</f>
        <v/>
      </c>
      <c r="L295" s="768" t="str">
        <f>IF(基本情報入力シート!W332="","",基本情報入力シート!W332)</f>
        <v/>
      </c>
      <c r="M295" s="784" t="str">
        <f>IF(基本情報入力シート!X332="","",基本情報入力シート!X332)</f>
        <v/>
      </c>
      <c r="N295" s="796" t="str">
        <f>IF(基本情報入力シート!Y332="","",基本情報入力シート!Y332)</f>
        <v/>
      </c>
      <c r="O295" s="804"/>
      <c r="P295" s="808"/>
      <c r="Q295" s="813"/>
      <c r="R295" s="820"/>
      <c r="S295" s="825"/>
      <c r="T295" s="830" t="str">
        <f>IFERROR(S295*VLOOKUP(AE295,'【参考】数式用3'!$AD$3:$BA$14,MATCH(N295,'【参考】数式用3'!$AD$2:$BA$2,0)),"")</f>
        <v/>
      </c>
      <c r="U295" s="835"/>
      <c r="V295" s="842"/>
      <c r="W295" s="843"/>
      <c r="X295" s="852" t="str">
        <f>IFERROR(V295*VLOOKUP(AF295,'【参考】数式用3'!$AD$15:$BA$23,MATCH(N295,'【参考】数式用3'!$AD$2:$BA$2,0)),"")</f>
        <v/>
      </c>
      <c r="Y295" s="861"/>
      <c r="Z295" s="864"/>
      <c r="AA295" s="870"/>
      <c r="AB295" s="852" t="str">
        <f>IFERROR(AA295*VLOOKUP(AG295,'【参考】数式用3'!$AD$24:$BA$27,MATCH(N295,'【参考】数式用3'!$AD$2:$BA$2,0)),"")</f>
        <v/>
      </c>
      <c r="AC295" s="878"/>
      <c r="AD295" s="881" t="str">
        <f t="shared" si="16"/>
        <v/>
      </c>
      <c r="AE295" s="884" t="str">
        <f t="shared" si="17"/>
        <v/>
      </c>
      <c r="AF295" s="884" t="str">
        <f t="shared" si="18"/>
        <v/>
      </c>
      <c r="AG295" s="884" t="str">
        <f t="shared" si="19"/>
        <v/>
      </c>
    </row>
    <row r="296" spans="1:33" ht="24.9" customHeight="1">
      <c r="A296" s="729">
        <v>281</v>
      </c>
      <c r="B296" s="742" t="str">
        <f>IF(基本情報入力シート!C333="","",基本情報入力シート!C333)</f>
        <v/>
      </c>
      <c r="C296" s="750"/>
      <c r="D296" s="750"/>
      <c r="E296" s="750"/>
      <c r="F296" s="750"/>
      <c r="G296" s="750"/>
      <c r="H296" s="750"/>
      <c r="I296" s="761"/>
      <c r="J296" s="767" t="str">
        <f>IF(基本情報入力シート!M333="","",基本情報入力シート!M333)</f>
        <v/>
      </c>
      <c r="K296" s="768" t="str">
        <f>IF(基本情報入力シート!R333="","",基本情報入力シート!R333)</f>
        <v/>
      </c>
      <c r="L296" s="768" t="str">
        <f>IF(基本情報入力シート!W333="","",基本情報入力シート!W333)</f>
        <v/>
      </c>
      <c r="M296" s="784" t="str">
        <f>IF(基本情報入力シート!X333="","",基本情報入力シート!X333)</f>
        <v/>
      </c>
      <c r="N296" s="796" t="str">
        <f>IF(基本情報入力シート!Y333="","",基本情報入力シート!Y333)</f>
        <v/>
      </c>
      <c r="O296" s="804"/>
      <c r="P296" s="808"/>
      <c r="Q296" s="813"/>
      <c r="R296" s="820"/>
      <c r="S296" s="825"/>
      <c r="T296" s="830" t="str">
        <f>IFERROR(S296*VLOOKUP(AE296,'【参考】数式用3'!$AD$3:$BA$14,MATCH(N296,'【参考】数式用3'!$AD$2:$BA$2,0)),"")</f>
        <v/>
      </c>
      <c r="U296" s="835"/>
      <c r="V296" s="842"/>
      <c r="W296" s="843"/>
      <c r="X296" s="852" t="str">
        <f>IFERROR(V296*VLOOKUP(AF296,'【参考】数式用3'!$AD$15:$BA$23,MATCH(N296,'【参考】数式用3'!$AD$2:$BA$2,0)),"")</f>
        <v/>
      </c>
      <c r="Y296" s="861"/>
      <c r="Z296" s="864"/>
      <c r="AA296" s="870"/>
      <c r="AB296" s="852" t="str">
        <f>IFERROR(AA296*VLOOKUP(AG296,'【参考】数式用3'!$AD$24:$BA$27,MATCH(N296,'【参考】数式用3'!$AD$2:$BA$2,0)),"")</f>
        <v/>
      </c>
      <c r="AC296" s="878"/>
      <c r="AD296" s="881" t="str">
        <f t="shared" si="16"/>
        <v/>
      </c>
      <c r="AE296" s="884" t="str">
        <f t="shared" si="17"/>
        <v/>
      </c>
      <c r="AF296" s="884" t="str">
        <f t="shared" si="18"/>
        <v/>
      </c>
      <c r="AG296" s="884" t="str">
        <f t="shared" si="19"/>
        <v/>
      </c>
    </row>
    <row r="297" spans="1:33" ht="24.9" customHeight="1">
      <c r="A297" s="729">
        <v>282</v>
      </c>
      <c r="B297" s="742" t="str">
        <f>IF(基本情報入力シート!C334="","",基本情報入力シート!C334)</f>
        <v/>
      </c>
      <c r="C297" s="750"/>
      <c r="D297" s="750"/>
      <c r="E297" s="750"/>
      <c r="F297" s="750"/>
      <c r="G297" s="750"/>
      <c r="H297" s="750"/>
      <c r="I297" s="761"/>
      <c r="J297" s="767" t="str">
        <f>IF(基本情報入力シート!M334="","",基本情報入力シート!M334)</f>
        <v/>
      </c>
      <c r="K297" s="768" t="str">
        <f>IF(基本情報入力シート!R334="","",基本情報入力シート!R334)</f>
        <v/>
      </c>
      <c r="L297" s="768" t="str">
        <f>IF(基本情報入力シート!W334="","",基本情報入力シート!W334)</f>
        <v/>
      </c>
      <c r="M297" s="784" t="str">
        <f>IF(基本情報入力シート!X334="","",基本情報入力シート!X334)</f>
        <v/>
      </c>
      <c r="N297" s="796" t="str">
        <f>IF(基本情報入力シート!Y334="","",基本情報入力シート!Y334)</f>
        <v/>
      </c>
      <c r="O297" s="804"/>
      <c r="P297" s="808"/>
      <c r="Q297" s="813"/>
      <c r="R297" s="820"/>
      <c r="S297" s="825"/>
      <c r="T297" s="830" t="str">
        <f>IFERROR(S297*VLOOKUP(AE297,'【参考】数式用3'!$AD$3:$BA$14,MATCH(N297,'【参考】数式用3'!$AD$2:$BA$2,0)),"")</f>
        <v/>
      </c>
      <c r="U297" s="835"/>
      <c r="V297" s="842"/>
      <c r="W297" s="843"/>
      <c r="X297" s="852" t="str">
        <f>IFERROR(V297*VLOOKUP(AF297,'【参考】数式用3'!$AD$15:$BA$23,MATCH(N297,'【参考】数式用3'!$AD$2:$BA$2,0)),"")</f>
        <v/>
      </c>
      <c r="Y297" s="861"/>
      <c r="Z297" s="864"/>
      <c r="AA297" s="870"/>
      <c r="AB297" s="852" t="str">
        <f>IFERROR(AA297*VLOOKUP(AG297,'【参考】数式用3'!$AD$24:$BA$27,MATCH(N297,'【参考】数式用3'!$AD$2:$BA$2,0)),"")</f>
        <v/>
      </c>
      <c r="AC297" s="878"/>
      <c r="AD297" s="881" t="str">
        <f t="shared" si="16"/>
        <v/>
      </c>
      <c r="AE297" s="884" t="str">
        <f t="shared" si="17"/>
        <v/>
      </c>
      <c r="AF297" s="884" t="str">
        <f t="shared" si="18"/>
        <v/>
      </c>
      <c r="AG297" s="884" t="str">
        <f t="shared" si="19"/>
        <v/>
      </c>
    </row>
    <row r="298" spans="1:33" ht="24.9" customHeight="1">
      <c r="A298" s="729">
        <v>283</v>
      </c>
      <c r="B298" s="742" t="str">
        <f>IF(基本情報入力シート!C335="","",基本情報入力シート!C335)</f>
        <v/>
      </c>
      <c r="C298" s="750"/>
      <c r="D298" s="750"/>
      <c r="E298" s="750"/>
      <c r="F298" s="750"/>
      <c r="G298" s="750"/>
      <c r="H298" s="750"/>
      <c r="I298" s="761"/>
      <c r="J298" s="767" t="str">
        <f>IF(基本情報入力シート!M335="","",基本情報入力シート!M335)</f>
        <v/>
      </c>
      <c r="K298" s="768" t="str">
        <f>IF(基本情報入力シート!R335="","",基本情報入力シート!R335)</f>
        <v/>
      </c>
      <c r="L298" s="768" t="str">
        <f>IF(基本情報入力シート!W335="","",基本情報入力シート!W335)</f>
        <v/>
      </c>
      <c r="M298" s="784" t="str">
        <f>IF(基本情報入力シート!X335="","",基本情報入力シート!X335)</f>
        <v/>
      </c>
      <c r="N298" s="796" t="str">
        <f>IF(基本情報入力シート!Y335="","",基本情報入力シート!Y335)</f>
        <v/>
      </c>
      <c r="O298" s="804"/>
      <c r="P298" s="808"/>
      <c r="Q298" s="813"/>
      <c r="R298" s="820"/>
      <c r="S298" s="825"/>
      <c r="T298" s="830" t="str">
        <f>IFERROR(S298*VLOOKUP(AE298,'【参考】数式用3'!$AD$3:$BA$14,MATCH(N298,'【参考】数式用3'!$AD$2:$BA$2,0)),"")</f>
        <v/>
      </c>
      <c r="U298" s="835"/>
      <c r="V298" s="842"/>
      <c r="W298" s="843"/>
      <c r="X298" s="852" t="str">
        <f>IFERROR(V298*VLOOKUP(AF298,'【参考】数式用3'!$AD$15:$BA$23,MATCH(N298,'【参考】数式用3'!$AD$2:$BA$2,0)),"")</f>
        <v/>
      </c>
      <c r="Y298" s="861"/>
      <c r="Z298" s="864"/>
      <c r="AA298" s="870"/>
      <c r="AB298" s="852" t="str">
        <f>IFERROR(AA298*VLOOKUP(AG298,'【参考】数式用3'!$AD$24:$BA$27,MATCH(N298,'【参考】数式用3'!$AD$2:$BA$2,0)),"")</f>
        <v/>
      </c>
      <c r="AC298" s="878"/>
      <c r="AD298" s="881" t="str">
        <f t="shared" si="16"/>
        <v/>
      </c>
      <c r="AE298" s="884" t="str">
        <f t="shared" si="17"/>
        <v/>
      </c>
      <c r="AF298" s="884" t="str">
        <f t="shared" si="18"/>
        <v/>
      </c>
      <c r="AG298" s="884" t="str">
        <f t="shared" si="19"/>
        <v/>
      </c>
    </row>
    <row r="299" spans="1:33" ht="24.9" customHeight="1">
      <c r="A299" s="729">
        <v>284</v>
      </c>
      <c r="B299" s="742" t="str">
        <f>IF(基本情報入力シート!C336="","",基本情報入力シート!C336)</f>
        <v/>
      </c>
      <c r="C299" s="750"/>
      <c r="D299" s="750"/>
      <c r="E299" s="750"/>
      <c r="F299" s="750"/>
      <c r="G299" s="750"/>
      <c r="H299" s="750"/>
      <c r="I299" s="761"/>
      <c r="J299" s="767" t="str">
        <f>IF(基本情報入力シート!M336="","",基本情報入力シート!M336)</f>
        <v/>
      </c>
      <c r="K299" s="768" t="str">
        <f>IF(基本情報入力シート!R336="","",基本情報入力シート!R336)</f>
        <v/>
      </c>
      <c r="L299" s="768" t="str">
        <f>IF(基本情報入力シート!W336="","",基本情報入力シート!W336)</f>
        <v/>
      </c>
      <c r="M299" s="784" t="str">
        <f>IF(基本情報入力シート!X336="","",基本情報入力シート!X336)</f>
        <v/>
      </c>
      <c r="N299" s="796" t="str">
        <f>IF(基本情報入力シート!Y336="","",基本情報入力シート!Y336)</f>
        <v/>
      </c>
      <c r="O299" s="804"/>
      <c r="P299" s="808"/>
      <c r="Q299" s="813"/>
      <c r="R299" s="820"/>
      <c r="S299" s="825"/>
      <c r="T299" s="830" t="str">
        <f>IFERROR(S299*VLOOKUP(AE299,'【参考】数式用3'!$AD$3:$BA$14,MATCH(N299,'【参考】数式用3'!$AD$2:$BA$2,0)),"")</f>
        <v/>
      </c>
      <c r="U299" s="835"/>
      <c r="V299" s="842"/>
      <c r="W299" s="843"/>
      <c r="X299" s="852" t="str">
        <f>IFERROR(V299*VLOOKUP(AF299,'【参考】数式用3'!$AD$15:$BA$23,MATCH(N299,'【参考】数式用3'!$AD$2:$BA$2,0)),"")</f>
        <v/>
      </c>
      <c r="Y299" s="861"/>
      <c r="Z299" s="864"/>
      <c r="AA299" s="870"/>
      <c r="AB299" s="852" t="str">
        <f>IFERROR(AA299*VLOOKUP(AG299,'【参考】数式用3'!$AD$24:$BA$27,MATCH(N299,'【参考】数式用3'!$AD$2:$BA$2,0)),"")</f>
        <v/>
      </c>
      <c r="AC299" s="878"/>
      <c r="AD299" s="881" t="str">
        <f t="shared" si="16"/>
        <v/>
      </c>
      <c r="AE299" s="884" t="str">
        <f t="shared" si="17"/>
        <v/>
      </c>
      <c r="AF299" s="884" t="str">
        <f t="shared" si="18"/>
        <v/>
      </c>
      <c r="AG299" s="884" t="str">
        <f t="shared" si="19"/>
        <v/>
      </c>
    </row>
    <row r="300" spans="1:33" ht="24.9" customHeight="1">
      <c r="A300" s="729">
        <v>285</v>
      </c>
      <c r="B300" s="742" t="str">
        <f>IF(基本情報入力シート!C337="","",基本情報入力シート!C337)</f>
        <v/>
      </c>
      <c r="C300" s="750"/>
      <c r="D300" s="750"/>
      <c r="E300" s="750"/>
      <c r="F300" s="750"/>
      <c r="G300" s="750"/>
      <c r="H300" s="750"/>
      <c r="I300" s="761"/>
      <c r="J300" s="767" t="str">
        <f>IF(基本情報入力シート!M337="","",基本情報入力シート!M337)</f>
        <v/>
      </c>
      <c r="K300" s="768" t="str">
        <f>IF(基本情報入力シート!R337="","",基本情報入力シート!R337)</f>
        <v/>
      </c>
      <c r="L300" s="768" t="str">
        <f>IF(基本情報入力シート!W337="","",基本情報入力シート!W337)</f>
        <v/>
      </c>
      <c r="M300" s="784" t="str">
        <f>IF(基本情報入力シート!X337="","",基本情報入力シート!X337)</f>
        <v/>
      </c>
      <c r="N300" s="796" t="str">
        <f>IF(基本情報入力シート!Y337="","",基本情報入力シート!Y337)</f>
        <v/>
      </c>
      <c r="O300" s="804"/>
      <c r="P300" s="808"/>
      <c r="Q300" s="813"/>
      <c r="R300" s="820"/>
      <c r="S300" s="825"/>
      <c r="T300" s="830" t="str">
        <f>IFERROR(S300*VLOOKUP(AE300,'【参考】数式用3'!$AD$3:$BA$14,MATCH(N300,'【参考】数式用3'!$AD$2:$BA$2,0)),"")</f>
        <v/>
      </c>
      <c r="U300" s="835"/>
      <c r="V300" s="842"/>
      <c r="W300" s="843"/>
      <c r="X300" s="852" t="str">
        <f>IFERROR(V300*VLOOKUP(AF300,'【参考】数式用3'!$AD$15:$BA$23,MATCH(N300,'【参考】数式用3'!$AD$2:$BA$2,0)),"")</f>
        <v/>
      </c>
      <c r="Y300" s="861"/>
      <c r="Z300" s="864"/>
      <c r="AA300" s="870"/>
      <c r="AB300" s="852" t="str">
        <f>IFERROR(AA300*VLOOKUP(AG300,'【参考】数式用3'!$AD$24:$BA$27,MATCH(N300,'【参考】数式用3'!$AD$2:$BA$2,0)),"")</f>
        <v/>
      </c>
      <c r="AC300" s="878"/>
      <c r="AD300" s="881" t="str">
        <f t="shared" si="16"/>
        <v/>
      </c>
      <c r="AE300" s="884" t="str">
        <f t="shared" si="17"/>
        <v/>
      </c>
      <c r="AF300" s="884" t="str">
        <f t="shared" si="18"/>
        <v/>
      </c>
      <c r="AG300" s="884" t="str">
        <f t="shared" si="19"/>
        <v/>
      </c>
    </row>
    <row r="301" spans="1:33" ht="24.9" customHeight="1">
      <c r="A301" s="729">
        <v>286</v>
      </c>
      <c r="B301" s="742" t="str">
        <f>IF(基本情報入力シート!C338="","",基本情報入力シート!C338)</f>
        <v/>
      </c>
      <c r="C301" s="750"/>
      <c r="D301" s="750"/>
      <c r="E301" s="750"/>
      <c r="F301" s="750"/>
      <c r="G301" s="750"/>
      <c r="H301" s="750"/>
      <c r="I301" s="761"/>
      <c r="J301" s="767" t="str">
        <f>IF(基本情報入力シート!M338="","",基本情報入力シート!M338)</f>
        <v/>
      </c>
      <c r="K301" s="768" t="str">
        <f>IF(基本情報入力シート!R338="","",基本情報入力シート!R338)</f>
        <v/>
      </c>
      <c r="L301" s="768" t="str">
        <f>IF(基本情報入力シート!W338="","",基本情報入力シート!W338)</f>
        <v/>
      </c>
      <c r="M301" s="784" t="str">
        <f>IF(基本情報入力シート!X338="","",基本情報入力シート!X338)</f>
        <v/>
      </c>
      <c r="N301" s="796" t="str">
        <f>IF(基本情報入力シート!Y338="","",基本情報入力シート!Y338)</f>
        <v/>
      </c>
      <c r="O301" s="804"/>
      <c r="P301" s="808"/>
      <c r="Q301" s="813"/>
      <c r="R301" s="820"/>
      <c r="S301" s="825"/>
      <c r="T301" s="830" t="str">
        <f>IFERROR(S301*VLOOKUP(AE301,'【参考】数式用3'!$AD$3:$BA$14,MATCH(N301,'【参考】数式用3'!$AD$2:$BA$2,0)),"")</f>
        <v/>
      </c>
      <c r="U301" s="835"/>
      <c r="V301" s="842"/>
      <c r="W301" s="843"/>
      <c r="X301" s="852" t="str">
        <f>IFERROR(V301*VLOOKUP(AF301,'【参考】数式用3'!$AD$15:$BA$23,MATCH(N301,'【参考】数式用3'!$AD$2:$BA$2,0)),"")</f>
        <v/>
      </c>
      <c r="Y301" s="861"/>
      <c r="Z301" s="864"/>
      <c r="AA301" s="870"/>
      <c r="AB301" s="852" t="str">
        <f>IFERROR(AA301*VLOOKUP(AG301,'【参考】数式用3'!$AD$24:$BA$27,MATCH(N301,'【参考】数式用3'!$AD$2:$BA$2,0)),"")</f>
        <v/>
      </c>
      <c r="AC301" s="878"/>
      <c r="AD301" s="881" t="str">
        <f t="shared" si="16"/>
        <v/>
      </c>
      <c r="AE301" s="884" t="str">
        <f t="shared" si="17"/>
        <v/>
      </c>
      <c r="AF301" s="884" t="str">
        <f t="shared" si="18"/>
        <v/>
      </c>
      <c r="AG301" s="884" t="str">
        <f t="shared" si="19"/>
        <v/>
      </c>
    </row>
    <row r="302" spans="1:33" ht="24.9" customHeight="1">
      <c r="A302" s="729">
        <v>287</v>
      </c>
      <c r="B302" s="742" t="str">
        <f>IF(基本情報入力シート!C339="","",基本情報入力シート!C339)</f>
        <v/>
      </c>
      <c r="C302" s="750"/>
      <c r="D302" s="750"/>
      <c r="E302" s="750"/>
      <c r="F302" s="750"/>
      <c r="G302" s="750"/>
      <c r="H302" s="750"/>
      <c r="I302" s="761"/>
      <c r="J302" s="767" t="str">
        <f>IF(基本情報入力シート!M339="","",基本情報入力シート!M339)</f>
        <v/>
      </c>
      <c r="K302" s="768" t="str">
        <f>IF(基本情報入力シート!R339="","",基本情報入力シート!R339)</f>
        <v/>
      </c>
      <c r="L302" s="768" t="str">
        <f>IF(基本情報入力シート!W339="","",基本情報入力シート!W339)</f>
        <v/>
      </c>
      <c r="M302" s="784" t="str">
        <f>IF(基本情報入力シート!X339="","",基本情報入力シート!X339)</f>
        <v/>
      </c>
      <c r="N302" s="796" t="str">
        <f>IF(基本情報入力シート!Y339="","",基本情報入力シート!Y339)</f>
        <v/>
      </c>
      <c r="O302" s="804"/>
      <c r="P302" s="808"/>
      <c r="Q302" s="813"/>
      <c r="R302" s="820"/>
      <c r="S302" s="825"/>
      <c r="T302" s="830" t="str">
        <f>IFERROR(S302*VLOOKUP(AE302,'【参考】数式用3'!$AD$3:$BA$14,MATCH(N302,'【参考】数式用3'!$AD$2:$BA$2,0)),"")</f>
        <v/>
      </c>
      <c r="U302" s="835"/>
      <c r="V302" s="842"/>
      <c r="W302" s="843"/>
      <c r="X302" s="852" t="str">
        <f>IFERROR(V302*VLOOKUP(AF302,'【参考】数式用3'!$AD$15:$BA$23,MATCH(N302,'【参考】数式用3'!$AD$2:$BA$2,0)),"")</f>
        <v/>
      </c>
      <c r="Y302" s="861"/>
      <c r="Z302" s="864"/>
      <c r="AA302" s="870"/>
      <c r="AB302" s="852" t="str">
        <f>IFERROR(AA302*VLOOKUP(AG302,'【参考】数式用3'!$AD$24:$BA$27,MATCH(N302,'【参考】数式用3'!$AD$2:$BA$2,0)),"")</f>
        <v/>
      </c>
      <c r="AC302" s="878"/>
      <c r="AD302" s="881" t="str">
        <f t="shared" si="16"/>
        <v/>
      </c>
      <c r="AE302" s="884" t="str">
        <f t="shared" si="17"/>
        <v/>
      </c>
      <c r="AF302" s="884" t="str">
        <f t="shared" si="18"/>
        <v/>
      </c>
      <c r="AG302" s="884" t="str">
        <f t="shared" si="19"/>
        <v/>
      </c>
    </row>
    <row r="303" spans="1:33" ht="24.9" customHeight="1">
      <c r="A303" s="729">
        <v>288</v>
      </c>
      <c r="B303" s="742" t="str">
        <f>IF(基本情報入力シート!C340="","",基本情報入力シート!C340)</f>
        <v/>
      </c>
      <c r="C303" s="750"/>
      <c r="D303" s="750"/>
      <c r="E303" s="750"/>
      <c r="F303" s="750"/>
      <c r="G303" s="750"/>
      <c r="H303" s="750"/>
      <c r="I303" s="761"/>
      <c r="J303" s="767" t="str">
        <f>IF(基本情報入力シート!M340="","",基本情報入力シート!M340)</f>
        <v/>
      </c>
      <c r="K303" s="768" t="str">
        <f>IF(基本情報入力シート!R340="","",基本情報入力シート!R340)</f>
        <v/>
      </c>
      <c r="L303" s="768" t="str">
        <f>IF(基本情報入力シート!W340="","",基本情報入力シート!W340)</f>
        <v/>
      </c>
      <c r="M303" s="784" t="str">
        <f>IF(基本情報入力シート!X340="","",基本情報入力シート!X340)</f>
        <v/>
      </c>
      <c r="N303" s="796" t="str">
        <f>IF(基本情報入力シート!Y340="","",基本情報入力シート!Y340)</f>
        <v/>
      </c>
      <c r="O303" s="804"/>
      <c r="P303" s="808"/>
      <c r="Q303" s="813"/>
      <c r="R303" s="820"/>
      <c r="S303" s="825"/>
      <c r="T303" s="830" t="str">
        <f>IFERROR(S303*VLOOKUP(AE303,'【参考】数式用3'!$AD$3:$BA$14,MATCH(N303,'【参考】数式用3'!$AD$2:$BA$2,0)),"")</f>
        <v/>
      </c>
      <c r="U303" s="835"/>
      <c r="V303" s="842"/>
      <c r="W303" s="843"/>
      <c r="X303" s="852" t="str">
        <f>IFERROR(V303*VLOOKUP(AF303,'【参考】数式用3'!$AD$15:$BA$23,MATCH(N303,'【参考】数式用3'!$AD$2:$BA$2,0)),"")</f>
        <v/>
      </c>
      <c r="Y303" s="861"/>
      <c r="Z303" s="864"/>
      <c r="AA303" s="870"/>
      <c r="AB303" s="852" t="str">
        <f>IFERROR(AA303*VLOOKUP(AG303,'【参考】数式用3'!$AD$24:$BA$27,MATCH(N303,'【参考】数式用3'!$AD$2:$BA$2,0)),"")</f>
        <v/>
      </c>
      <c r="AC303" s="878"/>
      <c r="AD303" s="881" t="str">
        <f t="shared" si="16"/>
        <v/>
      </c>
      <c r="AE303" s="884" t="str">
        <f t="shared" si="17"/>
        <v/>
      </c>
      <c r="AF303" s="884" t="str">
        <f t="shared" si="18"/>
        <v/>
      </c>
      <c r="AG303" s="884" t="str">
        <f t="shared" si="19"/>
        <v/>
      </c>
    </row>
    <row r="304" spans="1:33" ht="24.9" customHeight="1">
      <c r="A304" s="729">
        <v>289</v>
      </c>
      <c r="B304" s="742" t="str">
        <f>IF(基本情報入力シート!C341="","",基本情報入力シート!C341)</f>
        <v/>
      </c>
      <c r="C304" s="750"/>
      <c r="D304" s="750"/>
      <c r="E304" s="750"/>
      <c r="F304" s="750"/>
      <c r="G304" s="750"/>
      <c r="H304" s="750"/>
      <c r="I304" s="761"/>
      <c r="J304" s="767" t="str">
        <f>IF(基本情報入力シート!M341="","",基本情報入力シート!M341)</f>
        <v/>
      </c>
      <c r="K304" s="768" t="str">
        <f>IF(基本情報入力シート!R341="","",基本情報入力シート!R341)</f>
        <v/>
      </c>
      <c r="L304" s="768" t="str">
        <f>IF(基本情報入力シート!W341="","",基本情報入力シート!W341)</f>
        <v/>
      </c>
      <c r="M304" s="784" t="str">
        <f>IF(基本情報入力シート!X341="","",基本情報入力シート!X341)</f>
        <v/>
      </c>
      <c r="N304" s="796" t="str">
        <f>IF(基本情報入力シート!Y341="","",基本情報入力シート!Y341)</f>
        <v/>
      </c>
      <c r="O304" s="804"/>
      <c r="P304" s="808"/>
      <c r="Q304" s="813"/>
      <c r="R304" s="820"/>
      <c r="S304" s="825"/>
      <c r="T304" s="830" t="str">
        <f>IFERROR(S304*VLOOKUP(AE304,'【参考】数式用3'!$AD$3:$BA$14,MATCH(N304,'【参考】数式用3'!$AD$2:$BA$2,0)),"")</f>
        <v/>
      </c>
      <c r="U304" s="835"/>
      <c r="V304" s="842"/>
      <c r="W304" s="843"/>
      <c r="X304" s="852" t="str">
        <f>IFERROR(V304*VLOOKUP(AF304,'【参考】数式用3'!$AD$15:$BA$23,MATCH(N304,'【参考】数式用3'!$AD$2:$BA$2,0)),"")</f>
        <v/>
      </c>
      <c r="Y304" s="861"/>
      <c r="Z304" s="864"/>
      <c r="AA304" s="870"/>
      <c r="AB304" s="852" t="str">
        <f>IFERROR(AA304*VLOOKUP(AG304,'【参考】数式用3'!$AD$24:$BA$27,MATCH(N304,'【参考】数式用3'!$AD$2:$BA$2,0)),"")</f>
        <v/>
      </c>
      <c r="AC304" s="878"/>
      <c r="AD304" s="881" t="str">
        <f t="shared" si="16"/>
        <v/>
      </c>
      <c r="AE304" s="884" t="str">
        <f t="shared" si="17"/>
        <v/>
      </c>
      <c r="AF304" s="884" t="str">
        <f t="shared" si="18"/>
        <v/>
      </c>
      <c r="AG304" s="884" t="str">
        <f t="shared" si="19"/>
        <v/>
      </c>
    </row>
    <row r="305" spans="1:33" ht="24.9" customHeight="1">
      <c r="A305" s="729">
        <v>290</v>
      </c>
      <c r="B305" s="742" t="str">
        <f>IF(基本情報入力シート!C342="","",基本情報入力シート!C342)</f>
        <v/>
      </c>
      <c r="C305" s="750"/>
      <c r="D305" s="750"/>
      <c r="E305" s="750"/>
      <c r="F305" s="750"/>
      <c r="G305" s="750"/>
      <c r="H305" s="750"/>
      <c r="I305" s="761"/>
      <c r="J305" s="767" t="str">
        <f>IF(基本情報入力シート!M342="","",基本情報入力シート!M342)</f>
        <v/>
      </c>
      <c r="K305" s="768" t="str">
        <f>IF(基本情報入力シート!R342="","",基本情報入力シート!R342)</f>
        <v/>
      </c>
      <c r="L305" s="768" t="str">
        <f>IF(基本情報入力シート!W342="","",基本情報入力シート!W342)</f>
        <v/>
      </c>
      <c r="M305" s="784" t="str">
        <f>IF(基本情報入力シート!X342="","",基本情報入力シート!X342)</f>
        <v/>
      </c>
      <c r="N305" s="796" t="str">
        <f>IF(基本情報入力シート!Y342="","",基本情報入力シート!Y342)</f>
        <v/>
      </c>
      <c r="O305" s="804"/>
      <c r="P305" s="808"/>
      <c r="Q305" s="813"/>
      <c r="R305" s="820"/>
      <c r="S305" s="825"/>
      <c r="T305" s="830" t="str">
        <f>IFERROR(S305*VLOOKUP(AE305,'【参考】数式用3'!$AD$3:$BA$14,MATCH(N305,'【参考】数式用3'!$AD$2:$BA$2,0)),"")</f>
        <v/>
      </c>
      <c r="U305" s="835"/>
      <c r="V305" s="842"/>
      <c r="W305" s="843"/>
      <c r="X305" s="852" t="str">
        <f>IFERROR(V305*VLOOKUP(AF305,'【参考】数式用3'!$AD$15:$BA$23,MATCH(N305,'【参考】数式用3'!$AD$2:$BA$2,0)),"")</f>
        <v/>
      </c>
      <c r="Y305" s="861"/>
      <c r="Z305" s="864"/>
      <c r="AA305" s="870"/>
      <c r="AB305" s="852" t="str">
        <f>IFERROR(AA305*VLOOKUP(AG305,'【参考】数式用3'!$AD$24:$BA$27,MATCH(N305,'【参考】数式用3'!$AD$2:$BA$2,0)),"")</f>
        <v/>
      </c>
      <c r="AC305" s="878"/>
      <c r="AD305" s="881" t="str">
        <f t="shared" si="16"/>
        <v/>
      </c>
      <c r="AE305" s="884" t="str">
        <f t="shared" si="17"/>
        <v/>
      </c>
      <c r="AF305" s="884" t="str">
        <f t="shared" si="18"/>
        <v/>
      </c>
      <c r="AG305" s="884" t="str">
        <f t="shared" si="19"/>
        <v/>
      </c>
    </row>
    <row r="306" spans="1:33" ht="24.9" customHeight="1">
      <c r="A306" s="729">
        <v>291</v>
      </c>
      <c r="B306" s="742" t="str">
        <f>IF(基本情報入力シート!C343="","",基本情報入力シート!C343)</f>
        <v/>
      </c>
      <c r="C306" s="750"/>
      <c r="D306" s="750"/>
      <c r="E306" s="750"/>
      <c r="F306" s="750"/>
      <c r="G306" s="750"/>
      <c r="H306" s="750"/>
      <c r="I306" s="761"/>
      <c r="J306" s="767" t="str">
        <f>IF(基本情報入力シート!M343="","",基本情報入力シート!M343)</f>
        <v/>
      </c>
      <c r="K306" s="768" t="str">
        <f>IF(基本情報入力シート!R343="","",基本情報入力シート!R343)</f>
        <v/>
      </c>
      <c r="L306" s="768" t="str">
        <f>IF(基本情報入力シート!W343="","",基本情報入力シート!W343)</f>
        <v/>
      </c>
      <c r="M306" s="784" t="str">
        <f>IF(基本情報入力シート!X343="","",基本情報入力シート!X343)</f>
        <v/>
      </c>
      <c r="N306" s="796" t="str">
        <f>IF(基本情報入力シート!Y343="","",基本情報入力シート!Y343)</f>
        <v/>
      </c>
      <c r="O306" s="804"/>
      <c r="P306" s="808"/>
      <c r="Q306" s="813"/>
      <c r="R306" s="820"/>
      <c r="S306" s="825"/>
      <c r="T306" s="830" t="str">
        <f>IFERROR(S306*VLOOKUP(AE306,'【参考】数式用3'!$AD$3:$BA$14,MATCH(N306,'【参考】数式用3'!$AD$2:$BA$2,0)),"")</f>
        <v/>
      </c>
      <c r="U306" s="835"/>
      <c r="V306" s="842"/>
      <c r="W306" s="843"/>
      <c r="X306" s="852" t="str">
        <f>IFERROR(V306*VLOOKUP(AF306,'【参考】数式用3'!$AD$15:$BA$23,MATCH(N306,'【参考】数式用3'!$AD$2:$BA$2,0)),"")</f>
        <v/>
      </c>
      <c r="Y306" s="861"/>
      <c r="Z306" s="864"/>
      <c r="AA306" s="870"/>
      <c r="AB306" s="852" t="str">
        <f>IFERROR(AA306*VLOOKUP(AG306,'【参考】数式用3'!$AD$24:$BA$27,MATCH(N306,'【参考】数式用3'!$AD$2:$BA$2,0)),"")</f>
        <v/>
      </c>
      <c r="AC306" s="878"/>
      <c r="AD306" s="881" t="str">
        <f t="shared" si="16"/>
        <v/>
      </c>
      <c r="AE306" s="884" t="str">
        <f t="shared" si="17"/>
        <v/>
      </c>
      <c r="AF306" s="884" t="str">
        <f t="shared" si="18"/>
        <v/>
      </c>
      <c r="AG306" s="884" t="str">
        <f t="shared" si="19"/>
        <v/>
      </c>
    </row>
    <row r="307" spans="1:33" ht="24.9" customHeight="1">
      <c r="A307" s="729">
        <v>292</v>
      </c>
      <c r="B307" s="742" t="str">
        <f>IF(基本情報入力シート!C344="","",基本情報入力シート!C344)</f>
        <v/>
      </c>
      <c r="C307" s="750"/>
      <c r="D307" s="750"/>
      <c r="E307" s="750"/>
      <c r="F307" s="750"/>
      <c r="G307" s="750"/>
      <c r="H307" s="750"/>
      <c r="I307" s="761"/>
      <c r="J307" s="767" t="str">
        <f>IF(基本情報入力シート!M344="","",基本情報入力シート!M344)</f>
        <v/>
      </c>
      <c r="K307" s="768" t="str">
        <f>IF(基本情報入力シート!R344="","",基本情報入力シート!R344)</f>
        <v/>
      </c>
      <c r="L307" s="768" t="str">
        <f>IF(基本情報入力シート!W344="","",基本情報入力シート!W344)</f>
        <v/>
      </c>
      <c r="M307" s="784" t="str">
        <f>IF(基本情報入力シート!X344="","",基本情報入力シート!X344)</f>
        <v/>
      </c>
      <c r="N307" s="796" t="str">
        <f>IF(基本情報入力シート!Y344="","",基本情報入力シート!Y344)</f>
        <v/>
      </c>
      <c r="O307" s="804"/>
      <c r="P307" s="808"/>
      <c r="Q307" s="813"/>
      <c r="R307" s="820"/>
      <c r="S307" s="825"/>
      <c r="T307" s="830" t="str">
        <f>IFERROR(S307*VLOOKUP(AE307,'【参考】数式用3'!$AD$3:$BA$14,MATCH(N307,'【参考】数式用3'!$AD$2:$BA$2,0)),"")</f>
        <v/>
      </c>
      <c r="U307" s="835"/>
      <c r="V307" s="842"/>
      <c r="W307" s="843"/>
      <c r="X307" s="852" t="str">
        <f>IFERROR(V307*VLOOKUP(AF307,'【参考】数式用3'!$AD$15:$BA$23,MATCH(N307,'【参考】数式用3'!$AD$2:$BA$2,0)),"")</f>
        <v/>
      </c>
      <c r="Y307" s="861"/>
      <c r="Z307" s="864"/>
      <c r="AA307" s="870"/>
      <c r="AB307" s="852" t="str">
        <f>IFERROR(AA307*VLOOKUP(AG307,'【参考】数式用3'!$AD$24:$BA$27,MATCH(N307,'【参考】数式用3'!$AD$2:$BA$2,0)),"")</f>
        <v/>
      </c>
      <c r="AC307" s="878"/>
      <c r="AD307" s="881" t="str">
        <f t="shared" si="16"/>
        <v/>
      </c>
      <c r="AE307" s="884" t="str">
        <f t="shared" si="17"/>
        <v/>
      </c>
      <c r="AF307" s="884" t="str">
        <f t="shared" si="18"/>
        <v/>
      </c>
      <c r="AG307" s="884" t="str">
        <f t="shared" si="19"/>
        <v/>
      </c>
    </row>
    <row r="308" spans="1:33" ht="24.9" customHeight="1">
      <c r="A308" s="729">
        <v>293</v>
      </c>
      <c r="B308" s="742" t="str">
        <f>IF(基本情報入力シート!C345="","",基本情報入力シート!C345)</f>
        <v/>
      </c>
      <c r="C308" s="750"/>
      <c r="D308" s="750"/>
      <c r="E308" s="750"/>
      <c r="F308" s="750"/>
      <c r="G308" s="750"/>
      <c r="H308" s="750"/>
      <c r="I308" s="761"/>
      <c r="J308" s="767" t="str">
        <f>IF(基本情報入力シート!M345="","",基本情報入力シート!M345)</f>
        <v/>
      </c>
      <c r="K308" s="768" t="str">
        <f>IF(基本情報入力シート!R345="","",基本情報入力シート!R345)</f>
        <v/>
      </c>
      <c r="L308" s="768" t="str">
        <f>IF(基本情報入力シート!W345="","",基本情報入力シート!W345)</f>
        <v/>
      </c>
      <c r="M308" s="784" t="str">
        <f>IF(基本情報入力シート!X345="","",基本情報入力シート!X345)</f>
        <v/>
      </c>
      <c r="N308" s="796" t="str">
        <f>IF(基本情報入力シート!Y345="","",基本情報入力シート!Y345)</f>
        <v/>
      </c>
      <c r="O308" s="804"/>
      <c r="P308" s="808"/>
      <c r="Q308" s="813"/>
      <c r="R308" s="820"/>
      <c r="S308" s="825"/>
      <c r="T308" s="830" t="str">
        <f>IFERROR(S308*VLOOKUP(AE308,'【参考】数式用3'!$AD$3:$BA$14,MATCH(N308,'【参考】数式用3'!$AD$2:$BA$2,0)),"")</f>
        <v/>
      </c>
      <c r="U308" s="835"/>
      <c r="V308" s="842"/>
      <c r="W308" s="843"/>
      <c r="X308" s="852" t="str">
        <f>IFERROR(V308*VLOOKUP(AF308,'【参考】数式用3'!$AD$15:$BA$23,MATCH(N308,'【参考】数式用3'!$AD$2:$BA$2,0)),"")</f>
        <v/>
      </c>
      <c r="Y308" s="861"/>
      <c r="Z308" s="864"/>
      <c r="AA308" s="870"/>
      <c r="AB308" s="852" t="str">
        <f>IFERROR(AA308*VLOOKUP(AG308,'【参考】数式用3'!$AD$24:$BA$27,MATCH(N308,'【参考】数式用3'!$AD$2:$BA$2,0)),"")</f>
        <v/>
      </c>
      <c r="AC308" s="878"/>
      <c r="AD308" s="881" t="str">
        <f t="shared" si="16"/>
        <v/>
      </c>
      <c r="AE308" s="884" t="str">
        <f t="shared" si="17"/>
        <v/>
      </c>
      <c r="AF308" s="884" t="str">
        <f t="shared" si="18"/>
        <v/>
      </c>
      <c r="AG308" s="884" t="str">
        <f t="shared" si="19"/>
        <v/>
      </c>
    </row>
    <row r="309" spans="1:33" ht="24.9" customHeight="1">
      <c r="A309" s="729">
        <v>294</v>
      </c>
      <c r="B309" s="742" t="str">
        <f>IF(基本情報入力シート!C346="","",基本情報入力シート!C346)</f>
        <v/>
      </c>
      <c r="C309" s="750"/>
      <c r="D309" s="750"/>
      <c r="E309" s="750"/>
      <c r="F309" s="750"/>
      <c r="G309" s="750"/>
      <c r="H309" s="750"/>
      <c r="I309" s="761"/>
      <c r="J309" s="767" t="str">
        <f>IF(基本情報入力シート!M346="","",基本情報入力シート!M346)</f>
        <v/>
      </c>
      <c r="K309" s="768" t="str">
        <f>IF(基本情報入力シート!R346="","",基本情報入力シート!R346)</f>
        <v/>
      </c>
      <c r="L309" s="768" t="str">
        <f>IF(基本情報入力シート!W346="","",基本情報入力シート!W346)</f>
        <v/>
      </c>
      <c r="M309" s="784" t="str">
        <f>IF(基本情報入力シート!X346="","",基本情報入力シート!X346)</f>
        <v/>
      </c>
      <c r="N309" s="796" t="str">
        <f>IF(基本情報入力シート!Y346="","",基本情報入力シート!Y346)</f>
        <v/>
      </c>
      <c r="O309" s="804"/>
      <c r="P309" s="808"/>
      <c r="Q309" s="813"/>
      <c r="R309" s="820"/>
      <c r="S309" s="825"/>
      <c r="T309" s="830" t="str">
        <f>IFERROR(S309*VLOOKUP(AE309,'【参考】数式用3'!$AD$3:$BA$14,MATCH(N309,'【参考】数式用3'!$AD$2:$BA$2,0)),"")</f>
        <v/>
      </c>
      <c r="U309" s="835"/>
      <c r="V309" s="842"/>
      <c r="W309" s="843"/>
      <c r="X309" s="852" t="str">
        <f>IFERROR(V309*VLOOKUP(AF309,'【参考】数式用3'!$AD$15:$BA$23,MATCH(N309,'【参考】数式用3'!$AD$2:$BA$2,0)),"")</f>
        <v/>
      </c>
      <c r="Y309" s="861"/>
      <c r="Z309" s="864"/>
      <c r="AA309" s="870"/>
      <c r="AB309" s="852" t="str">
        <f>IFERROR(AA309*VLOOKUP(AG309,'【参考】数式用3'!$AD$24:$BA$27,MATCH(N309,'【参考】数式用3'!$AD$2:$BA$2,0)),"")</f>
        <v/>
      </c>
      <c r="AC309" s="878"/>
      <c r="AD309" s="881" t="str">
        <f t="shared" si="16"/>
        <v/>
      </c>
      <c r="AE309" s="884" t="str">
        <f t="shared" si="17"/>
        <v/>
      </c>
      <c r="AF309" s="884" t="str">
        <f t="shared" si="18"/>
        <v/>
      </c>
      <c r="AG309" s="884" t="str">
        <f t="shared" si="19"/>
        <v/>
      </c>
    </row>
    <row r="310" spans="1:33" ht="24.9" customHeight="1">
      <c r="A310" s="729">
        <v>295</v>
      </c>
      <c r="B310" s="742" t="str">
        <f>IF(基本情報入力シート!C347="","",基本情報入力シート!C347)</f>
        <v/>
      </c>
      <c r="C310" s="750"/>
      <c r="D310" s="750"/>
      <c r="E310" s="750"/>
      <c r="F310" s="750"/>
      <c r="G310" s="750"/>
      <c r="H310" s="750"/>
      <c r="I310" s="761"/>
      <c r="J310" s="767" t="str">
        <f>IF(基本情報入力シート!M347="","",基本情報入力シート!M347)</f>
        <v/>
      </c>
      <c r="K310" s="768" t="str">
        <f>IF(基本情報入力シート!R347="","",基本情報入力シート!R347)</f>
        <v/>
      </c>
      <c r="L310" s="768" t="str">
        <f>IF(基本情報入力シート!W347="","",基本情報入力シート!W347)</f>
        <v/>
      </c>
      <c r="M310" s="784" t="str">
        <f>IF(基本情報入力シート!X347="","",基本情報入力シート!X347)</f>
        <v/>
      </c>
      <c r="N310" s="796" t="str">
        <f>IF(基本情報入力シート!Y347="","",基本情報入力シート!Y347)</f>
        <v/>
      </c>
      <c r="O310" s="804"/>
      <c r="P310" s="808"/>
      <c r="Q310" s="813"/>
      <c r="R310" s="820"/>
      <c r="S310" s="825"/>
      <c r="T310" s="830" t="str">
        <f>IFERROR(S310*VLOOKUP(AE310,'【参考】数式用3'!$AD$3:$BA$14,MATCH(N310,'【参考】数式用3'!$AD$2:$BA$2,0)),"")</f>
        <v/>
      </c>
      <c r="U310" s="835"/>
      <c r="V310" s="842"/>
      <c r="W310" s="843"/>
      <c r="X310" s="852" t="str">
        <f>IFERROR(V310*VLOOKUP(AF310,'【参考】数式用3'!$AD$15:$BA$23,MATCH(N310,'【参考】数式用3'!$AD$2:$BA$2,0)),"")</f>
        <v/>
      </c>
      <c r="Y310" s="861"/>
      <c r="Z310" s="864"/>
      <c r="AA310" s="870"/>
      <c r="AB310" s="852" t="str">
        <f>IFERROR(AA310*VLOOKUP(AG310,'【参考】数式用3'!$AD$24:$BA$27,MATCH(N310,'【参考】数式用3'!$AD$2:$BA$2,0)),"")</f>
        <v/>
      </c>
      <c r="AC310" s="878"/>
      <c r="AD310" s="881" t="str">
        <f t="shared" si="16"/>
        <v/>
      </c>
      <c r="AE310" s="884" t="str">
        <f t="shared" si="17"/>
        <v/>
      </c>
      <c r="AF310" s="884" t="str">
        <f t="shared" si="18"/>
        <v/>
      </c>
      <c r="AG310" s="884" t="str">
        <f t="shared" si="19"/>
        <v/>
      </c>
    </row>
    <row r="311" spans="1:33" ht="24.9" customHeight="1">
      <c r="A311" s="729">
        <v>296</v>
      </c>
      <c r="B311" s="742" t="str">
        <f>IF(基本情報入力シート!C348="","",基本情報入力シート!C348)</f>
        <v/>
      </c>
      <c r="C311" s="750"/>
      <c r="D311" s="750"/>
      <c r="E311" s="750"/>
      <c r="F311" s="750"/>
      <c r="G311" s="750"/>
      <c r="H311" s="750"/>
      <c r="I311" s="761"/>
      <c r="J311" s="767" t="str">
        <f>IF(基本情報入力シート!M348="","",基本情報入力シート!M348)</f>
        <v/>
      </c>
      <c r="K311" s="768" t="str">
        <f>IF(基本情報入力シート!R348="","",基本情報入力シート!R348)</f>
        <v/>
      </c>
      <c r="L311" s="768" t="str">
        <f>IF(基本情報入力シート!W348="","",基本情報入力シート!W348)</f>
        <v/>
      </c>
      <c r="M311" s="784" t="str">
        <f>IF(基本情報入力シート!X348="","",基本情報入力シート!X348)</f>
        <v/>
      </c>
      <c r="N311" s="796" t="str">
        <f>IF(基本情報入力シート!Y348="","",基本情報入力シート!Y348)</f>
        <v/>
      </c>
      <c r="O311" s="804"/>
      <c r="P311" s="808"/>
      <c r="Q311" s="813"/>
      <c r="R311" s="820"/>
      <c r="S311" s="825"/>
      <c r="T311" s="830" t="str">
        <f>IFERROR(S311*VLOOKUP(AE311,'【参考】数式用3'!$AD$3:$BA$14,MATCH(N311,'【参考】数式用3'!$AD$2:$BA$2,0)),"")</f>
        <v/>
      </c>
      <c r="U311" s="835"/>
      <c r="V311" s="842"/>
      <c r="W311" s="843"/>
      <c r="X311" s="852" t="str">
        <f>IFERROR(V311*VLOOKUP(AF311,'【参考】数式用3'!$AD$15:$BA$23,MATCH(N311,'【参考】数式用3'!$AD$2:$BA$2,0)),"")</f>
        <v/>
      </c>
      <c r="Y311" s="861"/>
      <c r="Z311" s="864"/>
      <c r="AA311" s="870"/>
      <c r="AB311" s="852" t="str">
        <f>IFERROR(AA311*VLOOKUP(AG311,'【参考】数式用3'!$AD$24:$BA$27,MATCH(N311,'【参考】数式用3'!$AD$2:$BA$2,0)),"")</f>
        <v/>
      </c>
      <c r="AC311" s="878"/>
      <c r="AD311" s="881" t="str">
        <f t="shared" si="16"/>
        <v/>
      </c>
      <c r="AE311" s="884" t="str">
        <f t="shared" si="17"/>
        <v/>
      </c>
      <c r="AF311" s="884" t="str">
        <f t="shared" si="18"/>
        <v/>
      </c>
      <c r="AG311" s="884" t="str">
        <f t="shared" si="19"/>
        <v/>
      </c>
    </row>
    <row r="312" spans="1:33" ht="24.9" customHeight="1">
      <c r="A312" s="729">
        <v>297</v>
      </c>
      <c r="B312" s="742" t="str">
        <f>IF(基本情報入力シート!C349="","",基本情報入力シート!C349)</f>
        <v/>
      </c>
      <c r="C312" s="750"/>
      <c r="D312" s="750"/>
      <c r="E312" s="750"/>
      <c r="F312" s="750"/>
      <c r="G312" s="750"/>
      <c r="H312" s="750"/>
      <c r="I312" s="761"/>
      <c r="J312" s="767" t="str">
        <f>IF(基本情報入力シート!M349="","",基本情報入力シート!M349)</f>
        <v/>
      </c>
      <c r="K312" s="768" t="str">
        <f>IF(基本情報入力シート!R349="","",基本情報入力シート!R349)</f>
        <v/>
      </c>
      <c r="L312" s="768" t="str">
        <f>IF(基本情報入力シート!W349="","",基本情報入力シート!W349)</f>
        <v/>
      </c>
      <c r="M312" s="784" t="str">
        <f>IF(基本情報入力シート!X349="","",基本情報入力シート!X349)</f>
        <v/>
      </c>
      <c r="N312" s="796" t="str">
        <f>IF(基本情報入力シート!Y349="","",基本情報入力シート!Y349)</f>
        <v/>
      </c>
      <c r="O312" s="804"/>
      <c r="P312" s="808"/>
      <c r="Q312" s="813"/>
      <c r="R312" s="820"/>
      <c r="S312" s="825"/>
      <c r="T312" s="830" t="str">
        <f>IFERROR(S312*VLOOKUP(AE312,'【参考】数式用3'!$AD$3:$BA$14,MATCH(N312,'【参考】数式用3'!$AD$2:$BA$2,0)),"")</f>
        <v/>
      </c>
      <c r="U312" s="835"/>
      <c r="V312" s="842"/>
      <c r="W312" s="843"/>
      <c r="X312" s="852" t="str">
        <f>IFERROR(V312*VLOOKUP(AF312,'【参考】数式用3'!$AD$15:$BA$23,MATCH(N312,'【参考】数式用3'!$AD$2:$BA$2,0)),"")</f>
        <v/>
      </c>
      <c r="Y312" s="861"/>
      <c r="Z312" s="864"/>
      <c r="AA312" s="870"/>
      <c r="AB312" s="852" t="str">
        <f>IFERROR(AA312*VLOOKUP(AG312,'【参考】数式用3'!$AD$24:$BA$27,MATCH(N312,'【参考】数式用3'!$AD$2:$BA$2,0)),"")</f>
        <v/>
      </c>
      <c r="AC312" s="878"/>
      <c r="AD312" s="881" t="str">
        <f t="shared" si="16"/>
        <v/>
      </c>
      <c r="AE312" s="884" t="str">
        <f t="shared" si="17"/>
        <v/>
      </c>
      <c r="AF312" s="884" t="str">
        <f t="shared" si="18"/>
        <v/>
      </c>
      <c r="AG312" s="884" t="str">
        <f t="shared" si="19"/>
        <v/>
      </c>
    </row>
    <row r="313" spans="1:33" ht="24.9" customHeight="1">
      <c r="A313" s="729">
        <v>298</v>
      </c>
      <c r="B313" s="742" t="str">
        <f>IF(基本情報入力シート!C350="","",基本情報入力シート!C350)</f>
        <v/>
      </c>
      <c r="C313" s="750"/>
      <c r="D313" s="750"/>
      <c r="E313" s="750"/>
      <c r="F313" s="750"/>
      <c r="G313" s="750"/>
      <c r="H313" s="750"/>
      <c r="I313" s="761"/>
      <c r="J313" s="767" t="str">
        <f>IF(基本情報入力シート!M350="","",基本情報入力シート!M350)</f>
        <v/>
      </c>
      <c r="K313" s="768" t="str">
        <f>IF(基本情報入力シート!R350="","",基本情報入力シート!R350)</f>
        <v/>
      </c>
      <c r="L313" s="768" t="str">
        <f>IF(基本情報入力シート!W350="","",基本情報入力シート!W350)</f>
        <v/>
      </c>
      <c r="M313" s="784" t="str">
        <f>IF(基本情報入力シート!X350="","",基本情報入力シート!X350)</f>
        <v/>
      </c>
      <c r="N313" s="796" t="str">
        <f>IF(基本情報入力シート!Y350="","",基本情報入力シート!Y350)</f>
        <v/>
      </c>
      <c r="O313" s="804"/>
      <c r="P313" s="808"/>
      <c r="Q313" s="813"/>
      <c r="R313" s="820"/>
      <c r="S313" s="825"/>
      <c r="T313" s="830" t="str">
        <f>IFERROR(S313*VLOOKUP(AE313,'【参考】数式用3'!$AD$3:$BA$14,MATCH(N313,'【参考】数式用3'!$AD$2:$BA$2,0)),"")</f>
        <v/>
      </c>
      <c r="U313" s="835"/>
      <c r="V313" s="842"/>
      <c r="W313" s="843"/>
      <c r="X313" s="852" t="str">
        <f>IFERROR(V313*VLOOKUP(AF313,'【参考】数式用3'!$AD$15:$BA$23,MATCH(N313,'【参考】数式用3'!$AD$2:$BA$2,0)),"")</f>
        <v/>
      </c>
      <c r="Y313" s="861"/>
      <c r="Z313" s="864"/>
      <c r="AA313" s="870"/>
      <c r="AB313" s="852" t="str">
        <f>IFERROR(AA313*VLOOKUP(AG313,'【参考】数式用3'!$AD$24:$BA$27,MATCH(N313,'【参考】数式用3'!$AD$2:$BA$2,0)),"")</f>
        <v/>
      </c>
      <c r="AC313" s="878"/>
      <c r="AD313" s="881" t="str">
        <f t="shared" si="16"/>
        <v/>
      </c>
      <c r="AE313" s="884" t="str">
        <f t="shared" si="17"/>
        <v/>
      </c>
      <c r="AF313" s="884" t="str">
        <f t="shared" si="18"/>
        <v/>
      </c>
      <c r="AG313" s="884" t="str">
        <f t="shared" si="19"/>
        <v/>
      </c>
    </row>
    <row r="314" spans="1:33" ht="24.9" customHeight="1">
      <c r="A314" s="729">
        <v>299</v>
      </c>
      <c r="B314" s="742" t="str">
        <f>IF(基本情報入力シート!C351="","",基本情報入力シート!C351)</f>
        <v/>
      </c>
      <c r="C314" s="750"/>
      <c r="D314" s="750"/>
      <c r="E314" s="750"/>
      <c r="F314" s="750"/>
      <c r="G314" s="750"/>
      <c r="H314" s="750"/>
      <c r="I314" s="761"/>
      <c r="J314" s="767" t="str">
        <f>IF(基本情報入力シート!M351="","",基本情報入力シート!M351)</f>
        <v/>
      </c>
      <c r="K314" s="768" t="str">
        <f>IF(基本情報入力シート!R351="","",基本情報入力シート!R351)</f>
        <v/>
      </c>
      <c r="L314" s="768" t="str">
        <f>IF(基本情報入力シート!W351="","",基本情報入力シート!W351)</f>
        <v/>
      </c>
      <c r="M314" s="784" t="str">
        <f>IF(基本情報入力シート!X351="","",基本情報入力シート!X351)</f>
        <v/>
      </c>
      <c r="N314" s="796" t="str">
        <f>IF(基本情報入力シート!Y351="","",基本情報入力シート!Y351)</f>
        <v/>
      </c>
      <c r="O314" s="804"/>
      <c r="P314" s="808"/>
      <c r="Q314" s="813"/>
      <c r="R314" s="820"/>
      <c r="S314" s="825"/>
      <c r="T314" s="830" t="str">
        <f>IFERROR(S314*VLOOKUP(AE314,'【参考】数式用3'!$AD$3:$BA$14,MATCH(N314,'【参考】数式用3'!$AD$2:$BA$2,0)),"")</f>
        <v/>
      </c>
      <c r="U314" s="835"/>
      <c r="V314" s="842"/>
      <c r="W314" s="843"/>
      <c r="X314" s="852" t="str">
        <f>IFERROR(V314*VLOOKUP(AF314,'【参考】数式用3'!$AD$15:$BA$23,MATCH(N314,'【参考】数式用3'!$AD$2:$BA$2,0)),"")</f>
        <v/>
      </c>
      <c r="Y314" s="861"/>
      <c r="Z314" s="864"/>
      <c r="AA314" s="870"/>
      <c r="AB314" s="852" t="str">
        <f>IFERROR(AA314*VLOOKUP(AG314,'【参考】数式用3'!$AD$24:$BA$27,MATCH(N314,'【参考】数式用3'!$AD$2:$BA$2,0)),"")</f>
        <v/>
      </c>
      <c r="AC314" s="878"/>
      <c r="AD314" s="881" t="str">
        <f t="shared" si="16"/>
        <v/>
      </c>
      <c r="AE314" s="884" t="str">
        <f t="shared" si="17"/>
        <v/>
      </c>
      <c r="AF314" s="884" t="str">
        <f t="shared" si="18"/>
        <v/>
      </c>
      <c r="AG314" s="884" t="str">
        <f t="shared" si="19"/>
        <v/>
      </c>
    </row>
    <row r="315" spans="1:33" ht="24.9" customHeight="1">
      <c r="A315" s="729">
        <v>300</v>
      </c>
      <c r="B315" s="742" t="str">
        <f>IF(基本情報入力シート!C352="","",基本情報入力シート!C352)</f>
        <v/>
      </c>
      <c r="C315" s="750"/>
      <c r="D315" s="750"/>
      <c r="E315" s="750"/>
      <c r="F315" s="750"/>
      <c r="G315" s="750"/>
      <c r="H315" s="750"/>
      <c r="I315" s="761"/>
      <c r="J315" s="767" t="str">
        <f>IF(基本情報入力シート!M352="","",基本情報入力シート!M352)</f>
        <v/>
      </c>
      <c r="K315" s="768" t="str">
        <f>IF(基本情報入力シート!R352="","",基本情報入力シート!R352)</f>
        <v/>
      </c>
      <c r="L315" s="768" t="str">
        <f>IF(基本情報入力シート!W352="","",基本情報入力シート!W352)</f>
        <v/>
      </c>
      <c r="M315" s="784" t="str">
        <f>IF(基本情報入力シート!X352="","",基本情報入力シート!X352)</f>
        <v/>
      </c>
      <c r="N315" s="796" t="str">
        <f>IF(基本情報入力シート!Y352="","",基本情報入力シート!Y352)</f>
        <v/>
      </c>
      <c r="O315" s="804"/>
      <c r="P315" s="808"/>
      <c r="Q315" s="813"/>
      <c r="R315" s="820"/>
      <c r="S315" s="825"/>
      <c r="T315" s="830" t="str">
        <f>IFERROR(S315*VLOOKUP(AE315,'【参考】数式用3'!$AD$3:$BA$14,MATCH(N315,'【参考】数式用3'!$AD$2:$BA$2,0)),"")</f>
        <v/>
      </c>
      <c r="U315" s="835"/>
      <c r="V315" s="842"/>
      <c r="W315" s="843"/>
      <c r="X315" s="852" t="str">
        <f>IFERROR(V315*VLOOKUP(AF315,'【参考】数式用3'!$AD$15:$BA$23,MATCH(N315,'【参考】数式用3'!$AD$2:$BA$2,0)),"")</f>
        <v/>
      </c>
      <c r="Y315" s="861"/>
      <c r="Z315" s="864"/>
      <c r="AA315" s="870"/>
      <c r="AB315" s="852" t="str">
        <f>IFERROR(AA315*VLOOKUP(AG315,'【参考】数式用3'!$AD$24:$BA$27,MATCH(N315,'【参考】数式用3'!$AD$2:$BA$2,0)),"")</f>
        <v/>
      </c>
      <c r="AC315" s="878"/>
      <c r="AD315" s="881" t="str">
        <f t="shared" si="16"/>
        <v/>
      </c>
      <c r="AE315" s="884" t="str">
        <f t="shared" si="17"/>
        <v/>
      </c>
      <c r="AF315" s="884" t="str">
        <f t="shared" si="18"/>
        <v/>
      </c>
      <c r="AG315" s="884" t="str">
        <f t="shared" si="19"/>
        <v/>
      </c>
    </row>
    <row r="316" spans="1:33" ht="24.9" customHeight="1">
      <c r="A316" s="729">
        <v>301</v>
      </c>
      <c r="B316" s="742" t="str">
        <f>IF(基本情報入力シート!C353="","",基本情報入力シート!C353)</f>
        <v/>
      </c>
      <c r="C316" s="750"/>
      <c r="D316" s="750"/>
      <c r="E316" s="750"/>
      <c r="F316" s="750"/>
      <c r="G316" s="750"/>
      <c r="H316" s="750"/>
      <c r="I316" s="761"/>
      <c r="J316" s="767" t="str">
        <f>IF(基本情報入力シート!M353="","",基本情報入力シート!M353)</f>
        <v/>
      </c>
      <c r="K316" s="768" t="str">
        <f>IF(基本情報入力シート!R353="","",基本情報入力シート!R353)</f>
        <v/>
      </c>
      <c r="L316" s="768" t="str">
        <f>IF(基本情報入力シート!W353="","",基本情報入力シート!W353)</f>
        <v/>
      </c>
      <c r="M316" s="784" t="str">
        <f>IF(基本情報入力シート!X353="","",基本情報入力シート!X353)</f>
        <v/>
      </c>
      <c r="N316" s="796" t="str">
        <f>IF(基本情報入力シート!Y353="","",基本情報入力シート!Y353)</f>
        <v/>
      </c>
      <c r="O316" s="804"/>
      <c r="P316" s="808"/>
      <c r="Q316" s="813"/>
      <c r="R316" s="820"/>
      <c r="S316" s="825"/>
      <c r="T316" s="830" t="str">
        <f>IFERROR(S316*VLOOKUP(AE316,'【参考】数式用3'!$AD$3:$BA$14,MATCH(N316,'【参考】数式用3'!$AD$2:$BA$2,0)),"")</f>
        <v/>
      </c>
      <c r="U316" s="835"/>
      <c r="V316" s="842"/>
      <c r="W316" s="843"/>
      <c r="X316" s="852" t="str">
        <f>IFERROR(V316*VLOOKUP(AF316,'【参考】数式用3'!$AD$15:$BA$23,MATCH(N316,'【参考】数式用3'!$AD$2:$BA$2,0)),"")</f>
        <v/>
      </c>
      <c r="Y316" s="861"/>
      <c r="Z316" s="864"/>
      <c r="AA316" s="870"/>
      <c r="AB316" s="852" t="str">
        <f>IFERROR(AA316*VLOOKUP(AG316,'【参考】数式用3'!$AD$24:$BA$27,MATCH(N316,'【参考】数式用3'!$AD$2:$BA$2,0)),"")</f>
        <v/>
      </c>
      <c r="AC316" s="878"/>
      <c r="AD316" s="881" t="str">
        <f t="shared" si="16"/>
        <v/>
      </c>
      <c r="AE316" s="884" t="str">
        <f t="shared" si="17"/>
        <v/>
      </c>
      <c r="AF316" s="884" t="str">
        <f t="shared" si="18"/>
        <v/>
      </c>
      <c r="AG316" s="884" t="str">
        <f t="shared" si="19"/>
        <v/>
      </c>
    </row>
    <row r="317" spans="1:33" ht="24.9" customHeight="1">
      <c r="A317" s="729">
        <v>302</v>
      </c>
      <c r="B317" s="742" t="str">
        <f>IF(基本情報入力シート!C354="","",基本情報入力シート!C354)</f>
        <v/>
      </c>
      <c r="C317" s="750"/>
      <c r="D317" s="750"/>
      <c r="E317" s="750"/>
      <c r="F317" s="750"/>
      <c r="G317" s="750"/>
      <c r="H317" s="750"/>
      <c r="I317" s="761"/>
      <c r="J317" s="767" t="str">
        <f>IF(基本情報入力シート!M354="","",基本情報入力シート!M354)</f>
        <v/>
      </c>
      <c r="K317" s="768" t="str">
        <f>IF(基本情報入力シート!R354="","",基本情報入力シート!R354)</f>
        <v/>
      </c>
      <c r="L317" s="768" t="str">
        <f>IF(基本情報入力シート!W354="","",基本情報入力シート!W354)</f>
        <v/>
      </c>
      <c r="M317" s="784" t="str">
        <f>IF(基本情報入力シート!X354="","",基本情報入力シート!X354)</f>
        <v/>
      </c>
      <c r="N317" s="796" t="str">
        <f>IF(基本情報入力シート!Y354="","",基本情報入力シート!Y354)</f>
        <v/>
      </c>
      <c r="O317" s="804"/>
      <c r="P317" s="808"/>
      <c r="Q317" s="813"/>
      <c r="R317" s="820"/>
      <c r="S317" s="825"/>
      <c r="T317" s="830" t="str">
        <f>IFERROR(S317*VLOOKUP(AE317,'【参考】数式用3'!$AD$3:$BA$14,MATCH(N317,'【参考】数式用3'!$AD$2:$BA$2,0)),"")</f>
        <v/>
      </c>
      <c r="U317" s="835"/>
      <c r="V317" s="842"/>
      <c r="W317" s="843"/>
      <c r="X317" s="852" t="str">
        <f>IFERROR(V317*VLOOKUP(AF317,'【参考】数式用3'!$AD$15:$BA$23,MATCH(N317,'【参考】数式用3'!$AD$2:$BA$2,0)),"")</f>
        <v/>
      </c>
      <c r="Y317" s="861"/>
      <c r="Z317" s="864"/>
      <c r="AA317" s="870"/>
      <c r="AB317" s="852" t="str">
        <f>IFERROR(AA317*VLOOKUP(AG317,'【参考】数式用3'!$AD$24:$BA$27,MATCH(N317,'【参考】数式用3'!$AD$2:$BA$2,0)),"")</f>
        <v/>
      </c>
      <c r="AC317" s="878"/>
      <c r="AD317" s="881" t="str">
        <f t="shared" si="16"/>
        <v/>
      </c>
      <c r="AE317" s="884" t="str">
        <f t="shared" si="17"/>
        <v/>
      </c>
      <c r="AF317" s="884" t="str">
        <f t="shared" si="18"/>
        <v/>
      </c>
      <c r="AG317" s="884" t="str">
        <f t="shared" si="19"/>
        <v/>
      </c>
    </row>
    <row r="318" spans="1:33" ht="24.9" customHeight="1">
      <c r="A318" s="729">
        <v>303</v>
      </c>
      <c r="B318" s="742" t="str">
        <f>IF(基本情報入力シート!C355="","",基本情報入力シート!C355)</f>
        <v/>
      </c>
      <c r="C318" s="750"/>
      <c r="D318" s="750"/>
      <c r="E318" s="750"/>
      <c r="F318" s="750"/>
      <c r="G318" s="750"/>
      <c r="H318" s="750"/>
      <c r="I318" s="761"/>
      <c r="J318" s="767" t="str">
        <f>IF(基本情報入力シート!M355="","",基本情報入力シート!M355)</f>
        <v/>
      </c>
      <c r="K318" s="768" t="str">
        <f>IF(基本情報入力シート!R355="","",基本情報入力シート!R355)</f>
        <v/>
      </c>
      <c r="L318" s="768" t="str">
        <f>IF(基本情報入力シート!W355="","",基本情報入力シート!W355)</f>
        <v/>
      </c>
      <c r="M318" s="784" t="str">
        <f>IF(基本情報入力シート!X355="","",基本情報入力シート!X355)</f>
        <v/>
      </c>
      <c r="N318" s="796" t="str">
        <f>IF(基本情報入力シート!Y355="","",基本情報入力シート!Y355)</f>
        <v/>
      </c>
      <c r="O318" s="804"/>
      <c r="P318" s="808"/>
      <c r="Q318" s="813"/>
      <c r="R318" s="820"/>
      <c r="S318" s="825"/>
      <c r="T318" s="830" t="str">
        <f>IFERROR(S318*VLOOKUP(AE318,'【参考】数式用3'!$AD$3:$BA$14,MATCH(N318,'【参考】数式用3'!$AD$2:$BA$2,0)),"")</f>
        <v/>
      </c>
      <c r="U318" s="835"/>
      <c r="V318" s="842"/>
      <c r="W318" s="843"/>
      <c r="X318" s="852" t="str">
        <f>IFERROR(V318*VLOOKUP(AF318,'【参考】数式用3'!$AD$15:$BA$23,MATCH(N318,'【参考】数式用3'!$AD$2:$BA$2,0)),"")</f>
        <v/>
      </c>
      <c r="Y318" s="861"/>
      <c r="Z318" s="864"/>
      <c r="AA318" s="870"/>
      <c r="AB318" s="852" t="str">
        <f>IFERROR(AA318*VLOOKUP(AG318,'【参考】数式用3'!$AD$24:$BA$27,MATCH(N318,'【参考】数式用3'!$AD$2:$BA$2,0)),"")</f>
        <v/>
      </c>
      <c r="AC318" s="878"/>
      <c r="AD318" s="881" t="str">
        <f t="shared" si="16"/>
        <v/>
      </c>
      <c r="AE318" s="884" t="str">
        <f t="shared" si="17"/>
        <v/>
      </c>
      <c r="AF318" s="884" t="str">
        <f t="shared" si="18"/>
        <v/>
      </c>
      <c r="AG318" s="884" t="str">
        <f t="shared" si="19"/>
        <v/>
      </c>
    </row>
    <row r="319" spans="1:33" ht="24.9" customHeight="1">
      <c r="A319" s="729">
        <v>304</v>
      </c>
      <c r="B319" s="742" t="str">
        <f>IF(基本情報入力シート!C356="","",基本情報入力シート!C356)</f>
        <v/>
      </c>
      <c r="C319" s="750"/>
      <c r="D319" s="750"/>
      <c r="E319" s="750"/>
      <c r="F319" s="750"/>
      <c r="G319" s="750"/>
      <c r="H319" s="750"/>
      <c r="I319" s="761"/>
      <c r="J319" s="767" t="str">
        <f>IF(基本情報入力シート!M356="","",基本情報入力シート!M356)</f>
        <v/>
      </c>
      <c r="K319" s="768" t="str">
        <f>IF(基本情報入力シート!R356="","",基本情報入力シート!R356)</f>
        <v/>
      </c>
      <c r="L319" s="768" t="str">
        <f>IF(基本情報入力シート!W356="","",基本情報入力シート!W356)</f>
        <v/>
      </c>
      <c r="M319" s="784" t="str">
        <f>IF(基本情報入力シート!X356="","",基本情報入力シート!X356)</f>
        <v/>
      </c>
      <c r="N319" s="796" t="str">
        <f>IF(基本情報入力シート!Y356="","",基本情報入力シート!Y356)</f>
        <v/>
      </c>
      <c r="O319" s="804"/>
      <c r="P319" s="808"/>
      <c r="Q319" s="813"/>
      <c r="R319" s="820"/>
      <c r="S319" s="825"/>
      <c r="T319" s="830" t="str">
        <f>IFERROR(S319*VLOOKUP(AE319,'【参考】数式用3'!$AD$3:$BA$14,MATCH(N319,'【参考】数式用3'!$AD$2:$BA$2,0)),"")</f>
        <v/>
      </c>
      <c r="U319" s="835"/>
      <c r="V319" s="842"/>
      <c r="W319" s="843"/>
      <c r="X319" s="852" t="str">
        <f>IFERROR(V319*VLOOKUP(AF319,'【参考】数式用3'!$AD$15:$BA$23,MATCH(N319,'【参考】数式用3'!$AD$2:$BA$2,0)),"")</f>
        <v/>
      </c>
      <c r="Y319" s="861"/>
      <c r="Z319" s="864"/>
      <c r="AA319" s="870"/>
      <c r="AB319" s="852" t="str">
        <f>IFERROR(AA319*VLOOKUP(AG319,'【参考】数式用3'!$AD$24:$BA$27,MATCH(N319,'【参考】数式用3'!$AD$2:$BA$2,0)),"")</f>
        <v/>
      </c>
      <c r="AC319" s="878"/>
      <c r="AD319" s="881" t="str">
        <f t="shared" si="16"/>
        <v/>
      </c>
      <c r="AE319" s="884" t="str">
        <f t="shared" si="17"/>
        <v/>
      </c>
      <c r="AF319" s="884" t="str">
        <f t="shared" si="18"/>
        <v/>
      </c>
      <c r="AG319" s="884" t="str">
        <f t="shared" si="19"/>
        <v/>
      </c>
    </row>
    <row r="320" spans="1:33" ht="24.9" customHeight="1">
      <c r="A320" s="729">
        <v>305</v>
      </c>
      <c r="B320" s="742" t="str">
        <f>IF(基本情報入力シート!C357="","",基本情報入力シート!C357)</f>
        <v/>
      </c>
      <c r="C320" s="750"/>
      <c r="D320" s="750"/>
      <c r="E320" s="750"/>
      <c r="F320" s="750"/>
      <c r="G320" s="750"/>
      <c r="H320" s="750"/>
      <c r="I320" s="761"/>
      <c r="J320" s="767" t="str">
        <f>IF(基本情報入力シート!M357="","",基本情報入力シート!M357)</f>
        <v/>
      </c>
      <c r="K320" s="768" t="str">
        <f>IF(基本情報入力シート!R357="","",基本情報入力シート!R357)</f>
        <v/>
      </c>
      <c r="L320" s="768" t="str">
        <f>IF(基本情報入力シート!W357="","",基本情報入力シート!W357)</f>
        <v/>
      </c>
      <c r="M320" s="784" t="str">
        <f>IF(基本情報入力シート!X357="","",基本情報入力シート!X357)</f>
        <v/>
      </c>
      <c r="N320" s="796" t="str">
        <f>IF(基本情報入力シート!Y357="","",基本情報入力シート!Y357)</f>
        <v/>
      </c>
      <c r="O320" s="804"/>
      <c r="P320" s="808"/>
      <c r="Q320" s="813"/>
      <c r="R320" s="820"/>
      <c r="S320" s="825"/>
      <c r="T320" s="830" t="str">
        <f>IFERROR(S320*VLOOKUP(AE320,'【参考】数式用3'!$AD$3:$BA$14,MATCH(N320,'【参考】数式用3'!$AD$2:$BA$2,0)),"")</f>
        <v/>
      </c>
      <c r="U320" s="835"/>
      <c r="V320" s="842"/>
      <c r="W320" s="843"/>
      <c r="X320" s="852" t="str">
        <f>IFERROR(V320*VLOOKUP(AF320,'【参考】数式用3'!$AD$15:$BA$23,MATCH(N320,'【参考】数式用3'!$AD$2:$BA$2,0)),"")</f>
        <v/>
      </c>
      <c r="Y320" s="861"/>
      <c r="Z320" s="864"/>
      <c r="AA320" s="870"/>
      <c r="AB320" s="852" t="str">
        <f>IFERROR(AA320*VLOOKUP(AG320,'【参考】数式用3'!$AD$24:$BA$27,MATCH(N320,'【参考】数式用3'!$AD$2:$BA$2,0)),"")</f>
        <v/>
      </c>
      <c r="AC320" s="878"/>
      <c r="AD320" s="881" t="str">
        <f t="shared" si="16"/>
        <v/>
      </c>
      <c r="AE320" s="884" t="str">
        <f t="shared" si="17"/>
        <v/>
      </c>
      <c r="AF320" s="884" t="str">
        <f t="shared" si="18"/>
        <v/>
      </c>
      <c r="AG320" s="884" t="str">
        <f t="shared" si="19"/>
        <v/>
      </c>
    </row>
    <row r="321" spans="1:33" ht="24.9" customHeight="1">
      <c r="A321" s="729">
        <v>306</v>
      </c>
      <c r="B321" s="742" t="str">
        <f>IF(基本情報入力シート!C358="","",基本情報入力シート!C358)</f>
        <v/>
      </c>
      <c r="C321" s="750"/>
      <c r="D321" s="750"/>
      <c r="E321" s="750"/>
      <c r="F321" s="750"/>
      <c r="G321" s="750"/>
      <c r="H321" s="750"/>
      <c r="I321" s="761"/>
      <c r="J321" s="767" t="str">
        <f>IF(基本情報入力シート!M358="","",基本情報入力シート!M358)</f>
        <v/>
      </c>
      <c r="K321" s="768" t="str">
        <f>IF(基本情報入力シート!R358="","",基本情報入力シート!R358)</f>
        <v/>
      </c>
      <c r="L321" s="768" t="str">
        <f>IF(基本情報入力シート!W358="","",基本情報入力シート!W358)</f>
        <v/>
      </c>
      <c r="M321" s="784" t="str">
        <f>IF(基本情報入力シート!X358="","",基本情報入力シート!X358)</f>
        <v/>
      </c>
      <c r="N321" s="796" t="str">
        <f>IF(基本情報入力シート!Y358="","",基本情報入力シート!Y358)</f>
        <v/>
      </c>
      <c r="O321" s="804"/>
      <c r="P321" s="808"/>
      <c r="Q321" s="813"/>
      <c r="R321" s="820"/>
      <c r="S321" s="825"/>
      <c r="T321" s="830" t="str">
        <f>IFERROR(S321*VLOOKUP(AE321,'【参考】数式用3'!$AD$3:$BA$14,MATCH(N321,'【参考】数式用3'!$AD$2:$BA$2,0)),"")</f>
        <v/>
      </c>
      <c r="U321" s="835"/>
      <c r="V321" s="842"/>
      <c r="W321" s="843"/>
      <c r="X321" s="852" t="str">
        <f>IFERROR(V321*VLOOKUP(AF321,'【参考】数式用3'!$AD$15:$BA$23,MATCH(N321,'【参考】数式用3'!$AD$2:$BA$2,0)),"")</f>
        <v/>
      </c>
      <c r="Y321" s="861"/>
      <c r="Z321" s="864"/>
      <c r="AA321" s="870"/>
      <c r="AB321" s="852" t="str">
        <f>IFERROR(AA321*VLOOKUP(AG321,'【参考】数式用3'!$AD$24:$BA$27,MATCH(N321,'【参考】数式用3'!$AD$2:$BA$2,0)),"")</f>
        <v/>
      </c>
      <c r="AC321" s="878"/>
      <c r="AD321" s="881" t="str">
        <f t="shared" si="16"/>
        <v/>
      </c>
      <c r="AE321" s="884" t="str">
        <f t="shared" si="17"/>
        <v/>
      </c>
      <c r="AF321" s="884" t="str">
        <f t="shared" si="18"/>
        <v/>
      </c>
      <c r="AG321" s="884" t="str">
        <f t="shared" si="19"/>
        <v/>
      </c>
    </row>
    <row r="322" spans="1:33" ht="24.9" customHeight="1">
      <c r="A322" s="729">
        <v>307</v>
      </c>
      <c r="B322" s="742" t="str">
        <f>IF(基本情報入力シート!C359="","",基本情報入力シート!C359)</f>
        <v/>
      </c>
      <c r="C322" s="750"/>
      <c r="D322" s="750"/>
      <c r="E322" s="750"/>
      <c r="F322" s="750"/>
      <c r="G322" s="750"/>
      <c r="H322" s="750"/>
      <c r="I322" s="761"/>
      <c r="J322" s="767" t="str">
        <f>IF(基本情報入力シート!M359="","",基本情報入力シート!M359)</f>
        <v/>
      </c>
      <c r="K322" s="768" t="str">
        <f>IF(基本情報入力シート!R359="","",基本情報入力シート!R359)</f>
        <v/>
      </c>
      <c r="L322" s="768" t="str">
        <f>IF(基本情報入力シート!W359="","",基本情報入力シート!W359)</f>
        <v/>
      </c>
      <c r="M322" s="784" t="str">
        <f>IF(基本情報入力シート!X359="","",基本情報入力シート!X359)</f>
        <v/>
      </c>
      <c r="N322" s="796" t="str">
        <f>IF(基本情報入力シート!Y359="","",基本情報入力シート!Y359)</f>
        <v/>
      </c>
      <c r="O322" s="804"/>
      <c r="P322" s="808"/>
      <c r="Q322" s="813"/>
      <c r="R322" s="820"/>
      <c r="S322" s="825"/>
      <c r="T322" s="830" t="str">
        <f>IFERROR(S322*VLOOKUP(AE322,'【参考】数式用3'!$AD$3:$BA$14,MATCH(N322,'【参考】数式用3'!$AD$2:$BA$2,0)),"")</f>
        <v/>
      </c>
      <c r="U322" s="835"/>
      <c r="V322" s="842"/>
      <c r="W322" s="843"/>
      <c r="X322" s="852" t="str">
        <f>IFERROR(V322*VLOOKUP(AF322,'【参考】数式用3'!$AD$15:$BA$23,MATCH(N322,'【参考】数式用3'!$AD$2:$BA$2,0)),"")</f>
        <v/>
      </c>
      <c r="Y322" s="861"/>
      <c r="Z322" s="864"/>
      <c r="AA322" s="870"/>
      <c r="AB322" s="852" t="str">
        <f>IFERROR(AA322*VLOOKUP(AG322,'【参考】数式用3'!$AD$24:$BA$27,MATCH(N322,'【参考】数式用3'!$AD$2:$BA$2,0)),"")</f>
        <v/>
      </c>
      <c r="AC322" s="878"/>
      <c r="AD322" s="881" t="str">
        <f t="shared" si="16"/>
        <v/>
      </c>
      <c r="AE322" s="884" t="str">
        <f t="shared" si="17"/>
        <v/>
      </c>
      <c r="AF322" s="884" t="str">
        <f t="shared" si="18"/>
        <v/>
      </c>
      <c r="AG322" s="884" t="str">
        <f t="shared" si="19"/>
        <v/>
      </c>
    </row>
    <row r="323" spans="1:33" ht="24.9" customHeight="1">
      <c r="A323" s="729">
        <v>308</v>
      </c>
      <c r="B323" s="742" t="str">
        <f>IF(基本情報入力シート!C360="","",基本情報入力シート!C360)</f>
        <v/>
      </c>
      <c r="C323" s="750"/>
      <c r="D323" s="750"/>
      <c r="E323" s="750"/>
      <c r="F323" s="750"/>
      <c r="G323" s="750"/>
      <c r="H323" s="750"/>
      <c r="I323" s="761"/>
      <c r="J323" s="767" t="str">
        <f>IF(基本情報入力シート!M360="","",基本情報入力シート!M360)</f>
        <v/>
      </c>
      <c r="K323" s="768" t="str">
        <f>IF(基本情報入力シート!R360="","",基本情報入力シート!R360)</f>
        <v/>
      </c>
      <c r="L323" s="768" t="str">
        <f>IF(基本情報入力シート!W360="","",基本情報入力シート!W360)</f>
        <v/>
      </c>
      <c r="M323" s="784" t="str">
        <f>IF(基本情報入力シート!X360="","",基本情報入力シート!X360)</f>
        <v/>
      </c>
      <c r="N323" s="796" t="str">
        <f>IF(基本情報入力シート!Y360="","",基本情報入力シート!Y360)</f>
        <v/>
      </c>
      <c r="O323" s="804"/>
      <c r="P323" s="808"/>
      <c r="Q323" s="813"/>
      <c r="R323" s="820"/>
      <c r="S323" s="825"/>
      <c r="T323" s="830" t="str">
        <f>IFERROR(S323*VLOOKUP(AE323,'【参考】数式用3'!$AD$3:$BA$14,MATCH(N323,'【参考】数式用3'!$AD$2:$BA$2,0)),"")</f>
        <v/>
      </c>
      <c r="U323" s="835"/>
      <c r="V323" s="842"/>
      <c r="W323" s="843"/>
      <c r="X323" s="852" t="str">
        <f>IFERROR(V323*VLOOKUP(AF323,'【参考】数式用3'!$AD$15:$BA$23,MATCH(N323,'【参考】数式用3'!$AD$2:$BA$2,0)),"")</f>
        <v/>
      </c>
      <c r="Y323" s="861"/>
      <c r="Z323" s="864"/>
      <c r="AA323" s="870"/>
      <c r="AB323" s="852" t="str">
        <f>IFERROR(AA323*VLOOKUP(AG323,'【参考】数式用3'!$AD$24:$BA$27,MATCH(N323,'【参考】数式用3'!$AD$2:$BA$2,0)),"")</f>
        <v/>
      </c>
      <c r="AC323" s="878"/>
      <c r="AD323" s="881" t="str">
        <f t="shared" si="16"/>
        <v/>
      </c>
      <c r="AE323" s="884" t="str">
        <f t="shared" si="17"/>
        <v/>
      </c>
      <c r="AF323" s="884" t="str">
        <f t="shared" si="18"/>
        <v/>
      </c>
      <c r="AG323" s="884" t="str">
        <f t="shared" si="19"/>
        <v/>
      </c>
    </row>
    <row r="324" spans="1:33" ht="24.9" customHeight="1">
      <c r="A324" s="729">
        <v>309</v>
      </c>
      <c r="B324" s="742" t="str">
        <f>IF(基本情報入力シート!C361="","",基本情報入力シート!C361)</f>
        <v/>
      </c>
      <c r="C324" s="750"/>
      <c r="D324" s="750"/>
      <c r="E324" s="750"/>
      <c r="F324" s="750"/>
      <c r="G324" s="750"/>
      <c r="H324" s="750"/>
      <c r="I324" s="761"/>
      <c r="J324" s="767" t="str">
        <f>IF(基本情報入力シート!M361="","",基本情報入力シート!M361)</f>
        <v/>
      </c>
      <c r="K324" s="768" t="str">
        <f>IF(基本情報入力シート!R361="","",基本情報入力シート!R361)</f>
        <v/>
      </c>
      <c r="L324" s="768" t="str">
        <f>IF(基本情報入力シート!W361="","",基本情報入力シート!W361)</f>
        <v/>
      </c>
      <c r="M324" s="784" t="str">
        <f>IF(基本情報入力シート!X361="","",基本情報入力シート!X361)</f>
        <v/>
      </c>
      <c r="N324" s="796" t="str">
        <f>IF(基本情報入力シート!Y361="","",基本情報入力シート!Y361)</f>
        <v/>
      </c>
      <c r="O324" s="804"/>
      <c r="P324" s="808"/>
      <c r="Q324" s="813"/>
      <c r="R324" s="820"/>
      <c r="S324" s="825"/>
      <c r="T324" s="830" t="str">
        <f>IFERROR(S324*VLOOKUP(AE324,'【参考】数式用3'!$AD$3:$BA$14,MATCH(N324,'【参考】数式用3'!$AD$2:$BA$2,0)),"")</f>
        <v/>
      </c>
      <c r="U324" s="835"/>
      <c r="V324" s="842"/>
      <c r="W324" s="843"/>
      <c r="X324" s="852" t="str">
        <f>IFERROR(V324*VLOOKUP(AF324,'【参考】数式用3'!$AD$15:$BA$23,MATCH(N324,'【参考】数式用3'!$AD$2:$BA$2,0)),"")</f>
        <v/>
      </c>
      <c r="Y324" s="861"/>
      <c r="Z324" s="864"/>
      <c r="AA324" s="870"/>
      <c r="AB324" s="852" t="str">
        <f>IFERROR(AA324*VLOOKUP(AG324,'【参考】数式用3'!$AD$24:$BA$27,MATCH(N324,'【参考】数式用3'!$AD$2:$BA$2,0)),"")</f>
        <v/>
      </c>
      <c r="AC324" s="878"/>
      <c r="AD324" s="881" t="str">
        <f t="shared" si="16"/>
        <v/>
      </c>
      <c r="AE324" s="884" t="str">
        <f t="shared" si="17"/>
        <v/>
      </c>
      <c r="AF324" s="884" t="str">
        <f t="shared" si="18"/>
        <v/>
      </c>
      <c r="AG324" s="884" t="str">
        <f t="shared" si="19"/>
        <v/>
      </c>
    </row>
    <row r="325" spans="1:33" ht="24.9" customHeight="1">
      <c r="A325" s="729">
        <v>310</v>
      </c>
      <c r="B325" s="742" t="str">
        <f>IF(基本情報入力シート!C362="","",基本情報入力シート!C362)</f>
        <v/>
      </c>
      <c r="C325" s="750"/>
      <c r="D325" s="750"/>
      <c r="E325" s="750"/>
      <c r="F325" s="750"/>
      <c r="G325" s="750"/>
      <c r="H325" s="750"/>
      <c r="I325" s="761"/>
      <c r="J325" s="767" t="str">
        <f>IF(基本情報入力シート!M362="","",基本情報入力シート!M362)</f>
        <v/>
      </c>
      <c r="K325" s="768" t="str">
        <f>IF(基本情報入力シート!R362="","",基本情報入力シート!R362)</f>
        <v/>
      </c>
      <c r="L325" s="768" t="str">
        <f>IF(基本情報入力シート!W362="","",基本情報入力シート!W362)</f>
        <v/>
      </c>
      <c r="M325" s="784" t="str">
        <f>IF(基本情報入力シート!X362="","",基本情報入力シート!X362)</f>
        <v/>
      </c>
      <c r="N325" s="796" t="str">
        <f>IF(基本情報入力シート!Y362="","",基本情報入力シート!Y362)</f>
        <v/>
      </c>
      <c r="O325" s="804"/>
      <c r="P325" s="808"/>
      <c r="Q325" s="813"/>
      <c r="R325" s="820"/>
      <c r="S325" s="825"/>
      <c r="T325" s="830" t="str">
        <f>IFERROR(S325*VLOOKUP(AE325,'【参考】数式用3'!$AD$3:$BA$14,MATCH(N325,'【参考】数式用3'!$AD$2:$BA$2,0)),"")</f>
        <v/>
      </c>
      <c r="U325" s="835"/>
      <c r="V325" s="842"/>
      <c r="W325" s="843"/>
      <c r="X325" s="852" t="str">
        <f>IFERROR(V325*VLOOKUP(AF325,'【参考】数式用3'!$AD$15:$BA$23,MATCH(N325,'【参考】数式用3'!$AD$2:$BA$2,0)),"")</f>
        <v/>
      </c>
      <c r="Y325" s="861"/>
      <c r="Z325" s="864"/>
      <c r="AA325" s="870"/>
      <c r="AB325" s="852" t="str">
        <f>IFERROR(AA325*VLOOKUP(AG325,'【参考】数式用3'!$AD$24:$BA$27,MATCH(N325,'【参考】数式用3'!$AD$2:$BA$2,0)),"")</f>
        <v/>
      </c>
      <c r="AC325" s="878"/>
      <c r="AD325" s="881" t="str">
        <f t="shared" si="16"/>
        <v/>
      </c>
      <c r="AE325" s="884" t="str">
        <f t="shared" si="17"/>
        <v/>
      </c>
      <c r="AF325" s="884" t="str">
        <f t="shared" si="18"/>
        <v/>
      </c>
      <c r="AG325" s="884" t="str">
        <f t="shared" si="19"/>
        <v/>
      </c>
    </row>
    <row r="326" spans="1:33" ht="24.9" customHeight="1">
      <c r="A326" s="729">
        <v>311</v>
      </c>
      <c r="B326" s="742" t="str">
        <f>IF(基本情報入力シート!C363="","",基本情報入力シート!C363)</f>
        <v/>
      </c>
      <c r="C326" s="750"/>
      <c r="D326" s="750"/>
      <c r="E326" s="750"/>
      <c r="F326" s="750"/>
      <c r="G326" s="750"/>
      <c r="H326" s="750"/>
      <c r="I326" s="761"/>
      <c r="J326" s="767" t="str">
        <f>IF(基本情報入力シート!M363="","",基本情報入力シート!M363)</f>
        <v/>
      </c>
      <c r="K326" s="768" t="str">
        <f>IF(基本情報入力シート!R363="","",基本情報入力シート!R363)</f>
        <v/>
      </c>
      <c r="L326" s="768" t="str">
        <f>IF(基本情報入力シート!W363="","",基本情報入力シート!W363)</f>
        <v/>
      </c>
      <c r="M326" s="784" t="str">
        <f>IF(基本情報入力シート!X363="","",基本情報入力シート!X363)</f>
        <v/>
      </c>
      <c r="N326" s="796" t="str">
        <f>IF(基本情報入力シート!Y363="","",基本情報入力シート!Y363)</f>
        <v/>
      </c>
      <c r="O326" s="804"/>
      <c r="P326" s="808"/>
      <c r="Q326" s="813"/>
      <c r="R326" s="820"/>
      <c r="S326" s="825"/>
      <c r="T326" s="830" t="str">
        <f>IFERROR(S326*VLOOKUP(AE326,'【参考】数式用3'!$AD$3:$BA$14,MATCH(N326,'【参考】数式用3'!$AD$2:$BA$2,0)),"")</f>
        <v/>
      </c>
      <c r="U326" s="835"/>
      <c r="V326" s="842"/>
      <c r="W326" s="843"/>
      <c r="X326" s="852" t="str">
        <f>IFERROR(V326*VLOOKUP(AF326,'【参考】数式用3'!$AD$15:$BA$23,MATCH(N326,'【参考】数式用3'!$AD$2:$BA$2,0)),"")</f>
        <v/>
      </c>
      <c r="Y326" s="861"/>
      <c r="Z326" s="864"/>
      <c r="AA326" s="870"/>
      <c r="AB326" s="852" t="str">
        <f>IFERROR(AA326*VLOOKUP(AG326,'【参考】数式用3'!$AD$24:$BA$27,MATCH(N326,'【参考】数式用3'!$AD$2:$BA$2,0)),"")</f>
        <v/>
      </c>
      <c r="AC326" s="878"/>
      <c r="AD326" s="881" t="str">
        <f t="shared" si="16"/>
        <v/>
      </c>
      <c r="AE326" s="884" t="str">
        <f t="shared" si="17"/>
        <v/>
      </c>
      <c r="AF326" s="884" t="str">
        <f t="shared" si="18"/>
        <v/>
      </c>
      <c r="AG326" s="884" t="str">
        <f t="shared" si="19"/>
        <v/>
      </c>
    </row>
    <row r="327" spans="1:33" ht="24.9" customHeight="1">
      <c r="A327" s="729">
        <v>312</v>
      </c>
      <c r="B327" s="742" t="str">
        <f>IF(基本情報入力シート!C364="","",基本情報入力シート!C364)</f>
        <v/>
      </c>
      <c r="C327" s="750"/>
      <c r="D327" s="750"/>
      <c r="E327" s="750"/>
      <c r="F327" s="750"/>
      <c r="G327" s="750"/>
      <c r="H327" s="750"/>
      <c r="I327" s="761"/>
      <c r="J327" s="767" t="str">
        <f>IF(基本情報入力シート!M364="","",基本情報入力シート!M364)</f>
        <v/>
      </c>
      <c r="K327" s="768" t="str">
        <f>IF(基本情報入力シート!R364="","",基本情報入力シート!R364)</f>
        <v/>
      </c>
      <c r="L327" s="768" t="str">
        <f>IF(基本情報入力シート!W364="","",基本情報入力シート!W364)</f>
        <v/>
      </c>
      <c r="M327" s="784" t="str">
        <f>IF(基本情報入力シート!X364="","",基本情報入力シート!X364)</f>
        <v/>
      </c>
      <c r="N327" s="796" t="str">
        <f>IF(基本情報入力シート!Y364="","",基本情報入力シート!Y364)</f>
        <v/>
      </c>
      <c r="O327" s="804"/>
      <c r="P327" s="808"/>
      <c r="Q327" s="813"/>
      <c r="R327" s="820"/>
      <c r="S327" s="825"/>
      <c r="T327" s="830" t="str">
        <f>IFERROR(S327*VLOOKUP(AE327,'【参考】数式用3'!$AD$3:$BA$14,MATCH(N327,'【参考】数式用3'!$AD$2:$BA$2,0)),"")</f>
        <v/>
      </c>
      <c r="U327" s="835"/>
      <c r="V327" s="842"/>
      <c r="W327" s="843"/>
      <c r="X327" s="852" t="str">
        <f>IFERROR(V327*VLOOKUP(AF327,'【参考】数式用3'!$AD$15:$BA$23,MATCH(N327,'【参考】数式用3'!$AD$2:$BA$2,0)),"")</f>
        <v/>
      </c>
      <c r="Y327" s="861"/>
      <c r="Z327" s="864"/>
      <c r="AA327" s="870"/>
      <c r="AB327" s="852" t="str">
        <f>IFERROR(AA327*VLOOKUP(AG327,'【参考】数式用3'!$AD$24:$BA$27,MATCH(N327,'【参考】数式用3'!$AD$2:$BA$2,0)),"")</f>
        <v/>
      </c>
      <c r="AC327" s="878"/>
      <c r="AD327" s="881" t="str">
        <f t="shared" si="16"/>
        <v/>
      </c>
      <c r="AE327" s="884" t="str">
        <f t="shared" si="17"/>
        <v/>
      </c>
      <c r="AF327" s="884" t="str">
        <f t="shared" si="18"/>
        <v/>
      </c>
      <c r="AG327" s="884" t="str">
        <f t="shared" si="19"/>
        <v/>
      </c>
    </row>
    <row r="328" spans="1:33" ht="24.9" customHeight="1">
      <c r="A328" s="729">
        <v>313</v>
      </c>
      <c r="B328" s="742" t="str">
        <f>IF(基本情報入力シート!C365="","",基本情報入力シート!C365)</f>
        <v/>
      </c>
      <c r="C328" s="750"/>
      <c r="D328" s="750"/>
      <c r="E328" s="750"/>
      <c r="F328" s="750"/>
      <c r="G328" s="750"/>
      <c r="H328" s="750"/>
      <c r="I328" s="761"/>
      <c r="J328" s="767" t="str">
        <f>IF(基本情報入力シート!M365="","",基本情報入力シート!M365)</f>
        <v/>
      </c>
      <c r="K328" s="768" t="str">
        <f>IF(基本情報入力シート!R365="","",基本情報入力シート!R365)</f>
        <v/>
      </c>
      <c r="L328" s="768" t="str">
        <f>IF(基本情報入力シート!W365="","",基本情報入力シート!W365)</f>
        <v/>
      </c>
      <c r="M328" s="784" t="str">
        <f>IF(基本情報入力シート!X365="","",基本情報入力シート!X365)</f>
        <v/>
      </c>
      <c r="N328" s="796" t="str">
        <f>IF(基本情報入力シート!Y365="","",基本情報入力シート!Y365)</f>
        <v/>
      </c>
      <c r="O328" s="804"/>
      <c r="P328" s="808"/>
      <c r="Q328" s="813"/>
      <c r="R328" s="820"/>
      <c r="S328" s="825"/>
      <c r="T328" s="830" t="str">
        <f>IFERROR(S328*VLOOKUP(AE328,'【参考】数式用3'!$AD$3:$BA$14,MATCH(N328,'【参考】数式用3'!$AD$2:$BA$2,0)),"")</f>
        <v/>
      </c>
      <c r="U328" s="835"/>
      <c r="V328" s="842"/>
      <c r="W328" s="843"/>
      <c r="X328" s="852" t="str">
        <f>IFERROR(V328*VLOOKUP(AF328,'【参考】数式用3'!$AD$15:$BA$23,MATCH(N328,'【参考】数式用3'!$AD$2:$BA$2,0)),"")</f>
        <v/>
      </c>
      <c r="Y328" s="861"/>
      <c r="Z328" s="864"/>
      <c r="AA328" s="870"/>
      <c r="AB328" s="852" t="str">
        <f>IFERROR(AA328*VLOOKUP(AG328,'【参考】数式用3'!$AD$24:$BA$27,MATCH(N328,'【参考】数式用3'!$AD$2:$BA$2,0)),"")</f>
        <v/>
      </c>
      <c r="AC328" s="878"/>
      <c r="AD328" s="881" t="str">
        <f t="shared" si="16"/>
        <v/>
      </c>
      <c r="AE328" s="884" t="str">
        <f t="shared" si="17"/>
        <v/>
      </c>
      <c r="AF328" s="884" t="str">
        <f t="shared" si="18"/>
        <v/>
      </c>
      <c r="AG328" s="884" t="str">
        <f t="shared" si="19"/>
        <v/>
      </c>
    </row>
    <row r="329" spans="1:33" ht="24.9" customHeight="1">
      <c r="A329" s="729">
        <v>314</v>
      </c>
      <c r="B329" s="742" t="str">
        <f>IF(基本情報入力シート!C366="","",基本情報入力シート!C366)</f>
        <v/>
      </c>
      <c r="C329" s="750"/>
      <c r="D329" s="750"/>
      <c r="E329" s="750"/>
      <c r="F329" s="750"/>
      <c r="G329" s="750"/>
      <c r="H329" s="750"/>
      <c r="I329" s="761"/>
      <c r="J329" s="767" t="str">
        <f>IF(基本情報入力シート!M366="","",基本情報入力シート!M366)</f>
        <v/>
      </c>
      <c r="K329" s="768" t="str">
        <f>IF(基本情報入力シート!R366="","",基本情報入力シート!R366)</f>
        <v/>
      </c>
      <c r="L329" s="768" t="str">
        <f>IF(基本情報入力シート!W366="","",基本情報入力シート!W366)</f>
        <v/>
      </c>
      <c r="M329" s="784" t="str">
        <f>IF(基本情報入力シート!X366="","",基本情報入力シート!X366)</f>
        <v/>
      </c>
      <c r="N329" s="796" t="str">
        <f>IF(基本情報入力シート!Y366="","",基本情報入力シート!Y366)</f>
        <v/>
      </c>
      <c r="O329" s="804"/>
      <c r="P329" s="808"/>
      <c r="Q329" s="813"/>
      <c r="R329" s="820"/>
      <c r="S329" s="825"/>
      <c r="T329" s="830" t="str">
        <f>IFERROR(S329*VLOOKUP(AE329,'【参考】数式用3'!$AD$3:$BA$14,MATCH(N329,'【参考】数式用3'!$AD$2:$BA$2,0)),"")</f>
        <v/>
      </c>
      <c r="U329" s="835"/>
      <c r="V329" s="842"/>
      <c r="W329" s="843"/>
      <c r="X329" s="852" t="str">
        <f>IFERROR(V329*VLOOKUP(AF329,'【参考】数式用3'!$AD$15:$BA$23,MATCH(N329,'【参考】数式用3'!$AD$2:$BA$2,0)),"")</f>
        <v/>
      </c>
      <c r="Y329" s="861"/>
      <c r="Z329" s="864"/>
      <c r="AA329" s="870"/>
      <c r="AB329" s="852" t="str">
        <f>IFERROR(AA329*VLOOKUP(AG329,'【参考】数式用3'!$AD$24:$BA$27,MATCH(N329,'【参考】数式用3'!$AD$2:$BA$2,0)),"")</f>
        <v/>
      </c>
      <c r="AC329" s="878"/>
      <c r="AD329" s="881" t="str">
        <f t="shared" si="16"/>
        <v/>
      </c>
      <c r="AE329" s="884" t="str">
        <f t="shared" si="17"/>
        <v/>
      </c>
      <c r="AF329" s="884" t="str">
        <f t="shared" si="18"/>
        <v/>
      </c>
      <c r="AG329" s="884" t="str">
        <f t="shared" si="19"/>
        <v/>
      </c>
    </row>
    <row r="330" spans="1:33" ht="24.9" customHeight="1">
      <c r="A330" s="729">
        <v>315</v>
      </c>
      <c r="B330" s="742" t="str">
        <f>IF(基本情報入力シート!C367="","",基本情報入力シート!C367)</f>
        <v/>
      </c>
      <c r="C330" s="750"/>
      <c r="D330" s="750"/>
      <c r="E330" s="750"/>
      <c r="F330" s="750"/>
      <c r="G330" s="750"/>
      <c r="H330" s="750"/>
      <c r="I330" s="761"/>
      <c r="J330" s="767" t="str">
        <f>IF(基本情報入力シート!M367="","",基本情報入力シート!M367)</f>
        <v/>
      </c>
      <c r="K330" s="768" t="str">
        <f>IF(基本情報入力シート!R367="","",基本情報入力シート!R367)</f>
        <v/>
      </c>
      <c r="L330" s="768" t="str">
        <f>IF(基本情報入力シート!W367="","",基本情報入力シート!W367)</f>
        <v/>
      </c>
      <c r="M330" s="784" t="str">
        <f>IF(基本情報入力シート!X367="","",基本情報入力シート!X367)</f>
        <v/>
      </c>
      <c r="N330" s="796" t="str">
        <f>IF(基本情報入力シート!Y367="","",基本情報入力シート!Y367)</f>
        <v/>
      </c>
      <c r="O330" s="804"/>
      <c r="P330" s="808"/>
      <c r="Q330" s="813"/>
      <c r="R330" s="820"/>
      <c r="S330" s="825"/>
      <c r="T330" s="830" t="str">
        <f>IFERROR(S330*VLOOKUP(AE330,'【参考】数式用3'!$AD$3:$BA$14,MATCH(N330,'【参考】数式用3'!$AD$2:$BA$2,0)),"")</f>
        <v/>
      </c>
      <c r="U330" s="835"/>
      <c r="V330" s="842"/>
      <c r="W330" s="843"/>
      <c r="X330" s="852" t="str">
        <f>IFERROR(V330*VLOOKUP(AF330,'【参考】数式用3'!$AD$15:$BA$23,MATCH(N330,'【参考】数式用3'!$AD$2:$BA$2,0)),"")</f>
        <v/>
      </c>
      <c r="Y330" s="861"/>
      <c r="Z330" s="864"/>
      <c r="AA330" s="870"/>
      <c r="AB330" s="852" t="str">
        <f>IFERROR(AA330*VLOOKUP(AG330,'【参考】数式用3'!$AD$24:$BA$27,MATCH(N330,'【参考】数式用3'!$AD$2:$BA$2,0)),"")</f>
        <v/>
      </c>
      <c r="AC330" s="878"/>
      <c r="AD330" s="881" t="str">
        <f t="shared" si="16"/>
        <v/>
      </c>
      <c r="AE330" s="884" t="str">
        <f t="shared" si="17"/>
        <v/>
      </c>
      <c r="AF330" s="884" t="str">
        <f t="shared" si="18"/>
        <v/>
      </c>
      <c r="AG330" s="884" t="str">
        <f t="shared" si="19"/>
        <v/>
      </c>
    </row>
    <row r="331" spans="1:33" ht="24.9" customHeight="1">
      <c r="A331" s="729">
        <v>316</v>
      </c>
      <c r="B331" s="742" t="str">
        <f>IF(基本情報入力シート!C368="","",基本情報入力シート!C368)</f>
        <v/>
      </c>
      <c r="C331" s="750"/>
      <c r="D331" s="750"/>
      <c r="E331" s="750"/>
      <c r="F331" s="750"/>
      <c r="G331" s="750"/>
      <c r="H331" s="750"/>
      <c r="I331" s="761"/>
      <c r="J331" s="767" t="str">
        <f>IF(基本情報入力シート!M368="","",基本情報入力シート!M368)</f>
        <v/>
      </c>
      <c r="K331" s="768" t="str">
        <f>IF(基本情報入力シート!R368="","",基本情報入力シート!R368)</f>
        <v/>
      </c>
      <c r="L331" s="768" t="str">
        <f>IF(基本情報入力シート!W368="","",基本情報入力シート!W368)</f>
        <v/>
      </c>
      <c r="M331" s="784" t="str">
        <f>IF(基本情報入力シート!X368="","",基本情報入力シート!X368)</f>
        <v/>
      </c>
      <c r="N331" s="796" t="str">
        <f>IF(基本情報入力シート!Y368="","",基本情報入力シート!Y368)</f>
        <v/>
      </c>
      <c r="O331" s="804"/>
      <c r="P331" s="808"/>
      <c r="Q331" s="813"/>
      <c r="R331" s="820"/>
      <c r="S331" s="825"/>
      <c r="T331" s="830" t="str">
        <f>IFERROR(S331*VLOOKUP(AE331,'【参考】数式用3'!$AD$3:$BA$14,MATCH(N331,'【参考】数式用3'!$AD$2:$BA$2,0)),"")</f>
        <v/>
      </c>
      <c r="U331" s="835"/>
      <c r="V331" s="842"/>
      <c r="W331" s="843"/>
      <c r="X331" s="852" t="str">
        <f>IFERROR(V331*VLOOKUP(AF331,'【参考】数式用3'!$AD$15:$BA$23,MATCH(N331,'【参考】数式用3'!$AD$2:$BA$2,0)),"")</f>
        <v/>
      </c>
      <c r="Y331" s="861"/>
      <c r="Z331" s="864"/>
      <c r="AA331" s="870"/>
      <c r="AB331" s="852" t="str">
        <f>IFERROR(AA331*VLOOKUP(AG331,'【参考】数式用3'!$AD$24:$BA$27,MATCH(N331,'【参考】数式用3'!$AD$2:$BA$2,0)),"")</f>
        <v/>
      </c>
      <c r="AC331" s="878"/>
      <c r="AD331" s="881" t="str">
        <f t="shared" si="16"/>
        <v/>
      </c>
      <c r="AE331" s="884" t="str">
        <f t="shared" si="17"/>
        <v/>
      </c>
      <c r="AF331" s="884" t="str">
        <f t="shared" si="18"/>
        <v/>
      </c>
      <c r="AG331" s="884" t="str">
        <f t="shared" si="19"/>
        <v/>
      </c>
    </row>
    <row r="332" spans="1:33" ht="24.9" customHeight="1">
      <c r="A332" s="729">
        <v>317</v>
      </c>
      <c r="B332" s="742" t="str">
        <f>IF(基本情報入力シート!C369="","",基本情報入力シート!C369)</f>
        <v/>
      </c>
      <c r="C332" s="750"/>
      <c r="D332" s="750"/>
      <c r="E332" s="750"/>
      <c r="F332" s="750"/>
      <c r="G332" s="750"/>
      <c r="H332" s="750"/>
      <c r="I332" s="761"/>
      <c r="J332" s="767" t="str">
        <f>IF(基本情報入力シート!M369="","",基本情報入力シート!M369)</f>
        <v/>
      </c>
      <c r="K332" s="768" t="str">
        <f>IF(基本情報入力シート!R369="","",基本情報入力シート!R369)</f>
        <v/>
      </c>
      <c r="L332" s="768" t="str">
        <f>IF(基本情報入力シート!W369="","",基本情報入力シート!W369)</f>
        <v/>
      </c>
      <c r="M332" s="784" t="str">
        <f>IF(基本情報入力シート!X369="","",基本情報入力シート!X369)</f>
        <v/>
      </c>
      <c r="N332" s="796" t="str">
        <f>IF(基本情報入力シート!Y369="","",基本情報入力シート!Y369)</f>
        <v/>
      </c>
      <c r="O332" s="804"/>
      <c r="P332" s="808"/>
      <c r="Q332" s="813"/>
      <c r="R332" s="820"/>
      <c r="S332" s="825"/>
      <c r="T332" s="830" t="str">
        <f>IFERROR(S332*VLOOKUP(AE332,'【参考】数式用3'!$AD$3:$BA$14,MATCH(N332,'【参考】数式用3'!$AD$2:$BA$2,0)),"")</f>
        <v/>
      </c>
      <c r="U332" s="835"/>
      <c r="V332" s="842"/>
      <c r="W332" s="843"/>
      <c r="X332" s="852" t="str">
        <f>IFERROR(V332*VLOOKUP(AF332,'【参考】数式用3'!$AD$15:$BA$23,MATCH(N332,'【参考】数式用3'!$AD$2:$BA$2,0)),"")</f>
        <v/>
      </c>
      <c r="Y332" s="861"/>
      <c r="Z332" s="864"/>
      <c r="AA332" s="870"/>
      <c r="AB332" s="852" t="str">
        <f>IFERROR(AA332*VLOOKUP(AG332,'【参考】数式用3'!$AD$24:$BA$27,MATCH(N332,'【参考】数式用3'!$AD$2:$BA$2,0)),"")</f>
        <v/>
      </c>
      <c r="AC332" s="878"/>
      <c r="AD332" s="881" t="str">
        <f t="shared" si="16"/>
        <v/>
      </c>
      <c r="AE332" s="884" t="str">
        <f t="shared" si="17"/>
        <v/>
      </c>
      <c r="AF332" s="884" t="str">
        <f t="shared" si="18"/>
        <v/>
      </c>
      <c r="AG332" s="884" t="str">
        <f t="shared" si="19"/>
        <v/>
      </c>
    </row>
    <row r="333" spans="1:33" ht="24.9" customHeight="1">
      <c r="A333" s="729">
        <v>318</v>
      </c>
      <c r="B333" s="742" t="str">
        <f>IF(基本情報入力シート!C370="","",基本情報入力シート!C370)</f>
        <v/>
      </c>
      <c r="C333" s="750"/>
      <c r="D333" s="750"/>
      <c r="E333" s="750"/>
      <c r="F333" s="750"/>
      <c r="G333" s="750"/>
      <c r="H333" s="750"/>
      <c r="I333" s="761"/>
      <c r="J333" s="767" t="str">
        <f>IF(基本情報入力シート!M370="","",基本情報入力シート!M370)</f>
        <v/>
      </c>
      <c r="K333" s="768" t="str">
        <f>IF(基本情報入力シート!R370="","",基本情報入力シート!R370)</f>
        <v/>
      </c>
      <c r="L333" s="768" t="str">
        <f>IF(基本情報入力シート!W370="","",基本情報入力シート!W370)</f>
        <v/>
      </c>
      <c r="M333" s="784" t="str">
        <f>IF(基本情報入力シート!X370="","",基本情報入力シート!X370)</f>
        <v/>
      </c>
      <c r="N333" s="796" t="str">
        <f>IF(基本情報入力シート!Y370="","",基本情報入力シート!Y370)</f>
        <v/>
      </c>
      <c r="O333" s="804"/>
      <c r="P333" s="808"/>
      <c r="Q333" s="813"/>
      <c r="R333" s="820"/>
      <c r="S333" s="825"/>
      <c r="T333" s="830" t="str">
        <f>IFERROR(S333*VLOOKUP(AE333,'【参考】数式用3'!$AD$3:$BA$14,MATCH(N333,'【参考】数式用3'!$AD$2:$BA$2,0)),"")</f>
        <v/>
      </c>
      <c r="U333" s="835"/>
      <c r="V333" s="842"/>
      <c r="W333" s="843"/>
      <c r="X333" s="852" t="str">
        <f>IFERROR(V333*VLOOKUP(AF333,'【参考】数式用3'!$AD$15:$BA$23,MATCH(N333,'【参考】数式用3'!$AD$2:$BA$2,0)),"")</f>
        <v/>
      </c>
      <c r="Y333" s="861"/>
      <c r="Z333" s="864"/>
      <c r="AA333" s="870"/>
      <c r="AB333" s="852" t="str">
        <f>IFERROR(AA333*VLOOKUP(AG333,'【参考】数式用3'!$AD$24:$BA$27,MATCH(N333,'【参考】数式用3'!$AD$2:$BA$2,0)),"")</f>
        <v/>
      </c>
      <c r="AC333" s="878"/>
      <c r="AD333" s="881" t="str">
        <f t="shared" si="16"/>
        <v/>
      </c>
      <c r="AE333" s="884" t="str">
        <f t="shared" si="17"/>
        <v/>
      </c>
      <c r="AF333" s="884" t="str">
        <f t="shared" si="18"/>
        <v/>
      </c>
      <c r="AG333" s="884" t="str">
        <f t="shared" si="19"/>
        <v/>
      </c>
    </row>
    <row r="334" spans="1:33" ht="24.9" customHeight="1">
      <c r="A334" s="729">
        <v>319</v>
      </c>
      <c r="B334" s="742" t="str">
        <f>IF(基本情報入力シート!C371="","",基本情報入力シート!C371)</f>
        <v/>
      </c>
      <c r="C334" s="750"/>
      <c r="D334" s="750"/>
      <c r="E334" s="750"/>
      <c r="F334" s="750"/>
      <c r="G334" s="750"/>
      <c r="H334" s="750"/>
      <c r="I334" s="761"/>
      <c r="J334" s="767" t="str">
        <f>IF(基本情報入力シート!M371="","",基本情報入力シート!M371)</f>
        <v/>
      </c>
      <c r="K334" s="768" t="str">
        <f>IF(基本情報入力シート!R371="","",基本情報入力シート!R371)</f>
        <v/>
      </c>
      <c r="L334" s="768" t="str">
        <f>IF(基本情報入力シート!W371="","",基本情報入力シート!W371)</f>
        <v/>
      </c>
      <c r="M334" s="784" t="str">
        <f>IF(基本情報入力シート!X371="","",基本情報入力シート!X371)</f>
        <v/>
      </c>
      <c r="N334" s="796" t="str">
        <f>IF(基本情報入力シート!Y371="","",基本情報入力シート!Y371)</f>
        <v/>
      </c>
      <c r="O334" s="804"/>
      <c r="P334" s="808"/>
      <c r="Q334" s="813"/>
      <c r="R334" s="820"/>
      <c r="S334" s="825"/>
      <c r="T334" s="830" t="str">
        <f>IFERROR(S334*VLOOKUP(AE334,'【参考】数式用3'!$AD$3:$BA$14,MATCH(N334,'【参考】数式用3'!$AD$2:$BA$2,0)),"")</f>
        <v/>
      </c>
      <c r="U334" s="835"/>
      <c r="V334" s="842"/>
      <c r="W334" s="843"/>
      <c r="X334" s="852" t="str">
        <f>IFERROR(V334*VLOOKUP(AF334,'【参考】数式用3'!$AD$15:$BA$23,MATCH(N334,'【参考】数式用3'!$AD$2:$BA$2,0)),"")</f>
        <v/>
      </c>
      <c r="Y334" s="861"/>
      <c r="Z334" s="864"/>
      <c r="AA334" s="870"/>
      <c r="AB334" s="852" t="str">
        <f>IFERROR(AA334*VLOOKUP(AG334,'【参考】数式用3'!$AD$24:$BA$27,MATCH(N334,'【参考】数式用3'!$AD$2:$BA$2,0)),"")</f>
        <v/>
      </c>
      <c r="AC334" s="878"/>
      <c r="AD334" s="881" t="str">
        <f t="shared" si="16"/>
        <v/>
      </c>
      <c r="AE334" s="884" t="str">
        <f t="shared" si="17"/>
        <v/>
      </c>
      <c r="AF334" s="884" t="str">
        <f t="shared" si="18"/>
        <v/>
      </c>
      <c r="AG334" s="884" t="str">
        <f t="shared" si="19"/>
        <v/>
      </c>
    </row>
    <row r="335" spans="1:33" ht="24.9" customHeight="1">
      <c r="A335" s="729">
        <v>320</v>
      </c>
      <c r="B335" s="742" t="str">
        <f>IF(基本情報入力シート!C372="","",基本情報入力シート!C372)</f>
        <v/>
      </c>
      <c r="C335" s="750"/>
      <c r="D335" s="750"/>
      <c r="E335" s="750"/>
      <c r="F335" s="750"/>
      <c r="G335" s="750"/>
      <c r="H335" s="750"/>
      <c r="I335" s="761"/>
      <c r="J335" s="767" t="str">
        <f>IF(基本情報入力シート!M372="","",基本情報入力シート!M372)</f>
        <v/>
      </c>
      <c r="K335" s="768" t="str">
        <f>IF(基本情報入力シート!R372="","",基本情報入力シート!R372)</f>
        <v/>
      </c>
      <c r="L335" s="768" t="str">
        <f>IF(基本情報入力シート!W372="","",基本情報入力シート!W372)</f>
        <v/>
      </c>
      <c r="M335" s="784" t="str">
        <f>IF(基本情報入力シート!X372="","",基本情報入力シート!X372)</f>
        <v/>
      </c>
      <c r="N335" s="796" t="str">
        <f>IF(基本情報入力シート!Y372="","",基本情報入力シート!Y372)</f>
        <v/>
      </c>
      <c r="O335" s="804"/>
      <c r="P335" s="808"/>
      <c r="Q335" s="813"/>
      <c r="R335" s="820"/>
      <c r="S335" s="825"/>
      <c r="T335" s="830" t="str">
        <f>IFERROR(S335*VLOOKUP(AE335,'【参考】数式用3'!$AD$3:$BA$14,MATCH(N335,'【参考】数式用3'!$AD$2:$BA$2,0)),"")</f>
        <v/>
      </c>
      <c r="U335" s="835"/>
      <c r="V335" s="842"/>
      <c r="W335" s="843"/>
      <c r="X335" s="852" t="str">
        <f>IFERROR(V335*VLOOKUP(AF335,'【参考】数式用3'!$AD$15:$BA$23,MATCH(N335,'【参考】数式用3'!$AD$2:$BA$2,0)),"")</f>
        <v/>
      </c>
      <c r="Y335" s="861"/>
      <c r="Z335" s="864"/>
      <c r="AA335" s="870"/>
      <c r="AB335" s="852" t="str">
        <f>IFERROR(AA335*VLOOKUP(AG335,'【参考】数式用3'!$AD$24:$BA$27,MATCH(N335,'【参考】数式用3'!$AD$2:$BA$2,0)),"")</f>
        <v/>
      </c>
      <c r="AC335" s="878"/>
      <c r="AD335" s="881" t="str">
        <f t="shared" si="16"/>
        <v/>
      </c>
      <c r="AE335" s="884" t="str">
        <f t="shared" si="17"/>
        <v/>
      </c>
      <c r="AF335" s="884" t="str">
        <f t="shared" si="18"/>
        <v/>
      </c>
      <c r="AG335" s="884" t="str">
        <f t="shared" si="19"/>
        <v/>
      </c>
    </row>
    <row r="336" spans="1:33" ht="24.9" customHeight="1">
      <c r="A336" s="729">
        <v>321</v>
      </c>
      <c r="B336" s="742" t="str">
        <f>IF(基本情報入力シート!C373="","",基本情報入力シート!C373)</f>
        <v/>
      </c>
      <c r="C336" s="750"/>
      <c r="D336" s="750"/>
      <c r="E336" s="750"/>
      <c r="F336" s="750"/>
      <c r="G336" s="750"/>
      <c r="H336" s="750"/>
      <c r="I336" s="761"/>
      <c r="J336" s="767" t="str">
        <f>IF(基本情報入力シート!M373="","",基本情報入力シート!M373)</f>
        <v/>
      </c>
      <c r="K336" s="768" t="str">
        <f>IF(基本情報入力シート!R373="","",基本情報入力シート!R373)</f>
        <v/>
      </c>
      <c r="L336" s="768" t="str">
        <f>IF(基本情報入力シート!W373="","",基本情報入力シート!W373)</f>
        <v/>
      </c>
      <c r="M336" s="784" t="str">
        <f>IF(基本情報入力シート!X373="","",基本情報入力シート!X373)</f>
        <v/>
      </c>
      <c r="N336" s="796" t="str">
        <f>IF(基本情報入力シート!Y373="","",基本情報入力シート!Y373)</f>
        <v/>
      </c>
      <c r="O336" s="804"/>
      <c r="P336" s="808"/>
      <c r="Q336" s="813"/>
      <c r="R336" s="820"/>
      <c r="S336" s="825"/>
      <c r="T336" s="830" t="str">
        <f>IFERROR(S336*VLOOKUP(AE336,'【参考】数式用3'!$AD$3:$BA$14,MATCH(N336,'【参考】数式用3'!$AD$2:$BA$2,0)),"")</f>
        <v/>
      </c>
      <c r="U336" s="835"/>
      <c r="V336" s="842"/>
      <c r="W336" s="843"/>
      <c r="X336" s="852" t="str">
        <f>IFERROR(V336*VLOOKUP(AF336,'【参考】数式用3'!$AD$15:$BA$23,MATCH(N336,'【参考】数式用3'!$AD$2:$BA$2,0)),"")</f>
        <v/>
      </c>
      <c r="Y336" s="861"/>
      <c r="Z336" s="864"/>
      <c r="AA336" s="870"/>
      <c r="AB336" s="852" t="str">
        <f>IFERROR(AA336*VLOOKUP(AG336,'【参考】数式用3'!$AD$24:$BA$27,MATCH(N336,'【参考】数式用3'!$AD$2:$BA$2,0)),"")</f>
        <v/>
      </c>
      <c r="AC336" s="878"/>
      <c r="AD336" s="881" t="str">
        <f t="shared" ref="AD336:AD399" si="20">IF(OR(U336="特定加算Ⅰ",U336="特定加算Ⅱ"),IF(OR(AND(N336&lt;&gt;"訪問型サービス（総合事業）",N336&lt;&gt;"通所型サービス（総合事業）",N336&lt;&gt;"（介護予防）短期入所生活介護",N336&lt;&gt;"（介護予防）短期入所療養介護（老健）",N336&lt;&gt;"（介護予防）短期入所療養介護 （病院等（老健以外）)",N336&lt;&gt;"（介護予防）短期入所療養介護（医療院）"),W336&lt;&gt;""),1,""),"")</f>
        <v/>
      </c>
      <c r="AE336" s="884" t="str">
        <f t="shared" ref="AE336:AE399" si="21">IF(AND(O336="",R336=""),"",O336&amp;"から"&amp;R336)</f>
        <v/>
      </c>
      <c r="AF336" s="884" t="str">
        <f t="shared" ref="AF336:AF399" si="22">IF(AND(P336="",U336=""),"",P336&amp;"から"&amp;U336)</f>
        <v/>
      </c>
      <c r="AG336" s="884" t="str">
        <f t="shared" ref="AG336:AG399" si="23">IF(AND(Q336="",Z336=""),"",Q336&amp;"から"&amp;Z336)</f>
        <v/>
      </c>
    </row>
    <row r="337" spans="1:33" ht="24.9" customHeight="1">
      <c r="A337" s="729">
        <v>322</v>
      </c>
      <c r="B337" s="742" t="str">
        <f>IF(基本情報入力シート!C374="","",基本情報入力シート!C374)</f>
        <v/>
      </c>
      <c r="C337" s="750"/>
      <c r="D337" s="750"/>
      <c r="E337" s="750"/>
      <c r="F337" s="750"/>
      <c r="G337" s="750"/>
      <c r="H337" s="750"/>
      <c r="I337" s="761"/>
      <c r="J337" s="767" t="str">
        <f>IF(基本情報入力シート!M374="","",基本情報入力シート!M374)</f>
        <v/>
      </c>
      <c r="K337" s="768" t="str">
        <f>IF(基本情報入力シート!R374="","",基本情報入力シート!R374)</f>
        <v/>
      </c>
      <c r="L337" s="768" t="str">
        <f>IF(基本情報入力シート!W374="","",基本情報入力シート!W374)</f>
        <v/>
      </c>
      <c r="M337" s="784" t="str">
        <f>IF(基本情報入力シート!X374="","",基本情報入力シート!X374)</f>
        <v/>
      </c>
      <c r="N337" s="796" t="str">
        <f>IF(基本情報入力シート!Y374="","",基本情報入力シート!Y374)</f>
        <v/>
      </c>
      <c r="O337" s="804"/>
      <c r="P337" s="808"/>
      <c r="Q337" s="813"/>
      <c r="R337" s="820"/>
      <c r="S337" s="825"/>
      <c r="T337" s="830" t="str">
        <f>IFERROR(S337*VLOOKUP(AE337,'【参考】数式用3'!$AD$3:$BA$14,MATCH(N337,'【参考】数式用3'!$AD$2:$BA$2,0)),"")</f>
        <v/>
      </c>
      <c r="U337" s="835"/>
      <c r="V337" s="842"/>
      <c r="W337" s="843"/>
      <c r="X337" s="852" t="str">
        <f>IFERROR(V337*VLOOKUP(AF337,'【参考】数式用3'!$AD$15:$BA$23,MATCH(N337,'【参考】数式用3'!$AD$2:$BA$2,0)),"")</f>
        <v/>
      </c>
      <c r="Y337" s="861"/>
      <c r="Z337" s="864"/>
      <c r="AA337" s="870"/>
      <c r="AB337" s="852" t="str">
        <f>IFERROR(AA337*VLOOKUP(AG337,'【参考】数式用3'!$AD$24:$BA$27,MATCH(N337,'【参考】数式用3'!$AD$2:$BA$2,0)),"")</f>
        <v/>
      </c>
      <c r="AC337" s="878"/>
      <c r="AD337" s="881" t="str">
        <f t="shared" si="20"/>
        <v/>
      </c>
      <c r="AE337" s="884" t="str">
        <f t="shared" si="21"/>
        <v/>
      </c>
      <c r="AF337" s="884" t="str">
        <f t="shared" si="22"/>
        <v/>
      </c>
      <c r="AG337" s="884" t="str">
        <f t="shared" si="23"/>
        <v/>
      </c>
    </row>
    <row r="338" spans="1:33" ht="24.9" customHeight="1">
      <c r="A338" s="729">
        <v>323</v>
      </c>
      <c r="B338" s="742" t="str">
        <f>IF(基本情報入力シート!C375="","",基本情報入力シート!C375)</f>
        <v/>
      </c>
      <c r="C338" s="750"/>
      <c r="D338" s="750"/>
      <c r="E338" s="750"/>
      <c r="F338" s="750"/>
      <c r="G338" s="750"/>
      <c r="H338" s="750"/>
      <c r="I338" s="761"/>
      <c r="J338" s="767" t="str">
        <f>IF(基本情報入力シート!M375="","",基本情報入力シート!M375)</f>
        <v/>
      </c>
      <c r="K338" s="768" t="str">
        <f>IF(基本情報入力シート!R375="","",基本情報入力シート!R375)</f>
        <v/>
      </c>
      <c r="L338" s="768" t="str">
        <f>IF(基本情報入力シート!W375="","",基本情報入力シート!W375)</f>
        <v/>
      </c>
      <c r="M338" s="784" t="str">
        <f>IF(基本情報入力シート!X375="","",基本情報入力シート!X375)</f>
        <v/>
      </c>
      <c r="N338" s="796" t="str">
        <f>IF(基本情報入力シート!Y375="","",基本情報入力シート!Y375)</f>
        <v/>
      </c>
      <c r="O338" s="804"/>
      <c r="P338" s="808"/>
      <c r="Q338" s="813"/>
      <c r="R338" s="820"/>
      <c r="S338" s="825"/>
      <c r="T338" s="830" t="str">
        <f>IFERROR(S338*VLOOKUP(AE338,'【参考】数式用3'!$AD$3:$BA$14,MATCH(N338,'【参考】数式用3'!$AD$2:$BA$2,0)),"")</f>
        <v/>
      </c>
      <c r="U338" s="835"/>
      <c r="V338" s="842"/>
      <c r="W338" s="843"/>
      <c r="X338" s="852" t="str">
        <f>IFERROR(V338*VLOOKUP(AF338,'【参考】数式用3'!$AD$15:$BA$23,MATCH(N338,'【参考】数式用3'!$AD$2:$BA$2,0)),"")</f>
        <v/>
      </c>
      <c r="Y338" s="861"/>
      <c r="Z338" s="864"/>
      <c r="AA338" s="870"/>
      <c r="AB338" s="852" t="str">
        <f>IFERROR(AA338*VLOOKUP(AG338,'【参考】数式用3'!$AD$24:$BA$27,MATCH(N338,'【参考】数式用3'!$AD$2:$BA$2,0)),"")</f>
        <v/>
      </c>
      <c r="AC338" s="878"/>
      <c r="AD338" s="881" t="str">
        <f t="shared" si="20"/>
        <v/>
      </c>
      <c r="AE338" s="884" t="str">
        <f t="shared" si="21"/>
        <v/>
      </c>
      <c r="AF338" s="884" t="str">
        <f t="shared" si="22"/>
        <v/>
      </c>
      <c r="AG338" s="884" t="str">
        <f t="shared" si="23"/>
        <v/>
      </c>
    </row>
    <row r="339" spans="1:33" ht="24.9" customHeight="1">
      <c r="A339" s="729">
        <v>324</v>
      </c>
      <c r="B339" s="742" t="str">
        <f>IF(基本情報入力シート!C376="","",基本情報入力シート!C376)</f>
        <v/>
      </c>
      <c r="C339" s="750"/>
      <c r="D339" s="750"/>
      <c r="E339" s="750"/>
      <c r="F339" s="750"/>
      <c r="G339" s="750"/>
      <c r="H339" s="750"/>
      <c r="I339" s="761"/>
      <c r="J339" s="767" t="str">
        <f>IF(基本情報入力シート!M376="","",基本情報入力シート!M376)</f>
        <v/>
      </c>
      <c r="K339" s="768" t="str">
        <f>IF(基本情報入力シート!R376="","",基本情報入力シート!R376)</f>
        <v/>
      </c>
      <c r="L339" s="768" t="str">
        <f>IF(基本情報入力シート!W376="","",基本情報入力シート!W376)</f>
        <v/>
      </c>
      <c r="M339" s="784" t="str">
        <f>IF(基本情報入力シート!X376="","",基本情報入力シート!X376)</f>
        <v/>
      </c>
      <c r="N339" s="796" t="str">
        <f>IF(基本情報入力シート!Y376="","",基本情報入力シート!Y376)</f>
        <v/>
      </c>
      <c r="O339" s="804"/>
      <c r="P339" s="808"/>
      <c r="Q339" s="813"/>
      <c r="R339" s="820"/>
      <c r="S339" s="825"/>
      <c r="T339" s="830" t="str">
        <f>IFERROR(S339*VLOOKUP(AE339,'【参考】数式用3'!$AD$3:$BA$14,MATCH(N339,'【参考】数式用3'!$AD$2:$BA$2,0)),"")</f>
        <v/>
      </c>
      <c r="U339" s="835"/>
      <c r="V339" s="842"/>
      <c r="W339" s="843"/>
      <c r="X339" s="852" t="str">
        <f>IFERROR(V339*VLOOKUP(AF339,'【参考】数式用3'!$AD$15:$BA$23,MATCH(N339,'【参考】数式用3'!$AD$2:$BA$2,0)),"")</f>
        <v/>
      </c>
      <c r="Y339" s="861"/>
      <c r="Z339" s="864"/>
      <c r="AA339" s="870"/>
      <c r="AB339" s="852" t="str">
        <f>IFERROR(AA339*VLOOKUP(AG339,'【参考】数式用3'!$AD$24:$BA$27,MATCH(N339,'【参考】数式用3'!$AD$2:$BA$2,0)),"")</f>
        <v/>
      </c>
      <c r="AC339" s="878"/>
      <c r="AD339" s="881" t="str">
        <f t="shared" si="20"/>
        <v/>
      </c>
      <c r="AE339" s="884" t="str">
        <f t="shared" si="21"/>
        <v/>
      </c>
      <c r="AF339" s="884" t="str">
        <f t="shared" si="22"/>
        <v/>
      </c>
      <c r="AG339" s="884" t="str">
        <f t="shared" si="23"/>
        <v/>
      </c>
    </row>
    <row r="340" spans="1:33" ht="24.9" customHeight="1">
      <c r="A340" s="729">
        <v>325</v>
      </c>
      <c r="B340" s="742" t="str">
        <f>IF(基本情報入力シート!C377="","",基本情報入力シート!C377)</f>
        <v/>
      </c>
      <c r="C340" s="750"/>
      <c r="D340" s="750"/>
      <c r="E340" s="750"/>
      <c r="F340" s="750"/>
      <c r="G340" s="750"/>
      <c r="H340" s="750"/>
      <c r="I340" s="761"/>
      <c r="J340" s="767" t="str">
        <f>IF(基本情報入力シート!M377="","",基本情報入力シート!M377)</f>
        <v/>
      </c>
      <c r="K340" s="768" t="str">
        <f>IF(基本情報入力シート!R377="","",基本情報入力シート!R377)</f>
        <v/>
      </c>
      <c r="L340" s="768" t="str">
        <f>IF(基本情報入力シート!W377="","",基本情報入力シート!W377)</f>
        <v/>
      </c>
      <c r="M340" s="784" t="str">
        <f>IF(基本情報入力シート!X377="","",基本情報入力シート!X377)</f>
        <v/>
      </c>
      <c r="N340" s="796" t="str">
        <f>IF(基本情報入力シート!Y377="","",基本情報入力シート!Y377)</f>
        <v/>
      </c>
      <c r="O340" s="804"/>
      <c r="P340" s="808"/>
      <c r="Q340" s="813"/>
      <c r="R340" s="820"/>
      <c r="S340" s="825"/>
      <c r="T340" s="830" t="str">
        <f>IFERROR(S340*VLOOKUP(AE340,'【参考】数式用3'!$AD$3:$BA$14,MATCH(N340,'【参考】数式用3'!$AD$2:$BA$2,0)),"")</f>
        <v/>
      </c>
      <c r="U340" s="835"/>
      <c r="V340" s="842"/>
      <c r="W340" s="843"/>
      <c r="X340" s="852" t="str">
        <f>IFERROR(V340*VLOOKUP(AF340,'【参考】数式用3'!$AD$15:$BA$23,MATCH(N340,'【参考】数式用3'!$AD$2:$BA$2,0)),"")</f>
        <v/>
      </c>
      <c r="Y340" s="861"/>
      <c r="Z340" s="864"/>
      <c r="AA340" s="870"/>
      <c r="AB340" s="852" t="str">
        <f>IFERROR(AA340*VLOOKUP(AG340,'【参考】数式用3'!$AD$24:$BA$27,MATCH(N340,'【参考】数式用3'!$AD$2:$BA$2,0)),"")</f>
        <v/>
      </c>
      <c r="AC340" s="878"/>
      <c r="AD340" s="881" t="str">
        <f t="shared" si="20"/>
        <v/>
      </c>
      <c r="AE340" s="884" t="str">
        <f t="shared" si="21"/>
        <v/>
      </c>
      <c r="AF340" s="884" t="str">
        <f t="shared" si="22"/>
        <v/>
      </c>
      <c r="AG340" s="884" t="str">
        <f t="shared" si="23"/>
        <v/>
      </c>
    </row>
    <row r="341" spans="1:33" ht="24.9" customHeight="1">
      <c r="A341" s="729">
        <v>326</v>
      </c>
      <c r="B341" s="742" t="str">
        <f>IF(基本情報入力シート!C378="","",基本情報入力シート!C378)</f>
        <v/>
      </c>
      <c r="C341" s="750"/>
      <c r="D341" s="750"/>
      <c r="E341" s="750"/>
      <c r="F341" s="750"/>
      <c r="G341" s="750"/>
      <c r="H341" s="750"/>
      <c r="I341" s="761"/>
      <c r="J341" s="767" t="str">
        <f>IF(基本情報入力シート!M378="","",基本情報入力シート!M378)</f>
        <v/>
      </c>
      <c r="K341" s="768" t="str">
        <f>IF(基本情報入力シート!R378="","",基本情報入力シート!R378)</f>
        <v/>
      </c>
      <c r="L341" s="768" t="str">
        <f>IF(基本情報入力シート!W378="","",基本情報入力シート!W378)</f>
        <v/>
      </c>
      <c r="M341" s="784" t="str">
        <f>IF(基本情報入力シート!X378="","",基本情報入力シート!X378)</f>
        <v/>
      </c>
      <c r="N341" s="796" t="str">
        <f>IF(基本情報入力シート!Y378="","",基本情報入力シート!Y378)</f>
        <v/>
      </c>
      <c r="O341" s="804"/>
      <c r="P341" s="808"/>
      <c r="Q341" s="813"/>
      <c r="R341" s="820"/>
      <c r="S341" s="825"/>
      <c r="T341" s="830" t="str">
        <f>IFERROR(S341*VLOOKUP(AE341,'【参考】数式用3'!$AD$3:$BA$14,MATCH(N341,'【参考】数式用3'!$AD$2:$BA$2,0)),"")</f>
        <v/>
      </c>
      <c r="U341" s="835"/>
      <c r="V341" s="842"/>
      <c r="W341" s="843"/>
      <c r="X341" s="852" t="str">
        <f>IFERROR(V341*VLOOKUP(AF341,'【参考】数式用3'!$AD$15:$BA$23,MATCH(N341,'【参考】数式用3'!$AD$2:$BA$2,0)),"")</f>
        <v/>
      </c>
      <c r="Y341" s="861"/>
      <c r="Z341" s="864"/>
      <c r="AA341" s="870"/>
      <c r="AB341" s="852" t="str">
        <f>IFERROR(AA341*VLOOKUP(AG341,'【参考】数式用3'!$AD$24:$BA$27,MATCH(N341,'【参考】数式用3'!$AD$2:$BA$2,0)),"")</f>
        <v/>
      </c>
      <c r="AC341" s="878"/>
      <c r="AD341" s="881" t="str">
        <f t="shared" si="20"/>
        <v/>
      </c>
      <c r="AE341" s="884" t="str">
        <f t="shared" si="21"/>
        <v/>
      </c>
      <c r="AF341" s="884" t="str">
        <f t="shared" si="22"/>
        <v/>
      </c>
      <c r="AG341" s="884" t="str">
        <f t="shared" si="23"/>
        <v/>
      </c>
    </row>
    <row r="342" spans="1:33" ht="24.9" customHeight="1">
      <c r="A342" s="729">
        <v>327</v>
      </c>
      <c r="B342" s="742" t="str">
        <f>IF(基本情報入力シート!C379="","",基本情報入力シート!C379)</f>
        <v/>
      </c>
      <c r="C342" s="750"/>
      <c r="D342" s="750"/>
      <c r="E342" s="750"/>
      <c r="F342" s="750"/>
      <c r="G342" s="750"/>
      <c r="H342" s="750"/>
      <c r="I342" s="761"/>
      <c r="J342" s="767" t="str">
        <f>IF(基本情報入力シート!M379="","",基本情報入力シート!M379)</f>
        <v/>
      </c>
      <c r="K342" s="768" t="str">
        <f>IF(基本情報入力シート!R379="","",基本情報入力シート!R379)</f>
        <v/>
      </c>
      <c r="L342" s="768" t="str">
        <f>IF(基本情報入力シート!W379="","",基本情報入力シート!W379)</f>
        <v/>
      </c>
      <c r="M342" s="784" t="str">
        <f>IF(基本情報入力シート!X379="","",基本情報入力シート!X379)</f>
        <v/>
      </c>
      <c r="N342" s="796" t="str">
        <f>IF(基本情報入力シート!Y379="","",基本情報入力シート!Y379)</f>
        <v/>
      </c>
      <c r="O342" s="804"/>
      <c r="P342" s="808"/>
      <c r="Q342" s="813"/>
      <c r="R342" s="820"/>
      <c r="S342" s="825"/>
      <c r="T342" s="830" t="str">
        <f>IFERROR(S342*VLOOKUP(AE342,'【参考】数式用3'!$AD$3:$BA$14,MATCH(N342,'【参考】数式用3'!$AD$2:$BA$2,0)),"")</f>
        <v/>
      </c>
      <c r="U342" s="835"/>
      <c r="V342" s="842"/>
      <c r="W342" s="843"/>
      <c r="X342" s="852" t="str">
        <f>IFERROR(V342*VLOOKUP(AF342,'【参考】数式用3'!$AD$15:$BA$23,MATCH(N342,'【参考】数式用3'!$AD$2:$BA$2,0)),"")</f>
        <v/>
      </c>
      <c r="Y342" s="861"/>
      <c r="Z342" s="864"/>
      <c r="AA342" s="870"/>
      <c r="AB342" s="852" t="str">
        <f>IFERROR(AA342*VLOOKUP(AG342,'【参考】数式用3'!$AD$24:$BA$27,MATCH(N342,'【参考】数式用3'!$AD$2:$BA$2,0)),"")</f>
        <v/>
      </c>
      <c r="AC342" s="878"/>
      <c r="AD342" s="881" t="str">
        <f t="shared" si="20"/>
        <v/>
      </c>
      <c r="AE342" s="884" t="str">
        <f t="shared" si="21"/>
        <v/>
      </c>
      <c r="AF342" s="884" t="str">
        <f t="shared" si="22"/>
        <v/>
      </c>
      <c r="AG342" s="884" t="str">
        <f t="shared" si="23"/>
        <v/>
      </c>
    </row>
    <row r="343" spans="1:33" ht="24.9" customHeight="1">
      <c r="A343" s="729">
        <v>328</v>
      </c>
      <c r="B343" s="742" t="str">
        <f>IF(基本情報入力シート!C380="","",基本情報入力シート!C380)</f>
        <v/>
      </c>
      <c r="C343" s="750"/>
      <c r="D343" s="750"/>
      <c r="E343" s="750"/>
      <c r="F343" s="750"/>
      <c r="G343" s="750"/>
      <c r="H343" s="750"/>
      <c r="I343" s="761"/>
      <c r="J343" s="767" t="str">
        <f>IF(基本情報入力シート!M380="","",基本情報入力シート!M380)</f>
        <v/>
      </c>
      <c r="K343" s="768" t="str">
        <f>IF(基本情報入力シート!R380="","",基本情報入力シート!R380)</f>
        <v/>
      </c>
      <c r="L343" s="768" t="str">
        <f>IF(基本情報入力シート!W380="","",基本情報入力シート!W380)</f>
        <v/>
      </c>
      <c r="M343" s="784" t="str">
        <f>IF(基本情報入力シート!X380="","",基本情報入力シート!X380)</f>
        <v/>
      </c>
      <c r="N343" s="796" t="str">
        <f>IF(基本情報入力シート!Y380="","",基本情報入力シート!Y380)</f>
        <v/>
      </c>
      <c r="O343" s="804"/>
      <c r="P343" s="808"/>
      <c r="Q343" s="813"/>
      <c r="R343" s="820"/>
      <c r="S343" s="825"/>
      <c r="T343" s="830" t="str">
        <f>IFERROR(S343*VLOOKUP(AE343,'【参考】数式用3'!$AD$3:$BA$14,MATCH(N343,'【参考】数式用3'!$AD$2:$BA$2,0)),"")</f>
        <v/>
      </c>
      <c r="U343" s="835"/>
      <c r="V343" s="842"/>
      <c r="W343" s="843"/>
      <c r="X343" s="852" t="str">
        <f>IFERROR(V343*VLOOKUP(AF343,'【参考】数式用3'!$AD$15:$BA$23,MATCH(N343,'【参考】数式用3'!$AD$2:$BA$2,0)),"")</f>
        <v/>
      </c>
      <c r="Y343" s="861"/>
      <c r="Z343" s="864"/>
      <c r="AA343" s="870"/>
      <c r="AB343" s="852" t="str">
        <f>IFERROR(AA343*VLOOKUP(AG343,'【参考】数式用3'!$AD$24:$BA$27,MATCH(N343,'【参考】数式用3'!$AD$2:$BA$2,0)),"")</f>
        <v/>
      </c>
      <c r="AC343" s="878"/>
      <c r="AD343" s="881" t="str">
        <f t="shared" si="20"/>
        <v/>
      </c>
      <c r="AE343" s="884" t="str">
        <f t="shared" si="21"/>
        <v/>
      </c>
      <c r="AF343" s="884" t="str">
        <f t="shared" si="22"/>
        <v/>
      </c>
      <c r="AG343" s="884" t="str">
        <f t="shared" si="23"/>
        <v/>
      </c>
    </row>
    <row r="344" spans="1:33" ht="24.9" customHeight="1">
      <c r="A344" s="729">
        <v>329</v>
      </c>
      <c r="B344" s="742" t="str">
        <f>IF(基本情報入力シート!C381="","",基本情報入力シート!C381)</f>
        <v/>
      </c>
      <c r="C344" s="750"/>
      <c r="D344" s="750"/>
      <c r="E344" s="750"/>
      <c r="F344" s="750"/>
      <c r="G344" s="750"/>
      <c r="H344" s="750"/>
      <c r="I344" s="761"/>
      <c r="J344" s="767" t="str">
        <f>IF(基本情報入力シート!M381="","",基本情報入力シート!M381)</f>
        <v/>
      </c>
      <c r="K344" s="768" t="str">
        <f>IF(基本情報入力シート!R381="","",基本情報入力シート!R381)</f>
        <v/>
      </c>
      <c r="L344" s="768" t="str">
        <f>IF(基本情報入力シート!W381="","",基本情報入力シート!W381)</f>
        <v/>
      </c>
      <c r="M344" s="784" t="str">
        <f>IF(基本情報入力シート!X381="","",基本情報入力シート!X381)</f>
        <v/>
      </c>
      <c r="N344" s="796" t="str">
        <f>IF(基本情報入力シート!Y381="","",基本情報入力シート!Y381)</f>
        <v/>
      </c>
      <c r="O344" s="804"/>
      <c r="P344" s="808"/>
      <c r="Q344" s="813"/>
      <c r="R344" s="820"/>
      <c r="S344" s="825"/>
      <c r="T344" s="830" t="str">
        <f>IFERROR(S344*VLOOKUP(AE344,'【参考】数式用3'!$AD$3:$BA$14,MATCH(N344,'【参考】数式用3'!$AD$2:$BA$2,0)),"")</f>
        <v/>
      </c>
      <c r="U344" s="835"/>
      <c r="V344" s="842"/>
      <c r="W344" s="843"/>
      <c r="X344" s="852" t="str">
        <f>IFERROR(V344*VLOOKUP(AF344,'【参考】数式用3'!$AD$15:$BA$23,MATCH(N344,'【参考】数式用3'!$AD$2:$BA$2,0)),"")</f>
        <v/>
      </c>
      <c r="Y344" s="861"/>
      <c r="Z344" s="864"/>
      <c r="AA344" s="870"/>
      <c r="AB344" s="852" t="str">
        <f>IFERROR(AA344*VLOOKUP(AG344,'【参考】数式用3'!$AD$24:$BA$27,MATCH(N344,'【参考】数式用3'!$AD$2:$BA$2,0)),"")</f>
        <v/>
      </c>
      <c r="AC344" s="878"/>
      <c r="AD344" s="881" t="str">
        <f t="shared" si="20"/>
        <v/>
      </c>
      <c r="AE344" s="884" t="str">
        <f t="shared" si="21"/>
        <v/>
      </c>
      <c r="AF344" s="884" t="str">
        <f t="shared" si="22"/>
        <v/>
      </c>
      <c r="AG344" s="884" t="str">
        <f t="shared" si="23"/>
        <v/>
      </c>
    </row>
    <row r="345" spans="1:33" ht="24.9" customHeight="1">
      <c r="A345" s="729">
        <v>330</v>
      </c>
      <c r="B345" s="742" t="str">
        <f>IF(基本情報入力シート!C382="","",基本情報入力シート!C382)</f>
        <v/>
      </c>
      <c r="C345" s="750"/>
      <c r="D345" s="750"/>
      <c r="E345" s="750"/>
      <c r="F345" s="750"/>
      <c r="G345" s="750"/>
      <c r="H345" s="750"/>
      <c r="I345" s="761"/>
      <c r="J345" s="767" t="str">
        <f>IF(基本情報入力シート!M382="","",基本情報入力シート!M382)</f>
        <v/>
      </c>
      <c r="K345" s="768" t="str">
        <f>IF(基本情報入力シート!R382="","",基本情報入力シート!R382)</f>
        <v/>
      </c>
      <c r="L345" s="768" t="str">
        <f>IF(基本情報入力シート!W382="","",基本情報入力シート!W382)</f>
        <v/>
      </c>
      <c r="M345" s="784" t="str">
        <f>IF(基本情報入力シート!X382="","",基本情報入力シート!X382)</f>
        <v/>
      </c>
      <c r="N345" s="796" t="str">
        <f>IF(基本情報入力シート!Y382="","",基本情報入力シート!Y382)</f>
        <v/>
      </c>
      <c r="O345" s="804"/>
      <c r="P345" s="808"/>
      <c r="Q345" s="813"/>
      <c r="R345" s="820"/>
      <c r="S345" s="825"/>
      <c r="T345" s="830" t="str">
        <f>IFERROR(S345*VLOOKUP(AE345,'【参考】数式用3'!$AD$3:$BA$14,MATCH(N345,'【参考】数式用3'!$AD$2:$BA$2,0)),"")</f>
        <v/>
      </c>
      <c r="U345" s="835"/>
      <c r="V345" s="842"/>
      <c r="W345" s="843"/>
      <c r="X345" s="852" t="str">
        <f>IFERROR(V345*VLOOKUP(AF345,'【参考】数式用3'!$AD$15:$BA$23,MATCH(N345,'【参考】数式用3'!$AD$2:$BA$2,0)),"")</f>
        <v/>
      </c>
      <c r="Y345" s="861"/>
      <c r="Z345" s="864"/>
      <c r="AA345" s="870"/>
      <c r="AB345" s="852" t="str">
        <f>IFERROR(AA345*VLOOKUP(AG345,'【参考】数式用3'!$AD$24:$BA$27,MATCH(N345,'【参考】数式用3'!$AD$2:$BA$2,0)),"")</f>
        <v/>
      </c>
      <c r="AC345" s="878"/>
      <c r="AD345" s="881" t="str">
        <f t="shared" si="20"/>
        <v/>
      </c>
      <c r="AE345" s="884" t="str">
        <f t="shared" si="21"/>
        <v/>
      </c>
      <c r="AF345" s="884" t="str">
        <f t="shared" si="22"/>
        <v/>
      </c>
      <c r="AG345" s="884" t="str">
        <f t="shared" si="23"/>
        <v/>
      </c>
    </row>
    <row r="346" spans="1:33" ht="24.9" customHeight="1">
      <c r="A346" s="729">
        <v>331</v>
      </c>
      <c r="B346" s="742" t="str">
        <f>IF(基本情報入力シート!C383="","",基本情報入力シート!C383)</f>
        <v/>
      </c>
      <c r="C346" s="750"/>
      <c r="D346" s="750"/>
      <c r="E346" s="750"/>
      <c r="F346" s="750"/>
      <c r="G346" s="750"/>
      <c r="H346" s="750"/>
      <c r="I346" s="761"/>
      <c r="J346" s="767" t="str">
        <f>IF(基本情報入力シート!M383="","",基本情報入力シート!M383)</f>
        <v/>
      </c>
      <c r="K346" s="768" t="str">
        <f>IF(基本情報入力シート!R383="","",基本情報入力シート!R383)</f>
        <v/>
      </c>
      <c r="L346" s="768" t="str">
        <f>IF(基本情報入力シート!W383="","",基本情報入力シート!W383)</f>
        <v/>
      </c>
      <c r="M346" s="784" t="str">
        <f>IF(基本情報入力シート!X383="","",基本情報入力シート!X383)</f>
        <v/>
      </c>
      <c r="N346" s="796" t="str">
        <f>IF(基本情報入力シート!Y383="","",基本情報入力シート!Y383)</f>
        <v/>
      </c>
      <c r="O346" s="804"/>
      <c r="P346" s="808"/>
      <c r="Q346" s="813"/>
      <c r="R346" s="820"/>
      <c r="S346" s="825"/>
      <c r="T346" s="830" t="str">
        <f>IFERROR(S346*VLOOKUP(AE346,'【参考】数式用3'!$AD$3:$BA$14,MATCH(N346,'【参考】数式用3'!$AD$2:$BA$2,0)),"")</f>
        <v/>
      </c>
      <c r="U346" s="835"/>
      <c r="V346" s="842"/>
      <c r="W346" s="843"/>
      <c r="X346" s="852" t="str">
        <f>IFERROR(V346*VLOOKUP(AF346,'【参考】数式用3'!$AD$15:$BA$23,MATCH(N346,'【参考】数式用3'!$AD$2:$BA$2,0)),"")</f>
        <v/>
      </c>
      <c r="Y346" s="861"/>
      <c r="Z346" s="864"/>
      <c r="AA346" s="870"/>
      <c r="AB346" s="852" t="str">
        <f>IFERROR(AA346*VLOOKUP(AG346,'【参考】数式用3'!$AD$24:$BA$27,MATCH(N346,'【参考】数式用3'!$AD$2:$BA$2,0)),"")</f>
        <v/>
      </c>
      <c r="AC346" s="878"/>
      <c r="AD346" s="881" t="str">
        <f t="shared" si="20"/>
        <v/>
      </c>
      <c r="AE346" s="884" t="str">
        <f t="shared" si="21"/>
        <v/>
      </c>
      <c r="AF346" s="884" t="str">
        <f t="shared" si="22"/>
        <v/>
      </c>
      <c r="AG346" s="884" t="str">
        <f t="shared" si="23"/>
        <v/>
      </c>
    </row>
    <row r="347" spans="1:33" ht="24.9" customHeight="1">
      <c r="A347" s="729">
        <v>332</v>
      </c>
      <c r="B347" s="742" t="str">
        <f>IF(基本情報入力シート!C384="","",基本情報入力シート!C384)</f>
        <v/>
      </c>
      <c r="C347" s="750"/>
      <c r="D347" s="750"/>
      <c r="E347" s="750"/>
      <c r="F347" s="750"/>
      <c r="G347" s="750"/>
      <c r="H347" s="750"/>
      <c r="I347" s="761"/>
      <c r="J347" s="767" t="str">
        <f>IF(基本情報入力シート!M384="","",基本情報入力シート!M384)</f>
        <v/>
      </c>
      <c r="K347" s="768" t="str">
        <f>IF(基本情報入力シート!R384="","",基本情報入力シート!R384)</f>
        <v/>
      </c>
      <c r="L347" s="768" t="str">
        <f>IF(基本情報入力シート!W384="","",基本情報入力シート!W384)</f>
        <v/>
      </c>
      <c r="M347" s="784" t="str">
        <f>IF(基本情報入力シート!X384="","",基本情報入力シート!X384)</f>
        <v/>
      </c>
      <c r="N347" s="796" t="str">
        <f>IF(基本情報入力シート!Y384="","",基本情報入力シート!Y384)</f>
        <v/>
      </c>
      <c r="O347" s="804"/>
      <c r="P347" s="808"/>
      <c r="Q347" s="813"/>
      <c r="R347" s="820"/>
      <c r="S347" s="825"/>
      <c r="T347" s="830" t="str">
        <f>IFERROR(S347*VLOOKUP(AE347,'【参考】数式用3'!$AD$3:$BA$14,MATCH(N347,'【参考】数式用3'!$AD$2:$BA$2,0)),"")</f>
        <v/>
      </c>
      <c r="U347" s="835"/>
      <c r="V347" s="842"/>
      <c r="W347" s="843"/>
      <c r="X347" s="852" t="str">
        <f>IFERROR(V347*VLOOKUP(AF347,'【参考】数式用3'!$AD$15:$BA$23,MATCH(N347,'【参考】数式用3'!$AD$2:$BA$2,0)),"")</f>
        <v/>
      </c>
      <c r="Y347" s="861"/>
      <c r="Z347" s="864"/>
      <c r="AA347" s="870"/>
      <c r="AB347" s="852" t="str">
        <f>IFERROR(AA347*VLOOKUP(AG347,'【参考】数式用3'!$AD$24:$BA$27,MATCH(N347,'【参考】数式用3'!$AD$2:$BA$2,0)),"")</f>
        <v/>
      </c>
      <c r="AC347" s="878"/>
      <c r="AD347" s="881" t="str">
        <f t="shared" si="20"/>
        <v/>
      </c>
      <c r="AE347" s="884" t="str">
        <f t="shared" si="21"/>
        <v/>
      </c>
      <c r="AF347" s="884" t="str">
        <f t="shared" si="22"/>
        <v/>
      </c>
      <c r="AG347" s="884" t="str">
        <f t="shared" si="23"/>
        <v/>
      </c>
    </row>
    <row r="348" spans="1:33" ht="24.9" customHeight="1">
      <c r="A348" s="729">
        <v>333</v>
      </c>
      <c r="B348" s="742" t="str">
        <f>IF(基本情報入力シート!C385="","",基本情報入力シート!C385)</f>
        <v/>
      </c>
      <c r="C348" s="750"/>
      <c r="D348" s="750"/>
      <c r="E348" s="750"/>
      <c r="F348" s="750"/>
      <c r="G348" s="750"/>
      <c r="H348" s="750"/>
      <c r="I348" s="761"/>
      <c r="J348" s="767" t="str">
        <f>IF(基本情報入力シート!M385="","",基本情報入力シート!M385)</f>
        <v/>
      </c>
      <c r="K348" s="768" t="str">
        <f>IF(基本情報入力シート!R385="","",基本情報入力シート!R385)</f>
        <v/>
      </c>
      <c r="L348" s="768" t="str">
        <f>IF(基本情報入力シート!W385="","",基本情報入力シート!W385)</f>
        <v/>
      </c>
      <c r="M348" s="784" t="str">
        <f>IF(基本情報入力シート!X385="","",基本情報入力シート!X385)</f>
        <v/>
      </c>
      <c r="N348" s="796" t="str">
        <f>IF(基本情報入力シート!Y385="","",基本情報入力シート!Y385)</f>
        <v/>
      </c>
      <c r="O348" s="804"/>
      <c r="P348" s="808"/>
      <c r="Q348" s="813"/>
      <c r="R348" s="820"/>
      <c r="S348" s="825"/>
      <c r="T348" s="830" t="str">
        <f>IFERROR(S348*VLOOKUP(AE348,'【参考】数式用3'!$AD$3:$BA$14,MATCH(N348,'【参考】数式用3'!$AD$2:$BA$2,0)),"")</f>
        <v/>
      </c>
      <c r="U348" s="835"/>
      <c r="V348" s="842"/>
      <c r="W348" s="843"/>
      <c r="X348" s="852" t="str">
        <f>IFERROR(V348*VLOOKUP(AF348,'【参考】数式用3'!$AD$15:$BA$23,MATCH(N348,'【参考】数式用3'!$AD$2:$BA$2,0)),"")</f>
        <v/>
      </c>
      <c r="Y348" s="861"/>
      <c r="Z348" s="864"/>
      <c r="AA348" s="870"/>
      <c r="AB348" s="852" t="str">
        <f>IFERROR(AA348*VLOOKUP(AG348,'【参考】数式用3'!$AD$24:$BA$27,MATCH(N348,'【参考】数式用3'!$AD$2:$BA$2,0)),"")</f>
        <v/>
      </c>
      <c r="AC348" s="878"/>
      <c r="AD348" s="881" t="str">
        <f t="shared" si="20"/>
        <v/>
      </c>
      <c r="AE348" s="884" t="str">
        <f t="shared" si="21"/>
        <v/>
      </c>
      <c r="AF348" s="884" t="str">
        <f t="shared" si="22"/>
        <v/>
      </c>
      <c r="AG348" s="884" t="str">
        <f t="shared" si="23"/>
        <v/>
      </c>
    </row>
    <row r="349" spans="1:33" ht="24.9" customHeight="1">
      <c r="A349" s="729">
        <v>334</v>
      </c>
      <c r="B349" s="742" t="str">
        <f>IF(基本情報入力シート!C386="","",基本情報入力シート!C386)</f>
        <v/>
      </c>
      <c r="C349" s="750"/>
      <c r="D349" s="750"/>
      <c r="E349" s="750"/>
      <c r="F349" s="750"/>
      <c r="G349" s="750"/>
      <c r="H349" s="750"/>
      <c r="I349" s="761"/>
      <c r="J349" s="767" t="str">
        <f>IF(基本情報入力シート!M386="","",基本情報入力シート!M386)</f>
        <v/>
      </c>
      <c r="K349" s="768" t="str">
        <f>IF(基本情報入力シート!R386="","",基本情報入力シート!R386)</f>
        <v/>
      </c>
      <c r="L349" s="768" t="str">
        <f>IF(基本情報入力シート!W386="","",基本情報入力シート!W386)</f>
        <v/>
      </c>
      <c r="M349" s="784" t="str">
        <f>IF(基本情報入力シート!X386="","",基本情報入力シート!X386)</f>
        <v/>
      </c>
      <c r="N349" s="796" t="str">
        <f>IF(基本情報入力シート!Y386="","",基本情報入力シート!Y386)</f>
        <v/>
      </c>
      <c r="O349" s="804"/>
      <c r="P349" s="808"/>
      <c r="Q349" s="813"/>
      <c r="R349" s="820"/>
      <c r="S349" s="825"/>
      <c r="T349" s="830" t="str">
        <f>IFERROR(S349*VLOOKUP(AE349,'【参考】数式用3'!$AD$3:$BA$14,MATCH(N349,'【参考】数式用3'!$AD$2:$BA$2,0)),"")</f>
        <v/>
      </c>
      <c r="U349" s="835"/>
      <c r="V349" s="842"/>
      <c r="W349" s="843"/>
      <c r="X349" s="852" t="str">
        <f>IFERROR(V349*VLOOKUP(AF349,'【参考】数式用3'!$AD$15:$BA$23,MATCH(N349,'【参考】数式用3'!$AD$2:$BA$2,0)),"")</f>
        <v/>
      </c>
      <c r="Y349" s="861"/>
      <c r="Z349" s="864"/>
      <c r="AA349" s="870"/>
      <c r="AB349" s="852" t="str">
        <f>IFERROR(AA349*VLOOKUP(AG349,'【参考】数式用3'!$AD$24:$BA$27,MATCH(N349,'【参考】数式用3'!$AD$2:$BA$2,0)),"")</f>
        <v/>
      </c>
      <c r="AC349" s="878"/>
      <c r="AD349" s="881" t="str">
        <f t="shared" si="20"/>
        <v/>
      </c>
      <c r="AE349" s="884" t="str">
        <f t="shared" si="21"/>
        <v/>
      </c>
      <c r="AF349" s="884" t="str">
        <f t="shared" si="22"/>
        <v/>
      </c>
      <c r="AG349" s="884" t="str">
        <f t="shared" si="23"/>
        <v/>
      </c>
    </row>
    <row r="350" spans="1:33" ht="24.9" customHeight="1">
      <c r="A350" s="729">
        <v>335</v>
      </c>
      <c r="B350" s="742" t="str">
        <f>IF(基本情報入力シート!C387="","",基本情報入力シート!C387)</f>
        <v/>
      </c>
      <c r="C350" s="750"/>
      <c r="D350" s="750"/>
      <c r="E350" s="750"/>
      <c r="F350" s="750"/>
      <c r="G350" s="750"/>
      <c r="H350" s="750"/>
      <c r="I350" s="761"/>
      <c r="J350" s="767" t="str">
        <f>IF(基本情報入力シート!M387="","",基本情報入力シート!M387)</f>
        <v/>
      </c>
      <c r="K350" s="768" t="str">
        <f>IF(基本情報入力シート!R387="","",基本情報入力シート!R387)</f>
        <v/>
      </c>
      <c r="L350" s="768" t="str">
        <f>IF(基本情報入力シート!W387="","",基本情報入力シート!W387)</f>
        <v/>
      </c>
      <c r="M350" s="784" t="str">
        <f>IF(基本情報入力シート!X387="","",基本情報入力シート!X387)</f>
        <v/>
      </c>
      <c r="N350" s="796" t="str">
        <f>IF(基本情報入力シート!Y387="","",基本情報入力シート!Y387)</f>
        <v/>
      </c>
      <c r="O350" s="804"/>
      <c r="P350" s="808"/>
      <c r="Q350" s="813"/>
      <c r="R350" s="820"/>
      <c r="S350" s="825"/>
      <c r="T350" s="830" t="str">
        <f>IFERROR(S350*VLOOKUP(AE350,'【参考】数式用3'!$AD$3:$BA$14,MATCH(N350,'【参考】数式用3'!$AD$2:$BA$2,0)),"")</f>
        <v/>
      </c>
      <c r="U350" s="835"/>
      <c r="V350" s="842"/>
      <c r="W350" s="843"/>
      <c r="X350" s="852" t="str">
        <f>IFERROR(V350*VLOOKUP(AF350,'【参考】数式用3'!$AD$15:$BA$23,MATCH(N350,'【参考】数式用3'!$AD$2:$BA$2,0)),"")</f>
        <v/>
      </c>
      <c r="Y350" s="861"/>
      <c r="Z350" s="864"/>
      <c r="AA350" s="870"/>
      <c r="AB350" s="852" t="str">
        <f>IFERROR(AA350*VLOOKUP(AG350,'【参考】数式用3'!$AD$24:$BA$27,MATCH(N350,'【参考】数式用3'!$AD$2:$BA$2,0)),"")</f>
        <v/>
      </c>
      <c r="AC350" s="878"/>
      <c r="AD350" s="881" t="str">
        <f t="shared" si="20"/>
        <v/>
      </c>
      <c r="AE350" s="884" t="str">
        <f t="shared" si="21"/>
        <v/>
      </c>
      <c r="AF350" s="884" t="str">
        <f t="shared" si="22"/>
        <v/>
      </c>
      <c r="AG350" s="884" t="str">
        <f t="shared" si="23"/>
        <v/>
      </c>
    </row>
    <row r="351" spans="1:33" ht="24.9" customHeight="1">
      <c r="A351" s="729">
        <v>336</v>
      </c>
      <c r="B351" s="742" t="str">
        <f>IF(基本情報入力シート!C388="","",基本情報入力シート!C388)</f>
        <v/>
      </c>
      <c r="C351" s="750"/>
      <c r="D351" s="750"/>
      <c r="E351" s="750"/>
      <c r="F351" s="750"/>
      <c r="G351" s="750"/>
      <c r="H351" s="750"/>
      <c r="I351" s="761"/>
      <c r="J351" s="767" t="str">
        <f>IF(基本情報入力シート!M388="","",基本情報入力シート!M388)</f>
        <v/>
      </c>
      <c r="K351" s="768" t="str">
        <f>IF(基本情報入力シート!R388="","",基本情報入力シート!R388)</f>
        <v/>
      </c>
      <c r="L351" s="768" t="str">
        <f>IF(基本情報入力シート!W388="","",基本情報入力シート!W388)</f>
        <v/>
      </c>
      <c r="M351" s="784" t="str">
        <f>IF(基本情報入力シート!X388="","",基本情報入力シート!X388)</f>
        <v/>
      </c>
      <c r="N351" s="796" t="str">
        <f>IF(基本情報入力シート!Y388="","",基本情報入力シート!Y388)</f>
        <v/>
      </c>
      <c r="O351" s="804"/>
      <c r="P351" s="808"/>
      <c r="Q351" s="813"/>
      <c r="R351" s="820"/>
      <c r="S351" s="825"/>
      <c r="T351" s="830" t="str">
        <f>IFERROR(S351*VLOOKUP(AE351,'【参考】数式用3'!$AD$3:$BA$14,MATCH(N351,'【参考】数式用3'!$AD$2:$BA$2,0)),"")</f>
        <v/>
      </c>
      <c r="U351" s="835"/>
      <c r="V351" s="842"/>
      <c r="W351" s="843"/>
      <c r="X351" s="852" t="str">
        <f>IFERROR(V351*VLOOKUP(AF351,'【参考】数式用3'!$AD$15:$BA$23,MATCH(N351,'【参考】数式用3'!$AD$2:$BA$2,0)),"")</f>
        <v/>
      </c>
      <c r="Y351" s="861"/>
      <c r="Z351" s="864"/>
      <c r="AA351" s="870"/>
      <c r="AB351" s="852" t="str">
        <f>IFERROR(AA351*VLOOKUP(AG351,'【参考】数式用3'!$AD$24:$BA$27,MATCH(N351,'【参考】数式用3'!$AD$2:$BA$2,0)),"")</f>
        <v/>
      </c>
      <c r="AC351" s="878"/>
      <c r="AD351" s="881" t="str">
        <f t="shared" si="20"/>
        <v/>
      </c>
      <c r="AE351" s="884" t="str">
        <f t="shared" si="21"/>
        <v/>
      </c>
      <c r="AF351" s="884" t="str">
        <f t="shared" si="22"/>
        <v/>
      </c>
      <c r="AG351" s="884" t="str">
        <f t="shared" si="23"/>
        <v/>
      </c>
    </row>
    <row r="352" spans="1:33" ht="24.9" customHeight="1">
      <c r="A352" s="729">
        <v>337</v>
      </c>
      <c r="B352" s="742" t="str">
        <f>IF(基本情報入力シート!C389="","",基本情報入力シート!C389)</f>
        <v/>
      </c>
      <c r="C352" s="750"/>
      <c r="D352" s="750"/>
      <c r="E352" s="750"/>
      <c r="F352" s="750"/>
      <c r="G352" s="750"/>
      <c r="H352" s="750"/>
      <c r="I352" s="761"/>
      <c r="J352" s="767" t="str">
        <f>IF(基本情報入力シート!M389="","",基本情報入力シート!M389)</f>
        <v/>
      </c>
      <c r="K352" s="768" t="str">
        <f>IF(基本情報入力シート!R389="","",基本情報入力シート!R389)</f>
        <v/>
      </c>
      <c r="L352" s="768" t="str">
        <f>IF(基本情報入力シート!W389="","",基本情報入力シート!W389)</f>
        <v/>
      </c>
      <c r="M352" s="784" t="str">
        <f>IF(基本情報入力シート!X389="","",基本情報入力シート!X389)</f>
        <v/>
      </c>
      <c r="N352" s="796" t="str">
        <f>IF(基本情報入力シート!Y389="","",基本情報入力シート!Y389)</f>
        <v/>
      </c>
      <c r="O352" s="804"/>
      <c r="P352" s="808"/>
      <c r="Q352" s="813"/>
      <c r="R352" s="820"/>
      <c r="S352" s="825"/>
      <c r="T352" s="830" t="str">
        <f>IFERROR(S352*VLOOKUP(AE352,'【参考】数式用3'!$AD$3:$BA$14,MATCH(N352,'【参考】数式用3'!$AD$2:$BA$2,0)),"")</f>
        <v/>
      </c>
      <c r="U352" s="835"/>
      <c r="V352" s="842"/>
      <c r="W352" s="843"/>
      <c r="X352" s="852" t="str">
        <f>IFERROR(V352*VLOOKUP(AF352,'【参考】数式用3'!$AD$15:$BA$23,MATCH(N352,'【参考】数式用3'!$AD$2:$BA$2,0)),"")</f>
        <v/>
      </c>
      <c r="Y352" s="861"/>
      <c r="Z352" s="864"/>
      <c r="AA352" s="870"/>
      <c r="AB352" s="852" t="str">
        <f>IFERROR(AA352*VLOOKUP(AG352,'【参考】数式用3'!$AD$24:$BA$27,MATCH(N352,'【参考】数式用3'!$AD$2:$BA$2,0)),"")</f>
        <v/>
      </c>
      <c r="AC352" s="878"/>
      <c r="AD352" s="881" t="str">
        <f t="shared" si="20"/>
        <v/>
      </c>
      <c r="AE352" s="884" t="str">
        <f t="shared" si="21"/>
        <v/>
      </c>
      <c r="AF352" s="884" t="str">
        <f t="shared" si="22"/>
        <v/>
      </c>
      <c r="AG352" s="884" t="str">
        <f t="shared" si="23"/>
        <v/>
      </c>
    </row>
    <row r="353" spans="1:33" ht="24.9" customHeight="1">
      <c r="A353" s="729">
        <v>338</v>
      </c>
      <c r="B353" s="742" t="str">
        <f>IF(基本情報入力シート!C390="","",基本情報入力シート!C390)</f>
        <v/>
      </c>
      <c r="C353" s="750"/>
      <c r="D353" s="750"/>
      <c r="E353" s="750"/>
      <c r="F353" s="750"/>
      <c r="G353" s="750"/>
      <c r="H353" s="750"/>
      <c r="I353" s="761"/>
      <c r="J353" s="767" t="str">
        <f>IF(基本情報入力シート!M390="","",基本情報入力シート!M390)</f>
        <v/>
      </c>
      <c r="K353" s="768" t="str">
        <f>IF(基本情報入力シート!R390="","",基本情報入力シート!R390)</f>
        <v/>
      </c>
      <c r="L353" s="768" t="str">
        <f>IF(基本情報入力シート!W390="","",基本情報入力シート!W390)</f>
        <v/>
      </c>
      <c r="M353" s="784" t="str">
        <f>IF(基本情報入力シート!X390="","",基本情報入力シート!X390)</f>
        <v/>
      </c>
      <c r="N353" s="796" t="str">
        <f>IF(基本情報入力シート!Y390="","",基本情報入力シート!Y390)</f>
        <v/>
      </c>
      <c r="O353" s="804"/>
      <c r="P353" s="808"/>
      <c r="Q353" s="813"/>
      <c r="R353" s="820"/>
      <c r="S353" s="825"/>
      <c r="T353" s="830" t="str">
        <f>IFERROR(S353*VLOOKUP(AE353,'【参考】数式用3'!$AD$3:$BA$14,MATCH(N353,'【参考】数式用3'!$AD$2:$BA$2,0)),"")</f>
        <v/>
      </c>
      <c r="U353" s="835"/>
      <c r="V353" s="842"/>
      <c r="W353" s="843"/>
      <c r="X353" s="852" t="str">
        <f>IFERROR(V353*VLOOKUP(AF353,'【参考】数式用3'!$AD$15:$BA$23,MATCH(N353,'【参考】数式用3'!$AD$2:$BA$2,0)),"")</f>
        <v/>
      </c>
      <c r="Y353" s="861"/>
      <c r="Z353" s="864"/>
      <c r="AA353" s="870"/>
      <c r="AB353" s="852" t="str">
        <f>IFERROR(AA353*VLOOKUP(AG353,'【参考】数式用3'!$AD$24:$BA$27,MATCH(N353,'【参考】数式用3'!$AD$2:$BA$2,0)),"")</f>
        <v/>
      </c>
      <c r="AC353" s="878"/>
      <c r="AD353" s="881" t="str">
        <f t="shared" si="20"/>
        <v/>
      </c>
      <c r="AE353" s="884" t="str">
        <f t="shared" si="21"/>
        <v/>
      </c>
      <c r="AF353" s="884" t="str">
        <f t="shared" si="22"/>
        <v/>
      </c>
      <c r="AG353" s="884" t="str">
        <f t="shared" si="23"/>
        <v/>
      </c>
    </row>
    <row r="354" spans="1:33" ht="24.9" customHeight="1">
      <c r="A354" s="729">
        <v>339</v>
      </c>
      <c r="B354" s="742" t="str">
        <f>IF(基本情報入力シート!C391="","",基本情報入力シート!C391)</f>
        <v/>
      </c>
      <c r="C354" s="750"/>
      <c r="D354" s="750"/>
      <c r="E354" s="750"/>
      <c r="F354" s="750"/>
      <c r="G354" s="750"/>
      <c r="H354" s="750"/>
      <c r="I354" s="761"/>
      <c r="J354" s="767" t="str">
        <f>IF(基本情報入力シート!M391="","",基本情報入力シート!M391)</f>
        <v/>
      </c>
      <c r="K354" s="768" t="str">
        <f>IF(基本情報入力シート!R391="","",基本情報入力シート!R391)</f>
        <v/>
      </c>
      <c r="L354" s="768" t="str">
        <f>IF(基本情報入力シート!W391="","",基本情報入力シート!W391)</f>
        <v/>
      </c>
      <c r="M354" s="784" t="str">
        <f>IF(基本情報入力シート!X391="","",基本情報入力シート!X391)</f>
        <v/>
      </c>
      <c r="N354" s="796" t="str">
        <f>IF(基本情報入力シート!Y391="","",基本情報入力シート!Y391)</f>
        <v/>
      </c>
      <c r="O354" s="804"/>
      <c r="P354" s="808"/>
      <c r="Q354" s="813"/>
      <c r="R354" s="820"/>
      <c r="S354" s="825"/>
      <c r="T354" s="830" t="str">
        <f>IFERROR(S354*VLOOKUP(AE354,'【参考】数式用3'!$AD$3:$BA$14,MATCH(N354,'【参考】数式用3'!$AD$2:$BA$2,0)),"")</f>
        <v/>
      </c>
      <c r="U354" s="835"/>
      <c r="V354" s="842"/>
      <c r="W354" s="843"/>
      <c r="X354" s="852" t="str">
        <f>IFERROR(V354*VLOOKUP(AF354,'【参考】数式用3'!$AD$15:$BA$23,MATCH(N354,'【参考】数式用3'!$AD$2:$BA$2,0)),"")</f>
        <v/>
      </c>
      <c r="Y354" s="861"/>
      <c r="Z354" s="864"/>
      <c r="AA354" s="870"/>
      <c r="AB354" s="852" t="str">
        <f>IFERROR(AA354*VLOOKUP(AG354,'【参考】数式用3'!$AD$24:$BA$27,MATCH(N354,'【参考】数式用3'!$AD$2:$BA$2,0)),"")</f>
        <v/>
      </c>
      <c r="AC354" s="878"/>
      <c r="AD354" s="881" t="str">
        <f t="shared" si="20"/>
        <v/>
      </c>
      <c r="AE354" s="884" t="str">
        <f t="shared" si="21"/>
        <v/>
      </c>
      <c r="AF354" s="884" t="str">
        <f t="shared" si="22"/>
        <v/>
      </c>
      <c r="AG354" s="884" t="str">
        <f t="shared" si="23"/>
        <v/>
      </c>
    </row>
    <row r="355" spans="1:33" ht="24.9" customHeight="1">
      <c r="A355" s="729">
        <v>340</v>
      </c>
      <c r="B355" s="742" t="str">
        <f>IF(基本情報入力シート!C392="","",基本情報入力シート!C392)</f>
        <v/>
      </c>
      <c r="C355" s="750"/>
      <c r="D355" s="750"/>
      <c r="E355" s="750"/>
      <c r="F355" s="750"/>
      <c r="G355" s="750"/>
      <c r="H355" s="750"/>
      <c r="I355" s="761"/>
      <c r="J355" s="767" t="str">
        <f>IF(基本情報入力シート!M392="","",基本情報入力シート!M392)</f>
        <v/>
      </c>
      <c r="K355" s="768" t="str">
        <f>IF(基本情報入力シート!R392="","",基本情報入力シート!R392)</f>
        <v/>
      </c>
      <c r="L355" s="768" t="str">
        <f>IF(基本情報入力シート!W392="","",基本情報入力シート!W392)</f>
        <v/>
      </c>
      <c r="M355" s="784" t="str">
        <f>IF(基本情報入力シート!X392="","",基本情報入力シート!X392)</f>
        <v/>
      </c>
      <c r="N355" s="796" t="str">
        <f>IF(基本情報入力シート!Y392="","",基本情報入力シート!Y392)</f>
        <v/>
      </c>
      <c r="O355" s="804"/>
      <c r="P355" s="808"/>
      <c r="Q355" s="813"/>
      <c r="R355" s="820"/>
      <c r="S355" s="825"/>
      <c r="T355" s="830" t="str">
        <f>IFERROR(S355*VLOOKUP(AE355,'【参考】数式用3'!$AD$3:$BA$14,MATCH(N355,'【参考】数式用3'!$AD$2:$BA$2,0)),"")</f>
        <v/>
      </c>
      <c r="U355" s="835"/>
      <c r="V355" s="842"/>
      <c r="W355" s="843"/>
      <c r="X355" s="852" t="str">
        <f>IFERROR(V355*VLOOKUP(AF355,'【参考】数式用3'!$AD$15:$BA$23,MATCH(N355,'【参考】数式用3'!$AD$2:$BA$2,0)),"")</f>
        <v/>
      </c>
      <c r="Y355" s="861"/>
      <c r="Z355" s="864"/>
      <c r="AA355" s="870"/>
      <c r="AB355" s="852" t="str">
        <f>IFERROR(AA355*VLOOKUP(AG355,'【参考】数式用3'!$AD$24:$BA$27,MATCH(N355,'【参考】数式用3'!$AD$2:$BA$2,0)),"")</f>
        <v/>
      </c>
      <c r="AC355" s="878"/>
      <c r="AD355" s="881" t="str">
        <f t="shared" si="20"/>
        <v/>
      </c>
      <c r="AE355" s="884" t="str">
        <f t="shared" si="21"/>
        <v/>
      </c>
      <c r="AF355" s="884" t="str">
        <f t="shared" si="22"/>
        <v/>
      </c>
      <c r="AG355" s="884" t="str">
        <f t="shared" si="23"/>
        <v/>
      </c>
    </row>
    <row r="356" spans="1:33" ht="24.9" customHeight="1">
      <c r="A356" s="729">
        <v>341</v>
      </c>
      <c r="B356" s="742" t="str">
        <f>IF(基本情報入力シート!C393="","",基本情報入力シート!C393)</f>
        <v/>
      </c>
      <c r="C356" s="750"/>
      <c r="D356" s="750"/>
      <c r="E356" s="750"/>
      <c r="F356" s="750"/>
      <c r="G356" s="750"/>
      <c r="H356" s="750"/>
      <c r="I356" s="761"/>
      <c r="J356" s="767" t="str">
        <f>IF(基本情報入力シート!M393="","",基本情報入力シート!M393)</f>
        <v/>
      </c>
      <c r="K356" s="768" t="str">
        <f>IF(基本情報入力シート!R393="","",基本情報入力シート!R393)</f>
        <v/>
      </c>
      <c r="L356" s="768" t="str">
        <f>IF(基本情報入力シート!W393="","",基本情報入力シート!W393)</f>
        <v/>
      </c>
      <c r="M356" s="784" t="str">
        <f>IF(基本情報入力シート!X393="","",基本情報入力シート!X393)</f>
        <v/>
      </c>
      <c r="N356" s="796" t="str">
        <f>IF(基本情報入力シート!Y393="","",基本情報入力シート!Y393)</f>
        <v/>
      </c>
      <c r="O356" s="804"/>
      <c r="P356" s="808"/>
      <c r="Q356" s="813"/>
      <c r="R356" s="820"/>
      <c r="S356" s="825"/>
      <c r="T356" s="830" t="str">
        <f>IFERROR(S356*VLOOKUP(AE356,'【参考】数式用3'!$AD$3:$BA$14,MATCH(N356,'【参考】数式用3'!$AD$2:$BA$2,0)),"")</f>
        <v/>
      </c>
      <c r="U356" s="835"/>
      <c r="V356" s="842"/>
      <c r="W356" s="843"/>
      <c r="X356" s="852" t="str">
        <f>IFERROR(V356*VLOOKUP(AF356,'【参考】数式用3'!$AD$15:$BA$23,MATCH(N356,'【参考】数式用3'!$AD$2:$BA$2,0)),"")</f>
        <v/>
      </c>
      <c r="Y356" s="861"/>
      <c r="Z356" s="864"/>
      <c r="AA356" s="870"/>
      <c r="AB356" s="852" t="str">
        <f>IFERROR(AA356*VLOOKUP(AG356,'【参考】数式用3'!$AD$24:$BA$27,MATCH(N356,'【参考】数式用3'!$AD$2:$BA$2,0)),"")</f>
        <v/>
      </c>
      <c r="AC356" s="878"/>
      <c r="AD356" s="881" t="str">
        <f t="shared" si="20"/>
        <v/>
      </c>
      <c r="AE356" s="884" t="str">
        <f t="shared" si="21"/>
        <v/>
      </c>
      <c r="AF356" s="884" t="str">
        <f t="shared" si="22"/>
        <v/>
      </c>
      <c r="AG356" s="884" t="str">
        <f t="shared" si="23"/>
        <v/>
      </c>
    </row>
    <row r="357" spans="1:33" ht="24.9" customHeight="1">
      <c r="A357" s="729">
        <v>342</v>
      </c>
      <c r="B357" s="742" t="str">
        <f>IF(基本情報入力シート!C394="","",基本情報入力シート!C394)</f>
        <v/>
      </c>
      <c r="C357" s="750"/>
      <c r="D357" s="750"/>
      <c r="E357" s="750"/>
      <c r="F357" s="750"/>
      <c r="G357" s="750"/>
      <c r="H357" s="750"/>
      <c r="I357" s="761"/>
      <c r="J357" s="767" t="str">
        <f>IF(基本情報入力シート!M394="","",基本情報入力シート!M394)</f>
        <v/>
      </c>
      <c r="K357" s="768" t="str">
        <f>IF(基本情報入力シート!R394="","",基本情報入力シート!R394)</f>
        <v/>
      </c>
      <c r="L357" s="768" t="str">
        <f>IF(基本情報入力シート!W394="","",基本情報入力シート!W394)</f>
        <v/>
      </c>
      <c r="M357" s="784" t="str">
        <f>IF(基本情報入力シート!X394="","",基本情報入力シート!X394)</f>
        <v/>
      </c>
      <c r="N357" s="796" t="str">
        <f>IF(基本情報入力シート!Y394="","",基本情報入力シート!Y394)</f>
        <v/>
      </c>
      <c r="O357" s="804"/>
      <c r="P357" s="808"/>
      <c r="Q357" s="813"/>
      <c r="R357" s="820"/>
      <c r="S357" s="825"/>
      <c r="T357" s="830" t="str">
        <f>IFERROR(S357*VLOOKUP(AE357,'【参考】数式用3'!$AD$3:$BA$14,MATCH(N357,'【参考】数式用3'!$AD$2:$BA$2,0)),"")</f>
        <v/>
      </c>
      <c r="U357" s="835"/>
      <c r="V357" s="842"/>
      <c r="W357" s="843"/>
      <c r="X357" s="852" t="str">
        <f>IFERROR(V357*VLOOKUP(AF357,'【参考】数式用3'!$AD$15:$BA$23,MATCH(N357,'【参考】数式用3'!$AD$2:$BA$2,0)),"")</f>
        <v/>
      </c>
      <c r="Y357" s="861"/>
      <c r="Z357" s="864"/>
      <c r="AA357" s="870"/>
      <c r="AB357" s="852" t="str">
        <f>IFERROR(AA357*VLOOKUP(AG357,'【参考】数式用3'!$AD$24:$BA$27,MATCH(N357,'【参考】数式用3'!$AD$2:$BA$2,0)),"")</f>
        <v/>
      </c>
      <c r="AC357" s="878"/>
      <c r="AD357" s="881" t="str">
        <f t="shared" si="20"/>
        <v/>
      </c>
      <c r="AE357" s="884" t="str">
        <f t="shared" si="21"/>
        <v/>
      </c>
      <c r="AF357" s="884" t="str">
        <f t="shared" si="22"/>
        <v/>
      </c>
      <c r="AG357" s="884" t="str">
        <f t="shared" si="23"/>
        <v/>
      </c>
    </row>
    <row r="358" spans="1:33" ht="24.9" customHeight="1">
      <c r="A358" s="729">
        <v>343</v>
      </c>
      <c r="B358" s="742" t="str">
        <f>IF(基本情報入力シート!C395="","",基本情報入力シート!C395)</f>
        <v/>
      </c>
      <c r="C358" s="750"/>
      <c r="D358" s="750"/>
      <c r="E358" s="750"/>
      <c r="F358" s="750"/>
      <c r="G358" s="750"/>
      <c r="H358" s="750"/>
      <c r="I358" s="761"/>
      <c r="J358" s="767" t="str">
        <f>IF(基本情報入力シート!M395="","",基本情報入力シート!M395)</f>
        <v/>
      </c>
      <c r="K358" s="768" t="str">
        <f>IF(基本情報入力シート!R395="","",基本情報入力シート!R395)</f>
        <v/>
      </c>
      <c r="L358" s="768" t="str">
        <f>IF(基本情報入力シート!W395="","",基本情報入力シート!W395)</f>
        <v/>
      </c>
      <c r="M358" s="784" t="str">
        <f>IF(基本情報入力シート!X395="","",基本情報入力シート!X395)</f>
        <v/>
      </c>
      <c r="N358" s="796" t="str">
        <f>IF(基本情報入力シート!Y395="","",基本情報入力シート!Y395)</f>
        <v/>
      </c>
      <c r="O358" s="804"/>
      <c r="P358" s="808"/>
      <c r="Q358" s="813"/>
      <c r="R358" s="820"/>
      <c r="S358" s="825"/>
      <c r="T358" s="830" t="str">
        <f>IFERROR(S358*VLOOKUP(AE358,'【参考】数式用3'!$AD$3:$BA$14,MATCH(N358,'【参考】数式用3'!$AD$2:$BA$2,0)),"")</f>
        <v/>
      </c>
      <c r="U358" s="835"/>
      <c r="V358" s="842"/>
      <c r="W358" s="843"/>
      <c r="X358" s="852" t="str">
        <f>IFERROR(V358*VLOOKUP(AF358,'【参考】数式用3'!$AD$15:$BA$23,MATCH(N358,'【参考】数式用3'!$AD$2:$BA$2,0)),"")</f>
        <v/>
      </c>
      <c r="Y358" s="861"/>
      <c r="Z358" s="864"/>
      <c r="AA358" s="870"/>
      <c r="AB358" s="852" t="str">
        <f>IFERROR(AA358*VLOOKUP(AG358,'【参考】数式用3'!$AD$24:$BA$27,MATCH(N358,'【参考】数式用3'!$AD$2:$BA$2,0)),"")</f>
        <v/>
      </c>
      <c r="AC358" s="878"/>
      <c r="AD358" s="881" t="str">
        <f t="shared" si="20"/>
        <v/>
      </c>
      <c r="AE358" s="884" t="str">
        <f t="shared" si="21"/>
        <v/>
      </c>
      <c r="AF358" s="884" t="str">
        <f t="shared" si="22"/>
        <v/>
      </c>
      <c r="AG358" s="884" t="str">
        <f t="shared" si="23"/>
        <v/>
      </c>
    </row>
    <row r="359" spans="1:33" ht="24.9" customHeight="1">
      <c r="A359" s="729">
        <v>344</v>
      </c>
      <c r="B359" s="742" t="str">
        <f>IF(基本情報入力シート!C396="","",基本情報入力シート!C396)</f>
        <v/>
      </c>
      <c r="C359" s="750"/>
      <c r="D359" s="750"/>
      <c r="E359" s="750"/>
      <c r="F359" s="750"/>
      <c r="G359" s="750"/>
      <c r="H359" s="750"/>
      <c r="I359" s="761"/>
      <c r="J359" s="767" t="str">
        <f>IF(基本情報入力シート!M396="","",基本情報入力シート!M396)</f>
        <v/>
      </c>
      <c r="K359" s="768" t="str">
        <f>IF(基本情報入力シート!R396="","",基本情報入力シート!R396)</f>
        <v/>
      </c>
      <c r="L359" s="768" t="str">
        <f>IF(基本情報入力シート!W396="","",基本情報入力シート!W396)</f>
        <v/>
      </c>
      <c r="M359" s="784" t="str">
        <f>IF(基本情報入力シート!X396="","",基本情報入力シート!X396)</f>
        <v/>
      </c>
      <c r="N359" s="796" t="str">
        <f>IF(基本情報入力シート!Y396="","",基本情報入力シート!Y396)</f>
        <v/>
      </c>
      <c r="O359" s="804"/>
      <c r="P359" s="808"/>
      <c r="Q359" s="813"/>
      <c r="R359" s="820"/>
      <c r="S359" s="825"/>
      <c r="T359" s="830" t="str">
        <f>IFERROR(S359*VLOOKUP(AE359,'【参考】数式用3'!$AD$3:$BA$14,MATCH(N359,'【参考】数式用3'!$AD$2:$BA$2,0)),"")</f>
        <v/>
      </c>
      <c r="U359" s="835"/>
      <c r="V359" s="842"/>
      <c r="W359" s="843"/>
      <c r="X359" s="852" t="str">
        <f>IFERROR(V359*VLOOKUP(AF359,'【参考】数式用3'!$AD$15:$BA$23,MATCH(N359,'【参考】数式用3'!$AD$2:$BA$2,0)),"")</f>
        <v/>
      </c>
      <c r="Y359" s="861"/>
      <c r="Z359" s="864"/>
      <c r="AA359" s="870"/>
      <c r="AB359" s="852" t="str">
        <f>IFERROR(AA359*VLOOKUP(AG359,'【参考】数式用3'!$AD$24:$BA$27,MATCH(N359,'【参考】数式用3'!$AD$2:$BA$2,0)),"")</f>
        <v/>
      </c>
      <c r="AC359" s="878"/>
      <c r="AD359" s="881" t="str">
        <f t="shared" si="20"/>
        <v/>
      </c>
      <c r="AE359" s="884" t="str">
        <f t="shared" si="21"/>
        <v/>
      </c>
      <c r="AF359" s="884" t="str">
        <f t="shared" si="22"/>
        <v/>
      </c>
      <c r="AG359" s="884" t="str">
        <f t="shared" si="23"/>
        <v/>
      </c>
    </row>
    <row r="360" spans="1:33" ht="24.9" customHeight="1">
      <c r="A360" s="729">
        <v>345</v>
      </c>
      <c r="B360" s="742" t="str">
        <f>IF(基本情報入力シート!C397="","",基本情報入力シート!C397)</f>
        <v/>
      </c>
      <c r="C360" s="750"/>
      <c r="D360" s="750"/>
      <c r="E360" s="750"/>
      <c r="F360" s="750"/>
      <c r="G360" s="750"/>
      <c r="H360" s="750"/>
      <c r="I360" s="761"/>
      <c r="J360" s="767" t="str">
        <f>IF(基本情報入力シート!M397="","",基本情報入力シート!M397)</f>
        <v/>
      </c>
      <c r="K360" s="768" t="str">
        <f>IF(基本情報入力シート!R397="","",基本情報入力シート!R397)</f>
        <v/>
      </c>
      <c r="L360" s="768" t="str">
        <f>IF(基本情報入力シート!W397="","",基本情報入力シート!W397)</f>
        <v/>
      </c>
      <c r="M360" s="784" t="str">
        <f>IF(基本情報入力シート!X397="","",基本情報入力シート!X397)</f>
        <v/>
      </c>
      <c r="N360" s="796" t="str">
        <f>IF(基本情報入力シート!Y397="","",基本情報入力シート!Y397)</f>
        <v/>
      </c>
      <c r="O360" s="804"/>
      <c r="P360" s="808"/>
      <c r="Q360" s="813"/>
      <c r="R360" s="820"/>
      <c r="S360" s="825"/>
      <c r="T360" s="830" t="str">
        <f>IFERROR(S360*VLOOKUP(AE360,'【参考】数式用3'!$AD$3:$BA$14,MATCH(N360,'【参考】数式用3'!$AD$2:$BA$2,0)),"")</f>
        <v/>
      </c>
      <c r="U360" s="835"/>
      <c r="V360" s="842"/>
      <c r="W360" s="843"/>
      <c r="X360" s="852" t="str">
        <f>IFERROR(V360*VLOOKUP(AF360,'【参考】数式用3'!$AD$15:$BA$23,MATCH(N360,'【参考】数式用3'!$AD$2:$BA$2,0)),"")</f>
        <v/>
      </c>
      <c r="Y360" s="861"/>
      <c r="Z360" s="864"/>
      <c r="AA360" s="870"/>
      <c r="AB360" s="852" t="str">
        <f>IFERROR(AA360*VLOOKUP(AG360,'【参考】数式用3'!$AD$24:$BA$27,MATCH(N360,'【参考】数式用3'!$AD$2:$BA$2,0)),"")</f>
        <v/>
      </c>
      <c r="AC360" s="878"/>
      <c r="AD360" s="881" t="str">
        <f t="shared" si="20"/>
        <v/>
      </c>
      <c r="AE360" s="884" t="str">
        <f t="shared" si="21"/>
        <v/>
      </c>
      <c r="AF360" s="884" t="str">
        <f t="shared" si="22"/>
        <v/>
      </c>
      <c r="AG360" s="884" t="str">
        <f t="shared" si="23"/>
        <v/>
      </c>
    </row>
    <row r="361" spans="1:33" ht="24.9" customHeight="1">
      <c r="A361" s="729">
        <v>346</v>
      </c>
      <c r="B361" s="742" t="str">
        <f>IF(基本情報入力シート!C398="","",基本情報入力シート!C398)</f>
        <v/>
      </c>
      <c r="C361" s="750"/>
      <c r="D361" s="750"/>
      <c r="E361" s="750"/>
      <c r="F361" s="750"/>
      <c r="G361" s="750"/>
      <c r="H361" s="750"/>
      <c r="I361" s="761"/>
      <c r="J361" s="767" t="str">
        <f>IF(基本情報入力シート!M398="","",基本情報入力シート!M398)</f>
        <v/>
      </c>
      <c r="K361" s="768" t="str">
        <f>IF(基本情報入力シート!R398="","",基本情報入力シート!R398)</f>
        <v/>
      </c>
      <c r="L361" s="768" t="str">
        <f>IF(基本情報入力シート!W398="","",基本情報入力シート!W398)</f>
        <v/>
      </c>
      <c r="M361" s="784" t="str">
        <f>IF(基本情報入力シート!X398="","",基本情報入力シート!X398)</f>
        <v/>
      </c>
      <c r="N361" s="796" t="str">
        <f>IF(基本情報入力シート!Y398="","",基本情報入力シート!Y398)</f>
        <v/>
      </c>
      <c r="O361" s="804"/>
      <c r="P361" s="808"/>
      <c r="Q361" s="813"/>
      <c r="R361" s="820"/>
      <c r="S361" s="825"/>
      <c r="T361" s="830" t="str">
        <f>IFERROR(S361*VLOOKUP(AE361,'【参考】数式用3'!$AD$3:$BA$14,MATCH(N361,'【参考】数式用3'!$AD$2:$BA$2,0)),"")</f>
        <v/>
      </c>
      <c r="U361" s="835"/>
      <c r="V361" s="842"/>
      <c r="W361" s="843"/>
      <c r="X361" s="852" t="str">
        <f>IFERROR(V361*VLOOKUP(AF361,'【参考】数式用3'!$AD$15:$BA$23,MATCH(N361,'【参考】数式用3'!$AD$2:$BA$2,0)),"")</f>
        <v/>
      </c>
      <c r="Y361" s="861"/>
      <c r="Z361" s="864"/>
      <c r="AA361" s="870"/>
      <c r="AB361" s="852" t="str">
        <f>IFERROR(AA361*VLOOKUP(AG361,'【参考】数式用3'!$AD$24:$BA$27,MATCH(N361,'【参考】数式用3'!$AD$2:$BA$2,0)),"")</f>
        <v/>
      </c>
      <c r="AC361" s="878"/>
      <c r="AD361" s="881" t="str">
        <f t="shared" si="20"/>
        <v/>
      </c>
      <c r="AE361" s="884" t="str">
        <f t="shared" si="21"/>
        <v/>
      </c>
      <c r="AF361" s="884" t="str">
        <f t="shared" si="22"/>
        <v/>
      </c>
      <c r="AG361" s="884" t="str">
        <f t="shared" si="23"/>
        <v/>
      </c>
    </row>
    <row r="362" spans="1:33" ht="24.9" customHeight="1">
      <c r="A362" s="729">
        <v>347</v>
      </c>
      <c r="B362" s="742" t="str">
        <f>IF(基本情報入力シート!C399="","",基本情報入力シート!C399)</f>
        <v/>
      </c>
      <c r="C362" s="750"/>
      <c r="D362" s="750"/>
      <c r="E362" s="750"/>
      <c r="F362" s="750"/>
      <c r="G362" s="750"/>
      <c r="H362" s="750"/>
      <c r="I362" s="761"/>
      <c r="J362" s="767" t="str">
        <f>IF(基本情報入力シート!M399="","",基本情報入力シート!M399)</f>
        <v/>
      </c>
      <c r="K362" s="768" t="str">
        <f>IF(基本情報入力シート!R399="","",基本情報入力シート!R399)</f>
        <v/>
      </c>
      <c r="L362" s="768" t="str">
        <f>IF(基本情報入力シート!W399="","",基本情報入力シート!W399)</f>
        <v/>
      </c>
      <c r="M362" s="784" t="str">
        <f>IF(基本情報入力シート!X399="","",基本情報入力シート!X399)</f>
        <v/>
      </c>
      <c r="N362" s="796" t="str">
        <f>IF(基本情報入力シート!Y399="","",基本情報入力シート!Y399)</f>
        <v/>
      </c>
      <c r="O362" s="804"/>
      <c r="P362" s="808"/>
      <c r="Q362" s="813"/>
      <c r="R362" s="820"/>
      <c r="S362" s="825"/>
      <c r="T362" s="830" t="str">
        <f>IFERROR(S362*VLOOKUP(AE362,'【参考】数式用3'!$AD$3:$BA$14,MATCH(N362,'【参考】数式用3'!$AD$2:$BA$2,0)),"")</f>
        <v/>
      </c>
      <c r="U362" s="835"/>
      <c r="V362" s="842"/>
      <c r="W362" s="843"/>
      <c r="X362" s="852" t="str">
        <f>IFERROR(V362*VLOOKUP(AF362,'【参考】数式用3'!$AD$15:$BA$23,MATCH(N362,'【参考】数式用3'!$AD$2:$BA$2,0)),"")</f>
        <v/>
      </c>
      <c r="Y362" s="861"/>
      <c r="Z362" s="864"/>
      <c r="AA362" s="870"/>
      <c r="AB362" s="852" t="str">
        <f>IFERROR(AA362*VLOOKUP(AG362,'【参考】数式用3'!$AD$24:$BA$27,MATCH(N362,'【参考】数式用3'!$AD$2:$BA$2,0)),"")</f>
        <v/>
      </c>
      <c r="AC362" s="878"/>
      <c r="AD362" s="881" t="str">
        <f t="shared" si="20"/>
        <v/>
      </c>
      <c r="AE362" s="884" t="str">
        <f t="shared" si="21"/>
        <v/>
      </c>
      <c r="AF362" s="884" t="str">
        <f t="shared" si="22"/>
        <v/>
      </c>
      <c r="AG362" s="884" t="str">
        <f t="shared" si="23"/>
        <v/>
      </c>
    </row>
    <row r="363" spans="1:33" ht="24.9" customHeight="1">
      <c r="A363" s="729">
        <v>348</v>
      </c>
      <c r="B363" s="742" t="str">
        <f>IF(基本情報入力シート!C400="","",基本情報入力シート!C400)</f>
        <v/>
      </c>
      <c r="C363" s="750"/>
      <c r="D363" s="750"/>
      <c r="E363" s="750"/>
      <c r="F363" s="750"/>
      <c r="G363" s="750"/>
      <c r="H363" s="750"/>
      <c r="I363" s="761"/>
      <c r="J363" s="767" t="str">
        <f>IF(基本情報入力シート!M400="","",基本情報入力シート!M400)</f>
        <v/>
      </c>
      <c r="K363" s="768" t="str">
        <f>IF(基本情報入力シート!R400="","",基本情報入力シート!R400)</f>
        <v/>
      </c>
      <c r="L363" s="768" t="str">
        <f>IF(基本情報入力シート!W400="","",基本情報入力シート!W400)</f>
        <v/>
      </c>
      <c r="M363" s="784" t="str">
        <f>IF(基本情報入力シート!X400="","",基本情報入力シート!X400)</f>
        <v/>
      </c>
      <c r="N363" s="796" t="str">
        <f>IF(基本情報入力シート!Y400="","",基本情報入力シート!Y400)</f>
        <v/>
      </c>
      <c r="O363" s="804"/>
      <c r="P363" s="808"/>
      <c r="Q363" s="813"/>
      <c r="R363" s="820"/>
      <c r="S363" s="825"/>
      <c r="T363" s="830" t="str">
        <f>IFERROR(S363*VLOOKUP(AE363,'【参考】数式用3'!$AD$3:$BA$14,MATCH(N363,'【参考】数式用3'!$AD$2:$BA$2,0)),"")</f>
        <v/>
      </c>
      <c r="U363" s="835"/>
      <c r="V363" s="842"/>
      <c r="W363" s="843"/>
      <c r="X363" s="852" t="str">
        <f>IFERROR(V363*VLOOKUP(AF363,'【参考】数式用3'!$AD$15:$BA$23,MATCH(N363,'【参考】数式用3'!$AD$2:$BA$2,0)),"")</f>
        <v/>
      </c>
      <c r="Y363" s="861"/>
      <c r="Z363" s="864"/>
      <c r="AA363" s="870"/>
      <c r="AB363" s="852" t="str">
        <f>IFERROR(AA363*VLOOKUP(AG363,'【参考】数式用3'!$AD$24:$BA$27,MATCH(N363,'【参考】数式用3'!$AD$2:$BA$2,0)),"")</f>
        <v/>
      </c>
      <c r="AC363" s="878"/>
      <c r="AD363" s="881" t="str">
        <f t="shared" si="20"/>
        <v/>
      </c>
      <c r="AE363" s="884" t="str">
        <f t="shared" si="21"/>
        <v/>
      </c>
      <c r="AF363" s="884" t="str">
        <f t="shared" si="22"/>
        <v/>
      </c>
      <c r="AG363" s="884" t="str">
        <f t="shared" si="23"/>
        <v/>
      </c>
    </row>
    <row r="364" spans="1:33" ht="24.9" customHeight="1">
      <c r="A364" s="729">
        <v>349</v>
      </c>
      <c r="B364" s="742" t="str">
        <f>IF(基本情報入力シート!C401="","",基本情報入力シート!C401)</f>
        <v/>
      </c>
      <c r="C364" s="750"/>
      <c r="D364" s="750"/>
      <c r="E364" s="750"/>
      <c r="F364" s="750"/>
      <c r="G364" s="750"/>
      <c r="H364" s="750"/>
      <c r="I364" s="761"/>
      <c r="J364" s="767" t="str">
        <f>IF(基本情報入力シート!M401="","",基本情報入力シート!M401)</f>
        <v/>
      </c>
      <c r="K364" s="768" t="str">
        <f>IF(基本情報入力シート!R401="","",基本情報入力シート!R401)</f>
        <v/>
      </c>
      <c r="L364" s="768" t="str">
        <f>IF(基本情報入力シート!W401="","",基本情報入力シート!W401)</f>
        <v/>
      </c>
      <c r="M364" s="784" t="str">
        <f>IF(基本情報入力シート!X401="","",基本情報入力シート!X401)</f>
        <v/>
      </c>
      <c r="N364" s="796" t="str">
        <f>IF(基本情報入力シート!Y401="","",基本情報入力シート!Y401)</f>
        <v/>
      </c>
      <c r="O364" s="804"/>
      <c r="P364" s="808"/>
      <c r="Q364" s="813"/>
      <c r="R364" s="820"/>
      <c r="S364" s="825"/>
      <c r="T364" s="830" t="str">
        <f>IFERROR(S364*VLOOKUP(AE364,'【参考】数式用3'!$AD$3:$BA$14,MATCH(N364,'【参考】数式用3'!$AD$2:$BA$2,0)),"")</f>
        <v/>
      </c>
      <c r="U364" s="835"/>
      <c r="V364" s="842"/>
      <c r="W364" s="843"/>
      <c r="X364" s="852" t="str">
        <f>IFERROR(V364*VLOOKUP(AF364,'【参考】数式用3'!$AD$15:$BA$23,MATCH(N364,'【参考】数式用3'!$AD$2:$BA$2,0)),"")</f>
        <v/>
      </c>
      <c r="Y364" s="861"/>
      <c r="Z364" s="864"/>
      <c r="AA364" s="870"/>
      <c r="AB364" s="852" t="str">
        <f>IFERROR(AA364*VLOOKUP(AG364,'【参考】数式用3'!$AD$24:$BA$27,MATCH(N364,'【参考】数式用3'!$AD$2:$BA$2,0)),"")</f>
        <v/>
      </c>
      <c r="AC364" s="878"/>
      <c r="AD364" s="881" t="str">
        <f t="shared" si="20"/>
        <v/>
      </c>
      <c r="AE364" s="884" t="str">
        <f t="shared" si="21"/>
        <v/>
      </c>
      <c r="AF364" s="884" t="str">
        <f t="shared" si="22"/>
        <v/>
      </c>
      <c r="AG364" s="884" t="str">
        <f t="shared" si="23"/>
        <v/>
      </c>
    </row>
    <row r="365" spans="1:33" ht="24.9" customHeight="1">
      <c r="A365" s="729">
        <v>350</v>
      </c>
      <c r="B365" s="742" t="str">
        <f>IF(基本情報入力シート!C402="","",基本情報入力シート!C402)</f>
        <v/>
      </c>
      <c r="C365" s="750"/>
      <c r="D365" s="750"/>
      <c r="E365" s="750"/>
      <c r="F365" s="750"/>
      <c r="G365" s="750"/>
      <c r="H365" s="750"/>
      <c r="I365" s="761"/>
      <c r="J365" s="767" t="str">
        <f>IF(基本情報入力シート!M402="","",基本情報入力シート!M402)</f>
        <v/>
      </c>
      <c r="K365" s="768" t="str">
        <f>IF(基本情報入力シート!R402="","",基本情報入力シート!R402)</f>
        <v/>
      </c>
      <c r="L365" s="768" t="str">
        <f>IF(基本情報入力シート!W402="","",基本情報入力シート!W402)</f>
        <v/>
      </c>
      <c r="M365" s="784" t="str">
        <f>IF(基本情報入力シート!X402="","",基本情報入力シート!X402)</f>
        <v/>
      </c>
      <c r="N365" s="796" t="str">
        <f>IF(基本情報入力シート!Y402="","",基本情報入力シート!Y402)</f>
        <v/>
      </c>
      <c r="O365" s="804"/>
      <c r="P365" s="808"/>
      <c r="Q365" s="813"/>
      <c r="R365" s="820"/>
      <c r="S365" s="825"/>
      <c r="T365" s="830" t="str">
        <f>IFERROR(S365*VLOOKUP(AE365,'【参考】数式用3'!$AD$3:$BA$14,MATCH(N365,'【参考】数式用3'!$AD$2:$BA$2,0)),"")</f>
        <v/>
      </c>
      <c r="U365" s="835"/>
      <c r="V365" s="842"/>
      <c r="W365" s="843"/>
      <c r="X365" s="852" t="str">
        <f>IFERROR(V365*VLOOKUP(AF365,'【参考】数式用3'!$AD$15:$BA$23,MATCH(N365,'【参考】数式用3'!$AD$2:$BA$2,0)),"")</f>
        <v/>
      </c>
      <c r="Y365" s="861"/>
      <c r="Z365" s="864"/>
      <c r="AA365" s="870"/>
      <c r="AB365" s="852" t="str">
        <f>IFERROR(AA365*VLOOKUP(AG365,'【参考】数式用3'!$AD$24:$BA$27,MATCH(N365,'【参考】数式用3'!$AD$2:$BA$2,0)),"")</f>
        <v/>
      </c>
      <c r="AC365" s="878"/>
      <c r="AD365" s="881" t="str">
        <f t="shared" si="20"/>
        <v/>
      </c>
      <c r="AE365" s="884" t="str">
        <f t="shared" si="21"/>
        <v/>
      </c>
      <c r="AF365" s="884" t="str">
        <f t="shared" si="22"/>
        <v/>
      </c>
      <c r="AG365" s="884" t="str">
        <f t="shared" si="23"/>
        <v/>
      </c>
    </row>
    <row r="366" spans="1:33" ht="24.9" customHeight="1">
      <c r="A366" s="729">
        <v>351</v>
      </c>
      <c r="B366" s="742" t="str">
        <f>IF(基本情報入力シート!C403="","",基本情報入力シート!C403)</f>
        <v/>
      </c>
      <c r="C366" s="750"/>
      <c r="D366" s="750"/>
      <c r="E366" s="750"/>
      <c r="F366" s="750"/>
      <c r="G366" s="750"/>
      <c r="H366" s="750"/>
      <c r="I366" s="761"/>
      <c r="J366" s="767" t="str">
        <f>IF(基本情報入力シート!M403="","",基本情報入力シート!M403)</f>
        <v/>
      </c>
      <c r="K366" s="768" t="str">
        <f>IF(基本情報入力シート!R403="","",基本情報入力シート!R403)</f>
        <v/>
      </c>
      <c r="L366" s="768" t="str">
        <f>IF(基本情報入力シート!W403="","",基本情報入力シート!W403)</f>
        <v/>
      </c>
      <c r="M366" s="784" t="str">
        <f>IF(基本情報入力シート!X403="","",基本情報入力シート!X403)</f>
        <v/>
      </c>
      <c r="N366" s="796" t="str">
        <f>IF(基本情報入力シート!Y403="","",基本情報入力シート!Y403)</f>
        <v/>
      </c>
      <c r="O366" s="804"/>
      <c r="P366" s="808"/>
      <c r="Q366" s="813"/>
      <c r="R366" s="820"/>
      <c r="S366" s="825"/>
      <c r="T366" s="830" t="str">
        <f>IFERROR(S366*VLOOKUP(AE366,'【参考】数式用3'!$AD$3:$BA$14,MATCH(N366,'【参考】数式用3'!$AD$2:$BA$2,0)),"")</f>
        <v/>
      </c>
      <c r="U366" s="835"/>
      <c r="V366" s="842"/>
      <c r="W366" s="843"/>
      <c r="X366" s="852" t="str">
        <f>IFERROR(V366*VLOOKUP(AF366,'【参考】数式用3'!$AD$15:$BA$23,MATCH(N366,'【参考】数式用3'!$AD$2:$BA$2,0)),"")</f>
        <v/>
      </c>
      <c r="Y366" s="861"/>
      <c r="Z366" s="864"/>
      <c r="AA366" s="870"/>
      <c r="AB366" s="852" t="str">
        <f>IFERROR(AA366*VLOOKUP(AG366,'【参考】数式用3'!$AD$24:$BA$27,MATCH(N366,'【参考】数式用3'!$AD$2:$BA$2,0)),"")</f>
        <v/>
      </c>
      <c r="AC366" s="878"/>
      <c r="AD366" s="881" t="str">
        <f t="shared" si="20"/>
        <v/>
      </c>
      <c r="AE366" s="884" t="str">
        <f t="shared" si="21"/>
        <v/>
      </c>
      <c r="AF366" s="884" t="str">
        <f t="shared" si="22"/>
        <v/>
      </c>
      <c r="AG366" s="884" t="str">
        <f t="shared" si="23"/>
        <v/>
      </c>
    </row>
    <row r="367" spans="1:33" ht="24.9" customHeight="1">
      <c r="A367" s="729">
        <v>352</v>
      </c>
      <c r="B367" s="742" t="str">
        <f>IF(基本情報入力シート!C404="","",基本情報入力シート!C404)</f>
        <v/>
      </c>
      <c r="C367" s="750"/>
      <c r="D367" s="750"/>
      <c r="E367" s="750"/>
      <c r="F367" s="750"/>
      <c r="G367" s="750"/>
      <c r="H367" s="750"/>
      <c r="I367" s="761"/>
      <c r="J367" s="767" t="str">
        <f>IF(基本情報入力シート!M404="","",基本情報入力シート!M404)</f>
        <v/>
      </c>
      <c r="K367" s="768" t="str">
        <f>IF(基本情報入力シート!R404="","",基本情報入力シート!R404)</f>
        <v/>
      </c>
      <c r="L367" s="768" t="str">
        <f>IF(基本情報入力シート!W404="","",基本情報入力シート!W404)</f>
        <v/>
      </c>
      <c r="M367" s="784" t="str">
        <f>IF(基本情報入力シート!X404="","",基本情報入力シート!X404)</f>
        <v/>
      </c>
      <c r="N367" s="796" t="str">
        <f>IF(基本情報入力シート!Y404="","",基本情報入力シート!Y404)</f>
        <v/>
      </c>
      <c r="O367" s="804"/>
      <c r="P367" s="808"/>
      <c r="Q367" s="813"/>
      <c r="R367" s="820"/>
      <c r="S367" s="825"/>
      <c r="T367" s="830" t="str">
        <f>IFERROR(S367*VLOOKUP(AE367,'【参考】数式用3'!$AD$3:$BA$14,MATCH(N367,'【参考】数式用3'!$AD$2:$BA$2,0)),"")</f>
        <v/>
      </c>
      <c r="U367" s="835"/>
      <c r="V367" s="842"/>
      <c r="W367" s="843"/>
      <c r="X367" s="852" t="str">
        <f>IFERROR(V367*VLOOKUP(AF367,'【参考】数式用3'!$AD$15:$BA$23,MATCH(N367,'【参考】数式用3'!$AD$2:$BA$2,0)),"")</f>
        <v/>
      </c>
      <c r="Y367" s="861"/>
      <c r="Z367" s="864"/>
      <c r="AA367" s="870"/>
      <c r="AB367" s="852" t="str">
        <f>IFERROR(AA367*VLOOKUP(AG367,'【参考】数式用3'!$AD$24:$BA$27,MATCH(N367,'【参考】数式用3'!$AD$2:$BA$2,0)),"")</f>
        <v/>
      </c>
      <c r="AC367" s="878"/>
      <c r="AD367" s="881" t="str">
        <f t="shared" si="20"/>
        <v/>
      </c>
      <c r="AE367" s="884" t="str">
        <f t="shared" si="21"/>
        <v/>
      </c>
      <c r="AF367" s="884" t="str">
        <f t="shared" si="22"/>
        <v/>
      </c>
      <c r="AG367" s="884" t="str">
        <f t="shared" si="23"/>
        <v/>
      </c>
    </row>
    <row r="368" spans="1:33" ht="24.9" customHeight="1">
      <c r="A368" s="729">
        <v>353</v>
      </c>
      <c r="B368" s="742" t="str">
        <f>IF(基本情報入力シート!C405="","",基本情報入力シート!C405)</f>
        <v/>
      </c>
      <c r="C368" s="750"/>
      <c r="D368" s="750"/>
      <c r="E368" s="750"/>
      <c r="F368" s="750"/>
      <c r="G368" s="750"/>
      <c r="H368" s="750"/>
      <c r="I368" s="761"/>
      <c r="J368" s="767" t="str">
        <f>IF(基本情報入力シート!M405="","",基本情報入力シート!M405)</f>
        <v/>
      </c>
      <c r="K368" s="768" t="str">
        <f>IF(基本情報入力シート!R405="","",基本情報入力シート!R405)</f>
        <v/>
      </c>
      <c r="L368" s="768" t="str">
        <f>IF(基本情報入力シート!W405="","",基本情報入力シート!W405)</f>
        <v/>
      </c>
      <c r="M368" s="784" t="str">
        <f>IF(基本情報入力シート!X405="","",基本情報入力シート!X405)</f>
        <v/>
      </c>
      <c r="N368" s="796" t="str">
        <f>IF(基本情報入力シート!Y405="","",基本情報入力シート!Y405)</f>
        <v/>
      </c>
      <c r="O368" s="804"/>
      <c r="P368" s="808"/>
      <c r="Q368" s="813"/>
      <c r="R368" s="820"/>
      <c r="S368" s="825"/>
      <c r="T368" s="830" t="str">
        <f>IFERROR(S368*VLOOKUP(AE368,'【参考】数式用3'!$AD$3:$BA$14,MATCH(N368,'【参考】数式用3'!$AD$2:$BA$2,0)),"")</f>
        <v/>
      </c>
      <c r="U368" s="835"/>
      <c r="V368" s="842"/>
      <c r="W368" s="843"/>
      <c r="X368" s="852" t="str">
        <f>IFERROR(V368*VLOOKUP(AF368,'【参考】数式用3'!$AD$15:$BA$23,MATCH(N368,'【参考】数式用3'!$AD$2:$BA$2,0)),"")</f>
        <v/>
      </c>
      <c r="Y368" s="861"/>
      <c r="Z368" s="864"/>
      <c r="AA368" s="870"/>
      <c r="AB368" s="852" t="str">
        <f>IFERROR(AA368*VLOOKUP(AG368,'【参考】数式用3'!$AD$24:$BA$27,MATCH(N368,'【参考】数式用3'!$AD$2:$BA$2,0)),"")</f>
        <v/>
      </c>
      <c r="AC368" s="878"/>
      <c r="AD368" s="881" t="str">
        <f t="shared" si="20"/>
        <v/>
      </c>
      <c r="AE368" s="884" t="str">
        <f t="shared" si="21"/>
        <v/>
      </c>
      <c r="AF368" s="884" t="str">
        <f t="shared" si="22"/>
        <v/>
      </c>
      <c r="AG368" s="884" t="str">
        <f t="shared" si="23"/>
        <v/>
      </c>
    </row>
    <row r="369" spans="1:33" ht="24.9" customHeight="1">
      <c r="A369" s="729">
        <v>354</v>
      </c>
      <c r="B369" s="742" t="str">
        <f>IF(基本情報入力シート!C406="","",基本情報入力シート!C406)</f>
        <v/>
      </c>
      <c r="C369" s="750"/>
      <c r="D369" s="750"/>
      <c r="E369" s="750"/>
      <c r="F369" s="750"/>
      <c r="G369" s="750"/>
      <c r="H369" s="750"/>
      <c r="I369" s="761"/>
      <c r="J369" s="767" t="str">
        <f>IF(基本情報入力シート!M406="","",基本情報入力シート!M406)</f>
        <v/>
      </c>
      <c r="K369" s="768" t="str">
        <f>IF(基本情報入力シート!R406="","",基本情報入力シート!R406)</f>
        <v/>
      </c>
      <c r="L369" s="768" t="str">
        <f>IF(基本情報入力シート!W406="","",基本情報入力シート!W406)</f>
        <v/>
      </c>
      <c r="M369" s="784" t="str">
        <f>IF(基本情報入力シート!X406="","",基本情報入力シート!X406)</f>
        <v/>
      </c>
      <c r="N369" s="796" t="str">
        <f>IF(基本情報入力シート!Y406="","",基本情報入力シート!Y406)</f>
        <v/>
      </c>
      <c r="O369" s="804"/>
      <c r="P369" s="808"/>
      <c r="Q369" s="813"/>
      <c r="R369" s="820"/>
      <c r="S369" s="825"/>
      <c r="T369" s="830" t="str">
        <f>IFERROR(S369*VLOOKUP(AE369,'【参考】数式用3'!$AD$3:$BA$14,MATCH(N369,'【参考】数式用3'!$AD$2:$BA$2,0)),"")</f>
        <v/>
      </c>
      <c r="U369" s="835"/>
      <c r="V369" s="842"/>
      <c r="W369" s="843"/>
      <c r="X369" s="852" t="str">
        <f>IFERROR(V369*VLOOKUP(AF369,'【参考】数式用3'!$AD$15:$BA$23,MATCH(N369,'【参考】数式用3'!$AD$2:$BA$2,0)),"")</f>
        <v/>
      </c>
      <c r="Y369" s="861"/>
      <c r="Z369" s="864"/>
      <c r="AA369" s="870"/>
      <c r="AB369" s="852" t="str">
        <f>IFERROR(AA369*VLOOKUP(AG369,'【参考】数式用3'!$AD$24:$BA$27,MATCH(N369,'【参考】数式用3'!$AD$2:$BA$2,0)),"")</f>
        <v/>
      </c>
      <c r="AC369" s="878"/>
      <c r="AD369" s="881" t="str">
        <f t="shared" si="20"/>
        <v/>
      </c>
      <c r="AE369" s="884" t="str">
        <f t="shared" si="21"/>
        <v/>
      </c>
      <c r="AF369" s="884" t="str">
        <f t="shared" si="22"/>
        <v/>
      </c>
      <c r="AG369" s="884" t="str">
        <f t="shared" si="23"/>
        <v/>
      </c>
    </row>
    <row r="370" spans="1:33" ht="24.9" customHeight="1">
      <c r="A370" s="729">
        <v>355</v>
      </c>
      <c r="B370" s="742" t="str">
        <f>IF(基本情報入力シート!C407="","",基本情報入力シート!C407)</f>
        <v/>
      </c>
      <c r="C370" s="750"/>
      <c r="D370" s="750"/>
      <c r="E370" s="750"/>
      <c r="F370" s="750"/>
      <c r="G370" s="750"/>
      <c r="H370" s="750"/>
      <c r="I370" s="761"/>
      <c r="J370" s="767" t="str">
        <f>IF(基本情報入力シート!M407="","",基本情報入力シート!M407)</f>
        <v/>
      </c>
      <c r="K370" s="768" t="str">
        <f>IF(基本情報入力シート!R407="","",基本情報入力シート!R407)</f>
        <v/>
      </c>
      <c r="L370" s="768" t="str">
        <f>IF(基本情報入力シート!W407="","",基本情報入力シート!W407)</f>
        <v/>
      </c>
      <c r="M370" s="784" t="str">
        <f>IF(基本情報入力シート!X407="","",基本情報入力シート!X407)</f>
        <v/>
      </c>
      <c r="N370" s="796" t="str">
        <f>IF(基本情報入力シート!Y407="","",基本情報入力シート!Y407)</f>
        <v/>
      </c>
      <c r="O370" s="804"/>
      <c r="P370" s="808"/>
      <c r="Q370" s="813"/>
      <c r="R370" s="820"/>
      <c r="S370" s="825"/>
      <c r="T370" s="830" t="str">
        <f>IFERROR(S370*VLOOKUP(AE370,'【参考】数式用3'!$AD$3:$BA$14,MATCH(N370,'【参考】数式用3'!$AD$2:$BA$2,0)),"")</f>
        <v/>
      </c>
      <c r="U370" s="835"/>
      <c r="V370" s="842"/>
      <c r="W370" s="843"/>
      <c r="X370" s="852" t="str">
        <f>IFERROR(V370*VLOOKUP(AF370,'【参考】数式用3'!$AD$15:$BA$23,MATCH(N370,'【参考】数式用3'!$AD$2:$BA$2,0)),"")</f>
        <v/>
      </c>
      <c r="Y370" s="861"/>
      <c r="Z370" s="864"/>
      <c r="AA370" s="870"/>
      <c r="AB370" s="852" t="str">
        <f>IFERROR(AA370*VLOOKUP(AG370,'【参考】数式用3'!$AD$24:$BA$27,MATCH(N370,'【参考】数式用3'!$AD$2:$BA$2,0)),"")</f>
        <v/>
      </c>
      <c r="AC370" s="878"/>
      <c r="AD370" s="881" t="str">
        <f t="shared" si="20"/>
        <v/>
      </c>
      <c r="AE370" s="884" t="str">
        <f t="shared" si="21"/>
        <v/>
      </c>
      <c r="AF370" s="884" t="str">
        <f t="shared" si="22"/>
        <v/>
      </c>
      <c r="AG370" s="884" t="str">
        <f t="shared" si="23"/>
        <v/>
      </c>
    </row>
    <row r="371" spans="1:33" ht="24.9" customHeight="1">
      <c r="A371" s="729">
        <v>356</v>
      </c>
      <c r="B371" s="742" t="str">
        <f>IF(基本情報入力シート!C408="","",基本情報入力シート!C408)</f>
        <v/>
      </c>
      <c r="C371" s="750"/>
      <c r="D371" s="750"/>
      <c r="E371" s="750"/>
      <c r="F371" s="750"/>
      <c r="G371" s="750"/>
      <c r="H371" s="750"/>
      <c r="I371" s="761"/>
      <c r="J371" s="767" t="str">
        <f>IF(基本情報入力シート!M408="","",基本情報入力シート!M408)</f>
        <v/>
      </c>
      <c r="K371" s="768" t="str">
        <f>IF(基本情報入力シート!R408="","",基本情報入力シート!R408)</f>
        <v/>
      </c>
      <c r="L371" s="768" t="str">
        <f>IF(基本情報入力シート!W408="","",基本情報入力シート!W408)</f>
        <v/>
      </c>
      <c r="M371" s="784" t="str">
        <f>IF(基本情報入力シート!X408="","",基本情報入力シート!X408)</f>
        <v/>
      </c>
      <c r="N371" s="796" t="str">
        <f>IF(基本情報入力シート!Y408="","",基本情報入力シート!Y408)</f>
        <v/>
      </c>
      <c r="O371" s="804"/>
      <c r="P371" s="808"/>
      <c r="Q371" s="813"/>
      <c r="R371" s="820"/>
      <c r="S371" s="825"/>
      <c r="T371" s="830" t="str">
        <f>IFERROR(S371*VLOOKUP(AE371,'【参考】数式用3'!$AD$3:$BA$14,MATCH(N371,'【参考】数式用3'!$AD$2:$BA$2,0)),"")</f>
        <v/>
      </c>
      <c r="U371" s="835"/>
      <c r="V371" s="842"/>
      <c r="W371" s="843"/>
      <c r="X371" s="852" t="str">
        <f>IFERROR(V371*VLOOKUP(AF371,'【参考】数式用3'!$AD$15:$BA$23,MATCH(N371,'【参考】数式用3'!$AD$2:$BA$2,0)),"")</f>
        <v/>
      </c>
      <c r="Y371" s="861"/>
      <c r="Z371" s="864"/>
      <c r="AA371" s="870"/>
      <c r="AB371" s="852" t="str">
        <f>IFERROR(AA371*VLOOKUP(AG371,'【参考】数式用3'!$AD$24:$BA$27,MATCH(N371,'【参考】数式用3'!$AD$2:$BA$2,0)),"")</f>
        <v/>
      </c>
      <c r="AC371" s="878"/>
      <c r="AD371" s="881" t="str">
        <f t="shared" si="20"/>
        <v/>
      </c>
      <c r="AE371" s="884" t="str">
        <f t="shared" si="21"/>
        <v/>
      </c>
      <c r="AF371" s="884" t="str">
        <f t="shared" si="22"/>
        <v/>
      </c>
      <c r="AG371" s="884" t="str">
        <f t="shared" si="23"/>
        <v/>
      </c>
    </row>
    <row r="372" spans="1:33" ht="24.9" customHeight="1">
      <c r="A372" s="729">
        <v>357</v>
      </c>
      <c r="B372" s="742" t="str">
        <f>IF(基本情報入力シート!C409="","",基本情報入力シート!C409)</f>
        <v/>
      </c>
      <c r="C372" s="750"/>
      <c r="D372" s="750"/>
      <c r="E372" s="750"/>
      <c r="F372" s="750"/>
      <c r="G372" s="750"/>
      <c r="H372" s="750"/>
      <c r="I372" s="761"/>
      <c r="J372" s="767" t="str">
        <f>IF(基本情報入力シート!M409="","",基本情報入力シート!M409)</f>
        <v/>
      </c>
      <c r="K372" s="768" t="str">
        <f>IF(基本情報入力シート!R409="","",基本情報入力シート!R409)</f>
        <v/>
      </c>
      <c r="L372" s="768" t="str">
        <f>IF(基本情報入力シート!W409="","",基本情報入力シート!W409)</f>
        <v/>
      </c>
      <c r="M372" s="784" t="str">
        <f>IF(基本情報入力シート!X409="","",基本情報入力シート!X409)</f>
        <v/>
      </c>
      <c r="N372" s="796" t="str">
        <f>IF(基本情報入力シート!Y409="","",基本情報入力シート!Y409)</f>
        <v/>
      </c>
      <c r="O372" s="804"/>
      <c r="P372" s="808"/>
      <c r="Q372" s="813"/>
      <c r="R372" s="820"/>
      <c r="S372" s="825"/>
      <c r="T372" s="830" t="str">
        <f>IFERROR(S372*VLOOKUP(AE372,'【参考】数式用3'!$AD$3:$BA$14,MATCH(N372,'【参考】数式用3'!$AD$2:$BA$2,0)),"")</f>
        <v/>
      </c>
      <c r="U372" s="835"/>
      <c r="V372" s="842"/>
      <c r="W372" s="843"/>
      <c r="X372" s="852" t="str">
        <f>IFERROR(V372*VLOOKUP(AF372,'【参考】数式用3'!$AD$15:$BA$23,MATCH(N372,'【参考】数式用3'!$AD$2:$BA$2,0)),"")</f>
        <v/>
      </c>
      <c r="Y372" s="861"/>
      <c r="Z372" s="864"/>
      <c r="AA372" s="870"/>
      <c r="AB372" s="852" t="str">
        <f>IFERROR(AA372*VLOOKUP(AG372,'【参考】数式用3'!$AD$24:$BA$27,MATCH(N372,'【参考】数式用3'!$AD$2:$BA$2,0)),"")</f>
        <v/>
      </c>
      <c r="AC372" s="878"/>
      <c r="AD372" s="881" t="str">
        <f t="shared" si="20"/>
        <v/>
      </c>
      <c r="AE372" s="884" t="str">
        <f t="shared" si="21"/>
        <v/>
      </c>
      <c r="AF372" s="884" t="str">
        <f t="shared" si="22"/>
        <v/>
      </c>
      <c r="AG372" s="884" t="str">
        <f t="shared" si="23"/>
        <v/>
      </c>
    </row>
    <row r="373" spans="1:33" ht="24.9" customHeight="1">
      <c r="A373" s="729">
        <v>358</v>
      </c>
      <c r="B373" s="742" t="str">
        <f>IF(基本情報入力シート!C410="","",基本情報入力シート!C410)</f>
        <v/>
      </c>
      <c r="C373" s="750"/>
      <c r="D373" s="750"/>
      <c r="E373" s="750"/>
      <c r="F373" s="750"/>
      <c r="G373" s="750"/>
      <c r="H373" s="750"/>
      <c r="I373" s="761"/>
      <c r="J373" s="767" t="str">
        <f>IF(基本情報入力シート!M410="","",基本情報入力シート!M410)</f>
        <v/>
      </c>
      <c r="K373" s="768" t="str">
        <f>IF(基本情報入力シート!R410="","",基本情報入力シート!R410)</f>
        <v/>
      </c>
      <c r="L373" s="768" t="str">
        <f>IF(基本情報入力シート!W410="","",基本情報入力シート!W410)</f>
        <v/>
      </c>
      <c r="M373" s="784" t="str">
        <f>IF(基本情報入力シート!X410="","",基本情報入力シート!X410)</f>
        <v/>
      </c>
      <c r="N373" s="796" t="str">
        <f>IF(基本情報入力シート!Y410="","",基本情報入力シート!Y410)</f>
        <v/>
      </c>
      <c r="O373" s="804"/>
      <c r="P373" s="808"/>
      <c r="Q373" s="813"/>
      <c r="R373" s="820"/>
      <c r="S373" s="825"/>
      <c r="T373" s="830" t="str">
        <f>IFERROR(S373*VLOOKUP(AE373,'【参考】数式用3'!$AD$3:$BA$14,MATCH(N373,'【参考】数式用3'!$AD$2:$BA$2,0)),"")</f>
        <v/>
      </c>
      <c r="U373" s="835"/>
      <c r="V373" s="842"/>
      <c r="W373" s="843"/>
      <c r="X373" s="852" t="str">
        <f>IFERROR(V373*VLOOKUP(AF373,'【参考】数式用3'!$AD$15:$BA$23,MATCH(N373,'【参考】数式用3'!$AD$2:$BA$2,0)),"")</f>
        <v/>
      </c>
      <c r="Y373" s="861"/>
      <c r="Z373" s="864"/>
      <c r="AA373" s="870"/>
      <c r="AB373" s="852" t="str">
        <f>IFERROR(AA373*VLOOKUP(AG373,'【参考】数式用3'!$AD$24:$BA$27,MATCH(N373,'【参考】数式用3'!$AD$2:$BA$2,0)),"")</f>
        <v/>
      </c>
      <c r="AC373" s="878"/>
      <c r="AD373" s="881" t="str">
        <f t="shared" si="20"/>
        <v/>
      </c>
      <c r="AE373" s="884" t="str">
        <f t="shared" si="21"/>
        <v/>
      </c>
      <c r="AF373" s="884" t="str">
        <f t="shared" si="22"/>
        <v/>
      </c>
      <c r="AG373" s="884" t="str">
        <f t="shared" si="23"/>
        <v/>
      </c>
    </row>
    <row r="374" spans="1:33" ht="24.9" customHeight="1">
      <c r="A374" s="729">
        <v>359</v>
      </c>
      <c r="B374" s="742" t="str">
        <f>IF(基本情報入力シート!C411="","",基本情報入力シート!C411)</f>
        <v/>
      </c>
      <c r="C374" s="750"/>
      <c r="D374" s="750"/>
      <c r="E374" s="750"/>
      <c r="F374" s="750"/>
      <c r="G374" s="750"/>
      <c r="H374" s="750"/>
      <c r="I374" s="761"/>
      <c r="J374" s="767" t="str">
        <f>IF(基本情報入力シート!M411="","",基本情報入力シート!M411)</f>
        <v/>
      </c>
      <c r="K374" s="768" t="str">
        <f>IF(基本情報入力シート!R411="","",基本情報入力シート!R411)</f>
        <v/>
      </c>
      <c r="L374" s="768" t="str">
        <f>IF(基本情報入力シート!W411="","",基本情報入力シート!W411)</f>
        <v/>
      </c>
      <c r="M374" s="784" t="str">
        <f>IF(基本情報入力シート!X411="","",基本情報入力シート!X411)</f>
        <v/>
      </c>
      <c r="N374" s="796" t="str">
        <f>IF(基本情報入力シート!Y411="","",基本情報入力シート!Y411)</f>
        <v/>
      </c>
      <c r="O374" s="804"/>
      <c r="P374" s="808"/>
      <c r="Q374" s="813"/>
      <c r="R374" s="820"/>
      <c r="S374" s="825"/>
      <c r="T374" s="830" t="str">
        <f>IFERROR(S374*VLOOKUP(AE374,'【参考】数式用3'!$AD$3:$BA$14,MATCH(N374,'【参考】数式用3'!$AD$2:$BA$2,0)),"")</f>
        <v/>
      </c>
      <c r="U374" s="835"/>
      <c r="V374" s="842"/>
      <c r="W374" s="843"/>
      <c r="X374" s="852" t="str">
        <f>IFERROR(V374*VLOOKUP(AF374,'【参考】数式用3'!$AD$15:$BA$23,MATCH(N374,'【参考】数式用3'!$AD$2:$BA$2,0)),"")</f>
        <v/>
      </c>
      <c r="Y374" s="861"/>
      <c r="Z374" s="864"/>
      <c r="AA374" s="870"/>
      <c r="AB374" s="852" t="str">
        <f>IFERROR(AA374*VLOOKUP(AG374,'【参考】数式用3'!$AD$24:$BA$27,MATCH(N374,'【参考】数式用3'!$AD$2:$BA$2,0)),"")</f>
        <v/>
      </c>
      <c r="AC374" s="878"/>
      <c r="AD374" s="881" t="str">
        <f t="shared" si="20"/>
        <v/>
      </c>
      <c r="AE374" s="884" t="str">
        <f t="shared" si="21"/>
        <v/>
      </c>
      <c r="AF374" s="884" t="str">
        <f t="shared" si="22"/>
        <v/>
      </c>
      <c r="AG374" s="884" t="str">
        <f t="shared" si="23"/>
        <v/>
      </c>
    </row>
    <row r="375" spans="1:33" ht="24.9" customHeight="1">
      <c r="A375" s="729">
        <v>360</v>
      </c>
      <c r="B375" s="742" t="str">
        <f>IF(基本情報入力シート!C412="","",基本情報入力シート!C412)</f>
        <v/>
      </c>
      <c r="C375" s="750"/>
      <c r="D375" s="750"/>
      <c r="E375" s="750"/>
      <c r="F375" s="750"/>
      <c r="G375" s="750"/>
      <c r="H375" s="750"/>
      <c r="I375" s="761"/>
      <c r="J375" s="767" t="str">
        <f>IF(基本情報入力シート!M412="","",基本情報入力シート!M412)</f>
        <v/>
      </c>
      <c r="K375" s="768" t="str">
        <f>IF(基本情報入力シート!R412="","",基本情報入力シート!R412)</f>
        <v/>
      </c>
      <c r="L375" s="768" t="str">
        <f>IF(基本情報入力シート!W412="","",基本情報入力シート!W412)</f>
        <v/>
      </c>
      <c r="M375" s="784" t="str">
        <f>IF(基本情報入力シート!X412="","",基本情報入力シート!X412)</f>
        <v/>
      </c>
      <c r="N375" s="796" t="str">
        <f>IF(基本情報入力シート!Y412="","",基本情報入力シート!Y412)</f>
        <v/>
      </c>
      <c r="O375" s="804"/>
      <c r="P375" s="808"/>
      <c r="Q375" s="813"/>
      <c r="R375" s="820"/>
      <c r="S375" s="825"/>
      <c r="T375" s="830" t="str">
        <f>IFERROR(S375*VLOOKUP(AE375,'【参考】数式用3'!$AD$3:$BA$14,MATCH(N375,'【参考】数式用3'!$AD$2:$BA$2,0)),"")</f>
        <v/>
      </c>
      <c r="U375" s="835"/>
      <c r="V375" s="842"/>
      <c r="W375" s="843"/>
      <c r="X375" s="852" t="str">
        <f>IFERROR(V375*VLOOKUP(AF375,'【参考】数式用3'!$AD$15:$BA$23,MATCH(N375,'【参考】数式用3'!$AD$2:$BA$2,0)),"")</f>
        <v/>
      </c>
      <c r="Y375" s="861"/>
      <c r="Z375" s="864"/>
      <c r="AA375" s="870"/>
      <c r="AB375" s="852" t="str">
        <f>IFERROR(AA375*VLOOKUP(AG375,'【参考】数式用3'!$AD$24:$BA$27,MATCH(N375,'【参考】数式用3'!$AD$2:$BA$2,0)),"")</f>
        <v/>
      </c>
      <c r="AC375" s="878"/>
      <c r="AD375" s="881" t="str">
        <f t="shared" si="20"/>
        <v/>
      </c>
      <c r="AE375" s="884" t="str">
        <f t="shared" si="21"/>
        <v/>
      </c>
      <c r="AF375" s="884" t="str">
        <f t="shared" si="22"/>
        <v/>
      </c>
      <c r="AG375" s="884" t="str">
        <f t="shared" si="23"/>
        <v/>
      </c>
    </row>
    <row r="376" spans="1:33" ht="24.9" customHeight="1">
      <c r="A376" s="729">
        <v>361</v>
      </c>
      <c r="B376" s="742" t="str">
        <f>IF(基本情報入力シート!C413="","",基本情報入力シート!C413)</f>
        <v/>
      </c>
      <c r="C376" s="750"/>
      <c r="D376" s="750"/>
      <c r="E376" s="750"/>
      <c r="F376" s="750"/>
      <c r="G376" s="750"/>
      <c r="H376" s="750"/>
      <c r="I376" s="761"/>
      <c r="J376" s="767" t="str">
        <f>IF(基本情報入力シート!M413="","",基本情報入力シート!M413)</f>
        <v/>
      </c>
      <c r="K376" s="768" t="str">
        <f>IF(基本情報入力シート!R413="","",基本情報入力シート!R413)</f>
        <v/>
      </c>
      <c r="L376" s="768" t="str">
        <f>IF(基本情報入力シート!W413="","",基本情報入力シート!W413)</f>
        <v/>
      </c>
      <c r="M376" s="784" t="str">
        <f>IF(基本情報入力シート!X413="","",基本情報入力シート!X413)</f>
        <v/>
      </c>
      <c r="N376" s="796" t="str">
        <f>IF(基本情報入力シート!Y413="","",基本情報入力シート!Y413)</f>
        <v/>
      </c>
      <c r="O376" s="804"/>
      <c r="P376" s="808"/>
      <c r="Q376" s="813"/>
      <c r="R376" s="820"/>
      <c r="S376" s="825"/>
      <c r="T376" s="830" t="str">
        <f>IFERROR(S376*VLOOKUP(AE376,'【参考】数式用3'!$AD$3:$BA$14,MATCH(N376,'【参考】数式用3'!$AD$2:$BA$2,0)),"")</f>
        <v/>
      </c>
      <c r="U376" s="835"/>
      <c r="V376" s="842"/>
      <c r="W376" s="843"/>
      <c r="X376" s="852" t="str">
        <f>IFERROR(V376*VLOOKUP(AF376,'【参考】数式用3'!$AD$15:$BA$23,MATCH(N376,'【参考】数式用3'!$AD$2:$BA$2,0)),"")</f>
        <v/>
      </c>
      <c r="Y376" s="861"/>
      <c r="Z376" s="864"/>
      <c r="AA376" s="870"/>
      <c r="AB376" s="852" t="str">
        <f>IFERROR(AA376*VLOOKUP(AG376,'【参考】数式用3'!$AD$24:$BA$27,MATCH(N376,'【参考】数式用3'!$AD$2:$BA$2,0)),"")</f>
        <v/>
      </c>
      <c r="AC376" s="878"/>
      <c r="AD376" s="881" t="str">
        <f t="shared" si="20"/>
        <v/>
      </c>
      <c r="AE376" s="884" t="str">
        <f t="shared" si="21"/>
        <v/>
      </c>
      <c r="AF376" s="884" t="str">
        <f t="shared" si="22"/>
        <v/>
      </c>
      <c r="AG376" s="884" t="str">
        <f t="shared" si="23"/>
        <v/>
      </c>
    </row>
    <row r="377" spans="1:33" ht="24.9" customHeight="1">
      <c r="A377" s="729">
        <v>362</v>
      </c>
      <c r="B377" s="742" t="str">
        <f>IF(基本情報入力シート!C414="","",基本情報入力シート!C414)</f>
        <v/>
      </c>
      <c r="C377" s="750"/>
      <c r="D377" s="750"/>
      <c r="E377" s="750"/>
      <c r="F377" s="750"/>
      <c r="G377" s="750"/>
      <c r="H377" s="750"/>
      <c r="I377" s="761"/>
      <c r="J377" s="767" t="str">
        <f>IF(基本情報入力シート!M414="","",基本情報入力シート!M414)</f>
        <v/>
      </c>
      <c r="K377" s="768" t="str">
        <f>IF(基本情報入力シート!R414="","",基本情報入力シート!R414)</f>
        <v/>
      </c>
      <c r="L377" s="768" t="str">
        <f>IF(基本情報入力シート!W414="","",基本情報入力シート!W414)</f>
        <v/>
      </c>
      <c r="M377" s="784" t="str">
        <f>IF(基本情報入力シート!X414="","",基本情報入力シート!X414)</f>
        <v/>
      </c>
      <c r="N377" s="796" t="str">
        <f>IF(基本情報入力シート!Y414="","",基本情報入力シート!Y414)</f>
        <v/>
      </c>
      <c r="O377" s="804"/>
      <c r="P377" s="808"/>
      <c r="Q377" s="813"/>
      <c r="R377" s="820"/>
      <c r="S377" s="825"/>
      <c r="T377" s="830" t="str">
        <f>IFERROR(S377*VLOOKUP(AE377,'【参考】数式用3'!$AD$3:$BA$14,MATCH(N377,'【参考】数式用3'!$AD$2:$BA$2,0)),"")</f>
        <v/>
      </c>
      <c r="U377" s="835"/>
      <c r="V377" s="842"/>
      <c r="W377" s="843"/>
      <c r="X377" s="852" t="str">
        <f>IFERROR(V377*VLOOKUP(AF377,'【参考】数式用3'!$AD$15:$BA$23,MATCH(N377,'【参考】数式用3'!$AD$2:$BA$2,0)),"")</f>
        <v/>
      </c>
      <c r="Y377" s="861"/>
      <c r="Z377" s="864"/>
      <c r="AA377" s="870"/>
      <c r="AB377" s="852" t="str">
        <f>IFERROR(AA377*VLOOKUP(AG377,'【参考】数式用3'!$AD$24:$BA$27,MATCH(N377,'【参考】数式用3'!$AD$2:$BA$2,0)),"")</f>
        <v/>
      </c>
      <c r="AC377" s="878"/>
      <c r="AD377" s="881" t="str">
        <f t="shared" si="20"/>
        <v/>
      </c>
      <c r="AE377" s="884" t="str">
        <f t="shared" si="21"/>
        <v/>
      </c>
      <c r="AF377" s="884" t="str">
        <f t="shared" si="22"/>
        <v/>
      </c>
      <c r="AG377" s="884" t="str">
        <f t="shared" si="23"/>
        <v/>
      </c>
    </row>
    <row r="378" spans="1:33" ht="24.9" customHeight="1">
      <c r="A378" s="729">
        <v>363</v>
      </c>
      <c r="B378" s="742" t="str">
        <f>IF(基本情報入力シート!C415="","",基本情報入力シート!C415)</f>
        <v/>
      </c>
      <c r="C378" s="750"/>
      <c r="D378" s="750"/>
      <c r="E378" s="750"/>
      <c r="F378" s="750"/>
      <c r="G378" s="750"/>
      <c r="H378" s="750"/>
      <c r="I378" s="761"/>
      <c r="J378" s="767" t="str">
        <f>IF(基本情報入力シート!M415="","",基本情報入力シート!M415)</f>
        <v/>
      </c>
      <c r="K378" s="768" t="str">
        <f>IF(基本情報入力シート!R415="","",基本情報入力シート!R415)</f>
        <v/>
      </c>
      <c r="L378" s="768" t="str">
        <f>IF(基本情報入力シート!W415="","",基本情報入力シート!W415)</f>
        <v/>
      </c>
      <c r="M378" s="784" t="str">
        <f>IF(基本情報入力シート!X415="","",基本情報入力シート!X415)</f>
        <v/>
      </c>
      <c r="N378" s="796" t="str">
        <f>IF(基本情報入力シート!Y415="","",基本情報入力シート!Y415)</f>
        <v/>
      </c>
      <c r="O378" s="804"/>
      <c r="P378" s="808"/>
      <c r="Q378" s="813"/>
      <c r="R378" s="820"/>
      <c r="S378" s="825"/>
      <c r="T378" s="830" t="str">
        <f>IFERROR(S378*VLOOKUP(AE378,'【参考】数式用3'!$AD$3:$BA$14,MATCH(N378,'【参考】数式用3'!$AD$2:$BA$2,0)),"")</f>
        <v/>
      </c>
      <c r="U378" s="835"/>
      <c r="V378" s="842"/>
      <c r="W378" s="843"/>
      <c r="X378" s="852" t="str">
        <f>IFERROR(V378*VLOOKUP(AF378,'【参考】数式用3'!$AD$15:$BA$23,MATCH(N378,'【参考】数式用3'!$AD$2:$BA$2,0)),"")</f>
        <v/>
      </c>
      <c r="Y378" s="861"/>
      <c r="Z378" s="864"/>
      <c r="AA378" s="870"/>
      <c r="AB378" s="852" t="str">
        <f>IFERROR(AA378*VLOOKUP(AG378,'【参考】数式用3'!$AD$24:$BA$27,MATCH(N378,'【参考】数式用3'!$AD$2:$BA$2,0)),"")</f>
        <v/>
      </c>
      <c r="AC378" s="878"/>
      <c r="AD378" s="881" t="str">
        <f t="shared" si="20"/>
        <v/>
      </c>
      <c r="AE378" s="884" t="str">
        <f t="shared" si="21"/>
        <v/>
      </c>
      <c r="AF378" s="884" t="str">
        <f t="shared" si="22"/>
        <v/>
      </c>
      <c r="AG378" s="884" t="str">
        <f t="shared" si="23"/>
        <v/>
      </c>
    </row>
    <row r="379" spans="1:33" ht="24.9" customHeight="1">
      <c r="A379" s="729">
        <v>364</v>
      </c>
      <c r="B379" s="742" t="str">
        <f>IF(基本情報入力シート!C416="","",基本情報入力シート!C416)</f>
        <v/>
      </c>
      <c r="C379" s="750"/>
      <c r="D379" s="750"/>
      <c r="E379" s="750"/>
      <c r="F379" s="750"/>
      <c r="G379" s="750"/>
      <c r="H379" s="750"/>
      <c r="I379" s="761"/>
      <c r="J379" s="767" t="str">
        <f>IF(基本情報入力シート!M416="","",基本情報入力シート!M416)</f>
        <v/>
      </c>
      <c r="K379" s="768" t="str">
        <f>IF(基本情報入力シート!R416="","",基本情報入力シート!R416)</f>
        <v/>
      </c>
      <c r="L379" s="768" t="str">
        <f>IF(基本情報入力シート!W416="","",基本情報入力シート!W416)</f>
        <v/>
      </c>
      <c r="M379" s="784" t="str">
        <f>IF(基本情報入力シート!X416="","",基本情報入力シート!X416)</f>
        <v/>
      </c>
      <c r="N379" s="796" t="str">
        <f>IF(基本情報入力シート!Y416="","",基本情報入力シート!Y416)</f>
        <v/>
      </c>
      <c r="O379" s="804"/>
      <c r="P379" s="808"/>
      <c r="Q379" s="813"/>
      <c r="R379" s="820"/>
      <c r="S379" s="825"/>
      <c r="T379" s="830" t="str">
        <f>IFERROR(S379*VLOOKUP(AE379,'【参考】数式用3'!$AD$3:$BA$14,MATCH(N379,'【参考】数式用3'!$AD$2:$BA$2,0)),"")</f>
        <v/>
      </c>
      <c r="U379" s="835"/>
      <c r="V379" s="842"/>
      <c r="W379" s="843"/>
      <c r="X379" s="852" t="str">
        <f>IFERROR(V379*VLOOKUP(AF379,'【参考】数式用3'!$AD$15:$BA$23,MATCH(N379,'【参考】数式用3'!$AD$2:$BA$2,0)),"")</f>
        <v/>
      </c>
      <c r="Y379" s="861"/>
      <c r="Z379" s="864"/>
      <c r="AA379" s="870"/>
      <c r="AB379" s="852" t="str">
        <f>IFERROR(AA379*VLOOKUP(AG379,'【参考】数式用3'!$AD$24:$BA$27,MATCH(N379,'【参考】数式用3'!$AD$2:$BA$2,0)),"")</f>
        <v/>
      </c>
      <c r="AC379" s="878"/>
      <c r="AD379" s="881" t="str">
        <f t="shared" si="20"/>
        <v/>
      </c>
      <c r="AE379" s="884" t="str">
        <f t="shared" si="21"/>
        <v/>
      </c>
      <c r="AF379" s="884" t="str">
        <f t="shared" si="22"/>
        <v/>
      </c>
      <c r="AG379" s="884" t="str">
        <f t="shared" si="23"/>
        <v/>
      </c>
    </row>
    <row r="380" spans="1:33" ht="24.9" customHeight="1">
      <c r="A380" s="729">
        <v>365</v>
      </c>
      <c r="B380" s="742" t="str">
        <f>IF(基本情報入力シート!C417="","",基本情報入力シート!C417)</f>
        <v/>
      </c>
      <c r="C380" s="750"/>
      <c r="D380" s="750"/>
      <c r="E380" s="750"/>
      <c r="F380" s="750"/>
      <c r="G380" s="750"/>
      <c r="H380" s="750"/>
      <c r="I380" s="761"/>
      <c r="J380" s="767" t="str">
        <f>IF(基本情報入力シート!M417="","",基本情報入力シート!M417)</f>
        <v/>
      </c>
      <c r="K380" s="768" t="str">
        <f>IF(基本情報入力シート!R417="","",基本情報入力シート!R417)</f>
        <v/>
      </c>
      <c r="L380" s="768" t="str">
        <f>IF(基本情報入力シート!W417="","",基本情報入力シート!W417)</f>
        <v/>
      </c>
      <c r="M380" s="784" t="str">
        <f>IF(基本情報入力シート!X417="","",基本情報入力シート!X417)</f>
        <v/>
      </c>
      <c r="N380" s="796" t="str">
        <f>IF(基本情報入力シート!Y417="","",基本情報入力シート!Y417)</f>
        <v/>
      </c>
      <c r="O380" s="804"/>
      <c r="P380" s="808"/>
      <c r="Q380" s="813"/>
      <c r="R380" s="820"/>
      <c r="S380" s="825"/>
      <c r="T380" s="830" t="str">
        <f>IFERROR(S380*VLOOKUP(AE380,'【参考】数式用3'!$AD$3:$BA$14,MATCH(N380,'【参考】数式用3'!$AD$2:$BA$2,0)),"")</f>
        <v/>
      </c>
      <c r="U380" s="835"/>
      <c r="V380" s="842"/>
      <c r="W380" s="843"/>
      <c r="X380" s="852" t="str">
        <f>IFERROR(V380*VLOOKUP(AF380,'【参考】数式用3'!$AD$15:$BA$23,MATCH(N380,'【参考】数式用3'!$AD$2:$BA$2,0)),"")</f>
        <v/>
      </c>
      <c r="Y380" s="861"/>
      <c r="Z380" s="864"/>
      <c r="AA380" s="870"/>
      <c r="AB380" s="852" t="str">
        <f>IFERROR(AA380*VLOOKUP(AG380,'【参考】数式用3'!$AD$24:$BA$27,MATCH(N380,'【参考】数式用3'!$AD$2:$BA$2,0)),"")</f>
        <v/>
      </c>
      <c r="AC380" s="878"/>
      <c r="AD380" s="881" t="str">
        <f t="shared" si="20"/>
        <v/>
      </c>
      <c r="AE380" s="884" t="str">
        <f t="shared" si="21"/>
        <v/>
      </c>
      <c r="AF380" s="884" t="str">
        <f t="shared" si="22"/>
        <v/>
      </c>
      <c r="AG380" s="884" t="str">
        <f t="shared" si="23"/>
        <v/>
      </c>
    </row>
    <row r="381" spans="1:33" ht="24.9" customHeight="1">
      <c r="A381" s="729">
        <v>366</v>
      </c>
      <c r="B381" s="742" t="str">
        <f>IF(基本情報入力シート!C418="","",基本情報入力シート!C418)</f>
        <v/>
      </c>
      <c r="C381" s="750"/>
      <c r="D381" s="750"/>
      <c r="E381" s="750"/>
      <c r="F381" s="750"/>
      <c r="G381" s="750"/>
      <c r="H381" s="750"/>
      <c r="I381" s="761"/>
      <c r="J381" s="767" t="str">
        <f>IF(基本情報入力シート!M418="","",基本情報入力シート!M418)</f>
        <v/>
      </c>
      <c r="K381" s="768" t="str">
        <f>IF(基本情報入力シート!R418="","",基本情報入力シート!R418)</f>
        <v/>
      </c>
      <c r="L381" s="768" t="str">
        <f>IF(基本情報入力シート!W418="","",基本情報入力シート!W418)</f>
        <v/>
      </c>
      <c r="M381" s="784" t="str">
        <f>IF(基本情報入力シート!X418="","",基本情報入力シート!X418)</f>
        <v/>
      </c>
      <c r="N381" s="796" t="str">
        <f>IF(基本情報入力シート!Y418="","",基本情報入力シート!Y418)</f>
        <v/>
      </c>
      <c r="O381" s="804"/>
      <c r="P381" s="808"/>
      <c r="Q381" s="813"/>
      <c r="R381" s="820"/>
      <c r="S381" s="825"/>
      <c r="T381" s="830" t="str">
        <f>IFERROR(S381*VLOOKUP(AE381,'【参考】数式用3'!$AD$3:$BA$14,MATCH(N381,'【参考】数式用3'!$AD$2:$BA$2,0)),"")</f>
        <v/>
      </c>
      <c r="U381" s="835"/>
      <c r="V381" s="842"/>
      <c r="W381" s="843"/>
      <c r="X381" s="852" t="str">
        <f>IFERROR(V381*VLOOKUP(AF381,'【参考】数式用3'!$AD$15:$BA$23,MATCH(N381,'【参考】数式用3'!$AD$2:$BA$2,0)),"")</f>
        <v/>
      </c>
      <c r="Y381" s="861"/>
      <c r="Z381" s="864"/>
      <c r="AA381" s="870"/>
      <c r="AB381" s="852" t="str">
        <f>IFERROR(AA381*VLOOKUP(AG381,'【参考】数式用3'!$AD$24:$BA$27,MATCH(N381,'【参考】数式用3'!$AD$2:$BA$2,0)),"")</f>
        <v/>
      </c>
      <c r="AC381" s="878"/>
      <c r="AD381" s="881" t="str">
        <f t="shared" si="20"/>
        <v/>
      </c>
      <c r="AE381" s="884" t="str">
        <f t="shared" si="21"/>
        <v/>
      </c>
      <c r="AF381" s="884" t="str">
        <f t="shared" si="22"/>
        <v/>
      </c>
      <c r="AG381" s="884" t="str">
        <f t="shared" si="23"/>
        <v/>
      </c>
    </row>
    <row r="382" spans="1:33" ht="24.9" customHeight="1">
      <c r="A382" s="729">
        <v>367</v>
      </c>
      <c r="B382" s="742" t="str">
        <f>IF(基本情報入力シート!C419="","",基本情報入力シート!C419)</f>
        <v/>
      </c>
      <c r="C382" s="750"/>
      <c r="D382" s="750"/>
      <c r="E382" s="750"/>
      <c r="F382" s="750"/>
      <c r="G382" s="750"/>
      <c r="H382" s="750"/>
      <c r="I382" s="761"/>
      <c r="J382" s="767" t="str">
        <f>IF(基本情報入力シート!M419="","",基本情報入力シート!M419)</f>
        <v/>
      </c>
      <c r="K382" s="768" t="str">
        <f>IF(基本情報入力シート!R419="","",基本情報入力シート!R419)</f>
        <v/>
      </c>
      <c r="L382" s="768" t="str">
        <f>IF(基本情報入力シート!W419="","",基本情報入力シート!W419)</f>
        <v/>
      </c>
      <c r="M382" s="784" t="str">
        <f>IF(基本情報入力シート!X419="","",基本情報入力シート!X419)</f>
        <v/>
      </c>
      <c r="N382" s="796" t="str">
        <f>IF(基本情報入力シート!Y419="","",基本情報入力シート!Y419)</f>
        <v/>
      </c>
      <c r="O382" s="804"/>
      <c r="P382" s="808"/>
      <c r="Q382" s="813"/>
      <c r="R382" s="820"/>
      <c r="S382" s="825"/>
      <c r="T382" s="830" t="str">
        <f>IFERROR(S382*VLOOKUP(AE382,'【参考】数式用3'!$AD$3:$BA$14,MATCH(N382,'【参考】数式用3'!$AD$2:$BA$2,0)),"")</f>
        <v/>
      </c>
      <c r="U382" s="835"/>
      <c r="V382" s="842"/>
      <c r="W382" s="843"/>
      <c r="X382" s="852" t="str">
        <f>IFERROR(V382*VLOOKUP(AF382,'【参考】数式用3'!$AD$15:$BA$23,MATCH(N382,'【参考】数式用3'!$AD$2:$BA$2,0)),"")</f>
        <v/>
      </c>
      <c r="Y382" s="861"/>
      <c r="Z382" s="864"/>
      <c r="AA382" s="870"/>
      <c r="AB382" s="852" t="str">
        <f>IFERROR(AA382*VLOOKUP(AG382,'【参考】数式用3'!$AD$24:$BA$27,MATCH(N382,'【参考】数式用3'!$AD$2:$BA$2,0)),"")</f>
        <v/>
      </c>
      <c r="AC382" s="878"/>
      <c r="AD382" s="881" t="str">
        <f t="shared" si="20"/>
        <v/>
      </c>
      <c r="AE382" s="884" t="str">
        <f t="shared" si="21"/>
        <v/>
      </c>
      <c r="AF382" s="884" t="str">
        <f t="shared" si="22"/>
        <v/>
      </c>
      <c r="AG382" s="884" t="str">
        <f t="shared" si="23"/>
        <v/>
      </c>
    </row>
    <row r="383" spans="1:33" ht="24.9" customHeight="1">
      <c r="A383" s="729">
        <v>368</v>
      </c>
      <c r="B383" s="742" t="str">
        <f>IF(基本情報入力シート!C420="","",基本情報入力シート!C420)</f>
        <v/>
      </c>
      <c r="C383" s="750"/>
      <c r="D383" s="750"/>
      <c r="E383" s="750"/>
      <c r="F383" s="750"/>
      <c r="G383" s="750"/>
      <c r="H383" s="750"/>
      <c r="I383" s="761"/>
      <c r="J383" s="767" t="str">
        <f>IF(基本情報入力シート!M420="","",基本情報入力シート!M420)</f>
        <v/>
      </c>
      <c r="K383" s="768" t="str">
        <f>IF(基本情報入力シート!R420="","",基本情報入力シート!R420)</f>
        <v/>
      </c>
      <c r="L383" s="768" t="str">
        <f>IF(基本情報入力シート!W420="","",基本情報入力シート!W420)</f>
        <v/>
      </c>
      <c r="M383" s="784" t="str">
        <f>IF(基本情報入力シート!X420="","",基本情報入力シート!X420)</f>
        <v/>
      </c>
      <c r="N383" s="796" t="str">
        <f>IF(基本情報入力シート!Y420="","",基本情報入力シート!Y420)</f>
        <v/>
      </c>
      <c r="O383" s="804"/>
      <c r="P383" s="808"/>
      <c r="Q383" s="813"/>
      <c r="R383" s="820"/>
      <c r="S383" s="825"/>
      <c r="T383" s="830" t="str">
        <f>IFERROR(S383*VLOOKUP(AE383,'【参考】数式用3'!$AD$3:$BA$14,MATCH(N383,'【参考】数式用3'!$AD$2:$BA$2,0)),"")</f>
        <v/>
      </c>
      <c r="U383" s="835"/>
      <c r="V383" s="842"/>
      <c r="W383" s="843"/>
      <c r="X383" s="852" t="str">
        <f>IFERROR(V383*VLOOKUP(AF383,'【参考】数式用3'!$AD$15:$BA$23,MATCH(N383,'【参考】数式用3'!$AD$2:$BA$2,0)),"")</f>
        <v/>
      </c>
      <c r="Y383" s="861"/>
      <c r="Z383" s="864"/>
      <c r="AA383" s="870"/>
      <c r="AB383" s="852" t="str">
        <f>IFERROR(AA383*VLOOKUP(AG383,'【参考】数式用3'!$AD$24:$BA$27,MATCH(N383,'【参考】数式用3'!$AD$2:$BA$2,0)),"")</f>
        <v/>
      </c>
      <c r="AC383" s="878"/>
      <c r="AD383" s="881" t="str">
        <f t="shared" si="20"/>
        <v/>
      </c>
      <c r="AE383" s="884" t="str">
        <f t="shared" si="21"/>
        <v/>
      </c>
      <c r="AF383" s="884" t="str">
        <f t="shared" si="22"/>
        <v/>
      </c>
      <c r="AG383" s="884" t="str">
        <f t="shared" si="23"/>
        <v/>
      </c>
    </row>
    <row r="384" spans="1:33" ht="24.9" customHeight="1">
      <c r="A384" s="729">
        <v>369</v>
      </c>
      <c r="B384" s="742" t="str">
        <f>IF(基本情報入力シート!C421="","",基本情報入力シート!C421)</f>
        <v/>
      </c>
      <c r="C384" s="750"/>
      <c r="D384" s="750"/>
      <c r="E384" s="750"/>
      <c r="F384" s="750"/>
      <c r="G384" s="750"/>
      <c r="H384" s="750"/>
      <c r="I384" s="761"/>
      <c r="J384" s="767" t="str">
        <f>IF(基本情報入力シート!M421="","",基本情報入力シート!M421)</f>
        <v/>
      </c>
      <c r="K384" s="768" t="str">
        <f>IF(基本情報入力シート!R421="","",基本情報入力シート!R421)</f>
        <v/>
      </c>
      <c r="L384" s="768" t="str">
        <f>IF(基本情報入力シート!W421="","",基本情報入力シート!W421)</f>
        <v/>
      </c>
      <c r="M384" s="784" t="str">
        <f>IF(基本情報入力シート!X421="","",基本情報入力シート!X421)</f>
        <v/>
      </c>
      <c r="N384" s="796" t="str">
        <f>IF(基本情報入力シート!Y421="","",基本情報入力シート!Y421)</f>
        <v/>
      </c>
      <c r="O384" s="804"/>
      <c r="P384" s="808"/>
      <c r="Q384" s="813"/>
      <c r="R384" s="820"/>
      <c r="S384" s="825"/>
      <c r="T384" s="830" t="str">
        <f>IFERROR(S384*VLOOKUP(AE384,'【参考】数式用3'!$AD$3:$BA$14,MATCH(N384,'【参考】数式用3'!$AD$2:$BA$2,0)),"")</f>
        <v/>
      </c>
      <c r="U384" s="835"/>
      <c r="V384" s="842"/>
      <c r="W384" s="843"/>
      <c r="X384" s="852" t="str">
        <f>IFERROR(V384*VLOOKUP(AF384,'【参考】数式用3'!$AD$15:$BA$23,MATCH(N384,'【参考】数式用3'!$AD$2:$BA$2,0)),"")</f>
        <v/>
      </c>
      <c r="Y384" s="861"/>
      <c r="Z384" s="864"/>
      <c r="AA384" s="870"/>
      <c r="AB384" s="852" t="str">
        <f>IFERROR(AA384*VLOOKUP(AG384,'【参考】数式用3'!$AD$24:$BA$27,MATCH(N384,'【参考】数式用3'!$AD$2:$BA$2,0)),"")</f>
        <v/>
      </c>
      <c r="AC384" s="878"/>
      <c r="AD384" s="881" t="str">
        <f t="shared" si="20"/>
        <v/>
      </c>
      <c r="AE384" s="884" t="str">
        <f t="shared" si="21"/>
        <v/>
      </c>
      <c r="AF384" s="884" t="str">
        <f t="shared" si="22"/>
        <v/>
      </c>
      <c r="AG384" s="884" t="str">
        <f t="shared" si="23"/>
        <v/>
      </c>
    </row>
    <row r="385" spans="1:33" ht="24.9" customHeight="1">
      <c r="A385" s="729">
        <v>370</v>
      </c>
      <c r="B385" s="742" t="str">
        <f>IF(基本情報入力シート!C422="","",基本情報入力シート!C422)</f>
        <v/>
      </c>
      <c r="C385" s="750"/>
      <c r="D385" s="750"/>
      <c r="E385" s="750"/>
      <c r="F385" s="750"/>
      <c r="G385" s="750"/>
      <c r="H385" s="750"/>
      <c r="I385" s="761"/>
      <c r="J385" s="767" t="str">
        <f>IF(基本情報入力シート!M422="","",基本情報入力シート!M422)</f>
        <v/>
      </c>
      <c r="K385" s="768" t="str">
        <f>IF(基本情報入力シート!R422="","",基本情報入力シート!R422)</f>
        <v/>
      </c>
      <c r="L385" s="768" t="str">
        <f>IF(基本情報入力シート!W422="","",基本情報入力シート!W422)</f>
        <v/>
      </c>
      <c r="M385" s="784" t="str">
        <f>IF(基本情報入力シート!X422="","",基本情報入力シート!X422)</f>
        <v/>
      </c>
      <c r="N385" s="796" t="str">
        <f>IF(基本情報入力シート!Y422="","",基本情報入力シート!Y422)</f>
        <v/>
      </c>
      <c r="O385" s="804"/>
      <c r="P385" s="808"/>
      <c r="Q385" s="813"/>
      <c r="R385" s="820"/>
      <c r="S385" s="825"/>
      <c r="T385" s="830" t="str">
        <f>IFERROR(S385*VLOOKUP(AE385,'【参考】数式用3'!$AD$3:$BA$14,MATCH(N385,'【参考】数式用3'!$AD$2:$BA$2,0)),"")</f>
        <v/>
      </c>
      <c r="U385" s="835"/>
      <c r="V385" s="842"/>
      <c r="W385" s="843"/>
      <c r="X385" s="852" t="str">
        <f>IFERROR(V385*VLOOKUP(AF385,'【参考】数式用3'!$AD$15:$BA$23,MATCH(N385,'【参考】数式用3'!$AD$2:$BA$2,0)),"")</f>
        <v/>
      </c>
      <c r="Y385" s="861"/>
      <c r="Z385" s="864"/>
      <c r="AA385" s="870"/>
      <c r="AB385" s="852" t="str">
        <f>IFERROR(AA385*VLOOKUP(AG385,'【参考】数式用3'!$AD$24:$BA$27,MATCH(N385,'【参考】数式用3'!$AD$2:$BA$2,0)),"")</f>
        <v/>
      </c>
      <c r="AC385" s="878"/>
      <c r="AD385" s="881" t="str">
        <f t="shared" si="20"/>
        <v/>
      </c>
      <c r="AE385" s="884" t="str">
        <f t="shared" si="21"/>
        <v/>
      </c>
      <c r="AF385" s="884" t="str">
        <f t="shared" si="22"/>
        <v/>
      </c>
      <c r="AG385" s="884" t="str">
        <f t="shared" si="23"/>
        <v/>
      </c>
    </row>
    <row r="386" spans="1:33" ht="24.9" customHeight="1">
      <c r="A386" s="729">
        <v>371</v>
      </c>
      <c r="B386" s="742" t="str">
        <f>IF(基本情報入力シート!C423="","",基本情報入力シート!C423)</f>
        <v/>
      </c>
      <c r="C386" s="750"/>
      <c r="D386" s="750"/>
      <c r="E386" s="750"/>
      <c r="F386" s="750"/>
      <c r="G386" s="750"/>
      <c r="H386" s="750"/>
      <c r="I386" s="761"/>
      <c r="J386" s="767" t="str">
        <f>IF(基本情報入力シート!M423="","",基本情報入力シート!M423)</f>
        <v/>
      </c>
      <c r="K386" s="768" t="str">
        <f>IF(基本情報入力シート!R423="","",基本情報入力シート!R423)</f>
        <v/>
      </c>
      <c r="L386" s="768" t="str">
        <f>IF(基本情報入力シート!W423="","",基本情報入力シート!W423)</f>
        <v/>
      </c>
      <c r="M386" s="784" t="str">
        <f>IF(基本情報入力シート!X423="","",基本情報入力シート!X423)</f>
        <v/>
      </c>
      <c r="N386" s="796" t="str">
        <f>IF(基本情報入力シート!Y423="","",基本情報入力シート!Y423)</f>
        <v/>
      </c>
      <c r="O386" s="804"/>
      <c r="P386" s="808"/>
      <c r="Q386" s="813"/>
      <c r="R386" s="820"/>
      <c r="S386" s="825"/>
      <c r="T386" s="830" t="str">
        <f>IFERROR(S386*VLOOKUP(AE386,'【参考】数式用3'!$AD$3:$BA$14,MATCH(N386,'【参考】数式用3'!$AD$2:$BA$2,0)),"")</f>
        <v/>
      </c>
      <c r="U386" s="835"/>
      <c r="V386" s="842"/>
      <c r="W386" s="843"/>
      <c r="X386" s="852" t="str">
        <f>IFERROR(V386*VLOOKUP(AF386,'【参考】数式用3'!$AD$15:$BA$23,MATCH(N386,'【参考】数式用3'!$AD$2:$BA$2,0)),"")</f>
        <v/>
      </c>
      <c r="Y386" s="861"/>
      <c r="Z386" s="864"/>
      <c r="AA386" s="870"/>
      <c r="AB386" s="852" t="str">
        <f>IFERROR(AA386*VLOOKUP(AG386,'【参考】数式用3'!$AD$24:$BA$27,MATCH(N386,'【参考】数式用3'!$AD$2:$BA$2,0)),"")</f>
        <v/>
      </c>
      <c r="AC386" s="878"/>
      <c r="AD386" s="881" t="str">
        <f t="shared" si="20"/>
        <v/>
      </c>
      <c r="AE386" s="884" t="str">
        <f t="shared" si="21"/>
        <v/>
      </c>
      <c r="AF386" s="884" t="str">
        <f t="shared" si="22"/>
        <v/>
      </c>
      <c r="AG386" s="884" t="str">
        <f t="shared" si="23"/>
        <v/>
      </c>
    </row>
    <row r="387" spans="1:33" ht="24.9" customHeight="1">
      <c r="A387" s="729">
        <v>372</v>
      </c>
      <c r="B387" s="742" t="str">
        <f>IF(基本情報入力シート!C424="","",基本情報入力シート!C424)</f>
        <v/>
      </c>
      <c r="C387" s="750"/>
      <c r="D387" s="750"/>
      <c r="E387" s="750"/>
      <c r="F387" s="750"/>
      <c r="G387" s="750"/>
      <c r="H387" s="750"/>
      <c r="I387" s="761"/>
      <c r="J387" s="767" t="str">
        <f>IF(基本情報入力シート!M424="","",基本情報入力シート!M424)</f>
        <v/>
      </c>
      <c r="K387" s="768" t="str">
        <f>IF(基本情報入力シート!R424="","",基本情報入力シート!R424)</f>
        <v/>
      </c>
      <c r="L387" s="768" t="str">
        <f>IF(基本情報入力シート!W424="","",基本情報入力シート!W424)</f>
        <v/>
      </c>
      <c r="M387" s="784" t="str">
        <f>IF(基本情報入力シート!X424="","",基本情報入力シート!X424)</f>
        <v/>
      </c>
      <c r="N387" s="796" t="str">
        <f>IF(基本情報入力シート!Y424="","",基本情報入力シート!Y424)</f>
        <v/>
      </c>
      <c r="O387" s="804"/>
      <c r="P387" s="808"/>
      <c r="Q387" s="813"/>
      <c r="R387" s="820"/>
      <c r="S387" s="825"/>
      <c r="T387" s="830" t="str">
        <f>IFERROR(S387*VLOOKUP(AE387,'【参考】数式用3'!$AD$3:$BA$14,MATCH(N387,'【参考】数式用3'!$AD$2:$BA$2,0)),"")</f>
        <v/>
      </c>
      <c r="U387" s="835"/>
      <c r="V387" s="842"/>
      <c r="W387" s="843"/>
      <c r="X387" s="852" t="str">
        <f>IFERROR(V387*VLOOKUP(AF387,'【参考】数式用3'!$AD$15:$BA$23,MATCH(N387,'【参考】数式用3'!$AD$2:$BA$2,0)),"")</f>
        <v/>
      </c>
      <c r="Y387" s="861"/>
      <c r="Z387" s="864"/>
      <c r="AA387" s="870"/>
      <c r="AB387" s="852" t="str">
        <f>IFERROR(AA387*VLOOKUP(AG387,'【参考】数式用3'!$AD$24:$BA$27,MATCH(N387,'【参考】数式用3'!$AD$2:$BA$2,0)),"")</f>
        <v/>
      </c>
      <c r="AC387" s="878"/>
      <c r="AD387" s="881" t="str">
        <f t="shared" si="20"/>
        <v/>
      </c>
      <c r="AE387" s="884" t="str">
        <f t="shared" si="21"/>
        <v/>
      </c>
      <c r="AF387" s="884" t="str">
        <f t="shared" si="22"/>
        <v/>
      </c>
      <c r="AG387" s="884" t="str">
        <f t="shared" si="23"/>
        <v/>
      </c>
    </row>
    <row r="388" spans="1:33" ht="24.9" customHeight="1">
      <c r="A388" s="729">
        <v>373</v>
      </c>
      <c r="B388" s="742" t="str">
        <f>IF(基本情報入力シート!C425="","",基本情報入力シート!C425)</f>
        <v/>
      </c>
      <c r="C388" s="750"/>
      <c r="D388" s="750"/>
      <c r="E388" s="750"/>
      <c r="F388" s="750"/>
      <c r="G388" s="750"/>
      <c r="H388" s="750"/>
      <c r="I388" s="761"/>
      <c r="J388" s="767" t="str">
        <f>IF(基本情報入力シート!M425="","",基本情報入力シート!M425)</f>
        <v/>
      </c>
      <c r="K388" s="768" t="str">
        <f>IF(基本情報入力シート!R425="","",基本情報入力シート!R425)</f>
        <v/>
      </c>
      <c r="L388" s="768" t="str">
        <f>IF(基本情報入力シート!W425="","",基本情報入力シート!W425)</f>
        <v/>
      </c>
      <c r="M388" s="784" t="str">
        <f>IF(基本情報入力シート!X425="","",基本情報入力シート!X425)</f>
        <v/>
      </c>
      <c r="N388" s="796" t="str">
        <f>IF(基本情報入力シート!Y425="","",基本情報入力シート!Y425)</f>
        <v/>
      </c>
      <c r="O388" s="804"/>
      <c r="P388" s="808"/>
      <c r="Q388" s="813"/>
      <c r="R388" s="820"/>
      <c r="S388" s="825"/>
      <c r="T388" s="830" t="str">
        <f>IFERROR(S388*VLOOKUP(AE388,'【参考】数式用3'!$AD$3:$BA$14,MATCH(N388,'【参考】数式用3'!$AD$2:$BA$2,0)),"")</f>
        <v/>
      </c>
      <c r="U388" s="835"/>
      <c r="V388" s="842"/>
      <c r="W388" s="843"/>
      <c r="X388" s="852" t="str">
        <f>IFERROR(V388*VLOOKUP(AF388,'【参考】数式用3'!$AD$15:$BA$23,MATCH(N388,'【参考】数式用3'!$AD$2:$BA$2,0)),"")</f>
        <v/>
      </c>
      <c r="Y388" s="861"/>
      <c r="Z388" s="864"/>
      <c r="AA388" s="870"/>
      <c r="AB388" s="852" t="str">
        <f>IFERROR(AA388*VLOOKUP(AG388,'【参考】数式用3'!$AD$24:$BA$27,MATCH(N388,'【参考】数式用3'!$AD$2:$BA$2,0)),"")</f>
        <v/>
      </c>
      <c r="AC388" s="878"/>
      <c r="AD388" s="881" t="str">
        <f t="shared" si="20"/>
        <v/>
      </c>
      <c r="AE388" s="884" t="str">
        <f t="shared" si="21"/>
        <v/>
      </c>
      <c r="AF388" s="884" t="str">
        <f t="shared" si="22"/>
        <v/>
      </c>
      <c r="AG388" s="884" t="str">
        <f t="shared" si="23"/>
        <v/>
      </c>
    </row>
    <row r="389" spans="1:33" ht="24.9" customHeight="1">
      <c r="A389" s="729">
        <v>374</v>
      </c>
      <c r="B389" s="742" t="str">
        <f>IF(基本情報入力シート!C426="","",基本情報入力シート!C426)</f>
        <v/>
      </c>
      <c r="C389" s="750"/>
      <c r="D389" s="750"/>
      <c r="E389" s="750"/>
      <c r="F389" s="750"/>
      <c r="G389" s="750"/>
      <c r="H389" s="750"/>
      <c r="I389" s="761"/>
      <c r="J389" s="767" t="str">
        <f>IF(基本情報入力シート!M426="","",基本情報入力シート!M426)</f>
        <v/>
      </c>
      <c r="K389" s="768" t="str">
        <f>IF(基本情報入力シート!R426="","",基本情報入力シート!R426)</f>
        <v/>
      </c>
      <c r="L389" s="768" t="str">
        <f>IF(基本情報入力シート!W426="","",基本情報入力シート!W426)</f>
        <v/>
      </c>
      <c r="M389" s="784" t="str">
        <f>IF(基本情報入力シート!X426="","",基本情報入力シート!X426)</f>
        <v/>
      </c>
      <c r="N389" s="796" t="str">
        <f>IF(基本情報入力シート!Y426="","",基本情報入力シート!Y426)</f>
        <v/>
      </c>
      <c r="O389" s="804"/>
      <c r="P389" s="808"/>
      <c r="Q389" s="813"/>
      <c r="R389" s="820"/>
      <c r="S389" s="825"/>
      <c r="T389" s="830" t="str">
        <f>IFERROR(S389*VLOOKUP(AE389,'【参考】数式用3'!$AD$3:$BA$14,MATCH(N389,'【参考】数式用3'!$AD$2:$BA$2,0)),"")</f>
        <v/>
      </c>
      <c r="U389" s="835"/>
      <c r="V389" s="842"/>
      <c r="W389" s="843"/>
      <c r="X389" s="852" t="str">
        <f>IFERROR(V389*VLOOKUP(AF389,'【参考】数式用3'!$AD$15:$BA$23,MATCH(N389,'【参考】数式用3'!$AD$2:$BA$2,0)),"")</f>
        <v/>
      </c>
      <c r="Y389" s="861"/>
      <c r="Z389" s="864"/>
      <c r="AA389" s="870"/>
      <c r="AB389" s="852" t="str">
        <f>IFERROR(AA389*VLOOKUP(AG389,'【参考】数式用3'!$AD$24:$BA$27,MATCH(N389,'【参考】数式用3'!$AD$2:$BA$2,0)),"")</f>
        <v/>
      </c>
      <c r="AC389" s="878"/>
      <c r="AD389" s="881" t="str">
        <f t="shared" si="20"/>
        <v/>
      </c>
      <c r="AE389" s="884" t="str">
        <f t="shared" si="21"/>
        <v/>
      </c>
      <c r="AF389" s="884" t="str">
        <f t="shared" si="22"/>
        <v/>
      </c>
      <c r="AG389" s="884" t="str">
        <f t="shared" si="23"/>
        <v/>
      </c>
    </row>
    <row r="390" spans="1:33" ht="24.9" customHeight="1">
      <c r="A390" s="729">
        <v>375</v>
      </c>
      <c r="B390" s="742" t="str">
        <f>IF(基本情報入力シート!C427="","",基本情報入力シート!C427)</f>
        <v/>
      </c>
      <c r="C390" s="750"/>
      <c r="D390" s="750"/>
      <c r="E390" s="750"/>
      <c r="F390" s="750"/>
      <c r="G390" s="750"/>
      <c r="H390" s="750"/>
      <c r="I390" s="761"/>
      <c r="J390" s="767" t="str">
        <f>IF(基本情報入力シート!M427="","",基本情報入力シート!M427)</f>
        <v/>
      </c>
      <c r="K390" s="768" t="str">
        <f>IF(基本情報入力シート!R427="","",基本情報入力シート!R427)</f>
        <v/>
      </c>
      <c r="L390" s="768" t="str">
        <f>IF(基本情報入力シート!W427="","",基本情報入力シート!W427)</f>
        <v/>
      </c>
      <c r="M390" s="784" t="str">
        <f>IF(基本情報入力シート!X427="","",基本情報入力シート!X427)</f>
        <v/>
      </c>
      <c r="N390" s="796" t="str">
        <f>IF(基本情報入力シート!Y427="","",基本情報入力シート!Y427)</f>
        <v/>
      </c>
      <c r="O390" s="804"/>
      <c r="P390" s="808"/>
      <c r="Q390" s="813"/>
      <c r="R390" s="820"/>
      <c r="S390" s="825"/>
      <c r="T390" s="830" t="str">
        <f>IFERROR(S390*VLOOKUP(AE390,'【参考】数式用3'!$AD$3:$BA$14,MATCH(N390,'【参考】数式用3'!$AD$2:$BA$2,0)),"")</f>
        <v/>
      </c>
      <c r="U390" s="835"/>
      <c r="V390" s="842"/>
      <c r="W390" s="843"/>
      <c r="X390" s="852" t="str">
        <f>IFERROR(V390*VLOOKUP(AF390,'【参考】数式用3'!$AD$15:$BA$23,MATCH(N390,'【参考】数式用3'!$AD$2:$BA$2,0)),"")</f>
        <v/>
      </c>
      <c r="Y390" s="861"/>
      <c r="Z390" s="864"/>
      <c r="AA390" s="870"/>
      <c r="AB390" s="852" t="str">
        <f>IFERROR(AA390*VLOOKUP(AG390,'【参考】数式用3'!$AD$24:$BA$27,MATCH(N390,'【参考】数式用3'!$AD$2:$BA$2,0)),"")</f>
        <v/>
      </c>
      <c r="AC390" s="878"/>
      <c r="AD390" s="881" t="str">
        <f t="shared" si="20"/>
        <v/>
      </c>
      <c r="AE390" s="884" t="str">
        <f t="shared" si="21"/>
        <v/>
      </c>
      <c r="AF390" s="884" t="str">
        <f t="shared" si="22"/>
        <v/>
      </c>
      <c r="AG390" s="884" t="str">
        <f t="shared" si="23"/>
        <v/>
      </c>
    </row>
    <row r="391" spans="1:33" ht="24.9" customHeight="1">
      <c r="A391" s="729">
        <v>376</v>
      </c>
      <c r="B391" s="742" t="str">
        <f>IF(基本情報入力シート!C428="","",基本情報入力シート!C428)</f>
        <v/>
      </c>
      <c r="C391" s="750"/>
      <c r="D391" s="750"/>
      <c r="E391" s="750"/>
      <c r="F391" s="750"/>
      <c r="G391" s="750"/>
      <c r="H391" s="750"/>
      <c r="I391" s="761"/>
      <c r="J391" s="767" t="str">
        <f>IF(基本情報入力シート!M428="","",基本情報入力シート!M428)</f>
        <v/>
      </c>
      <c r="K391" s="768" t="str">
        <f>IF(基本情報入力シート!R428="","",基本情報入力シート!R428)</f>
        <v/>
      </c>
      <c r="L391" s="768" t="str">
        <f>IF(基本情報入力シート!W428="","",基本情報入力シート!W428)</f>
        <v/>
      </c>
      <c r="M391" s="784" t="str">
        <f>IF(基本情報入力シート!X428="","",基本情報入力シート!X428)</f>
        <v/>
      </c>
      <c r="N391" s="796" t="str">
        <f>IF(基本情報入力シート!Y428="","",基本情報入力シート!Y428)</f>
        <v/>
      </c>
      <c r="O391" s="804"/>
      <c r="P391" s="808"/>
      <c r="Q391" s="813"/>
      <c r="R391" s="820"/>
      <c r="S391" s="825"/>
      <c r="T391" s="830" t="str">
        <f>IFERROR(S391*VLOOKUP(AE391,'【参考】数式用3'!$AD$3:$BA$14,MATCH(N391,'【参考】数式用3'!$AD$2:$BA$2,0)),"")</f>
        <v/>
      </c>
      <c r="U391" s="835"/>
      <c r="V391" s="842"/>
      <c r="W391" s="843"/>
      <c r="X391" s="852" t="str">
        <f>IFERROR(V391*VLOOKUP(AF391,'【参考】数式用3'!$AD$15:$BA$23,MATCH(N391,'【参考】数式用3'!$AD$2:$BA$2,0)),"")</f>
        <v/>
      </c>
      <c r="Y391" s="861"/>
      <c r="Z391" s="864"/>
      <c r="AA391" s="870"/>
      <c r="AB391" s="852" t="str">
        <f>IFERROR(AA391*VLOOKUP(AG391,'【参考】数式用3'!$AD$24:$BA$27,MATCH(N391,'【参考】数式用3'!$AD$2:$BA$2,0)),"")</f>
        <v/>
      </c>
      <c r="AC391" s="878"/>
      <c r="AD391" s="881" t="str">
        <f t="shared" si="20"/>
        <v/>
      </c>
      <c r="AE391" s="884" t="str">
        <f t="shared" si="21"/>
        <v/>
      </c>
      <c r="AF391" s="884" t="str">
        <f t="shared" si="22"/>
        <v/>
      </c>
      <c r="AG391" s="884" t="str">
        <f t="shared" si="23"/>
        <v/>
      </c>
    </row>
    <row r="392" spans="1:33" ht="24.9" customHeight="1">
      <c r="A392" s="729">
        <v>377</v>
      </c>
      <c r="B392" s="742" t="str">
        <f>IF(基本情報入力シート!C429="","",基本情報入力シート!C429)</f>
        <v/>
      </c>
      <c r="C392" s="750"/>
      <c r="D392" s="750"/>
      <c r="E392" s="750"/>
      <c r="F392" s="750"/>
      <c r="G392" s="750"/>
      <c r="H392" s="750"/>
      <c r="I392" s="761"/>
      <c r="J392" s="767" t="str">
        <f>IF(基本情報入力シート!M429="","",基本情報入力シート!M429)</f>
        <v/>
      </c>
      <c r="K392" s="768" t="str">
        <f>IF(基本情報入力シート!R429="","",基本情報入力シート!R429)</f>
        <v/>
      </c>
      <c r="L392" s="768" t="str">
        <f>IF(基本情報入力シート!W429="","",基本情報入力シート!W429)</f>
        <v/>
      </c>
      <c r="M392" s="784" t="str">
        <f>IF(基本情報入力シート!X429="","",基本情報入力シート!X429)</f>
        <v/>
      </c>
      <c r="N392" s="796" t="str">
        <f>IF(基本情報入力シート!Y429="","",基本情報入力シート!Y429)</f>
        <v/>
      </c>
      <c r="O392" s="804"/>
      <c r="P392" s="808"/>
      <c r="Q392" s="813"/>
      <c r="R392" s="820"/>
      <c r="S392" s="825"/>
      <c r="T392" s="830" t="str">
        <f>IFERROR(S392*VLOOKUP(AE392,'【参考】数式用3'!$AD$3:$BA$14,MATCH(N392,'【参考】数式用3'!$AD$2:$BA$2,0)),"")</f>
        <v/>
      </c>
      <c r="U392" s="835"/>
      <c r="V392" s="842"/>
      <c r="W392" s="843"/>
      <c r="X392" s="852" t="str">
        <f>IFERROR(V392*VLOOKUP(AF392,'【参考】数式用3'!$AD$15:$BA$23,MATCH(N392,'【参考】数式用3'!$AD$2:$BA$2,0)),"")</f>
        <v/>
      </c>
      <c r="Y392" s="861"/>
      <c r="Z392" s="864"/>
      <c r="AA392" s="870"/>
      <c r="AB392" s="852" t="str">
        <f>IFERROR(AA392*VLOOKUP(AG392,'【参考】数式用3'!$AD$24:$BA$27,MATCH(N392,'【参考】数式用3'!$AD$2:$BA$2,0)),"")</f>
        <v/>
      </c>
      <c r="AC392" s="878"/>
      <c r="AD392" s="881" t="str">
        <f t="shared" si="20"/>
        <v/>
      </c>
      <c r="AE392" s="884" t="str">
        <f t="shared" si="21"/>
        <v/>
      </c>
      <c r="AF392" s="884" t="str">
        <f t="shared" si="22"/>
        <v/>
      </c>
      <c r="AG392" s="884" t="str">
        <f t="shared" si="23"/>
        <v/>
      </c>
    </row>
    <row r="393" spans="1:33" ht="24.9" customHeight="1">
      <c r="A393" s="729">
        <v>378</v>
      </c>
      <c r="B393" s="742" t="str">
        <f>IF(基本情報入力シート!C430="","",基本情報入力シート!C430)</f>
        <v/>
      </c>
      <c r="C393" s="750"/>
      <c r="D393" s="750"/>
      <c r="E393" s="750"/>
      <c r="F393" s="750"/>
      <c r="G393" s="750"/>
      <c r="H393" s="750"/>
      <c r="I393" s="761"/>
      <c r="J393" s="767" t="str">
        <f>IF(基本情報入力シート!M430="","",基本情報入力シート!M430)</f>
        <v/>
      </c>
      <c r="K393" s="768" t="str">
        <f>IF(基本情報入力シート!R430="","",基本情報入力シート!R430)</f>
        <v/>
      </c>
      <c r="L393" s="768" t="str">
        <f>IF(基本情報入力シート!W430="","",基本情報入力シート!W430)</f>
        <v/>
      </c>
      <c r="M393" s="784" t="str">
        <f>IF(基本情報入力シート!X430="","",基本情報入力シート!X430)</f>
        <v/>
      </c>
      <c r="N393" s="796" t="str">
        <f>IF(基本情報入力シート!Y430="","",基本情報入力シート!Y430)</f>
        <v/>
      </c>
      <c r="O393" s="804"/>
      <c r="P393" s="808"/>
      <c r="Q393" s="813"/>
      <c r="R393" s="820"/>
      <c r="S393" s="825"/>
      <c r="T393" s="830" t="str">
        <f>IFERROR(S393*VLOOKUP(AE393,'【参考】数式用3'!$AD$3:$BA$14,MATCH(N393,'【参考】数式用3'!$AD$2:$BA$2,0)),"")</f>
        <v/>
      </c>
      <c r="U393" s="835"/>
      <c r="V393" s="842"/>
      <c r="W393" s="843"/>
      <c r="X393" s="852" t="str">
        <f>IFERROR(V393*VLOOKUP(AF393,'【参考】数式用3'!$AD$15:$BA$23,MATCH(N393,'【参考】数式用3'!$AD$2:$BA$2,0)),"")</f>
        <v/>
      </c>
      <c r="Y393" s="861"/>
      <c r="Z393" s="864"/>
      <c r="AA393" s="870"/>
      <c r="AB393" s="852" t="str">
        <f>IFERROR(AA393*VLOOKUP(AG393,'【参考】数式用3'!$AD$24:$BA$27,MATCH(N393,'【参考】数式用3'!$AD$2:$BA$2,0)),"")</f>
        <v/>
      </c>
      <c r="AC393" s="878"/>
      <c r="AD393" s="881" t="str">
        <f t="shared" si="20"/>
        <v/>
      </c>
      <c r="AE393" s="884" t="str">
        <f t="shared" si="21"/>
        <v/>
      </c>
      <c r="AF393" s="884" t="str">
        <f t="shared" si="22"/>
        <v/>
      </c>
      <c r="AG393" s="884" t="str">
        <f t="shared" si="23"/>
        <v/>
      </c>
    </row>
    <row r="394" spans="1:33" ht="24.9" customHeight="1">
      <c r="A394" s="729">
        <v>379</v>
      </c>
      <c r="B394" s="742" t="str">
        <f>IF(基本情報入力シート!C431="","",基本情報入力シート!C431)</f>
        <v/>
      </c>
      <c r="C394" s="750"/>
      <c r="D394" s="750"/>
      <c r="E394" s="750"/>
      <c r="F394" s="750"/>
      <c r="G394" s="750"/>
      <c r="H394" s="750"/>
      <c r="I394" s="761"/>
      <c r="J394" s="767" t="str">
        <f>IF(基本情報入力シート!M431="","",基本情報入力シート!M431)</f>
        <v/>
      </c>
      <c r="K394" s="768" t="str">
        <f>IF(基本情報入力シート!R431="","",基本情報入力シート!R431)</f>
        <v/>
      </c>
      <c r="L394" s="768" t="str">
        <f>IF(基本情報入力シート!W431="","",基本情報入力シート!W431)</f>
        <v/>
      </c>
      <c r="M394" s="784" t="str">
        <f>IF(基本情報入力シート!X431="","",基本情報入力シート!X431)</f>
        <v/>
      </c>
      <c r="N394" s="796" t="str">
        <f>IF(基本情報入力シート!Y431="","",基本情報入力シート!Y431)</f>
        <v/>
      </c>
      <c r="O394" s="804"/>
      <c r="P394" s="808"/>
      <c r="Q394" s="813"/>
      <c r="R394" s="820"/>
      <c r="S394" s="825"/>
      <c r="T394" s="830" t="str">
        <f>IFERROR(S394*VLOOKUP(AE394,'【参考】数式用3'!$AD$3:$BA$14,MATCH(N394,'【参考】数式用3'!$AD$2:$BA$2,0)),"")</f>
        <v/>
      </c>
      <c r="U394" s="835"/>
      <c r="V394" s="842"/>
      <c r="W394" s="843"/>
      <c r="X394" s="852" t="str">
        <f>IFERROR(V394*VLOOKUP(AF394,'【参考】数式用3'!$AD$15:$BA$23,MATCH(N394,'【参考】数式用3'!$AD$2:$BA$2,0)),"")</f>
        <v/>
      </c>
      <c r="Y394" s="861"/>
      <c r="Z394" s="864"/>
      <c r="AA394" s="870"/>
      <c r="AB394" s="852" t="str">
        <f>IFERROR(AA394*VLOOKUP(AG394,'【参考】数式用3'!$AD$24:$BA$27,MATCH(N394,'【参考】数式用3'!$AD$2:$BA$2,0)),"")</f>
        <v/>
      </c>
      <c r="AC394" s="878"/>
      <c r="AD394" s="881" t="str">
        <f t="shared" si="20"/>
        <v/>
      </c>
      <c r="AE394" s="884" t="str">
        <f t="shared" si="21"/>
        <v/>
      </c>
      <c r="AF394" s="884" t="str">
        <f t="shared" si="22"/>
        <v/>
      </c>
      <c r="AG394" s="884" t="str">
        <f t="shared" si="23"/>
        <v/>
      </c>
    </row>
    <row r="395" spans="1:33" ht="24.9" customHeight="1">
      <c r="A395" s="729">
        <v>380</v>
      </c>
      <c r="B395" s="742" t="str">
        <f>IF(基本情報入力シート!C432="","",基本情報入力シート!C432)</f>
        <v/>
      </c>
      <c r="C395" s="750"/>
      <c r="D395" s="750"/>
      <c r="E395" s="750"/>
      <c r="F395" s="750"/>
      <c r="G395" s="750"/>
      <c r="H395" s="750"/>
      <c r="I395" s="761"/>
      <c r="J395" s="767" t="str">
        <f>IF(基本情報入力シート!M432="","",基本情報入力シート!M432)</f>
        <v/>
      </c>
      <c r="K395" s="768" t="str">
        <f>IF(基本情報入力シート!R432="","",基本情報入力シート!R432)</f>
        <v/>
      </c>
      <c r="L395" s="768" t="str">
        <f>IF(基本情報入力シート!W432="","",基本情報入力シート!W432)</f>
        <v/>
      </c>
      <c r="M395" s="784" t="str">
        <f>IF(基本情報入力シート!X432="","",基本情報入力シート!X432)</f>
        <v/>
      </c>
      <c r="N395" s="796" t="str">
        <f>IF(基本情報入力シート!Y432="","",基本情報入力シート!Y432)</f>
        <v/>
      </c>
      <c r="O395" s="804"/>
      <c r="P395" s="808"/>
      <c r="Q395" s="813"/>
      <c r="R395" s="820"/>
      <c r="S395" s="825"/>
      <c r="T395" s="830" t="str">
        <f>IFERROR(S395*VLOOKUP(AE395,'【参考】数式用3'!$AD$3:$BA$14,MATCH(N395,'【参考】数式用3'!$AD$2:$BA$2,0)),"")</f>
        <v/>
      </c>
      <c r="U395" s="835"/>
      <c r="V395" s="842"/>
      <c r="W395" s="843"/>
      <c r="X395" s="852" t="str">
        <f>IFERROR(V395*VLOOKUP(AF395,'【参考】数式用3'!$AD$15:$BA$23,MATCH(N395,'【参考】数式用3'!$AD$2:$BA$2,0)),"")</f>
        <v/>
      </c>
      <c r="Y395" s="861"/>
      <c r="Z395" s="864"/>
      <c r="AA395" s="870"/>
      <c r="AB395" s="852" t="str">
        <f>IFERROR(AA395*VLOOKUP(AG395,'【参考】数式用3'!$AD$24:$BA$27,MATCH(N395,'【参考】数式用3'!$AD$2:$BA$2,0)),"")</f>
        <v/>
      </c>
      <c r="AC395" s="878"/>
      <c r="AD395" s="881" t="str">
        <f t="shared" si="20"/>
        <v/>
      </c>
      <c r="AE395" s="884" t="str">
        <f t="shared" si="21"/>
        <v/>
      </c>
      <c r="AF395" s="884" t="str">
        <f t="shared" si="22"/>
        <v/>
      </c>
      <c r="AG395" s="884" t="str">
        <f t="shared" si="23"/>
        <v/>
      </c>
    </row>
    <row r="396" spans="1:33" ht="24.9" customHeight="1">
      <c r="A396" s="729">
        <v>381</v>
      </c>
      <c r="B396" s="742" t="str">
        <f>IF(基本情報入力シート!C433="","",基本情報入力シート!C433)</f>
        <v/>
      </c>
      <c r="C396" s="750"/>
      <c r="D396" s="750"/>
      <c r="E396" s="750"/>
      <c r="F396" s="750"/>
      <c r="G396" s="750"/>
      <c r="H396" s="750"/>
      <c r="I396" s="761"/>
      <c r="J396" s="767" t="str">
        <f>IF(基本情報入力シート!M433="","",基本情報入力シート!M433)</f>
        <v/>
      </c>
      <c r="K396" s="768" t="str">
        <f>IF(基本情報入力シート!R433="","",基本情報入力シート!R433)</f>
        <v/>
      </c>
      <c r="L396" s="768" t="str">
        <f>IF(基本情報入力シート!W433="","",基本情報入力シート!W433)</f>
        <v/>
      </c>
      <c r="M396" s="784" t="str">
        <f>IF(基本情報入力シート!X433="","",基本情報入力シート!X433)</f>
        <v/>
      </c>
      <c r="N396" s="796" t="str">
        <f>IF(基本情報入力シート!Y433="","",基本情報入力シート!Y433)</f>
        <v/>
      </c>
      <c r="O396" s="804"/>
      <c r="P396" s="808"/>
      <c r="Q396" s="813"/>
      <c r="R396" s="820"/>
      <c r="S396" s="825"/>
      <c r="T396" s="830" t="str">
        <f>IFERROR(S396*VLOOKUP(AE396,'【参考】数式用3'!$AD$3:$BA$14,MATCH(N396,'【参考】数式用3'!$AD$2:$BA$2,0)),"")</f>
        <v/>
      </c>
      <c r="U396" s="835"/>
      <c r="V396" s="842"/>
      <c r="W396" s="843"/>
      <c r="X396" s="852" t="str">
        <f>IFERROR(V396*VLOOKUP(AF396,'【参考】数式用3'!$AD$15:$BA$23,MATCH(N396,'【参考】数式用3'!$AD$2:$BA$2,0)),"")</f>
        <v/>
      </c>
      <c r="Y396" s="861"/>
      <c r="Z396" s="864"/>
      <c r="AA396" s="870"/>
      <c r="AB396" s="852" t="str">
        <f>IFERROR(AA396*VLOOKUP(AG396,'【参考】数式用3'!$AD$24:$BA$27,MATCH(N396,'【参考】数式用3'!$AD$2:$BA$2,0)),"")</f>
        <v/>
      </c>
      <c r="AC396" s="878"/>
      <c r="AD396" s="881" t="str">
        <f t="shared" si="20"/>
        <v/>
      </c>
      <c r="AE396" s="884" t="str">
        <f t="shared" si="21"/>
        <v/>
      </c>
      <c r="AF396" s="884" t="str">
        <f t="shared" si="22"/>
        <v/>
      </c>
      <c r="AG396" s="884" t="str">
        <f t="shared" si="23"/>
        <v/>
      </c>
    </row>
    <row r="397" spans="1:33" ht="24.9" customHeight="1">
      <c r="A397" s="729">
        <v>382</v>
      </c>
      <c r="B397" s="742" t="str">
        <f>IF(基本情報入力シート!C434="","",基本情報入力シート!C434)</f>
        <v/>
      </c>
      <c r="C397" s="750"/>
      <c r="D397" s="750"/>
      <c r="E397" s="750"/>
      <c r="F397" s="750"/>
      <c r="G397" s="750"/>
      <c r="H397" s="750"/>
      <c r="I397" s="761"/>
      <c r="J397" s="767" t="str">
        <f>IF(基本情報入力シート!M434="","",基本情報入力シート!M434)</f>
        <v/>
      </c>
      <c r="K397" s="768" t="str">
        <f>IF(基本情報入力シート!R434="","",基本情報入力シート!R434)</f>
        <v/>
      </c>
      <c r="L397" s="768" t="str">
        <f>IF(基本情報入力シート!W434="","",基本情報入力シート!W434)</f>
        <v/>
      </c>
      <c r="M397" s="784" t="str">
        <f>IF(基本情報入力シート!X434="","",基本情報入力シート!X434)</f>
        <v/>
      </c>
      <c r="N397" s="796" t="str">
        <f>IF(基本情報入力シート!Y434="","",基本情報入力シート!Y434)</f>
        <v/>
      </c>
      <c r="O397" s="804"/>
      <c r="P397" s="808"/>
      <c r="Q397" s="813"/>
      <c r="R397" s="820"/>
      <c r="S397" s="825"/>
      <c r="T397" s="830" t="str">
        <f>IFERROR(S397*VLOOKUP(AE397,'【参考】数式用3'!$AD$3:$BA$14,MATCH(N397,'【参考】数式用3'!$AD$2:$BA$2,0)),"")</f>
        <v/>
      </c>
      <c r="U397" s="835"/>
      <c r="V397" s="842"/>
      <c r="W397" s="843"/>
      <c r="X397" s="852" t="str">
        <f>IFERROR(V397*VLOOKUP(AF397,'【参考】数式用3'!$AD$15:$BA$23,MATCH(N397,'【参考】数式用3'!$AD$2:$BA$2,0)),"")</f>
        <v/>
      </c>
      <c r="Y397" s="861"/>
      <c r="Z397" s="864"/>
      <c r="AA397" s="870"/>
      <c r="AB397" s="852" t="str">
        <f>IFERROR(AA397*VLOOKUP(AG397,'【参考】数式用3'!$AD$24:$BA$27,MATCH(N397,'【参考】数式用3'!$AD$2:$BA$2,0)),"")</f>
        <v/>
      </c>
      <c r="AC397" s="878"/>
      <c r="AD397" s="881" t="str">
        <f t="shared" si="20"/>
        <v/>
      </c>
      <c r="AE397" s="884" t="str">
        <f t="shared" si="21"/>
        <v/>
      </c>
      <c r="AF397" s="884" t="str">
        <f t="shared" si="22"/>
        <v/>
      </c>
      <c r="AG397" s="884" t="str">
        <f t="shared" si="23"/>
        <v/>
      </c>
    </row>
    <row r="398" spans="1:33" ht="24.9" customHeight="1">
      <c r="A398" s="729">
        <v>383</v>
      </c>
      <c r="B398" s="742" t="str">
        <f>IF(基本情報入力シート!C435="","",基本情報入力シート!C435)</f>
        <v/>
      </c>
      <c r="C398" s="750"/>
      <c r="D398" s="750"/>
      <c r="E398" s="750"/>
      <c r="F398" s="750"/>
      <c r="G398" s="750"/>
      <c r="H398" s="750"/>
      <c r="I398" s="761"/>
      <c r="J398" s="767" t="str">
        <f>IF(基本情報入力シート!M435="","",基本情報入力シート!M435)</f>
        <v/>
      </c>
      <c r="K398" s="768" t="str">
        <f>IF(基本情報入力シート!R435="","",基本情報入力シート!R435)</f>
        <v/>
      </c>
      <c r="L398" s="768" t="str">
        <f>IF(基本情報入力シート!W435="","",基本情報入力シート!W435)</f>
        <v/>
      </c>
      <c r="M398" s="784" t="str">
        <f>IF(基本情報入力シート!X435="","",基本情報入力シート!X435)</f>
        <v/>
      </c>
      <c r="N398" s="796" t="str">
        <f>IF(基本情報入力シート!Y435="","",基本情報入力シート!Y435)</f>
        <v/>
      </c>
      <c r="O398" s="804"/>
      <c r="P398" s="808"/>
      <c r="Q398" s="813"/>
      <c r="R398" s="820"/>
      <c r="S398" s="825"/>
      <c r="T398" s="830" t="str">
        <f>IFERROR(S398*VLOOKUP(AE398,'【参考】数式用3'!$AD$3:$BA$14,MATCH(N398,'【参考】数式用3'!$AD$2:$BA$2,0)),"")</f>
        <v/>
      </c>
      <c r="U398" s="835"/>
      <c r="V398" s="842"/>
      <c r="W398" s="843"/>
      <c r="X398" s="852" t="str">
        <f>IFERROR(V398*VLOOKUP(AF398,'【参考】数式用3'!$AD$15:$BA$23,MATCH(N398,'【参考】数式用3'!$AD$2:$BA$2,0)),"")</f>
        <v/>
      </c>
      <c r="Y398" s="861"/>
      <c r="Z398" s="864"/>
      <c r="AA398" s="870"/>
      <c r="AB398" s="852" t="str">
        <f>IFERROR(AA398*VLOOKUP(AG398,'【参考】数式用3'!$AD$24:$BA$27,MATCH(N398,'【参考】数式用3'!$AD$2:$BA$2,0)),"")</f>
        <v/>
      </c>
      <c r="AC398" s="878"/>
      <c r="AD398" s="881" t="str">
        <f t="shared" si="20"/>
        <v/>
      </c>
      <c r="AE398" s="884" t="str">
        <f t="shared" si="21"/>
        <v/>
      </c>
      <c r="AF398" s="884" t="str">
        <f t="shared" si="22"/>
        <v/>
      </c>
      <c r="AG398" s="884" t="str">
        <f t="shared" si="23"/>
        <v/>
      </c>
    </row>
    <row r="399" spans="1:33" ht="24.9" customHeight="1">
      <c r="A399" s="729">
        <v>384</v>
      </c>
      <c r="B399" s="742" t="str">
        <f>IF(基本情報入力シート!C436="","",基本情報入力シート!C436)</f>
        <v/>
      </c>
      <c r="C399" s="750"/>
      <c r="D399" s="750"/>
      <c r="E399" s="750"/>
      <c r="F399" s="750"/>
      <c r="G399" s="750"/>
      <c r="H399" s="750"/>
      <c r="I399" s="761"/>
      <c r="J399" s="767" t="str">
        <f>IF(基本情報入力シート!M436="","",基本情報入力シート!M436)</f>
        <v/>
      </c>
      <c r="K399" s="768" t="str">
        <f>IF(基本情報入力シート!R436="","",基本情報入力シート!R436)</f>
        <v/>
      </c>
      <c r="L399" s="768" t="str">
        <f>IF(基本情報入力シート!W436="","",基本情報入力シート!W436)</f>
        <v/>
      </c>
      <c r="M399" s="784" t="str">
        <f>IF(基本情報入力シート!X436="","",基本情報入力シート!X436)</f>
        <v/>
      </c>
      <c r="N399" s="796" t="str">
        <f>IF(基本情報入力シート!Y436="","",基本情報入力シート!Y436)</f>
        <v/>
      </c>
      <c r="O399" s="804"/>
      <c r="P399" s="808"/>
      <c r="Q399" s="813"/>
      <c r="R399" s="820"/>
      <c r="S399" s="825"/>
      <c r="T399" s="830" t="str">
        <f>IFERROR(S399*VLOOKUP(AE399,'【参考】数式用3'!$AD$3:$BA$14,MATCH(N399,'【参考】数式用3'!$AD$2:$BA$2,0)),"")</f>
        <v/>
      </c>
      <c r="U399" s="835"/>
      <c r="V399" s="842"/>
      <c r="W399" s="843"/>
      <c r="X399" s="852" t="str">
        <f>IFERROR(V399*VLOOKUP(AF399,'【参考】数式用3'!$AD$15:$BA$23,MATCH(N399,'【参考】数式用3'!$AD$2:$BA$2,0)),"")</f>
        <v/>
      </c>
      <c r="Y399" s="861"/>
      <c r="Z399" s="864"/>
      <c r="AA399" s="870"/>
      <c r="AB399" s="852" t="str">
        <f>IFERROR(AA399*VLOOKUP(AG399,'【参考】数式用3'!$AD$24:$BA$27,MATCH(N399,'【参考】数式用3'!$AD$2:$BA$2,0)),"")</f>
        <v/>
      </c>
      <c r="AC399" s="878"/>
      <c r="AD399" s="881" t="str">
        <f t="shared" si="20"/>
        <v/>
      </c>
      <c r="AE399" s="884" t="str">
        <f t="shared" si="21"/>
        <v/>
      </c>
      <c r="AF399" s="884" t="str">
        <f t="shared" si="22"/>
        <v/>
      </c>
      <c r="AG399" s="884" t="str">
        <f t="shared" si="23"/>
        <v/>
      </c>
    </row>
    <row r="400" spans="1:33" ht="24.9" customHeight="1">
      <c r="A400" s="729">
        <v>385</v>
      </c>
      <c r="B400" s="742" t="str">
        <f>IF(基本情報入力シート!C437="","",基本情報入力シート!C437)</f>
        <v/>
      </c>
      <c r="C400" s="750"/>
      <c r="D400" s="750"/>
      <c r="E400" s="750"/>
      <c r="F400" s="750"/>
      <c r="G400" s="750"/>
      <c r="H400" s="750"/>
      <c r="I400" s="761"/>
      <c r="J400" s="767" t="str">
        <f>IF(基本情報入力シート!M437="","",基本情報入力シート!M437)</f>
        <v/>
      </c>
      <c r="K400" s="768" t="str">
        <f>IF(基本情報入力シート!R437="","",基本情報入力シート!R437)</f>
        <v/>
      </c>
      <c r="L400" s="768" t="str">
        <f>IF(基本情報入力シート!W437="","",基本情報入力シート!W437)</f>
        <v/>
      </c>
      <c r="M400" s="784" t="str">
        <f>IF(基本情報入力シート!X437="","",基本情報入力シート!X437)</f>
        <v/>
      </c>
      <c r="N400" s="796" t="str">
        <f>IF(基本情報入力シート!Y437="","",基本情報入力シート!Y437)</f>
        <v/>
      </c>
      <c r="O400" s="804"/>
      <c r="P400" s="808"/>
      <c r="Q400" s="813"/>
      <c r="R400" s="820"/>
      <c r="S400" s="825"/>
      <c r="T400" s="830" t="str">
        <f>IFERROR(S400*VLOOKUP(AE400,'【参考】数式用3'!$AD$3:$BA$14,MATCH(N400,'【参考】数式用3'!$AD$2:$BA$2,0)),"")</f>
        <v/>
      </c>
      <c r="U400" s="835"/>
      <c r="V400" s="842"/>
      <c r="W400" s="843"/>
      <c r="X400" s="852" t="str">
        <f>IFERROR(V400*VLOOKUP(AF400,'【参考】数式用3'!$AD$15:$BA$23,MATCH(N400,'【参考】数式用3'!$AD$2:$BA$2,0)),"")</f>
        <v/>
      </c>
      <c r="Y400" s="861"/>
      <c r="Z400" s="864"/>
      <c r="AA400" s="870"/>
      <c r="AB400" s="852" t="str">
        <f>IFERROR(AA400*VLOOKUP(AG400,'【参考】数式用3'!$AD$24:$BA$27,MATCH(N400,'【参考】数式用3'!$AD$2:$BA$2,0)),"")</f>
        <v/>
      </c>
      <c r="AC400" s="878"/>
      <c r="AD400" s="881" t="str">
        <f t="shared" ref="AD400:AD463" si="24">IF(OR(U400="特定加算Ⅰ",U400="特定加算Ⅱ"),IF(OR(AND(N400&lt;&gt;"訪問型サービス（総合事業）",N400&lt;&gt;"通所型サービス（総合事業）",N400&lt;&gt;"（介護予防）短期入所生活介護",N400&lt;&gt;"（介護予防）短期入所療養介護（老健）",N400&lt;&gt;"（介護予防）短期入所療養介護 （病院等（老健以外）)",N400&lt;&gt;"（介護予防）短期入所療養介護（医療院）"),W400&lt;&gt;""),1,""),"")</f>
        <v/>
      </c>
      <c r="AE400" s="884" t="str">
        <f t="shared" ref="AE400:AE463" si="25">IF(AND(O400="",R400=""),"",O400&amp;"から"&amp;R400)</f>
        <v/>
      </c>
      <c r="AF400" s="884" t="str">
        <f t="shared" ref="AF400:AF463" si="26">IF(AND(P400="",U400=""),"",P400&amp;"から"&amp;U400)</f>
        <v/>
      </c>
      <c r="AG400" s="884" t="str">
        <f t="shared" ref="AG400:AG463" si="27">IF(AND(Q400="",Z400=""),"",Q400&amp;"から"&amp;Z400)</f>
        <v/>
      </c>
    </row>
    <row r="401" spans="1:33" ht="24.9" customHeight="1">
      <c r="A401" s="729">
        <v>386</v>
      </c>
      <c r="B401" s="742" t="str">
        <f>IF(基本情報入力シート!C438="","",基本情報入力シート!C438)</f>
        <v/>
      </c>
      <c r="C401" s="750"/>
      <c r="D401" s="750"/>
      <c r="E401" s="750"/>
      <c r="F401" s="750"/>
      <c r="G401" s="750"/>
      <c r="H401" s="750"/>
      <c r="I401" s="761"/>
      <c r="J401" s="767" t="str">
        <f>IF(基本情報入力シート!M438="","",基本情報入力シート!M438)</f>
        <v/>
      </c>
      <c r="K401" s="768" t="str">
        <f>IF(基本情報入力シート!R438="","",基本情報入力シート!R438)</f>
        <v/>
      </c>
      <c r="L401" s="768" t="str">
        <f>IF(基本情報入力シート!W438="","",基本情報入力シート!W438)</f>
        <v/>
      </c>
      <c r="M401" s="784" t="str">
        <f>IF(基本情報入力シート!X438="","",基本情報入力シート!X438)</f>
        <v/>
      </c>
      <c r="N401" s="796" t="str">
        <f>IF(基本情報入力シート!Y438="","",基本情報入力シート!Y438)</f>
        <v/>
      </c>
      <c r="O401" s="804"/>
      <c r="P401" s="808"/>
      <c r="Q401" s="813"/>
      <c r="R401" s="820"/>
      <c r="S401" s="825"/>
      <c r="T401" s="830" t="str">
        <f>IFERROR(S401*VLOOKUP(AE401,'【参考】数式用3'!$AD$3:$BA$14,MATCH(N401,'【参考】数式用3'!$AD$2:$BA$2,0)),"")</f>
        <v/>
      </c>
      <c r="U401" s="835"/>
      <c r="V401" s="842"/>
      <c r="W401" s="843"/>
      <c r="X401" s="852" t="str">
        <f>IFERROR(V401*VLOOKUP(AF401,'【参考】数式用3'!$AD$15:$BA$23,MATCH(N401,'【参考】数式用3'!$AD$2:$BA$2,0)),"")</f>
        <v/>
      </c>
      <c r="Y401" s="861"/>
      <c r="Z401" s="864"/>
      <c r="AA401" s="870"/>
      <c r="AB401" s="852" t="str">
        <f>IFERROR(AA401*VLOOKUP(AG401,'【参考】数式用3'!$AD$24:$BA$27,MATCH(N401,'【参考】数式用3'!$AD$2:$BA$2,0)),"")</f>
        <v/>
      </c>
      <c r="AC401" s="878"/>
      <c r="AD401" s="881" t="str">
        <f t="shared" si="24"/>
        <v/>
      </c>
      <c r="AE401" s="884" t="str">
        <f t="shared" si="25"/>
        <v/>
      </c>
      <c r="AF401" s="884" t="str">
        <f t="shared" si="26"/>
        <v/>
      </c>
      <c r="AG401" s="884" t="str">
        <f t="shared" si="27"/>
        <v/>
      </c>
    </row>
    <row r="402" spans="1:33" ht="24.9" customHeight="1">
      <c r="A402" s="729">
        <v>387</v>
      </c>
      <c r="B402" s="742" t="str">
        <f>IF(基本情報入力シート!C439="","",基本情報入力シート!C439)</f>
        <v/>
      </c>
      <c r="C402" s="750"/>
      <c r="D402" s="750"/>
      <c r="E402" s="750"/>
      <c r="F402" s="750"/>
      <c r="G402" s="750"/>
      <c r="H402" s="750"/>
      <c r="I402" s="761"/>
      <c r="J402" s="767" t="str">
        <f>IF(基本情報入力シート!M439="","",基本情報入力シート!M439)</f>
        <v/>
      </c>
      <c r="K402" s="768" t="str">
        <f>IF(基本情報入力シート!R439="","",基本情報入力シート!R439)</f>
        <v/>
      </c>
      <c r="L402" s="768" t="str">
        <f>IF(基本情報入力シート!W439="","",基本情報入力シート!W439)</f>
        <v/>
      </c>
      <c r="M402" s="784" t="str">
        <f>IF(基本情報入力シート!X439="","",基本情報入力シート!X439)</f>
        <v/>
      </c>
      <c r="N402" s="796" t="str">
        <f>IF(基本情報入力シート!Y439="","",基本情報入力シート!Y439)</f>
        <v/>
      </c>
      <c r="O402" s="804"/>
      <c r="P402" s="808"/>
      <c r="Q402" s="813"/>
      <c r="R402" s="820"/>
      <c r="S402" s="825"/>
      <c r="T402" s="830" t="str">
        <f>IFERROR(S402*VLOOKUP(AE402,'【参考】数式用3'!$AD$3:$BA$14,MATCH(N402,'【参考】数式用3'!$AD$2:$BA$2,0)),"")</f>
        <v/>
      </c>
      <c r="U402" s="835"/>
      <c r="V402" s="842"/>
      <c r="W402" s="843"/>
      <c r="X402" s="852" t="str">
        <f>IFERROR(V402*VLOOKUP(AF402,'【参考】数式用3'!$AD$15:$BA$23,MATCH(N402,'【参考】数式用3'!$AD$2:$BA$2,0)),"")</f>
        <v/>
      </c>
      <c r="Y402" s="861"/>
      <c r="Z402" s="864"/>
      <c r="AA402" s="870"/>
      <c r="AB402" s="852" t="str">
        <f>IFERROR(AA402*VLOOKUP(AG402,'【参考】数式用3'!$AD$24:$BA$27,MATCH(N402,'【参考】数式用3'!$AD$2:$BA$2,0)),"")</f>
        <v/>
      </c>
      <c r="AC402" s="878"/>
      <c r="AD402" s="881" t="str">
        <f t="shared" si="24"/>
        <v/>
      </c>
      <c r="AE402" s="884" t="str">
        <f t="shared" si="25"/>
        <v/>
      </c>
      <c r="AF402" s="884" t="str">
        <f t="shared" si="26"/>
        <v/>
      </c>
      <c r="AG402" s="884" t="str">
        <f t="shared" si="27"/>
        <v/>
      </c>
    </row>
    <row r="403" spans="1:33" ht="24.9" customHeight="1">
      <c r="A403" s="729">
        <v>388</v>
      </c>
      <c r="B403" s="742" t="str">
        <f>IF(基本情報入力シート!C440="","",基本情報入力シート!C440)</f>
        <v/>
      </c>
      <c r="C403" s="750"/>
      <c r="D403" s="750"/>
      <c r="E403" s="750"/>
      <c r="F403" s="750"/>
      <c r="G403" s="750"/>
      <c r="H403" s="750"/>
      <c r="I403" s="761"/>
      <c r="J403" s="767" t="str">
        <f>IF(基本情報入力シート!M440="","",基本情報入力シート!M440)</f>
        <v/>
      </c>
      <c r="K403" s="768" t="str">
        <f>IF(基本情報入力シート!R440="","",基本情報入力シート!R440)</f>
        <v/>
      </c>
      <c r="L403" s="768" t="str">
        <f>IF(基本情報入力シート!W440="","",基本情報入力シート!W440)</f>
        <v/>
      </c>
      <c r="M403" s="784" t="str">
        <f>IF(基本情報入力シート!X440="","",基本情報入力シート!X440)</f>
        <v/>
      </c>
      <c r="N403" s="796" t="str">
        <f>IF(基本情報入力シート!Y440="","",基本情報入力シート!Y440)</f>
        <v/>
      </c>
      <c r="O403" s="804"/>
      <c r="P403" s="808"/>
      <c r="Q403" s="813"/>
      <c r="R403" s="820"/>
      <c r="S403" s="825"/>
      <c r="T403" s="830" t="str">
        <f>IFERROR(S403*VLOOKUP(AE403,'【参考】数式用3'!$AD$3:$BA$14,MATCH(N403,'【参考】数式用3'!$AD$2:$BA$2,0)),"")</f>
        <v/>
      </c>
      <c r="U403" s="835"/>
      <c r="V403" s="842"/>
      <c r="W403" s="843"/>
      <c r="X403" s="852" t="str">
        <f>IFERROR(V403*VLOOKUP(AF403,'【参考】数式用3'!$AD$15:$BA$23,MATCH(N403,'【参考】数式用3'!$AD$2:$BA$2,0)),"")</f>
        <v/>
      </c>
      <c r="Y403" s="861"/>
      <c r="Z403" s="864"/>
      <c r="AA403" s="870"/>
      <c r="AB403" s="852" t="str">
        <f>IFERROR(AA403*VLOOKUP(AG403,'【参考】数式用3'!$AD$24:$BA$27,MATCH(N403,'【参考】数式用3'!$AD$2:$BA$2,0)),"")</f>
        <v/>
      </c>
      <c r="AC403" s="878"/>
      <c r="AD403" s="881" t="str">
        <f t="shared" si="24"/>
        <v/>
      </c>
      <c r="AE403" s="884" t="str">
        <f t="shared" si="25"/>
        <v/>
      </c>
      <c r="AF403" s="884" t="str">
        <f t="shared" si="26"/>
        <v/>
      </c>
      <c r="AG403" s="884" t="str">
        <f t="shared" si="27"/>
        <v/>
      </c>
    </row>
    <row r="404" spans="1:33" ht="24.9" customHeight="1">
      <c r="A404" s="729">
        <v>389</v>
      </c>
      <c r="B404" s="742" t="str">
        <f>IF(基本情報入力シート!C441="","",基本情報入力シート!C441)</f>
        <v/>
      </c>
      <c r="C404" s="750"/>
      <c r="D404" s="750"/>
      <c r="E404" s="750"/>
      <c r="F404" s="750"/>
      <c r="G404" s="750"/>
      <c r="H404" s="750"/>
      <c r="I404" s="761"/>
      <c r="J404" s="767" t="str">
        <f>IF(基本情報入力シート!M441="","",基本情報入力シート!M441)</f>
        <v/>
      </c>
      <c r="K404" s="768" t="str">
        <f>IF(基本情報入力シート!R441="","",基本情報入力シート!R441)</f>
        <v/>
      </c>
      <c r="L404" s="768" t="str">
        <f>IF(基本情報入力シート!W441="","",基本情報入力シート!W441)</f>
        <v/>
      </c>
      <c r="M404" s="784" t="str">
        <f>IF(基本情報入力シート!X441="","",基本情報入力シート!X441)</f>
        <v/>
      </c>
      <c r="N404" s="796" t="str">
        <f>IF(基本情報入力シート!Y441="","",基本情報入力シート!Y441)</f>
        <v/>
      </c>
      <c r="O404" s="804"/>
      <c r="P404" s="808"/>
      <c r="Q404" s="813"/>
      <c r="R404" s="820"/>
      <c r="S404" s="825"/>
      <c r="T404" s="830" t="str">
        <f>IFERROR(S404*VLOOKUP(AE404,'【参考】数式用3'!$AD$3:$BA$14,MATCH(N404,'【参考】数式用3'!$AD$2:$BA$2,0)),"")</f>
        <v/>
      </c>
      <c r="U404" s="835"/>
      <c r="V404" s="842"/>
      <c r="W404" s="843"/>
      <c r="X404" s="852" t="str">
        <f>IFERROR(V404*VLOOKUP(AF404,'【参考】数式用3'!$AD$15:$BA$23,MATCH(N404,'【参考】数式用3'!$AD$2:$BA$2,0)),"")</f>
        <v/>
      </c>
      <c r="Y404" s="861"/>
      <c r="Z404" s="864"/>
      <c r="AA404" s="870"/>
      <c r="AB404" s="852" t="str">
        <f>IFERROR(AA404*VLOOKUP(AG404,'【参考】数式用3'!$AD$24:$BA$27,MATCH(N404,'【参考】数式用3'!$AD$2:$BA$2,0)),"")</f>
        <v/>
      </c>
      <c r="AC404" s="878"/>
      <c r="AD404" s="881" t="str">
        <f t="shared" si="24"/>
        <v/>
      </c>
      <c r="AE404" s="884" t="str">
        <f t="shared" si="25"/>
        <v/>
      </c>
      <c r="AF404" s="884" t="str">
        <f t="shared" si="26"/>
        <v/>
      </c>
      <c r="AG404" s="884" t="str">
        <f t="shared" si="27"/>
        <v/>
      </c>
    </row>
    <row r="405" spans="1:33" ht="24.9" customHeight="1">
      <c r="A405" s="729">
        <v>390</v>
      </c>
      <c r="B405" s="742" t="str">
        <f>IF(基本情報入力シート!C442="","",基本情報入力シート!C442)</f>
        <v/>
      </c>
      <c r="C405" s="750"/>
      <c r="D405" s="750"/>
      <c r="E405" s="750"/>
      <c r="F405" s="750"/>
      <c r="G405" s="750"/>
      <c r="H405" s="750"/>
      <c r="I405" s="761"/>
      <c r="J405" s="767" t="str">
        <f>IF(基本情報入力シート!M442="","",基本情報入力シート!M442)</f>
        <v/>
      </c>
      <c r="K405" s="768" t="str">
        <f>IF(基本情報入力シート!R442="","",基本情報入力シート!R442)</f>
        <v/>
      </c>
      <c r="L405" s="768" t="str">
        <f>IF(基本情報入力シート!W442="","",基本情報入力シート!W442)</f>
        <v/>
      </c>
      <c r="M405" s="784" t="str">
        <f>IF(基本情報入力シート!X442="","",基本情報入力シート!X442)</f>
        <v/>
      </c>
      <c r="N405" s="796" t="str">
        <f>IF(基本情報入力シート!Y442="","",基本情報入力シート!Y442)</f>
        <v/>
      </c>
      <c r="O405" s="804"/>
      <c r="P405" s="808"/>
      <c r="Q405" s="813"/>
      <c r="R405" s="820"/>
      <c r="S405" s="825"/>
      <c r="T405" s="830" t="str">
        <f>IFERROR(S405*VLOOKUP(AE405,'【参考】数式用3'!$AD$3:$BA$14,MATCH(N405,'【参考】数式用3'!$AD$2:$BA$2,0)),"")</f>
        <v/>
      </c>
      <c r="U405" s="835"/>
      <c r="V405" s="842"/>
      <c r="W405" s="843"/>
      <c r="X405" s="852" t="str">
        <f>IFERROR(V405*VLOOKUP(AF405,'【参考】数式用3'!$AD$15:$BA$23,MATCH(N405,'【参考】数式用3'!$AD$2:$BA$2,0)),"")</f>
        <v/>
      </c>
      <c r="Y405" s="861"/>
      <c r="Z405" s="864"/>
      <c r="AA405" s="870"/>
      <c r="AB405" s="852" t="str">
        <f>IFERROR(AA405*VLOOKUP(AG405,'【参考】数式用3'!$AD$24:$BA$27,MATCH(N405,'【参考】数式用3'!$AD$2:$BA$2,0)),"")</f>
        <v/>
      </c>
      <c r="AC405" s="878"/>
      <c r="AD405" s="881" t="str">
        <f t="shared" si="24"/>
        <v/>
      </c>
      <c r="AE405" s="884" t="str">
        <f t="shared" si="25"/>
        <v/>
      </c>
      <c r="AF405" s="884" t="str">
        <f t="shared" si="26"/>
        <v/>
      </c>
      <c r="AG405" s="884" t="str">
        <f t="shared" si="27"/>
        <v/>
      </c>
    </row>
    <row r="406" spans="1:33" ht="24.9" customHeight="1">
      <c r="A406" s="729">
        <v>391</v>
      </c>
      <c r="B406" s="742" t="str">
        <f>IF(基本情報入力シート!C443="","",基本情報入力シート!C443)</f>
        <v/>
      </c>
      <c r="C406" s="750"/>
      <c r="D406" s="750"/>
      <c r="E406" s="750"/>
      <c r="F406" s="750"/>
      <c r="G406" s="750"/>
      <c r="H406" s="750"/>
      <c r="I406" s="761"/>
      <c r="J406" s="767" t="str">
        <f>IF(基本情報入力シート!M443="","",基本情報入力シート!M443)</f>
        <v/>
      </c>
      <c r="K406" s="768" t="str">
        <f>IF(基本情報入力シート!R443="","",基本情報入力シート!R443)</f>
        <v/>
      </c>
      <c r="L406" s="768" t="str">
        <f>IF(基本情報入力シート!W443="","",基本情報入力シート!W443)</f>
        <v/>
      </c>
      <c r="M406" s="784" t="str">
        <f>IF(基本情報入力シート!X443="","",基本情報入力シート!X443)</f>
        <v/>
      </c>
      <c r="N406" s="796" t="str">
        <f>IF(基本情報入力シート!Y443="","",基本情報入力シート!Y443)</f>
        <v/>
      </c>
      <c r="O406" s="804"/>
      <c r="P406" s="808"/>
      <c r="Q406" s="813"/>
      <c r="R406" s="820"/>
      <c r="S406" s="825"/>
      <c r="T406" s="830" t="str">
        <f>IFERROR(S406*VLOOKUP(AE406,'【参考】数式用3'!$AD$3:$BA$14,MATCH(N406,'【参考】数式用3'!$AD$2:$BA$2,0)),"")</f>
        <v/>
      </c>
      <c r="U406" s="835"/>
      <c r="V406" s="842"/>
      <c r="W406" s="843"/>
      <c r="X406" s="852" t="str">
        <f>IFERROR(V406*VLOOKUP(AF406,'【参考】数式用3'!$AD$15:$BA$23,MATCH(N406,'【参考】数式用3'!$AD$2:$BA$2,0)),"")</f>
        <v/>
      </c>
      <c r="Y406" s="861"/>
      <c r="Z406" s="864"/>
      <c r="AA406" s="870"/>
      <c r="AB406" s="852" t="str">
        <f>IFERROR(AA406*VLOOKUP(AG406,'【参考】数式用3'!$AD$24:$BA$27,MATCH(N406,'【参考】数式用3'!$AD$2:$BA$2,0)),"")</f>
        <v/>
      </c>
      <c r="AC406" s="878"/>
      <c r="AD406" s="881" t="str">
        <f t="shared" si="24"/>
        <v/>
      </c>
      <c r="AE406" s="884" t="str">
        <f t="shared" si="25"/>
        <v/>
      </c>
      <c r="AF406" s="884" t="str">
        <f t="shared" si="26"/>
        <v/>
      </c>
      <c r="AG406" s="884" t="str">
        <f t="shared" si="27"/>
        <v/>
      </c>
    </row>
    <row r="407" spans="1:33" ht="24.9" customHeight="1">
      <c r="A407" s="729">
        <v>392</v>
      </c>
      <c r="B407" s="742" t="str">
        <f>IF(基本情報入力シート!C444="","",基本情報入力シート!C444)</f>
        <v/>
      </c>
      <c r="C407" s="750"/>
      <c r="D407" s="750"/>
      <c r="E407" s="750"/>
      <c r="F407" s="750"/>
      <c r="G407" s="750"/>
      <c r="H407" s="750"/>
      <c r="I407" s="761"/>
      <c r="J407" s="767" t="str">
        <f>IF(基本情報入力シート!M444="","",基本情報入力シート!M444)</f>
        <v/>
      </c>
      <c r="K407" s="768" t="str">
        <f>IF(基本情報入力シート!R444="","",基本情報入力シート!R444)</f>
        <v/>
      </c>
      <c r="L407" s="768" t="str">
        <f>IF(基本情報入力シート!W444="","",基本情報入力シート!W444)</f>
        <v/>
      </c>
      <c r="M407" s="784" t="str">
        <f>IF(基本情報入力シート!X444="","",基本情報入力シート!X444)</f>
        <v/>
      </c>
      <c r="N407" s="796" t="str">
        <f>IF(基本情報入力シート!Y444="","",基本情報入力シート!Y444)</f>
        <v/>
      </c>
      <c r="O407" s="804"/>
      <c r="P407" s="808"/>
      <c r="Q407" s="813"/>
      <c r="R407" s="820"/>
      <c r="S407" s="825"/>
      <c r="T407" s="830" t="str">
        <f>IFERROR(S407*VLOOKUP(AE407,'【参考】数式用3'!$AD$3:$BA$14,MATCH(N407,'【参考】数式用3'!$AD$2:$BA$2,0)),"")</f>
        <v/>
      </c>
      <c r="U407" s="835"/>
      <c r="V407" s="842"/>
      <c r="W407" s="843"/>
      <c r="X407" s="852" t="str">
        <f>IFERROR(V407*VLOOKUP(AF407,'【参考】数式用3'!$AD$15:$BA$23,MATCH(N407,'【参考】数式用3'!$AD$2:$BA$2,0)),"")</f>
        <v/>
      </c>
      <c r="Y407" s="861"/>
      <c r="Z407" s="864"/>
      <c r="AA407" s="870"/>
      <c r="AB407" s="852" t="str">
        <f>IFERROR(AA407*VLOOKUP(AG407,'【参考】数式用3'!$AD$24:$BA$27,MATCH(N407,'【参考】数式用3'!$AD$2:$BA$2,0)),"")</f>
        <v/>
      </c>
      <c r="AC407" s="878"/>
      <c r="AD407" s="881" t="str">
        <f t="shared" si="24"/>
        <v/>
      </c>
      <c r="AE407" s="884" t="str">
        <f t="shared" si="25"/>
        <v/>
      </c>
      <c r="AF407" s="884" t="str">
        <f t="shared" si="26"/>
        <v/>
      </c>
      <c r="AG407" s="884" t="str">
        <f t="shared" si="27"/>
        <v/>
      </c>
    </row>
    <row r="408" spans="1:33" ht="24.9" customHeight="1">
      <c r="A408" s="729">
        <v>393</v>
      </c>
      <c r="B408" s="742" t="str">
        <f>IF(基本情報入力シート!C445="","",基本情報入力シート!C445)</f>
        <v/>
      </c>
      <c r="C408" s="750"/>
      <c r="D408" s="750"/>
      <c r="E408" s="750"/>
      <c r="F408" s="750"/>
      <c r="G408" s="750"/>
      <c r="H408" s="750"/>
      <c r="I408" s="761"/>
      <c r="J408" s="767" t="str">
        <f>IF(基本情報入力シート!M445="","",基本情報入力シート!M445)</f>
        <v/>
      </c>
      <c r="K408" s="768" t="str">
        <f>IF(基本情報入力シート!R445="","",基本情報入力シート!R445)</f>
        <v/>
      </c>
      <c r="L408" s="768" t="str">
        <f>IF(基本情報入力シート!W445="","",基本情報入力シート!W445)</f>
        <v/>
      </c>
      <c r="M408" s="784" t="str">
        <f>IF(基本情報入力シート!X445="","",基本情報入力シート!X445)</f>
        <v/>
      </c>
      <c r="N408" s="796" t="str">
        <f>IF(基本情報入力シート!Y445="","",基本情報入力シート!Y445)</f>
        <v/>
      </c>
      <c r="O408" s="804"/>
      <c r="P408" s="808"/>
      <c r="Q408" s="813"/>
      <c r="R408" s="820"/>
      <c r="S408" s="825"/>
      <c r="T408" s="830" t="str">
        <f>IFERROR(S408*VLOOKUP(AE408,'【参考】数式用3'!$AD$3:$BA$14,MATCH(N408,'【参考】数式用3'!$AD$2:$BA$2,0)),"")</f>
        <v/>
      </c>
      <c r="U408" s="835"/>
      <c r="V408" s="842"/>
      <c r="W408" s="843"/>
      <c r="X408" s="852" t="str">
        <f>IFERROR(V408*VLOOKUP(AF408,'【参考】数式用3'!$AD$15:$BA$23,MATCH(N408,'【参考】数式用3'!$AD$2:$BA$2,0)),"")</f>
        <v/>
      </c>
      <c r="Y408" s="861"/>
      <c r="Z408" s="864"/>
      <c r="AA408" s="870"/>
      <c r="AB408" s="852" t="str">
        <f>IFERROR(AA408*VLOOKUP(AG408,'【参考】数式用3'!$AD$24:$BA$27,MATCH(N408,'【参考】数式用3'!$AD$2:$BA$2,0)),"")</f>
        <v/>
      </c>
      <c r="AC408" s="878"/>
      <c r="AD408" s="881" t="str">
        <f t="shared" si="24"/>
        <v/>
      </c>
      <c r="AE408" s="884" t="str">
        <f t="shared" si="25"/>
        <v/>
      </c>
      <c r="AF408" s="884" t="str">
        <f t="shared" si="26"/>
        <v/>
      </c>
      <c r="AG408" s="884" t="str">
        <f t="shared" si="27"/>
        <v/>
      </c>
    </row>
    <row r="409" spans="1:33" ht="24.9" customHeight="1">
      <c r="A409" s="729">
        <v>394</v>
      </c>
      <c r="B409" s="742" t="str">
        <f>IF(基本情報入力シート!C446="","",基本情報入力シート!C446)</f>
        <v/>
      </c>
      <c r="C409" s="750"/>
      <c r="D409" s="750"/>
      <c r="E409" s="750"/>
      <c r="F409" s="750"/>
      <c r="G409" s="750"/>
      <c r="H409" s="750"/>
      <c r="I409" s="761"/>
      <c r="J409" s="767" t="str">
        <f>IF(基本情報入力シート!M446="","",基本情報入力シート!M446)</f>
        <v/>
      </c>
      <c r="K409" s="768" t="str">
        <f>IF(基本情報入力シート!R446="","",基本情報入力シート!R446)</f>
        <v/>
      </c>
      <c r="L409" s="768" t="str">
        <f>IF(基本情報入力シート!W446="","",基本情報入力シート!W446)</f>
        <v/>
      </c>
      <c r="M409" s="784" t="str">
        <f>IF(基本情報入力シート!X446="","",基本情報入力シート!X446)</f>
        <v/>
      </c>
      <c r="N409" s="796" t="str">
        <f>IF(基本情報入力シート!Y446="","",基本情報入力シート!Y446)</f>
        <v/>
      </c>
      <c r="O409" s="804"/>
      <c r="P409" s="808"/>
      <c r="Q409" s="813"/>
      <c r="R409" s="820"/>
      <c r="S409" s="825"/>
      <c r="T409" s="830" t="str">
        <f>IFERROR(S409*VLOOKUP(AE409,'【参考】数式用3'!$AD$3:$BA$14,MATCH(N409,'【参考】数式用3'!$AD$2:$BA$2,0)),"")</f>
        <v/>
      </c>
      <c r="U409" s="835"/>
      <c r="V409" s="842"/>
      <c r="W409" s="843"/>
      <c r="X409" s="852" t="str">
        <f>IFERROR(V409*VLOOKUP(AF409,'【参考】数式用3'!$AD$15:$BA$23,MATCH(N409,'【参考】数式用3'!$AD$2:$BA$2,0)),"")</f>
        <v/>
      </c>
      <c r="Y409" s="861"/>
      <c r="Z409" s="864"/>
      <c r="AA409" s="870"/>
      <c r="AB409" s="852" t="str">
        <f>IFERROR(AA409*VLOOKUP(AG409,'【参考】数式用3'!$AD$24:$BA$27,MATCH(N409,'【参考】数式用3'!$AD$2:$BA$2,0)),"")</f>
        <v/>
      </c>
      <c r="AC409" s="878"/>
      <c r="AD409" s="881" t="str">
        <f t="shared" si="24"/>
        <v/>
      </c>
      <c r="AE409" s="884" t="str">
        <f t="shared" si="25"/>
        <v/>
      </c>
      <c r="AF409" s="884" t="str">
        <f t="shared" si="26"/>
        <v/>
      </c>
      <c r="AG409" s="884" t="str">
        <f t="shared" si="27"/>
        <v/>
      </c>
    </row>
    <row r="410" spans="1:33" ht="24.9" customHeight="1">
      <c r="A410" s="729">
        <v>395</v>
      </c>
      <c r="B410" s="742" t="str">
        <f>IF(基本情報入力シート!C447="","",基本情報入力シート!C447)</f>
        <v/>
      </c>
      <c r="C410" s="750"/>
      <c r="D410" s="750"/>
      <c r="E410" s="750"/>
      <c r="F410" s="750"/>
      <c r="G410" s="750"/>
      <c r="H410" s="750"/>
      <c r="I410" s="761"/>
      <c r="J410" s="767" t="str">
        <f>IF(基本情報入力シート!M447="","",基本情報入力シート!M447)</f>
        <v/>
      </c>
      <c r="K410" s="768" t="str">
        <f>IF(基本情報入力シート!R447="","",基本情報入力シート!R447)</f>
        <v/>
      </c>
      <c r="L410" s="768" t="str">
        <f>IF(基本情報入力シート!W447="","",基本情報入力シート!W447)</f>
        <v/>
      </c>
      <c r="M410" s="784" t="str">
        <f>IF(基本情報入力シート!X447="","",基本情報入力シート!X447)</f>
        <v/>
      </c>
      <c r="N410" s="796" t="str">
        <f>IF(基本情報入力シート!Y447="","",基本情報入力シート!Y447)</f>
        <v/>
      </c>
      <c r="O410" s="804"/>
      <c r="P410" s="808"/>
      <c r="Q410" s="813"/>
      <c r="R410" s="820"/>
      <c r="S410" s="825"/>
      <c r="T410" s="830" t="str">
        <f>IFERROR(S410*VLOOKUP(AE410,'【参考】数式用3'!$AD$3:$BA$14,MATCH(N410,'【参考】数式用3'!$AD$2:$BA$2,0)),"")</f>
        <v/>
      </c>
      <c r="U410" s="835"/>
      <c r="V410" s="842"/>
      <c r="W410" s="843"/>
      <c r="X410" s="852" t="str">
        <f>IFERROR(V410*VLOOKUP(AF410,'【参考】数式用3'!$AD$15:$BA$23,MATCH(N410,'【参考】数式用3'!$AD$2:$BA$2,0)),"")</f>
        <v/>
      </c>
      <c r="Y410" s="861"/>
      <c r="Z410" s="864"/>
      <c r="AA410" s="870"/>
      <c r="AB410" s="852" t="str">
        <f>IFERROR(AA410*VLOOKUP(AG410,'【参考】数式用3'!$AD$24:$BA$27,MATCH(N410,'【参考】数式用3'!$AD$2:$BA$2,0)),"")</f>
        <v/>
      </c>
      <c r="AC410" s="878"/>
      <c r="AD410" s="881" t="str">
        <f t="shared" si="24"/>
        <v/>
      </c>
      <c r="AE410" s="884" t="str">
        <f t="shared" si="25"/>
        <v/>
      </c>
      <c r="AF410" s="884" t="str">
        <f t="shared" si="26"/>
        <v/>
      </c>
      <c r="AG410" s="884" t="str">
        <f t="shared" si="27"/>
        <v/>
      </c>
    </row>
    <row r="411" spans="1:33" ht="24.9" customHeight="1">
      <c r="A411" s="729">
        <v>396</v>
      </c>
      <c r="B411" s="742" t="str">
        <f>IF(基本情報入力シート!C448="","",基本情報入力シート!C448)</f>
        <v/>
      </c>
      <c r="C411" s="750"/>
      <c r="D411" s="750"/>
      <c r="E411" s="750"/>
      <c r="F411" s="750"/>
      <c r="G411" s="750"/>
      <c r="H411" s="750"/>
      <c r="I411" s="761"/>
      <c r="J411" s="767" t="str">
        <f>IF(基本情報入力シート!M448="","",基本情報入力シート!M448)</f>
        <v/>
      </c>
      <c r="K411" s="768" t="str">
        <f>IF(基本情報入力シート!R448="","",基本情報入力シート!R448)</f>
        <v/>
      </c>
      <c r="L411" s="768" t="str">
        <f>IF(基本情報入力シート!W448="","",基本情報入力シート!W448)</f>
        <v/>
      </c>
      <c r="M411" s="784" t="str">
        <f>IF(基本情報入力シート!X448="","",基本情報入力シート!X448)</f>
        <v/>
      </c>
      <c r="N411" s="796" t="str">
        <f>IF(基本情報入力シート!Y448="","",基本情報入力シート!Y448)</f>
        <v/>
      </c>
      <c r="O411" s="804"/>
      <c r="P411" s="808"/>
      <c r="Q411" s="813"/>
      <c r="R411" s="820"/>
      <c r="S411" s="825"/>
      <c r="T411" s="830" t="str">
        <f>IFERROR(S411*VLOOKUP(AE411,'【参考】数式用3'!$AD$3:$BA$14,MATCH(N411,'【参考】数式用3'!$AD$2:$BA$2,0)),"")</f>
        <v/>
      </c>
      <c r="U411" s="835"/>
      <c r="V411" s="842"/>
      <c r="W411" s="843"/>
      <c r="X411" s="852" t="str">
        <f>IFERROR(V411*VLOOKUP(AF411,'【参考】数式用3'!$AD$15:$BA$23,MATCH(N411,'【参考】数式用3'!$AD$2:$BA$2,0)),"")</f>
        <v/>
      </c>
      <c r="Y411" s="861"/>
      <c r="Z411" s="864"/>
      <c r="AA411" s="870"/>
      <c r="AB411" s="852" t="str">
        <f>IFERROR(AA411*VLOOKUP(AG411,'【参考】数式用3'!$AD$24:$BA$27,MATCH(N411,'【参考】数式用3'!$AD$2:$BA$2,0)),"")</f>
        <v/>
      </c>
      <c r="AC411" s="878"/>
      <c r="AD411" s="881" t="str">
        <f t="shared" si="24"/>
        <v/>
      </c>
      <c r="AE411" s="884" t="str">
        <f t="shared" si="25"/>
        <v/>
      </c>
      <c r="AF411" s="884" t="str">
        <f t="shared" si="26"/>
        <v/>
      </c>
      <c r="AG411" s="884" t="str">
        <f t="shared" si="27"/>
        <v/>
      </c>
    </row>
    <row r="412" spans="1:33" ht="24.9" customHeight="1">
      <c r="A412" s="729">
        <v>397</v>
      </c>
      <c r="B412" s="742" t="str">
        <f>IF(基本情報入力シート!C449="","",基本情報入力シート!C449)</f>
        <v/>
      </c>
      <c r="C412" s="750"/>
      <c r="D412" s="750"/>
      <c r="E412" s="750"/>
      <c r="F412" s="750"/>
      <c r="G412" s="750"/>
      <c r="H412" s="750"/>
      <c r="I412" s="761"/>
      <c r="J412" s="767" t="str">
        <f>IF(基本情報入力シート!M449="","",基本情報入力シート!M449)</f>
        <v/>
      </c>
      <c r="K412" s="768" t="str">
        <f>IF(基本情報入力シート!R449="","",基本情報入力シート!R449)</f>
        <v/>
      </c>
      <c r="L412" s="768" t="str">
        <f>IF(基本情報入力シート!W449="","",基本情報入力シート!W449)</f>
        <v/>
      </c>
      <c r="M412" s="784" t="str">
        <f>IF(基本情報入力シート!X449="","",基本情報入力シート!X449)</f>
        <v/>
      </c>
      <c r="N412" s="796" t="str">
        <f>IF(基本情報入力シート!Y449="","",基本情報入力シート!Y449)</f>
        <v/>
      </c>
      <c r="O412" s="804"/>
      <c r="P412" s="808"/>
      <c r="Q412" s="813"/>
      <c r="R412" s="820"/>
      <c r="S412" s="825"/>
      <c r="T412" s="830" t="str">
        <f>IFERROR(S412*VLOOKUP(AE412,'【参考】数式用3'!$AD$3:$BA$14,MATCH(N412,'【参考】数式用3'!$AD$2:$BA$2,0)),"")</f>
        <v/>
      </c>
      <c r="U412" s="835"/>
      <c r="V412" s="842"/>
      <c r="W412" s="843"/>
      <c r="X412" s="852" t="str">
        <f>IFERROR(V412*VLOOKUP(AF412,'【参考】数式用3'!$AD$15:$BA$23,MATCH(N412,'【参考】数式用3'!$AD$2:$BA$2,0)),"")</f>
        <v/>
      </c>
      <c r="Y412" s="861"/>
      <c r="Z412" s="864"/>
      <c r="AA412" s="870"/>
      <c r="AB412" s="852" t="str">
        <f>IFERROR(AA412*VLOOKUP(AG412,'【参考】数式用3'!$AD$24:$BA$27,MATCH(N412,'【参考】数式用3'!$AD$2:$BA$2,0)),"")</f>
        <v/>
      </c>
      <c r="AC412" s="878"/>
      <c r="AD412" s="881" t="str">
        <f t="shared" si="24"/>
        <v/>
      </c>
      <c r="AE412" s="884" t="str">
        <f t="shared" si="25"/>
        <v/>
      </c>
      <c r="AF412" s="884" t="str">
        <f t="shared" si="26"/>
        <v/>
      </c>
      <c r="AG412" s="884" t="str">
        <f t="shared" si="27"/>
        <v/>
      </c>
    </row>
    <row r="413" spans="1:33" ht="24.9" customHeight="1">
      <c r="A413" s="729">
        <v>398</v>
      </c>
      <c r="B413" s="742" t="str">
        <f>IF(基本情報入力シート!C450="","",基本情報入力シート!C450)</f>
        <v/>
      </c>
      <c r="C413" s="750"/>
      <c r="D413" s="750"/>
      <c r="E413" s="750"/>
      <c r="F413" s="750"/>
      <c r="G413" s="750"/>
      <c r="H413" s="750"/>
      <c r="I413" s="761"/>
      <c r="J413" s="767" t="str">
        <f>IF(基本情報入力シート!M450="","",基本情報入力シート!M450)</f>
        <v/>
      </c>
      <c r="K413" s="768" t="str">
        <f>IF(基本情報入力シート!R450="","",基本情報入力シート!R450)</f>
        <v/>
      </c>
      <c r="L413" s="768" t="str">
        <f>IF(基本情報入力シート!W450="","",基本情報入力シート!W450)</f>
        <v/>
      </c>
      <c r="M413" s="784" t="str">
        <f>IF(基本情報入力シート!X450="","",基本情報入力シート!X450)</f>
        <v/>
      </c>
      <c r="N413" s="796" t="str">
        <f>IF(基本情報入力シート!Y450="","",基本情報入力シート!Y450)</f>
        <v/>
      </c>
      <c r="O413" s="804"/>
      <c r="P413" s="808"/>
      <c r="Q413" s="813"/>
      <c r="R413" s="820"/>
      <c r="S413" s="825"/>
      <c r="T413" s="830" t="str">
        <f>IFERROR(S413*VLOOKUP(AE413,'【参考】数式用3'!$AD$3:$BA$14,MATCH(N413,'【参考】数式用3'!$AD$2:$BA$2,0)),"")</f>
        <v/>
      </c>
      <c r="U413" s="835"/>
      <c r="V413" s="842"/>
      <c r="W413" s="843"/>
      <c r="X413" s="852" t="str">
        <f>IFERROR(V413*VLOOKUP(AF413,'【参考】数式用3'!$AD$15:$BA$23,MATCH(N413,'【参考】数式用3'!$AD$2:$BA$2,0)),"")</f>
        <v/>
      </c>
      <c r="Y413" s="861"/>
      <c r="Z413" s="864"/>
      <c r="AA413" s="870"/>
      <c r="AB413" s="852" t="str">
        <f>IFERROR(AA413*VLOOKUP(AG413,'【参考】数式用3'!$AD$24:$BA$27,MATCH(N413,'【参考】数式用3'!$AD$2:$BA$2,0)),"")</f>
        <v/>
      </c>
      <c r="AC413" s="878"/>
      <c r="AD413" s="881" t="str">
        <f t="shared" si="24"/>
        <v/>
      </c>
      <c r="AE413" s="884" t="str">
        <f t="shared" si="25"/>
        <v/>
      </c>
      <c r="AF413" s="884" t="str">
        <f t="shared" si="26"/>
        <v/>
      </c>
      <c r="AG413" s="884" t="str">
        <f t="shared" si="27"/>
        <v/>
      </c>
    </row>
    <row r="414" spans="1:33" ht="24.9" customHeight="1">
      <c r="A414" s="729">
        <v>399</v>
      </c>
      <c r="B414" s="742" t="str">
        <f>IF(基本情報入力シート!C451="","",基本情報入力シート!C451)</f>
        <v/>
      </c>
      <c r="C414" s="750"/>
      <c r="D414" s="750"/>
      <c r="E414" s="750"/>
      <c r="F414" s="750"/>
      <c r="G414" s="750"/>
      <c r="H414" s="750"/>
      <c r="I414" s="761"/>
      <c r="J414" s="767" t="str">
        <f>IF(基本情報入力シート!M451="","",基本情報入力シート!M451)</f>
        <v/>
      </c>
      <c r="K414" s="768" t="str">
        <f>IF(基本情報入力シート!R451="","",基本情報入力シート!R451)</f>
        <v/>
      </c>
      <c r="L414" s="768" t="str">
        <f>IF(基本情報入力シート!W451="","",基本情報入力シート!W451)</f>
        <v/>
      </c>
      <c r="M414" s="784" t="str">
        <f>IF(基本情報入力シート!X451="","",基本情報入力シート!X451)</f>
        <v/>
      </c>
      <c r="N414" s="796" t="str">
        <f>IF(基本情報入力シート!Y451="","",基本情報入力シート!Y451)</f>
        <v/>
      </c>
      <c r="O414" s="804"/>
      <c r="P414" s="808"/>
      <c r="Q414" s="813"/>
      <c r="R414" s="820"/>
      <c r="S414" s="825"/>
      <c r="T414" s="830" t="str">
        <f>IFERROR(S414*VLOOKUP(AE414,'【参考】数式用3'!$AD$3:$BA$14,MATCH(N414,'【参考】数式用3'!$AD$2:$BA$2,0)),"")</f>
        <v/>
      </c>
      <c r="U414" s="835"/>
      <c r="V414" s="842"/>
      <c r="W414" s="843"/>
      <c r="X414" s="852" t="str">
        <f>IFERROR(V414*VLOOKUP(AF414,'【参考】数式用3'!$AD$15:$BA$23,MATCH(N414,'【参考】数式用3'!$AD$2:$BA$2,0)),"")</f>
        <v/>
      </c>
      <c r="Y414" s="861"/>
      <c r="Z414" s="864"/>
      <c r="AA414" s="870"/>
      <c r="AB414" s="852" t="str">
        <f>IFERROR(AA414*VLOOKUP(AG414,'【参考】数式用3'!$AD$24:$BA$27,MATCH(N414,'【参考】数式用3'!$AD$2:$BA$2,0)),"")</f>
        <v/>
      </c>
      <c r="AC414" s="878"/>
      <c r="AD414" s="881" t="str">
        <f t="shared" si="24"/>
        <v/>
      </c>
      <c r="AE414" s="884" t="str">
        <f t="shared" si="25"/>
        <v/>
      </c>
      <c r="AF414" s="884" t="str">
        <f t="shared" si="26"/>
        <v/>
      </c>
      <c r="AG414" s="884" t="str">
        <f t="shared" si="27"/>
        <v/>
      </c>
    </row>
    <row r="415" spans="1:33" ht="24.9" customHeight="1">
      <c r="A415" s="729">
        <v>400</v>
      </c>
      <c r="B415" s="742" t="str">
        <f>IF(基本情報入力シート!C452="","",基本情報入力シート!C452)</f>
        <v/>
      </c>
      <c r="C415" s="750"/>
      <c r="D415" s="750"/>
      <c r="E415" s="750"/>
      <c r="F415" s="750"/>
      <c r="G415" s="750"/>
      <c r="H415" s="750"/>
      <c r="I415" s="761"/>
      <c r="J415" s="767" t="str">
        <f>IF(基本情報入力シート!M452="","",基本情報入力シート!M452)</f>
        <v/>
      </c>
      <c r="K415" s="768" t="str">
        <f>IF(基本情報入力シート!R452="","",基本情報入力シート!R452)</f>
        <v/>
      </c>
      <c r="L415" s="768" t="str">
        <f>IF(基本情報入力シート!W452="","",基本情報入力シート!W452)</f>
        <v/>
      </c>
      <c r="M415" s="784" t="str">
        <f>IF(基本情報入力シート!X452="","",基本情報入力シート!X452)</f>
        <v/>
      </c>
      <c r="N415" s="796" t="str">
        <f>IF(基本情報入力シート!Y452="","",基本情報入力シート!Y452)</f>
        <v/>
      </c>
      <c r="O415" s="804"/>
      <c r="P415" s="808"/>
      <c r="Q415" s="813"/>
      <c r="R415" s="820"/>
      <c r="S415" s="825"/>
      <c r="T415" s="830" t="str">
        <f>IFERROR(S415*VLOOKUP(AE415,'【参考】数式用3'!$AD$3:$BA$14,MATCH(N415,'【参考】数式用3'!$AD$2:$BA$2,0)),"")</f>
        <v/>
      </c>
      <c r="U415" s="835"/>
      <c r="V415" s="842"/>
      <c r="W415" s="843"/>
      <c r="X415" s="852" t="str">
        <f>IFERROR(V415*VLOOKUP(AF415,'【参考】数式用3'!$AD$15:$BA$23,MATCH(N415,'【参考】数式用3'!$AD$2:$BA$2,0)),"")</f>
        <v/>
      </c>
      <c r="Y415" s="861"/>
      <c r="Z415" s="864"/>
      <c r="AA415" s="870"/>
      <c r="AB415" s="852" t="str">
        <f>IFERROR(AA415*VLOOKUP(AG415,'【参考】数式用3'!$AD$24:$BA$27,MATCH(N415,'【参考】数式用3'!$AD$2:$BA$2,0)),"")</f>
        <v/>
      </c>
      <c r="AC415" s="878"/>
      <c r="AD415" s="881" t="str">
        <f t="shared" si="24"/>
        <v/>
      </c>
      <c r="AE415" s="884" t="str">
        <f t="shared" si="25"/>
        <v/>
      </c>
      <c r="AF415" s="884" t="str">
        <f t="shared" si="26"/>
        <v/>
      </c>
      <c r="AG415" s="884" t="str">
        <f t="shared" si="27"/>
        <v/>
      </c>
    </row>
    <row r="416" spans="1:33" ht="24.9" customHeight="1">
      <c r="A416" s="729">
        <v>401</v>
      </c>
      <c r="B416" s="742" t="str">
        <f>IF(基本情報入力シート!C453="","",基本情報入力シート!C453)</f>
        <v/>
      </c>
      <c r="C416" s="750"/>
      <c r="D416" s="750"/>
      <c r="E416" s="750"/>
      <c r="F416" s="750"/>
      <c r="G416" s="750"/>
      <c r="H416" s="750"/>
      <c r="I416" s="761"/>
      <c r="J416" s="767" t="str">
        <f>IF(基本情報入力シート!M453="","",基本情報入力シート!M453)</f>
        <v/>
      </c>
      <c r="K416" s="768" t="str">
        <f>IF(基本情報入力シート!R453="","",基本情報入力シート!R453)</f>
        <v/>
      </c>
      <c r="L416" s="768" t="str">
        <f>IF(基本情報入力シート!W453="","",基本情報入力シート!W453)</f>
        <v/>
      </c>
      <c r="M416" s="784" t="str">
        <f>IF(基本情報入力シート!X453="","",基本情報入力シート!X453)</f>
        <v/>
      </c>
      <c r="N416" s="796" t="str">
        <f>IF(基本情報入力シート!Y453="","",基本情報入力シート!Y453)</f>
        <v/>
      </c>
      <c r="O416" s="804"/>
      <c r="P416" s="808"/>
      <c r="Q416" s="813"/>
      <c r="R416" s="820"/>
      <c r="S416" s="825"/>
      <c r="T416" s="830" t="str">
        <f>IFERROR(S416*VLOOKUP(AE416,'【参考】数式用3'!$AD$3:$BA$14,MATCH(N416,'【参考】数式用3'!$AD$2:$BA$2,0)),"")</f>
        <v/>
      </c>
      <c r="U416" s="835"/>
      <c r="V416" s="842"/>
      <c r="W416" s="843"/>
      <c r="X416" s="852" t="str">
        <f>IFERROR(V416*VLOOKUP(AF416,'【参考】数式用3'!$AD$15:$BA$23,MATCH(N416,'【参考】数式用3'!$AD$2:$BA$2,0)),"")</f>
        <v/>
      </c>
      <c r="Y416" s="861"/>
      <c r="Z416" s="864"/>
      <c r="AA416" s="870"/>
      <c r="AB416" s="852" t="str">
        <f>IFERROR(AA416*VLOOKUP(AG416,'【参考】数式用3'!$AD$24:$BA$27,MATCH(N416,'【参考】数式用3'!$AD$2:$BA$2,0)),"")</f>
        <v/>
      </c>
      <c r="AC416" s="878"/>
      <c r="AD416" s="881" t="str">
        <f t="shared" si="24"/>
        <v/>
      </c>
      <c r="AE416" s="884" t="str">
        <f t="shared" si="25"/>
        <v/>
      </c>
      <c r="AF416" s="884" t="str">
        <f t="shared" si="26"/>
        <v/>
      </c>
      <c r="AG416" s="884" t="str">
        <f t="shared" si="27"/>
        <v/>
      </c>
    </row>
    <row r="417" spans="1:33" ht="24.9" customHeight="1">
      <c r="A417" s="729">
        <v>402</v>
      </c>
      <c r="B417" s="742" t="str">
        <f>IF(基本情報入力シート!C454="","",基本情報入力シート!C454)</f>
        <v/>
      </c>
      <c r="C417" s="750"/>
      <c r="D417" s="750"/>
      <c r="E417" s="750"/>
      <c r="F417" s="750"/>
      <c r="G417" s="750"/>
      <c r="H417" s="750"/>
      <c r="I417" s="761"/>
      <c r="J417" s="767" t="str">
        <f>IF(基本情報入力シート!M454="","",基本情報入力シート!M454)</f>
        <v/>
      </c>
      <c r="K417" s="768" t="str">
        <f>IF(基本情報入力シート!R454="","",基本情報入力シート!R454)</f>
        <v/>
      </c>
      <c r="L417" s="768" t="str">
        <f>IF(基本情報入力シート!W454="","",基本情報入力シート!W454)</f>
        <v/>
      </c>
      <c r="M417" s="784" t="str">
        <f>IF(基本情報入力シート!X454="","",基本情報入力シート!X454)</f>
        <v/>
      </c>
      <c r="N417" s="796" t="str">
        <f>IF(基本情報入力シート!Y454="","",基本情報入力シート!Y454)</f>
        <v/>
      </c>
      <c r="O417" s="804"/>
      <c r="P417" s="808"/>
      <c r="Q417" s="813"/>
      <c r="R417" s="820"/>
      <c r="S417" s="825"/>
      <c r="T417" s="830" t="str">
        <f>IFERROR(S417*VLOOKUP(AE417,'【参考】数式用3'!$AD$3:$BA$14,MATCH(N417,'【参考】数式用3'!$AD$2:$BA$2,0)),"")</f>
        <v/>
      </c>
      <c r="U417" s="835"/>
      <c r="V417" s="842"/>
      <c r="W417" s="843"/>
      <c r="X417" s="852" t="str">
        <f>IFERROR(V417*VLOOKUP(AF417,'【参考】数式用3'!$AD$15:$BA$23,MATCH(N417,'【参考】数式用3'!$AD$2:$BA$2,0)),"")</f>
        <v/>
      </c>
      <c r="Y417" s="861"/>
      <c r="Z417" s="864"/>
      <c r="AA417" s="870"/>
      <c r="AB417" s="852" t="str">
        <f>IFERROR(AA417*VLOOKUP(AG417,'【参考】数式用3'!$AD$24:$BA$27,MATCH(N417,'【参考】数式用3'!$AD$2:$BA$2,0)),"")</f>
        <v/>
      </c>
      <c r="AC417" s="878"/>
      <c r="AD417" s="881" t="str">
        <f t="shared" si="24"/>
        <v/>
      </c>
      <c r="AE417" s="884" t="str">
        <f t="shared" si="25"/>
        <v/>
      </c>
      <c r="AF417" s="884" t="str">
        <f t="shared" si="26"/>
        <v/>
      </c>
      <c r="AG417" s="884" t="str">
        <f t="shared" si="27"/>
        <v/>
      </c>
    </row>
    <row r="418" spans="1:33" ht="24.9" customHeight="1">
      <c r="A418" s="729">
        <v>403</v>
      </c>
      <c r="B418" s="742" t="str">
        <f>IF(基本情報入力シート!C455="","",基本情報入力シート!C455)</f>
        <v/>
      </c>
      <c r="C418" s="750"/>
      <c r="D418" s="750"/>
      <c r="E418" s="750"/>
      <c r="F418" s="750"/>
      <c r="G418" s="750"/>
      <c r="H418" s="750"/>
      <c r="I418" s="761"/>
      <c r="J418" s="767" t="str">
        <f>IF(基本情報入力シート!M455="","",基本情報入力シート!M455)</f>
        <v/>
      </c>
      <c r="K418" s="768" t="str">
        <f>IF(基本情報入力シート!R455="","",基本情報入力シート!R455)</f>
        <v/>
      </c>
      <c r="L418" s="768" t="str">
        <f>IF(基本情報入力シート!W455="","",基本情報入力シート!W455)</f>
        <v/>
      </c>
      <c r="M418" s="784" t="str">
        <f>IF(基本情報入力シート!X455="","",基本情報入力シート!X455)</f>
        <v/>
      </c>
      <c r="N418" s="796" t="str">
        <f>IF(基本情報入力シート!Y455="","",基本情報入力シート!Y455)</f>
        <v/>
      </c>
      <c r="O418" s="804"/>
      <c r="P418" s="808"/>
      <c r="Q418" s="813"/>
      <c r="R418" s="820"/>
      <c r="S418" s="825"/>
      <c r="T418" s="830" t="str">
        <f>IFERROR(S418*VLOOKUP(AE418,'【参考】数式用3'!$AD$3:$BA$14,MATCH(N418,'【参考】数式用3'!$AD$2:$BA$2,0)),"")</f>
        <v/>
      </c>
      <c r="U418" s="835"/>
      <c r="V418" s="842"/>
      <c r="W418" s="843"/>
      <c r="X418" s="852" t="str">
        <f>IFERROR(V418*VLOOKUP(AF418,'【参考】数式用3'!$AD$15:$BA$23,MATCH(N418,'【参考】数式用3'!$AD$2:$BA$2,0)),"")</f>
        <v/>
      </c>
      <c r="Y418" s="861"/>
      <c r="Z418" s="864"/>
      <c r="AA418" s="870"/>
      <c r="AB418" s="852" t="str">
        <f>IFERROR(AA418*VLOOKUP(AG418,'【参考】数式用3'!$AD$24:$BA$27,MATCH(N418,'【参考】数式用3'!$AD$2:$BA$2,0)),"")</f>
        <v/>
      </c>
      <c r="AC418" s="878"/>
      <c r="AD418" s="881" t="str">
        <f t="shared" si="24"/>
        <v/>
      </c>
      <c r="AE418" s="884" t="str">
        <f t="shared" si="25"/>
        <v/>
      </c>
      <c r="AF418" s="884" t="str">
        <f t="shared" si="26"/>
        <v/>
      </c>
      <c r="AG418" s="884" t="str">
        <f t="shared" si="27"/>
        <v/>
      </c>
    </row>
    <row r="419" spans="1:33" ht="24.9" customHeight="1">
      <c r="A419" s="729">
        <v>404</v>
      </c>
      <c r="B419" s="742" t="str">
        <f>IF(基本情報入力シート!C456="","",基本情報入力シート!C456)</f>
        <v/>
      </c>
      <c r="C419" s="750"/>
      <c r="D419" s="750"/>
      <c r="E419" s="750"/>
      <c r="F419" s="750"/>
      <c r="G419" s="750"/>
      <c r="H419" s="750"/>
      <c r="I419" s="761"/>
      <c r="J419" s="767" t="str">
        <f>IF(基本情報入力シート!M456="","",基本情報入力シート!M456)</f>
        <v/>
      </c>
      <c r="K419" s="768" t="str">
        <f>IF(基本情報入力シート!R456="","",基本情報入力シート!R456)</f>
        <v/>
      </c>
      <c r="L419" s="768" t="str">
        <f>IF(基本情報入力シート!W456="","",基本情報入力シート!W456)</f>
        <v/>
      </c>
      <c r="M419" s="784" t="str">
        <f>IF(基本情報入力シート!X456="","",基本情報入力シート!X456)</f>
        <v/>
      </c>
      <c r="N419" s="796" t="str">
        <f>IF(基本情報入力シート!Y456="","",基本情報入力シート!Y456)</f>
        <v/>
      </c>
      <c r="O419" s="804"/>
      <c r="P419" s="808"/>
      <c r="Q419" s="813"/>
      <c r="R419" s="820"/>
      <c r="S419" s="825"/>
      <c r="T419" s="830" t="str">
        <f>IFERROR(S419*VLOOKUP(AE419,'【参考】数式用3'!$AD$3:$BA$14,MATCH(N419,'【参考】数式用3'!$AD$2:$BA$2,0)),"")</f>
        <v/>
      </c>
      <c r="U419" s="835"/>
      <c r="V419" s="842"/>
      <c r="W419" s="843"/>
      <c r="X419" s="852" t="str">
        <f>IFERROR(V419*VLOOKUP(AF419,'【参考】数式用3'!$AD$15:$BA$23,MATCH(N419,'【参考】数式用3'!$AD$2:$BA$2,0)),"")</f>
        <v/>
      </c>
      <c r="Y419" s="861"/>
      <c r="Z419" s="864"/>
      <c r="AA419" s="870"/>
      <c r="AB419" s="852" t="str">
        <f>IFERROR(AA419*VLOOKUP(AG419,'【参考】数式用3'!$AD$24:$BA$27,MATCH(N419,'【参考】数式用3'!$AD$2:$BA$2,0)),"")</f>
        <v/>
      </c>
      <c r="AC419" s="878"/>
      <c r="AD419" s="881" t="str">
        <f t="shared" si="24"/>
        <v/>
      </c>
      <c r="AE419" s="884" t="str">
        <f t="shared" si="25"/>
        <v/>
      </c>
      <c r="AF419" s="884" t="str">
        <f t="shared" si="26"/>
        <v/>
      </c>
      <c r="AG419" s="884" t="str">
        <f t="shared" si="27"/>
        <v/>
      </c>
    </row>
    <row r="420" spans="1:33" ht="24.9" customHeight="1">
      <c r="A420" s="729">
        <v>405</v>
      </c>
      <c r="B420" s="742" t="str">
        <f>IF(基本情報入力シート!C457="","",基本情報入力シート!C457)</f>
        <v/>
      </c>
      <c r="C420" s="750"/>
      <c r="D420" s="750"/>
      <c r="E420" s="750"/>
      <c r="F420" s="750"/>
      <c r="G420" s="750"/>
      <c r="H420" s="750"/>
      <c r="I420" s="761"/>
      <c r="J420" s="767" t="str">
        <f>IF(基本情報入力シート!M457="","",基本情報入力シート!M457)</f>
        <v/>
      </c>
      <c r="K420" s="768" t="str">
        <f>IF(基本情報入力シート!R457="","",基本情報入力シート!R457)</f>
        <v/>
      </c>
      <c r="L420" s="768" t="str">
        <f>IF(基本情報入力シート!W457="","",基本情報入力シート!W457)</f>
        <v/>
      </c>
      <c r="M420" s="784" t="str">
        <f>IF(基本情報入力シート!X457="","",基本情報入力シート!X457)</f>
        <v/>
      </c>
      <c r="N420" s="796" t="str">
        <f>IF(基本情報入力シート!Y457="","",基本情報入力シート!Y457)</f>
        <v/>
      </c>
      <c r="O420" s="804"/>
      <c r="P420" s="808"/>
      <c r="Q420" s="813"/>
      <c r="R420" s="820"/>
      <c r="S420" s="825"/>
      <c r="T420" s="830" t="str">
        <f>IFERROR(S420*VLOOKUP(AE420,'【参考】数式用3'!$AD$3:$BA$14,MATCH(N420,'【参考】数式用3'!$AD$2:$BA$2,0)),"")</f>
        <v/>
      </c>
      <c r="U420" s="835"/>
      <c r="V420" s="842"/>
      <c r="W420" s="843"/>
      <c r="X420" s="852" t="str">
        <f>IFERROR(V420*VLOOKUP(AF420,'【参考】数式用3'!$AD$15:$BA$23,MATCH(N420,'【参考】数式用3'!$AD$2:$BA$2,0)),"")</f>
        <v/>
      </c>
      <c r="Y420" s="861"/>
      <c r="Z420" s="864"/>
      <c r="AA420" s="870"/>
      <c r="AB420" s="852" t="str">
        <f>IFERROR(AA420*VLOOKUP(AG420,'【参考】数式用3'!$AD$24:$BA$27,MATCH(N420,'【参考】数式用3'!$AD$2:$BA$2,0)),"")</f>
        <v/>
      </c>
      <c r="AC420" s="878"/>
      <c r="AD420" s="881" t="str">
        <f t="shared" si="24"/>
        <v/>
      </c>
      <c r="AE420" s="884" t="str">
        <f t="shared" si="25"/>
        <v/>
      </c>
      <c r="AF420" s="884" t="str">
        <f t="shared" si="26"/>
        <v/>
      </c>
      <c r="AG420" s="884" t="str">
        <f t="shared" si="27"/>
        <v/>
      </c>
    </row>
    <row r="421" spans="1:33" ht="24.9" customHeight="1">
      <c r="A421" s="729">
        <v>406</v>
      </c>
      <c r="B421" s="742" t="str">
        <f>IF(基本情報入力シート!C458="","",基本情報入力シート!C458)</f>
        <v/>
      </c>
      <c r="C421" s="750"/>
      <c r="D421" s="750"/>
      <c r="E421" s="750"/>
      <c r="F421" s="750"/>
      <c r="G421" s="750"/>
      <c r="H421" s="750"/>
      <c r="I421" s="761"/>
      <c r="J421" s="767" t="str">
        <f>IF(基本情報入力シート!M458="","",基本情報入力シート!M458)</f>
        <v/>
      </c>
      <c r="K421" s="768" t="str">
        <f>IF(基本情報入力シート!R458="","",基本情報入力シート!R458)</f>
        <v/>
      </c>
      <c r="L421" s="768" t="str">
        <f>IF(基本情報入力シート!W458="","",基本情報入力シート!W458)</f>
        <v/>
      </c>
      <c r="M421" s="784" t="str">
        <f>IF(基本情報入力シート!X458="","",基本情報入力シート!X458)</f>
        <v/>
      </c>
      <c r="N421" s="796" t="str">
        <f>IF(基本情報入力シート!Y458="","",基本情報入力シート!Y458)</f>
        <v/>
      </c>
      <c r="O421" s="804"/>
      <c r="P421" s="808"/>
      <c r="Q421" s="813"/>
      <c r="R421" s="820"/>
      <c r="S421" s="825"/>
      <c r="T421" s="830" t="str">
        <f>IFERROR(S421*VLOOKUP(AE421,'【参考】数式用3'!$AD$3:$BA$14,MATCH(N421,'【参考】数式用3'!$AD$2:$BA$2,0)),"")</f>
        <v/>
      </c>
      <c r="U421" s="835"/>
      <c r="V421" s="842"/>
      <c r="W421" s="843"/>
      <c r="X421" s="852" t="str">
        <f>IFERROR(V421*VLOOKUP(AF421,'【参考】数式用3'!$AD$15:$BA$23,MATCH(N421,'【参考】数式用3'!$AD$2:$BA$2,0)),"")</f>
        <v/>
      </c>
      <c r="Y421" s="861"/>
      <c r="Z421" s="864"/>
      <c r="AA421" s="870"/>
      <c r="AB421" s="852" t="str">
        <f>IFERROR(AA421*VLOOKUP(AG421,'【参考】数式用3'!$AD$24:$BA$27,MATCH(N421,'【参考】数式用3'!$AD$2:$BA$2,0)),"")</f>
        <v/>
      </c>
      <c r="AC421" s="878"/>
      <c r="AD421" s="881" t="str">
        <f t="shared" si="24"/>
        <v/>
      </c>
      <c r="AE421" s="884" t="str">
        <f t="shared" si="25"/>
        <v/>
      </c>
      <c r="AF421" s="884" t="str">
        <f t="shared" si="26"/>
        <v/>
      </c>
      <c r="AG421" s="884" t="str">
        <f t="shared" si="27"/>
        <v/>
      </c>
    </row>
    <row r="422" spans="1:33" ht="24.9" customHeight="1">
      <c r="A422" s="729">
        <v>407</v>
      </c>
      <c r="B422" s="742" t="str">
        <f>IF(基本情報入力シート!C459="","",基本情報入力シート!C459)</f>
        <v/>
      </c>
      <c r="C422" s="750"/>
      <c r="D422" s="750"/>
      <c r="E422" s="750"/>
      <c r="F422" s="750"/>
      <c r="G422" s="750"/>
      <c r="H422" s="750"/>
      <c r="I422" s="761"/>
      <c r="J422" s="767" t="str">
        <f>IF(基本情報入力シート!M459="","",基本情報入力シート!M459)</f>
        <v/>
      </c>
      <c r="K422" s="768" t="str">
        <f>IF(基本情報入力シート!R459="","",基本情報入力シート!R459)</f>
        <v/>
      </c>
      <c r="L422" s="768" t="str">
        <f>IF(基本情報入力シート!W459="","",基本情報入力シート!W459)</f>
        <v/>
      </c>
      <c r="M422" s="784" t="str">
        <f>IF(基本情報入力シート!X459="","",基本情報入力シート!X459)</f>
        <v/>
      </c>
      <c r="N422" s="796" t="str">
        <f>IF(基本情報入力シート!Y459="","",基本情報入力シート!Y459)</f>
        <v/>
      </c>
      <c r="O422" s="804"/>
      <c r="P422" s="808"/>
      <c r="Q422" s="813"/>
      <c r="R422" s="820"/>
      <c r="S422" s="825"/>
      <c r="T422" s="830" t="str">
        <f>IFERROR(S422*VLOOKUP(AE422,'【参考】数式用3'!$AD$3:$BA$14,MATCH(N422,'【参考】数式用3'!$AD$2:$BA$2,0)),"")</f>
        <v/>
      </c>
      <c r="U422" s="835"/>
      <c r="V422" s="842"/>
      <c r="W422" s="843"/>
      <c r="X422" s="852" t="str">
        <f>IFERROR(V422*VLOOKUP(AF422,'【参考】数式用3'!$AD$15:$BA$23,MATCH(N422,'【参考】数式用3'!$AD$2:$BA$2,0)),"")</f>
        <v/>
      </c>
      <c r="Y422" s="861"/>
      <c r="Z422" s="864"/>
      <c r="AA422" s="870"/>
      <c r="AB422" s="852" t="str">
        <f>IFERROR(AA422*VLOOKUP(AG422,'【参考】数式用3'!$AD$24:$BA$27,MATCH(N422,'【参考】数式用3'!$AD$2:$BA$2,0)),"")</f>
        <v/>
      </c>
      <c r="AC422" s="878"/>
      <c r="AD422" s="881" t="str">
        <f t="shared" si="24"/>
        <v/>
      </c>
      <c r="AE422" s="884" t="str">
        <f t="shared" si="25"/>
        <v/>
      </c>
      <c r="AF422" s="884" t="str">
        <f t="shared" si="26"/>
        <v/>
      </c>
      <c r="AG422" s="884" t="str">
        <f t="shared" si="27"/>
        <v/>
      </c>
    </row>
    <row r="423" spans="1:33" ht="24.9" customHeight="1">
      <c r="A423" s="729">
        <v>408</v>
      </c>
      <c r="B423" s="742" t="str">
        <f>IF(基本情報入力シート!C460="","",基本情報入力シート!C460)</f>
        <v/>
      </c>
      <c r="C423" s="750"/>
      <c r="D423" s="750"/>
      <c r="E423" s="750"/>
      <c r="F423" s="750"/>
      <c r="G423" s="750"/>
      <c r="H423" s="750"/>
      <c r="I423" s="761"/>
      <c r="J423" s="767" t="str">
        <f>IF(基本情報入力シート!M460="","",基本情報入力シート!M460)</f>
        <v/>
      </c>
      <c r="K423" s="768" t="str">
        <f>IF(基本情報入力シート!R460="","",基本情報入力シート!R460)</f>
        <v/>
      </c>
      <c r="L423" s="768" t="str">
        <f>IF(基本情報入力シート!W460="","",基本情報入力シート!W460)</f>
        <v/>
      </c>
      <c r="M423" s="784" t="str">
        <f>IF(基本情報入力シート!X460="","",基本情報入力シート!X460)</f>
        <v/>
      </c>
      <c r="N423" s="796" t="str">
        <f>IF(基本情報入力シート!Y460="","",基本情報入力シート!Y460)</f>
        <v/>
      </c>
      <c r="O423" s="804"/>
      <c r="P423" s="808"/>
      <c r="Q423" s="813"/>
      <c r="R423" s="820"/>
      <c r="S423" s="825"/>
      <c r="T423" s="830" t="str">
        <f>IFERROR(S423*VLOOKUP(AE423,'【参考】数式用3'!$AD$3:$BA$14,MATCH(N423,'【参考】数式用3'!$AD$2:$BA$2,0)),"")</f>
        <v/>
      </c>
      <c r="U423" s="835"/>
      <c r="V423" s="842"/>
      <c r="W423" s="843"/>
      <c r="X423" s="852" t="str">
        <f>IFERROR(V423*VLOOKUP(AF423,'【参考】数式用3'!$AD$15:$BA$23,MATCH(N423,'【参考】数式用3'!$AD$2:$BA$2,0)),"")</f>
        <v/>
      </c>
      <c r="Y423" s="861"/>
      <c r="Z423" s="864"/>
      <c r="AA423" s="870"/>
      <c r="AB423" s="852" t="str">
        <f>IFERROR(AA423*VLOOKUP(AG423,'【参考】数式用3'!$AD$24:$BA$27,MATCH(N423,'【参考】数式用3'!$AD$2:$BA$2,0)),"")</f>
        <v/>
      </c>
      <c r="AC423" s="878"/>
      <c r="AD423" s="881" t="str">
        <f t="shared" si="24"/>
        <v/>
      </c>
      <c r="AE423" s="884" t="str">
        <f t="shared" si="25"/>
        <v/>
      </c>
      <c r="AF423" s="884" t="str">
        <f t="shared" si="26"/>
        <v/>
      </c>
      <c r="AG423" s="884" t="str">
        <f t="shared" si="27"/>
        <v/>
      </c>
    </row>
    <row r="424" spans="1:33" ht="24.9" customHeight="1">
      <c r="A424" s="729">
        <v>409</v>
      </c>
      <c r="B424" s="742" t="str">
        <f>IF(基本情報入力シート!C461="","",基本情報入力シート!C461)</f>
        <v/>
      </c>
      <c r="C424" s="750"/>
      <c r="D424" s="750"/>
      <c r="E424" s="750"/>
      <c r="F424" s="750"/>
      <c r="G424" s="750"/>
      <c r="H424" s="750"/>
      <c r="I424" s="761"/>
      <c r="J424" s="767" t="str">
        <f>IF(基本情報入力シート!M461="","",基本情報入力シート!M461)</f>
        <v/>
      </c>
      <c r="K424" s="768" t="str">
        <f>IF(基本情報入力シート!R461="","",基本情報入力シート!R461)</f>
        <v/>
      </c>
      <c r="L424" s="768" t="str">
        <f>IF(基本情報入力シート!W461="","",基本情報入力シート!W461)</f>
        <v/>
      </c>
      <c r="M424" s="784" t="str">
        <f>IF(基本情報入力シート!X461="","",基本情報入力シート!X461)</f>
        <v/>
      </c>
      <c r="N424" s="796" t="str">
        <f>IF(基本情報入力シート!Y461="","",基本情報入力シート!Y461)</f>
        <v/>
      </c>
      <c r="O424" s="804"/>
      <c r="P424" s="808"/>
      <c r="Q424" s="813"/>
      <c r="R424" s="820"/>
      <c r="S424" s="825"/>
      <c r="T424" s="830" t="str">
        <f>IFERROR(S424*VLOOKUP(AE424,'【参考】数式用3'!$AD$3:$BA$14,MATCH(N424,'【参考】数式用3'!$AD$2:$BA$2,0)),"")</f>
        <v/>
      </c>
      <c r="U424" s="835"/>
      <c r="V424" s="842"/>
      <c r="W424" s="843"/>
      <c r="X424" s="852" t="str">
        <f>IFERROR(V424*VLOOKUP(AF424,'【参考】数式用3'!$AD$15:$BA$23,MATCH(N424,'【参考】数式用3'!$AD$2:$BA$2,0)),"")</f>
        <v/>
      </c>
      <c r="Y424" s="861"/>
      <c r="Z424" s="864"/>
      <c r="AA424" s="870"/>
      <c r="AB424" s="852" t="str">
        <f>IFERROR(AA424*VLOOKUP(AG424,'【参考】数式用3'!$AD$24:$BA$27,MATCH(N424,'【参考】数式用3'!$AD$2:$BA$2,0)),"")</f>
        <v/>
      </c>
      <c r="AC424" s="878"/>
      <c r="AD424" s="881" t="str">
        <f t="shared" si="24"/>
        <v/>
      </c>
      <c r="AE424" s="884" t="str">
        <f t="shared" si="25"/>
        <v/>
      </c>
      <c r="AF424" s="884" t="str">
        <f t="shared" si="26"/>
        <v/>
      </c>
      <c r="AG424" s="884" t="str">
        <f t="shared" si="27"/>
        <v/>
      </c>
    </row>
    <row r="425" spans="1:33" ht="24.9" customHeight="1">
      <c r="A425" s="729">
        <v>410</v>
      </c>
      <c r="B425" s="742" t="str">
        <f>IF(基本情報入力シート!C462="","",基本情報入力シート!C462)</f>
        <v/>
      </c>
      <c r="C425" s="750"/>
      <c r="D425" s="750"/>
      <c r="E425" s="750"/>
      <c r="F425" s="750"/>
      <c r="G425" s="750"/>
      <c r="H425" s="750"/>
      <c r="I425" s="761"/>
      <c r="J425" s="767" t="str">
        <f>IF(基本情報入力シート!M462="","",基本情報入力シート!M462)</f>
        <v/>
      </c>
      <c r="K425" s="768" t="str">
        <f>IF(基本情報入力シート!R462="","",基本情報入力シート!R462)</f>
        <v/>
      </c>
      <c r="L425" s="768" t="str">
        <f>IF(基本情報入力シート!W462="","",基本情報入力シート!W462)</f>
        <v/>
      </c>
      <c r="M425" s="784" t="str">
        <f>IF(基本情報入力シート!X462="","",基本情報入力シート!X462)</f>
        <v/>
      </c>
      <c r="N425" s="796" t="str">
        <f>IF(基本情報入力シート!Y462="","",基本情報入力シート!Y462)</f>
        <v/>
      </c>
      <c r="O425" s="804"/>
      <c r="P425" s="808"/>
      <c r="Q425" s="813"/>
      <c r="R425" s="820"/>
      <c r="S425" s="825"/>
      <c r="T425" s="830" t="str">
        <f>IFERROR(S425*VLOOKUP(AE425,'【参考】数式用3'!$AD$3:$BA$14,MATCH(N425,'【参考】数式用3'!$AD$2:$BA$2,0)),"")</f>
        <v/>
      </c>
      <c r="U425" s="835"/>
      <c r="V425" s="842"/>
      <c r="W425" s="843"/>
      <c r="X425" s="852" t="str">
        <f>IFERROR(V425*VLOOKUP(AF425,'【参考】数式用3'!$AD$15:$BA$23,MATCH(N425,'【参考】数式用3'!$AD$2:$BA$2,0)),"")</f>
        <v/>
      </c>
      <c r="Y425" s="861"/>
      <c r="Z425" s="864"/>
      <c r="AA425" s="870"/>
      <c r="AB425" s="852" t="str">
        <f>IFERROR(AA425*VLOOKUP(AG425,'【参考】数式用3'!$AD$24:$BA$27,MATCH(N425,'【参考】数式用3'!$AD$2:$BA$2,0)),"")</f>
        <v/>
      </c>
      <c r="AC425" s="878"/>
      <c r="AD425" s="881" t="str">
        <f t="shared" si="24"/>
        <v/>
      </c>
      <c r="AE425" s="884" t="str">
        <f t="shared" si="25"/>
        <v/>
      </c>
      <c r="AF425" s="884" t="str">
        <f t="shared" si="26"/>
        <v/>
      </c>
      <c r="AG425" s="884" t="str">
        <f t="shared" si="27"/>
        <v/>
      </c>
    </row>
    <row r="426" spans="1:33" ht="24.9" customHeight="1">
      <c r="A426" s="729">
        <v>411</v>
      </c>
      <c r="B426" s="742" t="str">
        <f>IF(基本情報入力シート!C463="","",基本情報入力シート!C463)</f>
        <v/>
      </c>
      <c r="C426" s="750"/>
      <c r="D426" s="750"/>
      <c r="E426" s="750"/>
      <c r="F426" s="750"/>
      <c r="G426" s="750"/>
      <c r="H426" s="750"/>
      <c r="I426" s="761"/>
      <c r="J426" s="767" t="str">
        <f>IF(基本情報入力シート!M463="","",基本情報入力シート!M463)</f>
        <v/>
      </c>
      <c r="K426" s="768" t="str">
        <f>IF(基本情報入力シート!R463="","",基本情報入力シート!R463)</f>
        <v/>
      </c>
      <c r="L426" s="768" t="str">
        <f>IF(基本情報入力シート!W463="","",基本情報入力シート!W463)</f>
        <v/>
      </c>
      <c r="M426" s="784" t="str">
        <f>IF(基本情報入力シート!X463="","",基本情報入力シート!X463)</f>
        <v/>
      </c>
      <c r="N426" s="796" t="str">
        <f>IF(基本情報入力シート!Y463="","",基本情報入力シート!Y463)</f>
        <v/>
      </c>
      <c r="O426" s="804"/>
      <c r="P426" s="808"/>
      <c r="Q426" s="813"/>
      <c r="R426" s="820"/>
      <c r="S426" s="825"/>
      <c r="T426" s="830" t="str">
        <f>IFERROR(S426*VLOOKUP(AE426,'【参考】数式用3'!$AD$3:$BA$14,MATCH(N426,'【参考】数式用3'!$AD$2:$BA$2,0)),"")</f>
        <v/>
      </c>
      <c r="U426" s="835"/>
      <c r="V426" s="842"/>
      <c r="W426" s="843"/>
      <c r="X426" s="852" t="str">
        <f>IFERROR(V426*VLOOKUP(AF426,'【参考】数式用3'!$AD$15:$BA$23,MATCH(N426,'【参考】数式用3'!$AD$2:$BA$2,0)),"")</f>
        <v/>
      </c>
      <c r="Y426" s="861"/>
      <c r="Z426" s="864"/>
      <c r="AA426" s="870"/>
      <c r="AB426" s="852" t="str">
        <f>IFERROR(AA426*VLOOKUP(AG426,'【参考】数式用3'!$AD$24:$BA$27,MATCH(N426,'【参考】数式用3'!$AD$2:$BA$2,0)),"")</f>
        <v/>
      </c>
      <c r="AC426" s="878"/>
      <c r="AD426" s="881" t="str">
        <f t="shared" si="24"/>
        <v/>
      </c>
      <c r="AE426" s="884" t="str">
        <f t="shared" si="25"/>
        <v/>
      </c>
      <c r="AF426" s="884" t="str">
        <f t="shared" si="26"/>
        <v/>
      </c>
      <c r="AG426" s="884" t="str">
        <f t="shared" si="27"/>
        <v/>
      </c>
    </row>
    <row r="427" spans="1:33" ht="24.9" customHeight="1">
      <c r="A427" s="729">
        <v>412</v>
      </c>
      <c r="B427" s="742" t="str">
        <f>IF(基本情報入力シート!C464="","",基本情報入力シート!C464)</f>
        <v/>
      </c>
      <c r="C427" s="750"/>
      <c r="D427" s="750"/>
      <c r="E427" s="750"/>
      <c r="F427" s="750"/>
      <c r="G427" s="750"/>
      <c r="H427" s="750"/>
      <c r="I427" s="761"/>
      <c r="J427" s="767" t="str">
        <f>IF(基本情報入力シート!M464="","",基本情報入力シート!M464)</f>
        <v/>
      </c>
      <c r="K427" s="768" t="str">
        <f>IF(基本情報入力シート!R464="","",基本情報入力シート!R464)</f>
        <v/>
      </c>
      <c r="L427" s="768" t="str">
        <f>IF(基本情報入力シート!W464="","",基本情報入力シート!W464)</f>
        <v/>
      </c>
      <c r="M427" s="784" t="str">
        <f>IF(基本情報入力シート!X464="","",基本情報入力シート!X464)</f>
        <v/>
      </c>
      <c r="N427" s="796" t="str">
        <f>IF(基本情報入力シート!Y464="","",基本情報入力シート!Y464)</f>
        <v/>
      </c>
      <c r="O427" s="804"/>
      <c r="P427" s="808"/>
      <c r="Q427" s="813"/>
      <c r="R427" s="820"/>
      <c r="S427" s="825"/>
      <c r="T427" s="830" t="str">
        <f>IFERROR(S427*VLOOKUP(AE427,'【参考】数式用3'!$AD$3:$BA$14,MATCH(N427,'【参考】数式用3'!$AD$2:$BA$2,0)),"")</f>
        <v/>
      </c>
      <c r="U427" s="835"/>
      <c r="V427" s="842"/>
      <c r="W427" s="843"/>
      <c r="X427" s="852" t="str">
        <f>IFERROR(V427*VLOOKUP(AF427,'【参考】数式用3'!$AD$15:$BA$23,MATCH(N427,'【参考】数式用3'!$AD$2:$BA$2,0)),"")</f>
        <v/>
      </c>
      <c r="Y427" s="861"/>
      <c r="Z427" s="864"/>
      <c r="AA427" s="870"/>
      <c r="AB427" s="852" t="str">
        <f>IFERROR(AA427*VLOOKUP(AG427,'【参考】数式用3'!$AD$24:$BA$27,MATCH(N427,'【参考】数式用3'!$AD$2:$BA$2,0)),"")</f>
        <v/>
      </c>
      <c r="AC427" s="878"/>
      <c r="AD427" s="881" t="str">
        <f t="shared" si="24"/>
        <v/>
      </c>
      <c r="AE427" s="884" t="str">
        <f t="shared" si="25"/>
        <v/>
      </c>
      <c r="AF427" s="884" t="str">
        <f t="shared" si="26"/>
        <v/>
      </c>
      <c r="AG427" s="884" t="str">
        <f t="shared" si="27"/>
        <v/>
      </c>
    </row>
    <row r="428" spans="1:33" ht="24.9" customHeight="1">
      <c r="A428" s="729">
        <v>413</v>
      </c>
      <c r="B428" s="742" t="str">
        <f>IF(基本情報入力シート!C465="","",基本情報入力シート!C465)</f>
        <v/>
      </c>
      <c r="C428" s="750"/>
      <c r="D428" s="750"/>
      <c r="E428" s="750"/>
      <c r="F428" s="750"/>
      <c r="G428" s="750"/>
      <c r="H428" s="750"/>
      <c r="I428" s="761"/>
      <c r="J428" s="767" t="str">
        <f>IF(基本情報入力シート!M465="","",基本情報入力シート!M465)</f>
        <v/>
      </c>
      <c r="K428" s="768" t="str">
        <f>IF(基本情報入力シート!R465="","",基本情報入力シート!R465)</f>
        <v/>
      </c>
      <c r="L428" s="768" t="str">
        <f>IF(基本情報入力シート!W465="","",基本情報入力シート!W465)</f>
        <v/>
      </c>
      <c r="M428" s="784" t="str">
        <f>IF(基本情報入力シート!X465="","",基本情報入力シート!X465)</f>
        <v/>
      </c>
      <c r="N428" s="796" t="str">
        <f>IF(基本情報入力シート!Y465="","",基本情報入力シート!Y465)</f>
        <v/>
      </c>
      <c r="O428" s="804"/>
      <c r="P428" s="808"/>
      <c r="Q428" s="813"/>
      <c r="R428" s="820"/>
      <c r="S428" s="825"/>
      <c r="T428" s="830" t="str">
        <f>IFERROR(S428*VLOOKUP(AE428,'【参考】数式用3'!$AD$3:$BA$14,MATCH(N428,'【参考】数式用3'!$AD$2:$BA$2,0)),"")</f>
        <v/>
      </c>
      <c r="U428" s="835"/>
      <c r="V428" s="842"/>
      <c r="W428" s="843"/>
      <c r="X428" s="852" t="str">
        <f>IFERROR(V428*VLOOKUP(AF428,'【参考】数式用3'!$AD$15:$BA$23,MATCH(N428,'【参考】数式用3'!$AD$2:$BA$2,0)),"")</f>
        <v/>
      </c>
      <c r="Y428" s="861"/>
      <c r="Z428" s="864"/>
      <c r="AA428" s="870"/>
      <c r="AB428" s="852" t="str">
        <f>IFERROR(AA428*VLOOKUP(AG428,'【参考】数式用3'!$AD$24:$BA$27,MATCH(N428,'【参考】数式用3'!$AD$2:$BA$2,0)),"")</f>
        <v/>
      </c>
      <c r="AC428" s="878"/>
      <c r="AD428" s="881" t="str">
        <f t="shared" si="24"/>
        <v/>
      </c>
      <c r="AE428" s="884" t="str">
        <f t="shared" si="25"/>
        <v/>
      </c>
      <c r="AF428" s="884" t="str">
        <f t="shared" si="26"/>
        <v/>
      </c>
      <c r="AG428" s="884" t="str">
        <f t="shared" si="27"/>
        <v/>
      </c>
    </row>
    <row r="429" spans="1:33" ht="24.9" customHeight="1">
      <c r="A429" s="729">
        <v>414</v>
      </c>
      <c r="B429" s="742" t="str">
        <f>IF(基本情報入力シート!C466="","",基本情報入力シート!C466)</f>
        <v/>
      </c>
      <c r="C429" s="750"/>
      <c r="D429" s="750"/>
      <c r="E429" s="750"/>
      <c r="F429" s="750"/>
      <c r="G429" s="750"/>
      <c r="H429" s="750"/>
      <c r="I429" s="761"/>
      <c r="J429" s="767" t="str">
        <f>IF(基本情報入力シート!M466="","",基本情報入力シート!M466)</f>
        <v/>
      </c>
      <c r="K429" s="768" t="str">
        <f>IF(基本情報入力シート!R466="","",基本情報入力シート!R466)</f>
        <v/>
      </c>
      <c r="L429" s="768" t="str">
        <f>IF(基本情報入力シート!W466="","",基本情報入力シート!W466)</f>
        <v/>
      </c>
      <c r="M429" s="784" t="str">
        <f>IF(基本情報入力シート!X466="","",基本情報入力シート!X466)</f>
        <v/>
      </c>
      <c r="N429" s="796" t="str">
        <f>IF(基本情報入力シート!Y466="","",基本情報入力シート!Y466)</f>
        <v/>
      </c>
      <c r="O429" s="804"/>
      <c r="P429" s="808"/>
      <c r="Q429" s="813"/>
      <c r="R429" s="820"/>
      <c r="S429" s="825"/>
      <c r="T429" s="830" t="str">
        <f>IFERROR(S429*VLOOKUP(AE429,'【参考】数式用3'!$AD$3:$BA$14,MATCH(N429,'【参考】数式用3'!$AD$2:$BA$2,0)),"")</f>
        <v/>
      </c>
      <c r="U429" s="835"/>
      <c r="V429" s="842"/>
      <c r="W429" s="843"/>
      <c r="X429" s="852" t="str">
        <f>IFERROR(V429*VLOOKUP(AF429,'【参考】数式用3'!$AD$15:$BA$23,MATCH(N429,'【参考】数式用3'!$AD$2:$BA$2,0)),"")</f>
        <v/>
      </c>
      <c r="Y429" s="861"/>
      <c r="Z429" s="864"/>
      <c r="AA429" s="870"/>
      <c r="AB429" s="852" t="str">
        <f>IFERROR(AA429*VLOOKUP(AG429,'【参考】数式用3'!$AD$24:$BA$27,MATCH(N429,'【参考】数式用3'!$AD$2:$BA$2,0)),"")</f>
        <v/>
      </c>
      <c r="AC429" s="878"/>
      <c r="AD429" s="881" t="str">
        <f t="shared" si="24"/>
        <v/>
      </c>
      <c r="AE429" s="884" t="str">
        <f t="shared" si="25"/>
        <v/>
      </c>
      <c r="AF429" s="884" t="str">
        <f t="shared" si="26"/>
        <v/>
      </c>
      <c r="AG429" s="884" t="str">
        <f t="shared" si="27"/>
        <v/>
      </c>
    </row>
    <row r="430" spans="1:33" ht="24.9" customHeight="1">
      <c r="A430" s="729">
        <v>415</v>
      </c>
      <c r="B430" s="742" t="str">
        <f>IF(基本情報入力シート!C467="","",基本情報入力シート!C467)</f>
        <v/>
      </c>
      <c r="C430" s="750"/>
      <c r="D430" s="750"/>
      <c r="E430" s="750"/>
      <c r="F430" s="750"/>
      <c r="G430" s="750"/>
      <c r="H430" s="750"/>
      <c r="I430" s="761"/>
      <c r="J430" s="767" t="str">
        <f>IF(基本情報入力シート!M467="","",基本情報入力シート!M467)</f>
        <v/>
      </c>
      <c r="K430" s="768" t="str">
        <f>IF(基本情報入力シート!R467="","",基本情報入力シート!R467)</f>
        <v/>
      </c>
      <c r="L430" s="768" t="str">
        <f>IF(基本情報入力シート!W467="","",基本情報入力シート!W467)</f>
        <v/>
      </c>
      <c r="M430" s="784" t="str">
        <f>IF(基本情報入力シート!X467="","",基本情報入力シート!X467)</f>
        <v/>
      </c>
      <c r="N430" s="796" t="str">
        <f>IF(基本情報入力シート!Y467="","",基本情報入力シート!Y467)</f>
        <v/>
      </c>
      <c r="O430" s="804"/>
      <c r="P430" s="808"/>
      <c r="Q430" s="813"/>
      <c r="R430" s="820"/>
      <c r="S430" s="825"/>
      <c r="T430" s="830" t="str">
        <f>IFERROR(S430*VLOOKUP(AE430,'【参考】数式用3'!$AD$3:$BA$14,MATCH(N430,'【参考】数式用3'!$AD$2:$BA$2,0)),"")</f>
        <v/>
      </c>
      <c r="U430" s="835"/>
      <c r="V430" s="842"/>
      <c r="W430" s="843"/>
      <c r="X430" s="852" t="str">
        <f>IFERROR(V430*VLOOKUP(AF430,'【参考】数式用3'!$AD$15:$BA$23,MATCH(N430,'【参考】数式用3'!$AD$2:$BA$2,0)),"")</f>
        <v/>
      </c>
      <c r="Y430" s="861"/>
      <c r="Z430" s="864"/>
      <c r="AA430" s="870"/>
      <c r="AB430" s="852" t="str">
        <f>IFERROR(AA430*VLOOKUP(AG430,'【参考】数式用3'!$AD$24:$BA$27,MATCH(N430,'【参考】数式用3'!$AD$2:$BA$2,0)),"")</f>
        <v/>
      </c>
      <c r="AC430" s="878"/>
      <c r="AD430" s="881" t="str">
        <f t="shared" si="24"/>
        <v/>
      </c>
      <c r="AE430" s="884" t="str">
        <f t="shared" si="25"/>
        <v/>
      </c>
      <c r="AF430" s="884" t="str">
        <f t="shared" si="26"/>
        <v/>
      </c>
      <c r="AG430" s="884" t="str">
        <f t="shared" si="27"/>
        <v/>
      </c>
    </row>
    <row r="431" spans="1:33" ht="24.9" customHeight="1">
      <c r="A431" s="729">
        <v>416</v>
      </c>
      <c r="B431" s="742" t="str">
        <f>IF(基本情報入力シート!C468="","",基本情報入力シート!C468)</f>
        <v/>
      </c>
      <c r="C431" s="750"/>
      <c r="D431" s="750"/>
      <c r="E431" s="750"/>
      <c r="F431" s="750"/>
      <c r="G431" s="750"/>
      <c r="H431" s="750"/>
      <c r="I431" s="761"/>
      <c r="J431" s="767" t="str">
        <f>IF(基本情報入力シート!M468="","",基本情報入力シート!M468)</f>
        <v/>
      </c>
      <c r="K431" s="768" t="str">
        <f>IF(基本情報入力シート!R468="","",基本情報入力シート!R468)</f>
        <v/>
      </c>
      <c r="L431" s="768" t="str">
        <f>IF(基本情報入力シート!W468="","",基本情報入力シート!W468)</f>
        <v/>
      </c>
      <c r="M431" s="784" t="str">
        <f>IF(基本情報入力シート!X468="","",基本情報入力シート!X468)</f>
        <v/>
      </c>
      <c r="N431" s="796" t="str">
        <f>IF(基本情報入力シート!Y468="","",基本情報入力シート!Y468)</f>
        <v/>
      </c>
      <c r="O431" s="804"/>
      <c r="P431" s="808"/>
      <c r="Q431" s="813"/>
      <c r="R431" s="820"/>
      <c r="S431" s="825"/>
      <c r="T431" s="830" t="str">
        <f>IFERROR(S431*VLOOKUP(AE431,'【参考】数式用3'!$AD$3:$BA$14,MATCH(N431,'【参考】数式用3'!$AD$2:$BA$2,0)),"")</f>
        <v/>
      </c>
      <c r="U431" s="835"/>
      <c r="V431" s="842"/>
      <c r="W431" s="843"/>
      <c r="X431" s="852" t="str">
        <f>IFERROR(V431*VLOOKUP(AF431,'【参考】数式用3'!$AD$15:$BA$23,MATCH(N431,'【参考】数式用3'!$AD$2:$BA$2,0)),"")</f>
        <v/>
      </c>
      <c r="Y431" s="861"/>
      <c r="Z431" s="864"/>
      <c r="AA431" s="870"/>
      <c r="AB431" s="852" t="str">
        <f>IFERROR(AA431*VLOOKUP(AG431,'【参考】数式用3'!$AD$24:$BA$27,MATCH(N431,'【参考】数式用3'!$AD$2:$BA$2,0)),"")</f>
        <v/>
      </c>
      <c r="AC431" s="878"/>
      <c r="AD431" s="881" t="str">
        <f t="shared" si="24"/>
        <v/>
      </c>
      <c r="AE431" s="884" t="str">
        <f t="shared" si="25"/>
        <v/>
      </c>
      <c r="AF431" s="884" t="str">
        <f t="shared" si="26"/>
        <v/>
      </c>
      <c r="AG431" s="884" t="str">
        <f t="shared" si="27"/>
        <v/>
      </c>
    </row>
    <row r="432" spans="1:33" ht="24.9" customHeight="1">
      <c r="A432" s="729">
        <v>417</v>
      </c>
      <c r="B432" s="742" t="str">
        <f>IF(基本情報入力シート!C469="","",基本情報入力シート!C469)</f>
        <v/>
      </c>
      <c r="C432" s="750"/>
      <c r="D432" s="750"/>
      <c r="E432" s="750"/>
      <c r="F432" s="750"/>
      <c r="G432" s="750"/>
      <c r="H432" s="750"/>
      <c r="I432" s="761"/>
      <c r="J432" s="767" t="str">
        <f>IF(基本情報入力シート!M469="","",基本情報入力シート!M469)</f>
        <v/>
      </c>
      <c r="K432" s="768" t="str">
        <f>IF(基本情報入力シート!R469="","",基本情報入力シート!R469)</f>
        <v/>
      </c>
      <c r="L432" s="768" t="str">
        <f>IF(基本情報入力シート!W469="","",基本情報入力シート!W469)</f>
        <v/>
      </c>
      <c r="M432" s="784" t="str">
        <f>IF(基本情報入力シート!X469="","",基本情報入力シート!X469)</f>
        <v/>
      </c>
      <c r="N432" s="796" t="str">
        <f>IF(基本情報入力シート!Y469="","",基本情報入力シート!Y469)</f>
        <v/>
      </c>
      <c r="O432" s="804"/>
      <c r="P432" s="808"/>
      <c r="Q432" s="813"/>
      <c r="R432" s="820"/>
      <c r="S432" s="825"/>
      <c r="T432" s="830" t="str">
        <f>IFERROR(S432*VLOOKUP(AE432,'【参考】数式用3'!$AD$3:$BA$14,MATCH(N432,'【参考】数式用3'!$AD$2:$BA$2,0)),"")</f>
        <v/>
      </c>
      <c r="U432" s="835"/>
      <c r="V432" s="842"/>
      <c r="W432" s="843"/>
      <c r="X432" s="852" t="str">
        <f>IFERROR(V432*VLOOKUP(AF432,'【参考】数式用3'!$AD$15:$BA$23,MATCH(N432,'【参考】数式用3'!$AD$2:$BA$2,0)),"")</f>
        <v/>
      </c>
      <c r="Y432" s="861"/>
      <c r="Z432" s="864"/>
      <c r="AA432" s="870"/>
      <c r="AB432" s="852" t="str">
        <f>IFERROR(AA432*VLOOKUP(AG432,'【参考】数式用3'!$AD$24:$BA$27,MATCH(N432,'【参考】数式用3'!$AD$2:$BA$2,0)),"")</f>
        <v/>
      </c>
      <c r="AC432" s="878"/>
      <c r="AD432" s="881" t="str">
        <f t="shared" si="24"/>
        <v/>
      </c>
      <c r="AE432" s="884" t="str">
        <f t="shared" si="25"/>
        <v/>
      </c>
      <c r="AF432" s="884" t="str">
        <f t="shared" si="26"/>
        <v/>
      </c>
      <c r="AG432" s="884" t="str">
        <f t="shared" si="27"/>
        <v/>
      </c>
    </row>
    <row r="433" spans="1:33" ht="24.9" customHeight="1">
      <c r="A433" s="729">
        <v>418</v>
      </c>
      <c r="B433" s="742" t="str">
        <f>IF(基本情報入力シート!C470="","",基本情報入力シート!C470)</f>
        <v/>
      </c>
      <c r="C433" s="750"/>
      <c r="D433" s="750"/>
      <c r="E433" s="750"/>
      <c r="F433" s="750"/>
      <c r="G433" s="750"/>
      <c r="H433" s="750"/>
      <c r="I433" s="761"/>
      <c r="J433" s="767" t="str">
        <f>IF(基本情報入力シート!M470="","",基本情報入力シート!M470)</f>
        <v/>
      </c>
      <c r="K433" s="768" t="str">
        <f>IF(基本情報入力シート!R470="","",基本情報入力シート!R470)</f>
        <v/>
      </c>
      <c r="L433" s="768" t="str">
        <f>IF(基本情報入力シート!W470="","",基本情報入力シート!W470)</f>
        <v/>
      </c>
      <c r="M433" s="784" t="str">
        <f>IF(基本情報入力シート!X470="","",基本情報入力シート!X470)</f>
        <v/>
      </c>
      <c r="N433" s="796" t="str">
        <f>IF(基本情報入力シート!Y470="","",基本情報入力シート!Y470)</f>
        <v/>
      </c>
      <c r="O433" s="804"/>
      <c r="P433" s="808"/>
      <c r="Q433" s="813"/>
      <c r="R433" s="820"/>
      <c r="S433" s="825"/>
      <c r="T433" s="830" t="str">
        <f>IFERROR(S433*VLOOKUP(AE433,'【参考】数式用3'!$AD$3:$BA$14,MATCH(N433,'【参考】数式用3'!$AD$2:$BA$2,0)),"")</f>
        <v/>
      </c>
      <c r="U433" s="835"/>
      <c r="V433" s="842"/>
      <c r="W433" s="843"/>
      <c r="X433" s="852" t="str">
        <f>IFERROR(V433*VLOOKUP(AF433,'【参考】数式用3'!$AD$15:$BA$23,MATCH(N433,'【参考】数式用3'!$AD$2:$BA$2,0)),"")</f>
        <v/>
      </c>
      <c r="Y433" s="861"/>
      <c r="Z433" s="864"/>
      <c r="AA433" s="870"/>
      <c r="AB433" s="852" t="str">
        <f>IFERROR(AA433*VLOOKUP(AG433,'【参考】数式用3'!$AD$24:$BA$27,MATCH(N433,'【参考】数式用3'!$AD$2:$BA$2,0)),"")</f>
        <v/>
      </c>
      <c r="AC433" s="878"/>
      <c r="AD433" s="881" t="str">
        <f t="shared" si="24"/>
        <v/>
      </c>
      <c r="AE433" s="884" t="str">
        <f t="shared" si="25"/>
        <v/>
      </c>
      <c r="AF433" s="884" t="str">
        <f t="shared" si="26"/>
        <v/>
      </c>
      <c r="AG433" s="884" t="str">
        <f t="shared" si="27"/>
        <v/>
      </c>
    </row>
    <row r="434" spans="1:33" ht="24.9" customHeight="1">
      <c r="A434" s="729">
        <v>419</v>
      </c>
      <c r="B434" s="742" t="str">
        <f>IF(基本情報入力シート!C471="","",基本情報入力シート!C471)</f>
        <v/>
      </c>
      <c r="C434" s="750"/>
      <c r="D434" s="750"/>
      <c r="E434" s="750"/>
      <c r="F434" s="750"/>
      <c r="G434" s="750"/>
      <c r="H434" s="750"/>
      <c r="I434" s="761"/>
      <c r="J434" s="767" t="str">
        <f>IF(基本情報入力シート!M471="","",基本情報入力シート!M471)</f>
        <v/>
      </c>
      <c r="K434" s="768" t="str">
        <f>IF(基本情報入力シート!R471="","",基本情報入力シート!R471)</f>
        <v/>
      </c>
      <c r="L434" s="768" t="str">
        <f>IF(基本情報入力シート!W471="","",基本情報入力シート!W471)</f>
        <v/>
      </c>
      <c r="M434" s="784" t="str">
        <f>IF(基本情報入力シート!X471="","",基本情報入力シート!X471)</f>
        <v/>
      </c>
      <c r="N434" s="796" t="str">
        <f>IF(基本情報入力シート!Y471="","",基本情報入力シート!Y471)</f>
        <v/>
      </c>
      <c r="O434" s="804"/>
      <c r="P434" s="808"/>
      <c r="Q434" s="813"/>
      <c r="R434" s="820"/>
      <c r="S434" s="825"/>
      <c r="T434" s="830" t="str">
        <f>IFERROR(S434*VLOOKUP(AE434,'【参考】数式用3'!$AD$3:$BA$14,MATCH(N434,'【参考】数式用3'!$AD$2:$BA$2,0)),"")</f>
        <v/>
      </c>
      <c r="U434" s="835"/>
      <c r="V434" s="842"/>
      <c r="W434" s="843"/>
      <c r="X434" s="852" t="str">
        <f>IFERROR(V434*VLOOKUP(AF434,'【参考】数式用3'!$AD$15:$BA$23,MATCH(N434,'【参考】数式用3'!$AD$2:$BA$2,0)),"")</f>
        <v/>
      </c>
      <c r="Y434" s="861"/>
      <c r="Z434" s="864"/>
      <c r="AA434" s="870"/>
      <c r="AB434" s="852" t="str">
        <f>IFERROR(AA434*VLOOKUP(AG434,'【参考】数式用3'!$AD$24:$BA$27,MATCH(N434,'【参考】数式用3'!$AD$2:$BA$2,0)),"")</f>
        <v/>
      </c>
      <c r="AC434" s="878"/>
      <c r="AD434" s="881" t="str">
        <f t="shared" si="24"/>
        <v/>
      </c>
      <c r="AE434" s="884" t="str">
        <f t="shared" si="25"/>
        <v/>
      </c>
      <c r="AF434" s="884" t="str">
        <f t="shared" si="26"/>
        <v/>
      </c>
      <c r="AG434" s="884" t="str">
        <f t="shared" si="27"/>
        <v/>
      </c>
    </row>
    <row r="435" spans="1:33" ht="24.9" customHeight="1">
      <c r="A435" s="729">
        <v>420</v>
      </c>
      <c r="B435" s="742" t="str">
        <f>IF(基本情報入力シート!C472="","",基本情報入力シート!C472)</f>
        <v/>
      </c>
      <c r="C435" s="750"/>
      <c r="D435" s="750"/>
      <c r="E435" s="750"/>
      <c r="F435" s="750"/>
      <c r="G435" s="750"/>
      <c r="H435" s="750"/>
      <c r="I435" s="761"/>
      <c r="J435" s="767" t="str">
        <f>IF(基本情報入力シート!M472="","",基本情報入力シート!M472)</f>
        <v/>
      </c>
      <c r="K435" s="768" t="str">
        <f>IF(基本情報入力シート!R472="","",基本情報入力シート!R472)</f>
        <v/>
      </c>
      <c r="L435" s="768" t="str">
        <f>IF(基本情報入力シート!W472="","",基本情報入力シート!W472)</f>
        <v/>
      </c>
      <c r="M435" s="784" t="str">
        <f>IF(基本情報入力シート!X472="","",基本情報入力シート!X472)</f>
        <v/>
      </c>
      <c r="N435" s="796" t="str">
        <f>IF(基本情報入力シート!Y472="","",基本情報入力シート!Y472)</f>
        <v/>
      </c>
      <c r="O435" s="804"/>
      <c r="P435" s="808"/>
      <c r="Q435" s="813"/>
      <c r="R435" s="820"/>
      <c r="S435" s="825"/>
      <c r="T435" s="830" t="str">
        <f>IFERROR(S435*VLOOKUP(AE435,'【参考】数式用3'!$AD$3:$BA$14,MATCH(N435,'【参考】数式用3'!$AD$2:$BA$2,0)),"")</f>
        <v/>
      </c>
      <c r="U435" s="835"/>
      <c r="V435" s="842"/>
      <c r="W435" s="843"/>
      <c r="X435" s="852" t="str">
        <f>IFERROR(V435*VLOOKUP(AF435,'【参考】数式用3'!$AD$15:$BA$23,MATCH(N435,'【参考】数式用3'!$AD$2:$BA$2,0)),"")</f>
        <v/>
      </c>
      <c r="Y435" s="861"/>
      <c r="Z435" s="864"/>
      <c r="AA435" s="870"/>
      <c r="AB435" s="852" t="str">
        <f>IFERROR(AA435*VLOOKUP(AG435,'【参考】数式用3'!$AD$24:$BA$27,MATCH(N435,'【参考】数式用3'!$AD$2:$BA$2,0)),"")</f>
        <v/>
      </c>
      <c r="AC435" s="878"/>
      <c r="AD435" s="881" t="str">
        <f t="shared" si="24"/>
        <v/>
      </c>
      <c r="AE435" s="884" t="str">
        <f t="shared" si="25"/>
        <v/>
      </c>
      <c r="AF435" s="884" t="str">
        <f t="shared" si="26"/>
        <v/>
      </c>
      <c r="AG435" s="884" t="str">
        <f t="shared" si="27"/>
        <v/>
      </c>
    </row>
    <row r="436" spans="1:33" ht="24.9" customHeight="1">
      <c r="A436" s="729">
        <v>421</v>
      </c>
      <c r="B436" s="742" t="str">
        <f>IF(基本情報入力シート!C473="","",基本情報入力シート!C473)</f>
        <v/>
      </c>
      <c r="C436" s="750"/>
      <c r="D436" s="750"/>
      <c r="E436" s="750"/>
      <c r="F436" s="750"/>
      <c r="G436" s="750"/>
      <c r="H436" s="750"/>
      <c r="I436" s="761"/>
      <c r="J436" s="767" t="str">
        <f>IF(基本情報入力シート!M473="","",基本情報入力シート!M473)</f>
        <v/>
      </c>
      <c r="K436" s="768" t="str">
        <f>IF(基本情報入力シート!R473="","",基本情報入力シート!R473)</f>
        <v/>
      </c>
      <c r="L436" s="768" t="str">
        <f>IF(基本情報入力シート!W473="","",基本情報入力シート!W473)</f>
        <v/>
      </c>
      <c r="M436" s="784" t="str">
        <f>IF(基本情報入力シート!X473="","",基本情報入力シート!X473)</f>
        <v/>
      </c>
      <c r="N436" s="796" t="str">
        <f>IF(基本情報入力シート!Y473="","",基本情報入力シート!Y473)</f>
        <v/>
      </c>
      <c r="O436" s="804"/>
      <c r="P436" s="808"/>
      <c r="Q436" s="813"/>
      <c r="R436" s="820"/>
      <c r="S436" s="825"/>
      <c r="T436" s="830" t="str">
        <f>IFERROR(S436*VLOOKUP(AE436,'【参考】数式用3'!$AD$3:$BA$14,MATCH(N436,'【参考】数式用3'!$AD$2:$BA$2,0)),"")</f>
        <v/>
      </c>
      <c r="U436" s="835"/>
      <c r="V436" s="842"/>
      <c r="W436" s="843"/>
      <c r="X436" s="852" t="str">
        <f>IFERROR(V436*VLOOKUP(AF436,'【参考】数式用3'!$AD$15:$BA$23,MATCH(N436,'【参考】数式用3'!$AD$2:$BA$2,0)),"")</f>
        <v/>
      </c>
      <c r="Y436" s="861"/>
      <c r="Z436" s="864"/>
      <c r="AA436" s="870"/>
      <c r="AB436" s="852" t="str">
        <f>IFERROR(AA436*VLOOKUP(AG436,'【参考】数式用3'!$AD$24:$BA$27,MATCH(N436,'【参考】数式用3'!$AD$2:$BA$2,0)),"")</f>
        <v/>
      </c>
      <c r="AC436" s="878"/>
      <c r="AD436" s="881" t="str">
        <f t="shared" si="24"/>
        <v/>
      </c>
      <c r="AE436" s="884" t="str">
        <f t="shared" si="25"/>
        <v/>
      </c>
      <c r="AF436" s="884" t="str">
        <f t="shared" si="26"/>
        <v/>
      </c>
      <c r="AG436" s="884" t="str">
        <f t="shared" si="27"/>
        <v/>
      </c>
    </row>
    <row r="437" spans="1:33" ht="24.9" customHeight="1">
      <c r="A437" s="729">
        <v>422</v>
      </c>
      <c r="B437" s="742" t="str">
        <f>IF(基本情報入力シート!C474="","",基本情報入力シート!C474)</f>
        <v/>
      </c>
      <c r="C437" s="750"/>
      <c r="D437" s="750"/>
      <c r="E437" s="750"/>
      <c r="F437" s="750"/>
      <c r="G437" s="750"/>
      <c r="H437" s="750"/>
      <c r="I437" s="761"/>
      <c r="J437" s="767" t="str">
        <f>IF(基本情報入力シート!M474="","",基本情報入力シート!M474)</f>
        <v/>
      </c>
      <c r="K437" s="768" t="str">
        <f>IF(基本情報入力シート!R474="","",基本情報入力シート!R474)</f>
        <v/>
      </c>
      <c r="L437" s="768" t="str">
        <f>IF(基本情報入力シート!W474="","",基本情報入力シート!W474)</f>
        <v/>
      </c>
      <c r="M437" s="784" t="str">
        <f>IF(基本情報入力シート!X474="","",基本情報入力シート!X474)</f>
        <v/>
      </c>
      <c r="N437" s="796" t="str">
        <f>IF(基本情報入力シート!Y474="","",基本情報入力シート!Y474)</f>
        <v/>
      </c>
      <c r="O437" s="804"/>
      <c r="P437" s="808"/>
      <c r="Q437" s="813"/>
      <c r="R437" s="820"/>
      <c r="S437" s="825"/>
      <c r="T437" s="830" t="str">
        <f>IFERROR(S437*VLOOKUP(AE437,'【参考】数式用3'!$AD$3:$BA$14,MATCH(N437,'【参考】数式用3'!$AD$2:$BA$2,0)),"")</f>
        <v/>
      </c>
      <c r="U437" s="835"/>
      <c r="V437" s="842"/>
      <c r="W437" s="843"/>
      <c r="X437" s="852" t="str">
        <f>IFERROR(V437*VLOOKUP(AF437,'【参考】数式用3'!$AD$15:$BA$23,MATCH(N437,'【参考】数式用3'!$AD$2:$BA$2,0)),"")</f>
        <v/>
      </c>
      <c r="Y437" s="861"/>
      <c r="Z437" s="864"/>
      <c r="AA437" s="870"/>
      <c r="AB437" s="852" t="str">
        <f>IFERROR(AA437*VLOOKUP(AG437,'【参考】数式用3'!$AD$24:$BA$27,MATCH(N437,'【参考】数式用3'!$AD$2:$BA$2,0)),"")</f>
        <v/>
      </c>
      <c r="AC437" s="878"/>
      <c r="AD437" s="881" t="str">
        <f t="shared" si="24"/>
        <v/>
      </c>
      <c r="AE437" s="884" t="str">
        <f t="shared" si="25"/>
        <v/>
      </c>
      <c r="AF437" s="884" t="str">
        <f t="shared" si="26"/>
        <v/>
      </c>
      <c r="AG437" s="884" t="str">
        <f t="shared" si="27"/>
        <v/>
      </c>
    </row>
    <row r="438" spans="1:33" ht="24.9" customHeight="1">
      <c r="A438" s="729">
        <v>423</v>
      </c>
      <c r="B438" s="742" t="str">
        <f>IF(基本情報入力シート!C475="","",基本情報入力シート!C475)</f>
        <v/>
      </c>
      <c r="C438" s="750"/>
      <c r="D438" s="750"/>
      <c r="E438" s="750"/>
      <c r="F438" s="750"/>
      <c r="G438" s="750"/>
      <c r="H438" s="750"/>
      <c r="I438" s="761"/>
      <c r="J438" s="767" t="str">
        <f>IF(基本情報入力シート!M475="","",基本情報入力シート!M475)</f>
        <v/>
      </c>
      <c r="K438" s="768" t="str">
        <f>IF(基本情報入力シート!R475="","",基本情報入力シート!R475)</f>
        <v/>
      </c>
      <c r="L438" s="768" t="str">
        <f>IF(基本情報入力シート!W475="","",基本情報入力シート!W475)</f>
        <v/>
      </c>
      <c r="M438" s="784" t="str">
        <f>IF(基本情報入力シート!X475="","",基本情報入力シート!X475)</f>
        <v/>
      </c>
      <c r="N438" s="796" t="str">
        <f>IF(基本情報入力シート!Y475="","",基本情報入力シート!Y475)</f>
        <v/>
      </c>
      <c r="O438" s="804"/>
      <c r="P438" s="808"/>
      <c r="Q438" s="813"/>
      <c r="R438" s="820"/>
      <c r="S438" s="825"/>
      <c r="T438" s="830" t="str">
        <f>IFERROR(S438*VLOOKUP(AE438,'【参考】数式用3'!$AD$3:$BA$14,MATCH(N438,'【参考】数式用3'!$AD$2:$BA$2,0)),"")</f>
        <v/>
      </c>
      <c r="U438" s="835"/>
      <c r="V438" s="842"/>
      <c r="W438" s="843"/>
      <c r="X438" s="852" t="str">
        <f>IFERROR(V438*VLOOKUP(AF438,'【参考】数式用3'!$AD$15:$BA$23,MATCH(N438,'【参考】数式用3'!$AD$2:$BA$2,0)),"")</f>
        <v/>
      </c>
      <c r="Y438" s="861"/>
      <c r="Z438" s="864"/>
      <c r="AA438" s="870"/>
      <c r="AB438" s="852" t="str">
        <f>IFERROR(AA438*VLOOKUP(AG438,'【参考】数式用3'!$AD$24:$BA$27,MATCH(N438,'【参考】数式用3'!$AD$2:$BA$2,0)),"")</f>
        <v/>
      </c>
      <c r="AC438" s="878"/>
      <c r="AD438" s="881" t="str">
        <f t="shared" si="24"/>
        <v/>
      </c>
      <c r="AE438" s="884" t="str">
        <f t="shared" si="25"/>
        <v/>
      </c>
      <c r="AF438" s="884" t="str">
        <f t="shared" si="26"/>
        <v/>
      </c>
      <c r="AG438" s="884" t="str">
        <f t="shared" si="27"/>
        <v/>
      </c>
    </row>
    <row r="439" spans="1:33" ht="24.9" customHeight="1">
      <c r="A439" s="729">
        <v>424</v>
      </c>
      <c r="B439" s="742" t="str">
        <f>IF(基本情報入力シート!C476="","",基本情報入力シート!C476)</f>
        <v/>
      </c>
      <c r="C439" s="750"/>
      <c r="D439" s="750"/>
      <c r="E439" s="750"/>
      <c r="F439" s="750"/>
      <c r="G439" s="750"/>
      <c r="H439" s="750"/>
      <c r="I439" s="761"/>
      <c r="J439" s="767" t="str">
        <f>IF(基本情報入力シート!M476="","",基本情報入力シート!M476)</f>
        <v/>
      </c>
      <c r="K439" s="768" t="str">
        <f>IF(基本情報入力シート!R476="","",基本情報入力シート!R476)</f>
        <v/>
      </c>
      <c r="L439" s="768" t="str">
        <f>IF(基本情報入力シート!W476="","",基本情報入力シート!W476)</f>
        <v/>
      </c>
      <c r="M439" s="784" t="str">
        <f>IF(基本情報入力シート!X476="","",基本情報入力シート!X476)</f>
        <v/>
      </c>
      <c r="N439" s="796" t="str">
        <f>IF(基本情報入力シート!Y476="","",基本情報入力シート!Y476)</f>
        <v/>
      </c>
      <c r="O439" s="804"/>
      <c r="P439" s="808"/>
      <c r="Q439" s="813"/>
      <c r="R439" s="820"/>
      <c r="S439" s="825"/>
      <c r="T439" s="830" t="str">
        <f>IFERROR(S439*VLOOKUP(AE439,'【参考】数式用3'!$AD$3:$BA$14,MATCH(N439,'【参考】数式用3'!$AD$2:$BA$2,0)),"")</f>
        <v/>
      </c>
      <c r="U439" s="835"/>
      <c r="V439" s="842"/>
      <c r="W439" s="843"/>
      <c r="X439" s="852" t="str">
        <f>IFERROR(V439*VLOOKUP(AF439,'【参考】数式用3'!$AD$15:$BA$23,MATCH(N439,'【参考】数式用3'!$AD$2:$BA$2,0)),"")</f>
        <v/>
      </c>
      <c r="Y439" s="861"/>
      <c r="Z439" s="864"/>
      <c r="AA439" s="870"/>
      <c r="AB439" s="852" t="str">
        <f>IFERROR(AA439*VLOOKUP(AG439,'【参考】数式用3'!$AD$24:$BA$27,MATCH(N439,'【参考】数式用3'!$AD$2:$BA$2,0)),"")</f>
        <v/>
      </c>
      <c r="AC439" s="878"/>
      <c r="AD439" s="881" t="str">
        <f t="shared" si="24"/>
        <v/>
      </c>
      <c r="AE439" s="884" t="str">
        <f t="shared" si="25"/>
        <v/>
      </c>
      <c r="AF439" s="884" t="str">
        <f t="shared" si="26"/>
        <v/>
      </c>
      <c r="AG439" s="884" t="str">
        <f t="shared" si="27"/>
        <v/>
      </c>
    </row>
    <row r="440" spans="1:33" ht="24.9" customHeight="1">
      <c r="A440" s="729">
        <v>425</v>
      </c>
      <c r="B440" s="742" t="str">
        <f>IF(基本情報入力シート!C477="","",基本情報入力シート!C477)</f>
        <v/>
      </c>
      <c r="C440" s="750"/>
      <c r="D440" s="750"/>
      <c r="E440" s="750"/>
      <c r="F440" s="750"/>
      <c r="G440" s="750"/>
      <c r="H440" s="750"/>
      <c r="I440" s="761"/>
      <c r="J440" s="767" t="str">
        <f>IF(基本情報入力シート!M477="","",基本情報入力シート!M477)</f>
        <v/>
      </c>
      <c r="K440" s="768" t="str">
        <f>IF(基本情報入力シート!R477="","",基本情報入力シート!R477)</f>
        <v/>
      </c>
      <c r="L440" s="768" t="str">
        <f>IF(基本情報入力シート!W477="","",基本情報入力シート!W477)</f>
        <v/>
      </c>
      <c r="M440" s="784" t="str">
        <f>IF(基本情報入力シート!X477="","",基本情報入力シート!X477)</f>
        <v/>
      </c>
      <c r="N440" s="796" t="str">
        <f>IF(基本情報入力シート!Y477="","",基本情報入力シート!Y477)</f>
        <v/>
      </c>
      <c r="O440" s="804"/>
      <c r="P440" s="808"/>
      <c r="Q440" s="813"/>
      <c r="R440" s="820"/>
      <c r="S440" s="825"/>
      <c r="T440" s="830" t="str">
        <f>IFERROR(S440*VLOOKUP(AE440,'【参考】数式用3'!$AD$3:$BA$14,MATCH(N440,'【参考】数式用3'!$AD$2:$BA$2,0)),"")</f>
        <v/>
      </c>
      <c r="U440" s="835"/>
      <c r="V440" s="842"/>
      <c r="W440" s="843"/>
      <c r="X440" s="852" t="str">
        <f>IFERROR(V440*VLOOKUP(AF440,'【参考】数式用3'!$AD$15:$BA$23,MATCH(N440,'【参考】数式用3'!$AD$2:$BA$2,0)),"")</f>
        <v/>
      </c>
      <c r="Y440" s="861"/>
      <c r="Z440" s="864"/>
      <c r="AA440" s="870"/>
      <c r="AB440" s="852" t="str">
        <f>IFERROR(AA440*VLOOKUP(AG440,'【参考】数式用3'!$AD$24:$BA$27,MATCH(N440,'【参考】数式用3'!$AD$2:$BA$2,0)),"")</f>
        <v/>
      </c>
      <c r="AC440" s="878"/>
      <c r="AD440" s="881" t="str">
        <f t="shared" si="24"/>
        <v/>
      </c>
      <c r="AE440" s="884" t="str">
        <f t="shared" si="25"/>
        <v/>
      </c>
      <c r="AF440" s="884" t="str">
        <f t="shared" si="26"/>
        <v/>
      </c>
      <c r="AG440" s="884" t="str">
        <f t="shared" si="27"/>
        <v/>
      </c>
    </row>
    <row r="441" spans="1:33" ht="24.9" customHeight="1">
      <c r="A441" s="729">
        <v>426</v>
      </c>
      <c r="B441" s="742" t="str">
        <f>IF(基本情報入力シート!C478="","",基本情報入力シート!C478)</f>
        <v/>
      </c>
      <c r="C441" s="750"/>
      <c r="D441" s="750"/>
      <c r="E441" s="750"/>
      <c r="F441" s="750"/>
      <c r="G441" s="750"/>
      <c r="H441" s="750"/>
      <c r="I441" s="761"/>
      <c r="J441" s="767" t="str">
        <f>IF(基本情報入力シート!M478="","",基本情報入力シート!M478)</f>
        <v/>
      </c>
      <c r="K441" s="768" t="str">
        <f>IF(基本情報入力シート!R478="","",基本情報入力シート!R478)</f>
        <v/>
      </c>
      <c r="L441" s="768" t="str">
        <f>IF(基本情報入力シート!W478="","",基本情報入力シート!W478)</f>
        <v/>
      </c>
      <c r="M441" s="784" t="str">
        <f>IF(基本情報入力シート!X478="","",基本情報入力シート!X478)</f>
        <v/>
      </c>
      <c r="N441" s="796" t="str">
        <f>IF(基本情報入力シート!Y478="","",基本情報入力シート!Y478)</f>
        <v/>
      </c>
      <c r="O441" s="804"/>
      <c r="P441" s="808"/>
      <c r="Q441" s="813"/>
      <c r="R441" s="820"/>
      <c r="S441" s="825"/>
      <c r="T441" s="830" t="str">
        <f>IFERROR(S441*VLOOKUP(AE441,'【参考】数式用3'!$AD$3:$BA$14,MATCH(N441,'【参考】数式用3'!$AD$2:$BA$2,0)),"")</f>
        <v/>
      </c>
      <c r="U441" s="835"/>
      <c r="V441" s="842"/>
      <c r="W441" s="843"/>
      <c r="X441" s="852" t="str">
        <f>IFERROR(V441*VLOOKUP(AF441,'【参考】数式用3'!$AD$15:$BA$23,MATCH(N441,'【参考】数式用3'!$AD$2:$BA$2,0)),"")</f>
        <v/>
      </c>
      <c r="Y441" s="861"/>
      <c r="Z441" s="864"/>
      <c r="AA441" s="870"/>
      <c r="AB441" s="852" t="str">
        <f>IFERROR(AA441*VLOOKUP(AG441,'【参考】数式用3'!$AD$24:$BA$27,MATCH(N441,'【参考】数式用3'!$AD$2:$BA$2,0)),"")</f>
        <v/>
      </c>
      <c r="AC441" s="878"/>
      <c r="AD441" s="881" t="str">
        <f t="shared" si="24"/>
        <v/>
      </c>
      <c r="AE441" s="884" t="str">
        <f t="shared" si="25"/>
        <v/>
      </c>
      <c r="AF441" s="884" t="str">
        <f t="shared" si="26"/>
        <v/>
      </c>
      <c r="AG441" s="884" t="str">
        <f t="shared" si="27"/>
        <v/>
      </c>
    </row>
    <row r="442" spans="1:33" ht="24.9" customHeight="1">
      <c r="A442" s="729">
        <v>427</v>
      </c>
      <c r="B442" s="742" t="str">
        <f>IF(基本情報入力シート!C479="","",基本情報入力シート!C479)</f>
        <v/>
      </c>
      <c r="C442" s="750"/>
      <c r="D442" s="750"/>
      <c r="E442" s="750"/>
      <c r="F442" s="750"/>
      <c r="G442" s="750"/>
      <c r="H442" s="750"/>
      <c r="I442" s="761"/>
      <c r="J442" s="767" t="str">
        <f>IF(基本情報入力シート!M479="","",基本情報入力シート!M479)</f>
        <v/>
      </c>
      <c r="K442" s="768" t="str">
        <f>IF(基本情報入力シート!R479="","",基本情報入力シート!R479)</f>
        <v/>
      </c>
      <c r="L442" s="768" t="str">
        <f>IF(基本情報入力シート!W479="","",基本情報入力シート!W479)</f>
        <v/>
      </c>
      <c r="M442" s="784" t="str">
        <f>IF(基本情報入力シート!X479="","",基本情報入力シート!X479)</f>
        <v/>
      </c>
      <c r="N442" s="796" t="str">
        <f>IF(基本情報入力シート!Y479="","",基本情報入力シート!Y479)</f>
        <v/>
      </c>
      <c r="O442" s="804"/>
      <c r="P442" s="808"/>
      <c r="Q442" s="813"/>
      <c r="R442" s="820"/>
      <c r="S442" s="825"/>
      <c r="T442" s="830" t="str">
        <f>IFERROR(S442*VLOOKUP(AE442,'【参考】数式用3'!$AD$3:$BA$14,MATCH(N442,'【参考】数式用3'!$AD$2:$BA$2,0)),"")</f>
        <v/>
      </c>
      <c r="U442" s="835"/>
      <c r="V442" s="842"/>
      <c r="W442" s="843"/>
      <c r="X442" s="852" t="str">
        <f>IFERROR(V442*VLOOKUP(AF442,'【参考】数式用3'!$AD$15:$BA$23,MATCH(N442,'【参考】数式用3'!$AD$2:$BA$2,0)),"")</f>
        <v/>
      </c>
      <c r="Y442" s="861"/>
      <c r="Z442" s="864"/>
      <c r="AA442" s="870"/>
      <c r="AB442" s="852" t="str">
        <f>IFERROR(AA442*VLOOKUP(AG442,'【参考】数式用3'!$AD$24:$BA$27,MATCH(N442,'【参考】数式用3'!$AD$2:$BA$2,0)),"")</f>
        <v/>
      </c>
      <c r="AC442" s="878"/>
      <c r="AD442" s="881" t="str">
        <f t="shared" si="24"/>
        <v/>
      </c>
      <c r="AE442" s="884" t="str">
        <f t="shared" si="25"/>
        <v/>
      </c>
      <c r="AF442" s="884" t="str">
        <f t="shared" si="26"/>
        <v/>
      </c>
      <c r="AG442" s="884" t="str">
        <f t="shared" si="27"/>
        <v/>
      </c>
    </row>
    <row r="443" spans="1:33" ht="24.9" customHeight="1">
      <c r="A443" s="729">
        <v>428</v>
      </c>
      <c r="B443" s="742" t="str">
        <f>IF(基本情報入力シート!C480="","",基本情報入力シート!C480)</f>
        <v/>
      </c>
      <c r="C443" s="750"/>
      <c r="D443" s="750"/>
      <c r="E443" s="750"/>
      <c r="F443" s="750"/>
      <c r="G443" s="750"/>
      <c r="H443" s="750"/>
      <c r="I443" s="761"/>
      <c r="J443" s="767" t="str">
        <f>IF(基本情報入力シート!M480="","",基本情報入力シート!M480)</f>
        <v/>
      </c>
      <c r="K443" s="768" t="str">
        <f>IF(基本情報入力シート!R480="","",基本情報入力シート!R480)</f>
        <v/>
      </c>
      <c r="L443" s="768" t="str">
        <f>IF(基本情報入力シート!W480="","",基本情報入力シート!W480)</f>
        <v/>
      </c>
      <c r="M443" s="784" t="str">
        <f>IF(基本情報入力シート!X480="","",基本情報入力シート!X480)</f>
        <v/>
      </c>
      <c r="N443" s="796" t="str">
        <f>IF(基本情報入力シート!Y480="","",基本情報入力シート!Y480)</f>
        <v/>
      </c>
      <c r="O443" s="804"/>
      <c r="P443" s="808"/>
      <c r="Q443" s="813"/>
      <c r="R443" s="820"/>
      <c r="S443" s="825"/>
      <c r="T443" s="830" t="str">
        <f>IFERROR(S443*VLOOKUP(AE443,'【参考】数式用3'!$AD$3:$BA$14,MATCH(N443,'【参考】数式用3'!$AD$2:$BA$2,0)),"")</f>
        <v/>
      </c>
      <c r="U443" s="835"/>
      <c r="V443" s="842"/>
      <c r="W443" s="843"/>
      <c r="X443" s="852" t="str">
        <f>IFERROR(V443*VLOOKUP(AF443,'【参考】数式用3'!$AD$15:$BA$23,MATCH(N443,'【参考】数式用3'!$AD$2:$BA$2,0)),"")</f>
        <v/>
      </c>
      <c r="Y443" s="861"/>
      <c r="Z443" s="864"/>
      <c r="AA443" s="870"/>
      <c r="AB443" s="852" t="str">
        <f>IFERROR(AA443*VLOOKUP(AG443,'【参考】数式用3'!$AD$24:$BA$27,MATCH(N443,'【参考】数式用3'!$AD$2:$BA$2,0)),"")</f>
        <v/>
      </c>
      <c r="AC443" s="878"/>
      <c r="AD443" s="881" t="str">
        <f t="shared" si="24"/>
        <v/>
      </c>
      <c r="AE443" s="884" t="str">
        <f t="shared" si="25"/>
        <v/>
      </c>
      <c r="AF443" s="884" t="str">
        <f t="shared" si="26"/>
        <v/>
      </c>
      <c r="AG443" s="884" t="str">
        <f t="shared" si="27"/>
        <v/>
      </c>
    </row>
    <row r="444" spans="1:33" ht="24.9" customHeight="1">
      <c r="A444" s="729">
        <v>429</v>
      </c>
      <c r="B444" s="742" t="str">
        <f>IF(基本情報入力シート!C481="","",基本情報入力シート!C481)</f>
        <v/>
      </c>
      <c r="C444" s="750"/>
      <c r="D444" s="750"/>
      <c r="E444" s="750"/>
      <c r="F444" s="750"/>
      <c r="G444" s="750"/>
      <c r="H444" s="750"/>
      <c r="I444" s="761"/>
      <c r="J444" s="767" t="str">
        <f>IF(基本情報入力シート!M481="","",基本情報入力シート!M481)</f>
        <v/>
      </c>
      <c r="K444" s="768" t="str">
        <f>IF(基本情報入力シート!R481="","",基本情報入力シート!R481)</f>
        <v/>
      </c>
      <c r="L444" s="768" t="str">
        <f>IF(基本情報入力シート!W481="","",基本情報入力シート!W481)</f>
        <v/>
      </c>
      <c r="M444" s="784" t="str">
        <f>IF(基本情報入力シート!X481="","",基本情報入力シート!X481)</f>
        <v/>
      </c>
      <c r="N444" s="796" t="str">
        <f>IF(基本情報入力シート!Y481="","",基本情報入力シート!Y481)</f>
        <v/>
      </c>
      <c r="O444" s="804"/>
      <c r="P444" s="808"/>
      <c r="Q444" s="813"/>
      <c r="R444" s="820"/>
      <c r="S444" s="825"/>
      <c r="T444" s="830" t="str">
        <f>IFERROR(S444*VLOOKUP(AE444,'【参考】数式用3'!$AD$3:$BA$14,MATCH(N444,'【参考】数式用3'!$AD$2:$BA$2,0)),"")</f>
        <v/>
      </c>
      <c r="U444" s="835"/>
      <c r="V444" s="842"/>
      <c r="W444" s="843"/>
      <c r="X444" s="852" t="str">
        <f>IFERROR(V444*VLOOKUP(AF444,'【参考】数式用3'!$AD$15:$BA$23,MATCH(N444,'【参考】数式用3'!$AD$2:$BA$2,0)),"")</f>
        <v/>
      </c>
      <c r="Y444" s="861"/>
      <c r="Z444" s="864"/>
      <c r="AA444" s="870"/>
      <c r="AB444" s="852" t="str">
        <f>IFERROR(AA444*VLOOKUP(AG444,'【参考】数式用3'!$AD$24:$BA$27,MATCH(N444,'【参考】数式用3'!$AD$2:$BA$2,0)),"")</f>
        <v/>
      </c>
      <c r="AC444" s="878"/>
      <c r="AD444" s="881" t="str">
        <f t="shared" si="24"/>
        <v/>
      </c>
      <c r="AE444" s="884" t="str">
        <f t="shared" si="25"/>
        <v/>
      </c>
      <c r="AF444" s="884" t="str">
        <f t="shared" si="26"/>
        <v/>
      </c>
      <c r="AG444" s="884" t="str">
        <f t="shared" si="27"/>
        <v/>
      </c>
    </row>
    <row r="445" spans="1:33" ht="24.9" customHeight="1">
      <c r="A445" s="729">
        <v>430</v>
      </c>
      <c r="B445" s="742" t="str">
        <f>IF(基本情報入力シート!C482="","",基本情報入力シート!C482)</f>
        <v/>
      </c>
      <c r="C445" s="750"/>
      <c r="D445" s="750"/>
      <c r="E445" s="750"/>
      <c r="F445" s="750"/>
      <c r="G445" s="750"/>
      <c r="H445" s="750"/>
      <c r="I445" s="761"/>
      <c r="J445" s="767" t="str">
        <f>IF(基本情報入力シート!M482="","",基本情報入力シート!M482)</f>
        <v/>
      </c>
      <c r="K445" s="768" t="str">
        <f>IF(基本情報入力シート!R482="","",基本情報入力シート!R482)</f>
        <v/>
      </c>
      <c r="L445" s="768" t="str">
        <f>IF(基本情報入力シート!W482="","",基本情報入力シート!W482)</f>
        <v/>
      </c>
      <c r="M445" s="784" t="str">
        <f>IF(基本情報入力シート!X482="","",基本情報入力シート!X482)</f>
        <v/>
      </c>
      <c r="N445" s="796" t="str">
        <f>IF(基本情報入力シート!Y482="","",基本情報入力シート!Y482)</f>
        <v/>
      </c>
      <c r="O445" s="804"/>
      <c r="P445" s="808"/>
      <c r="Q445" s="813"/>
      <c r="R445" s="820"/>
      <c r="S445" s="825"/>
      <c r="T445" s="830" t="str">
        <f>IFERROR(S445*VLOOKUP(AE445,'【参考】数式用3'!$AD$3:$BA$14,MATCH(N445,'【参考】数式用3'!$AD$2:$BA$2,0)),"")</f>
        <v/>
      </c>
      <c r="U445" s="835"/>
      <c r="V445" s="842"/>
      <c r="W445" s="843"/>
      <c r="X445" s="852" t="str">
        <f>IFERROR(V445*VLOOKUP(AF445,'【参考】数式用3'!$AD$15:$BA$23,MATCH(N445,'【参考】数式用3'!$AD$2:$BA$2,0)),"")</f>
        <v/>
      </c>
      <c r="Y445" s="861"/>
      <c r="Z445" s="864"/>
      <c r="AA445" s="870"/>
      <c r="AB445" s="852" t="str">
        <f>IFERROR(AA445*VLOOKUP(AG445,'【参考】数式用3'!$AD$24:$BA$27,MATCH(N445,'【参考】数式用3'!$AD$2:$BA$2,0)),"")</f>
        <v/>
      </c>
      <c r="AC445" s="878"/>
      <c r="AD445" s="881" t="str">
        <f t="shared" si="24"/>
        <v/>
      </c>
      <c r="AE445" s="884" t="str">
        <f t="shared" si="25"/>
        <v/>
      </c>
      <c r="AF445" s="884" t="str">
        <f t="shared" si="26"/>
        <v/>
      </c>
      <c r="AG445" s="884" t="str">
        <f t="shared" si="27"/>
        <v/>
      </c>
    </row>
    <row r="446" spans="1:33" ht="24.9" customHeight="1">
      <c r="A446" s="729">
        <v>431</v>
      </c>
      <c r="B446" s="742" t="str">
        <f>IF(基本情報入力シート!C483="","",基本情報入力シート!C483)</f>
        <v/>
      </c>
      <c r="C446" s="750"/>
      <c r="D446" s="750"/>
      <c r="E446" s="750"/>
      <c r="F446" s="750"/>
      <c r="G446" s="750"/>
      <c r="H446" s="750"/>
      <c r="I446" s="761"/>
      <c r="J446" s="767" t="str">
        <f>IF(基本情報入力シート!M483="","",基本情報入力シート!M483)</f>
        <v/>
      </c>
      <c r="K446" s="768" t="str">
        <f>IF(基本情報入力シート!R483="","",基本情報入力シート!R483)</f>
        <v/>
      </c>
      <c r="L446" s="768" t="str">
        <f>IF(基本情報入力シート!W483="","",基本情報入力シート!W483)</f>
        <v/>
      </c>
      <c r="M446" s="784" t="str">
        <f>IF(基本情報入力シート!X483="","",基本情報入力シート!X483)</f>
        <v/>
      </c>
      <c r="N446" s="796" t="str">
        <f>IF(基本情報入力シート!Y483="","",基本情報入力シート!Y483)</f>
        <v/>
      </c>
      <c r="O446" s="804"/>
      <c r="P446" s="808"/>
      <c r="Q446" s="813"/>
      <c r="R446" s="820"/>
      <c r="S446" s="825"/>
      <c r="T446" s="830" t="str">
        <f>IFERROR(S446*VLOOKUP(AE446,'【参考】数式用3'!$AD$3:$BA$14,MATCH(N446,'【参考】数式用3'!$AD$2:$BA$2,0)),"")</f>
        <v/>
      </c>
      <c r="U446" s="835"/>
      <c r="V446" s="842"/>
      <c r="W446" s="843"/>
      <c r="X446" s="852" t="str">
        <f>IFERROR(V446*VLOOKUP(AF446,'【参考】数式用3'!$AD$15:$BA$23,MATCH(N446,'【参考】数式用3'!$AD$2:$BA$2,0)),"")</f>
        <v/>
      </c>
      <c r="Y446" s="861"/>
      <c r="Z446" s="864"/>
      <c r="AA446" s="870"/>
      <c r="AB446" s="852" t="str">
        <f>IFERROR(AA446*VLOOKUP(AG446,'【参考】数式用3'!$AD$24:$BA$27,MATCH(N446,'【参考】数式用3'!$AD$2:$BA$2,0)),"")</f>
        <v/>
      </c>
      <c r="AC446" s="878"/>
      <c r="AD446" s="881" t="str">
        <f t="shared" si="24"/>
        <v/>
      </c>
      <c r="AE446" s="884" t="str">
        <f t="shared" si="25"/>
        <v/>
      </c>
      <c r="AF446" s="884" t="str">
        <f t="shared" si="26"/>
        <v/>
      </c>
      <c r="AG446" s="884" t="str">
        <f t="shared" si="27"/>
        <v/>
      </c>
    </row>
    <row r="447" spans="1:33" ht="24.9" customHeight="1">
      <c r="A447" s="729">
        <v>432</v>
      </c>
      <c r="B447" s="742" t="str">
        <f>IF(基本情報入力シート!C484="","",基本情報入力シート!C484)</f>
        <v/>
      </c>
      <c r="C447" s="750"/>
      <c r="D447" s="750"/>
      <c r="E447" s="750"/>
      <c r="F447" s="750"/>
      <c r="G447" s="750"/>
      <c r="H447" s="750"/>
      <c r="I447" s="761"/>
      <c r="J447" s="767" t="str">
        <f>IF(基本情報入力シート!M484="","",基本情報入力シート!M484)</f>
        <v/>
      </c>
      <c r="K447" s="768" t="str">
        <f>IF(基本情報入力シート!R484="","",基本情報入力シート!R484)</f>
        <v/>
      </c>
      <c r="L447" s="768" t="str">
        <f>IF(基本情報入力シート!W484="","",基本情報入力シート!W484)</f>
        <v/>
      </c>
      <c r="M447" s="784" t="str">
        <f>IF(基本情報入力シート!X484="","",基本情報入力シート!X484)</f>
        <v/>
      </c>
      <c r="N447" s="796" t="str">
        <f>IF(基本情報入力シート!Y484="","",基本情報入力シート!Y484)</f>
        <v/>
      </c>
      <c r="O447" s="804"/>
      <c r="P447" s="808"/>
      <c r="Q447" s="813"/>
      <c r="R447" s="820"/>
      <c r="S447" s="825"/>
      <c r="T447" s="830" t="str">
        <f>IFERROR(S447*VLOOKUP(AE447,'【参考】数式用3'!$AD$3:$BA$14,MATCH(N447,'【参考】数式用3'!$AD$2:$BA$2,0)),"")</f>
        <v/>
      </c>
      <c r="U447" s="835"/>
      <c r="V447" s="842"/>
      <c r="W447" s="843"/>
      <c r="X447" s="852" t="str">
        <f>IFERROR(V447*VLOOKUP(AF447,'【参考】数式用3'!$AD$15:$BA$23,MATCH(N447,'【参考】数式用3'!$AD$2:$BA$2,0)),"")</f>
        <v/>
      </c>
      <c r="Y447" s="861"/>
      <c r="Z447" s="864"/>
      <c r="AA447" s="870"/>
      <c r="AB447" s="852" t="str">
        <f>IFERROR(AA447*VLOOKUP(AG447,'【参考】数式用3'!$AD$24:$BA$27,MATCH(N447,'【参考】数式用3'!$AD$2:$BA$2,0)),"")</f>
        <v/>
      </c>
      <c r="AC447" s="878"/>
      <c r="AD447" s="881" t="str">
        <f t="shared" si="24"/>
        <v/>
      </c>
      <c r="AE447" s="884" t="str">
        <f t="shared" si="25"/>
        <v/>
      </c>
      <c r="AF447" s="884" t="str">
        <f t="shared" si="26"/>
        <v/>
      </c>
      <c r="AG447" s="884" t="str">
        <f t="shared" si="27"/>
        <v/>
      </c>
    </row>
    <row r="448" spans="1:33" ht="24.9" customHeight="1">
      <c r="A448" s="729">
        <v>433</v>
      </c>
      <c r="B448" s="742" t="str">
        <f>IF(基本情報入力シート!C485="","",基本情報入力シート!C485)</f>
        <v/>
      </c>
      <c r="C448" s="750"/>
      <c r="D448" s="750"/>
      <c r="E448" s="750"/>
      <c r="F448" s="750"/>
      <c r="G448" s="750"/>
      <c r="H448" s="750"/>
      <c r="I448" s="761"/>
      <c r="J448" s="767" t="str">
        <f>IF(基本情報入力シート!M485="","",基本情報入力シート!M485)</f>
        <v/>
      </c>
      <c r="K448" s="768" t="str">
        <f>IF(基本情報入力シート!R485="","",基本情報入力シート!R485)</f>
        <v/>
      </c>
      <c r="L448" s="768" t="str">
        <f>IF(基本情報入力シート!W485="","",基本情報入力シート!W485)</f>
        <v/>
      </c>
      <c r="M448" s="784" t="str">
        <f>IF(基本情報入力シート!X485="","",基本情報入力シート!X485)</f>
        <v/>
      </c>
      <c r="N448" s="796" t="str">
        <f>IF(基本情報入力シート!Y485="","",基本情報入力シート!Y485)</f>
        <v/>
      </c>
      <c r="O448" s="804"/>
      <c r="P448" s="808"/>
      <c r="Q448" s="813"/>
      <c r="R448" s="820"/>
      <c r="S448" s="825"/>
      <c r="T448" s="830" t="str">
        <f>IFERROR(S448*VLOOKUP(AE448,'【参考】数式用3'!$AD$3:$BA$14,MATCH(N448,'【参考】数式用3'!$AD$2:$BA$2,0)),"")</f>
        <v/>
      </c>
      <c r="U448" s="835"/>
      <c r="V448" s="842"/>
      <c r="W448" s="843"/>
      <c r="X448" s="852" t="str">
        <f>IFERROR(V448*VLOOKUP(AF448,'【参考】数式用3'!$AD$15:$BA$23,MATCH(N448,'【参考】数式用3'!$AD$2:$BA$2,0)),"")</f>
        <v/>
      </c>
      <c r="Y448" s="861"/>
      <c r="Z448" s="864"/>
      <c r="AA448" s="870"/>
      <c r="AB448" s="852" t="str">
        <f>IFERROR(AA448*VLOOKUP(AG448,'【参考】数式用3'!$AD$24:$BA$27,MATCH(N448,'【参考】数式用3'!$AD$2:$BA$2,0)),"")</f>
        <v/>
      </c>
      <c r="AC448" s="878"/>
      <c r="AD448" s="881" t="str">
        <f t="shared" si="24"/>
        <v/>
      </c>
      <c r="AE448" s="884" t="str">
        <f t="shared" si="25"/>
        <v/>
      </c>
      <c r="AF448" s="884" t="str">
        <f t="shared" si="26"/>
        <v/>
      </c>
      <c r="AG448" s="884" t="str">
        <f t="shared" si="27"/>
        <v/>
      </c>
    </row>
    <row r="449" spans="1:33" ht="24.9" customHeight="1">
      <c r="A449" s="729">
        <v>434</v>
      </c>
      <c r="B449" s="742" t="str">
        <f>IF(基本情報入力シート!C486="","",基本情報入力シート!C486)</f>
        <v/>
      </c>
      <c r="C449" s="750"/>
      <c r="D449" s="750"/>
      <c r="E449" s="750"/>
      <c r="F449" s="750"/>
      <c r="G449" s="750"/>
      <c r="H449" s="750"/>
      <c r="I449" s="761"/>
      <c r="J449" s="767" t="str">
        <f>IF(基本情報入力シート!M486="","",基本情報入力シート!M486)</f>
        <v/>
      </c>
      <c r="K449" s="768" t="str">
        <f>IF(基本情報入力シート!R486="","",基本情報入力シート!R486)</f>
        <v/>
      </c>
      <c r="L449" s="768" t="str">
        <f>IF(基本情報入力シート!W486="","",基本情報入力シート!W486)</f>
        <v/>
      </c>
      <c r="M449" s="784" t="str">
        <f>IF(基本情報入力シート!X486="","",基本情報入力シート!X486)</f>
        <v/>
      </c>
      <c r="N449" s="796" t="str">
        <f>IF(基本情報入力シート!Y486="","",基本情報入力シート!Y486)</f>
        <v/>
      </c>
      <c r="O449" s="804"/>
      <c r="P449" s="808"/>
      <c r="Q449" s="813"/>
      <c r="R449" s="820"/>
      <c r="S449" s="825"/>
      <c r="T449" s="830" t="str">
        <f>IFERROR(S449*VLOOKUP(AE449,'【参考】数式用3'!$AD$3:$BA$14,MATCH(N449,'【参考】数式用3'!$AD$2:$BA$2,0)),"")</f>
        <v/>
      </c>
      <c r="U449" s="835"/>
      <c r="V449" s="842"/>
      <c r="W449" s="843"/>
      <c r="X449" s="852" t="str">
        <f>IFERROR(V449*VLOOKUP(AF449,'【参考】数式用3'!$AD$15:$BA$23,MATCH(N449,'【参考】数式用3'!$AD$2:$BA$2,0)),"")</f>
        <v/>
      </c>
      <c r="Y449" s="861"/>
      <c r="Z449" s="864"/>
      <c r="AA449" s="870"/>
      <c r="AB449" s="852" t="str">
        <f>IFERROR(AA449*VLOOKUP(AG449,'【参考】数式用3'!$AD$24:$BA$27,MATCH(N449,'【参考】数式用3'!$AD$2:$BA$2,0)),"")</f>
        <v/>
      </c>
      <c r="AC449" s="878"/>
      <c r="AD449" s="881" t="str">
        <f t="shared" si="24"/>
        <v/>
      </c>
      <c r="AE449" s="884" t="str">
        <f t="shared" si="25"/>
        <v/>
      </c>
      <c r="AF449" s="884" t="str">
        <f t="shared" si="26"/>
        <v/>
      </c>
      <c r="AG449" s="884" t="str">
        <f t="shared" si="27"/>
        <v/>
      </c>
    </row>
    <row r="450" spans="1:33" ht="24.9" customHeight="1">
      <c r="A450" s="729">
        <v>435</v>
      </c>
      <c r="B450" s="742" t="str">
        <f>IF(基本情報入力シート!C487="","",基本情報入力シート!C487)</f>
        <v/>
      </c>
      <c r="C450" s="750"/>
      <c r="D450" s="750"/>
      <c r="E450" s="750"/>
      <c r="F450" s="750"/>
      <c r="G450" s="750"/>
      <c r="H450" s="750"/>
      <c r="I450" s="761"/>
      <c r="J450" s="767" t="str">
        <f>IF(基本情報入力シート!M487="","",基本情報入力シート!M487)</f>
        <v/>
      </c>
      <c r="K450" s="768" t="str">
        <f>IF(基本情報入力シート!R487="","",基本情報入力シート!R487)</f>
        <v/>
      </c>
      <c r="L450" s="768" t="str">
        <f>IF(基本情報入力シート!W487="","",基本情報入力シート!W487)</f>
        <v/>
      </c>
      <c r="M450" s="784" t="str">
        <f>IF(基本情報入力シート!X487="","",基本情報入力シート!X487)</f>
        <v/>
      </c>
      <c r="N450" s="796" t="str">
        <f>IF(基本情報入力シート!Y487="","",基本情報入力シート!Y487)</f>
        <v/>
      </c>
      <c r="O450" s="804"/>
      <c r="P450" s="808"/>
      <c r="Q450" s="813"/>
      <c r="R450" s="820"/>
      <c r="S450" s="825"/>
      <c r="T450" s="830" t="str">
        <f>IFERROR(S450*VLOOKUP(AE450,'【参考】数式用3'!$AD$3:$BA$14,MATCH(N450,'【参考】数式用3'!$AD$2:$BA$2,0)),"")</f>
        <v/>
      </c>
      <c r="U450" s="835"/>
      <c r="V450" s="842"/>
      <c r="W450" s="843"/>
      <c r="X450" s="852" t="str">
        <f>IFERROR(V450*VLOOKUP(AF450,'【参考】数式用3'!$AD$15:$BA$23,MATCH(N450,'【参考】数式用3'!$AD$2:$BA$2,0)),"")</f>
        <v/>
      </c>
      <c r="Y450" s="861"/>
      <c r="Z450" s="864"/>
      <c r="AA450" s="870"/>
      <c r="AB450" s="852" t="str">
        <f>IFERROR(AA450*VLOOKUP(AG450,'【参考】数式用3'!$AD$24:$BA$27,MATCH(N450,'【参考】数式用3'!$AD$2:$BA$2,0)),"")</f>
        <v/>
      </c>
      <c r="AC450" s="878"/>
      <c r="AD450" s="881" t="str">
        <f t="shared" si="24"/>
        <v/>
      </c>
      <c r="AE450" s="884" t="str">
        <f t="shared" si="25"/>
        <v/>
      </c>
      <c r="AF450" s="884" t="str">
        <f t="shared" si="26"/>
        <v/>
      </c>
      <c r="AG450" s="884" t="str">
        <f t="shared" si="27"/>
        <v/>
      </c>
    </row>
    <row r="451" spans="1:33" ht="24.9" customHeight="1">
      <c r="A451" s="729">
        <v>436</v>
      </c>
      <c r="B451" s="742" t="str">
        <f>IF(基本情報入力シート!C488="","",基本情報入力シート!C488)</f>
        <v/>
      </c>
      <c r="C451" s="750"/>
      <c r="D451" s="750"/>
      <c r="E451" s="750"/>
      <c r="F451" s="750"/>
      <c r="G451" s="750"/>
      <c r="H451" s="750"/>
      <c r="I451" s="761"/>
      <c r="J451" s="767" t="str">
        <f>IF(基本情報入力シート!M488="","",基本情報入力シート!M488)</f>
        <v/>
      </c>
      <c r="K451" s="768" t="str">
        <f>IF(基本情報入力シート!R488="","",基本情報入力シート!R488)</f>
        <v/>
      </c>
      <c r="L451" s="768" t="str">
        <f>IF(基本情報入力シート!W488="","",基本情報入力シート!W488)</f>
        <v/>
      </c>
      <c r="M451" s="784" t="str">
        <f>IF(基本情報入力シート!X488="","",基本情報入力シート!X488)</f>
        <v/>
      </c>
      <c r="N451" s="796" t="str">
        <f>IF(基本情報入力シート!Y488="","",基本情報入力シート!Y488)</f>
        <v/>
      </c>
      <c r="O451" s="804"/>
      <c r="P451" s="808"/>
      <c r="Q451" s="813"/>
      <c r="R451" s="820"/>
      <c r="S451" s="825"/>
      <c r="T451" s="830" t="str">
        <f>IFERROR(S451*VLOOKUP(AE451,'【参考】数式用3'!$AD$3:$BA$14,MATCH(N451,'【参考】数式用3'!$AD$2:$BA$2,0)),"")</f>
        <v/>
      </c>
      <c r="U451" s="835"/>
      <c r="V451" s="842"/>
      <c r="W451" s="843"/>
      <c r="X451" s="852" t="str">
        <f>IFERROR(V451*VLOOKUP(AF451,'【参考】数式用3'!$AD$15:$BA$23,MATCH(N451,'【参考】数式用3'!$AD$2:$BA$2,0)),"")</f>
        <v/>
      </c>
      <c r="Y451" s="861"/>
      <c r="Z451" s="864"/>
      <c r="AA451" s="870"/>
      <c r="AB451" s="852" t="str">
        <f>IFERROR(AA451*VLOOKUP(AG451,'【参考】数式用3'!$AD$24:$BA$27,MATCH(N451,'【参考】数式用3'!$AD$2:$BA$2,0)),"")</f>
        <v/>
      </c>
      <c r="AC451" s="878"/>
      <c r="AD451" s="881" t="str">
        <f t="shared" si="24"/>
        <v/>
      </c>
      <c r="AE451" s="884" t="str">
        <f t="shared" si="25"/>
        <v/>
      </c>
      <c r="AF451" s="884" t="str">
        <f t="shared" si="26"/>
        <v/>
      </c>
      <c r="AG451" s="884" t="str">
        <f t="shared" si="27"/>
        <v/>
      </c>
    </row>
    <row r="452" spans="1:33" ht="24.9" customHeight="1">
      <c r="A452" s="729">
        <v>437</v>
      </c>
      <c r="B452" s="742" t="str">
        <f>IF(基本情報入力シート!C489="","",基本情報入力シート!C489)</f>
        <v/>
      </c>
      <c r="C452" s="750"/>
      <c r="D452" s="750"/>
      <c r="E452" s="750"/>
      <c r="F452" s="750"/>
      <c r="G452" s="750"/>
      <c r="H452" s="750"/>
      <c r="I452" s="761"/>
      <c r="J452" s="767" t="str">
        <f>IF(基本情報入力シート!M489="","",基本情報入力シート!M489)</f>
        <v/>
      </c>
      <c r="K452" s="768" t="str">
        <f>IF(基本情報入力シート!R489="","",基本情報入力シート!R489)</f>
        <v/>
      </c>
      <c r="L452" s="768" t="str">
        <f>IF(基本情報入力シート!W489="","",基本情報入力シート!W489)</f>
        <v/>
      </c>
      <c r="M452" s="784" t="str">
        <f>IF(基本情報入力シート!X489="","",基本情報入力シート!X489)</f>
        <v/>
      </c>
      <c r="N452" s="796" t="str">
        <f>IF(基本情報入力シート!Y489="","",基本情報入力シート!Y489)</f>
        <v/>
      </c>
      <c r="O452" s="804"/>
      <c r="P452" s="808"/>
      <c r="Q452" s="813"/>
      <c r="R452" s="820"/>
      <c r="S452" s="825"/>
      <c r="T452" s="830" t="str">
        <f>IFERROR(S452*VLOOKUP(AE452,'【参考】数式用3'!$AD$3:$BA$14,MATCH(N452,'【参考】数式用3'!$AD$2:$BA$2,0)),"")</f>
        <v/>
      </c>
      <c r="U452" s="835"/>
      <c r="V452" s="842"/>
      <c r="W452" s="843"/>
      <c r="X452" s="852" t="str">
        <f>IFERROR(V452*VLOOKUP(AF452,'【参考】数式用3'!$AD$15:$BA$23,MATCH(N452,'【参考】数式用3'!$AD$2:$BA$2,0)),"")</f>
        <v/>
      </c>
      <c r="Y452" s="861"/>
      <c r="Z452" s="864"/>
      <c r="AA452" s="870"/>
      <c r="AB452" s="852" t="str">
        <f>IFERROR(AA452*VLOOKUP(AG452,'【参考】数式用3'!$AD$24:$BA$27,MATCH(N452,'【参考】数式用3'!$AD$2:$BA$2,0)),"")</f>
        <v/>
      </c>
      <c r="AC452" s="878"/>
      <c r="AD452" s="881" t="str">
        <f t="shared" si="24"/>
        <v/>
      </c>
      <c r="AE452" s="884" t="str">
        <f t="shared" si="25"/>
        <v/>
      </c>
      <c r="AF452" s="884" t="str">
        <f t="shared" si="26"/>
        <v/>
      </c>
      <c r="AG452" s="884" t="str">
        <f t="shared" si="27"/>
        <v/>
      </c>
    </row>
    <row r="453" spans="1:33" ht="24.9" customHeight="1">
      <c r="A453" s="729">
        <v>438</v>
      </c>
      <c r="B453" s="742" t="str">
        <f>IF(基本情報入力シート!C490="","",基本情報入力シート!C490)</f>
        <v/>
      </c>
      <c r="C453" s="750"/>
      <c r="D453" s="750"/>
      <c r="E453" s="750"/>
      <c r="F453" s="750"/>
      <c r="G453" s="750"/>
      <c r="H453" s="750"/>
      <c r="I453" s="761"/>
      <c r="J453" s="767" t="str">
        <f>IF(基本情報入力シート!M490="","",基本情報入力シート!M490)</f>
        <v/>
      </c>
      <c r="K453" s="768" t="str">
        <f>IF(基本情報入力シート!R490="","",基本情報入力シート!R490)</f>
        <v/>
      </c>
      <c r="L453" s="768" t="str">
        <f>IF(基本情報入力シート!W490="","",基本情報入力シート!W490)</f>
        <v/>
      </c>
      <c r="M453" s="784" t="str">
        <f>IF(基本情報入力シート!X490="","",基本情報入力シート!X490)</f>
        <v/>
      </c>
      <c r="N453" s="796" t="str">
        <f>IF(基本情報入力シート!Y490="","",基本情報入力シート!Y490)</f>
        <v/>
      </c>
      <c r="O453" s="804"/>
      <c r="P453" s="808"/>
      <c r="Q453" s="813"/>
      <c r="R453" s="820"/>
      <c r="S453" s="825"/>
      <c r="T453" s="830" t="str">
        <f>IFERROR(S453*VLOOKUP(AE453,'【参考】数式用3'!$AD$3:$BA$14,MATCH(N453,'【参考】数式用3'!$AD$2:$BA$2,0)),"")</f>
        <v/>
      </c>
      <c r="U453" s="835"/>
      <c r="V453" s="842"/>
      <c r="W453" s="843"/>
      <c r="X453" s="852" t="str">
        <f>IFERROR(V453*VLOOKUP(AF453,'【参考】数式用3'!$AD$15:$BA$23,MATCH(N453,'【参考】数式用3'!$AD$2:$BA$2,0)),"")</f>
        <v/>
      </c>
      <c r="Y453" s="861"/>
      <c r="Z453" s="864"/>
      <c r="AA453" s="870"/>
      <c r="AB453" s="852" t="str">
        <f>IFERROR(AA453*VLOOKUP(AG453,'【参考】数式用3'!$AD$24:$BA$27,MATCH(N453,'【参考】数式用3'!$AD$2:$BA$2,0)),"")</f>
        <v/>
      </c>
      <c r="AC453" s="878"/>
      <c r="AD453" s="881" t="str">
        <f t="shared" si="24"/>
        <v/>
      </c>
      <c r="AE453" s="884" t="str">
        <f t="shared" si="25"/>
        <v/>
      </c>
      <c r="AF453" s="884" t="str">
        <f t="shared" si="26"/>
        <v/>
      </c>
      <c r="AG453" s="884" t="str">
        <f t="shared" si="27"/>
        <v/>
      </c>
    </row>
    <row r="454" spans="1:33" ht="24.9" customHeight="1">
      <c r="A454" s="729">
        <v>439</v>
      </c>
      <c r="B454" s="742" t="str">
        <f>IF(基本情報入力シート!C491="","",基本情報入力シート!C491)</f>
        <v/>
      </c>
      <c r="C454" s="750"/>
      <c r="D454" s="750"/>
      <c r="E454" s="750"/>
      <c r="F454" s="750"/>
      <c r="G454" s="750"/>
      <c r="H454" s="750"/>
      <c r="I454" s="761"/>
      <c r="J454" s="767" t="str">
        <f>IF(基本情報入力シート!M491="","",基本情報入力シート!M491)</f>
        <v/>
      </c>
      <c r="K454" s="768" t="str">
        <f>IF(基本情報入力シート!R491="","",基本情報入力シート!R491)</f>
        <v/>
      </c>
      <c r="L454" s="768" t="str">
        <f>IF(基本情報入力シート!W491="","",基本情報入力シート!W491)</f>
        <v/>
      </c>
      <c r="M454" s="784" t="str">
        <f>IF(基本情報入力シート!X491="","",基本情報入力シート!X491)</f>
        <v/>
      </c>
      <c r="N454" s="796" t="str">
        <f>IF(基本情報入力シート!Y491="","",基本情報入力シート!Y491)</f>
        <v/>
      </c>
      <c r="O454" s="804"/>
      <c r="P454" s="808"/>
      <c r="Q454" s="813"/>
      <c r="R454" s="820"/>
      <c r="S454" s="825"/>
      <c r="T454" s="830" t="str">
        <f>IFERROR(S454*VLOOKUP(AE454,'【参考】数式用3'!$AD$3:$BA$14,MATCH(N454,'【参考】数式用3'!$AD$2:$BA$2,0)),"")</f>
        <v/>
      </c>
      <c r="U454" s="835"/>
      <c r="V454" s="842"/>
      <c r="W454" s="843"/>
      <c r="X454" s="852" t="str">
        <f>IFERROR(V454*VLOOKUP(AF454,'【参考】数式用3'!$AD$15:$BA$23,MATCH(N454,'【参考】数式用3'!$AD$2:$BA$2,0)),"")</f>
        <v/>
      </c>
      <c r="Y454" s="861"/>
      <c r="Z454" s="864"/>
      <c r="AA454" s="870"/>
      <c r="AB454" s="852" t="str">
        <f>IFERROR(AA454*VLOOKUP(AG454,'【参考】数式用3'!$AD$24:$BA$27,MATCH(N454,'【参考】数式用3'!$AD$2:$BA$2,0)),"")</f>
        <v/>
      </c>
      <c r="AC454" s="878"/>
      <c r="AD454" s="881" t="str">
        <f t="shared" si="24"/>
        <v/>
      </c>
      <c r="AE454" s="884" t="str">
        <f t="shared" si="25"/>
        <v/>
      </c>
      <c r="AF454" s="884" t="str">
        <f t="shared" si="26"/>
        <v/>
      </c>
      <c r="AG454" s="884" t="str">
        <f t="shared" si="27"/>
        <v/>
      </c>
    </row>
    <row r="455" spans="1:33" ht="24.9" customHeight="1">
      <c r="A455" s="729">
        <v>440</v>
      </c>
      <c r="B455" s="742" t="str">
        <f>IF(基本情報入力シート!C492="","",基本情報入力シート!C492)</f>
        <v/>
      </c>
      <c r="C455" s="750"/>
      <c r="D455" s="750"/>
      <c r="E455" s="750"/>
      <c r="F455" s="750"/>
      <c r="G455" s="750"/>
      <c r="H455" s="750"/>
      <c r="I455" s="761"/>
      <c r="J455" s="767" t="str">
        <f>IF(基本情報入力シート!M492="","",基本情報入力シート!M492)</f>
        <v/>
      </c>
      <c r="K455" s="768" t="str">
        <f>IF(基本情報入力シート!R492="","",基本情報入力シート!R492)</f>
        <v/>
      </c>
      <c r="L455" s="768" t="str">
        <f>IF(基本情報入力シート!W492="","",基本情報入力シート!W492)</f>
        <v/>
      </c>
      <c r="M455" s="784" t="str">
        <f>IF(基本情報入力シート!X492="","",基本情報入力シート!X492)</f>
        <v/>
      </c>
      <c r="N455" s="796" t="str">
        <f>IF(基本情報入力シート!Y492="","",基本情報入力シート!Y492)</f>
        <v/>
      </c>
      <c r="O455" s="804"/>
      <c r="P455" s="808"/>
      <c r="Q455" s="813"/>
      <c r="R455" s="820"/>
      <c r="S455" s="825"/>
      <c r="T455" s="830" t="str">
        <f>IFERROR(S455*VLOOKUP(AE455,'【参考】数式用3'!$AD$3:$BA$14,MATCH(N455,'【参考】数式用3'!$AD$2:$BA$2,0)),"")</f>
        <v/>
      </c>
      <c r="U455" s="835"/>
      <c r="V455" s="842"/>
      <c r="W455" s="843"/>
      <c r="X455" s="852" t="str">
        <f>IFERROR(V455*VLOOKUP(AF455,'【参考】数式用3'!$AD$15:$BA$23,MATCH(N455,'【参考】数式用3'!$AD$2:$BA$2,0)),"")</f>
        <v/>
      </c>
      <c r="Y455" s="861"/>
      <c r="Z455" s="864"/>
      <c r="AA455" s="870"/>
      <c r="AB455" s="852" t="str">
        <f>IFERROR(AA455*VLOOKUP(AG455,'【参考】数式用3'!$AD$24:$BA$27,MATCH(N455,'【参考】数式用3'!$AD$2:$BA$2,0)),"")</f>
        <v/>
      </c>
      <c r="AC455" s="878"/>
      <c r="AD455" s="881" t="str">
        <f t="shared" si="24"/>
        <v/>
      </c>
      <c r="AE455" s="884" t="str">
        <f t="shared" si="25"/>
        <v/>
      </c>
      <c r="AF455" s="884" t="str">
        <f t="shared" si="26"/>
        <v/>
      </c>
      <c r="AG455" s="884" t="str">
        <f t="shared" si="27"/>
        <v/>
      </c>
    </row>
    <row r="456" spans="1:33" ht="24.9" customHeight="1">
      <c r="A456" s="729">
        <v>441</v>
      </c>
      <c r="B456" s="742" t="str">
        <f>IF(基本情報入力シート!C493="","",基本情報入力シート!C493)</f>
        <v/>
      </c>
      <c r="C456" s="750"/>
      <c r="D456" s="750"/>
      <c r="E456" s="750"/>
      <c r="F456" s="750"/>
      <c r="G456" s="750"/>
      <c r="H456" s="750"/>
      <c r="I456" s="761"/>
      <c r="J456" s="767" t="str">
        <f>IF(基本情報入力シート!M493="","",基本情報入力シート!M493)</f>
        <v/>
      </c>
      <c r="K456" s="768" t="str">
        <f>IF(基本情報入力シート!R493="","",基本情報入力シート!R493)</f>
        <v/>
      </c>
      <c r="L456" s="768" t="str">
        <f>IF(基本情報入力シート!W493="","",基本情報入力シート!W493)</f>
        <v/>
      </c>
      <c r="M456" s="784" t="str">
        <f>IF(基本情報入力シート!X493="","",基本情報入力シート!X493)</f>
        <v/>
      </c>
      <c r="N456" s="796" t="str">
        <f>IF(基本情報入力シート!Y493="","",基本情報入力シート!Y493)</f>
        <v/>
      </c>
      <c r="O456" s="804"/>
      <c r="P456" s="808"/>
      <c r="Q456" s="813"/>
      <c r="R456" s="820"/>
      <c r="S456" s="825"/>
      <c r="T456" s="830" t="str">
        <f>IFERROR(S456*VLOOKUP(AE456,'【参考】数式用3'!$AD$3:$BA$14,MATCH(N456,'【参考】数式用3'!$AD$2:$BA$2,0)),"")</f>
        <v/>
      </c>
      <c r="U456" s="835"/>
      <c r="V456" s="842"/>
      <c r="W456" s="843"/>
      <c r="X456" s="852" t="str">
        <f>IFERROR(V456*VLOOKUP(AF456,'【参考】数式用3'!$AD$15:$BA$23,MATCH(N456,'【参考】数式用3'!$AD$2:$BA$2,0)),"")</f>
        <v/>
      </c>
      <c r="Y456" s="861"/>
      <c r="Z456" s="864"/>
      <c r="AA456" s="870"/>
      <c r="AB456" s="852" t="str">
        <f>IFERROR(AA456*VLOOKUP(AG456,'【参考】数式用3'!$AD$24:$BA$27,MATCH(N456,'【参考】数式用3'!$AD$2:$BA$2,0)),"")</f>
        <v/>
      </c>
      <c r="AC456" s="878"/>
      <c r="AD456" s="881" t="str">
        <f t="shared" si="24"/>
        <v/>
      </c>
      <c r="AE456" s="884" t="str">
        <f t="shared" si="25"/>
        <v/>
      </c>
      <c r="AF456" s="884" t="str">
        <f t="shared" si="26"/>
        <v/>
      </c>
      <c r="AG456" s="884" t="str">
        <f t="shared" si="27"/>
        <v/>
      </c>
    </row>
    <row r="457" spans="1:33" ht="24.9" customHeight="1">
      <c r="A457" s="729">
        <v>442</v>
      </c>
      <c r="B457" s="742" t="str">
        <f>IF(基本情報入力シート!C494="","",基本情報入力シート!C494)</f>
        <v/>
      </c>
      <c r="C457" s="750"/>
      <c r="D457" s="750"/>
      <c r="E457" s="750"/>
      <c r="F457" s="750"/>
      <c r="G457" s="750"/>
      <c r="H457" s="750"/>
      <c r="I457" s="761"/>
      <c r="J457" s="767" t="str">
        <f>IF(基本情報入力シート!M494="","",基本情報入力シート!M494)</f>
        <v/>
      </c>
      <c r="K457" s="768" t="str">
        <f>IF(基本情報入力シート!R494="","",基本情報入力シート!R494)</f>
        <v/>
      </c>
      <c r="L457" s="768" t="str">
        <f>IF(基本情報入力シート!W494="","",基本情報入力シート!W494)</f>
        <v/>
      </c>
      <c r="M457" s="784" t="str">
        <f>IF(基本情報入力シート!X494="","",基本情報入力シート!X494)</f>
        <v/>
      </c>
      <c r="N457" s="796" t="str">
        <f>IF(基本情報入力シート!Y494="","",基本情報入力シート!Y494)</f>
        <v/>
      </c>
      <c r="O457" s="804"/>
      <c r="P457" s="808"/>
      <c r="Q457" s="813"/>
      <c r="R457" s="820"/>
      <c r="S457" s="825"/>
      <c r="T457" s="830" t="str">
        <f>IFERROR(S457*VLOOKUP(AE457,'【参考】数式用3'!$AD$3:$BA$14,MATCH(N457,'【参考】数式用3'!$AD$2:$BA$2,0)),"")</f>
        <v/>
      </c>
      <c r="U457" s="835"/>
      <c r="V457" s="842"/>
      <c r="W457" s="843"/>
      <c r="X457" s="852" t="str">
        <f>IFERROR(V457*VLOOKUP(AF457,'【参考】数式用3'!$AD$15:$BA$23,MATCH(N457,'【参考】数式用3'!$AD$2:$BA$2,0)),"")</f>
        <v/>
      </c>
      <c r="Y457" s="861"/>
      <c r="Z457" s="864"/>
      <c r="AA457" s="870"/>
      <c r="AB457" s="852" t="str">
        <f>IFERROR(AA457*VLOOKUP(AG457,'【参考】数式用3'!$AD$24:$BA$27,MATCH(N457,'【参考】数式用3'!$AD$2:$BA$2,0)),"")</f>
        <v/>
      </c>
      <c r="AC457" s="878"/>
      <c r="AD457" s="881" t="str">
        <f t="shared" si="24"/>
        <v/>
      </c>
      <c r="AE457" s="884" t="str">
        <f t="shared" si="25"/>
        <v/>
      </c>
      <c r="AF457" s="884" t="str">
        <f t="shared" si="26"/>
        <v/>
      </c>
      <c r="AG457" s="884" t="str">
        <f t="shared" si="27"/>
        <v/>
      </c>
    </row>
    <row r="458" spans="1:33" ht="24.9" customHeight="1">
      <c r="A458" s="729">
        <v>443</v>
      </c>
      <c r="B458" s="742" t="str">
        <f>IF(基本情報入力シート!C495="","",基本情報入力シート!C495)</f>
        <v/>
      </c>
      <c r="C458" s="750"/>
      <c r="D458" s="750"/>
      <c r="E458" s="750"/>
      <c r="F458" s="750"/>
      <c r="G458" s="750"/>
      <c r="H458" s="750"/>
      <c r="I458" s="761"/>
      <c r="J458" s="767" t="str">
        <f>IF(基本情報入力シート!M495="","",基本情報入力シート!M495)</f>
        <v/>
      </c>
      <c r="K458" s="768" t="str">
        <f>IF(基本情報入力シート!R495="","",基本情報入力シート!R495)</f>
        <v/>
      </c>
      <c r="L458" s="768" t="str">
        <f>IF(基本情報入力シート!W495="","",基本情報入力シート!W495)</f>
        <v/>
      </c>
      <c r="M458" s="784" t="str">
        <f>IF(基本情報入力シート!X495="","",基本情報入力シート!X495)</f>
        <v/>
      </c>
      <c r="N458" s="796" t="str">
        <f>IF(基本情報入力シート!Y495="","",基本情報入力シート!Y495)</f>
        <v/>
      </c>
      <c r="O458" s="804"/>
      <c r="P458" s="808"/>
      <c r="Q458" s="813"/>
      <c r="R458" s="820"/>
      <c r="S458" s="825"/>
      <c r="T458" s="830" t="str">
        <f>IFERROR(S458*VLOOKUP(AE458,'【参考】数式用3'!$AD$3:$BA$14,MATCH(N458,'【参考】数式用3'!$AD$2:$BA$2,0)),"")</f>
        <v/>
      </c>
      <c r="U458" s="835"/>
      <c r="V458" s="842"/>
      <c r="W458" s="843"/>
      <c r="X458" s="852" t="str">
        <f>IFERROR(V458*VLOOKUP(AF458,'【参考】数式用3'!$AD$15:$BA$23,MATCH(N458,'【参考】数式用3'!$AD$2:$BA$2,0)),"")</f>
        <v/>
      </c>
      <c r="Y458" s="861"/>
      <c r="Z458" s="864"/>
      <c r="AA458" s="870"/>
      <c r="AB458" s="852" t="str">
        <f>IFERROR(AA458*VLOOKUP(AG458,'【参考】数式用3'!$AD$24:$BA$27,MATCH(N458,'【参考】数式用3'!$AD$2:$BA$2,0)),"")</f>
        <v/>
      </c>
      <c r="AC458" s="878"/>
      <c r="AD458" s="881" t="str">
        <f t="shared" si="24"/>
        <v/>
      </c>
      <c r="AE458" s="884" t="str">
        <f t="shared" si="25"/>
        <v/>
      </c>
      <c r="AF458" s="884" t="str">
        <f t="shared" si="26"/>
        <v/>
      </c>
      <c r="AG458" s="884" t="str">
        <f t="shared" si="27"/>
        <v/>
      </c>
    </row>
    <row r="459" spans="1:33" ht="24.9" customHeight="1">
      <c r="A459" s="729">
        <v>444</v>
      </c>
      <c r="B459" s="742" t="str">
        <f>IF(基本情報入力シート!C496="","",基本情報入力シート!C496)</f>
        <v/>
      </c>
      <c r="C459" s="750"/>
      <c r="D459" s="750"/>
      <c r="E459" s="750"/>
      <c r="F459" s="750"/>
      <c r="G459" s="750"/>
      <c r="H459" s="750"/>
      <c r="I459" s="761"/>
      <c r="J459" s="767" t="str">
        <f>IF(基本情報入力シート!M496="","",基本情報入力シート!M496)</f>
        <v/>
      </c>
      <c r="K459" s="768" t="str">
        <f>IF(基本情報入力シート!R496="","",基本情報入力シート!R496)</f>
        <v/>
      </c>
      <c r="L459" s="768" t="str">
        <f>IF(基本情報入力シート!W496="","",基本情報入力シート!W496)</f>
        <v/>
      </c>
      <c r="M459" s="784" t="str">
        <f>IF(基本情報入力シート!X496="","",基本情報入力シート!X496)</f>
        <v/>
      </c>
      <c r="N459" s="796" t="str">
        <f>IF(基本情報入力シート!Y496="","",基本情報入力シート!Y496)</f>
        <v/>
      </c>
      <c r="O459" s="804"/>
      <c r="P459" s="808"/>
      <c r="Q459" s="813"/>
      <c r="R459" s="820"/>
      <c r="S459" s="825"/>
      <c r="T459" s="830" t="str">
        <f>IFERROR(S459*VLOOKUP(AE459,'【参考】数式用3'!$AD$3:$BA$14,MATCH(N459,'【参考】数式用3'!$AD$2:$BA$2,0)),"")</f>
        <v/>
      </c>
      <c r="U459" s="835"/>
      <c r="V459" s="842"/>
      <c r="W459" s="843"/>
      <c r="X459" s="852" t="str">
        <f>IFERROR(V459*VLOOKUP(AF459,'【参考】数式用3'!$AD$15:$BA$23,MATCH(N459,'【参考】数式用3'!$AD$2:$BA$2,0)),"")</f>
        <v/>
      </c>
      <c r="Y459" s="861"/>
      <c r="Z459" s="864"/>
      <c r="AA459" s="870"/>
      <c r="AB459" s="852" t="str">
        <f>IFERROR(AA459*VLOOKUP(AG459,'【参考】数式用3'!$AD$24:$BA$27,MATCH(N459,'【参考】数式用3'!$AD$2:$BA$2,0)),"")</f>
        <v/>
      </c>
      <c r="AC459" s="878"/>
      <c r="AD459" s="881" t="str">
        <f t="shared" si="24"/>
        <v/>
      </c>
      <c r="AE459" s="884" t="str">
        <f t="shared" si="25"/>
        <v/>
      </c>
      <c r="AF459" s="884" t="str">
        <f t="shared" si="26"/>
        <v/>
      </c>
      <c r="AG459" s="884" t="str">
        <f t="shared" si="27"/>
        <v/>
      </c>
    </row>
    <row r="460" spans="1:33" ht="24.9" customHeight="1">
      <c r="A460" s="729">
        <v>445</v>
      </c>
      <c r="B460" s="742" t="str">
        <f>IF(基本情報入力シート!C497="","",基本情報入力シート!C497)</f>
        <v/>
      </c>
      <c r="C460" s="750"/>
      <c r="D460" s="750"/>
      <c r="E460" s="750"/>
      <c r="F460" s="750"/>
      <c r="G460" s="750"/>
      <c r="H460" s="750"/>
      <c r="I460" s="761"/>
      <c r="J460" s="767" t="str">
        <f>IF(基本情報入力シート!M497="","",基本情報入力シート!M497)</f>
        <v/>
      </c>
      <c r="K460" s="768" t="str">
        <f>IF(基本情報入力シート!R497="","",基本情報入力シート!R497)</f>
        <v/>
      </c>
      <c r="L460" s="768" t="str">
        <f>IF(基本情報入力シート!W497="","",基本情報入力シート!W497)</f>
        <v/>
      </c>
      <c r="M460" s="784" t="str">
        <f>IF(基本情報入力シート!X497="","",基本情報入力シート!X497)</f>
        <v/>
      </c>
      <c r="N460" s="796" t="str">
        <f>IF(基本情報入力シート!Y497="","",基本情報入力シート!Y497)</f>
        <v/>
      </c>
      <c r="O460" s="804"/>
      <c r="P460" s="808"/>
      <c r="Q460" s="813"/>
      <c r="R460" s="820"/>
      <c r="S460" s="825"/>
      <c r="T460" s="830" t="str">
        <f>IFERROR(S460*VLOOKUP(AE460,'【参考】数式用3'!$AD$3:$BA$14,MATCH(N460,'【参考】数式用3'!$AD$2:$BA$2,0)),"")</f>
        <v/>
      </c>
      <c r="U460" s="835"/>
      <c r="V460" s="842"/>
      <c r="W460" s="843"/>
      <c r="X460" s="852" t="str">
        <f>IFERROR(V460*VLOOKUP(AF460,'【参考】数式用3'!$AD$15:$BA$23,MATCH(N460,'【参考】数式用3'!$AD$2:$BA$2,0)),"")</f>
        <v/>
      </c>
      <c r="Y460" s="861"/>
      <c r="Z460" s="864"/>
      <c r="AA460" s="870"/>
      <c r="AB460" s="852" t="str">
        <f>IFERROR(AA460*VLOOKUP(AG460,'【参考】数式用3'!$AD$24:$BA$27,MATCH(N460,'【参考】数式用3'!$AD$2:$BA$2,0)),"")</f>
        <v/>
      </c>
      <c r="AC460" s="878"/>
      <c r="AD460" s="881" t="str">
        <f t="shared" si="24"/>
        <v/>
      </c>
      <c r="AE460" s="884" t="str">
        <f t="shared" si="25"/>
        <v/>
      </c>
      <c r="AF460" s="884" t="str">
        <f t="shared" si="26"/>
        <v/>
      </c>
      <c r="AG460" s="884" t="str">
        <f t="shared" si="27"/>
        <v/>
      </c>
    </row>
    <row r="461" spans="1:33" ht="24.9" customHeight="1">
      <c r="A461" s="729">
        <v>446</v>
      </c>
      <c r="B461" s="742" t="str">
        <f>IF(基本情報入力シート!C498="","",基本情報入力シート!C498)</f>
        <v/>
      </c>
      <c r="C461" s="750"/>
      <c r="D461" s="750"/>
      <c r="E461" s="750"/>
      <c r="F461" s="750"/>
      <c r="G461" s="750"/>
      <c r="H461" s="750"/>
      <c r="I461" s="761"/>
      <c r="J461" s="767" t="str">
        <f>IF(基本情報入力シート!M498="","",基本情報入力シート!M498)</f>
        <v/>
      </c>
      <c r="K461" s="768" t="str">
        <f>IF(基本情報入力シート!R498="","",基本情報入力シート!R498)</f>
        <v/>
      </c>
      <c r="L461" s="768" t="str">
        <f>IF(基本情報入力シート!W498="","",基本情報入力シート!W498)</f>
        <v/>
      </c>
      <c r="M461" s="784" t="str">
        <f>IF(基本情報入力シート!X498="","",基本情報入力シート!X498)</f>
        <v/>
      </c>
      <c r="N461" s="796" t="str">
        <f>IF(基本情報入力シート!Y498="","",基本情報入力シート!Y498)</f>
        <v/>
      </c>
      <c r="O461" s="804"/>
      <c r="P461" s="808"/>
      <c r="Q461" s="813"/>
      <c r="R461" s="820"/>
      <c r="S461" s="825"/>
      <c r="T461" s="830" t="str">
        <f>IFERROR(S461*VLOOKUP(AE461,'【参考】数式用3'!$AD$3:$BA$14,MATCH(N461,'【参考】数式用3'!$AD$2:$BA$2,0)),"")</f>
        <v/>
      </c>
      <c r="U461" s="835"/>
      <c r="V461" s="842"/>
      <c r="W461" s="843"/>
      <c r="X461" s="852" t="str">
        <f>IFERROR(V461*VLOOKUP(AF461,'【参考】数式用3'!$AD$15:$BA$23,MATCH(N461,'【参考】数式用3'!$AD$2:$BA$2,0)),"")</f>
        <v/>
      </c>
      <c r="Y461" s="861"/>
      <c r="Z461" s="864"/>
      <c r="AA461" s="870"/>
      <c r="AB461" s="852" t="str">
        <f>IFERROR(AA461*VLOOKUP(AG461,'【参考】数式用3'!$AD$24:$BA$27,MATCH(N461,'【参考】数式用3'!$AD$2:$BA$2,0)),"")</f>
        <v/>
      </c>
      <c r="AC461" s="878"/>
      <c r="AD461" s="881" t="str">
        <f t="shared" si="24"/>
        <v/>
      </c>
      <c r="AE461" s="884" t="str">
        <f t="shared" si="25"/>
        <v/>
      </c>
      <c r="AF461" s="884" t="str">
        <f t="shared" si="26"/>
        <v/>
      </c>
      <c r="AG461" s="884" t="str">
        <f t="shared" si="27"/>
        <v/>
      </c>
    </row>
    <row r="462" spans="1:33" ht="24.9" customHeight="1">
      <c r="A462" s="729">
        <v>447</v>
      </c>
      <c r="B462" s="742" t="str">
        <f>IF(基本情報入力シート!C499="","",基本情報入力シート!C499)</f>
        <v/>
      </c>
      <c r="C462" s="750"/>
      <c r="D462" s="750"/>
      <c r="E462" s="750"/>
      <c r="F462" s="750"/>
      <c r="G462" s="750"/>
      <c r="H462" s="750"/>
      <c r="I462" s="761"/>
      <c r="J462" s="767" t="str">
        <f>IF(基本情報入力シート!M499="","",基本情報入力シート!M499)</f>
        <v/>
      </c>
      <c r="K462" s="768" t="str">
        <f>IF(基本情報入力シート!R499="","",基本情報入力シート!R499)</f>
        <v/>
      </c>
      <c r="L462" s="768" t="str">
        <f>IF(基本情報入力シート!W499="","",基本情報入力シート!W499)</f>
        <v/>
      </c>
      <c r="M462" s="784" t="str">
        <f>IF(基本情報入力シート!X499="","",基本情報入力シート!X499)</f>
        <v/>
      </c>
      <c r="N462" s="796" t="str">
        <f>IF(基本情報入力シート!Y499="","",基本情報入力シート!Y499)</f>
        <v/>
      </c>
      <c r="O462" s="804"/>
      <c r="P462" s="808"/>
      <c r="Q462" s="813"/>
      <c r="R462" s="820"/>
      <c r="S462" s="825"/>
      <c r="T462" s="830" t="str">
        <f>IFERROR(S462*VLOOKUP(AE462,'【参考】数式用3'!$AD$3:$BA$14,MATCH(N462,'【参考】数式用3'!$AD$2:$BA$2,0)),"")</f>
        <v/>
      </c>
      <c r="U462" s="835"/>
      <c r="V462" s="842"/>
      <c r="W462" s="843"/>
      <c r="X462" s="852" t="str">
        <f>IFERROR(V462*VLOOKUP(AF462,'【参考】数式用3'!$AD$15:$BA$23,MATCH(N462,'【参考】数式用3'!$AD$2:$BA$2,0)),"")</f>
        <v/>
      </c>
      <c r="Y462" s="861"/>
      <c r="Z462" s="864"/>
      <c r="AA462" s="870"/>
      <c r="AB462" s="852" t="str">
        <f>IFERROR(AA462*VLOOKUP(AG462,'【参考】数式用3'!$AD$24:$BA$27,MATCH(N462,'【参考】数式用3'!$AD$2:$BA$2,0)),"")</f>
        <v/>
      </c>
      <c r="AC462" s="878"/>
      <c r="AD462" s="881" t="str">
        <f t="shared" si="24"/>
        <v/>
      </c>
      <c r="AE462" s="884" t="str">
        <f t="shared" si="25"/>
        <v/>
      </c>
      <c r="AF462" s="884" t="str">
        <f t="shared" si="26"/>
        <v/>
      </c>
      <c r="AG462" s="884" t="str">
        <f t="shared" si="27"/>
        <v/>
      </c>
    </row>
    <row r="463" spans="1:33" ht="24.9" customHeight="1">
      <c r="A463" s="729">
        <v>448</v>
      </c>
      <c r="B463" s="742" t="str">
        <f>IF(基本情報入力シート!C500="","",基本情報入力シート!C500)</f>
        <v/>
      </c>
      <c r="C463" s="750"/>
      <c r="D463" s="750"/>
      <c r="E463" s="750"/>
      <c r="F463" s="750"/>
      <c r="G463" s="750"/>
      <c r="H463" s="750"/>
      <c r="I463" s="761"/>
      <c r="J463" s="767" t="str">
        <f>IF(基本情報入力シート!M500="","",基本情報入力シート!M500)</f>
        <v/>
      </c>
      <c r="K463" s="768" t="str">
        <f>IF(基本情報入力シート!R500="","",基本情報入力シート!R500)</f>
        <v/>
      </c>
      <c r="L463" s="768" t="str">
        <f>IF(基本情報入力シート!W500="","",基本情報入力シート!W500)</f>
        <v/>
      </c>
      <c r="M463" s="784" t="str">
        <f>IF(基本情報入力シート!X500="","",基本情報入力シート!X500)</f>
        <v/>
      </c>
      <c r="N463" s="796" t="str">
        <f>IF(基本情報入力シート!Y500="","",基本情報入力シート!Y500)</f>
        <v/>
      </c>
      <c r="O463" s="804"/>
      <c r="P463" s="808"/>
      <c r="Q463" s="813"/>
      <c r="R463" s="820"/>
      <c r="S463" s="825"/>
      <c r="T463" s="830" t="str">
        <f>IFERROR(S463*VLOOKUP(AE463,'【参考】数式用3'!$AD$3:$BA$14,MATCH(N463,'【参考】数式用3'!$AD$2:$BA$2,0)),"")</f>
        <v/>
      </c>
      <c r="U463" s="835"/>
      <c r="V463" s="842"/>
      <c r="W463" s="843"/>
      <c r="X463" s="852" t="str">
        <f>IFERROR(V463*VLOOKUP(AF463,'【参考】数式用3'!$AD$15:$BA$23,MATCH(N463,'【参考】数式用3'!$AD$2:$BA$2,0)),"")</f>
        <v/>
      </c>
      <c r="Y463" s="861"/>
      <c r="Z463" s="864"/>
      <c r="AA463" s="870"/>
      <c r="AB463" s="852" t="str">
        <f>IFERROR(AA463*VLOOKUP(AG463,'【参考】数式用3'!$AD$24:$BA$27,MATCH(N463,'【参考】数式用3'!$AD$2:$BA$2,0)),"")</f>
        <v/>
      </c>
      <c r="AC463" s="878"/>
      <c r="AD463" s="881" t="str">
        <f t="shared" si="24"/>
        <v/>
      </c>
      <c r="AE463" s="884" t="str">
        <f t="shared" si="25"/>
        <v/>
      </c>
      <c r="AF463" s="884" t="str">
        <f t="shared" si="26"/>
        <v/>
      </c>
      <c r="AG463" s="884" t="str">
        <f t="shared" si="27"/>
        <v/>
      </c>
    </row>
    <row r="464" spans="1:33" ht="24.9" customHeight="1">
      <c r="A464" s="729">
        <v>449</v>
      </c>
      <c r="B464" s="742" t="str">
        <f>IF(基本情報入力シート!C501="","",基本情報入力シート!C501)</f>
        <v/>
      </c>
      <c r="C464" s="750"/>
      <c r="D464" s="750"/>
      <c r="E464" s="750"/>
      <c r="F464" s="750"/>
      <c r="G464" s="750"/>
      <c r="H464" s="750"/>
      <c r="I464" s="761"/>
      <c r="J464" s="767" t="str">
        <f>IF(基本情報入力シート!M501="","",基本情報入力シート!M501)</f>
        <v/>
      </c>
      <c r="K464" s="768" t="str">
        <f>IF(基本情報入力シート!R501="","",基本情報入力シート!R501)</f>
        <v/>
      </c>
      <c r="L464" s="768" t="str">
        <f>IF(基本情報入力シート!W501="","",基本情報入力シート!W501)</f>
        <v/>
      </c>
      <c r="M464" s="784" t="str">
        <f>IF(基本情報入力シート!X501="","",基本情報入力シート!X501)</f>
        <v/>
      </c>
      <c r="N464" s="796" t="str">
        <f>IF(基本情報入力シート!Y501="","",基本情報入力シート!Y501)</f>
        <v/>
      </c>
      <c r="O464" s="804"/>
      <c r="P464" s="808"/>
      <c r="Q464" s="813"/>
      <c r="R464" s="820"/>
      <c r="S464" s="825"/>
      <c r="T464" s="830" t="str">
        <f>IFERROR(S464*VLOOKUP(AE464,'【参考】数式用3'!$AD$3:$BA$14,MATCH(N464,'【参考】数式用3'!$AD$2:$BA$2,0)),"")</f>
        <v/>
      </c>
      <c r="U464" s="835"/>
      <c r="V464" s="842"/>
      <c r="W464" s="843"/>
      <c r="X464" s="852" t="str">
        <f>IFERROR(V464*VLOOKUP(AF464,'【参考】数式用3'!$AD$15:$BA$23,MATCH(N464,'【参考】数式用3'!$AD$2:$BA$2,0)),"")</f>
        <v/>
      </c>
      <c r="Y464" s="861"/>
      <c r="Z464" s="864"/>
      <c r="AA464" s="870"/>
      <c r="AB464" s="852" t="str">
        <f>IFERROR(AA464*VLOOKUP(AG464,'【参考】数式用3'!$AD$24:$BA$27,MATCH(N464,'【参考】数式用3'!$AD$2:$BA$2,0)),"")</f>
        <v/>
      </c>
      <c r="AC464" s="878"/>
      <c r="AD464" s="881" t="str">
        <f t="shared" ref="AD464:AD527" si="28">IF(OR(U464="特定加算Ⅰ",U464="特定加算Ⅱ"),IF(OR(AND(N464&lt;&gt;"訪問型サービス（総合事業）",N464&lt;&gt;"通所型サービス（総合事業）",N464&lt;&gt;"（介護予防）短期入所生活介護",N464&lt;&gt;"（介護予防）短期入所療養介護（老健）",N464&lt;&gt;"（介護予防）短期入所療養介護 （病院等（老健以外）)",N464&lt;&gt;"（介護予防）短期入所療養介護（医療院）"),W464&lt;&gt;""),1,""),"")</f>
        <v/>
      </c>
      <c r="AE464" s="884" t="str">
        <f t="shared" ref="AE464:AE527" si="29">IF(AND(O464="",R464=""),"",O464&amp;"から"&amp;R464)</f>
        <v/>
      </c>
      <c r="AF464" s="884" t="str">
        <f t="shared" ref="AF464:AF527" si="30">IF(AND(P464="",U464=""),"",P464&amp;"から"&amp;U464)</f>
        <v/>
      </c>
      <c r="AG464" s="884" t="str">
        <f t="shared" ref="AG464:AG527" si="31">IF(AND(Q464="",Z464=""),"",Q464&amp;"から"&amp;Z464)</f>
        <v/>
      </c>
    </row>
    <row r="465" spans="1:33" ht="24.9" customHeight="1">
      <c r="A465" s="729">
        <v>450</v>
      </c>
      <c r="B465" s="742" t="str">
        <f>IF(基本情報入力シート!C502="","",基本情報入力シート!C502)</f>
        <v/>
      </c>
      <c r="C465" s="750"/>
      <c r="D465" s="750"/>
      <c r="E465" s="750"/>
      <c r="F465" s="750"/>
      <c r="G465" s="750"/>
      <c r="H465" s="750"/>
      <c r="I465" s="761"/>
      <c r="J465" s="767" t="str">
        <f>IF(基本情報入力シート!M502="","",基本情報入力シート!M502)</f>
        <v/>
      </c>
      <c r="K465" s="768" t="str">
        <f>IF(基本情報入力シート!R502="","",基本情報入力シート!R502)</f>
        <v/>
      </c>
      <c r="L465" s="768" t="str">
        <f>IF(基本情報入力シート!W502="","",基本情報入力シート!W502)</f>
        <v/>
      </c>
      <c r="M465" s="784" t="str">
        <f>IF(基本情報入力シート!X502="","",基本情報入力シート!X502)</f>
        <v/>
      </c>
      <c r="N465" s="796" t="str">
        <f>IF(基本情報入力シート!Y502="","",基本情報入力シート!Y502)</f>
        <v/>
      </c>
      <c r="O465" s="804"/>
      <c r="P465" s="808"/>
      <c r="Q465" s="813"/>
      <c r="R465" s="820"/>
      <c r="S465" s="825"/>
      <c r="T465" s="830" t="str">
        <f>IFERROR(S465*VLOOKUP(AE465,'【参考】数式用3'!$AD$3:$BA$14,MATCH(N465,'【参考】数式用3'!$AD$2:$BA$2,0)),"")</f>
        <v/>
      </c>
      <c r="U465" s="835"/>
      <c r="V465" s="842"/>
      <c r="W465" s="843"/>
      <c r="X465" s="852" t="str">
        <f>IFERROR(V465*VLOOKUP(AF465,'【参考】数式用3'!$AD$15:$BA$23,MATCH(N465,'【参考】数式用3'!$AD$2:$BA$2,0)),"")</f>
        <v/>
      </c>
      <c r="Y465" s="861"/>
      <c r="Z465" s="864"/>
      <c r="AA465" s="870"/>
      <c r="AB465" s="852" t="str">
        <f>IFERROR(AA465*VLOOKUP(AG465,'【参考】数式用3'!$AD$24:$BA$27,MATCH(N465,'【参考】数式用3'!$AD$2:$BA$2,0)),"")</f>
        <v/>
      </c>
      <c r="AC465" s="878"/>
      <c r="AD465" s="881" t="str">
        <f t="shared" si="28"/>
        <v/>
      </c>
      <c r="AE465" s="884" t="str">
        <f t="shared" si="29"/>
        <v/>
      </c>
      <c r="AF465" s="884" t="str">
        <f t="shared" si="30"/>
        <v/>
      </c>
      <c r="AG465" s="884" t="str">
        <f t="shared" si="31"/>
        <v/>
      </c>
    </row>
    <row r="466" spans="1:33" ht="24.9" customHeight="1">
      <c r="A466" s="729">
        <v>451</v>
      </c>
      <c r="B466" s="742" t="str">
        <f>IF(基本情報入力シート!C503="","",基本情報入力シート!C503)</f>
        <v/>
      </c>
      <c r="C466" s="750"/>
      <c r="D466" s="750"/>
      <c r="E466" s="750"/>
      <c r="F466" s="750"/>
      <c r="G466" s="750"/>
      <c r="H466" s="750"/>
      <c r="I466" s="761"/>
      <c r="J466" s="767" t="str">
        <f>IF(基本情報入力シート!M503="","",基本情報入力シート!M503)</f>
        <v/>
      </c>
      <c r="K466" s="768" t="str">
        <f>IF(基本情報入力シート!R503="","",基本情報入力シート!R503)</f>
        <v/>
      </c>
      <c r="L466" s="768" t="str">
        <f>IF(基本情報入力シート!W503="","",基本情報入力シート!W503)</f>
        <v/>
      </c>
      <c r="M466" s="784" t="str">
        <f>IF(基本情報入力シート!X503="","",基本情報入力シート!X503)</f>
        <v/>
      </c>
      <c r="N466" s="796" t="str">
        <f>IF(基本情報入力シート!Y503="","",基本情報入力シート!Y503)</f>
        <v/>
      </c>
      <c r="O466" s="804"/>
      <c r="P466" s="808"/>
      <c r="Q466" s="813"/>
      <c r="R466" s="820"/>
      <c r="S466" s="825"/>
      <c r="T466" s="830" t="str">
        <f>IFERROR(S466*VLOOKUP(AE466,'【参考】数式用3'!$AD$3:$BA$14,MATCH(N466,'【参考】数式用3'!$AD$2:$BA$2,0)),"")</f>
        <v/>
      </c>
      <c r="U466" s="835"/>
      <c r="V466" s="842"/>
      <c r="W466" s="843"/>
      <c r="X466" s="852" t="str">
        <f>IFERROR(V466*VLOOKUP(AF466,'【参考】数式用3'!$AD$15:$BA$23,MATCH(N466,'【参考】数式用3'!$AD$2:$BA$2,0)),"")</f>
        <v/>
      </c>
      <c r="Y466" s="861"/>
      <c r="Z466" s="864"/>
      <c r="AA466" s="870"/>
      <c r="AB466" s="852" t="str">
        <f>IFERROR(AA466*VLOOKUP(AG466,'【参考】数式用3'!$AD$24:$BA$27,MATCH(N466,'【参考】数式用3'!$AD$2:$BA$2,0)),"")</f>
        <v/>
      </c>
      <c r="AC466" s="878"/>
      <c r="AD466" s="881" t="str">
        <f t="shared" si="28"/>
        <v/>
      </c>
      <c r="AE466" s="884" t="str">
        <f t="shared" si="29"/>
        <v/>
      </c>
      <c r="AF466" s="884" t="str">
        <f t="shared" si="30"/>
        <v/>
      </c>
      <c r="AG466" s="884" t="str">
        <f t="shared" si="31"/>
        <v/>
      </c>
    </row>
    <row r="467" spans="1:33" ht="24.9" customHeight="1">
      <c r="A467" s="729">
        <v>452</v>
      </c>
      <c r="B467" s="742" t="str">
        <f>IF(基本情報入力シート!C504="","",基本情報入力シート!C504)</f>
        <v/>
      </c>
      <c r="C467" s="750"/>
      <c r="D467" s="750"/>
      <c r="E467" s="750"/>
      <c r="F467" s="750"/>
      <c r="G467" s="750"/>
      <c r="H467" s="750"/>
      <c r="I467" s="761"/>
      <c r="J467" s="767" t="str">
        <f>IF(基本情報入力シート!M504="","",基本情報入力シート!M504)</f>
        <v/>
      </c>
      <c r="K467" s="768" t="str">
        <f>IF(基本情報入力シート!R504="","",基本情報入力シート!R504)</f>
        <v/>
      </c>
      <c r="L467" s="768" t="str">
        <f>IF(基本情報入力シート!W504="","",基本情報入力シート!W504)</f>
        <v/>
      </c>
      <c r="M467" s="784" t="str">
        <f>IF(基本情報入力シート!X504="","",基本情報入力シート!X504)</f>
        <v/>
      </c>
      <c r="N467" s="796" t="str">
        <f>IF(基本情報入力シート!Y504="","",基本情報入力シート!Y504)</f>
        <v/>
      </c>
      <c r="O467" s="804"/>
      <c r="P467" s="808"/>
      <c r="Q467" s="813"/>
      <c r="R467" s="820"/>
      <c r="S467" s="825"/>
      <c r="T467" s="830" t="str">
        <f>IFERROR(S467*VLOOKUP(AE467,'【参考】数式用3'!$AD$3:$BA$14,MATCH(N467,'【参考】数式用3'!$AD$2:$BA$2,0)),"")</f>
        <v/>
      </c>
      <c r="U467" s="835"/>
      <c r="V467" s="842"/>
      <c r="W467" s="843"/>
      <c r="X467" s="852" t="str">
        <f>IFERROR(V467*VLOOKUP(AF467,'【参考】数式用3'!$AD$15:$BA$23,MATCH(N467,'【参考】数式用3'!$AD$2:$BA$2,0)),"")</f>
        <v/>
      </c>
      <c r="Y467" s="861"/>
      <c r="Z467" s="864"/>
      <c r="AA467" s="870"/>
      <c r="AB467" s="852" t="str">
        <f>IFERROR(AA467*VLOOKUP(AG467,'【参考】数式用3'!$AD$24:$BA$27,MATCH(N467,'【参考】数式用3'!$AD$2:$BA$2,0)),"")</f>
        <v/>
      </c>
      <c r="AC467" s="878"/>
      <c r="AD467" s="881" t="str">
        <f t="shared" si="28"/>
        <v/>
      </c>
      <c r="AE467" s="884" t="str">
        <f t="shared" si="29"/>
        <v/>
      </c>
      <c r="AF467" s="884" t="str">
        <f t="shared" si="30"/>
        <v/>
      </c>
      <c r="AG467" s="884" t="str">
        <f t="shared" si="31"/>
        <v/>
      </c>
    </row>
    <row r="468" spans="1:33" ht="24.9" customHeight="1">
      <c r="A468" s="729">
        <v>453</v>
      </c>
      <c r="B468" s="742" t="str">
        <f>IF(基本情報入力シート!C505="","",基本情報入力シート!C505)</f>
        <v/>
      </c>
      <c r="C468" s="750"/>
      <c r="D468" s="750"/>
      <c r="E468" s="750"/>
      <c r="F468" s="750"/>
      <c r="G468" s="750"/>
      <c r="H468" s="750"/>
      <c r="I468" s="761"/>
      <c r="J468" s="767" t="str">
        <f>IF(基本情報入力シート!M505="","",基本情報入力シート!M505)</f>
        <v/>
      </c>
      <c r="K468" s="768" t="str">
        <f>IF(基本情報入力シート!R505="","",基本情報入力シート!R505)</f>
        <v/>
      </c>
      <c r="L468" s="768" t="str">
        <f>IF(基本情報入力シート!W505="","",基本情報入力シート!W505)</f>
        <v/>
      </c>
      <c r="M468" s="784" t="str">
        <f>IF(基本情報入力シート!X505="","",基本情報入力シート!X505)</f>
        <v/>
      </c>
      <c r="N468" s="796" t="str">
        <f>IF(基本情報入力シート!Y505="","",基本情報入力シート!Y505)</f>
        <v/>
      </c>
      <c r="O468" s="804"/>
      <c r="P468" s="808"/>
      <c r="Q468" s="813"/>
      <c r="R468" s="820"/>
      <c r="S468" s="825"/>
      <c r="T468" s="830" t="str">
        <f>IFERROR(S468*VLOOKUP(AE468,'【参考】数式用3'!$AD$3:$BA$14,MATCH(N468,'【参考】数式用3'!$AD$2:$BA$2,0)),"")</f>
        <v/>
      </c>
      <c r="U468" s="835"/>
      <c r="V468" s="842"/>
      <c r="W468" s="843"/>
      <c r="X468" s="852" t="str">
        <f>IFERROR(V468*VLOOKUP(AF468,'【参考】数式用3'!$AD$15:$BA$23,MATCH(N468,'【参考】数式用3'!$AD$2:$BA$2,0)),"")</f>
        <v/>
      </c>
      <c r="Y468" s="861"/>
      <c r="Z468" s="864"/>
      <c r="AA468" s="870"/>
      <c r="AB468" s="852" t="str">
        <f>IFERROR(AA468*VLOOKUP(AG468,'【参考】数式用3'!$AD$24:$BA$27,MATCH(N468,'【参考】数式用3'!$AD$2:$BA$2,0)),"")</f>
        <v/>
      </c>
      <c r="AC468" s="878"/>
      <c r="AD468" s="881" t="str">
        <f t="shared" si="28"/>
        <v/>
      </c>
      <c r="AE468" s="884" t="str">
        <f t="shared" si="29"/>
        <v/>
      </c>
      <c r="AF468" s="884" t="str">
        <f t="shared" si="30"/>
        <v/>
      </c>
      <c r="AG468" s="884" t="str">
        <f t="shared" si="31"/>
        <v/>
      </c>
    </row>
    <row r="469" spans="1:33" ht="24.9" customHeight="1">
      <c r="A469" s="729">
        <v>454</v>
      </c>
      <c r="B469" s="742" t="str">
        <f>IF(基本情報入力シート!C506="","",基本情報入力シート!C506)</f>
        <v/>
      </c>
      <c r="C469" s="750"/>
      <c r="D469" s="750"/>
      <c r="E469" s="750"/>
      <c r="F469" s="750"/>
      <c r="G469" s="750"/>
      <c r="H469" s="750"/>
      <c r="I469" s="761"/>
      <c r="J469" s="767" t="str">
        <f>IF(基本情報入力シート!M506="","",基本情報入力シート!M506)</f>
        <v/>
      </c>
      <c r="K469" s="768" t="str">
        <f>IF(基本情報入力シート!R506="","",基本情報入力シート!R506)</f>
        <v/>
      </c>
      <c r="L469" s="768" t="str">
        <f>IF(基本情報入力シート!W506="","",基本情報入力シート!W506)</f>
        <v/>
      </c>
      <c r="M469" s="784" t="str">
        <f>IF(基本情報入力シート!X506="","",基本情報入力シート!X506)</f>
        <v/>
      </c>
      <c r="N469" s="796" t="str">
        <f>IF(基本情報入力シート!Y506="","",基本情報入力シート!Y506)</f>
        <v/>
      </c>
      <c r="O469" s="804"/>
      <c r="P469" s="808"/>
      <c r="Q469" s="813"/>
      <c r="R469" s="820"/>
      <c r="S469" s="825"/>
      <c r="T469" s="830" t="str">
        <f>IFERROR(S469*VLOOKUP(AE469,'【参考】数式用3'!$AD$3:$BA$14,MATCH(N469,'【参考】数式用3'!$AD$2:$BA$2,0)),"")</f>
        <v/>
      </c>
      <c r="U469" s="835"/>
      <c r="V469" s="842"/>
      <c r="W469" s="843"/>
      <c r="X469" s="852" t="str">
        <f>IFERROR(V469*VLOOKUP(AF469,'【参考】数式用3'!$AD$15:$BA$23,MATCH(N469,'【参考】数式用3'!$AD$2:$BA$2,0)),"")</f>
        <v/>
      </c>
      <c r="Y469" s="861"/>
      <c r="Z469" s="864"/>
      <c r="AA469" s="870"/>
      <c r="AB469" s="852" t="str">
        <f>IFERROR(AA469*VLOOKUP(AG469,'【参考】数式用3'!$AD$24:$BA$27,MATCH(N469,'【参考】数式用3'!$AD$2:$BA$2,0)),"")</f>
        <v/>
      </c>
      <c r="AC469" s="878"/>
      <c r="AD469" s="881" t="str">
        <f t="shared" si="28"/>
        <v/>
      </c>
      <c r="AE469" s="884" t="str">
        <f t="shared" si="29"/>
        <v/>
      </c>
      <c r="AF469" s="884" t="str">
        <f t="shared" si="30"/>
        <v/>
      </c>
      <c r="AG469" s="884" t="str">
        <f t="shared" si="31"/>
        <v/>
      </c>
    </row>
    <row r="470" spans="1:33" ht="24.9" customHeight="1">
      <c r="A470" s="729">
        <v>455</v>
      </c>
      <c r="B470" s="742" t="str">
        <f>IF(基本情報入力シート!C507="","",基本情報入力シート!C507)</f>
        <v/>
      </c>
      <c r="C470" s="750"/>
      <c r="D470" s="750"/>
      <c r="E470" s="750"/>
      <c r="F470" s="750"/>
      <c r="G470" s="750"/>
      <c r="H470" s="750"/>
      <c r="I470" s="761"/>
      <c r="J470" s="767" t="str">
        <f>IF(基本情報入力シート!M507="","",基本情報入力シート!M507)</f>
        <v/>
      </c>
      <c r="K470" s="768" t="str">
        <f>IF(基本情報入力シート!R507="","",基本情報入力シート!R507)</f>
        <v/>
      </c>
      <c r="L470" s="768" t="str">
        <f>IF(基本情報入力シート!W507="","",基本情報入力シート!W507)</f>
        <v/>
      </c>
      <c r="M470" s="784" t="str">
        <f>IF(基本情報入力シート!X507="","",基本情報入力シート!X507)</f>
        <v/>
      </c>
      <c r="N470" s="796" t="str">
        <f>IF(基本情報入力シート!Y507="","",基本情報入力シート!Y507)</f>
        <v/>
      </c>
      <c r="O470" s="804"/>
      <c r="P470" s="808"/>
      <c r="Q470" s="813"/>
      <c r="R470" s="820"/>
      <c r="S470" s="825"/>
      <c r="T470" s="830" t="str">
        <f>IFERROR(S470*VLOOKUP(AE470,'【参考】数式用3'!$AD$3:$BA$14,MATCH(N470,'【参考】数式用3'!$AD$2:$BA$2,0)),"")</f>
        <v/>
      </c>
      <c r="U470" s="835"/>
      <c r="V470" s="842"/>
      <c r="W470" s="843"/>
      <c r="X470" s="852" t="str">
        <f>IFERROR(V470*VLOOKUP(AF470,'【参考】数式用3'!$AD$15:$BA$23,MATCH(N470,'【参考】数式用3'!$AD$2:$BA$2,0)),"")</f>
        <v/>
      </c>
      <c r="Y470" s="861"/>
      <c r="Z470" s="864"/>
      <c r="AA470" s="870"/>
      <c r="AB470" s="852" t="str">
        <f>IFERROR(AA470*VLOOKUP(AG470,'【参考】数式用3'!$AD$24:$BA$27,MATCH(N470,'【参考】数式用3'!$AD$2:$BA$2,0)),"")</f>
        <v/>
      </c>
      <c r="AC470" s="878"/>
      <c r="AD470" s="881" t="str">
        <f t="shared" si="28"/>
        <v/>
      </c>
      <c r="AE470" s="884" t="str">
        <f t="shared" si="29"/>
        <v/>
      </c>
      <c r="AF470" s="884" t="str">
        <f t="shared" si="30"/>
        <v/>
      </c>
      <c r="AG470" s="884" t="str">
        <f t="shared" si="31"/>
        <v/>
      </c>
    </row>
    <row r="471" spans="1:33" ht="24.9" customHeight="1">
      <c r="A471" s="729">
        <v>456</v>
      </c>
      <c r="B471" s="742" t="str">
        <f>IF(基本情報入力シート!C508="","",基本情報入力シート!C508)</f>
        <v/>
      </c>
      <c r="C471" s="750"/>
      <c r="D471" s="750"/>
      <c r="E471" s="750"/>
      <c r="F471" s="750"/>
      <c r="G471" s="750"/>
      <c r="H471" s="750"/>
      <c r="I471" s="761"/>
      <c r="J471" s="767" t="str">
        <f>IF(基本情報入力シート!M508="","",基本情報入力シート!M508)</f>
        <v/>
      </c>
      <c r="K471" s="768" t="str">
        <f>IF(基本情報入力シート!R508="","",基本情報入力シート!R508)</f>
        <v/>
      </c>
      <c r="L471" s="768" t="str">
        <f>IF(基本情報入力シート!W508="","",基本情報入力シート!W508)</f>
        <v/>
      </c>
      <c r="M471" s="784" t="str">
        <f>IF(基本情報入力シート!X508="","",基本情報入力シート!X508)</f>
        <v/>
      </c>
      <c r="N471" s="796" t="str">
        <f>IF(基本情報入力シート!Y508="","",基本情報入力シート!Y508)</f>
        <v/>
      </c>
      <c r="O471" s="804"/>
      <c r="P471" s="808"/>
      <c r="Q471" s="813"/>
      <c r="R471" s="820"/>
      <c r="S471" s="825"/>
      <c r="T471" s="830" t="str">
        <f>IFERROR(S471*VLOOKUP(AE471,'【参考】数式用3'!$AD$3:$BA$14,MATCH(N471,'【参考】数式用3'!$AD$2:$BA$2,0)),"")</f>
        <v/>
      </c>
      <c r="U471" s="835"/>
      <c r="V471" s="842"/>
      <c r="W471" s="843"/>
      <c r="X471" s="852" t="str">
        <f>IFERROR(V471*VLOOKUP(AF471,'【参考】数式用3'!$AD$15:$BA$23,MATCH(N471,'【参考】数式用3'!$AD$2:$BA$2,0)),"")</f>
        <v/>
      </c>
      <c r="Y471" s="861"/>
      <c r="Z471" s="864"/>
      <c r="AA471" s="870"/>
      <c r="AB471" s="852" t="str">
        <f>IFERROR(AA471*VLOOKUP(AG471,'【参考】数式用3'!$AD$24:$BA$27,MATCH(N471,'【参考】数式用3'!$AD$2:$BA$2,0)),"")</f>
        <v/>
      </c>
      <c r="AC471" s="878"/>
      <c r="AD471" s="881" t="str">
        <f t="shared" si="28"/>
        <v/>
      </c>
      <c r="AE471" s="884" t="str">
        <f t="shared" si="29"/>
        <v/>
      </c>
      <c r="AF471" s="884" t="str">
        <f t="shared" si="30"/>
        <v/>
      </c>
      <c r="AG471" s="884" t="str">
        <f t="shared" si="31"/>
        <v/>
      </c>
    </row>
    <row r="472" spans="1:33" ht="24.9" customHeight="1">
      <c r="A472" s="729">
        <v>457</v>
      </c>
      <c r="B472" s="742" t="str">
        <f>IF(基本情報入力シート!C509="","",基本情報入力シート!C509)</f>
        <v/>
      </c>
      <c r="C472" s="750"/>
      <c r="D472" s="750"/>
      <c r="E472" s="750"/>
      <c r="F472" s="750"/>
      <c r="G472" s="750"/>
      <c r="H472" s="750"/>
      <c r="I472" s="761"/>
      <c r="J472" s="767" t="str">
        <f>IF(基本情報入力シート!M509="","",基本情報入力シート!M509)</f>
        <v/>
      </c>
      <c r="K472" s="768" t="str">
        <f>IF(基本情報入力シート!R509="","",基本情報入力シート!R509)</f>
        <v/>
      </c>
      <c r="L472" s="768" t="str">
        <f>IF(基本情報入力シート!W509="","",基本情報入力シート!W509)</f>
        <v/>
      </c>
      <c r="M472" s="784" t="str">
        <f>IF(基本情報入力シート!X509="","",基本情報入力シート!X509)</f>
        <v/>
      </c>
      <c r="N472" s="796" t="str">
        <f>IF(基本情報入力シート!Y509="","",基本情報入力シート!Y509)</f>
        <v/>
      </c>
      <c r="O472" s="804"/>
      <c r="P472" s="808"/>
      <c r="Q472" s="813"/>
      <c r="R472" s="820"/>
      <c r="S472" s="825"/>
      <c r="T472" s="830" t="str">
        <f>IFERROR(S472*VLOOKUP(AE472,'【参考】数式用3'!$AD$3:$BA$14,MATCH(N472,'【参考】数式用3'!$AD$2:$BA$2,0)),"")</f>
        <v/>
      </c>
      <c r="U472" s="835"/>
      <c r="V472" s="842"/>
      <c r="W472" s="843"/>
      <c r="X472" s="852" t="str">
        <f>IFERROR(V472*VLOOKUP(AF472,'【参考】数式用3'!$AD$15:$BA$23,MATCH(N472,'【参考】数式用3'!$AD$2:$BA$2,0)),"")</f>
        <v/>
      </c>
      <c r="Y472" s="861"/>
      <c r="Z472" s="864"/>
      <c r="AA472" s="870"/>
      <c r="AB472" s="852" t="str">
        <f>IFERROR(AA472*VLOOKUP(AG472,'【参考】数式用3'!$AD$24:$BA$27,MATCH(N472,'【参考】数式用3'!$AD$2:$BA$2,0)),"")</f>
        <v/>
      </c>
      <c r="AC472" s="878"/>
      <c r="AD472" s="881" t="str">
        <f t="shared" si="28"/>
        <v/>
      </c>
      <c r="AE472" s="884" t="str">
        <f t="shared" si="29"/>
        <v/>
      </c>
      <c r="AF472" s="884" t="str">
        <f t="shared" si="30"/>
        <v/>
      </c>
      <c r="AG472" s="884" t="str">
        <f t="shared" si="31"/>
        <v/>
      </c>
    </row>
    <row r="473" spans="1:33" ht="24.9" customHeight="1">
      <c r="A473" s="729">
        <v>458</v>
      </c>
      <c r="B473" s="742" t="str">
        <f>IF(基本情報入力シート!C510="","",基本情報入力シート!C510)</f>
        <v/>
      </c>
      <c r="C473" s="750"/>
      <c r="D473" s="750"/>
      <c r="E473" s="750"/>
      <c r="F473" s="750"/>
      <c r="G473" s="750"/>
      <c r="H473" s="750"/>
      <c r="I473" s="761"/>
      <c r="J473" s="767" t="str">
        <f>IF(基本情報入力シート!M510="","",基本情報入力シート!M510)</f>
        <v/>
      </c>
      <c r="K473" s="768" t="str">
        <f>IF(基本情報入力シート!R510="","",基本情報入力シート!R510)</f>
        <v/>
      </c>
      <c r="L473" s="768" t="str">
        <f>IF(基本情報入力シート!W510="","",基本情報入力シート!W510)</f>
        <v/>
      </c>
      <c r="M473" s="784" t="str">
        <f>IF(基本情報入力シート!X510="","",基本情報入力シート!X510)</f>
        <v/>
      </c>
      <c r="N473" s="796" t="str">
        <f>IF(基本情報入力シート!Y510="","",基本情報入力シート!Y510)</f>
        <v/>
      </c>
      <c r="O473" s="804"/>
      <c r="P473" s="808"/>
      <c r="Q473" s="813"/>
      <c r="R473" s="820"/>
      <c r="S473" s="825"/>
      <c r="T473" s="830" t="str">
        <f>IFERROR(S473*VLOOKUP(AE473,'【参考】数式用3'!$AD$3:$BA$14,MATCH(N473,'【参考】数式用3'!$AD$2:$BA$2,0)),"")</f>
        <v/>
      </c>
      <c r="U473" s="835"/>
      <c r="V473" s="842"/>
      <c r="W473" s="843"/>
      <c r="X473" s="852" t="str">
        <f>IFERROR(V473*VLOOKUP(AF473,'【参考】数式用3'!$AD$15:$BA$23,MATCH(N473,'【参考】数式用3'!$AD$2:$BA$2,0)),"")</f>
        <v/>
      </c>
      <c r="Y473" s="861"/>
      <c r="Z473" s="864"/>
      <c r="AA473" s="870"/>
      <c r="AB473" s="852" t="str">
        <f>IFERROR(AA473*VLOOKUP(AG473,'【参考】数式用3'!$AD$24:$BA$27,MATCH(N473,'【参考】数式用3'!$AD$2:$BA$2,0)),"")</f>
        <v/>
      </c>
      <c r="AC473" s="878"/>
      <c r="AD473" s="881" t="str">
        <f t="shared" si="28"/>
        <v/>
      </c>
      <c r="AE473" s="884" t="str">
        <f t="shared" si="29"/>
        <v/>
      </c>
      <c r="AF473" s="884" t="str">
        <f t="shared" si="30"/>
        <v/>
      </c>
      <c r="AG473" s="884" t="str">
        <f t="shared" si="31"/>
        <v/>
      </c>
    </row>
    <row r="474" spans="1:33" ht="24.9" customHeight="1">
      <c r="A474" s="729">
        <v>459</v>
      </c>
      <c r="B474" s="742" t="str">
        <f>IF(基本情報入力シート!C511="","",基本情報入力シート!C511)</f>
        <v/>
      </c>
      <c r="C474" s="750"/>
      <c r="D474" s="750"/>
      <c r="E474" s="750"/>
      <c r="F474" s="750"/>
      <c r="G474" s="750"/>
      <c r="H474" s="750"/>
      <c r="I474" s="761"/>
      <c r="J474" s="767" t="str">
        <f>IF(基本情報入力シート!M511="","",基本情報入力シート!M511)</f>
        <v/>
      </c>
      <c r="K474" s="768" t="str">
        <f>IF(基本情報入力シート!R511="","",基本情報入力シート!R511)</f>
        <v/>
      </c>
      <c r="L474" s="768" t="str">
        <f>IF(基本情報入力シート!W511="","",基本情報入力シート!W511)</f>
        <v/>
      </c>
      <c r="M474" s="784" t="str">
        <f>IF(基本情報入力シート!X511="","",基本情報入力シート!X511)</f>
        <v/>
      </c>
      <c r="N474" s="796" t="str">
        <f>IF(基本情報入力シート!Y511="","",基本情報入力シート!Y511)</f>
        <v/>
      </c>
      <c r="O474" s="804"/>
      <c r="P474" s="808"/>
      <c r="Q474" s="813"/>
      <c r="R474" s="820"/>
      <c r="S474" s="825"/>
      <c r="T474" s="830" t="str">
        <f>IFERROR(S474*VLOOKUP(AE474,'【参考】数式用3'!$AD$3:$BA$14,MATCH(N474,'【参考】数式用3'!$AD$2:$BA$2,0)),"")</f>
        <v/>
      </c>
      <c r="U474" s="835"/>
      <c r="V474" s="842"/>
      <c r="W474" s="843"/>
      <c r="X474" s="852" t="str">
        <f>IFERROR(V474*VLOOKUP(AF474,'【参考】数式用3'!$AD$15:$BA$23,MATCH(N474,'【参考】数式用3'!$AD$2:$BA$2,0)),"")</f>
        <v/>
      </c>
      <c r="Y474" s="861"/>
      <c r="Z474" s="864"/>
      <c r="AA474" s="870"/>
      <c r="AB474" s="852" t="str">
        <f>IFERROR(AA474*VLOOKUP(AG474,'【参考】数式用3'!$AD$24:$BA$27,MATCH(N474,'【参考】数式用3'!$AD$2:$BA$2,0)),"")</f>
        <v/>
      </c>
      <c r="AC474" s="878"/>
      <c r="AD474" s="881" t="str">
        <f t="shared" si="28"/>
        <v/>
      </c>
      <c r="AE474" s="884" t="str">
        <f t="shared" si="29"/>
        <v/>
      </c>
      <c r="AF474" s="884" t="str">
        <f t="shared" si="30"/>
        <v/>
      </c>
      <c r="AG474" s="884" t="str">
        <f t="shared" si="31"/>
        <v/>
      </c>
    </row>
    <row r="475" spans="1:33" ht="24.9" customHeight="1">
      <c r="A475" s="729">
        <v>460</v>
      </c>
      <c r="B475" s="742" t="str">
        <f>IF(基本情報入力シート!C512="","",基本情報入力シート!C512)</f>
        <v/>
      </c>
      <c r="C475" s="750"/>
      <c r="D475" s="750"/>
      <c r="E475" s="750"/>
      <c r="F475" s="750"/>
      <c r="G475" s="750"/>
      <c r="H475" s="750"/>
      <c r="I475" s="761"/>
      <c r="J475" s="767" t="str">
        <f>IF(基本情報入力シート!M512="","",基本情報入力シート!M512)</f>
        <v/>
      </c>
      <c r="K475" s="768" t="str">
        <f>IF(基本情報入力シート!R512="","",基本情報入力シート!R512)</f>
        <v/>
      </c>
      <c r="L475" s="768" t="str">
        <f>IF(基本情報入力シート!W512="","",基本情報入力シート!W512)</f>
        <v/>
      </c>
      <c r="M475" s="784" t="str">
        <f>IF(基本情報入力シート!X512="","",基本情報入力シート!X512)</f>
        <v/>
      </c>
      <c r="N475" s="796" t="str">
        <f>IF(基本情報入力シート!Y512="","",基本情報入力シート!Y512)</f>
        <v/>
      </c>
      <c r="O475" s="804"/>
      <c r="P475" s="808"/>
      <c r="Q475" s="813"/>
      <c r="R475" s="820"/>
      <c r="S475" s="825"/>
      <c r="T475" s="830" t="str">
        <f>IFERROR(S475*VLOOKUP(AE475,'【参考】数式用3'!$AD$3:$BA$14,MATCH(N475,'【参考】数式用3'!$AD$2:$BA$2,0)),"")</f>
        <v/>
      </c>
      <c r="U475" s="835"/>
      <c r="V475" s="842"/>
      <c r="W475" s="843"/>
      <c r="X475" s="852" t="str">
        <f>IFERROR(V475*VLOOKUP(AF475,'【参考】数式用3'!$AD$15:$BA$23,MATCH(N475,'【参考】数式用3'!$AD$2:$BA$2,0)),"")</f>
        <v/>
      </c>
      <c r="Y475" s="861"/>
      <c r="Z475" s="864"/>
      <c r="AA475" s="870"/>
      <c r="AB475" s="852" t="str">
        <f>IFERROR(AA475*VLOOKUP(AG475,'【参考】数式用3'!$AD$24:$BA$27,MATCH(N475,'【参考】数式用3'!$AD$2:$BA$2,0)),"")</f>
        <v/>
      </c>
      <c r="AC475" s="878"/>
      <c r="AD475" s="881" t="str">
        <f t="shared" si="28"/>
        <v/>
      </c>
      <c r="AE475" s="884" t="str">
        <f t="shared" si="29"/>
        <v/>
      </c>
      <c r="AF475" s="884" t="str">
        <f t="shared" si="30"/>
        <v/>
      </c>
      <c r="AG475" s="884" t="str">
        <f t="shared" si="31"/>
        <v/>
      </c>
    </row>
    <row r="476" spans="1:33" ht="24.9" customHeight="1">
      <c r="A476" s="729">
        <v>461</v>
      </c>
      <c r="B476" s="742" t="str">
        <f>IF(基本情報入力シート!C513="","",基本情報入力シート!C513)</f>
        <v/>
      </c>
      <c r="C476" s="750"/>
      <c r="D476" s="750"/>
      <c r="E476" s="750"/>
      <c r="F476" s="750"/>
      <c r="G476" s="750"/>
      <c r="H476" s="750"/>
      <c r="I476" s="761"/>
      <c r="J476" s="767" t="str">
        <f>IF(基本情報入力シート!M513="","",基本情報入力シート!M513)</f>
        <v/>
      </c>
      <c r="K476" s="768" t="str">
        <f>IF(基本情報入力シート!R513="","",基本情報入力シート!R513)</f>
        <v/>
      </c>
      <c r="L476" s="768" t="str">
        <f>IF(基本情報入力シート!W513="","",基本情報入力シート!W513)</f>
        <v/>
      </c>
      <c r="M476" s="784" t="str">
        <f>IF(基本情報入力シート!X513="","",基本情報入力シート!X513)</f>
        <v/>
      </c>
      <c r="N476" s="796" t="str">
        <f>IF(基本情報入力シート!Y513="","",基本情報入力シート!Y513)</f>
        <v/>
      </c>
      <c r="O476" s="804"/>
      <c r="P476" s="808"/>
      <c r="Q476" s="813"/>
      <c r="R476" s="820"/>
      <c r="S476" s="825"/>
      <c r="T476" s="830" t="str">
        <f>IFERROR(S476*VLOOKUP(AE476,'【参考】数式用3'!$AD$3:$BA$14,MATCH(N476,'【参考】数式用3'!$AD$2:$BA$2,0)),"")</f>
        <v/>
      </c>
      <c r="U476" s="835"/>
      <c r="V476" s="842"/>
      <c r="W476" s="843"/>
      <c r="X476" s="852" t="str">
        <f>IFERROR(V476*VLOOKUP(AF476,'【参考】数式用3'!$AD$15:$BA$23,MATCH(N476,'【参考】数式用3'!$AD$2:$BA$2,0)),"")</f>
        <v/>
      </c>
      <c r="Y476" s="861"/>
      <c r="Z476" s="864"/>
      <c r="AA476" s="870"/>
      <c r="AB476" s="852" t="str">
        <f>IFERROR(AA476*VLOOKUP(AG476,'【参考】数式用3'!$AD$24:$BA$27,MATCH(N476,'【参考】数式用3'!$AD$2:$BA$2,0)),"")</f>
        <v/>
      </c>
      <c r="AC476" s="878"/>
      <c r="AD476" s="881" t="str">
        <f t="shared" si="28"/>
        <v/>
      </c>
      <c r="AE476" s="884" t="str">
        <f t="shared" si="29"/>
        <v/>
      </c>
      <c r="AF476" s="884" t="str">
        <f t="shared" si="30"/>
        <v/>
      </c>
      <c r="AG476" s="884" t="str">
        <f t="shared" si="31"/>
        <v/>
      </c>
    </row>
    <row r="477" spans="1:33" ht="24.9" customHeight="1">
      <c r="A477" s="729">
        <v>462</v>
      </c>
      <c r="B477" s="742" t="str">
        <f>IF(基本情報入力シート!C514="","",基本情報入力シート!C514)</f>
        <v/>
      </c>
      <c r="C477" s="750"/>
      <c r="D477" s="750"/>
      <c r="E477" s="750"/>
      <c r="F477" s="750"/>
      <c r="G477" s="750"/>
      <c r="H477" s="750"/>
      <c r="I477" s="761"/>
      <c r="J477" s="767" t="str">
        <f>IF(基本情報入力シート!M514="","",基本情報入力シート!M514)</f>
        <v/>
      </c>
      <c r="K477" s="768" t="str">
        <f>IF(基本情報入力シート!R514="","",基本情報入力シート!R514)</f>
        <v/>
      </c>
      <c r="L477" s="768" t="str">
        <f>IF(基本情報入力シート!W514="","",基本情報入力シート!W514)</f>
        <v/>
      </c>
      <c r="M477" s="784" t="str">
        <f>IF(基本情報入力シート!X514="","",基本情報入力シート!X514)</f>
        <v/>
      </c>
      <c r="N477" s="796" t="str">
        <f>IF(基本情報入力シート!Y514="","",基本情報入力シート!Y514)</f>
        <v/>
      </c>
      <c r="O477" s="804"/>
      <c r="P477" s="808"/>
      <c r="Q477" s="813"/>
      <c r="R477" s="820"/>
      <c r="S477" s="825"/>
      <c r="T477" s="830" t="str">
        <f>IFERROR(S477*VLOOKUP(AE477,'【参考】数式用3'!$AD$3:$BA$14,MATCH(N477,'【参考】数式用3'!$AD$2:$BA$2,0)),"")</f>
        <v/>
      </c>
      <c r="U477" s="835"/>
      <c r="V477" s="842"/>
      <c r="W477" s="843"/>
      <c r="X477" s="852" t="str">
        <f>IFERROR(V477*VLOOKUP(AF477,'【参考】数式用3'!$AD$15:$BA$23,MATCH(N477,'【参考】数式用3'!$AD$2:$BA$2,0)),"")</f>
        <v/>
      </c>
      <c r="Y477" s="861"/>
      <c r="Z477" s="864"/>
      <c r="AA477" s="870"/>
      <c r="AB477" s="852" t="str">
        <f>IFERROR(AA477*VLOOKUP(AG477,'【参考】数式用3'!$AD$24:$BA$27,MATCH(N477,'【参考】数式用3'!$AD$2:$BA$2,0)),"")</f>
        <v/>
      </c>
      <c r="AC477" s="878"/>
      <c r="AD477" s="881" t="str">
        <f t="shared" si="28"/>
        <v/>
      </c>
      <c r="AE477" s="884" t="str">
        <f t="shared" si="29"/>
        <v/>
      </c>
      <c r="AF477" s="884" t="str">
        <f t="shared" si="30"/>
        <v/>
      </c>
      <c r="AG477" s="884" t="str">
        <f t="shared" si="31"/>
        <v/>
      </c>
    </row>
    <row r="478" spans="1:33" ht="24.9" customHeight="1">
      <c r="A478" s="729">
        <v>463</v>
      </c>
      <c r="B478" s="742" t="str">
        <f>IF(基本情報入力シート!C515="","",基本情報入力シート!C515)</f>
        <v/>
      </c>
      <c r="C478" s="750"/>
      <c r="D478" s="750"/>
      <c r="E478" s="750"/>
      <c r="F478" s="750"/>
      <c r="G478" s="750"/>
      <c r="H478" s="750"/>
      <c r="I478" s="761"/>
      <c r="J478" s="767" t="str">
        <f>IF(基本情報入力シート!M515="","",基本情報入力シート!M515)</f>
        <v/>
      </c>
      <c r="K478" s="768" t="str">
        <f>IF(基本情報入力シート!R515="","",基本情報入力シート!R515)</f>
        <v/>
      </c>
      <c r="L478" s="768" t="str">
        <f>IF(基本情報入力シート!W515="","",基本情報入力シート!W515)</f>
        <v/>
      </c>
      <c r="M478" s="784" t="str">
        <f>IF(基本情報入力シート!X515="","",基本情報入力シート!X515)</f>
        <v/>
      </c>
      <c r="N478" s="796" t="str">
        <f>IF(基本情報入力シート!Y515="","",基本情報入力シート!Y515)</f>
        <v/>
      </c>
      <c r="O478" s="804"/>
      <c r="P478" s="808"/>
      <c r="Q478" s="813"/>
      <c r="R478" s="820"/>
      <c r="S478" s="825"/>
      <c r="T478" s="830" t="str">
        <f>IFERROR(S478*VLOOKUP(AE478,'【参考】数式用3'!$AD$3:$BA$14,MATCH(N478,'【参考】数式用3'!$AD$2:$BA$2,0)),"")</f>
        <v/>
      </c>
      <c r="U478" s="835"/>
      <c r="V478" s="842"/>
      <c r="W478" s="843"/>
      <c r="X478" s="852" t="str">
        <f>IFERROR(V478*VLOOKUP(AF478,'【参考】数式用3'!$AD$15:$BA$23,MATCH(N478,'【参考】数式用3'!$AD$2:$BA$2,0)),"")</f>
        <v/>
      </c>
      <c r="Y478" s="861"/>
      <c r="Z478" s="864"/>
      <c r="AA478" s="870"/>
      <c r="AB478" s="852" t="str">
        <f>IFERROR(AA478*VLOOKUP(AG478,'【参考】数式用3'!$AD$24:$BA$27,MATCH(N478,'【参考】数式用3'!$AD$2:$BA$2,0)),"")</f>
        <v/>
      </c>
      <c r="AC478" s="878"/>
      <c r="AD478" s="881" t="str">
        <f t="shared" si="28"/>
        <v/>
      </c>
      <c r="AE478" s="884" t="str">
        <f t="shared" si="29"/>
        <v/>
      </c>
      <c r="AF478" s="884" t="str">
        <f t="shared" si="30"/>
        <v/>
      </c>
      <c r="AG478" s="884" t="str">
        <f t="shared" si="31"/>
        <v/>
      </c>
    </row>
    <row r="479" spans="1:33" ht="24.9" customHeight="1">
      <c r="A479" s="729">
        <v>464</v>
      </c>
      <c r="B479" s="742" t="str">
        <f>IF(基本情報入力シート!C516="","",基本情報入力シート!C516)</f>
        <v/>
      </c>
      <c r="C479" s="750"/>
      <c r="D479" s="750"/>
      <c r="E479" s="750"/>
      <c r="F479" s="750"/>
      <c r="G479" s="750"/>
      <c r="H479" s="750"/>
      <c r="I479" s="761"/>
      <c r="J479" s="767" t="str">
        <f>IF(基本情報入力シート!M516="","",基本情報入力シート!M516)</f>
        <v/>
      </c>
      <c r="K479" s="768" t="str">
        <f>IF(基本情報入力シート!R516="","",基本情報入力シート!R516)</f>
        <v/>
      </c>
      <c r="L479" s="768" t="str">
        <f>IF(基本情報入力シート!W516="","",基本情報入力シート!W516)</f>
        <v/>
      </c>
      <c r="M479" s="784" t="str">
        <f>IF(基本情報入力シート!X516="","",基本情報入力シート!X516)</f>
        <v/>
      </c>
      <c r="N479" s="796" t="str">
        <f>IF(基本情報入力シート!Y516="","",基本情報入力シート!Y516)</f>
        <v/>
      </c>
      <c r="O479" s="804"/>
      <c r="P479" s="808"/>
      <c r="Q479" s="813"/>
      <c r="R479" s="820"/>
      <c r="S479" s="825"/>
      <c r="T479" s="830" t="str">
        <f>IFERROR(S479*VLOOKUP(AE479,'【参考】数式用3'!$AD$3:$BA$14,MATCH(N479,'【参考】数式用3'!$AD$2:$BA$2,0)),"")</f>
        <v/>
      </c>
      <c r="U479" s="835"/>
      <c r="V479" s="842"/>
      <c r="W479" s="843"/>
      <c r="X479" s="852" t="str">
        <f>IFERROR(V479*VLOOKUP(AF479,'【参考】数式用3'!$AD$15:$BA$23,MATCH(N479,'【参考】数式用3'!$AD$2:$BA$2,0)),"")</f>
        <v/>
      </c>
      <c r="Y479" s="861"/>
      <c r="Z479" s="864"/>
      <c r="AA479" s="870"/>
      <c r="AB479" s="852" t="str">
        <f>IFERROR(AA479*VLOOKUP(AG479,'【参考】数式用3'!$AD$24:$BA$27,MATCH(N479,'【参考】数式用3'!$AD$2:$BA$2,0)),"")</f>
        <v/>
      </c>
      <c r="AC479" s="878"/>
      <c r="AD479" s="881" t="str">
        <f t="shared" si="28"/>
        <v/>
      </c>
      <c r="AE479" s="884" t="str">
        <f t="shared" si="29"/>
        <v/>
      </c>
      <c r="AF479" s="884" t="str">
        <f t="shared" si="30"/>
        <v/>
      </c>
      <c r="AG479" s="884" t="str">
        <f t="shared" si="31"/>
        <v/>
      </c>
    </row>
    <row r="480" spans="1:33" ht="24.9" customHeight="1">
      <c r="A480" s="729">
        <v>465</v>
      </c>
      <c r="B480" s="742" t="str">
        <f>IF(基本情報入力シート!C517="","",基本情報入力シート!C517)</f>
        <v/>
      </c>
      <c r="C480" s="750"/>
      <c r="D480" s="750"/>
      <c r="E480" s="750"/>
      <c r="F480" s="750"/>
      <c r="G480" s="750"/>
      <c r="H480" s="750"/>
      <c r="I480" s="761"/>
      <c r="J480" s="767" t="str">
        <f>IF(基本情報入力シート!M517="","",基本情報入力シート!M517)</f>
        <v/>
      </c>
      <c r="K480" s="768" t="str">
        <f>IF(基本情報入力シート!R517="","",基本情報入力シート!R517)</f>
        <v/>
      </c>
      <c r="L480" s="768" t="str">
        <f>IF(基本情報入力シート!W517="","",基本情報入力シート!W517)</f>
        <v/>
      </c>
      <c r="M480" s="784" t="str">
        <f>IF(基本情報入力シート!X517="","",基本情報入力シート!X517)</f>
        <v/>
      </c>
      <c r="N480" s="796" t="str">
        <f>IF(基本情報入力シート!Y517="","",基本情報入力シート!Y517)</f>
        <v/>
      </c>
      <c r="O480" s="804"/>
      <c r="P480" s="808"/>
      <c r="Q480" s="813"/>
      <c r="R480" s="820"/>
      <c r="S480" s="825"/>
      <c r="T480" s="830" t="str">
        <f>IFERROR(S480*VLOOKUP(AE480,'【参考】数式用3'!$AD$3:$BA$14,MATCH(N480,'【参考】数式用3'!$AD$2:$BA$2,0)),"")</f>
        <v/>
      </c>
      <c r="U480" s="835"/>
      <c r="V480" s="842"/>
      <c r="W480" s="843"/>
      <c r="X480" s="852" t="str">
        <f>IFERROR(V480*VLOOKUP(AF480,'【参考】数式用3'!$AD$15:$BA$23,MATCH(N480,'【参考】数式用3'!$AD$2:$BA$2,0)),"")</f>
        <v/>
      </c>
      <c r="Y480" s="861"/>
      <c r="Z480" s="864"/>
      <c r="AA480" s="870"/>
      <c r="AB480" s="852" t="str">
        <f>IFERROR(AA480*VLOOKUP(AG480,'【参考】数式用3'!$AD$24:$BA$27,MATCH(N480,'【参考】数式用3'!$AD$2:$BA$2,0)),"")</f>
        <v/>
      </c>
      <c r="AC480" s="878"/>
      <c r="AD480" s="881" t="str">
        <f t="shared" si="28"/>
        <v/>
      </c>
      <c r="AE480" s="884" t="str">
        <f t="shared" si="29"/>
        <v/>
      </c>
      <c r="AF480" s="884" t="str">
        <f t="shared" si="30"/>
        <v/>
      </c>
      <c r="AG480" s="884" t="str">
        <f t="shared" si="31"/>
        <v/>
      </c>
    </row>
    <row r="481" spans="1:33" ht="24.9" customHeight="1">
      <c r="A481" s="729">
        <v>466</v>
      </c>
      <c r="B481" s="742" t="str">
        <f>IF(基本情報入力シート!C518="","",基本情報入力シート!C518)</f>
        <v/>
      </c>
      <c r="C481" s="750"/>
      <c r="D481" s="750"/>
      <c r="E481" s="750"/>
      <c r="F481" s="750"/>
      <c r="G481" s="750"/>
      <c r="H481" s="750"/>
      <c r="I481" s="761"/>
      <c r="J481" s="767" t="str">
        <f>IF(基本情報入力シート!M518="","",基本情報入力シート!M518)</f>
        <v/>
      </c>
      <c r="K481" s="768" t="str">
        <f>IF(基本情報入力シート!R518="","",基本情報入力シート!R518)</f>
        <v/>
      </c>
      <c r="L481" s="768" t="str">
        <f>IF(基本情報入力シート!W518="","",基本情報入力シート!W518)</f>
        <v/>
      </c>
      <c r="M481" s="784" t="str">
        <f>IF(基本情報入力シート!X518="","",基本情報入力シート!X518)</f>
        <v/>
      </c>
      <c r="N481" s="796" t="str">
        <f>IF(基本情報入力シート!Y518="","",基本情報入力シート!Y518)</f>
        <v/>
      </c>
      <c r="O481" s="804"/>
      <c r="P481" s="808"/>
      <c r="Q481" s="813"/>
      <c r="R481" s="820"/>
      <c r="S481" s="825"/>
      <c r="T481" s="830" t="str">
        <f>IFERROR(S481*VLOOKUP(AE481,'【参考】数式用3'!$AD$3:$BA$14,MATCH(N481,'【参考】数式用3'!$AD$2:$BA$2,0)),"")</f>
        <v/>
      </c>
      <c r="U481" s="835"/>
      <c r="V481" s="842"/>
      <c r="W481" s="843"/>
      <c r="X481" s="852" t="str">
        <f>IFERROR(V481*VLOOKUP(AF481,'【参考】数式用3'!$AD$15:$BA$23,MATCH(N481,'【参考】数式用3'!$AD$2:$BA$2,0)),"")</f>
        <v/>
      </c>
      <c r="Y481" s="861"/>
      <c r="Z481" s="864"/>
      <c r="AA481" s="870"/>
      <c r="AB481" s="852" t="str">
        <f>IFERROR(AA481*VLOOKUP(AG481,'【参考】数式用3'!$AD$24:$BA$27,MATCH(N481,'【参考】数式用3'!$AD$2:$BA$2,0)),"")</f>
        <v/>
      </c>
      <c r="AC481" s="878"/>
      <c r="AD481" s="881" t="str">
        <f t="shared" si="28"/>
        <v/>
      </c>
      <c r="AE481" s="884" t="str">
        <f t="shared" si="29"/>
        <v/>
      </c>
      <c r="AF481" s="884" t="str">
        <f t="shared" si="30"/>
        <v/>
      </c>
      <c r="AG481" s="884" t="str">
        <f t="shared" si="31"/>
        <v/>
      </c>
    </row>
    <row r="482" spans="1:33" ht="24.9" customHeight="1">
      <c r="A482" s="729">
        <v>467</v>
      </c>
      <c r="B482" s="742" t="str">
        <f>IF(基本情報入力シート!C519="","",基本情報入力シート!C519)</f>
        <v/>
      </c>
      <c r="C482" s="750"/>
      <c r="D482" s="750"/>
      <c r="E482" s="750"/>
      <c r="F482" s="750"/>
      <c r="G482" s="750"/>
      <c r="H482" s="750"/>
      <c r="I482" s="761"/>
      <c r="J482" s="767" t="str">
        <f>IF(基本情報入力シート!M519="","",基本情報入力シート!M519)</f>
        <v/>
      </c>
      <c r="K482" s="768" t="str">
        <f>IF(基本情報入力シート!R519="","",基本情報入力シート!R519)</f>
        <v/>
      </c>
      <c r="L482" s="768" t="str">
        <f>IF(基本情報入力シート!W519="","",基本情報入力シート!W519)</f>
        <v/>
      </c>
      <c r="M482" s="784" t="str">
        <f>IF(基本情報入力シート!X519="","",基本情報入力シート!X519)</f>
        <v/>
      </c>
      <c r="N482" s="796" t="str">
        <f>IF(基本情報入力シート!Y519="","",基本情報入力シート!Y519)</f>
        <v/>
      </c>
      <c r="O482" s="804"/>
      <c r="P482" s="808"/>
      <c r="Q482" s="813"/>
      <c r="R482" s="820"/>
      <c r="S482" s="825"/>
      <c r="T482" s="830" t="str">
        <f>IFERROR(S482*VLOOKUP(AE482,'【参考】数式用3'!$AD$3:$BA$14,MATCH(N482,'【参考】数式用3'!$AD$2:$BA$2,0)),"")</f>
        <v/>
      </c>
      <c r="U482" s="835"/>
      <c r="V482" s="842"/>
      <c r="W482" s="843"/>
      <c r="X482" s="852" t="str">
        <f>IFERROR(V482*VLOOKUP(AF482,'【参考】数式用3'!$AD$15:$BA$23,MATCH(N482,'【参考】数式用3'!$AD$2:$BA$2,0)),"")</f>
        <v/>
      </c>
      <c r="Y482" s="861"/>
      <c r="Z482" s="864"/>
      <c r="AA482" s="870"/>
      <c r="AB482" s="852" t="str">
        <f>IFERROR(AA482*VLOOKUP(AG482,'【参考】数式用3'!$AD$24:$BA$27,MATCH(N482,'【参考】数式用3'!$AD$2:$BA$2,0)),"")</f>
        <v/>
      </c>
      <c r="AC482" s="878"/>
      <c r="AD482" s="881" t="str">
        <f t="shared" si="28"/>
        <v/>
      </c>
      <c r="AE482" s="884" t="str">
        <f t="shared" si="29"/>
        <v/>
      </c>
      <c r="AF482" s="884" t="str">
        <f t="shared" si="30"/>
        <v/>
      </c>
      <c r="AG482" s="884" t="str">
        <f t="shared" si="31"/>
        <v/>
      </c>
    </row>
    <row r="483" spans="1:33" ht="24.9" customHeight="1">
      <c r="A483" s="729">
        <v>468</v>
      </c>
      <c r="B483" s="742" t="str">
        <f>IF(基本情報入力シート!C520="","",基本情報入力シート!C520)</f>
        <v/>
      </c>
      <c r="C483" s="750"/>
      <c r="D483" s="750"/>
      <c r="E483" s="750"/>
      <c r="F483" s="750"/>
      <c r="G483" s="750"/>
      <c r="H483" s="750"/>
      <c r="I483" s="761"/>
      <c r="J483" s="767" t="str">
        <f>IF(基本情報入力シート!M520="","",基本情報入力シート!M520)</f>
        <v/>
      </c>
      <c r="K483" s="768" t="str">
        <f>IF(基本情報入力シート!R520="","",基本情報入力シート!R520)</f>
        <v/>
      </c>
      <c r="L483" s="768" t="str">
        <f>IF(基本情報入力シート!W520="","",基本情報入力シート!W520)</f>
        <v/>
      </c>
      <c r="M483" s="784" t="str">
        <f>IF(基本情報入力シート!X520="","",基本情報入力シート!X520)</f>
        <v/>
      </c>
      <c r="N483" s="796" t="str">
        <f>IF(基本情報入力シート!Y520="","",基本情報入力シート!Y520)</f>
        <v/>
      </c>
      <c r="O483" s="804"/>
      <c r="P483" s="808"/>
      <c r="Q483" s="813"/>
      <c r="R483" s="820"/>
      <c r="S483" s="825"/>
      <c r="T483" s="830" t="str">
        <f>IFERROR(S483*VLOOKUP(AE483,'【参考】数式用3'!$AD$3:$BA$14,MATCH(N483,'【参考】数式用3'!$AD$2:$BA$2,0)),"")</f>
        <v/>
      </c>
      <c r="U483" s="835"/>
      <c r="V483" s="842"/>
      <c r="W483" s="843"/>
      <c r="X483" s="852" t="str">
        <f>IFERROR(V483*VLOOKUP(AF483,'【参考】数式用3'!$AD$15:$BA$23,MATCH(N483,'【参考】数式用3'!$AD$2:$BA$2,0)),"")</f>
        <v/>
      </c>
      <c r="Y483" s="861"/>
      <c r="Z483" s="864"/>
      <c r="AA483" s="870"/>
      <c r="AB483" s="852" t="str">
        <f>IFERROR(AA483*VLOOKUP(AG483,'【参考】数式用3'!$AD$24:$BA$27,MATCH(N483,'【参考】数式用3'!$AD$2:$BA$2,0)),"")</f>
        <v/>
      </c>
      <c r="AC483" s="878"/>
      <c r="AD483" s="881" t="str">
        <f t="shared" si="28"/>
        <v/>
      </c>
      <c r="AE483" s="884" t="str">
        <f t="shared" si="29"/>
        <v/>
      </c>
      <c r="AF483" s="884" t="str">
        <f t="shared" si="30"/>
        <v/>
      </c>
      <c r="AG483" s="884" t="str">
        <f t="shared" si="31"/>
        <v/>
      </c>
    </row>
    <row r="484" spans="1:33" ht="24.9" customHeight="1">
      <c r="A484" s="729">
        <v>469</v>
      </c>
      <c r="B484" s="742" t="str">
        <f>IF(基本情報入力シート!C521="","",基本情報入力シート!C521)</f>
        <v/>
      </c>
      <c r="C484" s="750"/>
      <c r="D484" s="750"/>
      <c r="E484" s="750"/>
      <c r="F484" s="750"/>
      <c r="G484" s="750"/>
      <c r="H484" s="750"/>
      <c r="I484" s="761"/>
      <c r="J484" s="767" t="str">
        <f>IF(基本情報入力シート!M521="","",基本情報入力シート!M521)</f>
        <v/>
      </c>
      <c r="K484" s="768" t="str">
        <f>IF(基本情報入力シート!R521="","",基本情報入力シート!R521)</f>
        <v/>
      </c>
      <c r="L484" s="768" t="str">
        <f>IF(基本情報入力シート!W521="","",基本情報入力シート!W521)</f>
        <v/>
      </c>
      <c r="M484" s="784" t="str">
        <f>IF(基本情報入力シート!X521="","",基本情報入力シート!X521)</f>
        <v/>
      </c>
      <c r="N484" s="796" t="str">
        <f>IF(基本情報入力シート!Y521="","",基本情報入力シート!Y521)</f>
        <v/>
      </c>
      <c r="O484" s="804"/>
      <c r="P484" s="808"/>
      <c r="Q484" s="813"/>
      <c r="R484" s="820"/>
      <c r="S484" s="825"/>
      <c r="T484" s="830" t="str">
        <f>IFERROR(S484*VLOOKUP(AE484,'【参考】数式用3'!$AD$3:$BA$14,MATCH(N484,'【参考】数式用3'!$AD$2:$BA$2,0)),"")</f>
        <v/>
      </c>
      <c r="U484" s="835"/>
      <c r="V484" s="842"/>
      <c r="W484" s="843"/>
      <c r="X484" s="852" t="str">
        <f>IFERROR(V484*VLOOKUP(AF484,'【参考】数式用3'!$AD$15:$BA$23,MATCH(N484,'【参考】数式用3'!$AD$2:$BA$2,0)),"")</f>
        <v/>
      </c>
      <c r="Y484" s="861"/>
      <c r="Z484" s="864"/>
      <c r="AA484" s="870"/>
      <c r="AB484" s="852" t="str">
        <f>IFERROR(AA484*VLOOKUP(AG484,'【参考】数式用3'!$AD$24:$BA$27,MATCH(N484,'【参考】数式用3'!$AD$2:$BA$2,0)),"")</f>
        <v/>
      </c>
      <c r="AC484" s="878"/>
      <c r="AD484" s="881" t="str">
        <f t="shared" si="28"/>
        <v/>
      </c>
      <c r="AE484" s="884" t="str">
        <f t="shared" si="29"/>
        <v/>
      </c>
      <c r="AF484" s="884" t="str">
        <f t="shared" si="30"/>
        <v/>
      </c>
      <c r="AG484" s="884" t="str">
        <f t="shared" si="31"/>
        <v/>
      </c>
    </row>
    <row r="485" spans="1:33" ht="24.9" customHeight="1">
      <c r="A485" s="729">
        <v>470</v>
      </c>
      <c r="B485" s="742" t="str">
        <f>IF(基本情報入力シート!C522="","",基本情報入力シート!C522)</f>
        <v/>
      </c>
      <c r="C485" s="750"/>
      <c r="D485" s="750"/>
      <c r="E485" s="750"/>
      <c r="F485" s="750"/>
      <c r="G485" s="750"/>
      <c r="H485" s="750"/>
      <c r="I485" s="761"/>
      <c r="J485" s="767" t="str">
        <f>IF(基本情報入力シート!M522="","",基本情報入力シート!M522)</f>
        <v/>
      </c>
      <c r="K485" s="768" t="str">
        <f>IF(基本情報入力シート!R522="","",基本情報入力シート!R522)</f>
        <v/>
      </c>
      <c r="L485" s="768" t="str">
        <f>IF(基本情報入力シート!W522="","",基本情報入力シート!W522)</f>
        <v/>
      </c>
      <c r="M485" s="784" t="str">
        <f>IF(基本情報入力シート!X522="","",基本情報入力シート!X522)</f>
        <v/>
      </c>
      <c r="N485" s="796" t="str">
        <f>IF(基本情報入力シート!Y522="","",基本情報入力シート!Y522)</f>
        <v/>
      </c>
      <c r="O485" s="804"/>
      <c r="P485" s="808"/>
      <c r="Q485" s="813"/>
      <c r="R485" s="820"/>
      <c r="S485" s="825"/>
      <c r="T485" s="830" t="str">
        <f>IFERROR(S485*VLOOKUP(AE485,'【参考】数式用3'!$AD$3:$BA$14,MATCH(N485,'【参考】数式用3'!$AD$2:$BA$2,0)),"")</f>
        <v/>
      </c>
      <c r="U485" s="835"/>
      <c r="V485" s="842"/>
      <c r="W485" s="843"/>
      <c r="X485" s="852" t="str">
        <f>IFERROR(V485*VLOOKUP(AF485,'【参考】数式用3'!$AD$15:$BA$23,MATCH(N485,'【参考】数式用3'!$AD$2:$BA$2,0)),"")</f>
        <v/>
      </c>
      <c r="Y485" s="861"/>
      <c r="Z485" s="864"/>
      <c r="AA485" s="870"/>
      <c r="AB485" s="852" t="str">
        <f>IFERROR(AA485*VLOOKUP(AG485,'【参考】数式用3'!$AD$24:$BA$27,MATCH(N485,'【参考】数式用3'!$AD$2:$BA$2,0)),"")</f>
        <v/>
      </c>
      <c r="AC485" s="878"/>
      <c r="AD485" s="881" t="str">
        <f t="shared" si="28"/>
        <v/>
      </c>
      <c r="AE485" s="884" t="str">
        <f t="shared" si="29"/>
        <v/>
      </c>
      <c r="AF485" s="884" t="str">
        <f t="shared" si="30"/>
        <v/>
      </c>
      <c r="AG485" s="884" t="str">
        <f t="shared" si="31"/>
        <v/>
      </c>
    </row>
    <row r="486" spans="1:33" ht="24.9" customHeight="1">
      <c r="A486" s="729">
        <v>471</v>
      </c>
      <c r="B486" s="742" t="str">
        <f>IF(基本情報入力シート!C523="","",基本情報入力シート!C523)</f>
        <v/>
      </c>
      <c r="C486" s="750"/>
      <c r="D486" s="750"/>
      <c r="E486" s="750"/>
      <c r="F486" s="750"/>
      <c r="G486" s="750"/>
      <c r="H486" s="750"/>
      <c r="I486" s="761"/>
      <c r="J486" s="767" t="str">
        <f>IF(基本情報入力シート!M523="","",基本情報入力シート!M523)</f>
        <v/>
      </c>
      <c r="K486" s="768" t="str">
        <f>IF(基本情報入力シート!R523="","",基本情報入力シート!R523)</f>
        <v/>
      </c>
      <c r="L486" s="768" t="str">
        <f>IF(基本情報入力シート!W523="","",基本情報入力シート!W523)</f>
        <v/>
      </c>
      <c r="M486" s="784" t="str">
        <f>IF(基本情報入力シート!X523="","",基本情報入力シート!X523)</f>
        <v/>
      </c>
      <c r="N486" s="796" t="str">
        <f>IF(基本情報入力シート!Y523="","",基本情報入力シート!Y523)</f>
        <v/>
      </c>
      <c r="O486" s="804"/>
      <c r="P486" s="808"/>
      <c r="Q486" s="813"/>
      <c r="R486" s="820"/>
      <c r="S486" s="825"/>
      <c r="T486" s="830" t="str">
        <f>IFERROR(S486*VLOOKUP(AE486,'【参考】数式用3'!$AD$3:$BA$14,MATCH(N486,'【参考】数式用3'!$AD$2:$BA$2,0)),"")</f>
        <v/>
      </c>
      <c r="U486" s="835"/>
      <c r="V486" s="842"/>
      <c r="W486" s="843"/>
      <c r="X486" s="852" t="str">
        <f>IFERROR(V486*VLOOKUP(AF486,'【参考】数式用3'!$AD$15:$BA$23,MATCH(N486,'【参考】数式用3'!$AD$2:$BA$2,0)),"")</f>
        <v/>
      </c>
      <c r="Y486" s="861"/>
      <c r="Z486" s="864"/>
      <c r="AA486" s="870"/>
      <c r="AB486" s="852" t="str">
        <f>IFERROR(AA486*VLOOKUP(AG486,'【参考】数式用3'!$AD$24:$BA$27,MATCH(N486,'【参考】数式用3'!$AD$2:$BA$2,0)),"")</f>
        <v/>
      </c>
      <c r="AC486" s="878"/>
      <c r="AD486" s="881" t="str">
        <f t="shared" si="28"/>
        <v/>
      </c>
      <c r="AE486" s="884" t="str">
        <f t="shared" si="29"/>
        <v/>
      </c>
      <c r="AF486" s="884" t="str">
        <f t="shared" si="30"/>
        <v/>
      </c>
      <c r="AG486" s="884" t="str">
        <f t="shared" si="31"/>
        <v/>
      </c>
    </row>
    <row r="487" spans="1:33" ht="24.9" customHeight="1">
      <c r="A487" s="729">
        <v>472</v>
      </c>
      <c r="B487" s="742" t="str">
        <f>IF(基本情報入力シート!C524="","",基本情報入力シート!C524)</f>
        <v/>
      </c>
      <c r="C487" s="750"/>
      <c r="D487" s="750"/>
      <c r="E487" s="750"/>
      <c r="F487" s="750"/>
      <c r="G487" s="750"/>
      <c r="H487" s="750"/>
      <c r="I487" s="761"/>
      <c r="J487" s="767" t="str">
        <f>IF(基本情報入力シート!M524="","",基本情報入力シート!M524)</f>
        <v/>
      </c>
      <c r="K487" s="768" t="str">
        <f>IF(基本情報入力シート!R524="","",基本情報入力シート!R524)</f>
        <v/>
      </c>
      <c r="L487" s="768" t="str">
        <f>IF(基本情報入力シート!W524="","",基本情報入力シート!W524)</f>
        <v/>
      </c>
      <c r="M487" s="784" t="str">
        <f>IF(基本情報入力シート!X524="","",基本情報入力シート!X524)</f>
        <v/>
      </c>
      <c r="N487" s="796" t="str">
        <f>IF(基本情報入力シート!Y524="","",基本情報入力シート!Y524)</f>
        <v/>
      </c>
      <c r="O487" s="804"/>
      <c r="P487" s="808"/>
      <c r="Q487" s="813"/>
      <c r="R487" s="820"/>
      <c r="S487" s="825"/>
      <c r="T487" s="830" t="str">
        <f>IFERROR(S487*VLOOKUP(AE487,'【参考】数式用3'!$AD$3:$BA$14,MATCH(N487,'【参考】数式用3'!$AD$2:$BA$2,0)),"")</f>
        <v/>
      </c>
      <c r="U487" s="835"/>
      <c r="V487" s="842"/>
      <c r="W487" s="843"/>
      <c r="X487" s="852" t="str">
        <f>IFERROR(V487*VLOOKUP(AF487,'【参考】数式用3'!$AD$15:$BA$23,MATCH(N487,'【参考】数式用3'!$AD$2:$BA$2,0)),"")</f>
        <v/>
      </c>
      <c r="Y487" s="861"/>
      <c r="Z487" s="864"/>
      <c r="AA487" s="870"/>
      <c r="AB487" s="852" t="str">
        <f>IFERROR(AA487*VLOOKUP(AG487,'【参考】数式用3'!$AD$24:$BA$27,MATCH(N487,'【参考】数式用3'!$AD$2:$BA$2,0)),"")</f>
        <v/>
      </c>
      <c r="AC487" s="878"/>
      <c r="AD487" s="881" t="str">
        <f t="shared" si="28"/>
        <v/>
      </c>
      <c r="AE487" s="884" t="str">
        <f t="shared" si="29"/>
        <v/>
      </c>
      <c r="AF487" s="884" t="str">
        <f t="shared" si="30"/>
        <v/>
      </c>
      <c r="AG487" s="884" t="str">
        <f t="shared" si="31"/>
        <v/>
      </c>
    </row>
    <row r="488" spans="1:33" ht="24.9" customHeight="1">
      <c r="A488" s="729">
        <v>473</v>
      </c>
      <c r="B488" s="742" t="str">
        <f>IF(基本情報入力シート!C525="","",基本情報入力シート!C525)</f>
        <v/>
      </c>
      <c r="C488" s="750"/>
      <c r="D488" s="750"/>
      <c r="E488" s="750"/>
      <c r="F488" s="750"/>
      <c r="G488" s="750"/>
      <c r="H488" s="750"/>
      <c r="I488" s="761"/>
      <c r="J488" s="767" t="str">
        <f>IF(基本情報入力シート!M525="","",基本情報入力シート!M525)</f>
        <v/>
      </c>
      <c r="K488" s="768" t="str">
        <f>IF(基本情報入力シート!R525="","",基本情報入力シート!R525)</f>
        <v/>
      </c>
      <c r="L488" s="768" t="str">
        <f>IF(基本情報入力シート!W525="","",基本情報入力シート!W525)</f>
        <v/>
      </c>
      <c r="M488" s="784" t="str">
        <f>IF(基本情報入力シート!X525="","",基本情報入力シート!X525)</f>
        <v/>
      </c>
      <c r="N488" s="796" t="str">
        <f>IF(基本情報入力シート!Y525="","",基本情報入力シート!Y525)</f>
        <v/>
      </c>
      <c r="O488" s="804"/>
      <c r="P488" s="808"/>
      <c r="Q488" s="813"/>
      <c r="R488" s="820"/>
      <c r="S488" s="825"/>
      <c r="T488" s="830" t="str">
        <f>IFERROR(S488*VLOOKUP(AE488,'【参考】数式用3'!$AD$3:$BA$14,MATCH(N488,'【参考】数式用3'!$AD$2:$BA$2,0)),"")</f>
        <v/>
      </c>
      <c r="U488" s="835"/>
      <c r="V488" s="842"/>
      <c r="W488" s="843"/>
      <c r="X488" s="852" t="str">
        <f>IFERROR(V488*VLOOKUP(AF488,'【参考】数式用3'!$AD$15:$BA$23,MATCH(N488,'【参考】数式用3'!$AD$2:$BA$2,0)),"")</f>
        <v/>
      </c>
      <c r="Y488" s="861"/>
      <c r="Z488" s="864"/>
      <c r="AA488" s="870"/>
      <c r="AB488" s="852" t="str">
        <f>IFERROR(AA488*VLOOKUP(AG488,'【参考】数式用3'!$AD$24:$BA$27,MATCH(N488,'【参考】数式用3'!$AD$2:$BA$2,0)),"")</f>
        <v/>
      </c>
      <c r="AC488" s="878"/>
      <c r="AD488" s="881" t="str">
        <f t="shared" si="28"/>
        <v/>
      </c>
      <c r="AE488" s="884" t="str">
        <f t="shared" si="29"/>
        <v/>
      </c>
      <c r="AF488" s="884" t="str">
        <f t="shared" si="30"/>
        <v/>
      </c>
      <c r="AG488" s="884" t="str">
        <f t="shared" si="31"/>
        <v/>
      </c>
    </row>
    <row r="489" spans="1:33" ht="24.9" customHeight="1">
      <c r="A489" s="729">
        <v>474</v>
      </c>
      <c r="B489" s="742" t="str">
        <f>IF(基本情報入力シート!C526="","",基本情報入力シート!C526)</f>
        <v/>
      </c>
      <c r="C489" s="750"/>
      <c r="D489" s="750"/>
      <c r="E489" s="750"/>
      <c r="F489" s="750"/>
      <c r="G489" s="750"/>
      <c r="H489" s="750"/>
      <c r="I489" s="761"/>
      <c r="J489" s="767" t="str">
        <f>IF(基本情報入力シート!M526="","",基本情報入力シート!M526)</f>
        <v/>
      </c>
      <c r="K489" s="768" t="str">
        <f>IF(基本情報入力シート!R526="","",基本情報入力シート!R526)</f>
        <v/>
      </c>
      <c r="L489" s="768" t="str">
        <f>IF(基本情報入力シート!W526="","",基本情報入力シート!W526)</f>
        <v/>
      </c>
      <c r="M489" s="784" t="str">
        <f>IF(基本情報入力シート!X526="","",基本情報入力シート!X526)</f>
        <v/>
      </c>
      <c r="N489" s="796" t="str">
        <f>IF(基本情報入力シート!Y526="","",基本情報入力シート!Y526)</f>
        <v/>
      </c>
      <c r="O489" s="804"/>
      <c r="P489" s="808"/>
      <c r="Q489" s="813"/>
      <c r="R489" s="820"/>
      <c r="S489" s="825"/>
      <c r="T489" s="830" t="str">
        <f>IFERROR(S489*VLOOKUP(AE489,'【参考】数式用3'!$AD$3:$BA$14,MATCH(N489,'【参考】数式用3'!$AD$2:$BA$2,0)),"")</f>
        <v/>
      </c>
      <c r="U489" s="835"/>
      <c r="V489" s="842"/>
      <c r="W489" s="843"/>
      <c r="X489" s="852" t="str">
        <f>IFERROR(V489*VLOOKUP(AF489,'【参考】数式用3'!$AD$15:$BA$23,MATCH(N489,'【参考】数式用3'!$AD$2:$BA$2,0)),"")</f>
        <v/>
      </c>
      <c r="Y489" s="861"/>
      <c r="Z489" s="864"/>
      <c r="AA489" s="870"/>
      <c r="AB489" s="852" t="str">
        <f>IFERROR(AA489*VLOOKUP(AG489,'【参考】数式用3'!$AD$24:$BA$27,MATCH(N489,'【参考】数式用3'!$AD$2:$BA$2,0)),"")</f>
        <v/>
      </c>
      <c r="AC489" s="878"/>
      <c r="AD489" s="881" t="str">
        <f t="shared" si="28"/>
        <v/>
      </c>
      <c r="AE489" s="884" t="str">
        <f t="shared" si="29"/>
        <v/>
      </c>
      <c r="AF489" s="884" t="str">
        <f t="shared" si="30"/>
        <v/>
      </c>
      <c r="AG489" s="884" t="str">
        <f t="shared" si="31"/>
        <v/>
      </c>
    </row>
    <row r="490" spans="1:33" ht="24.9" customHeight="1">
      <c r="A490" s="729">
        <v>475</v>
      </c>
      <c r="B490" s="742" t="str">
        <f>IF(基本情報入力シート!C527="","",基本情報入力シート!C527)</f>
        <v/>
      </c>
      <c r="C490" s="750"/>
      <c r="D490" s="750"/>
      <c r="E490" s="750"/>
      <c r="F490" s="750"/>
      <c r="G490" s="750"/>
      <c r="H490" s="750"/>
      <c r="I490" s="761"/>
      <c r="J490" s="767" t="str">
        <f>IF(基本情報入力シート!M527="","",基本情報入力シート!M527)</f>
        <v/>
      </c>
      <c r="K490" s="768" t="str">
        <f>IF(基本情報入力シート!R527="","",基本情報入力シート!R527)</f>
        <v/>
      </c>
      <c r="L490" s="768" t="str">
        <f>IF(基本情報入力シート!W527="","",基本情報入力シート!W527)</f>
        <v/>
      </c>
      <c r="M490" s="784" t="str">
        <f>IF(基本情報入力シート!X527="","",基本情報入力シート!X527)</f>
        <v/>
      </c>
      <c r="N490" s="796" t="str">
        <f>IF(基本情報入力シート!Y527="","",基本情報入力シート!Y527)</f>
        <v/>
      </c>
      <c r="O490" s="804"/>
      <c r="P490" s="808"/>
      <c r="Q490" s="813"/>
      <c r="R490" s="820"/>
      <c r="S490" s="825"/>
      <c r="T490" s="830" t="str">
        <f>IFERROR(S490*VLOOKUP(AE490,'【参考】数式用3'!$AD$3:$BA$14,MATCH(N490,'【参考】数式用3'!$AD$2:$BA$2,0)),"")</f>
        <v/>
      </c>
      <c r="U490" s="835"/>
      <c r="V490" s="842"/>
      <c r="W490" s="843"/>
      <c r="X490" s="852" t="str">
        <f>IFERROR(V490*VLOOKUP(AF490,'【参考】数式用3'!$AD$15:$BA$23,MATCH(N490,'【参考】数式用3'!$AD$2:$BA$2,0)),"")</f>
        <v/>
      </c>
      <c r="Y490" s="861"/>
      <c r="Z490" s="864"/>
      <c r="AA490" s="870"/>
      <c r="AB490" s="852" t="str">
        <f>IFERROR(AA490*VLOOKUP(AG490,'【参考】数式用3'!$AD$24:$BA$27,MATCH(N490,'【参考】数式用3'!$AD$2:$BA$2,0)),"")</f>
        <v/>
      </c>
      <c r="AC490" s="878"/>
      <c r="AD490" s="881" t="str">
        <f t="shared" si="28"/>
        <v/>
      </c>
      <c r="AE490" s="884" t="str">
        <f t="shared" si="29"/>
        <v/>
      </c>
      <c r="AF490" s="884" t="str">
        <f t="shared" si="30"/>
        <v/>
      </c>
      <c r="AG490" s="884" t="str">
        <f t="shared" si="31"/>
        <v/>
      </c>
    </row>
    <row r="491" spans="1:33" ht="24.9" customHeight="1">
      <c r="A491" s="729">
        <v>476</v>
      </c>
      <c r="B491" s="742" t="str">
        <f>IF(基本情報入力シート!C528="","",基本情報入力シート!C528)</f>
        <v/>
      </c>
      <c r="C491" s="750"/>
      <c r="D491" s="750"/>
      <c r="E491" s="750"/>
      <c r="F491" s="750"/>
      <c r="G491" s="750"/>
      <c r="H491" s="750"/>
      <c r="I491" s="761"/>
      <c r="J491" s="767" t="str">
        <f>IF(基本情報入力シート!M528="","",基本情報入力シート!M528)</f>
        <v/>
      </c>
      <c r="K491" s="768" t="str">
        <f>IF(基本情報入力シート!R528="","",基本情報入力シート!R528)</f>
        <v/>
      </c>
      <c r="L491" s="768" t="str">
        <f>IF(基本情報入力シート!W528="","",基本情報入力シート!W528)</f>
        <v/>
      </c>
      <c r="M491" s="784" t="str">
        <f>IF(基本情報入力シート!X528="","",基本情報入力シート!X528)</f>
        <v/>
      </c>
      <c r="N491" s="796" t="str">
        <f>IF(基本情報入力シート!Y528="","",基本情報入力シート!Y528)</f>
        <v/>
      </c>
      <c r="O491" s="804"/>
      <c r="P491" s="808"/>
      <c r="Q491" s="813"/>
      <c r="R491" s="820"/>
      <c r="S491" s="825"/>
      <c r="T491" s="830" t="str">
        <f>IFERROR(S491*VLOOKUP(AE491,'【参考】数式用3'!$AD$3:$BA$14,MATCH(N491,'【参考】数式用3'!$AD$2:$BA$2,0)),"")</f>
        <v/>
      </c>
      <c r="U491" s="835"/>
      <c r="V491" s="842"/>
      <c r="W491" s="843"/>
      <c r="X491" s="852" t="str">
        <f>IFERROR(V491*VLOOKUP(AF491,'【参考】数式用3'!$AD$15:$BA$23,MATCH(N491,'【参考】数式用3'!$AD$2:$BA$2,0)),"")</f>
        <v/>
      </c>
      <c r="Y491" s="861"/>
      <c r="Z491" s="864"/>
      <c r="AA491" s="870"/>
      <c r="AB491" s="852" t="str">
        <f>IFERROR(AA491*VLOOKUP(AG491,'【参考】数式用3'!$AD$24:$BA$27,MATCH(N491,'【参考】数式用3'!$AD$2:$BA$2,0)),"")</f>
        <v/>
      </c>
      <c r="AC491" s="878"/>
      <c r="AD491" s="881" t="str">
        <f t="shared" si="28"/>
        <v/>
      </c>
      <c r="AE491" s="884" t="str">
        <f t="shared" si="29"/>
        <v/>
      </c>
      <c r="AF491" s="884" t="str">
        <f t="shared" si="30"/>
        <v/>
      </c>
      <c r="AG491" s="884" t="str">
        <f t="shared" si="31"/>
        <v/>
      </c>
    </row>
    <row r="492" spans="1:33" ht="24.9" customHeight="1">
      <c r="A492" s="729">
        <v>477</v>
      </c>
      <c r="B492" s="742" t="str">
        <f>IF(基本情報入力シート!C529="","",基本情報入力シート!C529)</f>
        <v/>
      </c>
      <c r="C492" s="750"/>
      <c r="D492" s="750"/>
      <c r="E492" s="750"/>
      <c r="F492" s="750"/>
      <c r="G492" s="750"/>
      <c r="H492" s="750"/>
      <c r="I492" s="761"/>
      <c r="J492" s="767" t="str">
        <f>IF(基本情報入力シート!M529="","",基本情報入力シート!M529)</f>
        <v/>
      </c>
      <c r="K492" s="768" t="str">
        <f>IF(基本情報入力シート!R529="","",基本情報入力シート!R529)</f>
        <v/>
      </c>
      <c r="L492" s="768" t="str">
        <f>IF(基本情報入力シート!W529="","",基本情報入力シート!W529)</f>
        <v/>
      </c>
      <c r="M492" s="784" t="str">
        <f>IF(基本情報入力シート!X529="","",基本情報入力シート!X529)</f>
        <v/>
      </c>
      <c r="N492" s="796" t="str">
        <f>IF(基本情報入力シート!Y529="","",基本情報入力シート!Y529)</f>
        <v/>
      </c>
      <c r="O492" s="804"/>
      <c r="P492" s="808"/>
      <c r="Q492" s="813"/>
      <c r="R492" s="820"/>
      <c r="S492" s="825"/>
      <c r="T492" s="830" t="str">
        <f>IFERROR(S492*VLOOKUP(AE492,'【参考】数式用3'!$AD$3:$BA$14,MATCH(N492,'【参考】数式用3'!$AD$2:$BA$2,0)),"")</f>
        <v/>
      </c>
      <c r="U492" s="835"/>
      <c r="V492" s="842"/>
      <c r="W492" s="843"/>
      <c r="X492" s="852" t="str">
        <f>IFERROR(V492*VLOOKUP(AF492,'【参考】数式用3'!$AD$15:$BA$23,MATCH(N492,'【参考】数式用3'!$AD$2:$BA$2,0)),"")</f>
        <v/>
      </c>
      <c r="Y492" s="861"/>
      <c r="Z492" s="864"/>
      <c r="AA492" s="870"/>
      <c r="AB492" s="852" t="str">
        <f>IFERROR(AA492*VLOOKUP(AG492,'【参考】数式用3'!$AD$24:$BA$27,MATCH(N492,'【参考】数式用3'!$AD$2:$BA$2,0)),"")</f>
        <v/>
      </c>
      <c r="AC492" s="878"/>
      <c r="AD492" s="881" t="str">
        <f t="shared" si="28"/>
        <v/>
      </c>
      <c r="AE492" s="884" t="str">
        <f t="shared" si="29"/>
        <v/>
      </c>
      <c r="AF492" s="884" t="str">
        <f t="shared" si="30"/>
        <v/>
      </c>
      <c r="AG492" s="884" t="str">
        <f t="shared" si="31"/>
        <v/>
      </c>
    </row>
    <row r="493" spans="1:33" ht="24.9" customHeight="1">
      <c r="A493" s="729">
        <v>478</v>
      </c>
      <c r="B493" s="742" t="str">
        <f>IF(基本情報入力シート!C530="","",基本情報入力シート!C530)</f>
        <v/>
      </c>
      <c r="C493" s="750"/>
      <c r="D493" s="750"/>
      <c r="E493" s="750"/>
      <c r="F493" s="750"/>
      <c r="G493" s="750"/>
      <c r="H493" s="750"/>
      <c r="I493" s="761"/>
      <c r="J493" s="767" t="str">
        <f>IF(基本情報入力シート!M530="","",基本情報入力シート!M530)</f>
        <v/>
      </c>
      <c r="K493" s="768" t="str">
        <f>IF(基本情報入力シート!R530="","",基本情報入力シート!R530)</f>
        <v/>
      </c>
      <c r="L493" s="768" t="str">
        <f>IF(基本情報入力シート!W530="","",基本情報入力シート!W530)</f>
        <v/>
      </c>
      <c r="M493" s="784" t="str">
        <f>IF(基本情報入力シート!X530="","",基本情報入力シート!X530)</f>
        <v/>
      </c>
      <c r="N493" s="796" t="str">
        <f>IF(基本情報入力シート!Y530="","",基本情報入力シート!Y530)</f>
        <v/>
      </c>
      <c r="O493" s="804"/>
      <c r="P493" s="808"/>
      <c r="Q493" s="813"/>
      <c r="R493" s="820"/>
      <c r="S493" s="825"/>
      <c r="T493" s="830" t="str">
        <f>IFERROR(S493*VLOOKUP(AE493,'【参考】数式用3'!$AD$3:$BA$14,MATCH(N493,'【参考】数式用3'!$AD$2:$BA$2,0)),"")</f>
        <v/>
      </c>
      <c r="U493" s="835"/>
      <c r="V493" s="842"/>
      <c r="W493" s="843"/>
      <c r="X493" s="852" t="str">
        <f>IFERROR(V493*VLOOKUP(AF493,'【参考】数式用3'!$AD$15:$BA$23,MATCH(N493,'【参考】数式用3'!$AD$2:$BA$2,0)),"")</f>
        <v/>
      </c>
      <c r="Y493" s="861"/>
      <c r="Z493" s="864"/>
      <c r="AA493" s="870"/>
      <c r="AB493" s="852" t="str">
        <f>IFERROR(AA493*VLOOKUP(AG493,'【参考】数式用3'!$AD$24:$BA$27,MATCH(N493,'【参考】数式用3'!$AD$2:$BA$2,0)),"")</f>
        <v/>
      </c>
      <c r="AC493" s="878"/>
      <c r="AD493" s="881" t="str">
        <f t="shared" si="28"/>
        <v/>
      </c>
      <c r="AE493" s="884" t="str">
        <f t="shared" si="29"/>
        <v/>
      </c>
      <c r="AF493" s="884" t="str">
        <f t="shared" si="30"/>
        <v/>
      </c>
      <c r="AG493" s="884" t="str">
        <f t="shared" si="31"/>
        <v/>
      </c>
    </row>
    <row r="494" spans="1:33" ht="24.9" customHeight="1">
      <c r="A494" s="729">
        <v>479</v>
      </c>
      <c r="B494" s="742" t="str">
        <f>IF(基本情報入力シート!C531="","",基本情報入力シート!C531)</f>
        <v/>
      </c>
      <c r="C494" s="750"/>
      <c r="D494" s="750"/>
      <c r="E494" s="750"/>
      <c r="F494" s="750"/>
      <c r="G494" s="750"/>
      <c r="H494" s="750"/>
      <c r="I494" s="761"/>
      <c r="J494" s="767" t="str">
        <f>IF(基本情報入力シート!M531="","",基本情報入力シート!M531)</f>
        <v/>
      </c>
      <c r="K494" s="768" t="str">
        <f>IF(基本情報入力シート!R531="","",基本情報入力シート!R531)</f>
        <v/>
      </c>
      <c r="L494" s="768" t="str">
        <f>IF(基本情報入力シート!W531="","",基本情報入力シート!W531)</f>
        <v/>
      </c>
      <c r="M494" s="784" t="str">
        <f>IF(基本情報入力シート!X531="","",基本情報入力シート!X531)</f>
        <v/>
      </c>
      <c r="N494" s="796" t="str">
        <f>IF(基本情報入力シート!Y531="","",基本情報入力シート!Y531)</f>
        <v/>
      </c>
      <c r="O494" s="804"/>
      <c r="P494" s="808"/>
      <c r="Q494" s="813"/>
      <c r="R494" s="820"/>
      <c r="S494" s="825"/>
      <c r="T494" s="830" t="str">
        <f>IFERROR(S494*VLOOKUP(AE494,'【参考】数式用3'!$AD$3:$BA$14,MATCH(N494,'【参考】数式用3'!$AD$2:$BA$2,0)),"")</f>
        <v/>
      </c>
      <c r="U494" s="835"/>
      <c r="V494" s="842"/>
      <c r="W494" s="843"/>
      <c r="X494" s="852" t="str">
        <f>IFERROR(V494*VLOOKUP(AF494,'【参考】数式用3'!$AD$15:$BA$23,MATCH(N494,'【参考】数式用3'!$AD$2:$BA$2,0)),"")</f>
        <v/>
      </c>
      <c r="Y494" s="861"/>
      <c r="Z494" s="864"/>
      <c r="AA494" s="870"/>
      <c r="AB494" s="852" t="str">
        <f>IFERROR(AA494*VLOOKUP(AG494,'【参考】数式用3'!$AD$24:$BA$27,MATCH(N494,'【参考】数式用3'!$AD$2:$BA$2,0)),"")</f>
        <v/>
      </c>
      <c r="AC494" s="878"/>
      <c r="AD494" s="881" t="str">
        <f t="shared" si="28"/>
        <v/>
      </c>
      <c r="AE494" s="884" t="str">
        <f t="shared" si="29"/>
        <v/>
      </c>
      <c r="AF494" s="884" t="str">
        <f t="shared" si="30"/>
        <v/>
      </c>
      <c r="AG494" s="884" t="str">
        <f t="shared" si="31"/>
        <v/>
      </c>
    </row>
    <row r="495" spans="1:33" ht="24.9" customHeight="1">
      <c r="A495" s="729">
        <v>480</v>
      </c>
      <c r="B495" s="742" t="str">
        <f>IF(基本情報入力シート!C532="","",基本情報入力シート!C532)</f>
        <v/>
      </c>
      <c r="C495" s="750"/>
      <c r="D495" s="750"/>
      <c r="E495" s="750"/>
      <c r="F495" s="750"/>
      <c r="G495" s="750"/>
      <c r="H495" s="750"/>
      <c r="I495" s="761"/>
      <c r="J495" s="767" t="str">
        <f>IF(基本情報入力シート!M532="","",基本情報入力シート!M532)</f>
        <v/>
      </c>
      <c r="K495" s="768" t="str">
        <f>IF(基本情報入力シート!R532="","",基本情報入力シート!R532)</f>
        <v/>
      </c>
      <c r="L495" s="768" t="str">
        <f>IF(基本情報入力シート!W532="","",基本情報入力シート!W532)</f>
        <v/>
      </c>
      <c r="M495" s="784" t="str">
        <f>IF(基本情報入力シート!X532="","",基本情報入力シート!X532)</f>
        <v/>
      </c>
      <c r="N495" s="796" t="str">
        <f>IF(基本情報入力シート!Y532="","",基本情報入力シート!Y532)</f>
        <v/>
      </c>
      <c r="O495" s="804"/>
      <c r="P495" s="808"/>
      <c r="Q495" s="813"/>
      <c r="R495" s="820"/>
      <c r="S495" s="825"/>
      <c r="T495" s="830" t="str">
        <f>IFERROR(S495*VLOOKUP(AE495,'【参考】数式用3'!$AD$3:$BA$14,MATCH(N495,'【参考】数式用3'!$AD$2:$BA$2,0)),"")</f>
        <v/>
      </c>
      <c r="U495" s="835"/>
      <c r="V495" s="842"/>
      <c r="W495" s="843"/>
      <c r="X495" s="852" t="str">
        <f>IFERROR(V495*VLOOKUP(AF495,'【参考】数式用3'!$AD$15:$BA$23,MATCH(N495,'【参考】数式用3'!$AD$2:$BA$2,0)),"")</f>
        <v/>
      </c>
      <c r="Y495" s="861"/>
      <c r="Z495" s="864"/>
      <c r="AA495" s="870"/>
      <c r="AB495" s="852" t="str">
        <f>IFERROR(AA495*VLOOKUP(AG495,'【参考】数式用3'!$AD$24:$BA$27,MATCH(N495,'【参考】数式用3'!$AD$2:$BA$2,0)),"")</f>
        <v/>
      </c>
      <c r="AC495" s="878"/>
      <c r="AD495" s="881" t="str">
        <f t="shared" si="28"/>
        <v/>
      </c>
      <c r="AE495" s="884" t="str">
        <f t="shared" si="29"/>
        <v/>
      </c>
      <c r="AF495" s="884" t="str">
        <f t="shared" si="30"/>
        <v/>
      </c>
      <c r="AG495" s="884" t="str">
        <f t="shared" si="31"/>
        <v/>
      </c>
    </row>
    <row r="496" spans="1:33" ht="24.9" customHeight="1">
      <c r="A496" s="729">
        <v>481</v>
      </c>
      <c r="B496" s="742" t="str">
        <f>IF(基本情報入力シート!C533="","",基本情報入力シート!C533)</f>
        <v/>
      </c>
      <c r="C496" s="750"/>
      <c r="D496" s="750"/>
      <c r="E496" s="750"/>
      <c r="F496" s="750"/>
      <c r="G496" s="750"/>
      <c r="H496" s="750"/>
      <c r="I496" s="761"/>
      <c r="J496" s="767" t="str">
        <f>IF(基本情報入力シート!M533="","",基本情報入力シート!M533)</f>
        <v/>
      </c>
      <c r="K496" s="768" t="str">
        <f>IF(基本情報入力シート!R533="","",基本情報入力シート!R533)</f>
        <v/>
      </c>
      <c r="L496" s="768" t="str">
        <f>IF(基本情報入力シート!W533="","",基本情報入力シート!W533)</f>
        <v/>
      </c>
      <c r="M496" s="784" t="str">
        <f>IF(基本情報入力シート!X533="","",基本情報入力シート!X533)</f>
        <v/>
      </c>
      <c r="N496" s="796" t="str">
        <f>IF(基本情報入力シート!Y533="","",基本情報入力シート!Y533)</f>
        <v/>
      </c>
      <c r="O496" s="804"/>
      <c r="P496" s="808"/>
      <c r="Q496" s="813"/>
      <c r="R496" s="820"/>
      <c r="S496" s="825"/>
      <c r="T496" s="830" t="str">
        <f>IFERROR(S496*VLOOKUP(AE496,'【参考】数式用3'!$AD$3:$BA$14,MATCH(N496,'【参考】数式用3'!$AD$2:$BA$2,0)),"")</f>
        <v/>
      </c>
      <c r="U496" s="835"/>
      <c r="V496" s="842"/>
      <c r="W496" s="843"/>
      <c r="X496" s="852" t="str">
        <f>IFERROR(V496*VLOOKUP(AF496,'【参考】数式用3'!$AD$15:$BA$23,MATCH(N496,'【参考】数式用3'!$AD$2:$BA$2,0)),"")</f>
        <v/>
      </c>
      <c r="Y496" s="861"/>
      <c r="Z496" s="864"/>
      <c r="AA496" s="870"/>
      <c r="AB496" s="852" t="str">
        <f>IFERROR(AA496*VLOOKUP(AG496,'【参考】数式用3'!$AD$24:$BA$27,MATCH(N496,'【参考】数式用3'!$AD$2:$BA$2,0)),"")</f>
        <v/>
      </c>
      <c r="AC496" s="878"/>
      <c r="AD496" s="881" t="str">
        <f t="shared" si="28"/>
        <v/>
      </c>
      <c r="AE496" s="884" t="str">
        <f t="shared" si="29"/>
        <v/>
      </c>
      <c r="AF496" s="884" t="str">
        <f t="shared" si="30"/>
        <v/>
      </c>
      <c r="AG496" s="884" t="str">
        <f t="shared" si="31"/>
        <v/>
      </c>
    </row>
    <row r="497" spans="1:33" ht="24.9" customHeight="1">
      <c r="A497" s="729">
        <v>482</v>
      </c>
      <c r="B497" s="742" t="str">
        <f>IF(基本情報入力シート!C534="","",基本情報入力シート!C534)</f>
        <v/>
      </c>
      <c r="C497" s="750"/>
      <c r="D497" s="750"/>
      <c r="E497" s="750"/>
      <c r="F497" s="750"/>
      <c r="G497" s="750"/>
      <c r="H497" s="750"/>
      <c r="I497" s="761"/>
      <c r="J497" s="767" t="str">
        <f>IF(基本情報入力シート!M534="","",基本情報入力シート!M534)</f>
        <v/>
      </c>
      <c r="K497" s="768" t="str">
        <f>IF(基本情報入力シート!R534="","",基本情報入力シート!R534)</f>
        <v/>
      </c>
      <c r="L497" s="768" t="str">
        <f>IF(基本情報入力シート!W534="","",基本情報入力シート!W534)</f>
        <v/>
      </c>
      <c r="M497" s="784" t="str">
        <f>IF(基本情報入力シート!X534="","",基本情報入力シート!X534)</f>
        <v/>
      </c>
      <c r="N497" s="796" t="str">
        <f>IF(基本情報入力シート!Y534="","",基本情報入力シート!Y534)</f>
        <v/>
      </c>
      <c r="O497" s="804"/>
      <c r="P497" s="808"/>
      <c r="Q497" s="813"/>
      <c r="R497" s="820"/>
      <c r="S497" s="825"/>
      <c r="T497" s="830" t="str">
        <f>IFERROR(S497*VLOOKUP(AE497,'【参考】数式用3'!$AD$3:$BA$14,MATCH(N497,'【参考】数式用3'!$AD$2:$BA$2,0)),"")</f>
        <v/>
      </c>
      <c r="U497" s="835"/>
      <c r="V497" s="842"/>
      <c r="W497" s="843"/>
      <c r="X497" s="852" t="str">
        <f>IFERROR(V497*VLOOKUP(AF497,'【参考】数式用3'!$AD$15:$BA$23,MATCH(N497,'【参考】数式用3'!$AD$2:$BA$2,0)),"")</f>
        <v/>
      </c>
      <c r="Y497" s="861"/>
      <c r="Z497" s="864"/>
      <c r="AA497" s="870"/>
      <c r="AB497" s="852" t="str">
        <f>IFERROR(AA497*VLOOKUP(AG497,'【参考】数式用3'!$AD$24:$BA$27,MATCH(N497,'【参考】数式用3'!$AD$2:$BA$2,0)),"")</f>
        <v/>
      </c>
      <c r="AC497" s="878"/>
      <c r="AD497" s="881" t="str">
        <f t="shared" si="28"/>
        <v/>
      </c>
      <c r="AE497" s="884" t="str">
        <f t="shared" si="29"/>
        <v/>
      </c>
      <c r="AF497" s="884" t="str">
        <f t="shared" si="30"/>
        <v/>
      </c>
      <c r="AG497" s="884" t="str">
        <f t="shared" si="31"/>
        <v/>
      </c>
    </row>
    <row r="498" spans="1:33" ht="24.9" customHeight="1">
      <c r="A498" s="729">
        <v>483</v>
      </c>
      <c r="B498" s="742" t="str">
        <f>IF(基本情報入力シート!C535="","",基本情報入力シート!C535)</f>
        <v/>
      </c>
      <c r="C498" s="750"/>
      <c r="D498" s="750"/>
      <c r="E498" s="750"/>
      <c r="F498" s="750"/>
      <c r="G498" s="750"/>
      <c r="H498" s="750"/>
      <c r="I498" s="761"/>
      <c r="J498" s="767" t="str">
        <f>IF(基本情報入力シート!M535="","",基本情報入力シート!M535)</f>
        <v/>
      </c>
      <c r="K498" s="768" t="str">
        <f>IF(基本情報入力シート!R535="","",基本情報入力シート!R535)</f>
        <v/>
      </c>
      <c r="L498" s="768" t="str">
        <f>IF(基本情報入力シート!W535="","",基本情報入力シート!W535)</f>
        <v/>
      </c>
      <c r="M498" s="784" t="str">
        <f>IF(基本情報入力シート!X535="","",基本情報入力シート!X535)</f>
        <v/>
      </c>
      <c r="N498" s="796" t="str">
        <f>IF(基本情報入力シート!Y535="","",基本情報入力シート!Y535)</f>
        <v/>
      </c>
      <c r="O498" s="804"/>
      <c r="P498" s="808"/>
      <c r="Q498" s="813"/>
      <c r="R498" s="820"/>
      <c r="S498" s="825"/>
      <c r="T498" s="830" t="str">
        <f>IFERROR(S498*VLOOKUP(AE498,'【参考】数式用3'!$AD$3:$BA$14,MATCH(N498,'【参考】数式用3'!$AD$2:$BA$2,0)),"")</f>
        <v/>
      </c>
      <c r="U498" s="835"/>
      <c r="V498" s="842"/>
      <c r="W498" s="843"/>
      <c r="X498" s="852" t="str">
        <f>IFERROR(V498*VLOOKUP(AF498,'【参考】数式用3'!$AD$15:$BA$23,MATCH(N498,'【参考】数式用3'!$AD$2:$BA$2,0)),"")</f>
        <v/>
      </c>
      <c r="Y498" s="861"/>
      <c r="Z498" s="864"/>
      <c r="AA498" s="870"/>
      <c r="AB498" s="852" t="str">
        <f>IFERROR(AA498*VLOOKUP(AG498,'【参考】数式用3'!$AD$24:$BA$27,MATCH(N498,'【参考】数式用3'!$AD$2:$BA$2,0)),"")</f>
        <v/>
      </c>
      <c r="AC498" s="878"/>
      <c r="AD498" s="881" t="str">
        <f t="shared" si="28"/>
        <v/>
      </c>
      <c r="AE498" s="884" t="str">
        <f t="shared" si="29"/>
        <v/>
      </c>
      <c r="AF498" s="884" t="str">
        <f t="shared" si="30"/>
        <v/>
      </c>
      <c r="AG498" s="884" t="str">
        <f t="shared" si="31"/>
        <v/>
      </c>
    </row>
    <row r="499" spans="1:33" ht="24.9" customHeight="1">
      <c r="A499" s="729">
        <v>484</v>
      </c>
      <c r="B499" s="742" t="str">
        <f>IF(基本情報入力シート!C536="","",基本情報入力シート!C536)</f>
        <v/>
      </c>
      <c r="C499" s="750"/>
      <c r="D499" s="750"/>
      <c r="E499" s="750"/>
      <c r="F499" s="750"/>
      <c r="G499" s="750"/>
      <c r="H499" s="750"/>
      <c r="I499" s="761"/>
      <c r="J499" s="767" t="str">
        <f>IF(基本情報入力シート!M536="","",基本情報入力シート!M536)</f>
        <v/>
      </c>
      <c r="K499" s="768" t="str">
        <f>IF(基本情報入力シート!R536="","",基本情報入力シート!R536)</f>
        <v/>
      </c>
      <c r="L499" s="768" t="str">
        <f>IF(基本情報入力シート!W536="","",基本情報入力シート!W536)</f>
        <v/>
      </c>
      <c r="M499" s="784" t="str">
        <f>IF(基本情報入力シート!X536="","",基本情報入力シート!X536)</f>
        <v/>
      </c>
      <c r="N499" s="796" t="str">
        <f>IF(基本情報入力シート!Y536="","",基本情報入力シート!Y536)</f>
        <v/>
      </c>
      <c r="O499" s="804"/>
      <c r="P499" s="808"/>
      <c r="Q499" s="813"/>
      <c r="R499" s="820"/>
      <c r="S499" s="825"/>
      <c r="T499" s="830" t="str">
        <f>IFERROR(S499*VLOOKUP(AE499,'【参考】数式用3'!$AD$3:$BA$14,MATCH(N499,'【参考】数式用3'!$AD$2:$BA$2,0)),"")</f>
        <v/>
      </c>
      <c r="U499" s="835"/>
      <c r="V499" s="842"/>
      <c r="W499" s="843"/>
      <c r="X499" s="852" t="str">
        <f>IFERROR(V499*VLOOKUP(AF499,'【参考】数式用3'!$AD$15:$BA$23,MATCH(N499,'【参考】数式用3'!$AD$2:$BA$2,0)),"")</f>
        <v/>
      </c>
      <c r="Y499" s="861"/>
      <c r="Z499" s="864"/>
      <c r="AA499" s="870"/>
      <c r="AB499" s="852" t="str">
        <f>IFERROR(AA499*VLOOKUP(AG499,'【参考】数式用3'!$AD$24:$BA$27,MATCH(N499,'【参考】数式用3'!$AD$2:$BA$2,0)),"")</f>
        <v/>
      </c>
      <c r="AC499" s="878"/>
      <c r="AD499" s="881" t="str">
        <f t="shared" si="28"/>
        <v/>
      </c>
      <c r="AE499" s="884" t="str">
        <f t="shared" si="29"/>
        <v/>
      </c>
      <c r="AF499" s="884" t="str">
        <f t="shared" si="30"/>
        <v/>
      </c>
      <c r="AG499" s="884" t="str">
        <f t="shared" si="31"/>
        <v/>
      </c>
    </row>
    <row r="500" spans="1:33" ht="24.9" customHeight="1">
      <c r="A500" s="729">
        <v>485</v>
      </c>
      <c r="B500" s="742" t="str">
        <f>IF(基本情報入力シート!C537="","",基本情報入力シート!C537)</f>
        <v/>
      </c>
      <c r="C500" s="750"/>
      <c r="D500" s="750"/>
      <c r="E500" s="750"/>
      <c r="F500" s="750"/>
      <c r="G500" s="750"/>
      <c r="H500" s="750"/>
      <c r="I500" s="761"/>
      <c r="J500" s="767" t="str">
        <f>IF(基本情報入力シート!M537="","",基本情報入力シート!M537)</f>
        <v/>
      </c>
      <c r="K500" s="768" t="str">
        <f>IF(基本情報入力シート!R537="","",基本情報入力シート!R537)</f>
        <v/>
      </c>
      <c r="L500" s="768" t="str">
        <f>IF(基本情報入力シート!W537="","",基本情報入力シート!W537)</f>
        <v/>
      </c>
      <c r="M500" s="784" t="str">
        <f>IF(基本情報入力シート!X537="","",基本情報入力シート!X537)</f>
        <v/>
      </c>
      <c r="N500" s="796" t="str">
        <f>IF(基本情報入力シート!Y537="","",基本情報入力シート!Y537)</f>
        <v/>
      </c>
      <c r="O500" s="804"/>
      <c r="P500" s="808"/>
      <c r="Q500" s="813"/>
      <c r="R500" s="820"/>
      <c r="S500" s="825"/>
      <c r="T500" s="830" t="str">
        <f>IFERROR(S500*VLOOKUP(AE500,'【参考】数式用3'!$AD$3:$BA$14,MATCH(N500,'【参考】数式用3'!$AD$2:$BA$2,0)),"")</f>
        <v/>
      </c>
      <c r="U500" s="835"/>
      <c r="V500" s="842"/>
      <c r="W500" s="843"/>
      <c r="X500" s="852" t="str">
        <f>IFERROR(V500*VLOOKUP(AF500,'【参考】数式用3'!$AD$15:$BA$23,MATCH(N500,'【参考】数式用3'!$AD$2:$BA$2,0)),"")</f>
        <v/>
      </c>
      <c r="Y500" s="861"/>
      <c r="Z500" s="864"/>
      <c r="AA500" s="870"/>
      <c r="AB500" s="852" t="str">
        <f>IFERROR(AA500*VLOOKUP(AG500,'【参考】数式用3'!$AD$24:$BA$27,MATCH(N500,'【参考】数式用3'!$AD$2:$BA$2,0)),"")</f>
        <v/>
      </c>
      <c r="AC500" s="878"/>
      <c r="AD500" s="881" t="str">
        <f t="shared" si="28"/>
        <v/>
      </c>
      <c r="AE500" s="884" t="str">
        <f t="shared" si="29"/>
        <v/>
      </c>
      <c r="AF500" s="884" t="str">
        <f t="shared" si="30"/>
        <v/>
      </c>
      <c r="AG500" s="884" t="str">
        <f t="shared" si="31"/>
        <v/>
      </c>
    </row>
    <row r="501" spans="1:33" ht="24.9" customHeight="1">
      <c r="A501" s="729">
        <v>486</v>
      </c>
      <c r="B501" s="742" t="str">
        <f>IF(基本情報入力シート!C538="","",基本情報入力シート!C538)</f>
        <v/>
      </c>
      <c r="C501" s="750"/>
      <c r="D501" s="750"/>
      <c r="E501" s="750"/>
      <c r="F501" s="750"/>
      <c r="G501" s="750"/>
      <c r="H501" s="750"/>
      <c r="I501" s="761"/>
      <c r="J501" s="767" t="str">
        <f>IF(基本情報入力シート!M538="","",基本情報入力シート!M538)</f>
        <v/>
      </c>
      <c r="K501" s="768" t="str">
        <f>IF(基本情報入力シート!R538="","",基本情報入力シート!R538)</f>
        <v/>
      </c>
      <c r="L501" s="768" t="str">
        <f>IF(基本情報入力シート!W538="","",基本情報入力シート!W538)</f>
        <v/>
      </c>
      <c r="M501" s="784" t="str">
        <f>IF(基本情報入力シート!X538="","",基本情報入力シート!X538)</f>
        <v/>
      </c>
      <c r="N501" s="796" t="str">
        <f>IF(基本情報入力シート!Y538="","",基本情報入力シート!Y538)</f>
        <v/>
      </c>
      <c r="O501" s="804"/>
      <c r="P501" s="808"/>
      <c r="Q501" s="813"/>
      <c r="R501" s="820"/>
      <c r="S501" s="825"/>
      <c r="T501" s="830" t="str">
        <f>IFERROR(S501*VLOOKUP(AE501,'【参考】数式用3'!$AD$3:$BA$14,MATCH(N501,'【参考】数式用3'!$AD$2:$BA$2,0)),"")</f>
        <v/>
      </c>
      <c r="U501" s="835"/>
      <c r="V501" s="842"/>
      <c r="W501" s="843"/>
      <c r="X501" s="852" t="str">
        <f>IFERROR(V501*VLOOKUP(AF501,'【参考】数式用3'!$AD$15:$BA$23,MATCH(N501,'【参考】数式用3'!$AD$2:$BA$2,0)),"")</f>
        <v/>
      </c>
      <c r="Y501" s="861"/>
      <c r="Z501" s="864"/>
      <c r="AA501" s="870"/>
      <c r="AB501" s="852" t="str">
        <f>IFERROR(AA501*VLOOKUP(AG501,'【参考】数式用3'!$AD$24:$BA$27,MATCH(N501,'【参考】数式用3'!$AD$2:$BA$2,0)),"")</f>
        <v/>
      </c>
      <c r="AC501" s="878"/>
      <c r="AD501" s="881" t="str">
        <f t="shared" si="28"/>
        <v/>
      </c>
      <c r="AE501" s="884" t="str">
        <f t="shared" si="29"/>
        <v/>
      </c>
      <c r="AF501" s="884" t="str">
        <f t="shared" si="30"/>
        <v/>
      </c>
      <c r="AG501" s="884" t="str">
        <f t="shared" si="31"/>
        <v/>
      </c>
    </row>
    <row r="502" spans="1:33" ht="24.9" customHeight="1">
      <c r="A502" s="729">
        <v>487</v>
      </c>
      <c r="B502" s="742" t="str">
        <f>IF(基本情報入力シート!C539="","",基本情報入力シート!C539)</f>
        <v/>
      </c>
      <c r="C502" s="750"/>
      <c r="D502" s="750"/>
      <c r="E502" s="750"/>
      <c r="F502" s="750"/>
      <c r="G502" s="750"/>
      <c r="H502" s="750"/>
      <c r="I502" s="761"/>
      <c r="J502" s="767" t="str">
        <f>IF(基本情報入力シート!M539="","",基本情報入力シート!M539)</f>
        <v/>
      </c>
      <c r="K502" s="768" t="str">
        <f>IF(基本情報入力シート!R539="","",基本情報入力シート!R539)</f>
        <v/>
      </c>
      <c r="L502" s="768" t="str">
        <f>IF(基本情報入力シート!W539="","",基本情報入力シート!W539)</f>
        <v/>
      </c>
      <c r="M502" s="784" t="str">
        <f>IF(基本情報入力シート!X539="","",基本情報入力シート!X539)</f>
        <v/>
      </c>
      <c r="N502" s="796" t="str">
        <f>IF(基本情報入力シート!Y539="","",基本情報入力シート!Y539)</f>
        <v/>
      </c>
      <c r="O502" s="804"/>
      <c r="P502" s="808"/>
      <c r="Q502" s="813"/>
      <c r="R502" s="820"/>
      <c r="S502" s="825"/>
      <c r="T502" s="830" t="str">
        <f>IFERROR(S502*VLOOKUP(AE502,'【参考】数式用3'!$AD$3:$BA$14,MATCH(N502,'【参考】数式用3'!$AD$2:$BA$2,0)),"")</f>
        <v/>
      </c>
      <c r="U502" s="835"/>
      <c r="V502" s="842"/>
      <c r="W502" s="843"/>
      <c r="X502" s="852" t="str">
        <f>IFERROR(V502*VLOOKUP(AF502,'【参考】数式用3'!$AD$15:$BA$23,MATCH(N502,'【参考】数式用3'!$AD$2:$BA$2,0)),"")</f>
        <v/>
      </c>
      <c r="Y502" s="861"/>
      <c r="Z502" s="864"/>
      <c r="AA502" s="870"/>
      <c r="AB502" s="852" t="str">
        <f>IFERROR(AA502*VLOOKUP(AG502,'【参考】数式用3'!$AD$24:$BA$27,MATCH(N502,'【参考】数式用3'!$AD$2:$BA$2,0)),"")</f>
        <v/>
      </c>
      <c r="AC502" s="878"/>
      <c r="AD502" s="881" t="str">
        <f t="shared" si="28"/>
        <v/>
      </c>
      <c r="AE502" s="884" t="str">
        <f t="shared" si="29"/>
        <v/>
      </c>
      <c r="AF502" s="884" t="str">
        <f t="shared" si="30"/>
        <v/>
      </c>
      <c r="AG502" s="884" t="str">
        <f t="shared" si="31"/>
        <v/>
      </c>
    </row>
    <row r="503" spans="1:33" ht="24.9" customHeight="1">
      <c r="A503" s="729">
        <v>488</v>
      </c>
      <c r="B503" s="742" t="str">
        <f>IF(基本情報入力シート!C540="","",基本情報入力シート!C540)</f>
        <v/>
      </c>
      <c r="C503" s="750"/>
      <c r="D503" s="750"/>
      <c r="E503" s="750"/>
      <c r="F503" s="750"/>
      <c r="G503" s="750"/>
      <c r="H503" s="750"/>
      <c r="I503" s="761"/>
      <c r="J503" s="767" t="str">
        <f>IF(基本情報入力シート!M540="","",基本情報入力シート!M540)</f>
        <v/>
      </c>
      <c r="K503" s="768" t="str">
        <f>IF(基本情報入力シート!R540="","",基本情報入力シート!R540)</f>
        <v/>
      </c>
      <c r="L503" s="768" t="str">
        <f>IF(基本情報入力シート!W540="","",基本情報入力シート!W540)</f>
        <v/>
      </c>
      <c r="M503" s="784" t="str">
        <f>IF(基本情報入力シート!X540="","",基本情報入力シート!X540)</f>
        <v/>
      </c>
      <c r="N503" s="796" t="str">
        <f>IF(基本情報入力シート!Y540="","",基本情報入力シート!Y540)</f>
        <v/>
      </c>
      <c r="O503" s="804"/>
      <c r="P503" s="808"/>
      <c r="Q503" s="813"/>
      <c r="R503" s="820"/>
      <c r="S503" s="825"/>
      <c r="T503" s="830" t="str">
        <f>IFERROR(S503*VLOOKUP(AE503,'【参考】数式用3'!$AD$3:$BA$14,MATCH(N503,'【参考】数式用3'!$AD$2:$BA$2,0)),"")</f>
        <v/>
      </c>
      <c r="U503" s="835"/>
      <c r="V503" s="842"/>
      <c r="W503" s="843"/>
      <c r="X503" s="852" t="str">
        <f>IFERROR(V503*VLOOKUP(AF503,'【参考】数式用3'!$AD$15:$BA$23,MATCH(N503,'【参考】数式用3'!$AD$2:$BA$2,0)),"")</f>
        <v/>
      </c>
      <c r="Y503" s="861"/>
      <c r="Z503" s="864"/>
      <c r="AA503" s="870"/>
      <c r="AB503" s="852" t="str">
        <f>IFERROR(AA503*VLOOKUP(AG503,'【参考】数式用3'!$AD$24:$BA$27,MATCH(N503,'【参考】数式用3'!$AD$2:$BA$2,0)),"")</f>
        <v/>
      </c>
      <c r="AC503" s="878"/>
      <c r="AD503" s="881" t="str">
        <f t="shared" si="28"/>
        <v/>
      </c>
      <c r="AE503" s="884" t="str">
        <f t="shared" si="29"/>
        <v/>
      </c>
      <c r="AF503" s="884" t="str">
        <f t="shared" si="30"/>
        <v/>
      </c>
      <c r="AG503" s="884" t="str">
        <f t="shared" si="31"/>
        <v/>
      </c>
    </row>
    <row r="504" spans="1:33" ht="24.9" customHeight="1">
      <c r="A504" s="729">
        <v>489</v>
      </c>
      <c r="B504" s="742" t="str">
        <f>IF(基本情報入力シート!C541="","",基本情報入力シート!C541)</f>
        <v/>
      </c>
      <c r="C504" s="750"/>
      <c r="D504" s="750"/>
      <c r="E504" s="750"/>
      <c r="F504" s="750"/>
      <c r="G504" s="750"/>
      <c r="H504" s="750"/>
      <c r="I504" s="761"/>
      <c r="J504" s="767" t="str">
        <f>IF(基本情報入力シート!M541="","",基本情報入力シート!M541)</f>
        <v/>
      </c>
      <c r="K504" s="768" t="str">
        <f>IF(基本情報入力シート!R541="","",基本情報入力シート!R541)</f>
        <v/>
      </c>
      <c r="L504" s="768" t="str">
        <f>IF(基本情報入力シート!W541="","",基本情報入力シート!W541)</f>
        <v/>
      </c>
      <c r="M504" s="784" t="str">
        <f>IF(基本情報入力シート!X541="","",基本情報入力シート!X541)</f>
        <v/>
      </c>
      <c r="N504" s="796" t="str">
        <f>IF(基本情報入力シート!Y541="","",基本情報入力シート!Y541)</f>
        <v/>
      </c>
      <c r="O504" s="804"/>
      <c r="P504" s="808"/>
      <c r="Q504" s="813"/>
      <c r="R504" s="820"/>
      <c r="S504" s="825"/>
      <c r="T504" s="830" t="str">
        <f>IFERROR(S504*VLOOKUP(AE504,'【参考】数式用3'!$AD$3:$BA$14,MATCH(N504,'【参考】数式用3'!$AD$2:$BA$2,0)),"")</f>
        <v/>
      </c>
      <c r="U504" s="835"/>
      <c r="V504" s="842"/>
      <c r="W504" s="843"/>
      <c r="X504" s="852" t="str">
        <f>IFERROR(V504*VLOOKUP(AF504,'【参考】数式用3'!$AD$15:$BA$23,MATCH(N504,'【参考】数式用3'!$AD$2:$BA$2,0)),"")</f>
        <v/>
      </c>
      <c r="Y504" s="861"/>
      <c r="Z504" s="864"/>
      <c r="AA504" s="870"/>
      <c r="AB504" s="852" t="str">
        <f>IFERROR(AA504*VLOOKUP(AG504,'【参考】数式用3'!$AD$24:$BA$27,MATCH(N504,'【参考】数式用3'!$AD$2:$BA$2,0)),"")</f>
        <v/>
      </c>
      <c r="AC504" s="878"/>
      <c r="AD504" s="881" t="str">
        <f t="shared" si="28"/>
        <v/>
      </c>
      <c r="AE504" s="884" t="str">
        <f t="shared" si="29"/>
        <v/>
      </c>
      <c r="AF504" s="884" t="str">
        <f t="shared" si="30"/>
        <v/>
      </c>
      <c r="AG504" s="884" t="str">
        <f t="shared" si="31"/>
        <v/>
      </c>
    </row>
    <row r="505" spans="1:33" ht="24.9" customHeight="1">
      <c r="A505" s="729">
        <v>490</v>
      </c>
      <c r="B505" s="742" t="str">
        <f>IF(基本情報入力シート!C542="","",基本情報入力シート!C542)</f>
        <v/>
      </c>
      <c r="C505" s="750"/>
      <c r="D505" s="750"/>
      <c r="E505" s="750"/>
      <c r="F505" s="750"/>
      <c r="G505" s="750"/>
      <c r="H505" s="750"/>
      <c r="I505" s="761"/>
      <c r="J505" s="767" t="str">
        <f>IF(基本情報入力シート!M542="","",基本情報入力シート!M542)</f>
        <v/>
      </c>
      <c r="K505" s="768" t="str">
        <f>IF(基本情報入力シート!R542="","",基本情報入力シート!R542)</f>
        <v/>
      </c>
      <c r="L505" s="768" t="str">
        <f>IF(基本情報入力シート!W542="","",基本情報入力シート!W542)</f>
        <v/>
      </c>
      <c r="M505" s="784" t="str">
        <f>IF(基本情報入力シート!X542="","",基本情報入力シート!X542)</f>
        <v/>
      </c>
      <c r="N505" s="796" t="str">
        <f>IF(基本情報入力シート!Y542="","",基本情報入力シート!Y542)</f>
        <v/>
      </c>
      <c r="O505" s="804"/>
      <c r="P505" s="808"/>
      <c r="Q505" s="813"/>
      <c r="R505" s="820"/>
      <c r="S505" s="825"/>
      <c r="T505" s="830" t="str">
        <f>IFERROR(S505*VLOOKUP(AE505,'【参考】数式用3'!$AD$3:$BA$14,MATCH(N505,'【参考】数式用3'!$AD$2:$BA$2,0)),"")</f>
        <v/>
      </c>
      <c r="U505" s="835"/>
      <c r="V505" s="842"/>
      <c r="W505" s="843"/>
      <c r="X505" s="852" t="str">
        <f>IFERROR(V505*VLOOKUP(AF505,'【参考】数式用3'!$AD$15:$BA$23,MATCH(N505,'【参考】数式用3'!$AD$2:$BA$2,0)),"")</f>
        <v/>
      </c>
      <c r="Y505" s="861"/>
      <c r="Z505" s="864"/>
      <c r="AA505" s="870"/>
      <c r="AB505" s="852" t="str">
        <f>IFERROR(AA505*VLOOKUP(AG505,'【参考】数式用3'!$AD$24:$BA$27,MATCH(N505,'【参考】数式用3'!$AD$2:$BA$2,0)),"")</f>
        <v/>
      </c>
      <c r="AC505" s="878"/>
      <c r="AD505" s="881" t="str">
        <f t="shared" si="28"/>
        <v/>
      </c>
      <c r="AE505" s="884" t="str">
        <f t="shared" si="29"/>
        <v/>
      </c>
      <c r="AF505" s="884" t="str">
        <f t="shared" si="30"/>
        <v/>
      </c>
      <c r="AG505" s="884" t="str">
        <f t="shared" si="31"/>
        <v/>
      </c>
    </row>
    <row r="506" spans="1:33" ht="24.9" customHeight="1">
      <c r="A506" s="729">
        <v>491</v>
      </c>
      <c r="B506" s="742" t="str">
        <f>IF(基本情報入力シート!C543="","",基本情報入力シート!C543)</f>
        <v/>
      </c>
      <c r="C506" s="750"/>
      <c r="D506" s="750"/>
      <c r="E506" s="750"/>
      <c r="F506" s="750"/>
      <c r="G506" s="750"/>
      <c r="H506" s="750"/>
      <c r="I506" s="761"/>
      <c r="J506" s="767" t="str">
        <f>IF(基本情報入力シート!M543="","",基本情報入力シート!M543)</f>
        <v/>
      </c>
      <c r="K506" s="768" t="str">
        <f>IF(基本情報入力シート!R543="","",基本情報入力シート!R543)</f>
        <v/>
      </c>
      <c r="L506" s="768" t="str">
        <f>IF(基本情報入力シート!W543="","",基本情報入力シート!W543)</f>
        <v/>
      </c>
      <c r="M506" s="784" t="str">
        <f>IF(基本情報入力シート!X543="","",基本情報入力シート!X543)</f>
        <v/>
      </c>
      <c r="N506" s="796" t="str">
        <f>IF(基本情報入力シート!Y543="","",基本情報入力シート!Y543)</f>
        <v/>
      </c>
      <c r="O506" s="804"/>
      <c r="P506" s="808"/>
      <c r="Q506" s="813"/>
      <c r="R506" s="820"/>
      <c r="S506" s="825"/>
      <c r="T506" s="830" t="str">
        <f>IFERROR(S506*VLOOKUP(AE506,'【参考】数式用3'!$AD$3:$BA$14,MATCH(N506,'【参考】数式用3'!$AD$2:$BA$2,0)),"")</f>
        <v/>
      </c>
      <c r="U506" s="835"/>
      <c r="V506" s="842"/>
      <c r="W506" s="843"/>
      <c r="X506" s="852" t="str">
        <f>IFERROR(V506*VLOOKUP(AF506,'【参考】数式用3'!$AD$15:$BA$23,MATCH(N506,'【参考】数式用3'!$AD$2:$BA$2,0)),"")</f>
        <v/>
      </c>
      <c r="Y506" s="861"/>
      <c r="Z506" s="864"/>
      <c r="AA506" s="870"/>
      <c r="AB506" s="852" t="str">
        <f>IFERROR(AA506*VLOOKUP(AG506,'【参考】数式用3'!$AD$24:$BA$27,MATCH(N506,'【参考】数式用3'!$AD$2:$BA$2,0)),"")</f>
        <v/>
      </c>
      <c r="AC506" s="878"/>
      <c r="AD506" s="881" t="str">
        <f t="shared" si="28"/>
        <v/>
      </c>
      <c r="AE506" s="884" t="str">
        <f t="shared" si="29"/>
        <v/>
      </c>
      <c r="AF506" s="884" t="str">
        <f t="shared" si="30"/>
        <v/>
      </c>
      <c r="AG506" s="884" t="str">
        <f t="shared" si="31"/>
        <v/>
      </c>
    </row>
    <row r="507" spans="1:33" ht="24.9" customHeight="1">
      <c r="A507" s="729">
        <v>492</v>
      </c>
      <c r="B507" s="742" t="str">
        <f>IF(基本情報入力シート!C544="","",基本情報入力シート!C544)</f>
        <v/>
      </c>
      <c r="C507" s="750"/>
      <c r="D507" s="750"/>
      <c r="E507" s="750"/>
      <c r="F507" s="750"/>
      <c r="G507" s="750"/>
      <c r="H507" s="750"/>
      <c r="I507" s="761"/>
      <c r="J507" s="767" t="str">
        <f>IF(基本情報入力シート!M544="","",基本情報入力シート!M544)</f>
        <v/>
      </c>
      <c r="K507" s="768" t="str">
        <f>IF(基本情報入力シート!R544="","",基本情報入力シート!R544)</f>
        <v/>
      </c>
      <c r="L507" s="768" t="str">
        <f>IF(基本情報入力シート!W544="","",基本情報入力シート!W544)</f>
        <v/>
      </c>
      <c r="M507" s="784" t="str">
        <f>IF(基本情報入力シート!X544="","",基本情報入力シート!X544)</f>
        <v/>
      </c>
      <c r="N507" s="796" t="str">
        <f>IF(基本情報入力シート!Y544="","",基本情報入力シート!Y544)</f>
        <v/>
      </c>
      <c r="O507" s="804"/>
      <c r="P507" s="808"/>
      <c r="Q507" s="813"/>
      <c r="R507" s="820"/>
      <c r="S507" s="825"/>
      <c r="T507" s="830" t="str">
        <f>IFERROR(S507*VLOOKUP(AE507,'【参考】数式用3'!$AD$3:$BA$14,MATCH(N507,'【参考】数式用3'!$AD$2:$BA$2,0)),"")</f>
        <v/>
      </c>
      <c r="U507" s="835"/>
      <c r="V507" s="842"/>
      <c r="W507" s="843"/>
      <c r="X507" s="852" t="str">
        <f>IFERROR(V507*VLOOKUP(AF507,'【参考】数式用3'!$AD$15:$BA$23,MATCH(N507,'【参考】数式用3'!$AD$2:$BA$2,0)),"")</f>
        <v/>
      </c>
      <c r="Y507" s="861"/>
      <c r="Z507" s="864"/>
      <c r="AA507" s="870"/>
      <c r="AB507" s="852" t="str">
        <f>IFERROR(AA507*VLOOKUP(AG507,'【参考】数式用3'!$AD$24:$BA$27,MATCH(N507,'【参考】数式用3'!$AD$2:$BA$2,0)),"")</f>
        <v/>
      </c>
      <c r="AC507" s="878"/>
      <c r="AD507" s="881" t="str">
        <f t="shared" si="28"/>
        <v/>
      </c>
      <c r="AE507" s="884" t="str">
        <f t="shared" si="29"/>
        <v/>
      </c>
      <c r="AF507" s="884" t="str">
        <f t="shared" si="30"/>
        <v/>
      </c>
      <c r="AG507" s="884" t="str">
        <f t="shared" si="31"/>
        <v/>
      </c>
    </row>
    <row r="508" spans="1:33" ht="24.9" customHeight="1">
      <c r="A508" s="729">
        <v>493</v>
      </c>
      <c r="B508" s="742" t="str">
        <f>IF(基本情報入力シート!C545="","",基本情報入力シート!C545)</f>
        <v/>
      </c>
      <c r="C508" s="750"/>
      <c r="D508" s="750"/>
      <c r="E508" s="750"/>
      <c r="F508" s="750"/>
      <c r="G508" s="750"/>
      <c r="H508" s="750"/>
      <c r="I508" s="761"/>
      <c r="J508" s="767" t="str">
        <f>IF(基本情報入力シート!M545="","",基本情報入力シート!M545)</f>
        <v/>
      </c>
      <c r="K508" s="768" t="str">
        <f>IF(基本情報入力シート!R545="","",基本情報入力シート!R545)</f>
        <v/>
      </c>
      <c r="L508" s="768" t="str">
        <f>IF(基本情報入力シート!W545="","",基本情報入力シート!W545)</f>
        <v/>
      </c>
      <c r="M508" s="784" t="str">
        <f>IF(基本情報入力シート!X545="","",基本情報入力シート!X545)</f>
        <v/>
      </c>
      <c r="N508" s="796" t="str">
        <f>IF(基本情報入力シート!Y545="","",基本情報入力シート!Y545)</f>
        <v/>
      </c>
      <c r="O508" s="804"/>
      <c r="P508" s="808"/>
      <c r="Q508" s="813"/>
      <c r="R508" s="820"/>
      <c r="S508" s="825"/>
      <c r="T508" s="830" t="str">
        <f>IFERROR(S508*VLOOKUP(AE508,'【参考】数式用3'!$AD$3:$BA$14,MATCH(N508,'【参考】数式用3'!$AD$2:$BA$2,0)),"")</f>
        <v/>
      </c>
      <c r="U508" s="835"/>
      <c r="V508" s="842"/>
      <c r="W508" s="843"/>
      <c r="X508" s="852" t="str">
        <f>IFERROR(V508*VLOOKUP(AF508,'【参考】数式用3'!$AD$15:$BA$23,MATCH(N508,'【参考】数式用3'!$AD$2:$BA$2,0)),"")</f>
        <v/>
      </c>
      <c r="Y508" s="861"/>
      <c r="Z508" s="864"/>
      <c r="AA508" s="870"/>
      <c r="AB508" s="852" t="str">
        <f>IFERROR(AA508*VLOOKUP(AG508,'【参考】数式用3'!$AD$24:$BA$27,MATCH(N508,'【参考】数式用3'!$AD$2:$BA$2,0)),"")</f>
        <v/>
      </c>
      <c r="AC508" s="878"/>
      <c r="AD508" s="881" t="str">
        <f t="shared" si="28"/>
        <v/>
      </c>
      <c r="AE508" s="884" t="str">
        <f t="shared" si="29"/>
        <v/>
      </c>
      <c r="AF508" s="884" t="str">
        <f t="shared" si="30"/>
        <v/>
      </c>
      <c r="AG508" s="884" t="str">
        <f t="shared" si="31"/>
        <v/>
      </c>
    </row>
    <row r="509" spans="1:33" ht="24.9" customHeight="1">
      <c r="A509" s="729">
        <v>494</v>
      </c>
      <c r="B509" s="742" t="str">
        <f>IF(基本情報入力シート!C546="","",基本情報入力シート!C546)</f>
        <v/>
      </c>
      <c r="C509" s="750"/>
      <c r="D509" s="750"/>
      <c r="E509" s="750"/>
      <c r="F509" s="750"/>
      <c r="G509" s="750"/>
      <c r="H509" s="750"/>
      <c r="I509" s="761"/>
      <c r="J509" s="767" t="str">
        <f>IF(基本情報入力シート!M546="","",基本情報入力シート!M546)</f>
        <v/>
      </c>
      <c r="K509" s="768" t="str">
        <f>IF(基本情報入力シート!R546="","",基本情報入力シート!R546)</f>
        <v/>
      </c>
      <c r="L509" s="768" t="str">
        <f>IF(基本情報入力シート!W546="","",基本情報入力シート!W546)</f>
        <v/>
      </c>
      <c r="M509" s="784" t="str">
        <f>IF(基本情報入力シート!X546="","",基本情報入力シート!X546)</f>
        <v/>
      </c>
      <c r="N509" s="796" t="str">
        <f>IF(基本情報入力シート!Y546="","",基本情報入力シート!Y546)</f>
        <v/>
      </c>
      <c r="O509" s="804"/>
      <c r="P509" s="808"/>
      <c r="Q509" s="813"/>
      <c r="R509" s="820"/>
      <c r="S509" s="825"/>
      <c r="T509" s="830" t="str">
        <f>IFERROR(S509*VLOOKUP(AE509,'【参考】数式用3'!$AD$3:$BA$14,MATCH(N509,'【参考】数式用3'!$AD$2:$BA$2,0)),"")</f>
        <v/>
      </c>
      <c r="U509" s="835"/>
      <c r="V509" s="842"/>
      <c r="W509" s="843"/>
      <c r="X509" s="852" t="str">
        <f>IFERROR(V509*VLOOKUP(AF509,'【参考】数式用3'!$AD$15:$BA$23,MATCH(N509,'【参考】数式用3'!$AD$2:$BA$2,0)),"")</f>
        <v/>
      </c>
      <c r="Y509" s="861"/>
      <c r="Z509" s="864"/>
      <c r="AA509" s="870"/>
      <c r="AB509" s="852" t="str">
        <f>IFERROR(AA509*VLOOKUP(AG509,'【参考】数式用3'!$AD$24:$BA$27,MATCH(N509,'【参考】数式用3'!$AD$2:$BA$2,0)),"")</f>
        <v/>
      </c>
      <c r="AC509" s="878"/>
      <c r="AD509" s="881" t="str">
        <f t="shared" si="28"/>
        <v/>
      </c>
      <c r="AE509" s="884" t="str">
        <f t="shared" si="29"/>
        <v/>
      </c>
      <c r="AF509" s="884" t="str">
        <f t="shared" si="30"/>
        <v/>
      </c>
      <c r="AG509" s="884" t="str">
        <f t="shared" si="31"/>
        <v/>
      </c>
    </row>
    <row r="510" spans="1:33" ht="24.9" customHeight="1">
      <c r="A510" s="729">
        <v>495</v>
      </c>
      <c r="B510" s="742" t="str">
        <f>IF(基本情報入力シート!C547="","",基本情報入力シート!C547)</f>
        <v/>
      </c>
      <c r="C510" s="750"/>
      <c r="D510" s="750"/>
      <c r="E510" s="750"/>
      <c r="F510" s="750"/>
      <c r="G510" s="750"/>
      <c r="H510" s="750"/>
      <c r="I510" s="761"/>
      <c r="J510" s="767" t="str">
        <f>IF(基本情報入力シート!M547="","",基本情報入力シート!M547)</f>
        <v/>
      </c>
      <c r="K510" s="768" t="str">
        <f>IF(基本情報入力シート!R547="","",基本情報入力シート!R547)</f>
        <v/>
      </c>
      <c r="L510" s="768" t="str">
        <f>IF(基本情報入力シート!W547="","",基本情報入力シート!W547)</f>
        <v/>
      </c>
      <c r="M510" s="784" t="str">
        <f>IF(基本情報入力シート!X547="","",基本情報入力シート!X547)</f>
        <v/>
      </c>
      <c r="N510" s="796" t="str">
        <f>IF(基本情報入力シート!Y547="","",基本情報入力シート!Y547)</f>
        <v/>
      </c>
      <c r="O510" s="804"/>
      <c r="P510" s="808"/>
      <c r="Q510" s="813"/>
      <c r="R510" s="820"/>
      <c r="S510" s="825"/>
      <c r="T510" s="830" t="str">
        <f>IFERROR(S510*VLOOKUP(AE510,'【参考】数式用3'!$AD$3:$BA$14,MATCH(N510,'【参考】数式用3'!$AD$2:$BA$2,0)),"")</f>
        <v/>
      </c>
      <c r="U510" s="835"/>
      <c r="V510" s="842"/>
      <c r="W510" s="843"/>
      <c r="X510" s="852" t="str">
        <f>IFERROR(V510*VLOOKUP(AF510,'【参考】数式用3'!$AD$15:$BA$23,MATCH(N510,'【参考】数式用3'!$AD$2:$BA$2,0)),"")</f>
        <v/>
      </c>
      <c r="Y510" s="861"/>
      <c r="Z510" s="864"/>
      <c r="AA510" s="870"/>
      <c r="AB510" s="852" t="str">
        <f>IFERROR(AA510*VLOOKUP(AG510,'【参考】数式用3'!$AD$24:$BA$27,MATCH(N510,'【参考】数式用3'!$AD$2:$BA$2,0)),"")</f>
        <v/>
      </c>
      <c r="AC510" s="878"/>
      <c r="AD510" s="881" t="str">
        <f t="shared" si="28"/>
        <v/>
      </c>
      <c r="AE510" s="884" t="str">
        <f t="shared" si="29"/>
        <v/>
      </c>
      <c r="AF510" s="884" t="str">
        <f t="shared" si="30"/>
        <v/>
      </c>
      <c r="AG510" s="884" t="str">
        <f t="shared" si="31"/>
        <v/>
      </c>
    </row>
    <row r="511" spans="1:33" ht="24.9" customHeight="1">
      <c r="A511" s="729">
        <v>496</v>
      </c>
      <c r="B511" s="742" t="str">
        <f>IF(基本情報入力シート!C548="","",基本情報入力シート!C548)</f>
        <v/>
      </c>
      <c r="C511" s="750"/>
      <c r="D511" s="750"/>
      <c r="E511" s="750"/>
      <c r="F511" s="750"/>
      <c r="G511" s="750"/>
      <c r="H511" s="750"/>
      <c r="I511" s="761"/>
      <c r="J511" s="767" t="str">
        <f>IF(基本情報入力シート!M548="","",基本情報入力シート!M548)</f>
        <v/>
      </c>
      <c r="K511" s="768" t="str">
        <f>IF(基本情報入力シート!R548="","",基本情報入力シート!R548)</f>
        <v/>
      </c>
      <c r="L511" s="768" t="str">
        <f>IF(基本情報入力シート!W548="","",基本情報入力シート!W548)</f>
        <v/>
      </c>
      <c r="M511" s="784" t="str">
        <f>IF(基本情報入力シート!X548="","",基本情報入力シート!X548)</f>
        <v/>
      </c>
      <c r="N511" s="796" t="str">
        <f>IF(基本情報入力シート!Y548="","",基本情報入力シート!Y548)</f>
        <v/>
      </c>
      <c r="O511" s="804"/>
      <c r="P511" s="808"/>
      <c r="Q511" s="813"/>
      <c r="R511" s="820"/>
      <c r="S511" s="825"/>
      <c r="T511" s="830" t="str">
        <f>IFERROR(S511*VLOOKUP(AE511,'【参考】数式用3'!$AD$3:$BA$14,MATCH(N511,'【参考】数式用3'!$AD$2:$BA$2,0)),"")</f>
        <v/>
      </c>
      <c r="U511" s="835"/>
      <c r="V511" s="842"/>
      <c r="W511" s="843"/>
      <c r="X511" s="852" t="str">
        <f>IFERROR(V511*VLOOKUP(AF511,'【参考】数式用3'!$AD$15:$BA$23,MATCH(N511,'【参考】数式用3'!$AD$2:$BA$2,0)),"")</f>
        <v/>
      </c>
      <c r="Y511" s="861"/>
      <c r="Z511" s="864"/>
      <c r="AA511" s="870"/>
      <c r="AB511" s="852" t="str">
        <f>IFERROR(AA511*VLOOKUP(AG511,'【参考】数式用3'!$AD$24:$BA$27,MATCH(N511,'【参考】数式用3'!$AD$2:$BA$2,0)),"")</f>
        <v/>
      </c>
      <c r="AC511" s="878"/>
      <c r="AD511" s="881" t="str">
        <f t="shared" si="28"/>
        <v/>
      </c>
      <c r="AE511" s="884" t="str">
        <f t="shared" si="29"/>
        <v/>
      </c>
      <c r="AF511" s="884" t="str">
        <f t="shared" si="30"/>
        <v/>
      </c>
      <c r="AG511" s="884" t="str">
        <f t="shared" si="31"/>
        <v/>
      </c>
    </row>
    <row r="512" spans="1:33" ht="24.9" customHeight="1">
      <c r="A512" s="729">
        <v>497</v>
      </c>
      <c r="B512" s="742" t="str">
        <f>IF(基本情報入力シート!C549="","",基本情報入力シート!C549)</f>
        <v/>
      </c>
      <c r="C512" s="750"/>
      <c r="D512" s="750"/>
      <c r="E512" s="750"/>
      <c r="F512" s="750"/>
      <c r="G512" s="750"/>
      <c r="H512" s="750"/>
      <c r="I512" s="761"/>
      <c r="J512" s="767" t="str">
        <f>IF(基本情報入力シート!M549="","",基本情報入力シート!M549)</f>
        <v/>
      </c>
      <c r="K512" s="768" t="str">
        <f>IF(基本情報入力シート!R549="","",基本情報入力シート!R549)</f>
        <v/>
      </c>
      <c r="L512" s="768" t="str">
        <f>IF(基本情報入力シート!W549="","",基本情報入力シート!W549)</f>
        <v/>
      </c>
      <c r="M512" s="784" t="str">
        <f>IF(基本情報入力シート!X549="","",基本情報入力シート!X549)</f>
        <v/>
      </c>
      <c r="N512" s="796" t="str">
        <f>IF(基本情報入力シート!Y549="","",基本情報入力シート!Y549)</f>
        <v/>
      </c>
      <c r="O512" s="804"/>
      <c r="P512" s="808"/>
      <c r="Q512" s="813"/>
      <c r="R512" s="820"/>
      <c r="S512" s="825"/>
      <c r="T512" s="830" t="str">
        <f>IFERROR(S512*VLOOKUP(AE512,'【参考】数式用3'!$AD$3:$BA$14,MATCH(N512,'【参考】数式用3'!$AD$2:$BA$2,0)),"")</f>
        <v/>
      </c>
      <c r="U512" s="835"/>
      <c r="V512" s="842"/>
      <c r="W512" s="843"/>
      <c r="X512" s="852" t="str">
        <f>IFERROR(V512*VLOOKUP(AF512,'【参考】数式用3'!$AD$15:$BA$23,MATCH(N512,'【参考】数式用3'!$AD$2:$BA$2,0)),"")</f>
        <v/>
      </c>
      <c r="Y512" s="861"/>
      <c r="Z512" s="864"/>
      <c r="AA512" s="870"/>
      <c r="AB512" s="852" t="str">
        <f>IFERROR(AA512*VLOOKUP(AG512,'【参考】数式用3'!$AD$24:$BA$27,MATCH(N512,'【参考】数式用3'!$AD$2:$BA$2,0)),"")</f>
        <v/>
      </c>
      <c r="AC512" s="878"/>
      <c r="AD512" s="881" t="str">
        <f t="shared" si="28"/>
        <v/>
      </c>
      <c r="AE512" s="884" t="str">
        <f t="shared" si="29"/>
        <v/>
      </c>
      <c r="AF512" s="884" t="str">
        <f t="shared" si="30"/>
        <v/>
      </c>
      <c r="AG512" s="884" t="str">
        <f t="shared" si="31"/>
        <v/>
      </c>
    </row>
    <row r="513" spans="1:33" ht="24.9" customHeight="1">
      <c r="A513" s="729">
        <v>498</v>
      </c>
      <c r="B513" s="742" t="str">
        <f>IF(基本情報入力シート!C550="","",基本情報入力シート!C550)</f>
        <v/>
      </c>
      <c r="C513" s="750"/>
      <c r="D513" s="750"/>
      <c r="E513" s="750"/>
      <c r="F513" s="750"/>
      <c r="G513" s="750"/>
      <c r="H513" s="750"/>
      <c r="I513" s="761"/>
      <c r="J513" s="767" t="str">
        <f>IF(基本情報入力シート!M550="","",基本情報入力シート!M550)</f>
        <v/>
      </c>
      <c r="K513" s="768" t="str">
        <f>IF(基本情報入力シート!R550="","",基本情報入力シート!R550)</f>
        <v/>
      </c>
      <c r="L513" s="768" t="str">
        <f>IF(基本情報入力シート!W550="","",基本情報入力シート!W550)</f>
        <v/>
      </c>
      <c r="M513" s="784" t="str">
        <f>IF(基本情報入力シート!X550="","",基本情報入力シート!X550)</f>
        <v/>
      </c>
      <c r="N513" s="796" t="str">
        <f>IF(基本情報入力シート!Y550="","",基本情報入力シート!Y550)</f>
        <v/>
      </c>
      <c r="O513" s="804"/>
      <c r="P513" s="808"/>
      <c r="Q513" s="813"/>
      <c r="R513" s="820"/>
      <c r="S513" s="825"/>
      <c r="T513" s="830" t="str">
        <f>IFERROR(S513*VLOOKUP(AE513,'【参考】数式用3'!$AD$3:$BA$14,MATCH(N513,'【参考】数式用3'!$AD$2:$BA$2,0)),"")</f>
        <v/>
      </c>
      <c r="U513" s="835"/>
      <c r="V513" s="842"/>
      <c r="W513" s="843"/>
      <c r="X513" s="852" t="str">
        <f>IFERROR(V513*VLOOKUP(AF513,'【参考】数式用3'!$AD$15:$BA$23,MATCH(N513,'【参考】数式用3'!$AD$2:$BA$2,0)),"")</f>
        <v/>
      </c>
      <c r="Y513" s="861"/>
      <c r="Z513" s="864"/>
      <c r="AA513" s="870"/>
      <c r="AB513" s="852" t="str">
        <f>IFERROR(AA513*VLOOKUP(AG513,'【参考】数式用3'!$AD$24:$BA$27,MATCH(N513,'【参考】数式用3'!$AD$2:$BA$2,0)),"")</f>
        <v/>
      </c>
      <c r="AC513" s="878"/>
      <c r="AD513" s="881" t="str">
        <f t="shared" si="28"/>
        <v/>
      </c>
      <c r="AE513" s="884" t="str">
        <f t="shared" si="29"/>
        <v/>
      </c>
      <c r="AF513" s="884" t="str">
        <f t="shared" si="30"/>
        <v/>
      </c>
      <c r="AG513" s="884" t="str">
        <f t="shared" si="31"/>
        <v/>
      </c>
    </row>
    <row r="514" spans="1:33" ht="24.9" customHeight="1">
      <c r="A514" s="729">
        <v>499</v>
      </c>
      <c r="B514" s="742" t="str">
        <f>IF(基本情報入力シート!C551="","",基本情報入力シート!C551)</f>
        <v/>
      </c>
      <c r="C514" s="750"/>
      <c r="D514" s="750"/>
      <c r="E514" s="750"/>
      <c r="F514" s="750"/>
      <c r="G514" s="750"/>
      <c r="H514" s="750"/>
      <c r="I514" s="761"/>
      <c r="J514" s="767" t="str">
        <f>IF(基本情報入力シート!M551="","",基本情報入力シート!M551)</f>
        <v/>
      </c>
      <c r="K514" s="768" t="str">
        <f>IF(基本情報入力シート!R551="","",基本情報入力シート!R551)</f>
        <v/>
      </c>
      <c r="L514" s="768" t="str">
        <f>IF(基本情報入力シート!W551="","",基本情報入力シート!W551)</f>
        <v/>
      </c>
      <c r="M514" s="784" t="str">
        <f>IF(基本情報入力シート!X551="","",基本情報入力シート!X551)</f>
        <v/>
      </c>
      <c r="N514" s="796" t="str">
        <f>IF(基本情報入力シート!Y551="","",基本情報入力シート!Y551)</f>
        <v/>
      </c>
      <c r="O514" s="804"/>
      <c r="P514" s="808"/>
      <c r="Q514" s="813"/>
      <c r="R514" s="820"/>
      <c r="S514" s="825"/>
      <c r="T514" s="830" t="str">
        <f>IFERROR(S514*VLOOKUP(AE514,'【参考】数式用3'!$AD$3:$BA$14,MATCH(N514,'【参考】数式用3'!$AD$2:$BA$2,0)),"")</f>
        <v/>
      </c>
      <c r="U514" s="835"/>
      <c r="V514" s="842"/>
      <c r="W514" s="843"/>
      <c r="X514" s="852" t="str">
        <f>IFERROR(V514*VLOOKUP(AF514,'【参考】数式用3'!$AD$15:$BA$23,MATCH(N514,'【参考】数式用3'!$AD$2:$BA$2,0)),"")</f>
        <v/>
      </c>
      <c r="Y514" s="861"/>
      <c r="Z514" s="864"/>
      <c r="AA514" s="870"/>
      <c r="AB514" s="852" t="str">
        <f>IFERROR(AA514*VLOOKUP(AG514,'【参考】数式用3'!$AD$24:$BA$27,MATCH(N514,'【参考】数式用3'!$AD$2:$BA$2,0)),"")</f>
        <v/>
      </c>
      <c r="AC514" s="878"/>
      <c r="AD514" s="881" t="str">
        <f t="shared" si="28"/>
        <v/>
      </c>
      <c r="AE514" s="884" t="str">
        <f t="shared" si="29"/>
        <v/>
      </c>
      <c r="AF514" s="884" t="str">
        <f t="shared" si="30"/>
        <v/>
      </c>
      <c r="AG514" s="884" t="str">
        <f t="shared" si="31"/>
        <v/>
      </c>
    </row>
    <row r="515" spans="1:33" ht="24.9" customHeight="1">
      <c r="A515" s="729">
        <v>500</v>
      </c>
      <c r="B515" s="742" t="str">
        <f>IF(基本情報入力シート!C552="","",基本情報入力シート!C552)</f>
        <v/>
      </c>
      <c r="C515" s="750"/>
      <c r="D515" s="750"/>
      <c r="E515" s="750"/>
      <c r="F515" s="750"/>
      <c r="G515" s="750"/>
      <c r="H515" s="750"/>
      <c r="I515" s="761"/>
      <c r="J515" s="767" t="str">
        <f>IF(基本情報入力シート!M552="","",基本情報入力シート!M552)</f>
        <v/>
      </c>
      <c r="K515" s="768" t="str">
        <f>IF(基本情報入力シート!R552="","",基本情報入力シート!R552)</f>
        <v/>
      </c>
      <c r="L515" s="768" t="str">
        <f>IF(基本情報入力シート!W552="","",基本情報入力シート!W552)</f>
        <v/>
      </c>
      <c r="M515" s="784" t="str">
        <f>IF(基本情報入力シート!X552="","",基本情報入力シート!X552)</f>
        <v/>
      </c>
      <c r="N515" s="796" t="str">
        <f>IF(基本情報入力シート!Y552="","",基本情報入力シート!Y552)</f>
        <v/>
      </c>
      <c r="O515" s="804"/>
      <c r="P515" s="808"/>
      <c r="Q515" s="813"/>
      <c r="R515" s="820"/>
      <c r="S515" s="825"/>
      <c r="T515" s="830" t="str">
        <f>IFERROR(S515*VLOOKUP(AE515,'【参考】数式用3'!$AD$3:$BA$14,MATCH(N515,'【参考】数式用3'!$AD$2:$BA$2,0)),"")</f>
        <v/>
      </c>
      <c r="U515" s="835"/>
      <c r="V515" s="842"/>
      <c r="W515" s="843"/>
      <c r="X515" s="852" t="str">
        <f>IFERROR(V515*VLOOKUP(AF515,'【参考】数式用3'!$AD$15:$BA$23,MATCH(N515,'【参考】数式用3'!$AD$2:$BA$2,0)),"")</f>
        <v/>
      </c>
      <c r="Y515" s="861"/>
      <c r="Z515" s="864"/>
      <c r="AA515" s="870"/>
      <c r="AB515" s="852" t="str">
        <f>IFERROR(AA515*VLOOKUP(AG515,'【参考】数式用3'!$AD$24:$BA$27,MATCH(N515,'【参考】数式用3'!$AD$2:$BA$2,0)),"")</f>
        <v/>
      </c>
      <c r="AC515" s="878"/>
      <c r="AD515" s="881" t="str">
        <f t="shared" si="28"/>
        <v/>
      </c>
      <c r="AE515" s="884" t="str">
        <f t="shared" si="29"/>
        <v/>
      </c>
      <c r="AF515" s="884" t="str">
        <f t="shared" si="30"/>
        <v/>
      </c>
      <c r="AG515" s="884" t="str">
        <f t="shared" si="31"/>
        <v/>
      </c>
    </row>
    <row r="516" spans="1:33" ht="24.9" customHeight="1">
      <c r="A516" s="729">
        <v>501</v>
      </c>
      <c r="B516" s="742" t="str">
        <f>IF(基本情報入力シート!C553="","",基本情報入力シート!C553)</f>
        <v/>
      </c>
      <c r="C516" s="750"/>
      <c r="D516" s="750"/>
      <c r="E516" s="750"/>
      <c r="F516" s="750"/>
      <c r="G516" s="750"/>
      <c r="H516" s="750"/>
      <c r="I516" s="761"/>
      <c r="J516" s="767" t="str">
        <f>IF(基本情報入力シート!M553="","",基本情報入力シート!M553)</f>
        <v/>
      </c>
      <c r="K516" s="768" t="str">
        <f>IF(基本情報入力シート!R553="","",基本情報入力シート!R553)</f>
        <v/>
      </c>
      <c r="L516" s="768" t="str">
        <f>IF(基本情報入力シート!W553="","",基本情報入力シート!W553)</f>
        <v/>
      </c>
      <c r="M516" s="784" t="str">
        <f>IF(基本情報入力シート!X553="","",基本情報入力シート!X553)</f>
        <v/>
      </c>
      <c r="N516" s="796" t="str">
        <f>IF(基本情報入力シート!Y553="","",基本情報入力シート!Y553)</f>
        <v/>
      </c>
      <c r="O516" s="804"/>
      <c r="P516" s="808"/>
      <c r="Q516" s="813"/>
      <c r="R516" s="820"/>
      <c r="S516" s="825"/>
      <c r="T516" s="830" t="str">
        <f>IFERROR(S516*VLOOKUP(AE516,'【参考】数式用3'!$AD$3:$BA$14,MATCH(N516,'【参考】数式用3'!$AD$2:$BA$2,0)),"")</f>
        <v/>
      </c>
      <c r="U516" s="835"/>
      <c r="V516" s="842"/>
      <c r="W516" s="843"/>
      <c r="X516" s="852" t="str">
        <f>IFERROR(V516*VLOOKUP(AF516,'【参考】数式用3'!$AD$15:$BA$23,MATCH(N516,'【参考】数式用3'!$AD$2:$BA$2,0)),"")</f>
        <v/>
      </c>
      <c r="Y516" s="861"/>
      <c r="Z516" s="864"/>
      <c r="AA516" s="870"/>
      <c r="AB516" s="852" t="str">
        <f>IFERROR(AA516*VLOOKUP(AG516,'【参考】数式用3'!$AD$24:$BA$27,MATCH(N516,'【参考】数式用3'!$AD$2:$BA$2,0)),"")</f>
        <v/>
      </c>
      <c r="AC516" s="878"/>
      <c r="AD516" s="881" t="str">
        <f t="shared" si="28"/>
        <v/>
      </c>
      <c r="AE516" s="884" t="str">
        <f t="shared" si="29"/>
        <v/>
      </c>
      <c r="AF516" s="884" t="str">
        <f t="shared" si="30"/>
        <v/>
      </c>
      <c r="AG516" s="884" t="str">
        <f t="shared" si="31"/>
        <v/>
      </c>
    </row>
    <row r="517" spans="1:33" ht="24.9" customHeight="1">
      <c r="A517" s="729">
        <v>502</v>
      </c>
      <c r="B517" s="742" t="str">
        <f>IF(基本情報入力シート!C554="","",基本情報入力シート!C554)</f>
        <v/>
      </c>
      <c r="C517" s="750"/>
      <c r="D517" s="750"/>
      <c r="E517" s="750"/>
      <c r="F517" s="750"/>
      <c r="G517" s="750"/>
      <c r="H517" s="750"/>
      <c r="I517" s="761"/>
      <c r="J517" s="767" t="str">
        <f>IF(基本情報入力シート!M554="","",基本情報入力シート!M554)</f>
        <v/>
      </c>
      <c r="K517" s="768" t="str">
        <f>IF(基本情報入力シート!R554="","",基本情報入力シート!R554)</f>
        <v/>
      </c>
      <c r="L517" s="768" t="str">
        <f>IF(基本情報入力シート!W554="","",基本情報入力シート!W554)</f>
        <v/>
      </c>
      <c r="M517" s="784" t="str">
        <f>IF(基本情報入力シート!X554="","",基本情報入力シート!X554)</f>
        <v/>
      </c>
      <c r="N517" s="796" t="str">
        <f>IF(基本情報入力シート!Y554="","",基本情報入力シート!Y554)</f>
        <v/>
      </c>
      <c r="O517" s="804"/>
      <c r="P517" s="808"/>
      <c r="Q517" s="813"/>
      <c r="R517" s="820"/>
      <c r="S517" s="825"/>
      <c r="T517" s="830" t="str">
        <f>IFERROR(S517*VLOOKUP(AE517,'【参考】数式用3'!$AD$3:$BA$14,MATCH(N517,'【参考】数式用3'!$AD$2:$BA$2,0)),"")</f>
        <v/>
      </c>
      <c r="U517" s="835"/>
      <c r="V517" s="842"/>
      <c r="W517" s="843"/>
      <c r="X517" s="852" t="str">
        <f>IFERROR(V517*VLOOKUP(AF517,'【参考】数式用3'!$AD$15:$BA$23,MATCH(N517,'【参考】数式用3'!$AD$2:$BA$2,0)),"")</f>
        <v/>
      </c>
      <c r="Y517" s="861"/>
      <c r="Z517" s="864"/>
      <c r="AA517" s="870"/>
      <c r="AB517" s="852" t="str">
        <f>IFERROR(AA517*VLOOKUP(AG517,'【参考】数式用3'!$AD$24:$BA$27,MATCH(N517,'【参考】数式用3'!$AD$2:$BA$2,0)),"")</f>
        <v/>
      </c>
      <c r="AC517" s="878"/>
      <c r="AD517" s="881" t="str">
        <f t="shared" si="28"/>
        <v/>
      </c>
      <c r="AE517" s="884" t="str">
        <f t="shared" si="29"/>
        <v/>
      </c>
      <c r="AF517" s="884" t="str">
        <f t="shared" si="30"/>
        <v/>
      </c>
      <c r="AG517" s="884" t="str">
        <f t="shared" si="31"/>
        <v/>
      </c>
    </row>
    <row r="518" spans="1:33" ht="24.9" customHeight="1">
      <c r="A518" s="729">
        <v>503</v>
      </c>
      <c r="B518" s="742" t="str">
        <f>IF(基本情報入力シート!C555="","",基本情報入力シート!C555)</f>
        <v/>
      </c>
      <c r="C518" s="750"/>
      <c r="D518" s="750"/>
      <c r="E518" s="750"/>
      <c r="F518" s="750"/>
      <c r="G518" s="750"/>
      <c r="H518" s="750"/>
      <c r="I518" s="761"/>
      <c r="J518" s="767" t="str">
        <f>IF(基本情報入力シート!M555="","",基本情報入力シート!M555)</f>
        <v/>
      </c>
      <c r="K518" s="768" t="str">
        <f>IF(基本情報入力シート!R555="","",基本情報入力シート!R555)</f>
        <v/>
      </c>
      <c r="L518" s="768" t="str">
        <f>IF(基本情報入力シート!W555="","",基本情報入力シート!W555)</f>
        <v/>
      </c>
      <c r="M518" s="784" t="str">
        <f>IF(基本情報入力シート!X555="","",基本情報入力シート!X555)</f>
        <v/>
      </c>
      <c r="N518" s="796" t="str">
        <f>IF(基本情報入力シート!Y555="","",基本情報入力シート!Y555)</f>
        <v/>
      </c>
      <c r="O518" s="804"/>
      <c r="P518" s="808"/>
      <c r="Q518" s="813"/>
      <c r="R518" s="820"/>
      <c r="S518" s="825"/>
      <c r="T518" s="830" t="str">
        <f>IFERROR(S518*VLOOKUP(AE518,'【参考】数式用3'!$AD$3:$BA$14,MATCH(N518,'【参考】数式用3'!$AD$2:$BA$2,0)),"")</f>
        <v/>
      </c>
      <c r="U518" s="835"/>
      <c r="V518" s="842"/>
      <c r="W518" s="843"/>
      <c r="X518" s="852" t="str">
        <f>IFERROR(V518*VLOOKUP(AF518,'【参考】数式用3'!$AD$15:$BA$23,MATCH(N518,'【参考】数式用3'!$AD$2:$BA$2,0)),"")</f>
        <v/>
      </c>
      <c r="Y518" s="861"/>
      <c r="Z518" s="864"/>
      <c r="AA518" s="870"/>
      <c r="AB518" s="852" t="str">
        <f>IFERROR(AA518*VLOOKUP(AG518,'【参考】数式用3'!$AD$24:$BA$27,MATCH(N518,'【参考】数式用3'!$AD$2:$BA$2,0)),"")</f>
        <v/>
      </c>
      <c r="AC518" s="878"/>
      <c r="AD518" s="881" t="str">
        <f t="shared" si="28"/>
        <v/>
      </c>
      <c r="AE518" s="884" t="str">
        <f t="shared" si="29"/>
        <v/>
      </c>
      <c r="AF518" s="884" t="str">
        <f t="shared" si="30"/>
        <v/>
      </c>
      <c r="AG518" s="884" t="str">
        <f t="shared" si="31"/>
        <v/>
      </c>
    </row>
    <row r="519" spans="1:33" ht="24.9" customHeight="1">
      <c r="A519" s="729">
        <v>504</v>
      </c>
      <c r="B519" s="742" t="str">
        <f>IF(基本情報入力シート!C556="","",基本情報入力シート!C556)</f>
        <v/>
      </c>
      <c r="C519" s="750"/>
      <c r="D519" s="750"/>
      <c r="E519" s="750"/>
      <c r="F519" s="750"/>
      <c r="G519" s="750"/>
      <c r="H519" s="750"/>
      <c r="I519" s="761"/>
      <c r="J519" s="767" t="str">
        <f>IF(基本情報入力シート!M556="","",基本情報入力シート!M556)</f>
        <v/>
      </c>
      <c r="K519" s="768" t="str">
        <f>IF(基本情報入力シート!R556="","",基本情報入力シート!R556)</f>
        <v/>
      </c>
      <c r="L519" s="768" t="str">
        <f>IF(基本情報入力シート!W556="","",基本情報入力シート!W556)</f>
        <v/>
      </c>
      <c r="M519" s="784" t="str">
        <f>IF(基本情報入力シート!X556="","",基本情報入力シート!X556)</f>
        <v/>
      </c>
      <c r="N519" s="796" t="str">
        <f>IF(基本情報入力シート!Y556="","",基本情報入力シート!Y556)</f>
        <v/>
      </c>
      <c r="O519" s="804"/>
      <c r="P519" s="808"/>
      <c r="Q519" s="813"/>
      <c r="R519" s="820"/>
      <c r="S519" s="825"/>
      <c r="T519" s="830" t="str">
        <f>IFERROR(S519*VLOOKUP(AE519,'【参考】数式用3'!$AD$3:$BA$14,MATCH(N519,'【参考】数式用3'!$AD$2:$BA$2,0)),"")</f>
        <v/>
      </c>
      <c r="U519" s="835"/>
      <c r="V519" s="842"/>
      <c r="W519" s="843"/>
      <c r="X519" s="852" t="str">
        <f>IFERROR(V519*VLOOKUP(AF519,'【参考】数式用3'!$AD$15:$BA$23,MATCH(N519,'【参考】数式用3'!$AD$2:$BA$2,0)),"")</f>
        <v/>
      </c>
      <c r="Y519" s="861"/>
      <c r="Z519" s="864"/>
      <c r="AA519" s="870"/>
      <c r="AB519" s="852" t="str">
        <f>IFERROR(AA519*VLOOKUP(AG519,'【参考】数式用3'!$AD$24:$BA$27,MATCH(N519,'【参考】数式用3'!$AD$2:$BA$2,0)),"")</f>
        <v/>
      </c>
      <c r="AC519" s="878"/>
      <c r="AD519" s="881" t="str">
        <f t="shared" si="28"/>
        <v/>
      </c>
      <c r="AE519" s="884" t="str">
        <f t="shared" si="29"/>
        <v/>
      </c>
      <c r="AF519" s="884" t="str">
        <f t="shared" si="30"/>
        <v/>
      </c>
      <c r="AG519" s="884" t="str">
        <f t="shared" si="31"/>
        <v/>
      </c>
    </row>
    <row r="520" spans="1:33" ht="24.9" customHeight="1">
      <c r="A520" s="729">
        <v>505</v>
      </c>
      <c r="B520" s="742" t="str">
        <f>IF(基本情報入力シート!C557="","",基本情報入力シート!C557)</f>
        <v/>
      </c>
      <c r="C520" s="750"/>
      <c r="D520" s="750"/>
      <c r="E520" s="750"/>
      <c r="F520" s="750"/>
      <c r="G520" s="750"/>
      <c r="H520" s="750"/>
      <c r="I520" s="761"/>
      <c r="J520" s="767" t="str">
        <f>IF(基本情報入力シート!M557="","",基本情報入力シート!M557)</f>
        <v/>
      </c>
      <c r="K520" s="768" t="str">
        <f>IF(基本情報入力シート!R557="","",基本情報入力シート!R557)</f>
        <v/>
      </c>
      <c r="L520" s="768" t="str">
        <f>IF(基本情報入力シート!W557="","",基本情報入力シート!W557)</f>
        <v/>
      </c>
      <c r="M520" s="784" t="str">
        <f>IF(基本情報入力シート!X557="","",基本情報入力シート!X557)</f>
        <v/>
      </c>
      <c r="N520" s="796" t="str">
        <f>IF(基本情報入力シート!Y557="","",基本情報入力シート!Y557)</f>
        <v/>
      </c>
      <c r="O520" s="804"/>
      <c r="P520" s="808"/>
      <c r="Q520" s="813"/>
      <c r="R520" s="820"/>
      <c r="S520" s="825"/>
      <c r="T520" s="830" t="str">
        <f>IFERROR(S520*VLOOKUP(AE520,'【参考】数式用3'!$AD$3:$BA$14,MATCH(N520,'【参考】数式用3'!$AD$2:$BA$2,0)),"")</f>
        <v/>
      </c>
      <c r="U520" s="835"/>
      <c r="V520" s="842"/>
      <c r="W520" s="843"/>
      <c r="X520" s="852" t="str">
        <f>IFERROR(V520*VLOOKUP(AF520,'【参考】数式用3'!$AD$15:$BA$23,MATCH(N520,'【参考】数式用3'!$AD$2:$BA$2,0)),"")</f>
        <v/>
      </c>
      <c r="Y520" s="861"/>
      <c r="Z520" s="864"/>
      <c r="AA520" s="870"/>
      <c r="AB520" s="852" t="str">
        <f>IFERROR(AA520*VLOOKUP(AG520,'【参考】数式用3'!$AD$24:$BA$27,MATCH(N520,'【参考】数式用3'!$AD$2:$BA$2,0)),"")</f>
        <v/>
      </c>
      <c r="AC520" s="878"/>
      <c r="AD520" s="881" t="str">
        <f t="shared" si="28"/>
        <v/>
      </c>
      <c r="AE520" s="884" t="str">
        <f t="shared" si="29"/>
        <v/>
      </c>
      <c r="AF520" s="884" t="str">
        <f t="shared" si="30"/>
        <v/>
      </c>
      <c r="AG520" s="884" t="str">
        <f t="shared" si="31"/>
        <v/>
      </c>
    </row>
    <row r="521" spans="1:33" ht="24.9" customHeight="1">
      <c r="A521" s="729">
        <v>506</v>
      </c>
      <c r="B521" s="742" t="str">
        <f>IF(基本情報入力シート!C558="","",基本情報入力シート!C558)</f>
        <v/>
      </c>
      <c r="C521" s="750"/>
      <c r="D521" s="750"/>
      <c r="E521" s="750"/>
      <c r="F521" s="750"/>
      <c r="G521" s="750"/>
      <c r="H521" s="750"/>
      <c r="I521" s="761"/>
      <c r="J521" s="767" t="str">
        <f>IF(基本情報入力シート!M558="","",基本情報入力シート!M558)</f>
        <v/>
      </c>
      <c r="K521" s="768" t="str">
        <f>IF(基本情報入力シート!R558="","",基本情報入力シート!R558)</f>
        <v/>
      </c>
      <c r="L521" s="768" t="str">
        <f>IF(基本情報入力シート!W558="","",基本情報入力シート!W558)</f>
        <v/>
      </c>
      <c r="M521" s="784" t="str">
        <f>IF(基本情報入力シート!X558="","",基本情報入力シート!X558)</f>
        <v/>
      </c>
      <c r="N521" s="796" t="str">
        <f>IF(基本情報入力シート!Y558="","",基本情報入力シート!Y558)</f>
        <v/>
      </c>
      <c r="O521" s="804"/>
      <c r="P521" s="808"/>
      <c r="Q521" s="813"/>
      <c r="R521" s="820"/>
      <c r="S521" s="825"/>
      <c r="T521" s="830" t="str">
        <f>IFERROR(S521*VLOOKUP(AE521,'【参考】数式用3'!$AD$3:$BA$14,MATCH(N521,'【参考】数式用3'!$AD$2:$BA$2,0)),"")</f>
        <v/>
      </c>
      <c r="U521" s="835"/>
      <c r="V521" s="842"/>
      <c r="W521" s="843"/>
      <c r="X521" s="852" t="str">
        <f>IFERROR(V521*VLOOKUP(AF521,'【参考】数式用3'!$AD$15:$BA$23,MATCH(N521,'【参考】数式用3'!$AD$2:$BA$2,0)),"")</f>
        <v/>
      </c>
      <c r="Y521" s="861"/>
      <c r="Z521" s="864"/>
      <c r="AA521" s="870"/>
      <c r="AB521" s="852" t="str">
        <f>IFERROR(AA521*VLOOKUP(AG521,'【参考】数式用3'!$AD$24:$BA$27,MATCH(N521,'【参考】数式用3'!$AD$2:$BA$2,0)),"")</f>
        <v/>
      </c>
      <c r="AC521" s="878"/>
      <c r="AD521" s="881" t="str">
        <f t="shared" si="28"/>
        <v/>
      </c>
      <c r="AE521" s="884" t="str">
        <f t="shared" si="29"/>
        <v/>
      </c>
      <c r="AF521" s="884" t="str">
        <f t="shared" si="30"/>
        <v/>
      </c>
      <c r="AG521" s="884" t="str">
        <f t="shared" si="31"/>
        <v/>
      </c>
    </row>
    <row r="522" spans="1:33" ht="24.9" customHeight="1">
      <c r="A522" s="729">
        <v>507</v>
      </c>
      <c r="B522" s="742" t="str">
        <f>IF(基本情報入力シート!C559="","",基本情報入力シート!C559)</f>
        <v/>
      </c>
      <c r="C522" s="750"/>
      <c r="D522" s="750"/>
      <c r="E522" s="750"/>
      <c r="F522" s="750"/>
      <c r="G522" s="750"/>
      <c r="H522" s="750"/>
      <c r="I522" s="761"/>
      <c r="J522" s="767" t="str">
        <f>IF(基本情報入力シート!M559="","",基本情報入力シート!M559)</f>
        <v/>
      </c>
      <c r="K522" s="768" t="str">
        <f>IF(基本情報入力シート!R559="","",基本情報入力シート!R559)</f>
        <v/>
      </c>
      <c r="L522" s="768" t="str">
        <f>IF(基本情報入力シート!W559="","",基本情報入力シート!W559)</f>
        <v/>
      </c>
      <c r="M522" s="784" t="str">
        <f>IF(基本情報入力シート!X559="","",基本情報入力シート!X559)</f>
        <v/>
      </c>
      <c r="N522" s="796" t="str">
        <f>IF(基本情報入力シート!Y559="","",基本情報入力シート!Y559)</f>
        <v/>
      </c>
      <c r="O522" s="804"/>
      <c r="P522" s="808"/>
      <c r="Q522" s="813"/>
      <c r="R522" s="820"/>
      <c r="S522" s="825"/>
      <c r="T522" s="830" t="str">
        <f>IFERROR(S522*VLOOKUP(AE522,'【参考】数式用3'!$AD$3:$BA$14,MATCH(N522,'【参考】数式用3'!$AD$2:$BA$2,0)),"")</f>
        <v/>
      </c>
      <c r="U522" s="835"/>
      <c r="V522" s="842"/>
      <c r="W522" s="843"/>
      <c r="X522" s="852" t="str">
        <f>IFERROR(V522*VLOOKUP(AF522,'【参考】数式用3'!$AD$15:$BA$23,MATCH(N522,'【参考】数式用3'!$AD$2:$BA$2,0)),"")</f>
        <v/>
      </c>
      <c r="Y522" s="861"/>
      <c r="Z522" s="864"/>
      <c r="AA522" s="870"/>
      <c r="AB522" s="852" t="str">
        <f>IFERROR(AA522*VLOOKUP(AG522,'【参考】数式用3'!$AD$24:$BA$27,MATCH(N522,'【参考】数式用3'!$AD$2:$BA$2,0)),"")</f>
        <v/>
      </c>
      <c r="AC522" s="878"/>
      <c r="AD522" s="881" t="str">
        <f t="shared" si="28"/>
        <v/>
      </c>
      <c r="AE522" s="884" t="str">
        <f t="shared" si="29"/>
        <v/>
      </c>
      <c r="AF522" s="884" t="str">
        <f t="shared" si="30"/>
        <v/>
      </c>
      <c r="AG522" s="884" t="str">
        <f t="shared" si="31"/>
        <v/>
      </c>
    </row>
    <row r="523" spans="1:33" ht="24.9" customHeight="1">
      <c r="A523" s="729">
        <v>508</v>
      </c>
      <c r="B523" s="742" t="str">
        <f>IF(基本情報入力シート!C560="","",基本情報入力シート!C560)</f>
        <v/>
      </c>
      <c r="C523" s="750"/>
      <c r="D523" s="750"/>
      <c r="E523" s="750"/>
      <c r="F523" s="750"/>
      <c r="G523" s="750"/>
      <c r="H523" s="750"/>
      <c r="I523" s="761"/>
      <c r="J523" s="767" t="str">
        <f>IF(基本情報入力シート!M560="","",基本情報入力シート!M560)</f>
        <v/>
      </c>
      <c r="K523" s="768" t="str">
        <f>IF(基本情報入力シート!R560="","",基本情報入力シート!R560)</f>
        <v/>
      </c>
      <c r="L523" s="768" t="str">
        <f>IF(基本情報入力シート!W560="","",基本情報入力シート!W560)</f>
        <v/>
      </c>
      <c r="M523" s="784" t="str">
        <f>IF(基本情報入力シート!X560="","",基本情報入力シート!X560)</f>
        <v/>
      </c>
      <c r="N523" s="796" t="str">
        <f>IF(基本情報入力シート!Y560="","",基本情報入力シート!Y560)</f>
        <v/>
      </c>
      <c r="O523" s="804"/>
      <c r="P523" s="808"/>
      <c r="Q523" s="813"/>
      <c r="R523" s="820"/>
      <c r="S523" s="825"/>
      <c r="T523" s="830" t="str">
        <f>IFERROR(S523*VLOOKUP(AE523,'【参考】数式用3'!$AD$3:$BA$14,MATCH(N523,'【参考】数式用3'!$AD$2:$BA$2,0)),"")</f>
        <v/>
      </c>
      <c r="U523" s="835"/>
      <c r="V523" s="842"/>
      <c r="W523" s="843"/>
      <c r="X523" s="852" t="str">
        <f>IFERROR(V523*VLOOKUP(AF523,'【参考】数式用3'!$AD$15:$BA$23,MATCH(N523,'【参考】数式用3'!$AD$2:$BA$2,0)),"")</f>
        <v/>
      </c>
      <c r="Y523" s="861"/>
      <c r="Z523" s="864"/>
      <c r="AA523" s="870"/>
      <c r="AB523" s="852" t="str">
        <f>IFERROR(AA523*VLOOKUP(AG523,'【参考】数式用3'!$AD$24:$BA$27,MATCH(N523,'【参考】数式用3'!$AD$2:$BA$2,0)),"")</f>
        <v/>
      </c>
      <c r="AC523" s="878"/>
      <c r="AD523" s="881" t="str">
        <f t="shared" si="28"/>
        <v/>
      </c>
      <c r="AE523" s="884" t="str">
        <f t="shared" si="29"/>
        <v/>
      </c>
      <c r="AF523" s="884" t="str">
        <f t="shared" si="30"/>
        <v/>
      </c>
      <c r="AG523" s="884" t="str">
        <f t="shared" si="31"/>
        <v/>
      </c>
    </row>
    <row r="524" spans="1:33" ht="24.9" customHeight="1">
      <c r="A524" s="729">
        <v>509</v>
      </c>
      <c r="B524" s="742" t="str">
        <f>IF(基本情報入力シート!C561="","",基本情報入力シート!C561)</f>
        <v/>
      </c>
      <c r="C524" s="750"/>
      <c r="D524" s="750"/>
      <c r="E524" s="750"/>
      <c r="F524" s="750"/>
      <c r="G524" s="750"/>
      <c r="H524" s="750"/>
      <c r="I524" s="761"/>
      <c r="J524" s="767" t="str">
        <f>IF(基本情報入力シート!M561="","",基本情報入力シート!M561)</f>
        <v/>
      </c>
      <c r="K524" s="768" t="str">
        <f>IF(基本情報入力シート!R561="","",基本情報入力シート!R561)</f>
        <v/>
      </c>
      <c r="L524" s="768" t="str">
        <f>IF(基本情報入力シート!W561="","",基本情報入力シート!W561)</f>
        <v/>
      </c>
      <c r="M524" s="784" t="str">
        <f>IF(基本情報入力シート!X561="","",基本情報入力シート!X561)</f>
        <v/>
      </c>
      <c r="N524" s="796" t="str">
        <f>IF(基本情報入力シート!Y561="","",基本情報入力シート!Y561)</f>
        <v/>
      </c>
      <c r="O524" s="804"/>
      <c r="P524" s="808"/>
      <c r="Q524" s="813"/>
      <c r="R524" s="820"/>
      <c r="S524" s="825"/>
      <c r="T524" s="830" t="str">
        <f>IFERROR(S524*VLOOKUP(AE524,'【参考】数式用3'!$AD$3:$BA$14,MATCH(N524,'【参考】数式用3'!$AD$2:$BA$2,0)),"")</f>
        <v/>
      </c>
      <c r="U524" s="835"/>
      <c r="V524" s="842"/>
      <c r="W524" s="843"/>
      <c r="X524" s="852" t="str">
        <f>IFERROR(V524*VLOOKUP(AF524,'【参考】数式用3'!$AD$15:$BA$23,MATCH(N524,'【参考】数式用3'!$AD$2:$BA$2,0)),"")</f>
        <v/>
      </c>
      <c r="Y524" s="861"/>
      <c r="Z524" s="864"/>
      <c r="AA524" s="870"/>
      <c r="AB524" s="852" t="str">
        <f>IFERROR(AA524*VLOOKUP(AG524,'【参考】数式用3'!$AD$24:$BA$27,MATCH(N524,'【参考】数式用3'!$AD$2:$BA$2,0)),"")</f>
        <v/>
      </c>
      <c r="AC524" s="878"/>
      <c r="AD524" s="881" t="str">
        <f t="shared" si="28"/>
        <v/>
      </c>
      <c r="AE524" s="884" t="str">
        <f t="shared" si="29"/>
        <v/>
      </c>
      <c r="AF524" s="884" t="str">
        <f t="shared" si="30"/>
        <v/>
      </c>
      <c r="AG524" s="884" t="str">
        <f t="shared" si="31"/>
        <v/>
      </c>
    </row>
    <row r="525" spans="1:33" ht="24.9" customHeight="1">
      <c r="A525" s="729">
        <v>510</v>
      </c>
      <c r="B525" s="742" t="str">
        <f>IF(基本情報入力シート!C562="","",基本情報入力シート!C562)</f>
        <v/>
      </c>
      <c r="C525" s="750"/>
      <c r="D525" s="750"/>
      <c r="E525" s="750"/>
      <c r="F525" s="750"/>
      <c r="G525" s="750"/>
      <c r="H525" s="750"/>
      <c r="I525" s="761"/>
      <c r="J525" s="767" t="str">
        <f>IF(基本情報入力シート!M562="","",基本情報入力シート!M562)</f>
        <v/>
      </c>
      <c r="K525" s="768" t="str">
        <f>IF(基本情報入力シート!R562="","",基本情報入力シート!R562)</f>
        <v/>
      </c>
      <c r="L525" s="768" t="str">
        <f>IF(基本情報入力シート!W562="","",基本情報入力シート!W562)</f>
        <v/>
      </c>
      <c r="M525" s="784" t="str">
        <f>IF(基本情報入力シート!X562="","",基本情報入力シート!X562)</f>
        <v/>
      </c>
      <c r="N525" s="796" t="str">
        <f>IF(基本情報入力シート!Y562="","",基本情報入力シート!Y562)</f>
        <v/>
      </c>
      <c r="O525" s="804"/>
      <c r="P525" s="808"/>
      <c r="Q525" s="813"/>
      <c r="R525" s="820"/>
      <c r="S525" s="825"/>
      <c r="T525" s="830" t="str">
        <f>IFERROR(S525*VLOOKUP(AE525,'【参考】数式用3'!$AD$3:$BA$14,MATCH(N525,'【参考】数式用3'!$AD$2:$BA$2,0)),"")</f>
        <v/>
      </c>
      <c r="U525" s="835"/>
      <c r="V525" s="842"/>
      <c r="W525" s="843"/>
      <c r="X525" s="852" t="str">
        <f>IFERROR(V525*VLOOKUP(AF525,'【参考】数式用3'!$AD$15:$BA$23,MATCH(N525,'【参考】数式用3'!$AD$2:$BA$2,0)),"")</f>
        <v/>
      </c>
      <c r="Y525" s="861"/>
      <c r="Z525" s="864"/>
      <c r="AA525" s="870"/>
      <c r="AB525" s="852" t="str">
        <f>IFERROR(AA525*VLOOKUP(AG525,'【参考】数式用3'!$AD$24:$BA$27,MATCH(N525,'【参考】数式用3'!$AD$2:$BA$2,0)),"")</f>
        <v/>
      </c>
      <c r="AC525" s="878"/>
      <c r="AD525" s="881" t="str">
        <f t="shared" si="28"/>
        <v/>
      </c>
      <c r="AE525" s="884" t="str">
        <f t="shared" si="29"/>
        <v/>
      </c>
      <c r="AF525" s="884" t="str">
        <f t="shared" si="30"/>
        <v/>
      </c>
      <c r="AG525" s="884" t="str">
        <f t="shared" si="31"/>
        <v/>
      </c>
    </row>
    <row r="526" spans="1:33" ht="24.9" customHeight="1">
      <c r="A526" s="729">
        <v>511</v>
      </c>
      <c r="B526" s="742" t="str">
        <f>IF(基本情報入力シート!C563="","",基本情報入力シート!C563)</f>
        <v/>
      </c>
      <c r="C526" s="750"/>
      <c r="D526" s="750"/>
      <c r="E526" s="750"/>
      <c r="F526" s="750"/>
      <c r="G526" s="750"/>
      <c r="H526" s="750"/>
      <c r="I526" s="761"/>
      <c r="J526" s="767" t="str">
        <f>IF(基本情報入力シート!M563="","",基本情報入力シート!M563)</f>
        <v/>
      </c>
      <c r="K526" s="768" t="str">
        <f>IF(基本情報入力シート!R563="","",基本情報入力シート!R563)</f>
        <v/>
      </c>
      <c r="L526" s="768" t="str">
        <f>IF(基本情報入力シート!W563="","",基本情報入力シート!W563)</f>
        <v/>
      </c>
      <c r="M526" s="784" t="str">
        <f>IF(基本情報入力シート!X563="","",基本情報入力シート!X563)</f>
        <v/>
      </c>
      <c r="N526" s="796" t="str">
        <f>IF(基本情報入力シート!Y563="","",基本情報入力シート!Y563)</f>
        <v/>
      </c>
      <c r="O526" s="804"/>
      <c r="P526" s="808"/>
      <c r="Q526" s="813"/>
      <c r="R526" s="820"/>
      <c r="S526" s="825"/>
      <c r="T526" s="830" t="str">
        <f>IFERROR(S526*VLOOKUP(AE526,'【参考】数式用3'!$AD$3:$BA$14,MATCH(N526,'【参考】数式用3'!$AD$2:$BA$2,0)),"")</f>
        <v/>
      </c>
      <c r="U526" s="835"/>
      <c r="V526" s="842"/>
      <c r="W526" s="843"/>
      <c r="X526" s="852" t="str">
        <f>IFERROR(V526*VLOOKUP(AF526,'【参考】数式用3'!$AD$15:$BA$23,MATCH(N526,'【参考】数式用3'!$AD$2:$BA$2,0)),"")</f>
        <v/>
      </c>
      <c r="Y526" s="861"/>
      <c r="Z526" s="864"/>
      <c r="AA526" s="870"/>
      <c r="AB526" s="852" t="str">
        <f>IFERROR(AA526*VLOOKUP(AG526,'【参考】数式用3'!$AD$24:$BA$27,MATCH(N526,'【参考】数式用3'!$AD$2:$BA$2,0)),"")</f>
        <v/>
      </c>
      <c r="AC526" s="878"/>
      <c r="AD526" s="881" t="str">
        <f t="shared" si="28"/>
        <v/>
      </c>
      <c r="AE526" s="884" t="str">
        <f t="shared" si="29"/>
        <v/>
      </c>
      <c r="AF526" s="884" t="str">
        <f t="shared" si="30"/>
        <v/>
      </c>
      <c r="AG526" s="884" t="str">
        <f t="shared" si="31"/>
        <v/>
      </c>
    </row>
    <row r="527" spans="1:33" ht="24.9" customHeight="1">
      <c r="A527" s="729">
        <v>512</v>
      </c>
      <c r="B527" s="742" t="str">
        <f>IF(基本情報入力シート!C564="","",基本情報入力シート!C564)</f>
        <v/>
      </c>
      <c r="C527" s="750"/>
      <c r="D527" s="750"/>
      <c r="E527" s="750"/>
      <c r="F527" s="750"/>
      <c r="G527" s="750"/>
      <c r="H527" s="750"/>
      <c r="I527" s="761"/>
      <c r="J527" s="767" t="str">
        <f>IF(基本情報入力シート!M564="","",基本情報入力シート!M564)</f>
        <v/>
      </c>
      <c r="K527" s="768" t="str">
        <f>IF(基本情報入力シート!R564="","",基本情報入力シート!R564)</f>
        <v/>
      </c>
      <c r="L527" s="768" t="str">
        <f>IF(基本情報入力シート!W564="","",基本情報入力シート!W564)</f>
        <v/>
      </c>
      <c r="M527" s="784" t="str">
        <f>IF(基本情報入力シート!X564="","",基本情報入力シート!X564)</f>
        <v/>
      </c>
      <c r="N527" s="796" t="str">
        <f>IF(基本情報入力シート!Y564="","",基本情報入力シート!Y564)</f>
        <v/>
      </c>
      <c r="O527" s="804"/>
      <c r="P527" s="808"/>
      <c r="Q527" s="813"/>
      <c r="R527" s="820"/>
      <c r="S527" s="825"/>
      <c r="T527" s="830" t="str">
        <f>IFERROR(S527*VLOOKUP(AE527,'【参考】数式用3'!$AD$3:$BA$14,MATCH(N527,'【参考】数式用3'!$AD$2:$BA$2,0)),"")</f>
        <v/>
      </c>
      <c r="U527" s="835"/>
      <c r="V527" s="842"/>
      <c r="W527" s="843"/>
      <c r="X527" s="852" t="str">
        <f>IFERROR(V527*VLOOKUP(AF527,'【参考】数式用3'!$AD$15:$BA$23,MATCH(N527,'【参考】数式用3'!$AD$2:$BA$2,0)),"")</f>
        <v/>
      </c>
      <c r="Y527" s="861"/>
      <c r="Z527" s="864"/>
      <c r="AA527" s="870"/>
      <c r="AB527" s="852" t="str">
        <f>IFERROR(AA527*VLOOKUP(AG527,'【参考】数式用3'!$AD$24:$BA$27,MATCH(N527,'【参考】数式用3'!$AD$2:$BA$2,0)),"")</f>
        <v/>
      </c>
      <c r="AC527" s="878"/>
      <c r="AD527" s="881" t="str">
        <f t="shared" si="28"/>
        <v/>
      </c>
      <c r="AE527" s="884" t="str">
        <f t="shared" si="29"/>
        <v/>
      </c>
      <c r="AF527" s="884" t="str">
        <f t="shared" si="30"/>
        <v/>
      </c>
      <c r="AG527" s="884" t="str">
        <f t="shared" si="31"/>
        <v/>
      </c>
    </row>
    <row r="528" spans="1:33" ht="24.9" customHeight="1">
      <c r="A528" s="729">
        <v>513</v>
      </c>
      <c r="B528" s="742" t="str">
        <f>IF(基本情報入力シート!C565="","",基本情報入力シート!C565)</f>
        <v/>
      </c>
      <c r="C528" s="750"/>
      <c r="D528" s="750"/>
      <c r="E528" s="750"/>
      <c r="F528" s="750"/>
      <c r="G528" s="750"/>
      <c r="H528" s="750"/>
      <c r="I528" s="761"/>
      <c r="J528" s="767" t="str">
        <f>IF(基本情報入力シート!M565="","",基本情報入力シート!M565)</f>
        <v/>
      </c>
      <c r="K528" s="768" t="str">
        <f>IF(基本情報入力シート!R565="","",基本情報入力シート!R565)</f>
        <v/>
      </c>
      <c r="L528" s="768" t="str">
        <f>IF(基本情報入力シート!W565="","",基本情報入力シート!W565)</f>
        <v/>
      </c>
      <c r="M528" s="784" t="str">
        <f>IF(基本情報入力シート!X565="","",基本情報入力シート!X565)</f>
        <v/>
      </c>
      <c r="N528" s="796" t="str">
        <f>IF(基本情報入力シート!Y565="","",基本情報入力シート!Y565)</f>
        <v/>
      </c>
      <c r="O528" s="804"/>
      <c r="P528" s="808"/>
      <c r="Q528" s="813"/>
      <c r="R528" s="820"/>
      <c r="S528" s="825"/>
      <c r="T528" s="830" t="str">
        <f>IFERROR(S528*VLOOKUP(AE528,'【参考】数式用3'!$AD$3:$BA$14,MATCH(N528,'【参考】数式用3'!$AD$2:$BA$2,0)),"")</f>
        <v/>
      </c>
      <c r="U528" s="835"/>
      <c r="V528" s="842"/>
      <c r="W528" s="843"/>
      <c r="X528" s="852" t="str">
        <f>IFERROR(V528*VLOOKUP(AF528,'【参考】数式用3'!$AD$15:$BA$23,MATCH(N528,'【参考】数式用3'!$AD$2:$BA$2,0)),"")</f>
        <v/>
      </c>
      <c r="Y528" s="861"/>
      <c r="Z528" s="864"/>
      <c r="AA528" s="870"/>
      <c r="AB528" s="852" t="str">
        <f>IFERROR(AA528*VLOOKUP(AG528,'【参考】数式用3'!$AD$24:$BA$27,MATCH(N528,'【参考】数式用3'!$AD$2:$BA$2,0)),"")</f>
        <v/>
      </c>
      <c r="AC528" s="878"/>
      <c r="AD528" s="881" t="str">
        <f t="shared" ref="AD528:AD591" si="32">IF(OR(U528="特定加算Ⅰ",U528="特定加算Ⅱ"),IF(OR(AND(N528&lt;&gt;"訪問型サービス（総合事業）",N528&lt;&gt;"通所型サービス（総合事業）",N528&lt;&gt;"（介護予防）短期入所生活介護",N528&lt;&gt;"（介護予防）短期入所療養介護（老健）",N528&lt;&gt;"（介護予防）短期入所療養介護 （病院等（老健以外）)",N528&lt;&gt;"（介護予防）短期入所療養介護（医療院）"),W528&lt;&gt;""),1,""),"")</f>
        <v/>
      </c>
      <c r="AE528" s="884" t="str">
        <f t="shared" ref="AE528:AE591" si="33">IF(AND(O528="",R528=""),"",O528&amp;"から"&amp;R528)</f>
        <v/>
      </c>
      <c r="AF528" s="884" t="str">
        <f t="shared" ref="AF528:AF591" si="34">IF(AND(P528="",U528=""),"",P528&amp;"から"&amp;U528)</f>
        <v/>
      </c>
      <c r="AG528" s="884" t="str">
        <f t="shared" ref="AG528:AG591" si="35">IF(AND(Q528="",Z528=""),"",Q528&amp;"から"&amp;Z528)</f>
        <v/>
      </c>
    </row>
    <row r="529" spans="1:33" ht="24.9" customHeight="1">
      <c r="A529" s="729">
        <v>514</v>
      </c>
      <c r="B529" s="742" t="str">
        <f>IF(基本情報入力シート!C566="","",基本情報入力シート!C566)</f>
        <v/>
      </c>
      <c r="C529" s="750"/>
      <c r="D529" s="750"/>
      <c r="E529" s="750"/>
      <c r="F529" s="750"/>
      <c r="G529" s="750"/>
      <c r="H529" s="750"/>
      <c r="I529" s="761"/>
      <c r="J529" s="767" t="str">
        <f>IF(基本情報入力シート!M566="","",基本情報入力シート!M566)</f>
        <v/>
      </c>
      <c r="K529" s="768" t="str">
        <f>IF(基本情報入力シート!R566="","",基本情報入力シート!R566)</f>
        <v/>
      </c>
      <c r="L529" s="768" t="str">
        <f>IF(基本情報入力シート!W566="","",基本情報入力シート!W566)</f>
        <v/>
      </c>
      <c r="M529" s="784" t="str">
        <f>IF(基本情報入力シート!X566="","",基本情報入力シート!X566)</f>
        <v/>
      </c>
      <c r="N529" s="796" t="str">
        <f>IF(基本情報入力シート!Y566="","",基本情報入力シート!Y566)</f>
        <v/>
      </c>
      <c r="O529" s="804"/>
      <c r="P529" s="808"/>
      <c r="Q529" s="813"/>
      <c r="R529" s="820"/>
      <c r="S529" s="825"/>
      <c r="T529" s="830" t="str">
        <f>IFERROR(S529*VLOOKUP(AE529,'【参考】数式用3'!$AD$3:$BA$14,MATCH(N529,'【参考】数式用3'!$AD$2:$BA$2,0)),"")</f>
        <v/>
      </c>
      <c r="U529" s="835"/>
      <c r="V529" s="842"/>
      <c r="W529" s="843"/>
      <c r="X529" s="852" t="str">
        <f>IFERROR(V529*VLOOKUP(AF529,'【参考】数式用3'!$AD$15:$BA$23,MATCH(N529,'【参考】数式用3'!$AD$2:$BA$2,0)),"")</f>
        <v/>
      </c>
      <c r="Y529" s="861"/>
      <c r="Z529" s="864"/>
      <c r="AA529" s="870"/>
      <c r="AB529" s="852" t="str">
        <f>IFERROR(AA529*VLOOKUP(AG529,'【参考】数式用3'!$AD$24:$BA$27,MATCH(N529,'【参考】数式用3'!$AD$2:$BA$2,0)),"")</f>
        <v/>
      </c>
      <c r="AC529" s="878"/>
      <c r="AD529" s="881" t="str">
        <f t="shared" si="32"/>
        <v/>
      </c>
      <c r="AE529" s="884" t="str">
        <f t="shared" si="33"/>
        <v/>
      </c>
      <c r="AF529" s="884" t="str">
        <f t="shared" si="34"/>
        <v/>
      </c>
      <c r="AG529" s="884" t="str">
        <f t="shared" si="35"/>
        <v/>
      </c>
    </row>
    <row r="530" spans="1:33" ht="24.9" customHeight="1">
      <c r="A530" s="729">
        <v>515</v>
      </c>
      <c r="B530" s="742" t="str">
        <f>IF(基本情報入力シート!C567="","",基本情報入力シート!C567)</f>
        <v/>
      </c>
      <c r="C530" s="750"/>
      <c r="D530" s="750"/>
      <c r="E530" s="750"/>
      <c r="F530" s="750"/>
      <c r="G530" s="750"/>
      <c r="H530" s="750"/>
      <c r="I530" s="761"/>
      <c r="J530" s="767" t="str">
        <f>IF(基本情報入力シート!M567="","",基本情報入力シート!M567)</f>
        <v/>
      </c>
      <c r="K530" s="768" t="str">
        <f>IF(基本情報入力シート!R567="","",基本情報入力シート!R567)</f>
        <v/>
      </c>
      <c r="L530" s="768" t="str">
        <f>IF(基本情報入力シート!W567="","",基本情報入力シート!W567)</f>
        <v/>
      </c>
      <c r="M530" s="784" t="str">
        <f>IF(基本情報入力シート!X567="","",基本情報入力シート!X567)</f>
        <v/>
      </c>
      <c r="N530" s="796" t="str">
        <f>IF(基本情報入力シート!Y567="","",基本情報入力シート!Y567)</f>
        <v/>
      </c>
      <c r="O530" s="804"/>
      <c r="P530" s="808"/>
      <c r="Q530" s="813"/>
      <c r="R530" s="820"/>
      <c r="S530" s="825"/>
      <c r="T530" s="830" t="str">
        <f>IFERROR(S530*VLOOKUP(AE530,'【参考】数式用3'!$AD$3:$BA$14,MATCH(N530,'【参考】数式用3'!$AD$2:$BA$2,0)),"")</f>
        <v/>
      </c>
      <c r="U530" s="835"/>
      <c r="V530" s="842"/>
      <c r="W530" s="843"/>
      <c r="X530" s="852" t="str">
        <f>IFERROR(V530*VLOOKUP(AF530,'【参考】数式用3'!$AD$15:$BA$23,MATCH(N530,'【参考】数式用3'!$AD$2:$BA$2,0)),"")</f>
        <v/>
      </c>
      <c r="Y530" s="861"/>
      <c r="Z530" s="864"/>
      <c r="AA530" s="870"/>
      <c r="AB530" s="852" t="str">
        <f>IFERROR(AA530*VLOOKUP(AG530,'【参考】数式用3'!$AD$24:$BA$27,MATCH(N530,'【参考】数式用3'!$AD$2:$BA$2,0)),"")</f>
        <v/>
      </c>
      <c r="AC530" s="878"/>
      <c r="AD530" s="881" t="str">
        <f t="shared" si="32"/>
        <v/>
      </c>
      <c r="AE530" s="884" t="str">
        <f t="shared" si="33"/>
        <v/>
      </c>
      <c r="AF530" s="884" t="str">
        <f t="shared" si="34"/>
        <v/>
      </c>
      <c r="AG530" s="884" t="str">
        <f t="shared" si="35"/>
        <v/>
      </c>
    </row>
    <row r="531" spans="1:33" ht="24.9" customHeight="1">
      <c r="A531" s="729">
        <v>516</v>
      </c>
      <c r="B531" s="742" t="str">
        <f>IF(基本情報入力シート!C568="","",基本情報入力シート!C568)</f>
        <v/>
      </c>
      <c r="C531" s="750"/>
      <c r="D531" s="750"/>
      <c r="E531" s="750"/>
      <c r="F531" s="750"/>
      <c r="G531" s="750"/>
      <c r="H531" s="750"/>
      <c r="I531" s="761"/>
      <c r="J531" s="767" t="str">
        <f>IF(基本情報入力シート!M568="","",基本情報入力シート!M568)</f>
        <v/>
      </c>
      <c r="K531" s="768" t="str">
        <f>IF(基本情報入力シート!R568="","",基本情報入力シート!R568)</f>
        <v/>
      </c>
      <c r="L531" s="768" t="str">
        <f>IF(基本情報入力シート!W568="","",基本情報入力シート!W568)</f>
        <v/>
      </c>
      <c r="M531" s="784" t="str">
        <f>IF(基本情報入力シート!X568="","",基本情報入力シート!X568)</f>
        <v/>
      </c>
      <c r="N531" s="796" t="str">
        <f>IF(基本情報入力シート!Y568="","",基本情報入力シート!Y568)</f>
        <v/>
      </c>
      <c r="O531" s="804"/>
      <c r="P531" s="808"/>
      <c r="Q531" s="813"/>
      <c r="R531" s="820"/>
      <c r="S531" s="825"/>
      <c r="T531" s="830" t="str">
        <f>IFERROR(S531*VLOOKUP(AE531,'【参考】数式用3'!$AD$3:$BA$14,MATCH(N531,'【参考】数式用3'!$AD$2:$BA$2,0)),"")</f>
        <v/>
      </c>
      <c r="U531" s="835"/>
      <c r="V531" s="842"/>
      <c r="W531" s="843"/>
      <c r="X531" s="852" t="str">
        <f>IFERROR(V531*VLOOKUP(AF531,'【参考】数式用3'!$AD$15:$BA$23,MATCH(N531,'【参考】数式用3'!$AD$2:$BA$2,0)),"")</f>
        <v/>
      </c>
      <c r="Y531" s="861"/>
      <c r="Z531" s="864"/>
      <c r="AA531" s="870"/>
      <c r="AB531" s="852" t="str">
        <f>IFERROR(AA531*VLOOKUP(AG531,'【参考】数式用3'!$AD$24:$BA$27,MATCH(N531,'【参考】数式用3'!$AD$2:$BA$2,0)),"")</f>
        <v/>
      </c>
      <c r="AC531" s="878"/>
      <c r="AD531" s="881" t="str">
        <f t="shared" si="32"/>
        <v/>
      </c>
      <c r="AE531" s="884" t="str">
        <f t="shared" si="33"/>
        <v/>
      </c>
      <c r="AF531" s="884" t="str">
        <f t="shared" si="34"/>
        <v/>
      </c>
      <c r="AG531" s="884" t="str">
        <f t="shared" si="35"/>
        <v/>
      </c>
    </row>
    <row r="532" spans="1:33" ht="24.9" customHeight="1">
      <c r="A532" s="729">
        <v>517</v>
      </c>
      <c r="B532" s="742" t="str">
        <f>IF(基本情報入力シート!C569="","",基本情報入力シート!C569)</f>
        <v/>
      </c>
      <c r="C532" s="750"/>
      <c r="D532" s="750"/>
      <c r="E532" s="750"/>
      <c r="F532" s="750"/>
      <c r="G532" s="750"/>
      <c r="H532" s="750"/>
      <c r="I532" s="761"/>
      <c r="J532" s="767" t="str">
        <f>IF(基本情報入力シート!M569="","",基本情報入力シート!M569)</f>
        <v/>
      </c>
      <c r="K532" s="768" t="str">
        <f>IF(基本情報入力シート!R569="","",基本情報入力シート!R569)</f>
        <v/>
      </c>
      <c r="L532" s="768" t="str">
        <f>IF(基本情報入力シート!W569="","",基本情報入力シート!W569)</f>
        <v/>
      </c>
      <c r="M532" s="784" t="str">
        <f>IF(基本情報入力シート!X569="","",基本情報入力シート!X569)</f>
        <v/>
      </c>
      <c r="N532" s="796" t="str">
        <f>IF(基本情報入力シート!Y569="","",基本情報入力シート!Y569)</f>
        <v/>
      </c>
      <c r="O532" s="804"/>
      <c r="P532" s="808"/>
      <c r="Q532" s="813"/>
      <c r="R532" s="820"/>
      <c r="S532" s="825"/>
      <c r="T532" s="830" t="str">
        <f>IFERROR(S532*VLOOKUP(AE532,'【参考】数式用3'!$AD$3:$BA$14,MATCH(N532,'【参考】数式用3'!$AD$2:$BA$2,0)),"")</f>
        <v/>
      </c>
      <c r="U532" s="835"/>
      <c r="V532" s="842"/>
      <c r="W532" s="843"/>
      <c r="X532" s="852" t="str">
        <f>IFERROR(V532*VLOOKUP(AF532,'【参考】数式用3'!$AD$15:$BA$23,MATCH(N532,'【参考】数式用3'!$AD$2:$BA$2,0)),"")</f>
        <v/>
      </c>
      <c r="Y532" s="861"/>
      <c r="Z532" s="864"/>
      <c r="AA532" s="870"/>
      <c r="AB532" s="852" t="str">
        <f>IFERROR(AA532*VLOOKUP(AG532,'【参考】数式用3'!$AD$24:$BA$27,MATCH(N532,'【参考】数式用3'!$AD$2:$BA$2,0)),"")</f>
        <v/>
      </c>
      <c r="AC532" s="878"/>
      <c r="AD532" s="881" t="str">
        <f t="shared" si="32"/>
        <v/>
      </c>
      <c r="AE532" s="884" t="str">
        <f t="shared" si="33"/>
        <v/>
      </c>
      <c r="AF532" s="884" t="str">
        <f t="shared" si="34"/>
        <v/>
      </c>
      <c r="AG532" s="884" t="str">
        <f t="shared" si="35"/>
        <v/>
      </c>
    </row>
    <row r="533" spans="1:33" ht="24.9" customHeight="1">
      <c r="A533" s="729">
        <v>518</v>
      </c>
      <c r="B533" s="742" t="str">
        <f>IF(基本情報入力シート!C570="","",基本情報入力シート!C570)</f>
        <v/>
      </c>
      <c r="C533" s="750"/>
      <c r="D533" s="750"/>
      <c r="E533" s="750"/>
      <c r="F533" s="750"/>
      <c r="G533" s="750"/>
      <c r="H533" s="750"/>
      <c r="I533" s="761"/>
      <c r="J533" s="767" t="str">
        <f>IF(基本情報入力シート!M570="","",基本情報入力シート!M570)</f>
        <v/>
      </c>
      <c r="K533" s="768" t="str">
        <f>IF(基本情報入力シート!R570="","",基本情報入力シート!R570)</f>
        <v/>
      </c>
      <c r="L533" s="768" t="str">
        <f>IF(基本情報入力シート!W570="","",基本情報入力シート!W570)</f>
        <v/>
      </c>
      <c r="M533" s="784" t="str">
        <f>IF(基本情報入力シート!X570="","",基本情報入力シート!X570)</f>
        <v/>
      </c>
      <c r="N533" s="796" t="str">
        <f>IF(基本情報入力シート!Y570="","",基本情報入力シート!Y570)</f>
        <v/>
      </c>
      <c r="O533" s="804"/>
      <c r="P533" s="808"/>
      <c r="Q533" s="813"/>
      <c r="R533" s="820"/>
      <c r="S533" s="825"/>
      <c r="T533" s="830" t="str">
        <f>IFERROR(S533*VLOOKUP(AE533,'【参考】数式用3'!$AD$3:$BA$14,MATCH(N533,'【参考】数式用3'!$AD$2:$BA$2,0)),"")</f>
        <v/>
      </c>
      <c r="U533" s="835"/>
      <c r="V533" s="842"/>
      <c r="W533" s="843"/>
      <c r="X533" s="852" t="str">
        <f>IFERROR(V533*VLOOKUP(AF533,'【参考】数式用3'!$AD$15:$BA$23,MATCH(N533,'【参考】数式用3'!$AD$2:$BA$2,0)),"")</f>
        <v/>
      </c>
      <c r="Y533" s="861"/>
      <c r="Z533" s="864"/>
      <c r="AA533" s="870"/>
      <c r="AB533" s="852" t="str">
        <f>IFERROR(AA533*VLOOKUP(AG533,'【参考】数式用3'!$AD$24:$BA$27,MATCH(N533,'【参考】数式用3'!$AD$2:$BA$2,0)),"")</f>
        <v/>
      </c>
      <c r="AC533" s="878"/>
      <c r="AD533" s="881" t="str">
        <f t="shared" si="32"/>
        <v/>
      </c>
      <c r="AE533" s="884" t="str">
        <f t="shared" si="33"/>
        <v/>
      </c>
      <c r="AF533" s="884" t="str">
        <f t="shared" si="34"/>
        <v/>
      </c>
      <c r="AG533" s="884" t="str">
        <f t="shared" si="35"/>
        <v/>
      </c>
    </row>
    <row r="534" spans="1:33" ht="24.9" customHeight="1">
      <c r="A534" s="729">
        <v>519</v>
      </c>
      <c r="B534" s="742" t="str">
        <f>IF(基本情報入力シート!C571="","",基本情報入力シート!C571)</f>
        <v/>
      </c>
      <c r="C534" s="750"/>
      <c r="D534" s="750"/>
      <c r="E534" s="750"/>
      <c r="F534" s="750"/>
      <c r="G534" s="750"/>
      <c r="H534" s="750"/>
      <c r="I534" s="761"/>
      <c r="J534" s="767" t="str">
        <f>IF(基本情報入力シート!M571="","",基本情報入力シート!M571)</f>
        <v/>
      </c>
      <c r="K534" s="768" t="str">
        <f>IF(基本情報入力シート!R571="","",基本情報入力シート!R571)</f>
        <v/>
      </c>
      <c r="L534" s="768" t="str">
        <f>IF(基本情報入力シート!W571="","",基本情報入力シート!W571)</f>
        <v/>
      </c>
      <c r="M534" s="784" t="str">
        <f>IF(基本情報入力シート!X571="","",基本情報入力シート!X571)</f>
        <v/>
      </c>
      <c r="N534" s="796" t="str">
        <f>IF(基本情報入力シート!Y571="","",基本情報入力シート!Y571)</f>
        <v/>
      </c>
      <c r="O534" s="804"/>
      <c r="P534" s="808"/>
      <c r="Q534" s="813"/>
      <c r="R534" s="820"/>
      <c r="S534" s="825"/>
      <c r="T534" s="830" t="str">
        <f>IFERROR(S534*VLOOKUP(AE534,'【参考】数式用3'!$AD$3:$BA$14,MATCH(N534,'【参考】数式用3'!$AD$2:$BA$2,0)),"")</f>
        <v/>
      </c>
      <c r="U534" s="835"/>
      <c r="V534" s="842"/>
      <c r="W534" s="843"/>
      <c r="X534" s="852" t="str">
        <f>IFERROR(V534*VLOOKUP(AF534,'【参考】数式用3'!$AD$15:$BA$23,MATCH(N534,'【参考】数式用3'!$AD$2:$BA$2,0)),"")</f>
        <v/>
      </c>
      <c r="Y534" s="861"/>
      <c r="Z534" s="864"/>
      <c r="AA534" s="870"/>
      <c r="AB534" s="852" t="str">
        <f>IFERROR(AA534*VLOOKUP(AG534,'【参考】数式用3'!$AD$24:$BA$27,MATCH(N534,'【参考】数式用3'!$AD$2:$BA$2,0)),"")</f>
        <v/>
      </c>
      <c r="AC534" s="878"/>
      <c r="AD534" s="881" t="str">
        <f t="shared" si="32"/>
        <v/>
      </c>
      <c r="AE534" s="884" t="str">
        <f t="shared" si="33"/>
        <v/>
      </c>
      <c r="AF534" s="884" t="str">
        <f t="shared" si="34"/>
        <v/>
      </c>
      <c r="AG534" s="884" t="str">
        <f t="shared" si="35"/>
        <v/>
      </c>
    </row>
    <row r="535" spans="1:33" ht="24.9" customHeight="1">
      <c r="A535" s="729">
        <v>520</v>
      </c>
      <c r="B535" s="742" t="str">
        <f>IF(基本情報入力シート!C572="","",基本情報入力シート!C572)</f>
        <v/>
      </c>
      <c r="C535" s="750"/>
      <c r="D535" s="750"/>
      <c r="E535" s="750"/>
      <c r="F535" s="750"/>
      <c r="G535" s="750"/>
      <c r="H535" s="750"/>
      <c r="I535" s="761"/>
      <c r="J535" s="767" t="str">
        <f>IF(基本情報入力シート!M572="","",基本情報入力シート!M572)</f>
        <v/>
      </c>
      <c r="K535" s="768" t="str">
        <f>IF(基本情報入力シート!R572="","",基本情報入力シート!R572)</f>
        <v/>
      </c>
      <c r="L535" s="768" t="str">
        <f>IF(基本情報入力シート!W572="","",基本情報入力シート!W572)</f>
        <v/>
      </c>
      <c r="M535" s="784" t="str">
        <f>IF(基本情報入力シート!X572="","",基本情報入力シート!X572)</f>
        <v/>
      </c>
      <c r="N535" s="796" t="str">
        <f>IF(基本情報入力シート!Y572="","",基本情報入力シート!Y572)</f>
        <v/>
      </c>
      <c r="O535" s="804"/>
      <c r="P535" s="808"/>
      <c r="Q535" s="813"/>
      <c r="R535" s="820"/>
      <c r="S535" s="825"/>
      <c r="T535" s="830" t="str">
        <f>IFERROR(S535*VLOOKUP(AE535,'【参考】数式用3'!$AD$3:$BA$14,MATCH(N535,'【参考】数式用3'!$AD$2:$BA$2,0)),"")</f>
        <v/>
      </c>
      <c r="U535" s="835"/>
      <c r="V535" s="842"/>
      <c r="W535" s="843"/>
      <c r="X535" s="852" t="str">
        <f>IFERROR(V535*VLOOKUP(AF535,'【参考】数式用3'!$AD$15:$BA$23,MATCH(N535,'【参考】数式用3'!$AD$2:$BA$2,0)),"")</f>
        <v/>
      </c>
      <c r="Y535" s="861"/>
      <c r="Z535" s="864"/>
      <c r="AA535" s="870"/>
      <c r="AB535" s="852" t="str">
        <f>IFERROR(AA535*VLOOKUP(AG535,'【参考】数式用3'!$AD$24:$BA$27,MATCH(N535,'【参考】数式用3'!$AD$2:$BA$2,0)),"")</f>
        <v/>
      </c>
      <c r="AC535" s="878"/>
      <c r="AD535" s="881" t="str">
        <f t="shared" si="32"/>
        <v/>
      </c>
      <c r="AE535" s="884" t="str">
        <f t="shared" si="33"/>
        <v/>
      </c>
      <c r="AF535" s="884" t="str">
        <f t="shared" si="34"/>
        <v/>
      </c>
      <c r="AG535" s="884" t="str">
        <f t="shared" si="35"/>
        <v/>
      </c>
    </row>
    <row r="536" spans="1:33" ht="24.9" customHeight="1">
      <c r="A536" s="729">
        <v>521</v>
      </c>
      <c r="B536" s="742" t="str">
        <f>IF(基本情報入力シート!C573="","",基本情報入力シート!C573)</f>
        <v/>
      </c>
      <c r="C536" s="750"/>
      <c r="D536" s="750"/>
      <c r="E536" s="750"/>
      <c r="F536" s="750"/>
      <c r="G536" s="750"/>
      <c r="H536" s="750"/>
      <c r="I536" s="761"/>
      <c r="J536" s="767" t="str">
        <f>IF(基本情報入力シート!M573="","",基本情報入力シート!M573)</f>
        <v/>
      </c>
      <c r="K536" s="768" t="str">
        <f>IF(基本情報入力シート!R573="","",基本情報入力シート!R573)</f>
        <v/>
      </c>
      <c r="L536" s="768" t="str">
        <f>IF(基本情報入力シート!W573="","",基本情報入力シート!W573)</f>
        <v/>
      </c>
      <c r="M536" s="784" t="str">
        <f>IF(基本情報入力シート!X573="","",基本情報入力シート!X573)</f>
        <v/>
      </c>
      <c r="N536" s="796" t="str">
        <f>IF(基本情報入力シート!Y573="","",基本情報入力シート!Y573)</f>
        <v/>
      </c>
      <c r="O536" s="804"/>
      <c r="P536" s="808"/>
      <c r="Q536" s="813"/>
      <c r="R536" s="820"/>
      <c r="S536" s="825"/>
      <c r="T536" s="830" t="str">
        <f>IFERROR(S536*VLOOKUP(AE536,'【参考】数式用3'!$AD$3:$BA$14,MATCH(N536,'【参考】数式用3'!$AD$2:$BA$2,0)),"")</f>
        <v/>
      </c>
      <c r="U536" s="835"/>
      <c r="V536" s="842"/>
      <c r="W536" s="843"/>
      <c r="X536" s="852" t="str">
        <f>IFERROR(V536*VLOOKUP(AF536,'【参考】数式用3'!$AD$15:$BA$23,MATCH(N536,'【参考】数式用3'!$AD$2:$BA$2,0)),"")</f>
        <v/>
      </c>
      <c r="Y536" s="861"/>
      <c r="Z536" s="864"/>
      <c r="AA536" s="870"/>
      <c r="AB536" s="852" t="str">
        <f>IFERROR(AA536*VLOOKUP(AG536,'【参考】数式用3'!$AD$24:$BA$27,MATCH(N536,'【参考】数式用3'!$AD$2:$BA$2,0)),"")</f>
        <v/>
      </c>
      <c r="AC536" s="878"/>
      <c r="AD536" s="881" t="str">
        <f t="shared" si="32"/>
        <v/>
      </c>
      <c r="AE536" s="884" t="str">
        <f t="shared" si="33"/>
        <v/>
      </c>
      <c r="AF536" s="884" t="str">
        <f t="shared" si="34"/>
        <v/>
      </c>
      <c r="AG536" s="884" t="str">
        <f t="shared" si="35"/>
        <v/>
      </c>
    </row>
    <row r="537" spans="1:33" ht="24.9" customHeight="1">
      <c r="A537" s="729">
        <v>522</v>
      </c>
      <c r="B537" s="742" t="str">
        <f>IF(基本情報入力シート!C574="","",基本情報入力シート!C574)</f>
        <v/>
      </c>
      <c r="C537" s="750"/>
      <c r="D537" s="750"/>
      <c r="E537" s="750"/>
      <c r="F537" s="750"/>
      <c r="G537" s="750"/>
      <c r="H537" s="750"/>
      <c r="I537" s="761"/>
      <c r="J537" s="767" t="str">
        <f>IF(基本情報入力シート!M574="","",基本情報入力シート!M574)</f>
        <v/>
      </c>
      <c r="K537" s="768" t="str">
        <f>IF(基本情報入力シート!R574="","",基本情報入力シート!R574)</f>
        <v/>
      </c>
      <c r="L537" s="768" t="str">
        <f>IF(基本情報入力シート!W574="","",基本情報入力シート!W574)</f>
        <v/>
      </c>
      <c r="M537" s="784" t="str">
        <f>IF(基本情報入力シート!X574="","",基本情報入力シート!X574)</f>
        <v/>
      </c>
      <c r="N537" s="796" t="str">
        <f>IF(基本情報入力シート!Y574="","",基本情報入力シート!Y574)</f>
        <v/>
      </c>
      <c r="O537" s="804"/>
      <c r="P537" s="808"/>
      <c r="Q537" s="813"/>
      <c r="R537" s="820"/>
      <c r="S537" s="825"/>
      <c r="T537" s="830" t="str">
        <f>IFERROR(S537*VLOOKUP(AE537,'【参考】数式用3'!$AD$3:$BA$14,MATCH(N537,'【参考】数式用3'!$AD$2:$BA$2,0)),"")</f>
        <v/>
      </c>
      <c r="U537" s="835"/>
      <c r="V537" s="842"/>
      <c r="W537" s="843"/>
      <c r="X537" s="852" t="str">
        <f>IFERROR(V537*VLOOKUP(AF537,'【参考】数式用3'!$AD$15:$BA$23,MATCH(N537,'【参考】数式用3'!$AD$2:$BA$2,0)),"")</f>
        <v/>
      </c>
      <c r="Y537" s="861"/>
      <c r="Z537" s="864"/>
      <c r="AA537" s="870"/>
      <c r="AB537" s="852" t="str">
        <f>IFERROR(AA537*VLOOKUP(AG537,'【参考】数式用3'!$AD$24:$BA$27,MATCH(N537,'【参考】数式用3'!$AD$2:$BA$2,0)),"")</f>
        <v/>
      </c>
      <c r="AC537" s="878"/>
      <c r="AD537" s="881" t="str">
        <f t="shared" si="32"/>
        <v/>
      </c>
      <c r="AE537" s="884" t="str">
        <f t="shared" si="33"/>
        <v/>
      </c>
      <c r="AF537" s="884" t="str">
        <f t="shared" si="34"/>
        <v/>
      </c>
      <c r="AG537" s="884" t="str">
        <f t="shared" si="35"/>
        <v/>
      </c>
    </row>
    <row r="538" spans="1:33" ht="24.9" customHeight="1">
      <c r="A538" s="729">
        <v>523</v>
      </c>
      <c r="B538" s="742" t="str">
        <f>IF(基本情報入力シート!C575="","",基本情報入力シート!C575)</f>
        <v/>
      </c>
      <c r="C538" s="750"/>
      <c r="D538" s="750"/>
      <c r="E538" s="750"/>
      <c r="F538" s="750"/>
      <c r="G538" s="750"/>
      <c r="H538" s="750"/>
      <c r="I538" s="761"/>
      <c r="J538" s="767" t="str">
        <f>IF(基本情報入力シート!M575="","",基本情報入力シート!M575)</f>
        <v/>
      </c>
      <c r="K538" s="768" t="str">
        <f>IF(基本情報入力シート!R575="","",基本情報入力シート!R575)</f>
        <v/>
      </c>
      <c r="L538" s="768" t="str">
        <f>IF(基本情報入力シート!W575="","",基本情報入力シート!W575)</f>
        <v/>
      </c>
      <c r="M538" s="784" t="str">
        <f>IF(基本情報入力シート!X575="","",基本情報入力シート!X575)</f>
        <v/>
      </c>
      <c r="N538" s="796" t="str">
        <f>IF(基本情報入力シート!Y575="","",基本情報入力シート!Y575)</f>
        <v/>
      </c>
      <c r="O538" s="804"/>
      <c r="P538" s="808"/>
      <c r="Q538" s="813"/>
      <c r="R538" s="820"/>
      <c r="S538" s="825"/>
      <c r="T538" s="830" t="str">
        <f>IFERROR(S538*VLOOKUP(AE538,'【参考】数式用3'!$AD$3:$BA$14,MATCH(N538,'【参考】数式用3'!$AD$2:$BA$2,0)),"")</f>
        <v/>
      </c>
      <c r="U538" s="835"/>
      <c r="V538" s="842"/>
      <c r="W538" s="843"/>
      <c r="X538" s="852" t="str">
        <f>IFERROR(V538*VLOOKUP(AF538,'【参考】数式用3'!$AD$15:$BA$23,MATCH(N538,'【参考】数式用3'!$AD$2:$BA$2,0)),"")</f>
        <v/>
      </c>
      <c r="Y538" s="861"/>
      <c r="Z538" s="864"/>
      <c r="AA538" s="870"/>
      <c r="AB538" s="852" t="str">
        <f>IFERROR(AA538*VLOOKUP(AG538,'【参考】数式用3'!$AD$24:$BA$27,MATCH(N538,'【参考】数式用3'!$AD$2:$BA$2,0)),"")</f>
        <v/>
      </c>
      <c r="AC538" s="878"/>
      <c r="AD538" s="881" t="str">
        <f t="shared" si="32"/>
        <v/>
      </c>
      <c r="AE538" s="884" t="str">
        <f t="shared" si="33"/>
        <v/>
      </c>
      <c r="AF538" s="884" t="str">
        <f t="shared" si="34"/>
        <v/>
      </c>
      <c r="AG538" s="884" t="str">
        <f t="shared" si="35"/>
        <v/>
      </c>
    </row>
    <row r="539" spans="1:33" ht="24.9" customHeight="1">
      <c r="A539" s="729">
        <v>524</v>
      </c>
      <c r="B539" s="742" t="str">
        <f>IF(基本情報入力シート!C576="","",基本情報入力シート!C576)</f>
        <v/>
      </c>
      <c r="C539" s="750"/>
      <c r="D539" s="750"/>
      <c r="E539" s="750"/>
      <c r="F539" s="750"/>
      <c r="G539" s="750"/>
      <c r="H539" s="750"/>
      <c r="I539" s="761"/>
      <c r="J539" s="767" t="str">
        <f>IF(基本情報入力シート!M576="","",基本情報入力シート!M576)</f>
        <v/>
      </c>
      <c r="K539" s="768" t="str">
        <f>IF(基本情報入力シート!R576="","",基本情報入力シート!R576)</f>
        <v/>
      </c>
      <c r="L539" s="768" t="str">
        <f>IF(基本情報入力シート!W576="","",基本情報入力シート!W576)</f>
        <v/>
      </c>
      <c r="M539" s="784" t="str">
        <f>IF(基本情報入力シート!X576="","",基本情報入力シート!X576)</f>
        <v/>
      </c>
      <c r="N539" s="796" t="str">
        <f>IF(基本情報入力シート!Y576="","",基本情報入力シート!Y576)</f>
        <v/>
      </c>
      <c r="O539" s="804"/>
      <c r="P539" s="808"/>
      <c r="Q539" s="813"/>
      <c r="R539" s="820"/>
      <c r="S539" s="825"/>
      <c r="T539" s="830" t="str">
        <f>IFERROR(S539*VLOOKUP(AE539,'【参考】数式用3'!$AD$3:$BA$14,MATCH(N539,'【参考】数式用3'!$AD$2:$BA$2,0)),"")</f>
        <v/>
      </c>
      <c r="U539" s="835"/>
      <c r="V539" s="842"/>
      <c r="W539" s="843"/>
      <c r="X539" s="852" t="str">
        <f>IFERROR(V539*VLOOKUP(AF539,'【参考】数式用3'!$AD$15:$BA$23,MATCH(N539,'【参考】数式用3'!$AD$2:$BA$2,0)),"")</f>
        <v/>
      </c>
      <c r="Y539" s="861"/>
      <c r="Z539" s="864"/>
      <c r="AA539" s="870"/>
      <c r="AB539" s="852" t="str">
        <f>IFERROR(AA539*VLOOKUP(AG539,'【参考】数式用3'!$AD$24:$BA$27,MATCH(N539,'【参考】数式用3'!$AD$2:$BA$2,0)),"")</f>
        <v/>
      </c>
      <c r="AC539" s="878"/>
      <c r="AD539" s="881" t="str">
        <f t="shared" si="32"/>
        <v/>
      </c>
      <c r="AE539" s="884" t="str">
        <f t="shared" si="33"/>
        <v/>
      </c>
      <c r="AF539" s="884" t="str">
        <f t="shared" si="34"/>
        <v/>
      </c>
      <c r="AG539" s="884" t="str">
        <f t="shared" si="35"/>
        <v/>
      </c>
    </row>
    <row r="540" spans="1:33" ht="24.9" customHeight="1">
      <c r="A540" s="729">
        <v>525</v>
      </c>
      <c r="B540" s="742" t="str">
        <f>IF(基本情報入力シート!C577="","",基本情報入力シート!C577)</f>
        <v/>
      </c>
      <c r="C540" s="750"/>
      <c r="D540" s="750"/>
      <c r="E540" s="750"/>
      <c r="F540" s="750"/>
      <c r="G540" s="750"/>
      <c r="H540" s="750"/>
      <c r="I540" s="761"/>
      <c r="J540" s="767" t="str">
        <f>IF(基本情報入力シート!M577="","",基本情報入力シート!M577)</f>
        <v/>
      </c>
      <c r="K540" s="768" t="str">
        <f>IF(基本情報入力シート!R577="","",基本情報入力シート!R577)</f>
        <v/>
      </c>
      <c r="L540" s="768" t="str">
        <f>IF(基本情報入力シート!W577="","",基本情報入力シート!W577)</f>
        <v/>
      </c>
      <c r="M540" s="784" t="str">
        <f>IF(基本情報入力シート!X577="","",基本情報入力シート!X577)</f>
        <v/>
      </c>
      <c r="N540" s="796" t="str">
        <f>IF(基本情報入力シート!Y577="","",基本情報入力シート!Y577)</f>
        <v/>
      </c>
      <c r="O540" s="804"/>
      <c r="P540" s="808"/>
      <c r="Q540" s="813"/>
      <c r="R540" s="820"/>
      <c r="S540" s="825"/>
      <c r="T540" s="830" t="str">
        <f>IFERROR(S540*VLOOKUP(AE540,'【参考】数式用3'!$AD$3:$BA$14,MATCH(N540,'【参考】数式用3'!$AD$2:$BA$2,0)),"")</f>
        <v/>
      </c>
      <c r="U540" s="835"/>
      <c r="V540" s="842"/>
      <c r="W540" s="843"/>
      <c r="X540" s="852" t="str">
        <f>IFERROR(V540*VLOOKUP(AF540,'【参考】数式用3'!$AD$15:$BA$23,MATCH(N540,'【参考】数式用3'!$AD$2:$BA$2,0)),"")</f>
        <v/>
      </c>
      <c r="Y540" s="861"/>
      <c r="Z540" s="864"/>
      <c r="AA540" s="870"/>
      <c r="AB540" s="852" t="str">
        <f>IFERROR(AA540*VLOOKUP(AG540,'【参考】数式用3'!$AD$24:$BA$27,MATCH(N540,'【参考】数式用3'!$AD$2:$BA$2,0)),"")</f>
        <v/>
      </c>
      <c r="AC540" s="878"/>
      <c r="AD540" s="881" t="str">
        <f t="shared" si="32"/>
        <v/>
      </c>
      <c r="AE540" s="884" t="str">
        <f t="shared" si="33"/>
        <v/>
      </c>
      <c r="AF540" s="884" t="str">
        <f t="shared" si="34"/>
        <v/>
      </c>
      <c r="AG540" s="884" t="str">
        <f t="shared" si="35"/>
        <v/>
      </c>
    </row>
    <row r="541" spans="1:33" ht="24.9" customHeight="1">
      <c r="A541" s="729">
        <v>526</v>
      </c>
      <c r="B541" s="742" t="str">
        <f>IF(基本情報入力シート!C578="","",基本情報入力シート!C578)</f>
        <v/>
      </c>
      <c r="C541" s="750"/>
      <c r="D541" s="750"/>
      <c r="E541" s="750"/>
      <c r="F541" s="750"/>
      <c r="G541" s="750"/>
      <c r="H541" s="750"/>
      <c r="I541" s="761"/>
      <c r="J541" s="767" t="str">
        <f>IF(基本情報入力シート!M578="","",基本情報入力シート!M578)</f>
        <v/>
      </c>
      <c r="K541" s="768" t="str">
        <f>IF(基本情報入力シート!R578="","",基本情報入力シート!R578)</f>
        <v/>
      </c>
      <c r="L541" s="768" t="str">
        <f>IF(基本情報入力シート!W578="","",基本情報入力シート!W578)</f>
        <v/>
      </c>
      <c r="M541" s="784" t="str">
        <f>IF(基本情報入力シート!X578="","",基本情報入力シート!X578)</f>
        <v/>
      </c>
      <c r="N541" s="796" t="str">
        <f>IF(基本情報入力シート!Y578="","",基本情報入力シート!Y578)</f>
        <v/>
      </c>
      <c r="O541" s="804"/>
      <c r="P541" s="808"/>
      <c r="Q541" s="813"/>
      <c r="R541" s="820"/>
      <c r="S541" s="825"/>
      <c r="T541" s="830" t="str">
        <f>IFERROR(S541*VLOOKUP(AE541,'【参考】数式用3'!$AD$3:$BA$14,MATCH(N541,'【参考】数式用3'!$AD$2:$BA$2,0)),"")</f>
        <v/>
      </c>
      <c r="U541" s="835"/>
      <c r="V541" s="842"/>
      <c r="W541" s="843"/>
      <c r="X541" s="852" t="str">
        <f>IFERROR(V541*VLOOKUP(AF541,'【参考】数式用3'!$AD$15:$BA$23,MATCH(N541,'【参考】数式用3'!$AD$2:$BA$2,0)),"")</f>
        <v/>
      </c>
      <c r="Y541" s="861"/>
      <c r="Z541" s="864"/>
      <c r="AA541" s="870"/>
      <c r="AB541" s="852" t="str">
        <f>IFERROR(AA541*VLOOKUP(AG541,'【参考】数式用3'!$AD$24:$BA$27,MATCH(N541,'【参考】数式用3'!$AD$2:$BA$2,0)),"")</f>
        <v/>
      </c>
      <c r="AC541" s="878"/>
      <c r="AD541" s="881" t="str">
        <f t="shared" si="32"/>
        <v/>
      </c>
      <c r="AE541" s="884" t="str">
        <f t="shared" si="33"/>
        <v/>
      </c>
      <c r="AF541" s="884" t="str">
        <f t="shared" si="34"/>
        <v/>
      </c>
      <c r="AG541" s="884" t="str">
        <f t="shared" si="35"/>
        <v/>
      </c>
    </row>
    <row r="542" spans="1:33" ht="24.9" customHeight="1">
      <c r="A542" s="729">
        <v>527</v>
      </c>
      <c r="B542" s="742" t="str">
        <f>IF(基本情報入力シート!C579="","",基本情報入力シート!C579)</f>
        <v/>
      </c>
      <c r="C542" s="750"/>
      <c r="D542" s="750"/>
      <c r="E542" s="750"/>
      <c r="F542" s="750"/>
      <c r="G542" s="750"/>
      <c r="H542" s="750"/>
      <c r="I542" s="761"/>
      <c r="J542" s="767" t="str">
        <f>IF(基本情報入力シート!M579="","",基本情報入力シート!M579)</f>
        <v/>
      </c>
      <c r="K542" s="768" t="str">
        <f>IF(基本情報入力シート!R579="","",基本情報入力シート!R579)</f>
        <v/>
      </c>
      <c r="L542" s="768" t="str">
        <f>IF(基本情報入力シート!W579="","",基本情報入力シート!W579)</f>
        <v/>
      </c>
      <c r="M542" s="784" t="str">
        <f>IF(基本情報入力シート!X579="","",基本情報入力シート!X579)</f>
        <v/>
      </c>
      <c r="N542" s="796" t="str">
        <f>IF(基本情報入力シート!Y579="","",基本情報入力シート!Y579)</f>
        <v/>
      </c>
      <c r="O542" s="804"/>
      <c r="P542" s="808"/>
      <c r="Q542" s="813"/>
      <c r="R542" s="820"/>
      <c r="S542" s="825"/>
      <c r="T542" s="830" t="str">
        <f>IFERROR(S542*VLOOKUP(AE542,'【参考】数式用3'!$AD$3:$BA$14,MATCH(N542,'【参考】数式用3'!$AD$2:$BA$2,0)),"")</f>
        <v/>
      </c>
      <c r="U542" s="835"/>
      <c r="V542" s="842"/>
      <c r="W542" s="843"/>
      <c r="X542" s="852" t="str">
        <f>IFERROR(V542*VLOOKUP(AF542,'【参考】数式用3'!$AD$15:$BA$23,MATCH(N542,'【参考】数式用3'!$AD$2:$BA$2,0)),"")</f>
        <v/>
      </c>
      <c r="Y542" s="861"/>
      <c r="Z542" s="864"/>
      <c r="AA542" s="870"/>
      <c r="AB542" s="852" t="str">
        <f>IFERROR(AA542*VLOOKUP(AG542,'【参考】数式用3'!$AD$24:$BA$27,MATCH(N542,'【参考】数式用3'!$AD$2:$BA$2,0)),"")</f>
        <v/>
      </c>
      <c r="AC542" s="878"/>
      <c r="AD542" s="881" t="str">
        <f t="shared" si="32"/>
        <v/>
      </c>
      <c r="AE542" s="884" t="str">
        <f t="shared" si="33"/>
        <v/>
      </c>
      <c r="AF542" s="884" t="str">
        <f t="shared" si="34"/>
        <v/>
      </c>
      <c r="AG542" s="884" t="str">
        <f t="shared" si="35"/>
        <v/>
      </c>
    </row>
    <row r="543" spans="1:33" ht="24.9" customHeight="1">
      <c r="A543" s="729">
        <v>528</v>
      </c>
      <c r="B543" s="742" t="str">
        <f>IF(基本情報入力シート!C580="","",基本情報入力シート!C580)</f>
        <v/>
      </c>
      <c r="C543" s="750"/>
      <c r="D543" s="750"/>
      <c r="E543" s="750"/>
      <c r="F543" s="750"/>
      <c r="G543" s="750"/>
      <c r="H543" s="750"/>
      <c r="I543" s="761"/>
      <c r="J543" s="767" t="str">
        <f>IF(基本情報入力シート!M580="","",基本情報入力シート!M580)</f>
        <v/>
      </c>
      <c r="K543" s="768" t="str">
        <f>IF(基本情報入力シート!R580="","",基本情報入力シート!R580)</f>
        <v/>
      </c>
      <c r="L543" s="768" t="str">
        <f>IF(基本情報入力シート!W580="","",基本情報入力シート!W580)</f>
        <v/>
      </c>
      <c r="M543" s="784" t="str">
        <f>IF(基本情報入力シート!X580="","",基本情報入力シート!X580)</f>
        <v/>
      </c>
      <c r="N543" s="796" t="str">
        <f>IF(基本情報入力シート!Y580="","",基本情報入力シート!Y580)</f>
        <v/>
      </c>
      <c r="O543" s="804"/>
      <c r="P543" s="808"/>
      <c r="Q543" s="813"/>
      <c r="R543" s="820"/>
      <c r="S543" s="825"/>
      <c r="T543" s="830" t="str">
        <f>IFERROR(S543*VLOOKUP(AE543,'【参考】数式用3'!$AD$3:$BA$14,MATCH(N543,'【参考】数式用3'!$AD$2:$BA$2,0)),"")</f>
        <v/>
      </c>
      <c r="U543" s="835"/>
      <c r="V543" s="842"/>
      <c r="W543" s="843"/>
      <c r="X543" s="852" t="str">
        <f>IFERROR(V543*VLOOKUP(AF543,'【参考】数式用3'!$AD$15:$BA$23,MATCH(N543,'【参考】数式用3'!$AD$2:$BA$2,0)),"")</f>
        <v/>
      </c>
      <c r="Y543" s="861"/>
      <c r="Z543" s="864"/>
      <c r="AA543" s="870"/>
      <c r="AB543" s="852" t="str">
        <f>IFERROR(AA543*VLOOKUP(AG543,'【参考】数式用3'!$AD$24:$BA$27,MATCH(N543,'【参考】数式用3'!$AD$2:$BA$2,0)),"")</f>
        <v/>
      </c>
      <c r="AC543" s="878"/>
      <c r="AD543" s="881" t="str">
        <f t="shared" si="32"/>
        <v/>
      </c>
      <c r="AE543" s="884" t="str">
        <f t="shared" si="33"/>
        <v/>
      </c>
      <c r="AF543" s="884" t="str">
        <f t="shared" si="34"/>
        <v/>
      </c>
      <c r="AG543" s="884" t="str">
        <f t="shared" si="35"/>
        <v/>
      </c>
    </row>
    <row r="544" spans="1:33" ht="24.9" customHeight="1">
      <c r="A544" s="729">
        <v>529</v>
      </c>
      <c r="B544" s="742" t="str">
        <f>IF(基本情報入力シート!C581="","",基本情報入力シート!C581)</f>
        <v/>
      </c>
      <c r="C544" s="750"/>
      <c r="D544" s="750"/>
      <c r="E544" s="750"/>
      <c r="F544" s="750"/>
      <c r="G544" s="750"/>
      <c r="H544" s="750"/>
      <c r="I544" s="761"/>
      <c r="J544" s="767" t="str">
        <f>IF(基本情報入力シート!M581="","",基本情報入力シート!M581)</f>
        <v/>
      </c>
      <c r="K544" s="768" t="str">
        <f>IF(基本情報入力シート!R581="","",基本情報入力シート!R581)</f>
        <v/>
      </c>
      <c r="L544" s="768" t="str">
        <f>IF(基本情報入力シート!W581="","",基本情報入力シート!W581)</f>
        <v/>
      </c>
      <c r="M544" s="784" t="str">
        <f>IF(基本情報入力シート!X581="","",基本情報入力シート!X581)</f>
        <v/>
      </c>
      <c r="N544" s="796" t="str">
        <f>IF(基本情報入力シート!Y581="","",基本情報入力シート!Y581)</f>
        <v/>
      </c>
      <c r="O544" s="804"/>
      <c r="P544" s="808"/>
      <c r="Q544" s="813"/>
      <c r="R544" s="820"/>
      <c r="S544" s="825"/>
      <c r="T544" s="830" t="str">
        <f>IFERROR(S544*VLOOKUP(AE544,'【参考】数式用3'!$AD$3:$BA$14,MATCH(N544,'【参考】数式用3'!$AD$2:$BA$2,0)),"")</f>
        <v/>
      </c>
      <c r="U544" s="835"/>
      <c r="V544" s="842"/>
      <c r="W544" s="843"/>
      <c r="X544" s="852" t="str">
        <f>IFERROR(V544*VLOOKUP(AF544,'【参考】数式用3'!$AD$15:$BA$23,MATCH(N544,'【参考】数式用3'!$AD$2:$BA$2,0)),"")</f>
        <v/>
      </c>
      <c r="Y544" s="861"/>
      <c r="Z544" s="864"/>
      <c r="AA544" s="870"/>
      <c r="AB544" s="852" t="str">
        <f>IFERROR(AA544*VLOOKUP(AG544,'【参考】数式用3'!$AD$24:$BA$27,MATCH(N544,'【参考】数式用3'!$AD$2:$BA$2,0)),"")</f>
        <v/>
      </c>
      <c r="AC544" s="878"/>
      <c r="AD544" s="881" t="str">
        <f t="shared" si="32"/>
        <v/>
      </c>
      <c r="AE544" s="884" t="str">
        <f t="shared" si="33"/>
        <v/>
      </c>
      <c r="AF544" s="884" t="str">
        <f t="shared" si="34"/>
        <v/>
      </c>
      <c r="AG544" s="884" t="str">
        <f t="shared" si="35"/>
        <v/>
      </c>
    </row>
    <row r="545" spans="1:33" ht="24.9" customHeight="1">
      <c r="A545" s="729">
        <v>530</v>
      </c>
      <c r="B545" s="742" t="str">
        <f>IF(基本情報入力シート!C582="","",基本情報入力シート!C582)</f>
        <v/>
      </c>
      <c r="C545" s="750"/>
      <c r="D545" s="750"/>
      <c r="E545" s="750"/>
      <c r="F545" s="750"/>
      <c r="G545" s="750"/>
      <c r="H545" s="750"/>
      <c r="I545" s="761"/>
      <c r="J545" s="767" t="str">
        <f>IF(基本情報入力シート!M582="","",基本情報入力シート!M582)</f>
        <v/>
      </c>
      <c r="K545" s="768" t="str">
        <f>IF(基本情報入力シート!R582="","",基本情報入力シート!R582)</f>
        <v/>
      </c>
      <c r="L545" s="768" t="str">
        <f>IF(基本情報入力シート!W582="","",基本情報入力シート!W582)</f>
        <v/>
      </c>
      <c r="M545" s="784" t="str">
        <f>IF(基本情報入力シート!X582="","",基本情報入力シート!X582)</f>
        <v/>
      </c>
      <c r="N545" s="796" t="str">
        <f>IF(基本情報入力シート!Y582="","",基本情報入力シート!Y582)</f>
        <v/>
      </c>
      <c r="O545" s="804"/>
      <c r="P545" s="808"/>
      <c r="Q545" s="813"/>
      <c r="R545" s="820"/>
      <c r="S545" s="825"/>
      <c r="T545" s="830" t="str">
        <f>IFERROR(S545*VLOOKUP(AE545,'【参考】数式用3'!$AD$3:$BA$14,MATCH(N545,'【参考】数式用3'!$AD$2:$BA$2,0)),"")</f>
        <v/>
      </c>
      <c r="U545" s="835"/>
      <c r="V545" s="842"/>
      <c r="W545" s="843"/>
      <c r="X545" s="852" t="str">
        <f>IFERROR(V545*VLOOKUP(AF545,'【参考】数式用3'!$AD$15:$BA$23,MATCH(N545,'【参考】数式用3'!$AD$2:$BA$2,0)),"")</f>
        <v/>
      </c>
      <c r="Y545" s="861"/>
      <c r="Z545" s="864"/>
      <c r="AA545" s="870"/>
      <c r="AB545" s="852" t="str">
        <f>IFERROR(AA545*VLOOKUP(AG545,'【参考】数式用3'!$AD$24:$BA$27,MATCH(N545,'【参考】数式用3'!$AD$2:$BA$2,0)),"")</f>
        <v/>
      </c>
      <c r="AC545" s="878"/>
      <c r="AD545" s="881" t="str">
        <f t="shared" si="32"/>
        <v/>
      </c>
      <c r="AE545" s="884" t="str">
        <f t="shared" si="33"/>
        <v/>
      </c>
      <c r="AF545" s="884" t="str">
        <f t="shared" si="34"/>
        <v/>
      </c>
      <c r="AG545" s="884" t="str">
        <f t="shared" si="35"/>
        <v/>
      </c>
    </row>
    <row r="546" spans="1:33" ht="24.9" customHeight="1">
      <c r="A546" s="729">
        <v>531</v>
      </c>
      <c r="B546" s="742" t="str">
        <f>IF(基本情報入力シート!C583="","",基本情報入力シート!C583)</f>
        <v/>
      </c>
      <c r="C546" s="750"/>
      <c r="D546" s="750"/>
      <c r="E546" s="750"/>
      <c r="F546" s="750"/>
      <c r="G546" s="750"/>
      <c r="H546" s="750"/>
      <c r="I546" s="761"/>
      <c r="J546" s="767" t="str">
        <f>IF(基本情報入力シート!M583="","",基本情報入力シート!M583)</f>
        <v/>
      </c>
      <c r="K546" s="768" t="str">
        <f>IF(基本情報入力シート!R583="","",基本情報入力シート!R583)</f>
        <v/>
      </c>
      <c r="L546" s="768" t="str">
        <f>IF(基本情報入力シート!W583="","",基本情報入力シート!W583)</f>
        <v/>
      </c>
      <c r="M546" s="784" t="str">
        <f>IF(基本情報入力シート!X583="","",基本情報入力シート!X583)</f>
        <v/>
      </c>
      <c r="N546" s="796" t="str">
        <f>IF(基本情報入力シート!Y583="","",基本情報入力シート!Y583)</f>
        <v/>
      </c>
      <c r="O546" s="804"/>
      <c r="P546" s="808"/>
      <c r="Q546" s="813"/>
      <c r="R546" s="820"/>
      <c r="S546" s="825"/>
      <c r="T546" s="830" t="str">
        <f>IFERROR(S546*VLOOKUP(AE546,'【参考】数式用3'!$AD$3:$BA$14,MATCH(N546,'【参考】数式用3'!$AD$2:$BA$2,0)),"")</f>
        <v/>
      </c>
      <c r="U546" s="835"/>
      <c r="V546" s="842"/>
      <c r="W546" s="843"/>
      <c r="X546" s="852" t="str">
        <f>IFERROR(V546*VLOOKUP(AF546,'【参考】数式用3'!$AD$15:$BA$23,MATCH(N546,'【参考】数式用3'!$AD$2:$BA$2,0)),"")</f>
        <v/>
      </c>
      <c r="Y546" s="861"/>
      <c r="Z546" s="864"/>
      <c r="AA546" s="870"/>
      <c r="AB546" s="852" t="str">
        <f>IFERROR(AA546*VLOOKUP(AG546,'【参考】数式用3'!$AD$24:$BA$27,MATCH(N546,'【参考】数式用3'!$AD$2:$BA$2,0)),"")</f>
        <v/>
      </c>
      <c r="AC546" s="878"/>
      <c r="AD546" s="881" t="str">
        <f t="shared" si="32"/>
        <v/>
      </c>
      <c r="AE546" s="884" t="str">
        <f t="shared" si="33"/>
        <v/>
      </c>
      <c r="AF546" s="884" t="str">
        <f t="shared" si="34"/>
        <v/>
      </c>
      <c r="AG546" s="884" t="str">
        <f t="shared" si="35"/>
        <v/>
      </c>
    </row>
    <row r="547" spans="1:33" ht="24.9" customHeight="1">
      <c r="A547" s="729">
        <v>532</v>
      </c>
      <c r="B547" s="742" t="str">
        <f>IF(基本情報入力シート!C584="","",基本情報入力シート!C584)</f>
        <v/>
      </c>
      <c r="C547" s="750"/>
      <c r="D547" s="750"/>
      <c r="E547" s="750"/>
      <c r="F547" s="750"/>
      <c r="G547" s="750"/>
      <c r="H547" s="750"/>
      <c r="I547" s="761"/>
      <c r="J547" s="767" t="str">
        <f>IF(基本情報入力シート!M584="","",基本情報入力シート!M584)</f>
        <v/>
      </c>
      <c r="K547" s="768" t="str">
        <f>IF(基本情報入力シート!R584="","",基本情報入力シート!R584)</f>
        <v/>
      </c>
      <c r="L547" s="768" t="str">
        <f>IF(基本情報入力シート!W584="","",基本情報入力シート!W584)</f>
        <v/>
      </c>
      <c r="M547" s="784" t="str">
        <f>IF(基本情報入力シート!X584="","",基本情報入力シート!X584)</f>
        <v/>
      </c>
      <c r="N547" s="796" t="str">
        <f>IF(基本情報入力シート!Y584="","",基本情報入力シート!Y584)</f>
        <v/>
      </c>
      <c r="O547" s="804"/>
      <c r="P547" s="808"/>
      <c r="Q547" s="813"/>
      <c r="R547" s="820"/>
      <c r="S547" s="825"/>
      <c r="T547" s="830" t="str">
        <f>IFERROR(S547*VLOOKUP(AE547,'【参考】数式用3'!$AD$3:$BA$14,MATCH(N547,'【参考】数式用3'!$AD$2:$BA$2,0)),"")</f>
        <v/>
      </c>
      <c r="U547" s="835"/>
      <c r="V547" s="842"/>
      <c r="W547" s="843"/>
      <c r="X547" s="852" t="str">
        <f>IFERROR(V547*VLOOKUP(AF547,'【参考】数式用3'!$AD$15:$BA$23,MATCH(N547,'【参考】数式用3'!$AD$2:$BA$2,0)),"")</f>
        <v/>
      </c>
      <c r="Y547" s="861"/>
      <c r="Z547" s="864"/>
      <c r="AA547" s="870"/>
      <c r="AB547" s="852" t="str">
        <f>IFERROR(AA547*VLOOKUP(AG547,'【参考】数式用3'!$AD$24:$BA$27,MATCH(N547,'【参考】数式用3'!$AD$2:$BA$2,0)),"")</f>
        <v/>
      </c>
      <c r="AC547" s="878"/>
      <c r="AD547" s="881" t="str">
        <f t="shared" si="32"/>
        <v/>
      </c>
      <c r="AE547" s="884" t="str">
        <f t="shared" si="33"/>
        <v/>
      </c>
      <c r="AF547" s="884" t="str">
        <f t="shared" si="34"/>
        <v/>
      </c>
      <c r="AG547" s="884" t="str">
        <f t="shared" si="35"/>
        <v/>
      </c>
    </row>
    <row r="548" spans="1:33" ht="24.9" customHeight="1">
      <c r="A548" s="729">
        <v>533</v>
      </c>
      <c r="B548" s="742" t="str">
        <f>IF(基本情報入力シート!C585="","",基本情報入力シート!C585)</f>
        <v/>
      </c>
      <c r="C548" s="750"/>
      <c r="D548" s="750"/>
      <c r="E548" s="750"/>
      <c r="F548" s="750"/>
      <c r="G548" s="750"/>
      <c r="H548" s="750"/>
      <c r="I548" s="761"/>
      <c r="J548" s="767" t="str">
        <f>IF(基本情報入力シート!M585="","",基本情報入力シート!M585)</f>
        <v/>
      </c>
      <c r="K548" s="768" t="str">
        <f>IF(基本情報入力シート!R585="","",基本情報入力シート!R585)</f>
        <v/>
      </c>
      <c r="L548" s="768" t="str">
        <f>IF(基本情報入力シート!W585="","",基本情報入力シート!W585)</f>
        <v/>
      </c>
      <c r="M548" s="784" t="str">
        <f>IF(基本情報入力シート!X585="","",基本情報入力シート!X585)</f>
        <v/>
      </c>
      <c r="N548" s="796" t="str">
        <f>IF(基本情報入力シート!Y585="","",基本情報入力シート!Y585)</f>
        <v/>
      </c>
      <c r="O548" s="804"/>
      <c r="P548" s="808"/>
      <c r="Q548" s="813"/>
      <c r="R548" s="820"/>
      <c r="S548" s="825"/>
      <c r="T548" s="830" t="str">
        <f>IFERROR(S548*VLOOKUP(AE548,'【参考】数式用3'!$AD$3:$BA$14,MATCH(N548,'【参考】数式用3'!$AD$2:$BA$2,0)),"")</f>
        <v/>
      </c>
      <c r="U548" s="835"/>
      <c r="V548" s="842"/>
      <c r="W548" s="843"/>
      <c r="X548" s="852" t="str">
        <f>IFERROR(V548*VLOOKUP(AF548,'【参考】数式用3'!$AD$15:$BA$23,MATCH(N548,'【参考】数式用3'!$AD$2:$BA$2,0)),"")</f>
        <v/>
      </c>
      <c r="Y548" s="861"/>
      <c r="Z548" s="864"/>
      <c r="AA548" s="870"/>
      <c r="AB548" s="852" t="str">
        <f>IFERROR(AA548*VLOOKUP(AG548,'【参考】数式用3'!$AD$24:$BA$27,MATCH(N548,'【参考】数式用3'!$AD$2:$BA$2,0)),"")</f>
        <v/>
      </c>
      <c r="AC548" s="878"/>
      <c r="AD548" s="881" t="str">
        <f t="shared" si="32"/>
        <v/>
      </c>
      <c r="AE548" s="884" t="str">
        <f t="shared" si="33"/>
        <v/>
      </c>
      <c r="AF548" s="884" t="str">
        <f t="shared" si="34"/>
        <v/>
      </c>
      <c r="AG548" s="884" t="str">
        <f t="shared" si="35"/>
        <v/>
      </c>
    </row>
    <row r="549" spans="1:33" ht="24.9" customHeight="1">
      <c r="A549" s="729">
        <v>534</v>
      </c>
      <c r="B549" s="742" t="str">
        <f>IF(基本情報入力シート!C586="","",基本情報入力シート!C586)</f>
        <v/>
      </c>
      <c r="C549" s="750"/>
      <c r="D549" s="750"/>
      <c r="E549" s="750"/>
      <c r="F549" s="750"/>
      <c r="G549" s="750"/>
      <c r="H549" s="750"/>
      <c r="I549" s="761"/>
      <c r="J549" s="767" t="str">
        <f>IF(基本情報入力シート!M586="","",基本情報入力シート!M586)</f>
        <v/>
      </c>
      <c r="K549" s="768" t="str">
        <f>IF(基本情報入力シート!R586="","",基本情報入力シート!R586)</f>
        <v/>
      </c>
      <c r="L549" s="768" t="str">
        <f>IF(基本情報入力シート!W586="","",基本情報入力シート!W586)</f>
        <v/>
      </c>
      <c r="M549" s="784" t="str">
        <f>IF(基本情報入力シート!X586="","",基本情報入力シート!X586)</f>
        <v/>
      </c>
      <c r="N549" s="796" t="str">
        <f>IF(基本情報入力シート!Y586="","",基本情報入力シート!Y586)</f>
        <v/>
      </c>
      <c r="O549" s="804"/>
      <c r="P549" s="808"/>
      <c r="Q549" s="813"/>
      <c r="R549" s="820"/>
      <c r="S549" s="825"/>
      <c r="T549" s="830" t="str">
        <f>IFERROR(S549*VLOOKUP(AE549,'【参考】数式用3'!$AD$3:$BA$14,MATCH(N549,'【参考】数式用3'!$AD$2:$BA$2,0)),"")</f>
        <v/>
      </c>
      <c r="U549" s="835"/>
      <c r="V549" s="842"/>
      <c r="W549" s="843"/>
      <c r="X549" s="852" t="str">
        <f>IFERROR(V549*VLOOKUP(AF549,'【参考】数式用3'!$AD$15:$BA$23,MATCH(N549,'【参考】数式用3'!$AD$2:$BA$2,0)),"")</f>
        <v/>
      </c>
      <c r="Y549" s="861"/>
      <c r="Z549" s="864"/>
      <c r="AA549" s="870"/>
      <c r="AB549" s="852" t="str">
        <f>IFERROR(AA549*VLOOKUP(AG549,'【参考】数式用3'!$AD$24:$BA$27,MATCH(N549,'【参考】数式用3'!$AD$2:$BA$2,0)),"")</f>
        <v/>
      </c>
      <c r="AC549" s="878"/>
      <c r="AD549" s="881" t="str">
        <f t="shared" si="32"/>
        <v/>
      </c>
      <c r="AE549" s="884" t="str">
        <f t="shared" si="33"/>
        <v/>
      </c>
      <c r="AF549" s="884" t="str">
        <f t="shared" si="34"/>
        <v/>
      </c>
      <c r="AG549" s="884" t="str">
        <f t="shared" si="35"/>
        <v/>
      </c>
    </row>
    <row r="550" spans="1:33" ht="24.9" customHeight="1">
      <c r="A550" s="729">
        <v>535</v>
      </c>
      <c r="B550" s="742" t="str">
        <f>IF(基本情報入力シート!C587="","",基本情報入力シート!C587)</f>
        <v/>
      </c>
      <c r="C550" s="750"/>
      <c r="D550" s="750"/>
      <c r="E550" s="750"/>
      <c r="F550" s="750"/>
      <c r="G550" s="750"/>
      <c r="H550" s="750"/>
      <c r="I550" s="761"/>
      <c r="J550" s="767" t="str">
        <f>IF(基本情報入力シート!M587="","",基本情報入力シート!M587)</f>
        <v/>
      </c>
      <c r="K550" s="768" t="str">
        <f>IF(基本情報入力シート!R587="","",基本情報入力シート!R587)</f>
        <v/>
      </c>
      <c r="L550" s="768" t="str">
        <f>IF(基本情報入力シート!W587="","",基本情報入力シート!W587)</f>
        <v/>
      </c>
      <c r="M550" s="784" t="str">
        <f>IF(基本情報入力シート!X587="","",基本情報入力シート!X587)</f>
        <v/>
      </c>
      <c r="N550" s="796" t="str">
        <f>IF(基本情報入力シート!Y587="","",基本情報入力シート!Y587)</f>
        <v/>
      </c>
      <c r="O550" s="804"/>
      <c r="P550" s="808"/>
      <c r="Q550" s="813"/>
      <c r="R550" s="820"/>
      <c r="S550" s="825"/>
      <c r="T550" s="830" t="str">
        <f>IFERROR(S550*VLOOKUP(AE550,'【参考】数式用3'!$AD$3:$BA$14,MATCH(N550,'【参考】数式用3'!$AD$2:$BA$2,0)),"")</f>
        <v/>
      </c>
      <c r="U550" s="835"/>
      <c r="V550" s="842"/>
      <c r="W550" s="843"/>
      <c r="X550" s="852" t="str">
        <f>IFERROR(V550*VLOOKUP(AF550,'【参考】数式用3'!$AD$15:$BA$23,MATCH(N550,'【参考】数式用3'!$AD$2:$BA$2,0)),"")</f>
        <v/>
      </c>
      <c r="Y550" s="861"/>
      <c r="Z550" s="864"/>
      <c r="AA550" s="870"/>
      <c r="AB550" s="852" t="str">
        <f>IFERROR(AA550*VLOOKUP(AG550,'【参考】数式用3'!$AD$24:$BA$27,MATCH(N550,'【参考】数式用3'!$AD$2:$BA$2,0)),"")</f>
        <v/>
      </c>
      <c r="AC550" s="878"/>
      <c r="AD550" s="881" t="str">
        <f t="shared" si="32"/>
        <v/>
      </c>
      <c r="AE550" s="884" t="str">
        <f t="shared" si="33"/>
        <v/>
      </c>
      <c r="AF550" s="884" t="str">
        <f t="shared" si="34"/>
        <v/>
      </c>
      <c r="AG550" s="884" t="str">
        <f t="shared" si="35"/>
        <v/>
      </c>
    </row>
    <row r="551" spans="1:33" ht="24.9" customHeight="1">
      <c r="A551" s="729">
        <v>536</v>
      </c>
      <c r="B551" s="742" t="str">
        <f>IF(基本情報入力シート!C588="","",基本情報入力シート!C588)</f>
        <v/>
      </c>
      <c r="C551" s="750"/>
      <c r="D551" s="750"/>
      <c r="E551" s="750"/>
      <c r="F551" s="750"/>
      <c r="G551" s="750"/>
      <c r="H551" s="750"/>
      <c r="I551" s="761"/>
      <c r="J551" s="767" t="str">
        <f>IF(基本情報入力シート!M588="","",基本情報入力シート!M588)</f>
        <v/>
      </c>
      <c r="K551" s="768" t="str">
        <f>IF(基本情報入力シート!R588="","",基本情報入力シート!R588)</f>
        <v/>
      </c>
      <c r="L551" s="768" t="str">
        <f>IF(基本情報入力シート!W588="","",基本情報入力シート!W588)</f>
        <v/>
      </c>
      <c r="M551" s="784" t="str">
        <f>IF(基本情報入力シート!X588="","",基本情報入力シート!X588)</f>
        <v/>
      </c>
      <c r="N551" s="796" t="str">
        <f>IF(基本情報入力シート!Y588="","",基本情報入力シート!Y588)</f>
        <v/>
      </c>
      <c r="O551" s="804"/>
      <c r="P551" s="808"/>
      <c r="Q551" s="813"/>
      <c r="R551" s="820"/>
      <c r="S551" s="825"/>
      <c r="T551" s="830" t="str">
        <f>IFERROR(S551*VLOOKUP(AE551,'【参考】数式用3'!$AD$3:$BA$14,MATCH(N551,'【参考】数式用3'!$AD$2:$BA$2,0)),"")</f>
        <v/>
      </c>
      <c r="U551" s="835"/>
      <c r="V551" s="842"/>
      <c r="W551" s="843"/>
      <c r="X551" s="852" t="str">
        <f>IFERROR(V551*VLOOKUP(AF551,'【参考】数式用3'!$AD$15:$BA$23,MATCH(N551,'【参考】数式用3'!$AD$2:$BA$2,0)),"")</f>
        <v/>
      </c>
      <c r="Y551" s="861"/>
      <c r="Z551" s="864"/>
      <c r="AA551" s="870"/>
      <c r="AB551" s="852" t="str">
        <f>IFERROR(AA551*VLOOKUP(AG551,'【参考】数式用3'!$AD$24:$BA$27,MATCH(N551,'【参考】数式用3'!$AD$2:$BA$2,0)),"")</f>
        <v/>
      </c>
      <c r="AC551" s="878"/>
      <c r="AD551" s="881" t="str">
        <f t="shared" si="32"/>
        <v/>
      </c>
      <c r="AE551" s="884" t="str">
        <f t="shared" si="33"/>
        <v/>
      </c>
      <c r="AF551" s="884" t="str">
        <f t="shared" si="34"/>
        <v/>
      </c>
      <c r="AG551" s="884" t="str">
        <f t="shared" si="35"/>
        <v/>
      </c>
    </row>
    <row r="552" spans="1:33" ht="24.9" customHeight="1">
      <c r="A552" s="729">
        <v>537</v>
      </c>
      <c r="B552" s="742" t="str">
        <f>IF(基本情報入力シート!C589="","",基本情報入力シート!C589)</f>
        <v/>
      </c>
      <c r="C552" s="750"/>
      <c r="D552" s="750"/>
      <c r="E552" s="750"/>
      <c r="F552" s="750"/>
      <c r="G552" s="750"/>
      <c r="H552" s="750"/>
      <c r="I552" s="761"/>
      <c r="J552" s="767" t="str">
        <f>IF(基本情報入力シート!M589="","",基本情報入力シート!M589)</f>
        <v/>
      </c>
      <c r="K552" s="768" t="str">
        <f>IF(基本情報入力シート!R589="","",基本情報入力シート!R589)</f>
        <v/>
      </c>
      <c r="L552" s="768" t="str">
        <f>IF(基本情報入力シート!W589="","",基本情報入力シート!W589)</f>
        <v/>
      </c>
      <c r="M552" s="784" t="str">
        <f>IF(基本情報入力シート!X589="","",基本情報入力シート!X589)</f>
        <v/>
      </c>
      <c r="N552" s="796" t="str">
        <f>IF(基本情報入力シート!Y589="","",基本情報入力シート!Y589)</f>
        <v/>
      </c>
      <c r="O552" s="804"/>
      <c r="P552" s="808"/>
      <c r="Q552" s="813"/>
      <c r="R552" s="820"/>
      <c r="S552" s="825"/>
      <c r="T552" s="830" t="str">
        <f>IFERROR(S552*VLOOKUP(AE552,'【参考】数式用3'!$AD$3:$BA$14,MATCH(N552,'【参考】数式用3'!$AD$2:$BA$2,0)),"")</f>
        <v/>
      </c>
      <c r="U552" s="835"/>
      <c r="V552" s="842"/>
      <c r="W552" s="843"/>
      <c r="X552" s="852" t="str">
        <f>IFERROR(V552*VLOOKUP(AF552,'【参考】数式用3'!$AD$15:$BA$23,MATCH(N552,'【参考】数式用3'!$AD$2:$BA$2,0)),"")</f>
        <v/>
      </c>
      <c r="Y552" s="861"/>
      <c r="Z552" s="864"/>
      <c r="AA552" s="870"/>
      <c r="AB552" s="852" t="str">
        <f>IFERROR(AA552*VLOOKUP(AG552,'【参考】数式用3'!$AD$24:$BA$27,MATCH(N552,'【参考】数式用3'!$AD$2:$BA$2,0)),"")</f>
        <v/>
      </c>
      <c r="AC552" s="878"/>
      <c r="AD552" s="881" t="str">
        <f t="shared" si="32"/>
        <v/>
      </c>
      <c r="AE552" s="884" t="str">
        <f t="shared" si="33"/>
        <v/>
      </c>
      <c r="AF552" s="884" t="str">
        <f t="shared" si="34"/>
        <v/>
      </c>
      <c r="AG552" s="884" t="str">
        <f t="shared" si="35"/>
        <v/>
      </c>
    </row>
    <row r="553" spans="1:33" ht="24.9" customHeight="1">
      <c r="A553" s="729">
        <v>538</v>
      </c>
      <c r="B553" s="742" t="str">
        <f>IF(基本情報入力シート!C590="","",基本情報入力シート!C590)</f>
        <v/>
      </c>
      <c r="C553" s="750"/>
      <c r="D553" s="750"/>
      <c r="E553" s="750"/>
      <c r="F553" s="750"/>
      <c r="G553" s="750"/>
      <c r="H553" s="750"/>
      <c r="I553" s="761"/>
      <c r="J553" s="767" t="str">
        <f>IF(基本情報入力シート!M590="","",基本情報入力シート!M590)</f>
        <v/>
      </c>
      <c r="K553" s="768" t="str">
        <f>IF(基本情報入力シート!R590="","",基本情報入力シート!R590)</f>
        <v/>
      </c>
      <c r="L553" s="768" t="str">
        <f>IF(基本情報入力シート!W590="","",基本情報入力シート!W590)</f>
        <v/>
      </c>
      <c r="M553" s="784" t="str">
        <f>IF(基本情報入力シート!X590="","",基本情報入力シート!X590)</f>
        <v/>
      </c>
      <c r="N553" s="796" t="str">
        <f>IF(基本情報入力シート!Y590="","",基本情報入力シート!Y590)</f>
        <v/>
      </c>
      <c r="O553" s="804"/>
      <c r="P553" s="808"/>
      <c r="Q553" s="813"/>
      <c r="R553" s="820"/>
      <c r="S553" s="825"/>
      <c r="T553" s="830" t="str">
        <f>IFERROR(S553*VLOOKUP(AE553,'【参考】数式用3'!$AD$3:$BA$14,MATCH(N553,'【参考】数式用3'!$AD$2:$BA$2,0)),"")</f>
        <v/>
      </c>
      <c r="U553" s="835"/>
      <c r="V553" s="842"/>
      <c r="W553" s="843"/>
      <c r="X553" s="852" t="str">
        <f>IFERROR(V553*VLOOKUP(AF553,'【参考】数式用3'!$AD$15:$BA$23,MATCH(N553,'【参考】数式用3'!$AD$2:$BA$2,0)),"")</f>
        <v/>
      </c>
      <c r="Y553" s="861"/>
      <c r="Z553" s="864"/>
      <c r="AA553" s="870"/>
      <c r="AB553" s="852" t="str">
        <f>IFERROR(AA553*VLOOKUP(AG553,'【参考】数式用3'!$AD$24:$BA$27,MATCH(N553,'【参考】数式用3'!$AD$2:$BA$2,0)),"")</f>
        <v/>
      </c>
      <c r="AC553" s="878"/>
      <c r="AD553" s="881" t="str">
        <f t="shared" si="32"/>
        <v/>
      </c>
      <c r="AE553" s="884" t="str">
        <f t="shared" si="33"/>
        <v/>
      </c>
      <c r="AF553" s="884" t="str">
        <f t="shared" si="34"/>
        <v/>
      </c>
      <c r="AG553" s="884" t="str">
        <f t="shared" si="35"/>
        <v/>
      </c>
    </row>
    <row r="554" spans="1:33" ht="24.9" customHeight="1">
      <c r="A554" s="729">
        <v>539</v>
      </c>
      <c r="B554" s="742" t="str">
        <f>IF(基本情報入力シート!C591="","",基本情報入力シート!C591)</f>
        <v/>
      </c>
      <c r="C554" s="750"/>
      <c r="D554" s="750"/>
      <c r="E554" s="750"/>
      <c r="F554" s="750"/>
      <c r="G554" s="750"/>
      <c r="H554" s="750"/>
      <c r="I554" s="761"/>
      <c r="J554" s="767" t="str">
        <f>IF(基本情報入力シート!M591="","",基本情報入力シート!M591)</f>
        <v/>
      </c>
      <c r="K554" s="768" t="str">
        <f>IF(基本情報入力シート!R591="","",基本情報入力シート!R591)</f>
        <v/>
      </c>
      <c r="L554" s="768" t="str">
        <f>IF(基本情報入力シート!W591="","",基本情報入力シート!W591)</f>
        <v/>
      </c>
      <c r="M554" s="784" t="str">
        <f>IF(基本情報入力シート!X591="","",基本情報入力シート!X591)</f>
        <v/>
      </c>
      <c r="N554" s="796" t="str">
        <f>IF(基本情報入力シート!Y591="","",基本情報入力シート!Y591)</f>
        <v/>
      </c>
      <c r="O554" s="804"/>
      <c r="P554" s="808"/>
      <c r="Q554" s="813"/>
      <c r="R554" s="820"/>
      <c r="S554" s="825"/>
      <c r="T554" s="830" t="str">
        <f>IFERROR(S554*VLOOKUP(AE554,'【参考】数式用3'!$AD$3:$BA$14,MATCH(N554,'【参考】数式用3'!$AD$2:$BA$2,0)),"")</f>
        <v/>
      </c>
      <c r="U554" s="835"/>
      <c r="V554" s="842"/>
      <c r="W554" s="843"/>
      <c r="X554" s="852" t="str">
        <f>IFERROR(V554*VLOOKUP(AF554,'【参考】数式用3'!$AD$15:$BA$23,MATCH(N554,'【参考】数式用3'!$AD$2:$BA$2,0)),"")</f>
        <v/>
      </c>
      <c r="Y554" s="861"/>
      <c r="Z554" s="864"/>
      <c r="AA554" s="870"/>
      <c r="AB554" s="852" t="str">
        <f>IFERROR(AA554*VLOOKUP(AG554,'【参考】数式用3'!$AD$24:$BA$27,MATCH(N554,'【参考】数式用3'!$AD$2:$BA$2,0)),"")</f>
        <v/>
      </c>
      <c r="AC554" s="878"/>
      <c r="AD554" s="881" t="str">
        <f t="shared" si="32"/>
        <v/>
      </c>
      <c r="AE554" s="884" t="str">
        <f t="shared" si="33"/>
        <v/>
      </c>
      <c r="AF554" s="884" t="str">
        <f t="shared" si="34"/>
        <v/>
      </c>
      <c r="AG554" s="884" t="str">
        <f t="shared" si="35"/>
        <v/>
      </c>
    </row>
    <row r="555" spans="1:33" ht="24.9" customHeight="1">
      <c r="A555" s="729">
        <v>540</v>
      </c>
      <c r="B555" s="742" t="str">
        <f>IF(基本情報入力シート!C592="","",基本情報入力シート!C592)</f>
        <v/>
      </c>
      <c r="C555" s="750"/>
      <c r="D555" s="750"/>
      <c r="E555" s="750"/>
      <c r="F555" s="750"/>
      <c r="G555" s="750"/>
      <c r="H555" s="750"/>
      <c r="I555" s="761"/>
      <c r="J555" s="767" t="str">
        <f>IF(基本情報入力シート!M592="","",基本情報入力シート!M592)</f>
        <v/>
      </c>
      <c r="K555" s="768" t="str">
        <f>IF(基本情報入力シート!R592="","",基本情報入力シート!R592)</f>
        <v/>
      </c>
      <c r="L555" s="768" t="str">
        <f>IF(基本情報入力シート!W592="","",基本情報入力シート!W592)</f>
        <v/>
      </c>
      <c r="M555" s="784" t="str">
        <f>IF(基本情報入力シート!X592="","",基本情報入力シート!X592)</f>
        <v/>
      </c>
      <c r="N555" s="796" t="str">
        <f>IF(基本情報入力シート!Y592="","",基本情報入力シート!Y592)</f>
        <v/>
      </c>
      <c r="O555" s="804"/>
      <c r="P555" s="808"/>
      <c r="Q555" s="813"/>
      <c r="R555" s="820"/>
      <c r="S555" s="825"/>
      <c r="T555" s="830" t="str">
        <f>IFERROR(S555*VLOOKUP(AE555,'【参考】数式用3'!$AD$3:$BA$14,MATCH(N555,'【参考】数式用3'!$AD$2:$BA$2,0)),"")</f>
        <v/>
      </c>
      <c r="U555" s="835"/>
      <c r="V555" s="842"/>
      <c r="W555" s="843"/>
      <c r="X555" s="852" t="str">
        <f>IFERROR(V555*VLOOKUP(AF555,'【参考】数式用3'!$AD$15:$BA$23,MATCH(N555,'【参考】数式用3'!$AD$2:$BA$2,0)),"")</f>
        <v/>
      </c>
      <c r="Y555" s="861"/>
      <c r="Z555" s="864"/>
      <c r="AA555" s="870"/>
      <c r="AB555" s="852" t="str">
        <f>IFERROR(AA555*VLOOKUP(AG555,'【参考】数式用3'!$AD$24:$BA$27,MATCH(N555,'【参考】数式用3'!$AD$2:$BA$2,0)),"")</f>
        <v/>
      </c>
      <c r="AC555" s="878"/>
      <c r="AD555" s="881" t="str">
        <f t="shared" si="32"/>
        <v/>
      </c>
      <c r="AE555" s="884" t="str">
        <f t="shared" si="33"/>
        <v/>
      </c>
      <c r="AF555" s="884" t="str">
        <f t="shared" si="34"/>
        <v/>
      </c>
      <c r="AG555" s="884" t="str">
        <f t="shared" si="35"/>
        <v/>
      </c>
    </row>
    <row r="556" spans="1:33" ht="24.9" customHeight="1">
      <c r="A556" s="729">
        <v>541</v>
      </c>
      <c r="B556" s="742" t="str">
        <f>IF(基本情報入力シート!C593="","",基本情報入力シート!C593)</f>
        <v/>
      </c>
      <c r="C556" s="750"/>
      <c r="D556" s="750"/>
      <c r="E556" s="750"/>
      <c r="F556" s="750"/>
      <c r="G556" s="750"/>
      <c r="H556" s="750"/>
      <c r="I556" s="761"/>
      <c r="J556" s="767" t="str">
        <f>IF(基本情報入力シート!M593="","",基本情報入力シート!M593)</f>
        <v/>
      </c>
      <c r="K556" s="768" t="str">
        <f>IF(基本情報入力シート!R593="","",基本情報入力シート!R593)</f>
        <v/>
      </c>
      <c r="L556" s="768" t="str">
        <f>IF(基本情報入力シート!W593="","",基本情報入力シート!W593)</f>
        <v/>
      </c>
      <c r="M556" s="784" t="str">
        <f>IF(基本情報入力シート!X593="","",基本情報入力シート!X593)</f>
        <v/>
      </c>
      <c r="N556" s="796" t="str">
        <f>IF(基本情報入力シート!Y593="","",基本情報入力シート!Y593)</f>
        <v/>
      </c>
      <c r="O556" s="804"/>
      <c r="P556" s="808"/>
      <c r="Q556" s="813"/>
      <c r="R556" s="820"/>
      <c r="S556" s="825"/>
      <c r="T556" s="830" t="str">
        <f>IFERROR(S556*VLOOKUP(AE556,'【参考】数式用3'!$AD$3:$BA$14,MATCH(N556,'【参考】数式用3'!$AD$2:$BA$2,0)),"")</f>
        <v/>
      </c>
      <c r="U556" s="835"/>
      <c r="V556" s="842"/>
      <c r="W556" s="843"/>
      <c r="X556" s="852" t="str">
        <f>IFERROR(V556*VLOOKUP(AF556,'【参考】数式用3'!$AD$15:$BA$23,MATCH(N556,'【参考】数式用3'!$AD$2:$BA$2,0)),"")</f>
        <v/>
      </c>
      <c r="Y556" s="861"/>
      <c r="Z556" s="864"/>
      <c r="AA556" s="870"/>
      <c r="AB556" s="852" t="str">
        <f>IFERROR(AA556*VLOOKUP(AG556,'【参考】数式用3'!$AD$24:$BA$27,MATCH(N556,'【参考】数式用3'!$AD$2:$BA$2,0)),"")</f>
        <v/>
      </c>
      <c r="AC556" s="878"/>
      <c r="AD556" s="881" t="str">
        <f t="shared" si="32"/>
        <v/>
      </c>
      <c r="AE556" s="884" t="str">
        <f t="shared" si="33"/>
        <v/>
      </c>
      <c r="AF556" s="884" t="str">
        <f t="shared" si="34"/>
        <v/>
      </c>
      <c r="AG556" s="884" t="str">
        <f t="shared" si="35"/>
        <v/>
      </c>
    </row>
    <row r="557" spans="1:33" ht="24.9" customHeight="1">
      <c r="A557" s="729">
        <v>542</v>
      </c>
      <c r="B557" s="742" t="str">
        <f>IF(基本情報入力シート!C594="","",基本情報入力シート!C594)</f>
        <v/>
      </c>
      <c r="C557" s="750"/>
      <c r="D557" s="750"/>
      <c r="E557" s="750"/>
      <c r="F557" s="750"/>
      <c r="G557" s="750"/>
      <c r="H557" s="750"/>
      <c r="I557" s="761"/>
      <c r="J557" s="767" t="str">
        <f>IF(基本情報入力シート!M594="","",基本情報入力シート!M594)</f>
        <v/>
      </c>
      <c r="K557" s="768" t="str">
        <f>IF(基本情報入力シート!R594="","",基本情報入力シート!R594)</f>
        <v/>
      </c>
      <c r="L557" s="768" t="str">
        <f>IF(基本情報入力シート!W594="","",基本情報入力シート!W594)</f>
        <v/>
      </c>
      <c r="M557" s="784" t="str">
        <f>IF(基本情報入力シート!X594="","",基本情報入力シート!X594)</f>
        <v/>
      </c>
      <c r="N557" s="796" t="str">
        <f>IF(基本情報入力シート!Y594="","",基本情報入力シート!Y594)</f>
        <v/>
      </c>
      <c r="O557" s="804"/>
      <c r="P557" s="808"/>
      <c r="Q557" s="813"/>
      <c r="R557" s="820"/>
      <c r="S557" s="825"/>
      <c r="T557" s="830" t="str">
        <f>IFERROR(S557*VLOOKUP(AE557,'【参考】数式用3'!$AD$3:$BA$14,MATCH(N557,'【参考】数式用3'!$AD$2:$BA$2,0)),"")</f>
        <v/>
      </c>
      <c r="U557" s="835"/>
      <c r="V557" s="842"/>
      <c r="W557" s="843"/>
      <c r="X557" s="852" t="str">
        <f>IFERROR(V557*VLOOKUP(AF557,'【参考】数式用3'!$AD$15:$BA$23,MATCH(N557,'【参考】数式用3'!$AD$2:$BA$2,0)),"")</f>
        <v/>
      </c>
      <c r="Y557" s="861"/>
      <c r="Z557" s="864"/>
      <c r="AA557" s="870"/>
      <c r="AB557" s="852" t="str">
        <f>IFERROR(AA557*VLOOKUP(AG557,'【参考】数式用3'!$AD$24:$BA$27,MATCH(N557,'【参考】数式用3'!$AD$2:$BA$2,0)),"")</f>
        <v/>
      </c>
      <c r="AC557" s="878"/>
      <c r="AD557" s="881" t="str">
        <f t="shared" si="32"/>
        <v/>
      </c>
      <c r="AE557" s="884" t="str">
        <f t="shared" si="33"/>
        <v/>
      </c>
      <c r="AF557" s="884" t="str">
        <f t="shared" si="34"/>
        <v/>
      </c>
      <c r="AG557" s="884" t="str">
        <f t="shared" si="35"/>
        <v/>
      </c>
    </row>
    <row r="558" spans="1:33" ht="24.9" customHeight="1">
      <c r="A558" s="729">
        <v>543</v>
      </c>
      <c r="B558" s="742" t="str">
        <f>IF(基本情報入力シート!C595="","",基本情報入力シート!C595)</f>
        <v/>
      </c>
      <c r="C558" s="750"/>
      <c r="D558" s="750"/>
      <c r="E558" s="750"/>
      <c r="F558" s="750"/>
      <c r="G558" s="750"/>
      <c r="H558" s="750"/>
      <c r="I558" s="761"/>
      <c r="J558" s="767" t="str">
        <f>IF(基本情報入力シート!M595="","",基本情報入力シート!M595)</f>
        <v/>
      </c>
      <c r="K558" s="768" t="str">
        <f>IF(基本情報入力シート!R595="","",基本情報入力シート!R595)</f>
        <v/>
      </c>
      <c r="L558" s="768" t="str">
        <f>IF(基本情報入力シート!W595="","",基本情報入力シート!W595)</f>
        <v/>
      </c>
      <c r="M558" s="784" t="str">
        <f>IF(基本情報入力シート!X595="","",基本情報入力シート!X595)</f>
        <v/>
      </c>
      <c r="N558" s="796" t="str">
        <f>IF(基本情報入力シート!Y595="","",基本情報入力シート!Y595)</f>
        <v/>
      </c>
      <c r="O558" s="804"/>
      <c r="P558" s="808"/>
      <c r="Q558" s="813"/>
      <c r="R558" s="820"/>
      <c r="S558" s="825"/>
      <c r="T558" s="830" t="str">
        <f>IFERROR(S558*VLOOKUP(AE558,'【参考】数式用3'!$AD$3:$BA$14,MATCH(N558,'【参考】数式用3'!$AD$2:$BA$2,0)),"")</f>
        <v/>
      </c>
      <c r="U558" s="835"/>
      <c r="V558" s="842"/>
      <c r="W558" s="843"/>
      <c r="X558" s="852" t="str">
        <f>IFERROR(V558*VLOOKUP(AF558,'【参考】数式用3'!$AD$15:$BA$23,MATCH(N558,'【参考】数式用3'!$AD$2:$BA$2,0)),"")</f>
        <v/>
      </c>
      <c r="Y558" s="861"/>
      <c r="Z558" s="864"/>
      <c r="AA558" s="870"/>
      <c r="AB558" s="852" t="str">
        <f>IFERROR(AA558*VLOOKUP(AG558,'【参考】数式用3'!$AD$24:$BA$27,MATCH(N558,'【参考】数式用3'!$AD$2:$BA$2,0)),"")</f>
        <v/>
      </c>
      <c r="AC558" s="878"/>
      <c r="AD558" s="881" t="str">
        <f t="shared" si="32"/>
        <v/>
      </c>
      <c r="AE558" s="884" t="str">
        <f t="shared" si="33"/>
        <v/>
      </c>
      <c r="AF558" s="884" t="str">
        <f t="shared" si="34"/>
        <v/>
      </c>
      <c r="AG558" s="884" t="str">
        <f t="shared" si="35"/>
        <v/>
      </c>
    </row>
    <row r="559" spans="1:33" ht="24.9" customHeight="1">
      <c r="A559" s="729">
        <v>544</v>
      </c>
      <c r="B559" s="742" t="str">
        <f>IF(基本情報入力シート!C596="","",基本情報入力シート!C596)</f>
        <v/>
      </c>
      <c r="C559" s="750"/>
      <c r="D559" s="750"/>
      <c r="E559" s="750"/>
      <c r="F559" s="750"/>
      <c r="G559" s="750"/>
      <c r="H559" s="750"/>
      <c r="I559" s="761"/>
      <c r="J559" s="767" t="str">
        <f>IF(基本情報入力シート!M596="","",基本情報入力シート!M596)</f>
        <v/>
      </c>
      <c r="K559" s="768" t="str">
        <f>IF(基本情報入力シート!R596="","",基本情報入力シート!R596)</f>
        <v/>
      </c>
      <c r="L559" s="768" t="str">
        <f>IF(基本情報入力シート!W596="","",基本情報入力シート!W596)</f>
        <v/>
      </c>
      <c r="M559" s="784" t="str">
        <f>IF(基本情報入力シート!X596="","",基本情報入力シート!X596)</f>
        <v/>
      </c>
      <c r="N559" s="796" t="str">
        <f>IF(基本情報入力シート!Y596="","",基本情報入力シート!Y596)</f>
        <v/>
      </c>
      <c r="O559" s="804"/>
      <c r="P559" s="808"/>
      <c r="Q559" s="813"/>
      <c r="R559" s="820"/>
      <c r="S559" s="825"/>
      <c r="T559" s="830" t="str">
        <f>IFERROR(S559*VLOOKUP(AE559,'【参考】数式用3'!$AD$3:$BA$14,MATCH(N559,'【参考】数式用3'!$AD$2:$BA$2,0)),"")</f>
        <v/>
      </c>
      <c r="U559" s="835"/>
      <c r="V559" s="842"/>
      <c r="W559" s="843"/>
      <c r="X559" s="852" t="str">
        <f>IFERROR(V559*VLOOKUP(AF559,'【参考】数式用3'!$AD$15:$BA$23,MATCH(N559,'【参考】数式用3'!$AD$2:$BA$2,0)),"")</f>
        <v/>
      </c>
      <c r="Y559" s="861"/>
      <c r="Z559" s="864"/>
      <c r="AA559" s="870"/>
      <c r="AB559" s="852" t="str">
        <f>IFERROR(AA559*VLOOKUP(AG559,'【参考】数式用3'!$AD$24:$BA$27,MATCH(N559,'【参考】数式用3'!$AD$2:$BA$2,0)),"")</f>
        <v/>
      </c>
      <c r="AC559" s="878"/>
      <c r="AD559" s="881" t="str">
        <f t="shared" si="32"/>
        <v/>
      </c>
      <c r="AE559" s="884" t="str">
        <f t="shared" si="33"/>
        <v/>
      </c>
      <c r="AF559" s="884" t="str">
        <f t="shared" si="34"/>
        <v/>
      </c>
      <c r="AG559" s="884" t="str">
        <f t="shared" si="35"/>
        <v/>
      </c>
    </row>
    <row r="560" spans="1:33" ht="24.9" customHeight="1">
      <c r="A560" s="729">
        <v>545</v>
      </c>
      <c r="B560" s="742" t="str">
        <f>IF(基本情報入力シート!C597="","",基本情報入力シート!C597)</f>
        <v/>
      </c>
      <c r="C560" s="750"/>
      <c r="D560" s="750"/>
      <c r="E560" s="750"/>
      <c r="F560" s="750"/>
      <c r="G560" s="750"/>
      <c r="H560" s="750"/>
      <c r="I560" s="761"/>
      <c r="J560" s="767" t="str">
        <f>IF(基本情報入力シート!M597="","",基本情報入力シート!M597)</f>
        <v/>
      </c>
      <c r="K560" s="768" t="str">
        <f>IF(基本情報入力シート!R597="","",基本情報入力シート!R597)</f>
        <v/>
      </c>
      <c r="L560" s="768" t="str">
        <f>IF(基本情報入力シート!W597="","",基本情報入力シート!W597)</f>
        <v/>
      </c>
      <c r="M560" s="784" t="str">
        <f>IF(基本情報入力シート!X597="","",基本情報入力シート!X597)</f>
        <v/>
      </c>
      <c r="N560" s="796" t="str">
        <f>IF(基本情報入力シート!Y597="","",基本情報入力シート!Y597)</f>
        <v/>
      </c>
      <c r="O560" s="804"/>
      <c r="P560" s="808"/>
      <c r="Q560" s="813"/>
      <c r="R560" s="820"/>
      <c r="S560" s="825"/>
      <c r="T560" s="830" t="str">
        <f>IFERROR(S560*VLOOKUP(AE560,'【参考】数式用3'!$AD$3:$BA$14,MATCH(N560,'【参考】数式用3'!$AD$2:$BA$2,0)),"")</f>
        <v/>
      </c>
      <c r="U560" s="835"/>
      <c r="V560" s="842"/>
      <c r="W560" s="843"/>
      <c r="X560" s="852" t="str">
        <f>IFERROR(V560*VLOOKUP(AF560,'【参考】数式用3'!$AD$15:$BA$23,MATCH(N560,'【参考】数式用3'!$AD$2:$BA$2,0)),"")</f>
        <v/>
      </c>
      <c r="Y560" s="861"/>
      <c r="Z560" s="864"/>
      <c r="AA560" s="870"/>
      <c r="AB560" s="852" t="str">
        <f>IFERROR(AA560*VLOOKUP(AG560,'【参考】数式用3'!$AD$24:$BA$27,MATCH(N560,'【参考】数式用3'!$AD$2:$BA$2,0)),"")</f>
        <v/>
      </c>
      <c r="AC560" s="878"/>
      <c r="AD560" s="881" t="str">
        <f t="shared" si="32"/>
        <v/>
      </c>
      <c r="AE560" s="884" t="str">
        <f t="shared" si="33"/>
        <v/>
      </c>
      <c r="AF560" s="884" t="str">
        <f t="shared" si="34"/>
        <v/>
      </c>
      <c r="AG560" s="884" t="str">
        <f t="shared" si="35"/>
        <v/>
      </c>
    </row>
    <row r="561" spans="1:33" ht="24.9" customHeight="1">
      <c r="A561" s="729">
        <v>546</v>
      </c>
      <c r="B561" s="742" t="str">
        <f>IF(基本情報入力シート!C598="","",基本情報入力シート!C598)</f>
        <v/>
      </c>
      <c r="C561" s="750"/>
      <c r="D561" s="750"/>
      <c r="E561" s="750"/>
      <c r="F561" s="750"/>
      <c r="G561" s="750"/>
      <c r="H561" s="750"/>
      <c r="I561" s="761"/>
      <c r="J561" s="767" t="str">
        <f>IF(基本情報入力シート!M598="","",基本情報入力シート!M598)</f>
        <v/>
      </c>
      <c r="K561" s="768" t="str">
        <f>IF(基本情報入力シート!R598="","",基本情報入力シート!R598)</f>
        <v/>
      </c>
      <c r="L561" s="768" t="str">
        <f>IF(基本情報入力シート!W598="","",基本情報入力シート!W598)</f>
        <v/>
      </c>
      <c r="M561" s="784" t="str">
        <f>IF(基本情報入力シート!X598="","",基本情報入力シート!X598)</f>
        <v/>
      </c>
      <c r="N561" s="796" t="str">
        <f>IF(基本情報入力シート!Y598="","",基本情報入力シート!Y598)</f>
        <v/>
      </c>
      <c r="O561" s="804"/>
      <c r="P561" s="808"/>
      <c r="Q561" s="813"/>
      <c r="R561" s="820"/>
      <c r="S561" s="825"/>
      <c r="T561" s="830" t="str">
        <f>IFERROR(S561*VLOOKUP(AE561,'【参考】数式用3'!$AD$3:$BA$14,MATCH(N561,'【参考】数式用3'!$AD$2:$BA$2,0)),"")</f>
        <v/>
      </c>
      <c r="U561" s="835"/>
      <c r="V561" s="842"/>
      <c r="W561" s="843"/>
      <c r="X561" s="852" t="str">
        <f>IFERROR(V561*VLOOKUP(AF561,'【参考】数式用3'!$AD$15:$BA$23,MATCH(N561,'【参考】数式用3'!$AD$2:$BA$2,0)),"")</f>
        <v/>
      </c>
      <c r="Y561" s="861"/>
      <c r="Z561" s="864"/>
      <c r="AA561" s="870"/>
      <c r="AB561" s="852" t="str">
        <f>IFERROR(AA561*VLOOKUP(AG561,'【参考】数式用3'!$AD$24:$BA$27,MATCH(N561,'【参考】数式用3'!$AD$2:$BA$2,0)),"")</f>
        <v/>
      </c>
      <c r="AC561" s="878"/>
      <c r="AD561" s="881" t="str">
        <f t="shared" si="32"/>
        <v/>
      </c>
      <c r="AE561" s="884" t="str">
        <f t="shared" si="33"/>
        <v/>
      </c>
      <c r="AF561" s="884" t="str">
        <f t="shared" si="34"/>
        <v/>
      </c>
      <c r="AG561" s="884" t="str">
        <f t="shared" si="35"/>
        <v/>
      </c>
    </row>
    <row r="562" spans="1:33" ht="24.9" customHeight="1">
      <c r="A562" s="729">
        <v>547</v>
      </c>
      <c r="B562" s="742" t="str">
        <f>IF(基本情報入力シート!C599="","",基本情報入力シート!C599)</f>
        <v/>
      </c>
      <c r="C562" s="750"/>
      <c r="D562" s="750"/>
      <c r="E562" s="750"/>
      <c r="F562" s="750"/>
      <c r="G562" s="750"/>
      <c r="H562" s="750"/>
      <c r="I562" s="761"/>
      <c r="J562" s="767" t="str">
        <f>IF(基本情報入力シート!M599="","",基本情報入力シート!M599)</f>
        <v/>
      </c>
      <c r="K562" s="768" t="str">
        <f>IF(基本情報入力シート!R599="","",基本情報入力シート!R599)</f>
        <v/>
      </c>
      <c r="L562" s="768" t="str">
        <f>IF(基本情報入力シート!W599="","",基本情報入力シート!W599)</f>
        <v/>
      </c>
      <c r="M562" s="784" t="str">
        <f>IF(基本情報入力シート!X599="","",基本情報入力シート!X599)</f>
        <v/>
      </c>
      <c r="N562" s="796" t="str">
        <f>IF(基本情報入力シート!Y599="","",基本情報入力シート!Y599)</f>
        <v/>
      </c>
      <c r="O562" s="804"/>
      <c r="P562" s="808"/>
      <c r="Q562" s="813"/>
      <c r="R562" s="820"/>
      <c r="S562" s="825"/>
      <c r="T562" s="830" t="str">
        <f>IFERROR(S562*VLOOKUP(AE562,'【参考】数式用3'!$AD$3:$BA$14,MATCH(N562,'【参考】数式用3'!$AD$2:$BA$2,0)),"")</f>
        <v/>
      </c>
      <c r="U562" s="835"/>
      <c r="V562" s="842"/>
      <c r="W562" s="843"/>
      <c r="X562" s="852" t="str">
        <f>IFERROR(V562*VLOOKUP(AF562,'【参考】数式用3'!$AD$15:$BA$23,MATCH(N562,'【参考】数式用3'!$AD$2:$BA$2,0)),"")</f>
        <v/>
      </c>
      <c r="Y562" s="861"/>
      <c r="Z562" s="864"/>
      <c r="AA562" s="870"/>
      <c r="AB562" s="852" t="str">
        <f>IFERROR(AA562*VLOOKUP(AG562,'【参考】数式用3'!$AD$24:$BA$27,MATCH(N562,'【参考】数式用3'!$AD$2:$BA$2,0)),"")</f>
        <v/>
      </c>
      <c r="AC562" s="878"/>
      <c r="AD562" s="881" t="str">
        <f t="shared" si="32"/>
        <v/>
      </c>
      <c r="AE562" s="884" t="str">
        <f t="shared" si="33"/>
        <v/>
      </c>
      <c r="AF562" s="884" t="str">
        <f t="shared" si="34"/>
        <v/>
      </c>
      <c r="AG562" s="884" t="str">
        <f t="shared" si="35"/>
        <v/>
      </c>
    </row>
    <row r="563" spans="1:33" ht="24.9" customHeight="1">
      <c r="A563" s="729">
        <v>548</v>
      </c>
      <c r="B563" s="742" t="str">
        <f>IF(基本情報入力シート!C600="","",基本情報入力シート!C600)</f>
        <v/>
      </c>
      <c r="C563" s="750"/>
      <c r="D563" s="750"/>
      <c r="E563" s="750"/>
      <c r="F563" s="750"/>
      <c r="G563" s="750"/>
      <c r="H563" s="750"/>
      <c r="I563" s="761"/>
      <c r="J563" s="767" t="str">
        <f>IF(基本情報入力シート!M600="","",基本情報入力シート!M600)</f>
        <v/>
      </c>
      <c r="K563" s="768" t="str">
        <f>IF(基本情報入力シート!R600="","",基本情報入力シート!R600)</f>
        <v/>
      </c>
      <c r="L563" s="768" t="str">
        <f>IF(基本情報入力シート!W600="","",基本情報入力シート!W600)</f>
        <v/>
      </c>
      <c r="M563" s="784" t="str">
        <f>IF(基本情報入力シート!X600="","",基本情報入力シート!X600)</f>
        <v/>
      </c>
      <c r="N563" s="796" t="str">
        <f>IF(基本情報入力シート!Y600="","",基本情報入力シート!Y600)</f>
        <v/>
      </c>
      <c r="O563" s="804"/>
      <c r="P563" s="808"/>
      <c r="Q563" s="813"/>
      <c r="R563" s="820"/>
      <c r="S563" s="825"/>
      <c r="T563" s="830" t="str">
        <f>IFERROR(S563*VLOOKUP(AE563,'【参考】数式用3'!$AD$3:$BA$14,MATCH(N563,'【参考】数式用3'!$AD$2:$BA$2,0)),"")</f>
        <v/>
      </c>
      <c r="U563" s="835"/>
      <c r="V563" s="842"/>
      <c r="W563" s="843"/>
      <c r="X563" s="852" t="str">
        <f>IFERROR(V563*VLOOKUP(AF563,'【参考】数式用3'!$AD$15:$BA$23,MATCH(N563,'【参考】数式用3'!$AD$2:$BA$2,0)),"")</f>
        <v/>
      </c>
      <c r="Y563" s="861"/>
      <c r="Z563" s="864"/>
      <c r="AA563" s="870"/>
      <c r="AB563" s="852" t="str">
        <f>IFERROR(AA563*VLOOKUP(AG563,'【参考】数式用3'!$AD$24:$BA$27,MATCH(N563,'【参考】数式用3'!$AD$2:$BA$2,0)),"")</f>
        <v/>
      </c>
      <c r="AC563" s="878"/>
      <c r="AD563" s="881" t="str">
        <f t="shared" si="32"/>
        <v/>
      </c>
      <c r="AE563" s="884" t="str">
        <f t="shared" si="33"/>
        <v/>
      </c>
      <c r="AF563" s="884" t="str">
        <f t="shared" si="34"/>
        <v/>
      </c>
      <c r="AG563" s="884" t="str">
        <f t="shared" si="35"/>
        <v/>
      </c>
    </row>
    <row r="564" spans="1:33" ht="24.9" customHeight="1">
      <c r="A564" s="729">
        <v>549</v>
      </c>
      <c r="B564" s="742" t="str">
        <f>IF(基本情報入力シート!C601="","",基本情報入力シート!C601)</f>
        <v/>
      </c>
      <c r="C564" s="750"/>
      <c r="D564" s="750"/>
      <c r="E564" s="750"/>
      <c r="F564" s="750"/>
      <c r="G564" s="750"/>
      <c r="H564" s="750"/>
      <c r="I564" s="761"/>
      <c r="J564" s="767" t="str">
        <f>IF(基本情報入力シート!M601="","",基本情報入力シート!M601)</f>
        <v/>
      </c>
      <c r="K564" s="768" t="str">
        <f>IF(基本情報入力シート!R601="","",基本情報入力シート!R601)</f>
        <v/>
      </c>
      <c r="L564" s="768" t="str">
        <f>IF(基本情報入力シート!W601="","",基本情報入力シート!W601)</f>
        <v/>
      </c>
      <c r="M564" s="784" t="str">
        <f>IF(基本情報入力シート!X601="","",基本情報入力シート!X601)</f>
        <v/>
      </c>
      <c r="N564" s="796" t="str">
        <f>IF(基本情報入力シート!Y601="","",基本情報入力シート!Y601)</f>
        <v/>
      </c>
      <c r="O564" s="804"/>
      <c r="P564" s="808"/>
      <c r="Q564" s="813"/>
      <c r="R564" s="820"/>
      <c r="S564" s="825"/>
      <c r="T564" s="830" t="str">
        <f>IFERROR(S564*VLOOKUP(AE564,'【参考】数式用3'!$AD$3:$BA$14,MATCH(N564,'【参考】数式用3'!$AD$2:$BA$2,0)),"")</f>
        <v/>
      </c>
      <c r="U564" s="835"/>
      <c r="V564" s="842"/>
      <c r="W564" s="843"/>
      <c r="X564" s="852" t="str">
        <f>IFERROR(V564*VLOOKUP(AF564,'【参考】数式用3'!$AD$15:$BA$23,MATCH(N564,'【参考】数式用3'!$AD$2:$BA$2,0)),"")</f>
        <v/>
      </c>
      <c r="Y564" s="861"/>
      <c r="Z564" s="864"/>
      <c r="AA564" s="870"/>
      <c r="AB564" s="852" t="str">
        <f>IFERROR(AA564*VLOOKUP(AG564,'【参考】数式用3'!$AD$24:$BA$27,MATCH(N564,'【参考】数式用3'!$AD$2:$BA$2,0)),"")</f>
        <v/>
      </c>
      <c r="AC564" s="878"/>
      <c r="AD564" s="881" t="str">
        <f t="shared" si="32"/>
        <v/>
      </c>
      <c r="AE564" s="884" t="str">
        <f t="shared" si="33"/>
        <v/>
      </c>
      <c r="AF564" s="884" t="str">
        <f t="shared" si="34"/>
        <v/>
      </c>
      <c r="AG564" s="884" t="str">
        <f t="shared" si="35"/>
        <v/>
      </c>
    </row>
    <row r="565" spans="1:33" ht="24.9" customHeight="1">
      <c r="A565" s="729">
        <v>550</v>
      </c>
      <c r="B565" s="742" t="str">
        <f>IF(基本情報入力シート!C602="","",基本情報入力シート!C602)</f>
        <v/>
      </c>
      <c r="C565" s="750"/>
      <c r="D565" s="750"/>
      <c r="E565" s="750"/>
      <c r="F565" s="750"/>
      <c r="G565" s="750"/>
      <c r="H565" s="750"/>
      <c r="I565" s="761"/>
      <c r="J565" s="767" t="str">
        <f>IF(基本情報入力シート!M602="","",基本情報入力シート!M602)</f>
        <v/>
      </c>
      <c r="K565" s="768" t="str">
        <f>IF(基本情報入力シート!R602="","",基本情報入力シート!R602)</f>
        <v/>
      </c>
      <c r="L565" s="768" t="str">
        <f>IF(基本情報入力シート!W602="","",基本情報入力シート!W602)</f>
        <v/>
      </c>
      <c r="M565" s="784" t="str">
        <f>IF(基本情報入力シート!X602="","",基本情報入力シート!X602)</f>
        <v/>
      </c>
      <c r="N565" s="796" t="str">
        <f>IF(基本情報入力シート!Y602="","",基本情報入力シート!Y602)</f>
        <v/>
      </c>
      <c r="O565" s="804"/>
      <c r="P565" s="808"/>
      <c r="Q565" s="813"/>
      <c r="R565" s="820"/>
      <c r="S565" s="825"/>
      <c r="T565" s="830" t="str">
        <f>IFERROR(S565*VLOOKUP(AE565,'【参考】数式用3'!$AD$3:$BA$14,MATCH(N565,'【参考】数式用3'!$AD$2:$BA$2,0)),"")</f>
        <v/>
      </c>
      <c r="U565" s="835"/>
      <c r="V565" s="842"/>
      <c r="W565" s="843"/>
      <c r="X565" s="852" t="str">
        <f>IFERROR(V565*VLOOKUP(AF565,'【参考】数式用3'!$AD$15:$BA$23,MATCH(N565,'【参考】数式用3'!$AD$2:$BA$2,0)),"")</f>
        <v/>
      </c>
      <c r="Y565" s="861"/>
      <c r="Z565" s="864"/>
      <c r="AA565" s="870"/>
      <c r="AB565" s="852" t="str">
        <f>IFERROR(AA565*VLOOKUP(AG565,'【参考】数式用3'!$AD$24:$BA$27,MATCH(N565,'【参考】数式用3'!$AD$2:$BA$2,0)),"")</f>
        <v/>
      </c>
      <c r="AC565" s="878"/>
      <c r="AD565" s="881" t="str">
        <f t="shared" si="32"/>
        <v/>
      </c>
      <c r="AE565" s="884" t="str">
        <f t="shared" si="33"/>
        <v/>
      </c>
      <c r="AF565" s="884" t="str">
        <f t="shared" si="34"/>
        <v/>
      </c>
      <c r="AG565" s="884" t="str">
        <f t="shared" si="35"/>
        <v/>
      </c>
    </row>
    <row r="566" spans="1:33" ht="24.9" customHeight="1">
      <c r="A566" s="729">
        <v>551</v>
      </c>
      <c r="B566" s="742" t="str">
        <f>IF(基本情報入力シート!C603="","",基本情報入力シート!C603)</f>
        <v/>
      </c>
      <c r="C566" s="750"/>
      <c r="D566" s="750"/>
      <c r="E566" s="750"/>
      <c r="F566" s="750"/>
      <c r="G566" s="750"/>
      <c r="H566" s="750"/>
      <c r="I566" s="761"/>
      <c r="J566" s="767" t="str">
        <f>IF(基本情報入力シート!M603="","",基本情報入力シート!M603)</f>
        <v/>
      </c>
      <c r="K566" s="768" t="str">
        <f>IF(基本情報入力シート!R603="","",基本情報入力シート!R603)</f>
        <v/>
      </c>
      <c r="L566" s="768" t="str">
        <f>IF(基本情報入力シート!W603="","",基本情報入力シート!W603)</f>
        <v/>
      </c>
      <c r="M566" s="784" t="str">
        <f>IF(基本情報入力シート!X603="","",基本情報入力シート!X603)</f>
        <v/>
      </c>
      <c r="N566" s="796" t="str">
        <f>IF(基本情報入力シート!Y603="","",基本情報入力シート!Y603)</f>
        <v/>
      </c>
      <c r="O566" s="804"/>
      <c r="P566" s="808"/>
      <c r="Q566" s="813"/>
      <c r="R566" s="820"/>
      <c r="S566" s="825"/>
      <c r="T566" s="830" t="str">
        <f>IFERROR(S566*VLOOKUP(AE566,'【参考】数式用3'!$AD$3:$BA$14,MATCH(N566,'【参考】数式用3'!$AD$2:$BA$2,0)),"")</f>
        <v/>
      </c>
      <c r="U566" s="835"/>
      <c r="V566" s="842"/>
      <c r="W566" s="843"/>
      <c r="X566" s="852" t="str">
        <f>IFERROR(V566*VLOOKUP(AF566,'【参考】数式用3'!$AD$15:$BA$23,MATCH(N566,'【参考】数式用3'!$AD$2:$BA$2,0)),"")</f>
        <v/>
      </c>
      <c r="Y566" s="861"/>
      <c r="Z566" s="864"/>
      <c r="AA566" s="870"/>
      <c r="AB566" s="852" t="str">
        <f>IFERROR(AA566*VLOOKUP(AG566,'【参考】数式用3'!$AD$24:$BA$27,MATCH(N566,'【参考】数式用3'!$AD$2:$BA$2,0)),"")</f>
        <v/>
      </c>
      <c r="AC566" s="878"/>
      <c r="AD566" s="881" t="str">
        <f t="shared" si="32"/>
        <v/>
      </c>
      <c r="AE566" s="884" t="str">
        <f t="shared" si="33"/>
        <v/>
      </c>
      <c r="AF566" s="884" t="str">
        <f t="shared" si="34"/>
        <v/>
      </c>
      <c r="AG566" s="884" t="str">
        <f t="shared" si="35"/>
        <v/>
      </c>
    </row>
    <row r="567" spans="1:33" ht="24.9" customHeight="1">
      <c r="A567" s="729">
        <v>552</v>
      </c>
      <c r="B567" s="742" t="str">
        <f>IF(基本情報入力シート!C604="","",基本情報入力シート!C604)</f>
        <v/>
      </c>
      <c r="C567" s="750"/>
      <c r="D567" s="750"/>
      <c r="E567" s="750"/>
      <c r="F567" s="750"/>
      <c r="G567" s="750"/>
      <c r="H567" s="750"/>
      <c r="I567" s="761"/>
      <c r="J567" s="767" t="str">
        <f>IF(基本情報入力シート!M604="","",基本情報入力シート!M604)</f>
        <v/>
      </c>
      <c r="K567" s="768" t="str">
        <f>IF(基本情報入力シート!R604="","",基本情報入力シート!R604)</f>
        <v/>
      </c>
      <c r="L567" s="768" t="str">
        <f>IF(基本情報入力シート!W604="","",基本情報入力シート!W604)</f>
        <v/>
      </c>
      <c r="M567" s="784" t="str">
        <f>IF(基本情報入力シート!X604="","",基本情報入力シート!X604)</f>
        <v/>
      </c>
      <c r="N567" s="796" t="str">
        <f>IF(基本情報入力シート!Y604="","",基本情報入力シート!Y604)</f>
        <v/>
      </c>
      <c r="O567" s="804"/>
      <c r="P567" s="808"/>
      <c r="Q567" s="813"/>
      <c r="R567" s="820"/>
      <c r="S567" s="825"/>
      <c r="T567" s="830" t="str">
        <f>IFERROR(S567*VLOOKUP(AE567,'【参考】数式用3'!$AD$3:$BA$14,MATCH(N567,'【参考】数式用3'!$AD$2:$BA$2,0)),"")</f>
        <v/>
      </c>
      <c r="U567" s="835"/>
      <c r="V567" s="842"/>
      <c r="W567" s="843"/>
      <c r="X567" s="852" t="str">
        <f>IFERROR(V567*VLOOKUP(AF567,'【参考】数式用3'!$AD$15:$BA$23,MATCH(N567,'【参考】数式用3'!$AD$2:$BA$2,0)),"")</f>
        <v/>
      </c>
      <c r="Y567" s="861"/>
      <c r="Z567" s="864"/>
      <c r="AA567" s="870"/>
      <c r="AB567" s="852" t="str">
        <f>IFERROR(AA567*VLOOKUP(AG567,'【参考】数式用3'!$AD$24:$BA$27,MATCH(N567,'【参考】数式用3'!$AD$2:$BA$2,0)),"")</f>
        <v/>
      </c>
      <c r="AC567" s="878"/>
      <c r="AD567" s="881" t="str">
        <f t="shared" si="32"/>
        <v/>
      </c>
      <c r="AE567" s="884" t="str">
        <f t="shared" si="33"/>
        <v/>
      </c>
      <c r="AF567" s="884" t="str">
        <f t="shared" si="34"/>
        <v/>
      </c>
      <c r="AG567" s="884" t="str">
        <f t="shared" si="35"/>
        <v/>
      </c>
    </row>
    <row r="568" spans="1:33" ht="24.9" customHeight="1">
      <c r="A568" s="729">
        <v>553</v>
      </c>
      <c r="B568" s="742" t="str">
        <f>IF(基本情報入力シート!C605="","",基本情報入力シート!C605)</f>
        <v/>
      </c>
      <c r="C568" s="750"/>
      <c r="D568" s="750"/>
      <c r="E568" s="750"/>
      <c r="F568" s="750"/>
      <c r="G568" s="750"/>
      <c r="H568" s="750"/>
      <c r="I568" s="761"/>
      <c r="J568" s="767" t="str">
        <f>IF(基本情報入力シート!M605="","",基本情報入力シート!M605)</f>
        <v/>
      </c>
      <c r="K568" s="768" t="str">
        <f>IF(基本情報入力シート!R605="","",基本情報入力シート!R605)</f>
        <v/>
      </c>
      <c r="L568" s="768" t="str">
        <f>IF(基本情報入力シート!W605="","",基本情報入力シート!W605)</f>
        <v/>
      </c>
      <c r="M568" s="784" t="str">
        <f>IF(基本情報入力シート!X605="","",基本情報入力シート!X605)</f>
        <v/>
      </c>
      <c r="N568" s="796" t="str">
        <f>IF(基本情報入力シート!Y605="","",基本情報入力シート!Y605)</f>
        <v/>
      </c>
      <c r="O568" s="804"/>
      <c r="P568" s="808"/>
      <c r="Q568" s="813"/>
      <c r="R568" s="820"/>
      <c r="S568" s="825"/>
      <c r="T568" s="830" t="str">
        <f>IFERROR(S568*VLOOKUP(AE568,'【参考】数式用3'!$AD$3:$BA$14,MATCH(N568,'【参考】数式用3'!$AD$2:$BA$2,0)),"")</f>
        <v/>
      </c>
      <c r="U568" s="835"/>
      <c r="V568" s="842"/>
      <c r="W568" s="843"/>
      <c r="X568" s="852" t="str">
        <f>IFERROR(V568*VLOOKUP(AF568,'【参考】数式用3'!$AD$15:$BA$23,MATCH(N568,'【参考】数式用3'!$AD$2:$BA$2,0)),"")</f>
        <v/>
      </c>
      <c r="Y568" s="861"/>
      <c r="Z568" s="864"/>
      <c r="AA568" s="870"/>
      <c r="AB568" s="852" t="str">
        <f>IFERROR(AA568*VLOOKUP(AG568,'【参考】数式用3'!$AD$24:$BA$27,MATCH(N568,'【参考】数式用3'!$AD$2:$BA$2,0)),"")</f>
        <v/>
      </c>
      <c r="AC568" s="878"/>
      <c r="AD568" s="881" t="str">
        <f t="shared" si="32"/>
        <v/>
      </c>
      <c r="AE568" s="884" t="str">
        <f t="shared" si="33"/>
        <v/>
      </c>
      <c r="AF568" s="884" t="str">
        <f t="shared" si="34"/>
        <v/>
      </c>
      <c r="AG568" s="884" t="str">
        <f t="shared" si="35"/>
        <v/>
      </c>
    </row>
    <row r="569" spans="1:33" ht="24.9" customHeight="1">
      <c r="A569" s="729">
        <v>554</v>
      </c>
      <c r="B569" s="742" t="str">
        <f>IF(基本情報入力シート!C606="","",基本情報入力シート!C606)</f>
        <v/>
      </c>
      <c r="C569" s="750"/>
      <c r="D569" s="750"/>
      <c r="E569" s="750"/>
      <c r="F569" s="750"/>
      <c r="G569" s="750"/>
      <c r="H569" s="750"/>
      <c r="I569" s="761"/>
      <c r="J569" s="767" t="str">
        <f>IF(基本情報入力シート!M606="","",基本情報入力シート!M606)</f>
        <v/>
      </c>
      <c r="K569" s="768" t="str">
        <f>IF(基本情報入力シート!R606="","",基本情報入力シート!R606)</f>
        <v/>
      </c>
      <c r="L569" s="768" t="str">
        <f>IF(基本情報入力シート!W606="","",基本情報入力シート!W606)</f>
        <v/>
      </c>
      <c r="M569" s="784" t="str">
        <f>IF(基本情報入力シート!X606="","",基本情報入力シート!X606)</f>
        <v/>
      </c>
      <c r="N569" s="796" t="str">
        <f>IF(基本情報入力シート!Y606="","",基本情報入力シート!Y606)</f>
        <v/>
      </c>
      <c r="O569" s="804"/>
      <c r="P569" s="808"/>
      <c r="Q569" s="813"/>
      <c r="R569" s="820"/>
      <c r="S569" s="825"/>
      <c r="T569" s="830" t="str">
        <f>IFERROR(S569*VLOOKUP(AE569,'【参考】数式用3'!$AD$3:$BA$14,MATCH(N569,'【参考】数式用3'!$AD$2:$BA$2,0)),"")</f>
        <v/>
      </c>
      <c r="U569" s="835"/>
      <c r="V569" s="842"/>
      <c r="W569" s="843"/>
      <c r="X569" s="852" t="str">
        <f>IFERROR(V569*VLOOKUP(AF569,'【参考】数式用3'!$AD$15:$BA$23,MATCH(N569,'【参考】数式用3'!$AD$2:$BA$2,0)),"")</f>
        <v/>
      </c>
      <c r="Y569" s="861"/>
      <c r="Z569" s="864"/>
      <c r="AA569" s="870"/>
      <c r="AB569" s="852" t="str">
        <f>IFERROR(AA569*VLOOKUP(AG569,'【参考】数式用3'!$AD$24:$BA$27,MATCH(N569,'【参考】数式用3'!$AD$2:$BA$2,0)),"")</f>
        <v/>
      </c>
      <c r="AC569" s="878"/>
      <c r="AD569" s="881" t="str">
        <f t="shared" si="32"/>
        <v/>
      </c>
      <c r="AE569" s="884" t="str">
        <f t="shared" si="33"/>
        <v/>
      </c>
      <c r="AF569" s="884" t="str">
        <f t="shared" si="34"/>
        <v/>
      </c>
      <c r="AG569" s="884" t="str">
        <f t="shared" si="35"/>
        <v/>
      </c>
    </row>
    <row r="570" spans="1:33" ht="24.9" customHeight="1">
      <c r="A570" s="729">
        <v>555</v>
      </c>
      <c r="B570" s="742" t="str">
        <f>IF(基本情報入力シート!C607="","",基本情報入力シート!C607)</f>
        <v/>
      </c>
      <c r="C570" s="750"/>
      <c r="D570" s="750"/>
      <c r="E570" s="750"/>
      <c r="F570" s="750"/>
      <c r="G570" s="750"/>
      <c r="H570" s="750"/>
      <c r="I570" s="761"/>
      <c r="J570" s="767" t="str">
        <f>IF(基本情報入力シート!M607="","",基本情報入力シート!M607)</f>
        <v/>
      </c>
      <c r="K570" s="768" t="str">
        <f>IF(基本情報入力シート!R607="","",基本情報入力シート!R607)</f>
        <v/>
      </c>
      <c r="L570" s="768" t="str">
        <f>IF(基本情報入力シート!W607="","",基本情報入力シート!W607)</f>
        <v/>
      </c>
      <c r="M570" s="784" t="str">
        <f>IF(基本情報入力シート!X607="","",基本情報入力シート!X607)</f>
        <v/>
      </c>
      <c r="N570" s="796" t="str">
        <f>IF(基本情報入力シート!Y607="","",基本情報入力シート!Y607)</f>
        <v/>
      </c>
      <c r="O570" s="804"/>
      <c r="P570" s="808"/>
      <c r="Q570" s="813"/>
      <c r="R570" s="820"/>
      <c r="S570" s="825"/>
      <c r="T570" s="830" t="str">
        <f>IFERROR(S570*VLOOKUP(AE570,'【参考】数式用3'!$AD$3:$BA$14,MATCH(N570,'【参考】数式用3'!$AD$2:$BA$2,0)),"")</f>
        <v/>
      </c>
      <c r="U570" s="835"/>
      <c r="V570" s="842"/>
      <c r="W570" s="843"/>
      <c r="X570" s="852" t="str">
        <f>IFERROR(V570*VLOOKUP(AF570,'【参考】数式用3'!$AD$15:$BA$23,MATCH(N570,'【参考】数式用3'!$AD$2:$BA$2,0)),"")</f>
        <v/>
      </c>
      <c r="Y570" s="861"/>
      <c r="Z570" s="864"/>
      <c r="AA570" s="870"/>
      <c r="AB570" s="852" t="str">
        <f>IFERROR(AA570*VLOOKUP(AG570,'【参考】数式用3'!$AD$24:$BA$27,MATCH(N570,'【参考】数式用3'!$AD$2:$BA$2,0)),"")</f>
        <v/>
      </c>
      <c r="AC570" s="878"/>
      <c r="AD570" s="881" t="str">
        <f t="shared" si="32"/>
        <v/>
      </c>
      <c r="AE570" s="884" t="str">
        <f t="shared" si="33"/>
        <v/>
      </c>
      <c r="AF570" s="884" t="str">
        <f t="shared" si="34"/>
        <v/>
      </c>
      <c r="AG570" s="884" t="str">
        <f t="shared" si="35"/>
        <v/>
      </c>
    </row>
    <row r="571" spans="1:33" ht="24.9" customHeight="1">
      <c r="A571" s="729">
        <v>556</v>
      </c>
      <c r="B571" s="742" t="str">
        <f>IF(基本情報入力シート!C608="","",基本情報入力シート!C608)</f>
        <v/>
      </c>
      <c r="C571" s="750"/>
      <c r="D571" s="750"/>
      <c r="E571" s="750"/>
      <c r="F571" s="750"/>
      <c r="G571" s="750"/>
      <c r="H571" s="750"/>
      <c r="I571" s="761"/>
      <c r="J571" s="767" t="str">
        <f>IF(基本情報入力シート!M608="","",基本情報入力シート!M608)</f>
        <v/>
      </c>
      <c r="K571" s="768" t="str">
        <f>IF(基本情報入力シート!R608="","",基本情報入力シート!R608)</f>
        <v/>
      </c>
      <c r="L571" s="768" t="str">
        <f>IF(基本情報入力シート!W608="","",基本情報入力シート!W608)</f>
        <v/>
      </c>
      <c r="M571" s="784" t="str">
        <f>IF(基本情報入力シート!X608="","",基本情報入力シート!X608)</f>
        <v/>
      </c>
      <c r="N571" s="796" t="str">
        <f>IF(基本情報入力シート!Y608="","",基本情報入力シート!Y608)</f>
        <v/>
      </c>
      <c r="O571" s="804"/>
      <c r="P571" s="808"/>
      <c r="Q571" s="813"/>
      <c r="R571" s="820"/>
      <c r="S571" s="825"/>
      <c r="T571" s="830" t="str">
        <f>IFERROR(S571*VLOOKUP(AE571,'【参考】数式用3'!$AD$3:$BA$14,MATCH(N571,'【参考】数式用3'!$AD$2:$BA$2,0)),"")</f>
        <v/>
      </c>
      <c r="U571" s="835"/>
      <c r="V571" s="842"/>
      <c r="W571" s="843"/>
      <c r="X571" s="852" t="str">
        <f>IFERROR(V571*VLOOKUP(AF571,'【参考】数式用3'!$AD$15:$BA$23,MATCH(N571,'【参考】数式用3'!$AD$2:$BA$2,0)),"")</f>
        <v/>
      </c>
      <c r="Y571" s="861"/>
      <c r="Z571" s="864"/>
      <c r="AA571" s="870"/>
      <c r="AB571" s="852" t="str">
        <f>IFERROR(AA571*VLOOKUP(AG571,'【参考】数式用3'!$AD$24:$BA$27,MATCH(N571,'【参考】数式用3'!$AD$2:$BA$2,0)),"")</f>
        <v/>
      </c>
      <c r="AC571" s="878"/>
      <c r="AD571" s="881" t="str">
        <f t="shared" si="32"/>
        <v/>
      </c>
      <c r="AE571" s="884" t="str">
        <f t="shared" si="33"/>
        <v/>
      </c>
      <c r="AF571" s="884" t="str">
        <f t="shared" si="34"/>
        <v/>
      </c>
      <c r="AG571" s="884" t="str">
        <f t="shared" si="35"/>
        <v/>
      </c>
    </row>
    <row r="572" spans="1:33" ht="24.9" customHeight="1">
      <c r="A572" s="729">
        <v>557</v>
      </c>
      <c r="B572" s="742" t="str">
        <f>IF(基本情報入力シート!C609="","",基本情報入力シート!C609)</f>
        <v/>
      </c>
      <c r="C572" s="750"/>
      <c r="D572" s="750"/>
      <c r="E572" s="750"/>
      <c r="F572" s="750"/>
      <c r="G572" s="750"/>
      <c r="H572" s="750"/>
      <c r="I572" s="761"/>
      <c r="J572" s="767" t="str">
        <f>IF(基本情報入力シート!M609="","",基本情報入力シート!M609)</f>
        <v/>
      </c>
      <c r="K572" s="768" t="str">
        <f>IF(基本情報入力シート!R609="","",基本情報入力シート!R609)</f>
        <v/>
      </c>
      <c r="L572" s="768" t="str">
        <f>IF(基本情報入力シート!W609="","",基本情報入力シート!W609)</f>
        <v/>
      </c>
      <c r="M572" s="784" t="str">
        <f>IF(基本情報入力シート!X609="","",基本情報入力シート!X609)</f>
        <v/>
      </c>
      <c r="N572" s="796" t="str">
        <f>IF(基本情報入力シート!Y609="","",基本情報入力シート!Y609)</f>
        <v/>
      </c>
      <c r="O572" s="804"/>
      <c r="P572" s="808"/>
      <c r="Q572" s="813"/>
      <c r="R572" s="820"/>
      <c r="S572" s="825"/>
      <c r="T572" s="830" t="str">
        <f>IFERROR(S572*VLOOKUP(AE572,'【参考】数式用3'!$AD$3:$BA$14,MATCH(N572,'【参考】数式用3'!$AD$2:$BA$2,0)),"")</f>
        <v/>
      </c>
      <c r="U572" s="835"/>
      <c r="V572" s="842"/>
      <c r="W572" s="843"/>
      <c r="X572" s="852" t="str">
        <f>IFERROR(V572*VLOOKUP(AF572,'【参考】数式用3'!$AD$15:$BA$23,MATCH(N572,'【参考】数式用3'!$AD$2:$BA$2,0)),"")</f>
        <v/>
      </c>
      <c r="Y572" s="861"/>
      <c r="Z572" s="864"/>
      <c r="AA572" s="870"/>
      <c r="AB572" s="852" t="str">
        <f>IFERROR(AA572*VLOOKUP(AG572,'【参考】数式用3'!$AD$24:$BA$27,MATCH(N572,'【参考】数式用3'!$AD$2:$BA$2,0)),"")</f>
        <v/>
      </c>
      <c r="AC572" s="878"/>
      <c r="AD572" s="881" t="str">
        <f t="shared" si="32"/>
        <v/>
      </c>
      <c r="AE572" s="884" t="str">
        <f t="shared" si="33"/>
        <v/>
      </c>
      <c r="AF572" s="884" t="str">
        <f t="shared" si="34"/>
        <v/>
      </c>
      <c r="AG572" s="884" t="str">
        <f t="shared" si="35"/>
        <v/>
      </c>
    </row>
    <row r="573" spans="1:33" ht="24.9" customHeight="1">
      <c r="A573" s="729">
        <v>558</v>
      </c>
      <c r="B573" s="742" t="str">
        <f>IF(基本情報入力シート!C610="","",基本情報入力シート!C610)</f>
        <v/>
      </c>
      <c r="C573" s="750"/>
      <c r="D573" s="750"/>
      <c r="E573" s="750"/>
      <c r="F573" s="750"/>
      <c r="G573" s="750"/>
      <c r="H573" s="750"/>
      <c r="I573" s="761"/>
      <c r="J573" s="767" t="str">
        <f>IF(基本情報入力シート!M610="","",基本情報入力シート!M610)</f>
        <v/>
      </c>
      <c r="K573" s="768" t="str">
        <f>IF(基本情報入力シート!R610="","",基本情報入力シート!R610)</f>
        <v/>
      </c>
      <c r="L573" s="768" t="str">
        <f>IF(基本情報入力シート!W610="","",基本情報入力シート!W610)</f>
        <v/>
      </c>
      <c r="M573" s="784" t="str">
        <f>IF(基本情報入力シート!X610="","",基本情報入力シート!X610)</f>
        <v/>
      </c>
      <c r="N573" s="796" t="str">
        <f>IF(基本情報入力シート!Y610="","",基本情報入力シート!Y610)</f>
        <v/>
      </c>
      <c r="O573" s="804"/>
      <c r="P573" s="808"/>
      <c r="Q573" s="813"/>
      <c r="R573" s="820"/>
      <c r="S573" s="825"/>
      <c r="T573" s="830" t="str">
        <f>IFERROR(S573*VLOOKUP(AE573,'【参考】数式用3'!$AD$3:$BA$14,MATCH(N573,'【参考】数式用3'!$AD$2:$BA$2,0)),"")</f>
        <v/>
      </c>
      <c r="U573" s="835"/>
      <c r="V573" s="842"/>
      <c r="W573" s="843"/>
      <c r="X573" s="852" t="str">
        <f>IFERROR(V573*VLOOKUP(AF573,'【参考】数式用3'!$AD$15:$BA$23,MATCH(N573,'【参考】数式用3'!$AD$2:$BA$2,0)),"")</f>
        <v/>
      </c>
      <c r="Y573" s="861"/>
      <c r="Z573" s="864"/>
      <c r="AA573" s="870"/>
      <c r="AB573" s="852" t="str">
        <f>IFERROR(AA573*VLOOKUP(AG573,'【参考】数式用3'!$AD$24:$BA$27,MATCH(N573,'【参考】数式用3'!$AD$2:$BA$2,0)),"")</f>
        <v/>
      </c>
      <c r="AC573" s="878"/>
      <c r="AD573" s="881" t="str">
        <f t="shared" si="32"/>
        <v/>
      </c>
      <c r="AE573" s="884" t="str">
        <f t="shared" si="33"/>
        <v/>
      </c>
      <c r="AF573" s="884" t="str">
        <f t="shared" si="34"/>
        <v/>
      </c>
      <c r="AG573" s="884" t="str">
        <f t="shared" si="35"/>
        <v/>
      </c>
    </row>
    <row r="574" spans="1:33" ht="24.9" customHeight="1">
      <c r="A574" s="729">
        <v>559</v>
      </c>
      <c r="B574" s="742" t="str">
        <f>IF(基本情報入力シート!C611="","",基本情報入力シート!C611)</f>
        <v/>
      </c>
      <c r="C574" s="750"/>
      <c r="D574" s="750"/>
      <c r="E574" s="750"/>
      <c r="F574" s="750"/>
      <c r="G574" s="750"/>
      <c r="H574" s="750"/>
      <c r="I574" s="761"/>
      <c r="J574" s="767" t="str">
        <f>IF(基本情報入力シート!M611="","",基本情報入力シート!M611)</f>
        <v/>
      </c>
      <c r="K574" s="768" t="str">
        <f>IF(基本情報入力シート!R611="","",基本情報入力シート!R611)</f>
        <v/>
      </c>
      <c r="L574" s="768" t="str">
        <f>IF(基本情報入力シート!W611="","",基本情報入力シート!W611)</f>
        <v/>
      </c>
      <c r="M574" s="784" t="str">
        <f>IF(基本情報入力シート!X611="","",基本情報入力シート!X611)</f>
        <v/>
      </c>
      <c r="N574" s="796" t="str">
        <f>IF(基本情報入力シート!Y611="","",基本情報入力シート!Y611)</f>
        <v/>
      </c>
      <c r="O574" s="804"/>
      <c r="P574" s="808"/>
      <c r="Q574" s="813"/>
      <c r="R574" s="820"/>
      <c r="S574" s="825"/>
      <c r="T574" s="830" t="str">
        <f>IFERROR(S574*VLOOKUP(AE574,'【参考】数式用3'!$AD$3:$BA$14,MATCH(N574,'【参考】数式用3'!$AD$2:$BA$2,0)),"")</f>
        <v/>
      </c>
      <c r="U574" s="835"/>
      <c r="V574" s="842"/>
      <c r="W574" s="843"/>
      <c r="X574" s="852" t="str">
        <f>IFERROR(V574*VLOOKUP(AF574,'【参考】数式用3'!$AD$15:$BA$23,MATCH(N574,'【参考】数式用3'!$AD$2:$BA$2,0)),"")</f>
        <v/>
      </c>
      <c r="Y574" s="861"/>
      <c r="Z574" s="864"/>
      <c r="AA574" s="870"/>
      <c r="AB574" s="852" t="str">
        <f>IFERROR(AA574*VLOOKUP(AG574,'【参考】数式用3'!$AD$24:$BA$27,MATCH(N574,'【参考】数式用3'!$AD$2:$BA$2,0)),"")</f>
        <v/>
      </c>
      <c r="AC574" s="878"/>
      <c r="AD574" s="881" t="str">
        <f t="shared" si="32"/>
        <v/>
      </c>
      <c r="AE574" s="884" t="str">
        <f t="shared" si="33"/>
        <v/>
      </c>
      <c r="AF574" s="884" t="str">
        <f t="shared" si="34"/>
        <v/>
      </c>
      <c r="AG574" s="884" t="str">
        <f t="shared" si="35"/>
        <v/>
      </c>
    </row>
    <row r="575" spans="1:33" ht="24.9" customHeight="1">
      <c r="A575" s="729">
        <v>560</v>
      </c>
      <c r="B575" s="742" t="str">
        <f>IF(基本情報入力シート!C612="","",基本情報入力シート!C612)</f>
        <v/>
      </c>
      <c r="C575" s="750"/>
      <c r="D575" s="750"/>
      <c r="E575" s="750"/>
      <c r="F575" s="750"/>
      <c r="G575" s="750"/>
      <c r="H575" s="750"/>
      <c r="I575" s="761"/>
      <c r="J575" s="767" t="str">
        <f>IF(基本情報入力シート!M612="","",基本情報入力シート!M612)</f>
        <v/>
      </c>
      <c r="K575" s="768" t="str">
        <f>IF(基本情報入力シート!R612="","",基本情報入力シート!R612)</f>
        <v/>
      </c>
      <c r="L575" s="768" t="str">
        <f>IF(基本情報入力シート!W612="","",基本情報入力シート!W612)</f>
        <v/>
      </c>
      <c r="M575" s="784" t="str">
        <f>IF(基本情報入力シート!X612="","",基本情報入力シート!X612)</f>
        <v/>
      </c>
      <c r="N575" s="796" t="str">
        <f>IF(基本情報入力シート!Y612="","",基本情報入力シート!Y612)</f>
        <v/>
      </c>
      <c r="O575" s="804"/>
      <c r="P575" s="808"/>
      <c r="Q575" s="813"/>
      <c r="R575" s="820"/>
      <c r="S575" s="825"/>
      <c r="T575" s="830" t="str">
        <f>IFERROR(S575*VLOOKUP(AE575,'【参考】数式用3'!$AD$3:$BA$14,MATCH(N575,'【参考】数式用3'!$AD$2:$BA$2,0)),"")</f>
        <v/>
      </c>
      <c r="U575" s="835"/>
      <c r="V575" s="842"/>
      <c r="W575" s="843"/>
      <c r="X575" s="852" t="str">
        <f>IFERROR(V575*VLOOKUP(AF575,'【参考】数式用3'!$AD$15:$BA$23,MATCH(N575,'【参考】数式用3'!$AD$2:$BA$2,0)),"")</f>
        <v/>
      </c>
      <c r="Y575" s="861"/>
      <c r="Z575" s="864"/>
      <c r="AA575" s="870"/>
      <c r="AB575" s="852" t="str">
        <f>IFERROR(AA575*VLOOKUP(AG575,'【参考】数式用3'!$AD$24:$BA$27,MATCH(N575,'【参考】数式用3'!$AD$2:$BA$2,0)),"")</f>
        <v/>
      </c>
      <c r="AC575" s="878"/>
      <c r="AD575" s="881" t="str">
        <f t="shared" si="32"/>
        <v/>
      </c>
      <c r="AE575" s="884" t="str">
        <f t="shared" si="33"/>
        <v/>
      </c>
      <c r="AF575" s="884" t="str">
        <f t="shared" si="34"/>
        <v/>
      </c>
      <c r="AG575" s="884" t="str">
        <f t="shared" si="35"/>
        <v/>
      </c>
    </row>
    <row r="576" spans="1:33" ht="24.9" customHeight="1">
      <c r="A576" s="729">
        <v>561</v>
      </c>
      <c r="B576" s="742" t="str">
        <f>IF(基本情報入力シート!C613="","",基本情報入力シート!C613)</f>
        <v/>
      </c>
      <c r="C576" s="750"/>
      <c r="D576" s="750"/>
      <c r="E576" s="750"/>
      <c r="F576" s="750"/>
      <c r="G576" s="750"/>
      <c r="H576" s="750"/>
      <c r="I576" s="761"/>
      <c r="J576" s="767" t="str">
        <f>IF(基本情報入力シート!M613="","",基本情報入力シート!M613)</f>
        <v/>
      </c>
      <c r="K576" s="768" t="str">
        <f>IF(基本情報入力シート!R613="","",基本情報入力シート!R613)</f>
        <v/>
      </c>
      <c r="L576" s="768" t="str">
        <f>IF(基本情報入力シート!W613="","",基本情報入力シート!W613)</f>
        <v/>
      </c>
      <c r="M576" s="784" t="str">
        <f>IF(基本情報入力シート!X613="","",基本情報入力シート!X613)</f>
        <v/>
      </c>
      <c r="N576" s="796" t="str">
        <f>IF(基本情報入力シート!Y613="","",基本情報入力シート!Y613)</f>
        <v/>
      </c>
      <c r="O576" s="804"/>
      <c r="P576" s="808"/>
      <c r="Q576" s="813"/>
      <c r="R576" s="820"/>
      <c r="S576" s="825"/>
      <c r="T576" s="830" t="str">
        <f>IFERROR(S576*VLOOKUP(AE576,'【参考】数式用3'!$AD$3:$BA$14,MATCH(N576,'【参考】数式用3'!$AD$2:$BA$2,0)),"")</f>
        <v/>
      </c>
      <c r="U576" s="835"/>
      <c r="V576" s="842"/>
      <c r="W576" s="843"/>
      <c r="X576" s="852" t="str">
        <f>IFERROR(V576*VLOOKUP(AF576,'【参考】数式用3'!$AD$15:$BA$23,MATCH(N576,'【参考】数式用3'!$AD$2:$BA$2,0)),"")</f>
        <v/>
      </c>
      <c r="Y576" s="861"/>
      <c r="Z576" s="864"/>
      <c r="AA576" s="870"/>
      <c r="AB576" s="852" t="str">
        <f>IFERROR(AA576*VLOOKUP(AG576,'【参考】数式用3'!$AD$24:$BA$27,MATCH(N576,'【参考】数式用3'!$AD$2:$BA$2,0)),"")</f>
        <v/>
      </c>
      <c r="AC576" s="878"/>
      <c r="AD576" s="881" t="str">
        <f t="shared" si="32"/>
        <v/>
      </c>
      <c r="AE576" s="884" t="str">
        <f t="shared" si="33"/>
        <v/>
      </c>
      <c r="AF576" s="884" t="str">
        <f t="shared" si="34"/>
        <v/>
      </c>
      <c r="AG576" s="884" t="str">
        <f t="shared" si="35"/>
        <v/>
      </c>
    </row>
    <row r="577" spans="1:33" ht="24.9" customHeight="1">
      <c r="A577" s="729">
        <v>562</v>
      </c>
      <c r="B577" s="742" t="str">
        <f>IF(基本情報入力シート!C614="","",基本情報入力シート!C614)</f>
        <v/>
      </c>
      <c r="C577" s="750"/>
      <c r="D577" s="750"/>
      <c r="E577" s="750"/>
      <c r="F577" s="750"/>
      <c r="G577" s="750"/>
      <c r="H577" s="750"/>
      <c r="I577" s="761"/>
      <c r="J577" s="767" t="str">
        <f>IF(基本情報入力シート!M614="","",基本情報入力シート!M614)</f>
        <v/>
      </c>
      <c r="K577" s="768" t="str">
        <f>IF(基本情報入力シート!R614="","",基本情報入力シート!R614)</f>
        <v/>
      </c>
      <c r="L577" s="768" t="str">
        <f>IF(基本情報入力シート!W614="","",基本情報入力シート!W614)</f>
        <v/>
      </c>
      <c r="M577" s="784" t="str">
        <f>IF(基本情報入力シート!X614="","",基本情報入力シート!X614)</f>
        <v/>
      </c>
      <c r="N577" s="796" t="str">
        <f>IF(基本情報入力シート!Y614="","",基本情報入力シート!Y614)</f>
        <v/>
      </c>
      <c r="O577" s="804"/>
      <c r="P577" s="808"/>
      <c r="Q577" s="813"/>
      <c r="R577" s="820"/>
      <c r="S577" s="825"/>
      <c r="T577" s="830" t="str">
        <f>IFERROR(S577*VLOOKUP(AE577,'【参考】数式用3'!$AD$3:$BA$14,MATCH(N577,'【参考】数式用3'!$AD$2:$BA$2,0)),"")</f>
        <v/>
      </c>
      <c r="U577" s="835"/>
      <c r="V577" s="842"/>
      <c r="W577" s="843"/>
      <c r="X577" s="852" t="str">
        <f>IFERROR(V577*VLOOKUP(AF577,'【参考】数式用3'!$AD$15:$BA$23,MATCH(N577,'【参考】数式用3'!$AD$2:$BA$2,0)),"")</f>
        <v/>
      </c>
      <c r="Y577" s="861"/>
      <c r="Z577" s="864"/>
      <c r="AA577" s="870"/>
      <c r="AB577" s="852" t="str">
        <f>IFERROR(AA577*VLOOKUP(AG577,'【参考】数式用3'!$AD$24:$BA$27,MATCH(N577,'【参考】数式用3'!$AD$2:$BA$2,0)),"")</f>
        <v/>
      </c>
      <c r="AC577" s="878"/>
      <c r="AD577" s="881" t="str">
        <f t="shared" si="32"/>
        <v/>
      </c>
      <c r="AE577" s="884" t="str">
        <f t="shared" si="33"/>
        <v/>
      </c>
      <c r="AF577" s="884" t="str">
        <f t="shared" si="34"/>
        <v/>
      </c>
      <c r="AG577" s="884" t="str">
        <f t="shared" si="35"/>
        <v/>
      </c>
    </row>
    <row r="578" spans="1:33" ht="24.9" customHeight="1">
      <c r="A578" s="729">
        <v>563</v>
      </c>
      <c r="B578" s="742" t="str">
        <f>IF(基本情報入力シート!C615="","",基本情報入力シート!C615)</f>
        <v/>
      </c>
      <c r="C578" s="750"/>
      <c r="D578" s="750"/>
      <c r="E578" s="750"/>
      <c r="F578" s="750"/>
      <c r="G578" s="750"/>
      <c r="H578" s="750"/>
      <c r="I578" s="761"/>
      <c r="J578" s="767" t="str">
        <f>IF(基本情報入力シート!M615="","",基本情報入力シート!M615)</f>
        <v/>
      </c>
      <c r="K578" s="768" t="str">
        <f>IF(基本情報入力シート!R615="","",基本情報入力シート!R615)</f>
        <v/>
      </c>
      <c r="L578" s="768" t="str">
        <f>IF(基本情報入力シート!W615="","",基本情報入力シート!W615)</f>
        <v/>
      </c>
      <c r="M578" s="784" t="str">
        <f>IF(基本情報入力シート!X615="","",基本情報入力シート!X615)</f>
        <v/>
      </c>
      <c r="N578" s="796" t="str">
        <f>IF(基本情報入力シート!Y615="","",基本情報入力シート!Y615)</f>
        <v/>
      </c>
      <c r="O578" s="804"/>
      <c r="P578" s="808"/>
      <c r="Q578" s="813"/>
      <c r="R578" s="820"/>
      <c r="S578" s="825"/>
      <c r="T578" s="830" t="str">
        <f>IFERROR(S578*VLOOKUP(AE578,'【参考】数式用3'!$AD$3:$BA$14,MATCH(N578,'【参考】数式用3'!$AD$2:$BA$2,0)),"")</f>
        <v/>
      </c>
      <c r="U578" s="835"/>
      <c r="V578" s="842"/>
      <c r="W578" s="843"/>
      <c r="X578" s="852" t="str">
        <f>IFERROR(V578*VLOOKUP(AF578,'【参考】数式用3'!$AD$15:$BA$23,MATCH(N578,'【参考】数式用3'!$AD$2:$BA$2,0)),"")</f>
        <v/>
      </c>
      <c r="Y578" s="861"/>
      <c r="Z578" s="864"/>
      <c r="AA578" s="870"/>
      <c r="AB578" s="852" t="str">
        <f>IFERROR(AA578*VLOOKUP(AG578,'【参考】数式用3'!$AD$24:$BA$27,MATCH(N578,'【参考】数式用3'!$AD$2:$BA$2,0)),"")</f>
        <v/>
      </c>
      <c r="AC578" s="878"/>
      <c r="AD578" s="881" t="str">
        <f t="shared" si="32"/>
        <v/>
      </c>
      <c r="AE578" s="884" t="str">
        <f t="shared" si="33"/>
        <v/>
      </c>
      <c r="AF578" s="884" t="str">
        <f t="shared" si="34"/>
        <v/>
      </c>
      <c r="AG578" s="884" t="str">
        <f t="shared" si="35"/>
        <v/>
      </c>
    </row>
    <row r="579" spans="1:33" ht="24.9" customHeight="1">
      <c r="A579" s="729">
        <v>564</v>
      </c>
      <c r="B579" s="742" t="str">
        <f>IF(基本情報入力シート!C616="","",基本情報入力シート!C616)</f>
        <v/>
      </c>
      <c r="C579" s="750"/>
      <c r="D579" s="750"/>
      <c r="E579" s="750"/>
      <c r="F579" s="750"/>
      <c r="G579" s="750"/>
      <c r="H579" s="750"/>
      <c r="I579" s="761"/>
      <c r="J579" s="767" t="str">
        <f>IF(基本情報入力シート!M616="","",基本情報入力シート!M616)</f>
        <v/>
      </c>
      <c r="K579" s="768" t="str">
        <f>IF(基本情報入力シート!R616="","",基本情報入力シート!R616)</f>
        <v/>
      </c>
      <c r="L579" s="768" t="str">
        <f>IF(基本情報入力シート!W616="","",基本情報入力シート!W616)</f>
        <v/>
      </c>
      <c r="M579" s="784" t="str">
        <f>IF(基本情報入力シート!X616="","",基本情報入力シート!X616)</f>
        <v/>
      </c>
      <c r="N579" s="796" t="str">
        <f>IF(基本情報入力シート!Y616="","",基本情報入力シート!Y616)</f>
        <v/>
      </c>
      <c r="O579" s="804"/>
      <c r="P579" s="808"/>
      <c r="Q579" s="813"/>
      <c r="R579" s="820"/>
      <c r="S579" s="825"/>
      <c r="T579" s="830" t="str">
        <f>IFERROR(S579*VLOOKUP(AE579,'【参考】数式用3'!$AD$3:$BA$14,MATCH(N579,'【参考】数式用3'!$AD$2:$BA$2,0)),"")</f>
        <v/>
      </c>
      <c r="U579" s="835"/>
      <c r="V579" s="842"/>
      <c r="W579" s="843"/>
      <c r="X579" s="852" t="str">
        <f>IFERROR(V579*VLOOKUP(AF579,'【参考】数式用3'!$AD$15:$BA$23,MATCH(N579,'【参考】数式用3'!$AD$2:$BA$2,0)),"")</f>
        <v/>
      </c>
      <c r="Y579" s="861"/>
      <c r="Z579" s="864"/>
      <c r="AA579" s="870"/>
      <c r="AB579" s="852" t="str">
        <f>IFERROR(AA579*VLOOKUP(AG579,'【参考】数式用3'!$AD$24:$BA$27,MATCH(N579,'【参考】数式用3'!$AD$2:$BA$2,0)),"")</f>
        <v/>
      </c>
      <c r="AC579" s="878"/>
      <c r="AD579" s="881" t="str">
        <f t="shared" si="32"/>
        <v/>
      </c>
      <c r="AE579" s="884" t="str">
        <f t="shared" si="33"/>
        <v/>
      </c>
      <c r="AF579" s="884" t="str">
        <f t="shared" si="34"/>
        <v/>
      </c>
      <c r="AG579" s="884" t="str">
        <f t="shared" si="35"/>
        <v/>
      </c>
    </row>
    <row r="580" spans="1:33" ht="24.9" customHeight="1">
      <c r="A580" s="729">
        <v>565</v>
      </c>
      <c r="B580" s="742" t="str">
        <f>IF(基本情報入力シート!C617="","",基本情報入力シート!C617)</f>
        <v/>
      </c>
      <c r="C580" s="750"/>
      <c r="D580" s="750"/>
      <c r="E580" s="750"/>
      <c r="F580" s="750"/>
      <c r="G580" s="750"/>
      <c r="H580" s="750"/>
      <c r="I580" s="761"/>
      <c r="J580" s="767" t="str">
        <f>IF(基本情報入力シート!M617="","",基本情報入力シート!M617)</f>
        <v/>
      </c>
      <c r="K580" s="768" t="str">
        <f>IF(基本情報入力シート!R617="","",基本情報入力シート!R617)</f>
        <v/>
      </c>
      <c r="L580" s="768" t="str">
        <f>IF(基本情報入力シート!W617="","",基本情報入力シート!W617)</f>
        <v/>
      </c>
      <c r="M580" s="784" t="str">
        <f>IF(基本情報入力シート!X617="","",基本情報入力シート!X617)</f>
        <v/>
      </c>
      <c r="N580" s="796" t="str">
        <f>IF(基本情報入力シート!Y617="","",基本情報入力シート!Y617)</f>
        <v/>
      </c>
      <c r="O580" s="804"/>
      <c r="P580" s="808"/>
      <c r="Q580" s="813"/>
      <c r="R580" s="820"/>
      <c r="S580" s="825"/>
      <c r="T580" s="830" t="str">
        <f>IFERROR(S580*VLOOKUP(AE580,'【参考】数式用3'!$AD$3:$BA$14,MATCH(N580,'【参考】数式用3'!$AD$2:$BA$2,0)),"")</f>
        <v/>
      </c>
      <c r="U580" s="835"/>
      <c r="V580" s="842"/>
      <c r="W580" s="843"/>
      <c r="X580" s="852" t="str">
        <f>IFERROR(V580*VLOOKUP(AF580,'【参考】数式用3'!$AD$15:$BA$23,MATCH(N580,'【参考】数式用3'!$AD$2:$BA$2,0)),"")</f>
        <v/>
      </c>
      <c r="Y580" s="861"/>
      <c r="Z580" s="864"/>
      <c r="AA580" s="870"/>
      <c r="AB580" s="852" t="str">
        <f>IFERROR(AA580*VLOOKUP(AG580,'【参考】数式用3'!$AD$24:$BA$27,MATCH(N580,'【参考】数式用3'!$AD$2:$BA$2,0)),"")</f>
        <v/>
      </c>
      <c r="AC580" s="878"/>
      <c r="AD580" s="881" t="str">
        <f t="shared" si="32"/>
        <v/>
      </c>
      <c r="AE580" s="884" t="str">
        <f t="shared" si="33"/>
        <v/>
      </c>
      <c r="AF580" s="884" t="str">
        <f t="shared" si="34"/>
        <v/>
      </c>
      <c r="AG580" s="884" t="str">
        <f t="shared" si="35"/>
        <v/>
      </c>
    </row>
    <row r="581" spans="1:33" ht="24.9" customHeight="1">
      <c r="A581" s="729">
        <v>566</v>
      </c>
      <c r="B581" s="742" t="str">
        <f>IF(基本情報入力シート!C618="","",基本情報入力シート!C618)</f>
        <v/>
      </c>
      <c r="C581" s="750"/>
      <c r="D581" s="750"/>
      <c r="E581" s="750"/>
      <c r="F581" s="750"/>
      <c r="G581" s="750"/>
      <c r="H581" s="750"/>
      <c r="I581" s="761"/>
      <c r="J581" s="767" t="str">
        <f>IF(基本情報入力シート!M618="","",基本情報入力シート!M618)</f>
        <v/>
      </c>
      <c r="K581" s="768" t="str">
        <f>IF(基本情報入力シート!R618="","",基本情報入力シート!R618)</f>
        <v/>
      </c>
      <c r="L581" s="768" t="str">
        <f>IF(基本情報入力シート!W618="","",基本情報入力シート!W618)</f>
        <v/>
      </c>
      <c r="M581" s="784" t="str">
        <f>IF(基本情報入力シート!X618="","",基本情報入力シート!X618)</f>
        <v/>
      </c>
      <c r="N581" s="796" t="str">
        <f>IF(基本情報入力シート!Y618="","",基本情報入力シート!Y618)</f>
        <v/>
      </c>
      <c r="O581" s="804"/>
      <c r="P581" s="808"/>
      <c r="Q581" s="813"/>
      <c r="R581" s="820"/>
      <c r="S581" s="825"/>
      <c r="T581" s="830" t="str">
        <f>IFERROR(S581*VLOOKUP(AE581,'【参考】数式用3'!$AD$3:$BA$14,MATCH(N581,'【参考】数式用3'!$AD$2:$BA$2,0)),"")</f>
        <v/>
      </c>
      <c r="U581" s="835"/>
      <c r="V581" s="842"/>
      <c r="W581" s="843"/>
      <c r="X581" s="852" t="str">
        <f>IFERROR(V581*VLOOKUP(AF581,'【参考】数式用3'!$AD$15:$BA$23,MATCH(N581,'【参考】数式用3'!$AD$2:$BA$2,0)),"")</f>
        <v/>
      </c>
      <c r="Y581" s="861"/>
      <c r="Z581" s="864"/>
      <c r="AA581" s="870"/>
      <c r="AB581" s="852" t="str">
        <f>IFERROR(AA581*VLOOKUP(AG581,'【参考】数式用3'!$AD$24:$BA$27,MATCH(N581,'【参考】数式用3'!$AD$2:$BA$2,0)),"")</f>
        <v/>
      </c>
      <c r="AC581" s="878"/>
      <c r="AD581" s="881" t="str">
        <f t="shared" si="32"/>
        <v/>
      </c>
      <c r="AE581" s="884" t="str">
        <f t="shared" si="33"/>
        <v/>
      </c>
      <c r="AF581" s="884" t="str">
        <f t="shared" si="34"/>
        <v/>
      </c>
      <c r="AG581" s="884" t="str">
        <f t="shared" si="35"/>
        <v/>
      </c>
    </row>
    <row r="582" spans="1:33" ht="24.9" customHeight="1">
      <c r="A582" s="729">
        <v>567</v>
      </c>
      <c r="B582" s="742" t="str">
        <f>IF(基本情報入力シート!C619="","",基本情報入力シート!C619)</f>
        <v/>
      </c>
      <c r="C582" s="750"/>
      <c r="D582" s="750"/>
      <c r="E582" s="750"/>
      <c r="F582" s="750"/>
      <c r="G582" s="750"/>
      <c r="H582" s="750"/>
      <c r="I582" s="761"/>
      <c r="J582" s="767" t="str">
        <f>IF(基本情報入力シート!M619="","",基本情報入力シート!M619)</f>
        <v/>
      </c>
      <c r="K582" s="768" t="str">
        <f>IF(基本情報入力シート!R619="","",基本情報入力シート!R619)</f>
        <v/>
      </c>
      <c r="L582" s="768" t="str">
        <f>IF(基本情報入力シート!W619="","",基本情報入力シート!W619)</f>
        <v/>
      </c>
      <c r="M582" s="784" t="str">
        <f>IF(基本情報入力シート!X619="","",基本情報入力シート!X619)</f>
        <v/>
      </c>
      <c r="N582" s="796" t="str">
        <f>IF(基本情報入力シート!Y619="","",基本情報入力シート!Y619)</f>
        <v/>
      </c>
      <c r="O582" s="804"/>
      <c r="P582" s="808"/>
      <c r="Q582" s="813"/>
      <c r="R582" s="820"/>
      <c r="S582" s="825"/>
      <c r="T582" s="830" t="str">
        <f>IFERROR(S582*VLOOKUP(AE582,'【参考】数式用3'!$AD$3:$BA$14,MATCH(N582,'【参考】数式用3'!$AD$2:$BA$2,0)),"")</f>
        <v/>
      </c>
      <c r="U582" s="835"/>
      <c r="V582" s="842"/>
      <c r="W582" s="843"/>
      <c r="X582" s="852" t="str">
        <f>IFERROR(V582*VLOOKUP(AF582,'【参考】数式用3'!$AD$15:$BA$23,MATCH(N582,'【参考】数式用3'!$AD$2:$BA$2,0)),"")</f>
        <v/>
      </c>
      <c r="Y582" s="861"/>
      <c r="Z582" s="864"/>
      <c r="AA582" s="870"/>
      <c r="AB582" s="852" t="str">
        <f>IFERROR(AA582*VLOOKUP(AG582,'【参考】数式用3'!$AD$24:$BA$27,MATCH(N582,'【参考】数式用3'!$AD$2:$BA$2,0)),"")</f>
        <v/>
      </c>
      <c r="AC582" s="878"/>
      <c r="AD582" s="881" t="str">
        <f t="shared" si="32"/>
        <v/>
      </c>
      <c r="AE582" s="884" t="str">
        <f t="shared" si="33"/>
        <v/>
      </c>
      <c r="AF582" s="884" t="str">
        <f t="shared" si="34"/>
        <v/>
      </c>
      <c r="AG582" s="884" t="str">
        <f t="shared" si="35"/>
        <v/>
      </c>
    </row>
    <row r="583" spans="1:33" ht="24.9" customHeight="1">
      <c r="A583" s="729">
        <v>568</v>
      </c>
      <c r="B583" s="742" t="str">
        <f>IF(基本情報入力シート!C620="","",基本情報入力シート!C620)</f>
        <v/>
      </c>
      <c r="C583" s="750"/>
      <c r="D583" s="750"/>
      <c r="E583" s="750"/>
      <c r="F583" s="750"/>
      <c r="G583" s="750"/>
      <c r="H583" s="750"/>
      <c r="I583" s="761"/>
      <c r="J583" s="767" t="str">
        <f>IF(基本情報入力シート!M620="","",基本情報入力シート!M620)</f>
        <v/>
      </c>
      <c r="K583" s="768" t="str">
        <f>IF(基本情報入力シート!R620="","",基本情報入力シート!R620)</f>
        <v/>
      </c>
      <c r="L583" s="768" t="str">
        <f>IF(基本情報入力シート!W620="","",基本情報入力シート!W620)</f>
        <v/>
      </c>
      <c r="M583" s="784" t="str">
        <f>IF(基本情報入力シート!X620="","",基本情報入力シート!X620)</f>
        <v/>
      </c>
      <c r="N583" s="796" t="str">
        <f>IF(基本情報入力シート!Y620="","",基本情報入力シート!Y620)</f>
        <v/>
      </c>
      <c r="O583" s="804"/>
      <c r="P583" s="808"/>
      <c r="Q583" s="813"/>
      <c r="R583" s="820"/>
      <c r="S583" s="825"/>
      <c r="T583" s="830" t="str">
        <f>IFERROR(S583*VLOOKUP(AE583,'【参考】数式用3'!$AD$3:$BA$14,MATCH(N583,'【参考】数式用3'!$AD$2:$BA$2,0)),"")</f>
        <v/>
      </c>
      <c r="U583" s="835"/>
      <c r="V583" s="842"/>
      <c r="W583" s="843"/>
      <c r="X583" s="852" t="str">
        <f>IFERROR(V583*VLOOKUP(AF583,'【参考】数式用3'!$AD$15:$BA$23,MATCH(N583,'【参考】数式用3'!$AD$2:$BA$2,0)),"")</f>
        <v/>
      </c>
      <c r="Y583" s="861"/>
      <c r="Z583" s="864"/>
      <c r="AA583" s="870"/>
      <c r="AB583" s="852" t="str">
        <f>IFERROR(AA583*VLOOKUP(AG583,'【参考】数式用3'!$AD$24:$BA$27,MATCH(N583,'【参考】数式用3'!$AD$2:$BA$2,0)),"")</f>
        <v/>
      </c>
      <c r="AC583" s="878"/>
      <c r="AD583" s="881" t="str">
        <f t="shared" si="32"/>
        <v/>
      </c>
      <c r="AE583" s="884" t="str">
        <f t="shared" si="33"/>
        <v/>
      </c>
      <c r="AF583" s="884" t="str">
        <f t="shared" si="34"/>
        <v/>
      </c>
      <c r="AG583" s="884" t="str">
        <f t="shared" si="35"/>
        <v/>
      </c>
    </row>
    <row r="584" spans="1:33" ht="24.9" customHeight="1">
      <c r="A584" s="729">
        <v>569</v>
      </c>
      <c r="B584" s="742" t="str">
        <f>IF(基本情報入力シート!C621="","",基本情報入力シート!C621)</f>
        <v/>
      </c>
      <c r="C584" s="750"/>
      <c r="D584" s="750"/>
      <c r="E584" s="750"/>
      <c r="F584" s="750"/>
      <c r="G584" s="750"/>
      <c r="H584" s="750"/>
      <c r="I584" s="761"/>
      <c r="J584" s="767" t="str">
        <f>IF(基本情報入力シート!M621="","",基本情報入力シート!M621)</f>
        <v/>
      </c>
      <c r="K584" s="768" t="str">
        <f>IF(基本情報入力シート!R621="","",基本情報入力シート!R621)</f>
        <v/>
      </c>
      <c r="L584" s="768" t="str">
        <f>IF(基本情報入力シート!W621="","",基本情報入力シート!W621)</f>
        <v/>
      </c>
      <c r="M584" s="784" t="str">
        <f>IF(基本情報入力シート!X621="","",基本情報入力シート!X621)</f>
        <v/>
      </c>
      <c r="N584" s="796" t="str">
        <f>IF(基本情報入力シート!Y621="","",基本情報入力シート!Y621)</f>
        <v/>
      </c>
      <c r="O584" s="804"/>
      <c r="P584" s="808"/>
      <c r="Q584" s="813"/>
      <c r="R584" s="820"/>
      <c r="S584" s="825"/>
      <c r="T584" s="830" t="str">
        <f>IFERROR(S584*VLOOKUP(AE584,'【参考】数式用3'!$AD$3:$BA$14,MATCH(N584,'【参考】数式用3'!$AD$2:$BA$2,0)),"")</f>
        <v/>
      </c>
      <c r="U584" s="835"/>
      <c r="V584" s="842"/>
      <c r="W584" s="843"/>
      <c r="X584" s="852" t="str">
        <f>IFERROR(V584*VLOOKUP(AF584,'【参考】数式用3'!$AD$15:$BA$23,MATCH(N584,'【参考】数式用3'!$AD$2:$BA$2,0)),"")</f>
        <v/>
      </c>
      <c r="Y584" s="861"/>
      <c r="Z584" s="864"/>
      <c r="AA584" s="870"/>
      <c r="AB584" s="852" t="str">
        <f>IFERROR(AA584*VLOOKUP(AG584,'【参考】数式用3'!$AD$24:$BA$27,MATCH(N584,'【参考】数式用3'!$AD$2:$BA$2,0)),"")</f>
        <v/>
      </c>
      <c r="AC584" s="878"/>
      <c r="AD584" s="881" t="str">
        <f t="shared" si="32"/>
        <v/>
      </c>
      <c r="AE584" s="884" t="str">
        <f t="shared" si="33"/>
        <v/>
      </c>
      <c r="AF584" s="884" t="str">
        <f t="shared" si="34"/>
        <v/>
      </c>
      <c r="AG584" s="884" t="str">
        <f t="shared" si="35"/>
        <v/>
      </c>
    </row>
    <row r="585" spans="1:33" ht="24.9" customHeight="1">
      <c r="A585" s="729">
        <v>570</v>
      </c>
      <c r="B585" s="742" t="str">
        <f>IF(基本情報入力シート!C622="","",基本情報入力シート!C622)</f>
        <v/>
      </c>
      <c r="C585" s="750"/>
      <c r="D585" s="750"/>
      <c r="E585" s="750"/>
      <c r="F585" s="750"/>
      <c r="G585" s="750"/>
      <c r="H585" s="750"/>
      <c r="I585" s="761"/>
      <c r="J585" s="767" t="str">
        <f>IF(基本情報入力シート!M622="","",基本情報入力シート!M622)</f>
        <v/>
      </c>
      <c r="K585" s="768" t="str">
        <f>IF(基本情報入力シート!R622="","",基本情報入力シート!R622)</f>
        <v/>
      </c>
      <c r="L585" s="768" t="str">
        <f>IF(基本情報入力シート!W622="","",基本情報入力シート!W622)</f>
        <v/>
      </c>
      <c r="M585" s="784" t="str">
        <f>IF(基本情報入力シート!X622="","",基本情報入力シート!X622)</f>
        <v/>
      </c>
      <c r="N585" s="796" t="str">
        <f>IF(基本情報入力シート!Y622="","",基本情報入力シート!Y622)</f>
        <v/>
      </c>
      <c r="O585" s="804"/>
      <c r="P585" s="808"/>
      <c r="Q585" s="813"/>
      <c r="R585" s="820"/>
      <c r="S585" s="825"/>
      <c r="T585" s="830" t="str">
        <f>IFERROR(S585*VLOOKUP(AE585,'【参考】数式用3'!$AD$3:$BA$14,MATCH(N585,'【参考】数式用3'!$AD$2:$BA$2,0)),"")</f>
        <v/>
      </c>
      <c r="U585" s="835"/>
      <c r="V585" s="842"/>
      <c r="W585" s="843"/>
      <c r="X585" s="852" t="str">
        <f>IFERROR(V585*VLOOKUP(AF585,'【参考】数式用3'!$AD$15:$BA$23,MATCH(N585,'【参考】数式用3'!$AD$2:$BA$2,0)),"")</f>
        <v/>
      </c>
      <c r="Y585" s="861"/>
      <c r="Z585" s="864"/>
      <c r="AA585" s="870"/>
      <c r="AB585" s="852" t="str">
        <f>IFERROR(AA585*VLOOKUP(AG585,'【参考】数式用3'!$AD$24:$BA$27,MATCH(N585,'【参考】数式用3'!$AD$2:$BA$2,0)),"")</f>
        <v/>
      </c>
      <c r="AC585" s="878"/>
      <c r="AD585" s="881" t="str">
        <f t="shared" si="32"/>
        <v/>
      </c>
      <c r="AE585" s="884" t="str">
        <f t="shared" si="33"/>
        <v/>
      </c>
      <c r="AF585" s="884" t="str">
        <f t="shared" si="34"/>
        <v/>
      </c>
      <c r="AG585" s="884" t="str">
        <f t="shared" si="35"/>
        <v/>
      </c>
    </row>
    <row r="586" spans="1:33" ht="24.9" customHeight="1">
      <c r="A586" s="729">
        <v>571</v>
      </c>
      <c r="B586" s="742" t="str">
        <f>IF(基本情報入力シート!C623="","",基本情報入力シート!C623)</f>
        <v/>
      </c>
      <c r="C586" s="750"/>
      <c r="D586" s="750"/>
      <c r="E586" s="750"/>
      <c r="F586" s="750"/>
      <c r="G586" s="750"/>
      <c r="H586" s="750"/>
      <c r="I586" s="761"/>
      <c r="J586" s="767" t="str">
        <f>IF(基本情報入力シート!M623="","",基本情報入力シート!M623)</f>
        <v/>
      </c>
      <c r="K586" s="768" t="str">
        <f>IF(基本情報入力シート!R623="","",基本情報入力シート!R623)</f>
        <v/>
      </c>
      <c r="L586" s="768" t="str">
        <f>IF(基本情報入力シート!W623="","",基本情報入力シート!W623)</f>
        <v/>
      </c>
      <c r="M586" s="784" t="str">
        <f>IF(基本情報入力シート!X623="","",基本情報入力シート!X623)</f>
        <v/>
      </c>
      <c r="N586" s="796" t="str">
        <f>IF(基本情報入力シート!Y623="","",基本情報入力シート!Y623)</f>
        <v/>
      </c>
      <c r="O586" s="804"/>
      <c r="P586" s="808"/>
      <c r="Q586" s="813"/>
      <c r="R586" s="820"/>
      <c r="S586" s="825"/>
      <c r="T586" s="830" t="str">
        <f>IFERROR(S586*VLOOKUP(AE586,'【参考】数式用3'!$AD$3:$BA$14,MATCH(N586,'【参考】数式用3'!$AD$2:$BA$2,0)),"")</f>
        <v/>
      </c>
      <c r="U586" s="835"/>
      <c r="V586" s="842"/>
      <c r="W586" s="843"/>
      <c r="X586" s="852" t="str">
        <f>IFERROR(V586*VLOOKUP(AF586,'【参考】数式用3'!$AD$15:$BA$23,MATCH(N586,'【参考】数式用3'!$AD$2:$BA$2,0)),"")</f>
        <v/>
      </c>
      <c r="Y586" s="861"/>
      <c r="Z586" s="864"/>
      <c r="AA586" s="870"/>
      <c r="AB586" s="852" t="str">
        <f>IFERROR(AA586*VLOOKUP(AG586,'【参考】数式用3'!$AD$24:$BA$27,MATCH(N586,'【参考】数式用3'!$AD$2:$BA$2,0)),"")</f>
        <v/>
      </c>
      <c r="AC586" s="878"/>
      <c r="AD586" s="881" t="str">
        <f t="shared" si="32"/>
        <v/>
      </c>
      <c r="AE586" s="884" t="str">
        <f t="shared" si="33"/>
        <v/>
      </c>
      <c r="AF586" s="884" t="str">
        <f t="shared" si="34"/>
        <v/>
      </c>
      <c r="AG586" s="884" t="str">
        <f t="shared" si="35"/>
        <v/>
      </c>
    </row>
    <row r="587" spans="1:33" ht="24.9" customHeight="1">
      <c r="A587" s="729">
        <v>572</v>
      </c>
      <c r="B587" s="742" t="str">
        <f>IF(基本情報入力シート!C624="","",基本情報入力シート!C624)</f>
        <v/>
      </c>
      <c r="C587" s="750"/>
      <c r="D587" s="750"/>
      <c r="E587" s="750"/>
      <c r="F587" s="750"/>
      <c r="G587" s="750"/>
      <c r="H587" s="750"/>
      <c r="I587" s="761"/>
      <c r="J587" s="767" t="str">
        <f>IF(基本情報入力シート!M624="","",基本情報入力シート!M624)</f>
        <v/>
      </c>
      <c r="K587" s="768" t="str">
        <f>IF(基本情報入力シート!R624="","",基本情報入力シート!R624)</f>
        <v/>
      </c>
      <c r="L587" s="768" t="str">
        <f>IF(基本情報入力シート!W624="","",基本情報入力シート!W624)</f>
        <v/>
      </c>
      <c r="M587" s="784" t="str">
        <f>IF(基本情報入力シート!X624="","",基本情報入力シート!X624)</f>
        <v/>
      </c>
      <c r="N587" s="796" t="str">
        <f>IF(基本情報入力シート!Y624="","",基本情報入力シート!Y624)</f>
        <v/>
      </c>
      <c r="O587" s="804"/>
      <c r="P587" s="808"/>
      <c r="Q587" s="813"/>
      <c r="R587" s="820"/>
      <c r="S587" s="825"/>
      <c r="T587" s="830" t="str">
        <f>IFERROR(S587*VLOOKUP(AE587,'【参考】数式用3'!$AD$3:$BA$14,MATCH(N587,'【参考】数式用3'!$AD$2:$BA$2,0)),"")</f>
        <v/>
      </c>
      <c r="U587" s="835"/>
      <c r="V587" s="842"/>
      <c r="W587" s="843"/>
      <c r="X587" s="852" t="str">
        <f>IFERROR(V587*VLOOKUP(AF587,'【参考】数式用3'!$AD$15:$BA$23,MATCH(N587,'【参考】数式用3'!$AD$2:$BA$2,0)),"")</f>
        <v/>
      </c>
      <c r="Y587" s="861"/>
      <c r="Z587" s="864"/>
      <c r="AA587" s="870"/>
      <c r="AB587" s="852" t="str">
        <f>IFERROR(AA587*VLOOKUP(AG587,'【参考】数式用3'!$AD$24:$BA$27,MATCH(N587,'【参考】数式用3'!$AD$2:$BA$2,0)),"")</f>
        <v/>
      </c>
      <c r="AC587" s="878"/>
      <c r="AD587" s="881" t="str">
        <f t="shared" si="32"/>
        <v/>
      </c>
      <c r="AE587" s="884" t="str">
        <f t="shared" si="33"/>
        <v/>
      </c>
      <c r="AF587" s="884" t="str">
        <f t="shared" si="34"/>
        <v/>
      </c>
      <c r="AG587" s="884" t="str">
        <f t="shared" si="35"/>
        <v/>
      </c>
    </row>
    <row r="588" spans="1:33" ht="24.9" customHeight="1">
      <c r="A588" s="729">
        <v>573</v>
      </c>
      <c r="B588" s="742" t="str">
        <f>IF(基本情報入力シート!C625="","",基本情報入力シート!C625)</f>
        <v/>
      </c>
      <c r="C588" s="750"/>
      <c r="D588" s="750"/>
      <c r="E588" s="750"/>
      <c r="F588" s="750"/>
      <c r="G588" s="750"/>
      <c r="H588" s="750"/>
      <c r="I588" s="761"/>
      <c r="J588" s="767" t="str">
        <f>IF(基本情報入力シート!M625="","",基本情報入力シート!M625)</f>
        <v/>
      </c>
      <c r="K588" s="768" t="str">
        <f>IF(基本情報入力シート!R625="","",基本情報入力シート!R625)</f>
        <v/>
      </c>
      <c r="L588" s="768" t="str">
        <f>IF(基本情報入力シート!W625="","",基本情報入力シート!W625)</f>
        <v/>
      </c>
      <c r="M588" s="784" t="str">
        <f>IF(基本情報入力シート!X625="","",基本情報入力シート!X625)</f>
        <v/>
      </c>
      <c r="N588" s="796" t="str">
        <f>IF(基本情報入力シート!Y625="","",基本情報入力シート!Y625)</f>
        <v/>
      </c>
      <c r="O588" s="804"/>
      <c r="P588" s="808"/>
      <c r="Q588" s="813"/>
      <c r="R588" s="820"/>
      <c r="S588" s="825"/>
      <c r="T588" s="830" t="str">
        <f>IFERROR(S588*VLOOKUP(AE588,'【参考】数式用3'!$AD$3:$BA$14,MATCH(N588,'【参考】数式用3'!$AD$2:$BA$2,0)),"")</f>
        <v/>
      </c>
      <c r="U588" s="835"/>
      <c r="V588" s="842"/>
      <c r="W588" s="843"/>
      <c r="X588" s="852" t="str">
        <f>IFERROR(V588*VLOOKUP(AF588,'【参考】数式用3'!$AD$15:$BA$23,MATCH(N588,'【参考】数式用3'!$AD$2:$BA$2,0)),"")</f>
        <v/>
      </c>
      <c r="Y588" s="861"/>
      <c r="Z588" s="864"/>
      <c r="AA588" s="870"/>
      <c r="AB588" s="852" t="str">
        <f>IFERROR(AA588*VLOOKUP(AG588,'【参考】数式用3'!$AD$24:$BA$27,MATCH(N588,'【参考】数式用3'!$AD$2:$BA$2,0)),"")</f>
        <v/>
      </c>
      <c r="AC588" s="878"/>
      <c r="AD588" s="881" t="str">
        <f t="shared" si="32"/>
        <v/>
      </c>
      <c r="AE588" s="884" t="str">
        <f t="shared" si="33"/>
        <v/>
      </c>
      <c r="AF588" s="884" t="str">
        <f t="shared" si="34"/>
        <v/>
      </c>
      <c r="AG588" s="884" t="str">
        <f t="shared" si="35"/>
        <v/>
      </c>
    </row>
    <row r="589" spans="1:33" ht="24.9" customHeight="1">
      <c r="A589" s="729">
        <v>574</v>
      </c>
      <c r="B589" s="742" t="str">
        <f>IF(基本情報入力シート!C626="","",基本情報入力シート!C626)</f>
        <v/>
      </c>
      <c r="C589" s="750"/>
      <c r="D589" s="750"/>
      <c r="E589" s="750"/>
      <c r="F589" s="750"/>
      <c r="G589" s="750"/>
      <c r="H589" s="750"/>
      <c r="I589" s="761"/>
      <c r="J589" s="767" t="str">
        <f>IF(基本情報入力シート!M626="","",基本情報入力シート!M626)</f>
        <v/>
      </c>
      <c r="K589" s="768" t="str">
        <f>IF(基本情報入力シート!R626="","",基本情報入力シート!R626)</f>
        <v/>
      </c>
      <c r="L589" s="768" t="str">
        <f>IF(基本情報入力シート!W626="","",基本情報入力シート!W626)</f>
        <v/>
      </c>
      <c r="M589" s="784" t="str">
        <f>IF(基本情報入力シート!X626="","",基本情報入力シート!X626)</f>
        <v/>
      </c>
      <c r="N589" s="796" t="str">
        <f>IF(基本情報入力シート!Y626="","",基本情報入力シート!Y626)</f>
        <v/>
      </c>
      <c r="O589" s="804"/>
      <c r="P589" s="808"/>
      <c r="Q589" s="813"/>
      <c r="R589" s="820"/>
      <c r="S589" s="825"/>
      <c r="T589" s="830" t="str">
        <f>IFERROR(S589*VLOOKUP(AE589,'【参考】数式用3'!$AD$3:$BA$14,MATCH(N589,'【参考】数式用3'!$AD$2:$BA$2,0)),"")</f>
        <v/>
      </c>
      <c r="U589" s="835"/>
      <c r="V589" s="842"/>
      <c r="W589" s="843"/>
      <c r="X589" s="852" t="str">
        <f>IFERROR(V589*VLOOKUP(AF589,'【参考】数式用3'!$AD$15:$BA$23,MATCH(N589,'【参考】数式用3'!$AD$2:$BA$2,0)),"")</f>
        <v/>
      </c>
      <c r="Y589" s="861"/>
      <c r="Z589" s="864"/>
      <c r="AA589" s="870"/>
      <c r="AB589" s="852" t="str">
        <f>IFERROR(AA589*VLOOKUP(AG589,'【参考】数式用3'!$AD$24:$BA$27,MATCH(N589,'【参考】数式用3'!$AD$2:$BA$2,0)),"")</f>
        <v/>
      </c>
      <c r="AC589" s="878"/>
      <c r="AD589" s="881" t="str">
        <f t="shared" si="32"/>
        <v/>
      </c>
      <c r="AE589" s="884" t="str">
        <f t="shared" si="33"/>
        <v/>
      </c>
      <c r="AF589" s="884" t="str">
        <f t="shared" si="34"/>
        <v/>
      </c>
      <c r="AG589" s="884" t="str">
        <f t="shared" si="35"/>
        <v/>
      </c>
    </row>
    <row r="590" spans="1:33" ht="24.9" customHeight="1">
      <c r="A590" s="729">
        <v>575</v>
      </c>
      <c r="B590" s="742" t="str">
        <f>IF(基本情報入力シート!C627="","",基本情報入力シート!C627)</f>
        <v/>
      </c>
      <c r="C590" s="750"/>
      <c r="D590" s="750"/>
      <c r="E590" s="750"/>
      <c r="F590" s="750"/>
      <c r="G590" s="750"/>
      <c r="H590" s="750"/>
      <c r="I590" s="761"/>
      <c r="J590" s="767" t="str">
        <f>IF(基本情報入力シート!M627="","",基本情報入力シート!M627)</f>
        <v/>
      </c>
      <c r="K590" s="768" t="str">
        <f>IF(基本情報入力シート!R627="","",基本情報入力シート!R627)</f>
        <v/>
      </c>
      <c r="L590" s="768" t="str">
        <f>IF(基本情報入力シート!W627="","",基本情報入力シート!W627)</f>
        <v/>
      </c>
      <c r="M590" s="784" t="str">
        <f>IF(基本情報入力シート!X627="","",基本情報入力シート!X627)</f>
        <v/>
      </c>
      <c r="N590" s="796" t="str">
        <f>IF(基本情報入力シート!Y627="","",基本情報入力シート!Y627)</f>
        <v/>
      </c>
      <c r="O590" s="804"/>
      <c r="P590" s="808"/>
      <c r="Q590" s="813"/>
      <c r="R590" s="820"/>
      <c r="S590" s="825"/>
      <c r="T590" s="830" t="str">
        <f>IFERROR(S590*VLOOKUP(AE590,'【参考】数式用3'!$AD$3:$BA$14,MATCH(N590,'【参考】数式用3'!$AD$2:$BA$2,0)),"")</f>
        <v/>
      </c>
      <c r="U590" s="835"/>
      <c r="V590" s="842"/>
      <c r="W590" s="843"/>
      <c r="X590" s="852" t="str">
        <f>IFERROR(V590*VLOOKUP(AF590,'【参考】数式用3'!$AD$15:$BA$23,MATCH(N590,'【参考】数式用3'!$AD$2:$BA$2,0)),"")</f>
        <v/>
      </c>
      <c r="Y590" s="861"/>
      <c r="Z590" s="864"/>
      <c r="AA590" s="870"/>
      <c r="AB590" s="852" t="str">
        <f>IFERROR(AA590*VLOOKUP(AG590,'【参考】数式用3'!$AD$24:$BA$27,MATCH(N590,'【参考】数式用3'!$AD$2:$BA$2,0)),"")</f>
        <v/>
      </c>
      <c r="AC590" s="878"/>
      <c r="AD590" s="881" t="str">
        <f t="shared" si="32"/>
        <v/>
      </c>
      <c r="AE590" s="884" t="str">
        <f t="shared" si="33"/>
        <v/>
      </c>
      <c r="AF590" s="884" t="str">
        <f t="shared" si="34"/>
        <v/>
      </c>
      <c r="AG590" s="884" t="str">
        <f t="shared" si="35"/>
        <v/>
      </c>
    </row>
    <row r="591" spans="1:33" ht="24.9" customHeight="1">
      <c r="A591" s="729">
        <v>576</v>
      </c>
      <c r="B591" s="742" t="str">
        <f>IF(基本情報入力シート!C628="","",基本情報入力シート!C628)</f>
        <v/>
      </c>
      <c r="C591" s="750"/>
      <c r="D591" s="750"/>
      <c r="E591" s="750"/>
      <c r="F591" s="750"/>
      <c r="G591" s="750"/>
      <c r="H591" s="750"/>
      <c r="I591" s="761"/>
      <c r="J591" s="767" t="str">
        <f>IF(基本情報入力シート!M628="","",基本情報入力シート!M628)</f>
        <v/>
      </c>
      <c r="K591" s="768" t="str">
        <f>IF(基本情報入力シート!R628="","",基本情報入力シート!R628)</f>
        <v/>
      </c>
      <c r="L591" s="768" t="str">
        <f>IF(基本情報入力シート!W628="","",基本情報入力シート!W628)</f>
        <v/>
      </c>
      <c r="M591" s="784" t="str">
        <f>IF(基本情報入力シート!X628="","",基本情報入力シート!X628)</f>
        <v/>
      </c>
      <c r="N591" s="796" t="str">
        <f>IF(基本情報入力シート!Y628="","",基本情報入力シート!Y628)</f>
        <v/>
      </c>
      <c r="O591" s="804"/>
      <c r="P591" s="808"/>
      <c r="Q591" s="813"/>
      <c r="R591" s="820"/>
      <c r="S591" s="825"/>
      <c r="T591" s="830" t="str">
        <f>IFERROR(S591*VLOOKUP(AE591,'【参考】数式用3'!$AD$3:$BA$14,MATCH(N591,'【参考】数式用3'!$AD$2:$BA$2,0)),"")</f>
        <v/>
      </c>
      <c r="U591" s="835"/>
      <c r="V591" s="842"/>
      <c r="W591" s="843"/>
      <c r="X591" s="852" t="str">
        <f>IFERROR(V591*VLOOKUP(AF591,'【参考】数式用3'!$AD$15:$BA$23,MATCH(N591,'【参考】数式用3'!$AD$2:$BA$2,0)),"")</f>
        <v/>
      </c>
      <c r="Y591" s="861"/>
      <c r="Z591" s="864"/>
      <c r="AA591" s="870"/>
      <c r="AB591" s="852" t="str">
        <f>IFERROR(AA591*VLOOKUP(AG591,'【参考】数式用3'!$AD$24:$BA$27,MATCH(N591,'【参考】数式用3'!$AD$2:$BA$2,0)),"")</f>
        <v/>
      </c>
      <c r="AC591" s="878"/>
      <c r="AD591" s="881" t="str">
        <f t="shared" si="32"/>
        <v/>
      </c>
      <c r="AE591" s="884" t="str">
        <f t="shared" si="33"/>
        <v/>
      </c>
      <c r="AF591" s="884" t="str">
        <f t="shared" si="34"/>
        <v/>
      </c>
      <c r="AG591" s="884" t="str">
        <f t="shared" si="35"/>
        <v/>
      </c>
    </row>
    <row r="592" spans="1:33" ht="24.9" customHeight="1">
      <c r="A592" s="729">
        <v>577</v>
      </c>
      <c r="B592" s="742" t="str">
        <f>IF(基本情報入力シート!C629="","",基本情報入力シート!C629)</f>
        <v/>
      </c>
      <c r="C592" s="750"/>
      <c r="D592" s="750"/>
      <c r="E592" s="750"/>
      <c r="F592" s="750"/>
      <c r="G592" s="750"/>
      <c r="H592" s="750"/>
      <c r="I592" s="761"/>
      <c r="J592" s="767" t="str">
        <f>IF(基本情報入力シート!M629="","",基本情報入力シート!M629)</f>
        <v/>
      </c>
      <c r="K592" s="768" t="str">
        <f>IF(基本情報入力シート!R629="","",基本情報入力シート!R629)</f>
        <v/>
      </c>
      <c r="L592" s="768" t="str">
        <f>IF(基本情報入力シート!W629="","",基本情報入力シート!W629)</f>
        <v/>
      </c>
      <c r="M592" s="784" t="str">
        <f>IF(基本情報入力シート!X629="","",基本情報入力シート!X629)</f>
        <v/>
      </c>
      <c r="N592" s="796" t="str">
        <f>IF(基本情報入力シート!Y629="","",基本情報入力シート!Y629)</f>
        <v/>
      </c>
      <c r="O592" s="804"/>
      <c r="P592" s="808"/>
      <c r="Q592" s="813"/>
      <c r="R592" s="820"/>
      <c r="S592" s="825"/>
      <c r="T592" s="830" t="str">
        <f>IFERROR(S592*VLOOKUP(AE592,'【参考】数式用3'!$AD$3:$BA$14,MATCH(N592,'【参考】数式用3'!$AD$2:$BA$2,0)),"")</f>
        <v/>
      </c>
      <c r="U592" s="835"/>
      <c r="V592" s="842"/>
      <c r="W592" s="843"/>
      <c r="X592" s="852" t="str">
        <f>IFERROR(V592*VLOOKUP(AF592,'【参考】数式用3'!$AD$15:$BA$23,MATCH(N592,'【参考】数式用3'!$AD$2:$BA$2,0)),"")</f>
        <v/>
      </c>
      <c r="Y592" s="861"/>
      <c r="Z592" s="864"/>
      <c r="AA592" s="870"/>
      <c r="AB592" s="852" t="str">
        <f>IFERROR(AA592*VLOOKUP(AG592,'【参考】数式用3'!$AD$24:$BA$27,MATCH(N592,'【参考】数式用3'!$AD$2:$BA$2,0)),"")</f>
        <v/>
      </c>
      <c r="AC592" s="878"/>
      <c r="AD592" s="881" t="str">
        <f t="shared" ref="AD592:AD655" si="36">IF(OR(U592="特定加算Ⅰ",U592="特定加算Ⅱ"),IF(OR(AND(N592&lt;&gt;"訪問型サービス（総合事業）",N592&lt;&gt;"通所型サービス（総合事業）",N592&lt;&gt;"（介護予防）短期入所生活介護",N592&lt;&gt;"（介護予防）短期入所療養介護（老健）",N592&lt;&gt;"（介護予防）短期入所療養介護 （病院等（老健以外）)",N592&lt;&gt;"（介護予防）短期入所療養介護（医療院）"),W592&lt;&gt;""),1,""),"")</f>
        <v/>
      </c>
      <c r="AE592" s="884" t="str">
        <f t="shared" ref="AE592:AE655" si="37">IF(AND(O592="",R592=""),"",O592&amp;"から"&amp;R592)</f>
        <v/>
      </c>
      <c r="AF592" s="884" t="str">
        <f t="shared" ref="AF592:AF655" si="38">IF(AND(P592="",U592=""),"",P592&amp;"から"&amp;U592)</f>
        <v/>
      </c>
      <c r="AG592" s="884" t="str">
        <f t="shared" ref="AG592:AG655" si="39">IF(AND(Q592="",Z592=""),"",Q592&amp;"から"&amp;Z592)</f>
        <v/>
      </c>
    </row>
    <row r="593" spans="1:33" ht="24.9" customHeight="1">
      <c r="A593" s="729">
        <v>578</v>
      </c>
      <c r="B593" s="742" t="str">
        <f>IF(基本情報入力シート!C630="","",基本情報入力シート!C630)</f>
        <v/>
      </c>
      <c r="C593" s="750"/>
      <c r="D593" s="750"/>
      <c r="E593" s="750"/>
      <c r="F593" s="750"/>
      <c r="G593" s="750"/>
      <c r="H593" s="750"/>
      <c r="I593" s="761"/>
      <c r="J593" s="767" t="str">
        <f>IF(基本情報入力シート!M630="","",基本情報入力シート!M630)</f>
        <v/>
      </c>
      <c r="K593" s="768" t="str">
        <f>IF(基本情報入力シート!R630="","",基本情報入力シート!R630)</f>
        <v/>
      </c>
      <c r="L593" s="768" t="str">
        <f>IF(基本情報入力シート!W630="","",基本情報入力シート!W630)</f>
        <v/>
      </c>
      <c r="M593" s="784" t="str">
        <f>IF(基本情報入力シート!X630="","",基本情報入力シート!X630)</f>
        <v/>
      </c>
      <c r="N593" s="796" t="str">
        <f>IF(基本情報入力シート!Y630="","",基本情報入力シート!Y630)</f>
        <v/>
      </c>
      <c r="O593" s="804"/>
      <c r="P593" s="808"/>
      <c r="Q593" s="813"/>
      <c r="R593" s="820"/>
      <c r="S593" s="825"/>
      <c r="T593" s="830" t="str">
        <f>IFERROR(S593*VLOOKUP(AE593,'【参考】数式用3'!$AD$3:$BA$14,MATCH(N593,'【参考】数式用3'!$AD$2:$BA$2,0)),"")</f>
        <v/>
      </c>
      <c r="U593" s="835"/>
      <c r="V593" s="842"/>
      <c r="W593" s="843"/>
      <c r="X593" s="852" t="str">
        <f>IFERROR(V593*VLOOKUP(AF593,'【参考】数式用3'!$AD$15:$BA$23,MATCH(N593,'【参考】数式用3'!$AD$2:$BA$2,0)),"")</f>
        <v/>
      </c>
      <c r="Y593" s="861"/>
      <c r="Z593" s="864"/>
      <c r="AA593" s="870"/>
      <c r="AB593" s="852" t="str">
        <f>IFERROR(AA593*VLOOKUP(AG593,'【参考】数式用3'!$AD$24:$BA$27,MATCH(N593,'【参考】数式用3'!$AD$2:$BA$2,0)),"")</f>
        <v/>
      </c>
      <c r="AC593" s="878"/>
      <c r="AD593" s="881" t="str">
        <f t="shared" si="36"/>
        <v/>
      </c>
      <c r="AE593" s="884" t="str">
        <f t="shared" si="37"/>
        <v/>
      </c>
      <c r="AF593" s="884" t="str">
        <f t="shared" si="38"/>
        <v/>
      </c>
      <c r="AG593" s="884" t="str">
        <f t="shared" si="39"/>
        <v/>
      </c>
    </row>
    <row r="594" spans="1:33" ht="24.9" customHeight="1">
      <c r="A594" s="729">
        <v>579</v>
      </c>
      <c r="B594" s="742" t="str">
        <f>IF(基本情報入力シート!C631="","",基本情報入力シート!C631)</f>
        <v/>
      </c>
      <c r="C594" s="750"/>
      <c r="D594" s="750"/>
      <c r="E594" s="750"/>
      <c r="F594" s="750"/>
      <c r="G594" s="750"/>
      <c r="H594" s="750"/>
      <c r="I594" s="761"/>
      <c r="J594" s="767" t="str">
        <f>IF(基本情報入力シート!M631="","",基本情報入力シート!M631)</f>
        <v/>
      </c>
      <c r="K594" s="768" t="str">
        <f>IF(基本情報入力シート!R631="","",基本情報入力シート!R631)</f>
        <v/>
      </c>
      <c r="L594" s="768" t="str">
        <f>IF(基本情報入力シート!W631="","",基本情報入力シート!W631)</f>
        <v/>
      </c>
      <c r="M594" s="784" t="str">
        <f>IF(基本情報入力シート!X631="","",基本情報入力シート!X631)</f>
        <v/>
      </c>
      <c r="N594" s="796" t="str">
        <f>IF(基本情報入力シート!Y631="","",基本情報入力シート!Y631)</f>
        <v/>
      </c>
      <c r="O594" s="804"/>
      <c r="P594" s="808"/>
      <c r="Q594" s="813"/>
      <c r="R594" s="820"/>
      <c r="S594" s="825"/>
      <c r="T594" s="830" t="str">
        <f>IFERROR(S594*VLOOKUP(AE594,'【参考】数式用3'!$AD$3:$BA$14,MATCH(N594,'【参考】数式用3'!$AD$2:$BA$2,0)),"")</f>
        <v/>
      </c>
      <c r="U594" s="835"/>
      <c r="V594" s="842"/>
      <c r="W594" s="843"/>
      <c r="X594" s="852" t="str">
        <f>IFERROR(V594*VLOOKUP(AF594,'【参考】数式用3'!$AD$15:$BA$23,MATCH(N594,'【参考】数式用3'!$AD$2:$BA$2,0)),"")</f>
        <v/>
      </c>
      <c r="Y594" s="861"/>
      <c r="Z594" s="864"/>
      <c r="AA594" s="870"/>
      <c r="AB594" s="852" t="str">
        <f>IFERROR(AA594*VLOOKUP(AG594,'【参考】数式用3'!$AD$24:$BA$27,MATCH(N594,'【参考】数式用3'!$AD$2:$BA$2,0)),"")</f>
        <v/>
      </c>
      <c r="AC594" s="878"/>
      <c r="AD594" s="881" t="str">
        <f t="shared" si="36"/>
        <v/>
      </c>
      <c r="AE594" s="884" t="str">
        <f t="shared" si="37"/>
        <v/>
      </c>
      <c r="AF594" s="884" t="str">
        <f t="shared" si="38"/>
        <v/>
      </c>
      <c r="AG594" s="884" t="str">
        <f t="shared" si="39"/>
        <v/>
      </c>
    </row>
    <row r="595" spans="1:33" ht="24.9" customHeight="1">
      <c r="A595" s="729">
        <v>580</v>
      </c>
      <c r="B595" s="742" t="str">
        <f>IF(基本情報入力シート!C632="","",基本情報入力シート!C632)</f>
        <v/>
      </c>
      <c r="C595" s="750"/>
      <c r="D595" s="750"/>
      <c r="E595" s="750"/>
      <c r="F595" s="750"/>
      <c r="G595" s="750"/>
      <c r="H595" s="750"/>
      <c r="I595" s="761"/>
      <c r="J595" s="767" t="str">
        <f>IF(基本情報入力シート!M632="","",基本情報入力シート!M632)</f>
        <v/>
      </c>
      <c r="K595" s="768" t="str">
        <f>IF(基本情報入力シート!R632="","",基本情報入力シート!R632)</f>
        <v/>
      </c>
      <c r="L595" s="768" t="str">
        <f>IF(基本情報入力シート!W632="","",基本情報入力シート!W632)</f>
        <v/>
      </c>
      <c r="M595" s="784" t="str">
        <f>IF(基本情報入力シート!X632="","",基本情報入力シート!X632)</f>
        <v/>
      </c>
      <c r="N595" s="796" t="str">
        <f>IF(基本情報入力シート!Y632="","",基本情報入力シート!Y632)</f>
        <v/>
      </c>
      <c r="O595" s="804"/>
      <c r="P595" s="808"/>
      <c r="Q595" s="813"/>
      <c r="R595" s="820"/>
      <c r="S595" s="825"/>
      <c r="T595" s="830" t="str">
        <f>IFERROR(S595*VLOOKUP(AE595,'【参考】数式用3'!$AD$3:$BA$14,MATCH(N595,'【参考】数式用3'!$AD$2:$BA$2,0)),"")</f>
        <v/>
      </c>
      <c r="U595" s="835"/>
      <c r="V595" s="842"/>
      <c r="W595" s="843"/>
      <c r="X595" s="852" t="str">
        <f>IFERROR(V595*VLOOKUP(AF595,'【参考】数式用3'!$AD$15:$BA$23,MATCH(N595,'【参考】数式用3'!$AD$2:$BA$2,0)),"")</f>
        <v/>
      </c>
      <c r="Y595" s="861"/>
      <c r="Z595" s="864"/>
      <c r="AA595" s="870"/>
      <c r="AB595" s="852" t="str">
        <f>IFERROR(AA595*VLOOKUP(AG595,'【参考】数式用3'!$AD$24:$BA$27,MATCH(N595,'【参考】数式用3'!$AD$2:$BA$2,0)),"")</f>
        <v/>
      </c>
      <c r="AC595" s="878"/>
      <c r="AD595" s="881" t="str">
        <f t="shared" si="36"/>
        <v/>
      </c>
      <c r="AE595" s="884" t="str">
        <f t="shared" si="37"/>
        <v/>
      </c>
      <c r="AF595" s="884" t="str">
        <f t="shared" si="38"/>
        <v/>
      </c>
      <c r="AG595" s="884" t="str">
        <f t="shared" si="39"/>
        <v/>
      </c>
    </row>
    <row r="596" spans="1:33" ht="24.9" customHeight="1">
      <c r="A596" s="729">
        <v>581</v>
      </c>
      <c r="B596" s="742" t="str">
        <f>IF(基本情報入力シート!C633="","",基本情報入力シート!C633)</f>
        <v/>
      </c>
      <c r="C596" s="750"/>
      <c r="D596" s="750"/>
      <c r="E596" s="750"/>
      <c r="F596" s="750"/>
      <c r="G596" s="750"/>
      <c r="H596" s="750"/>
      <c r="I596" s="761"/>
      <c r="J596" s="767" t="str">
        <f>IF(基本情報入力シート!M633="","",基本情報入力シート!M633)</f>
        <v/>
      </c>
      <c r="K596" s="768" t="str">
        <f>IF(基本情報入力シート!R633="","",基本情報入力シート!R633)</f>
        <v/>
      </c>
      <c r="L596" s="768" t="str">
        <f>IF(基本情報入力シート!W633="","",基本情報入力シート!W633)</f>
        <v/>
      </c>
      <c r="M596" s="784" t="str">
        <f>IF(基本情報入力シート!X633="","",基本情報入力シート!X633)</f>
        <v/>
      </c>
      <c r="N596" s="796" t="str">
        <f>IF(基本情報入力シート!Y633="","",基本情報入力シート!Y633)</f>
        <v/>
      </c>
      <c r="O596" s="804"/>
      <c r="P596" s="808"/>
      <c r="Q596" s="813"/>
      <c r="R596" s="820"/>
      <c r="S596" s="825"/>
      <c r="T596" s="830" t="str">
        <f>IFERROR(S596*VLOOKUP(AE596,'【参考】数式用3'!$AD$3:$BA$14,MATCH(N596,'【参考】数式用3'!$AD$2:$BA$2,0)),"")</f>
        <v/>
      </c>
      <c r="U596" s="835"/>
      <c r="V596" s="842"/>
      <c r="W596" s="843"/>
      <c r="X596" s="852" t="str">
        <f>IFERROR(V596*VLOOKUP(AF596,'【参考】数式用3'!$AD$15:$BA$23,MATCH(N596,'【参考】数式用3'!$AD$2:$BA$2,0)),"")</f>
        <v/>
      </c>
      <c r="Y596" s="861"/>
      <c r="Z596" s="864"/>
      <c r="AA596" s="870"/>
      <c r="AB596" s="852" t="str">
        <f>IFERROR(AA596*VLOOKUP(AG596,'【参考】数式用3'!$AD$24:$BA$27,MATCH(N596,'【参考】数式用3'!$AD$2:$BA$2,0)),"")</f>
        <v/>
      </c>
      <c r="AC596" s="878"/>
      <c r="AD596" s="881" t="str">
        <f t="shared" si="36"/>
        <v/>
      </c>
      <c r="AE596" s="884" t="str">
        <f t="shared" si="37"/>
        <v/>
      </c>
      <c r="AF596" s="884" t="str">
        <f t="shared" si="38"/>
        <v/>
      </c>
      <c r="AG596" s="884" t="str">
        <f t="shared" si="39"/>
        <v/>
      </c>
    </row>
    <row r="597" spans="1:33" ht="24.9" customHeight="1">
      <c r="A597" s="729">
        <v>582</v>
      </c>
      <c r="B597" s="742" t="str">
        <f>IF(基本情報入力シート!C634="","",基本情報入力シート!C634)</f>
        <v/>
      </c>
      <c r="C597" s="750"/>
      <c r="D597" s="750"/>
      <c r="E597" s="750"/>
      <c r="F597" s="750"/>
      <c r="G597" s="750"/>
      <c r="H597" s="750"/>
      <c r="I597" s="761"/>
      <c r="J597" s="767" t="str">
        <f>IF(基本情報入力シート!M634="","",基本情報入力シート!M634)</f>
        <v/>
      </c>
      <c r="K597" s="768" t="str">
        <f>IF(基本情報入力シート!R634="","",基本情報入力シート!R634)</f>
        <v/>
      </c>
      <c r="L597" s="768" t="str">
        <f>IF(基本情報入力シート!W634="","",基本情報入力シート!W634)</f>
        <v/>
      </c>
      <c r="M597" s="784" t="str">
        <f>IF(基本情報入力シート!X634="","",基本情報入力シート!X634)</f>
        <v/>
      </c>
      <c r="N597" s="796" t="str">
        <f>IF(基本情報入力シート!Y634="","",基本情報入力シート!Y634)</f>
        <v/>
      </c>
      <c r="O597" s="804"/>
      <c r="P597" s="808"/>
      <c r="Q597" s="813"/>
      <c r="R597" s="820"/>
      <c r="S597" s="825"/>
      <c r="T597" s="830" t="str">
        <f>IFERROR(S597*VLOOKUP(AE597,'【参考】数式用3'!$AD$3:$BA$14,MATCH(N597,'【参考】数式用3'!$AD$2:$BA$2,0)),"")</f>
        <v/>
      </c>
      <c r="U597" s="835"/>
      <c r="V597" s="842"/>
      <c r="W597" s="843"/>
      <c r="X597" s="852" t="str">
        <f>IFERROR(V597*VLOOKUP(AF597,'【参考】数式用3'!$AD$15:$BA$23,MATCH(N597,'【参考】数式用3'!$AD$2:$BA$2,0)),"")</f>
        <v/>
      </c>
      <c r="Y597" s="861"/>
      <c r="Z597" s="864"/>
      <c r="AA597" s="870"/>
      <c r="AB597" s="852" t="str">
        <f>IFERROR(AA597*VLOOKUP(AG597,'【参考】数式用3'!$AD$24:$BA$27,MATCH(N597,'【参考】数式用3'!$AD$2:$BA$2,0)),"")</f>
        <v/>
      </c>
      <c r="AC597" s="878"/>
      <c r="AD597" s="881" t="str">
        <f t="shared" si="36"/>
        <v/>
      </c>
      <c r="AE597" s="884" t="str">
        <f t="shared" si="37"/>
        <v/>
      </c>
      <c r="AF597" s="884" t="str">
        <f t="shared" si="38"/>
        <v/>
      </c>
      <c r="AG597" s="884" t="str">
        <f t="shared" si="39"/>
        <v/>
      </c>
    </row>
    <row r="598" spans="1:33" ht="24.9" customHeight="1">
      <c r="A598" s="729">
        <v>583</v>
      </c>
      <c r="B598" s="742" t="str">
        <f>IF(基本情報入力シート!C635="","",基本情報入力シート!C635)</f>
        <v/>
      </c>
      <c r="C598" s="750"/>
      <c r="D598" s="750"/>
      <c r="E598" s="750"/>
      <c r="F598" s="750"/>
      <c r="G598" s="750"/>
      <c r="H598" s="750"/>
      <c r="I598" s="761"/>
      <c r="J598" s="767" t="str">
        <f>IF(基本情報入力シート!M635="","",基本情報入力シート!M635)</f>
        <v/>
      </c>
      <c r="K598" s="768" t="str">
        <f>IF(基本情報入力シート!R635="","",基本情報入力シート!R635)</f>
        <v/>
      </c>
      <c r="L598" s="768" t="str">
        <f>IF(基本情報入力シート!W635="","",基本情報入力シート!W635)</f>
        <v/>
      </c>
      <c r="M598" s="784" t="str">
        <f>IF(基本情報入力シート!X635="","",基本情報入力シート!X635)</f>
        <v/>
      </c>
      <c r="N598" s="796" t="str">
        <f>IF(基本情報入力シート!Y635="","",基本情報入力シート!Y635)</f>
        <v/>
      </c>
      <c r="O598" s="804"/>
      <c r="P598" s="808"/>
      <c r="Q598" s="813"/>
      <c r="R598" s="820"/>
      <c r="S598" s="825"/>
      <c r="T598" s="830" t="str">
        <f>IFERROR(S598*VLOOKUP(AE598,'【参考】数式用3'!$AD$3:$BA$14,MATCH(N598,'【参考】数式用3'!$AD$2:$BA$2,0)),"")</f>
        <v/>
      </c>
      <c r="U598" s="835"/>
      <c r="V598" s="842"/>
      <c r="W598" s="843"/>
      <c r="X598" s="852" t="str">
        <f>IFERROR(V598*VLOOKUP(AF598,'【参考】数式用3'!$AD$15:$BA$23,MATCH(N598,'【参考】数式用3'!$AD$2:$BA$2,0)),"")</f>
        <v/>
      </c>
      <c r="Y598" s="861"/>
      <c r="Z598" s="864"/>
      <c r="AA598" s="870"/>
      <c r="AB598" s="852" t="str">
        <f>IFERROR(AA598*VLOOKUP(AG598,'【参考】数式用3'!$AD$24:$BA$27,MATCH(N598,'【参考】数式用3'!$AD$2:$BA$2,0)),"")</f>
        <v/>
      </c>
      <c r="AC598" s="878"/>
      <c r="AD598" s="881" t="str">
        <f t="shared" si="36"/>
        <v/>
      </c>
      <c r="AE598" s="884" t="str">
        <f t="shared" si="37"/>
        <v/>
      </c>
      <c r="AF598" s="884" t="str">
        <f t="shared" si="38"/>
        <v/>
      </c>
      <c r="AG598" s="884" t="str">
        <f t="shared" si="39"/>
        <v/>
      </c>
    </row>
    <row r="599" spans="1:33" ht="24.9" customHeight="1">
      <c r="A599" s="729">
        <v>584</v>
      </c>
      <c r="B599" s="742" t="str">
        <f>IF(基本情報入力シート!C636="","",基本情報入力シート!C636)</f>
        <v/>
      </c>
      <c r="C599" s="750"/>
      <c r="D599" s="750"/>
      <c r="E599" s="750"/>
      <c r="F599" s="750"/>
      <c r="G599" s="750"/>
      <c r="H599" s="750"/>
      <c r="I599" s="761"/>
      <c r="J599" s="767" t="str">
        <f>IF(基本情報入力シート!M636="","",基本情報入力シート!M636)</f>
        <v/>
      </c>
      <c r="K599" s="768" t="str">
        <f>IF(基本情報入力シート!R636="","",基本情報入力シート!R636)</f>
        <v/>
      </c>
      <c r="L599" s="768" t="str">
        <f>IF(基本情報入力シート!W636="","",基本情報入力シート!W636)</f>
        <v/>
      </c>
      <c r="M599" s="784" t="str">
        <f>IF(基本情報入力シート!X636="","",基本情報入力シート!X636)</f>
        <v/>
      </c>
      <c r="N599" s="796" t="str">
        <f>IF(基本情報入力シート!Y636="","",基本情報入力シート!Y636)</f>
        <v/>
      </c>
      <c r="O599" s="804"/>
      <c r="P599" s="808"/>
      <c r="Q599" s="813"/>
      <c r="R599" s="820"/>
      <c r="S599" s="825"/>
      <c r="T599" s="830" t="str">
        <f>IFERROR(S599*VLOOKUP(AE599,'【参考】数式用3'!$AD$3:$BA$14,MATCH(N599,'【参考】数式用3'!$AD$2:$BA$2,0)),"")</f>
        <v/>
      </c>
      <c r="U599" s="835"/>
      <c r="V599" s="842"/>
      <c r="W599" s="843"/>
      <c r="X599" s="852" t="str">
        <f>IFERROR(V599*VLOOKUP(AF599,'【参考】数式用3'!$AD$15:$BA$23,MATCH(N599,'【参考】数式用3'!$AD$2:$BA$2,0)),"")</f>
        <v/>
      </c>
      <c r="Y599" s="861"/>
      <c r="Z599" s="864"/>
      <c r="AA599" s="870"/>
      <c r="AB599" s="852" t="str">
        <f>IFERROR(AA599*VLOOKUP(AG599,'【参考】数式用3'!$AD$24:$BA$27,MATCH(N599,'【参考】数式用3'!$AD$2:$BA$2,0)),"")</f>
        <v/>
      </c>
      <c r="AC599" s="878"/>
      <c r="AD599" s="881" t="str">
        <f t="shared" si="36"/>
        <v/>
      </c>
      <c r="AE599" s="884" t="str">
        <f t="shared" si="37"/>
        <v/>
      </c>
      <c r="AF599" s="884" t="str">
        <f t="shared" si="38"/>
        <v/>
      </c>
      <c r="AG599" s="884" t="str">
        <f t="shared" si="39"/>
        <v/>
      </c>
    </row>
    <row r="600" spans="1:33" ht="24.9" customHeight="1">
      <c r="A600" s="729">
        <v>585</v>
      </c>
      <c r="B600" s="742" t="str">
        <f>IF(基本情報入力シート!C637="","",基本情報入力シート!C637)</f>
        <v/>
      </c>
      <c r="C600" s="750"/>
      <c r="D600" s="750"/>
      <c r="E600" s="750"/>
      <c r="F600" s="750"/>
      <c r="G600" s="750"/>
      <c r="H600" s="750"/>
      <c r="I600" s="761"/>
      <c r="J600" s="767" t="str">
        <f>IF(基本情報入力シート!M637="","",基本情報入力シート!M637)</f>
        <v/>
      </c>
      <c r="K600" s="768" t="str">
        <f>IF(基本情報入力シート!R637="","",基本情報入力シート!R637)</f>
        <v/>
      </c>
      <c r="L600" s="768" t="str">
        <f>IF(基本情報入力シート!W637="","",基本情報入力シート!W637)</f>
        <v/>
      </c>
      <c r="M600" s="784" t="str">
        <f>IF(基本情報入力シート!X637="","",基本情報入力シート!X637)</f>
        <v/>
      </c>
      <c r="N600" s="796" t="str">
        <f>IF(基本情報入力シート!Y637="","",基本情報入力シート!Y637)</f>
        <v/>
      </c>
      <c r="O600" s="804"/>
      <c r="P600" s="808"/>
      <c r="Q600" s="813"/>
      <c r="R600" s="820"/>
      <c r="S600" s="825"/>
      <c r="T600" s="830" t="str">
        <f>IFERROR(S600*VLOOKUP(AE600,'【参考】数式用3'!$AD$3:$BA$14,MATCH(N600,'【参考】数式用3'!$AD$2:$BA$2,0)),"")</f>
        <v/>
      </c>
      <c r="U600" s="835"/>
      <c r="V600" s="842"/>
      <c r="W600" s="843"/>
      <c r="X600" s="852" t="str">
        <f>IFERROR(V600*VLOOKUP(AF600,'【参考】数式用3'!$AD$15:$BA$23,MATCH(N600,'【参考】数式用3'!$AD$2:$BA$2,0)),"")</f>
        <v/>
      </c>
      <c r="Y600" s="861"/>
      <c r="Z600" s="864"/>
      <c r="AA600" s="870"/>
      <c r="AB600" s="852" t="str">
        <f>IFERROR(AA600*VLOOKUP(AG600,'【参考】数式用3'!$AD$24:$BA$27,MATCH(N600,'【参考】数式用3'!$AD$2:$BA$2,0)),"")</f>
        <v/>
      </c>
      <c r="AC600" s="878"/>
      <c r="AD600" s="881" t="str">
        <f t="shared" si="36"/>
        <v/>
      </c>
      <c r="AE600" s="884" t="str">
        <f t="shared" si="37"/>
        <v/>
      </c>
      <c r="AF600" s="884" t="str">
        <f t="shared" si="38"/>
        <v/>
      </c>
      <c r="AG600" s="884" t="str">
        <f t="shared" si="39"/>
        <v/>
      </c>
    </row>
    <row r="601" spans="1:33" ht="24.9" customHeight="1">
      <c r="A601" s="729">
        <v>586</v>
      </c>
      <c r="B601" s="742" t="str">
        <f>IF(基本情報入力シート!C638="","",基本情報入力シート!C638)</f>
        <v/>
      </c>
      <c r="C601" s="750"/>
      <c r="D601" s="750"/>
      <c r="E601" s="750"/>
      <c r="F601" s="750"/>
      <c r="G601" s="750"/>
      <c r="H601" s="750"/>
      <c r="I601" s="761"/>
      <c r="J601" s="767" t="str">
        <f>IF(基本情報入力シート!M638="","",基本情報入力シート!M638)</f>
        <v/>
      </c>
      <c r="K601" s="768" t="str">
        <f>IF(基本情報入力シート!R638="","",基本情報入力シート!R638)</f>
        <v/>
      </c>
      <c r="L601" s="768" t="str">
        <f>IF(基本情報入力シート!W638="","",基本情報入力シート!W638)</f>
        <v/>
      </c>
      <c r="M601" s="784" t="str">
        <f>IF(基本情報入力シート!X638="","",基本情報入力シート!X638)</f>
        <v/>
      </c>
      <c r="N601" s="796" t="str">
        <f>IF(基本情報入力シート!Y638="","",基本情報入力シート!Y638)</f>
        <v/>
      </c>
      <c r="O601" s="804"/>
      <c r="P601" s="808"/>
      <c r="Q601" s="813"/>
      <c r="R601" s="820"/>
      <c r="S601" s="825"/>
      <c r="T601" s="830" t="str">
        <f>IFERROR(S601*VLOOKUP(AE601,'【参考】数式用3'!$AD$3:$BA$14,MATCH(N601,'【参考】数式用3'!$AD$2:$BA$2,0)),"")</f>
        <v/>
      </c>
      <c r="U601" s="835"/>
      <c r="V601" s="842"/>
      <c r="W601" s="843"/>
      <c r="X601" s="852" t="str">
        <f>IFERROR(V601*VLOOKUP(AF601,'【参考】数式用3'!$AD$15:$BA$23,MATCH(N601,'【参考】数式用3'!$AD$2:$BA$2,0)),"")</f>
        <v/>
      </c>
      <c r="Y601" s="861"/>
      <c r="Z601" s="864"/>
      <c r="AA601" s="870"/>
      <c r="AB601" s="852" t="str">
        <f>IFERROR(AA601*VLOOKUP(AG601,'【参考】数式用3'!$AD$24:$BA$27,MATCH(N601,'【参考】数式用3'!$AD$2:$BA$2,0)),"")</f>
        <v/>
      </c>
      <c r="AC601" s="878"/>
      <c r="AD601" s="881" t="str">
        <f t="shared" si="36"/>
        <v/>
      </c>
      <c r="AE601" s="884" t="str">
        <f t="shared" si="37"/>
        <v/>
      </c>
      <c r="AF601" s="884" t="str">
        <f t="shared" si="38"/>
        <v/>
      </c>
      <c r="AG601" s="884" t="str">
        <f t="shared" si="39"/>
        <v/>
      </c>
    </row>
    <row r="602" spans="1:33" ht="24.9" customHeight="1">
      <c r="A602" s="729">
        <v>587</v>
      </c>
      <c r="B602" s="742" t="str">
        <f>IF(基本情報入力シート!C639="","",基本情報入力シート!C639)</f>
        <v/>
      </c>
      <c r="C602" s="750"/>
      <c r="D602" s="750"/>
      <c r="E602" s="750"/>
      <c r="F602" s="750"/>
      <c r="G602" s="750"/>
      <c r="H602" s="750"/>
      <c r="I602" s="761"/>
      <c r="J602" s="767" t="str">
        <f>IF(基本情報入力シート!M639="","",基本情報入力シート!M639)</f>
        <v/>
      </c>
      <c r="K602" s="768" t="str">
        <f>IF(基本情報入力シート!R639="","",基本情報入力シート!R639)</f>
        <v/>
      </c>
      <c r="L602" s="768" t="str">
        <f>IF(基本情報入力シート!W639="","",基本情報入力シート!W639)</f>
        <v/>
      </c>
      <c r="M602" s="784" t="str">
        <f>IF(基本情報入力シート!X639="","",基本情報入力シート!X639)</f>
        <v/>
      </c>
      <c r="N602" s="796" t="str">
        <f>IF(基本情報入力シート!Y639="","",基本情報入力シート!Y639)</f>
        <v/>
      </c>
      <c r="O602" s="804"/>
      <c r="P602" s="808"/>
      <c r="Q602" s="813"/>
      <c r="R602" s="820"/>
      <c r="S602" s="825"/>
      <c r="T602" s="830" t="str">
        <f>IFERROR(S602*VLOOKUP(AE602,'【参考】数式用3'!$AD$3:$BA$14,MATCH(N602,'【参考】数式用3'!$AD$2:$BA$2,0)),"")</f>
        <v/>
      </c>
      <c r="U602" s="835"/>
      <c r="V602" s="842"/>
      <c r="W602" s="843"/>
      <c r="X602" s="852" t="str">
        <f>IFERROR(V602*VLOOKUP(AF602,'【参考】数式用3'!$AD$15:$BA$23,MATCH(N602,'【参考】数式用3'!$AD$2:$BA$2,0)),"")</f>
        <v/>
      </c>
      <c r="Y602" s="861"/>
      <c r="Z602" s="864"/>
      <c r="AA602" s="870"/>
      <c r="AB602" s="852" t="str">
        <f>IFERROR(AA602*VLOOKUP(AG602,'【参考】数式用3'!$AD$24:$BA$27,MATCH(N602,'【参考】数式用3'!$AD$2:$BA$2,0)),"")</f>
        <v/>
      </c>
      <c r="AC602" s="878"/>
      <c r="AD602" s="881" t="str">
        <f t="shared" si="36"/>
        <v/>
      </c>
      <c r="AE602" s="884" t="str">
        <f t="shared" si="37"/>
        <v/>
      </c>
      <c r="AF602" s="884" t="str">
        <f t="shared" si="38"/>
        <v/>
      </c>
      <c r="AG602" s="884" t="str">
        <f t="shared" si="39"/>
        <v/>
      </c>
    </row>
    <row r="603" spans="1:33" ht="24.9" customHeight="1">
      <c r="A603" s="729">
        <v>588</v>
      </c>
      <c r="B603" s="742" t="str">
        <f>IF(基本情報入力シート!C640="","",基本情報入力シート!C640)</f>
        <v/>
      </c>
      <c r="C603" s="750"/>
      <c r="D603" s="750"/>
      <c r="E603" s="750"/>
      <c r="F603" s="750"/>
      <c r="G603" s="750"/>
      <c r="H603" s="750"/>
      <c r="I603" s="761"/>
      <c r="J603" s="767" t="str">
        <f>IF(基本情報入力シート!M640="","",基本情報入力シート!M640)</f>
        <v/>
      </c>
      <c r="K603" s="768" t="str">
        <f>IF(基本情報入力シート!R640="","",基本情報入力シート!R640)</f>
        <v/>
      </c>
      <c r="L603" s="768" t="str">
        <f>IF(基本情報入力シート!W640="","",基本情報入力シート!W640)</f>
        <v/>
      </c>
      <c r="M603" s="784" t="str">
        <f>IF(基本情報入力シート!X640="","",基本情報入力シート!X640)</f>
        <v/>
      </c>
      <c r="N603" s="796" t="str">
        <f>IF(基本情報入力シート!Y640="","",基本情報入力シート!Y640)</f>
        <v/>
      </c>
      <c r="O603" s="804"/>
      <c r="P603" s="808"/>
      <c r="Q603" s="813"/>
      <c r="R603" s="820"/>
      <c r="S603" s="825"/>
      <c r="T603" s="830" t="str">
        <f>IFERROR(S603*VLOOKUP(AE603,'【参考】数式用3'!$AD$3:$BA$14,MATCH(N603,'【参考】数式用3'!$AD$2:$BA$2,0)),"")</f>
        <v/>
      </c>
      <c r="U603" s="835"/>
      <c r="V603" s="842"/>
      <c r="W603" s="843"/>
      <c r="X603" s="852" t="str">
        <f>IFERROR(V603*VLOOKUP(AF603,'【参考】数式用3'!$AD$15:$BA$23,MATCH(N603,'【参考】数式用3'!$AD$2:$BA$2,0)),"")</f>
        <v/>
      </c>
      <c r="Y603" s="861"/>
      <c r="Z603" s="864"/>
      <c r="AA603" s="870"/>
      <c r="AB603" s="852" t="str">
        <f>IFERROR(AA603*VLOOKUP(AG603,'【参考】数式用3'!$AD$24:$BA$27,MATCH(N603,'【参考】数式用3'!$AD$2:$BA$2,0)),"")</f>
        <v/>
      </c>
      <c r="AC603" s="878"/>
      <c r="AD603" s="881" t="str">
        <f t="shared" si="36"/>
        <v/>
      </c>
      <c r="AE603" s="884" t="str">
        <f t="shared" si="37"/>
        <v/>
      </c>
      <c r="AF603" s="884" t="str">
        <f t="shared" si="38"/>
        <v/>
      </c>
      <c r="AG603" s="884" t="str">
        <f t="shared" si="39"/>
        <v/>
      </c>
    </row>
    <row r="604" spans="1:33" ht="24.9" customHeight="1">
      <c r="A604" s="729">
        <v>589</v>
      </c>
      <c r="B604" s="742" t="str">
        <f>IF(基本情報入力シート!C641="","",基本情報入力シート!C641)</f>
        <v/>
      </c>
      <c r="C604" s="750"/>
      <c r="D604" s="750"/>
      <c r="E604" s="750"/>
      <c r="F604" s="750"/>
      <c r="G604" s="750"/>
      <c r="H604" s="750"/>
      <c r="I604" s="761"/>
      <c r="J604" s="767" t="str">
        <f>IF(基本情報入力シート!M641="","",基本情報入力シート!M641)</f>
        <v/>
      </c>
      <c r="K604" s="768" t="str">
        <f>IF(基本情報入力シート!R641="","",基本情報入力シート!R641)</f>
        <v/>
      </c>
      <c r="L604" s="768" t="str">
        <f>IF(基本情報入力シート!W641="","",基本情報入力シート!W641)</f>
        <v/>
      </c>
      <c r="M604" s="784" t="str">
        <f>IF(基本情報入力シート!X641="","",基本情報入力シート!X641)</f>
        <v/>
      </c>
      <c r="N604" s="796" t="str">
        <f>IF(基本情報入力シート!Y641="","",基本情報入力シート!Y641)</f>
        <v/>
      </c>
      <c r="O604" s="804"/>
      <c r="P604" s="808"/>
      <c r="Q604" s="813"/>
      <c r="R604" s="820"/>
      <c r="S604" s="825"/>
      <c r="T604" s="830" t="str">
        <f>IFERROR(S604*VLOOKUP(AE604,'【参考】数式用3'!$AD$3:$BA$14,MATCH(N604,'【参考】数式用3'!$AD$2:$BA$2,0)),"")</f>
        <v/>
      </c>
      <c r="U604" s="835"/>
      <c r="V604" s="842"/>
      <c r="W604" s="843"/>
      <c r="X604" s="852" t="str">
        <f>IFERROR(V604*VLOOKUP(AF604,'【参考】数式用3'!$AD$15:$BA$23,MATCH(N604,'【参考】数式用3'!$AD$2:$BA$2,0)),"")</f>
        <v/>
      </c>
      <c r="Y604" s="861"/>
      <c r="Z604" s="864"/>
      <c r="AA604" s="870"/>
      <c r="AB604" s="852" t="str">
        <f>IFERROR(AA604*VLOOKUP(AG604,'【参考】数式用3'!$AD$24:$BA$27,MATCH(N604,'【参考】数式用3'!$AD$2:$BA$2,0)),"")</f>
        <v/>
      </c>
      <c r="AC604" s="878"/>
      <c r="AD604" s="881" t="str">
        <f t="shared" si="36"/>
        <v/>
      </c>
      <c r="AE604" s="884" t="str">
        <f t="shared" si="37"/>
        <v/>
      </c>
      <c r="AF604" s="884" t="str">
        <f t="shared" si="38"/>
        <v/>
      </c>
      <c r="AG604" s="884" t="str">
        <f t="shared" si="39"/>
        <v/>
      </c>
    </row>
    <row r="605" spans="1:33" ht="24.9" customHeight="1">
      <c r="A605" s="729">
        <v>590</v>
      </c>
      <c r="B605" s="742" t="str">
        <f>IF(基本情報入力シート!C642="","",基本情報入力シート!C642)</f>
        <v/>
      </c>
      <c r="C605" s="750"/>
      <c r="D605" s="750"/>
      <c r="E605" s="750"/>
      <c r="F605" s="750"/>
      <c r="G605" s="750"/>
      <c r="H605" s="750"/>
      <c r="I605" s="761"/>
      <c r="J605" s="767" t="str">
        <f>IF(基本情報入力シート!M642="","",基本情報入力シート!M642)</f>
        <v/>
      </c>
      <c r="K605" s="768" t="str">
        <f>IF(基本情報入力シート!R642="","",基本情報入力シート!R642)</f>
        <v/>
      </c>
      <c r="L605" s="768" t="str">
        <f>IF(基本情報入力シート!W642="","",基本情報入力シート!W642)</f>
        <v/>
      </c>
      <c r="M605" s="784" t="str">
        <f>IF(基本情報入力シート!X642="","",基本情報入力シート!X642)</f>
        <v/>
      </c>
      <c r="N605" s="796" t="str">
        <f>IF(基本情報入力シート!Y642="","",基本情報入力シート!Y642)</f>
        <v/>
      </c>
      <c r="O605" s="804"/>
      <c r="P605" s="808"/>
      <c r="Q605" s="813"/>
      <c r="R605" s="820"/>
      <c r="S605" s="825"/>
      <c r="T605" s="830" t="str">
        <f>IFERROR(S605*VLOOKUP(AE605,'【参考】数式用3'!$AD$3:$BA$14,MATCH(N605,'【参考】数式用3'!$AD$2:$BA$2,0)),"")</f>
        <v/>
      </c>
      <c r="U605" s="835"/>
      <c r="V605" s="842"/>
      <c r="W605" s="843"/>
      <c r="X605" s="852" t="str">
        <f>IFERROR(V605*VLOOKUP(AF605,'【参考】数式用3'!$AD$15:$BA$23,MATCH(N605,'【参考】数式用3'!$AD$2:$BA$2,0)),"")</f>
        <v/>
      </c>
      <c r="Y605" s="861"/>
      <c r="Z605" s="864"/>
      <c r="AA605" s="870"/>
      <c r="AB605" s="852" t="str">
        <f>IFERROR(AA605*VLOOKUP(AG605,'【参考】数式用3'!$AD$24:$BA$27,MATCH(N605,'【参考】数式用3'!$AD$2:$BA$2,0)),"")</f>
        <v/>
      </c>
      <c r="AC605" s="878"/>
      <c r="AD605" s="881" t="str">
        <f t="shared" si="36"/>
        <v/>
      </c>
      <c r="AE605" s="884" t="str">
        <f t="shared" si="37"/>
        <v/>
      </c>
      <c r="AF605" s="884" t="str">
        <f t="shared" si="38"/>
        <v/>
      </c>
      <c r="AG605" s="884" t="str">
        <f t="shared" si="39"/>
        <v/>
      </c>
    </row>
    <row r="606" spans="1:33" ht="24.9" customHeight="1">
      <c r="A606" s="729">
        <v>591</v>
      </c>
      <c r="B606" s="742" t="str">
        <f>IF(基本情報入力シート!C643="","",基本情報入力シート!C643)</f>
        <v/>
      </c>
      <c r="C606" s="750"/>
      <c r="D606" s="750"/>
      <c r="E606" s="750"/>
      <c r="F606" s="750"/>
      <c r="G606" s="750"/>
      <c r="H606" s="750"/>
      <c r="I606" s="761"/>
      <c r="J606" s="767" t="str">
        <f>IF(基本情報入力シート!M643="","",基本情報入力シート!M643)</f>
        <v/>
      </c>
      <c r="K606" s="768" t="str">
        <f>IF(基本情報入力シート!R643="","",基本情報入力シート!R643)</f>
        <v/>
      </c>
      <c r="L606" s="768" t="str">
        <f>IF(基本情報入力シート!W643="","",基本情報入力シート!W643)</f>
        <v/>
      </c>
      <c r="M606" s="784" t="str">
        <f>IF(基本情報入力シート!X643="","",基本情報入力シート!X643)</f>
        <v/>
      </c>
      <c r="N606" s="796" t="str">
        <f>IF(基本情報入力シート!Y643="","",基本情報入力シート!Y643)</f>
        <v/>
      </c>
      <c r="O606" s="804"/>
      <c r="P606" s="808"/>
      <c r="Q606" s="813"/>
      <c r="R606" s="820"/>
      <c r="S606" s="825"/>
      <c r="T606" s="830" t="str">
        <f>IFERROR(S606*VLOOKUP(AE606,'【参考】数式用3'!$AD$3:$BA$14,MATCH(N606,'【参考】数式用3'!$AD$2:$BA$2,0)),"")</f>
        <v/>
      </c>
      <c r="U606" s="835"/>
      <c r="V606" s="842"/>
      <c r="W606" s="843"/>
      <c r="X606" s="852" t="str">
        <f>IFERROR(V606*VLOOKUP(AF606,'【参考】数式用3'!$AD$15:$BA$23,MATCH(N606,'【参考】数式用3'!$AD$2:$BA$2,0)),"")</f>
        <v/>
      </c>
      <c r="Y606" s="861"/>
      <c r="Z606" s="864"/>
      <c r="AA606" s="870"/>
      <c r="AB606" s="852" t="str">
        <f>IFERROR(AA606*VLOOKUP(AG606,'【参考】数式用3'!$AD$24:$BA$27,MATCH(N606,'【参考】数式用3'!$AD$2:$BA$2,0)),"")</f>
        <v/>
      </c>
      <c r="AC606" s="878"/>
      <c r="AD606" s="881" t="str">
        <f t="shared" si="36"/>
        <v/>
      </c>
      <c r="AE606" s="884" t="str">
        <f t="shared" si="37"/>
        <v/>
      </c>
      <c r="AF606" s="884" t="str">
        <f t="shared" si="38"/>
        <v/>
      </c>
      <c r="AG606" s="884" t="str">
        <f t="shared" si="39"/>
        <v/>
      </c>
    </row>
    <row r="607" spans="1:33" ht="24.9" customHeight="1">
      <c r="A607" s="729">
        <v>592</v>
      </c>
      <c r="B607" s="742" t="str">
        <f>IF(基本情報入力シート!C644="","",基本情報入力シート!C644)</f>
        <v/>
      </c>
      <c r="C607" s="750"/>
      <c r="D607" s="750"/>
      <c r="E607" s="750"/>
      <c r="F607" s="750"/>
      <c r="G607" s="750"/>
      <c r="H607" s="750"/>
      <c r="I607" s="761"/>
      <c r="J607" s="767" t="str">
        <f>IF(基本情報入力シート!M644="","",基本情報入力シート!M644)</f>
        <v/>
      </c>
      <c r="K607" s="768" t="str">
        <f>IF(基本情報入力シート!R644="","",基本情報入力シート!R644)</f>
        <v/>
      </c>
      <c r="L607" s="768" t="str">
        <f>IF(基本情報入力シート!W644="","",基本情報入力シート!W644)</f>
        <v/>
      </c>
      <c r="M607" s="784" t="str">
        <f>IF(基本情報入力シート!X644="","",基本情報入力シート!X644)</f>
        <v/>
      </c>
      <c r="N607" s="796" t="str">
        <f>IF(基本情報入力シート!Y644="","",基本情報入力シート!Y644)</f>
        <v/>
      </c>
      <c r="O607" s="804"/>
      <c r="P607" s="808"/>
      <c r="Q607" s="813"/>
      <c r="R607" s="820"/>
      <c r="S607" s="825"/>
      <c r="T607" s="830" t="str">
        <f>IFERROR(S607*VLOOKUP(AE607,'【参考】数式用3'!$AD$3:$BA$14,MATCH(N607,'【参考】数式用3'!$AD$2:$BA$2,0)),"")</f>
        <v/>
      </c>
      <c r="U607" s="835"/>
      <c r="V607" s="842"/>
      <c r="W607" s="843"/>
      <c r="X607" s="852" t="str">
        <f>IFERROR(V607*VLOOKUP(AF607,'【参考】数式用3'!$AD$15:$BA$23,MATCH(N607,'【参考】数式用3'!$AD$2:$BA$2,0)),"")</f>
        <v/>
      </c>
      <c r="Y607" s="861"/>
      <c r="Z607" s="864"/>
      <c r="AA607" s="870"/>
      <c r="AB607" s="852" t="str">
        <f>IFERROR(AA607*VLOOKUP(AG607,'【参考】数式用3'!$AD$24:$BA$27,MATCH(N607,'【参考】数式用3'!$AD$2:$BA$2,0)),"")</f>
        <v/>
      </c>
      <c r="AC607" s="878"/>
      <c r="AD607" s="881" t="str">
        <f t="shared" si="36"/>
        <v/>
      </c>
      <c r="AE607" s="884" t="str">
        <f t="shared" si="37"/>
        <v/>
      </c>
      <c r="AF607" s="884" t="str">
        <f t="shared" si="38"/>
        <v/>
      </c>
      <c r="AG607" s="884" t="str">
        <f t="shared" si="39"/>
        <v/>
      </c>
    </row>
    <row r="608" spans="1:33" ht="24.9" customHeight="1">
      <c r="A608" s="729">
        <v>593</v>
      </c>
      <c r="B608" s="742" t="str">
        <f>IF(基本情報入力シート!C645="","",基本情報入力シート!C645)</f>
        <v/>
      </c>
      <c r="C608" s="750"/>
      <c r="D608" s="750"/>
      <c r="E608" s="750"/>
      <c r="F608" s="750"/>
      <c r="G608" s="750"/>
      <c r="H608" s="750"/>
      <c r="I608" s="761"/>
      <c r="J608" s="767" t="str">
        <f>IF(基本情報入力シート!M645="","",基本情報入力シート!M645)</f>
        <v/>
      </c>
      <c r="K608" s="768" t="str">
        <f>IF(基本情報入力シート!R645="","",基本情報入力シート!R645)</f>
        <v/>
      </c>
      <c r="L608" s="768" t="str">
        <f>IF(基本情報入力シート!W645="","",基本情報入力シート!W645)</f>
        <v/>
      </c>
      <c r="M608" s="784" t="str">
        <f>IF(基本情報入力シート!X645="","",基本情報入力シート!X645)</f>
        <v/>
      </c>
      <c r="N608" s="796" t="str">
        <f>IF(基本情報入力シート!Y645="","",基本情報入力シート!Y645)</f>
        <v/>
      </c>
      <c r="O608" s="804"/>
      <c r="P608" s="808"/>
      <c r="Q608" s="813"/>
      <c r="R608" s="820"/>
      <c r="S608" s="825"/>
      <c r="T608" s="830" t="str">
        <f>IFERROR(S608*VLOOKUP(AE608,'【参考】数式用3'!$AD$3:$BA$14,MATCH(N608,'【参考】数式用3'!$AD$2:$BA$2,0)),"")</f>
        <v/>
      </c>
      <c r="U608" s="835"/>
      <c r="V608" s="842"/>
      <c r="W608" s="843"/>
      <c r="X608" s="852" t="str">
        <f>IFERROR(V608*VLOOKUP(AF608,'【参考】数式用3'!$AD$15:$BA$23,MATCH(N608,'【参考】数式用3'!$AD$2:$BA$2,0)),"")</f>
        <v/>
      </c>
      <c r="Y608" s="861"/>
      <c r="Z608" s="864"/>
      <c r="AA608" s="870"/>
      <c r="AB608" s="852" t="str">
        <f>IFERROR(AA608*VLOOKUP(AG608,'【参考】数式用3'!$AD$24:$BA$27,MATCH(N608,'【参考】数式用3'!$AD$2:$BA$2,0)),"")</f>
        <v/>
      </c>
      <c r="AC608" s="878"/>
      <c r="AD608" s="881" t="str">
        <f t="shared" si="36"/>
        <v/>
      </c>
      <c r="AE608" s="884" t="str">
        <f t="shared" si="37"/>
        <v/>
      </c>
      <c r="AF608" s="884" t="str">
        <f t="shared" si="38"/>
        <v/>
      </c>
      <c r="AG608" s="884" t="str">
        <f t="shared" si="39"/>
        <v/>
      </c>
    </row>
    <row r="609" spans="1:33" ht="24.9" customHeight="1">
      <c r="A609" s="729">
        <v>594</v>
      </c>
      <c r="B609" s="742" t="str">
        <f>IF(基本情報入力シート!C646="","",基本情報入力シート!C646)</f>
        <v/>
      </c>
      <c r="C609" s="750"/>
      <c r="D609" s="750"/>
      <c r="E609" s="750"/>
      <c r="F609" s="750"/>
      <c r="G609" s="750"/>
      <c r="H609" s="750"/>
      <c r="I609" s="761"/>
      <c r="J609" s="767" t="str">
        <f>IF(基本情報入力シート!M646="","",基本情報入力シート!M646)</f>
        <v/>
      </c>
      <c r="K609" s="768" t="str">
        <f>IF(基本情報入力シート!R646="","",基本情報入力シート!R646)</f>
        <v/>
      </c>
      <c r="L609" s="768" t="str">
        <f>IF(基本情報入力シート!W646="","",基本情報入力シート!W646)</f>
        <v/>
      </c>
      <c r="M609" s="784" t="str">
        <f>IF(基本情報入力シート!X646="","",基本情報入力シート!X646)</f>
        <v/>
      </c>
      <c r="N609" s="796" t="str">
        <f>IF(基本情報入力シート!Y646="","",基本情報入力シート!Y646)</f>
        <v/>
      </c>
      <c r="O609" s="804"/>
      <c r="P609" s="808"/>
      <c r="Q609" s="813"/>
      <c r="R609" s="820"/>
      <c r="S609" s="825"/>
      <c r="T609" s="830" t="str">
        <f>IFERROR(S609*VLOOKUP(AE609,'【参考】数式用3'!$AD$3:$BA$14,MATCH(N609,'【参考】数式用3'!$AD$2:$BA$2,0)),"")</f>
        <v/>
      </c>
      <c r="U609" s="835"/>
      <c r="V609" s="842"/>
      <c r="W609" s="843"/>
      <c r="X609" s="852" t="str">
        <f>IFERROR(V609*VLOOKUP(AF609,'【参考】数式用3'!$AD$15:$BA$23,MATCH(N609,'【参考】数式用3'!$AD$2:$BA$2,0)),"")</f>
        <v/>
      </c>
      <c r="Y609" s="861"/>
      <c r="Z609" s="864"/>
      <c r="AA609" s="870"/>
      <c r="AB609" s="852" t="str">
        <f>IFERROR(AA609*VLOOKUP(AG609,'【参考】数式用3'!$AD$24:$BA$27,MATCH(N609,'【参考】数式用3'!$AD$2:$BA$2,0)),"")</f>
        <v/>
      </c>
      <c r="AC609" s="878"/>
      <c r="AD609" s="881" t="str">
        <f t="shared" si="36"/>
        <v/>
      </c>
      <c r="AE609" s="884" t="str">
        <f t="shared" si="37"/>
        <v/>
      </c>
      <c r="AF609" s="884" t="str">
        <f t="shared" si="38"/>
        <v/>
      </c>
      <c r="AG609" s="884" t="str">
        <f t="shared" si="39"/>
        <v/>
      </c>
    </row>
    <row r="610" spans="1:33" ht="24.9" customHeight="1">
      <c r="A610" s="729">
        <v>595</v>
      </c>
      <c r="B610" s="742" t="str">
        <f>IF(基本情報入力シート!C647="","",基本情報入力シート!C647)</f>
        <v/>
      </c>
      <c r="C610" s="750"/>
      <c r="D610" s="750"/>
      <c r="E610" s="750"/>
      <c r="F610" s="750"/>
      <c r="G610" s="750"/>
      <c r="H610" s="750"/>
      <c r="I610" s="761"/>
      <c r="J610" s="767" t="str">
        <f>IF(基本情報入力シート!M647="","",基本情報入力シート!M647)</f>
        <v/>
      </c>
      <c r="K610" s="768" t="str">
        <f>IF(基本情報入力シート!R647="","",基本情報入力シート!R647)</f>
        <v/>
      </c>
      <c r="L610" s="768" t="str">
        <f>IF(基本情報入力シート!W647="","",基本情報入力シート!W647)</f>
        <v/>
      </c>
      <c r="M610" s="784" t="str">
        <f>IF(基本情報入力シート!X647="","",基本情報入力シート!X647)</f>
        <v/>
      </c>
      <c r="N610" s="796" t="str">
        <f>IF(基本情報入力シート!Y647="","",基本情報入力シート!Y647)</f>
        <v/>
      </c>
      <c r="O610" s="804"/>
      <c r="P610" s="808"/>
      <c r="Q610" s="813"/>
      <c r="R610" s="820"/>
      <c r="S610" s="825"/>
      <c r="T610" s="830" t="str">
        <f>IFERROR(S610*VLOOKUP(AE610,'【参考】数式用3'!$AD$3:$BA$14,MATCH(N610,'【参考】数式用3'!$AD$2:$BA$2,0)),"")</f>
        <v/>
      </c>
      <c r="U610" s="835"/>
      <c r="V610" s="842"/>
      <c r="W610" s="843"/>
      <c r="X610" s="852" t="str">
        <f>IFERROR(V610*VLOOKUP(AF610,'【参考】数式用3'!$AD$15:$BA$23,MATCH(N610,'【参考】数式用3'!$AD$2:$BA$2,0)),"")</f>
        <v/>
      </c>
      <c r="Y610" s="861"/>
      <c r="Z610" s="864"/>
      <c r="AA610" s="870"/>
      <c r="AB610" s="852" t="str">
        <f>IFERROR(AA610*VLOOKUP(AG610,'【参考】数式用3'!$AD$24:$BA$27,MATCH(N610,'【参考】数式用3'!$AD$2:$BA$2,0)),"")</f>
        <v/>
      </c>
      <c r="AC610" s="878"/>
      <c r="AD610" s="881" t="str">
        <f t="shared" si="36"/>
        <v/>
      </c>
      <c r="AE610" s="884" t="str">
        <f t="shared" si="37"/>
        <v/>
      </c>
      <c r="AF610" s="884" t="str">
        <f t="shared" si="38"/>
        <v/>
      </c>
      <c r="AG610" s="884" t="str">
        <f t="shared" si="39"/>
        <v/>
      </c>
    </row>
    <row r="611" spans="1:33" ht="24.9" customHeight="1">
      <c r="A611" s="729">
        <v>596</v>
      </c>
      <c r="B611" s="742" t="str">
        <f>IF(基本情報入力シート!C648="","",基本情報入力シート!C648)</f>
        <v/>
      </c>
      <c r="C611" s="750"/>
      <c r="D611" s="750"/>
      <c r="E611" s="750"/>
      <c r="F611" s="750"/>
      <c r="G611" s="750"/>
      <c r="H611" s="750"/>
      <c r="I611" s="761"/>
      <c r="J611" s="767" t="str">
        <f>IF(基本情報入力シート!M648="","",基本情報入力シート!M648)</f>
        <v/>
      </c>
      <c r="K611" s="768" t="str">
        <f>IF(基本情報入力シート!R648="","",基本情報入力シート!R648)</f>
        <v/>
      </c>
      <c r="L611" s="768" t="str">
        <f>IF(基本情報入力シート!W648="","",基本情報入力シート!W648)</f>
        <v/>
      </c>
      <c r="M611" s="784" t="str">
        <f>IF(基本情報入力シート!X648="","",基本情報入力シート!X648)</f>
        <v/>
      </c>
      <c r="N611" s="796" t="str">
        <f>IF(基本情報入力シート!Y648="","",基本情報入力シート!Y648)</f>
        <v/>
      </c>
      <c r="O611" s="804"/>
      <c r="P611" s="808"/>
      <c r="Q611" s="813"/>
      <c r="R611" s="820"/>
      <c r="S611" s="825"/>
      <c r="T611" s="830" t="str">
        <f>IFERROR(S611*VLOOKUP(AE611,'【参考】数式用3'!$AD$3:$BA$14,MATCH(N611,'【参考】数式用3'!$AD$2:$BA$2,0)),"")</f>
        <v/>
      </c>
      <c r="U611" s="835"/>
      <c r="V611" s="842"/>
      <c r="W611" s="843"/>
      <c r="X611" s="852" t="str">
        <f>IFERROR(V611*VLOOKUP(AF611,'【参考】数式用3'!$AD$15:$BA$23,MATCH(N611,'【参考】数式用3'!$AD$2:$BA$2,0)),"")</f>
        <v/>
      </c>
      <c r="Y611" s="861"/>
      <c r="Z611" s="864"/>
      <c r="AA611" s="870"/>
      <c r="AB611" s="852" t="str">
        <f>IFERROR(AA611*VLOOKUP(AG611,'【参考】数式用3'!$AD$24:$BA$27,MATCH(N611,'【参考】数式用3'!$AD$2:$BA$2,0)),"")</f>
        <v/>
      </c>
      <c r="AC611" s="878"/>
      <c r="AD611" s="881" t="str">
        <f t="shared" si="36"/>
        <v/>
      </c>
      <c r="AE611" s="884" t="str">
        <f t="shared" si="37"/>
        <v/>
      </c>
      <c r="AF611" s="884" t="str">
        <f t="shared" si="38"/>
        <v/>
      </c>
      <c r="AG611" s="884" t="str">
        <f t="shared" si="39"/>
        <v/>
      </c>
    </row>
    <row r="612" spans="1:33" ht="24.9" customHeight="1">
      <c r="A612" s="729">
        <v>597</v>
      </c>
      <c r="B612" s="742" t="str">
        <f>IF(基本情報入力シート!C649="","",基本情報入力シート!C649)</f>
        <v/>
      </c>
      <c r="C612" s="750"/>
      <c r="D612" s="750"/>
      <c r="E612" s="750"/>
      <c r="F612" s="750"/>
      <c r="G612" s="750"/>
      <c r="H612" s="750"/>
      <c r="I612" s="761"/>
      <c r="J612" s="767" t="str">
        <f>IF(基本情報入力シート!M649="","",基本情報入力シート!M649)</f>
        <v/>
      </c>
      <c r="K612" s="768" t="str">
        <f>IF(基本情報入力シート!R649="","",基本情報入力シート!R649)</f>
        <v/>
      </c>
      <c r="L612" s="768" t="str">
        <f>IF(基本情報入力シート!W649="","",基本情報入力シート!W649)</f>
        <v/>
      </c>
      <c r="M612" s="784" t="str">
        <f>IF(基本情報入力シート!X649="","",基本情報入力シート!X649)</f>
        <v/>
      </c>
      <c r="N612" s="796" t="str">
        <f>IF(基本情報入力シート!Y649="","",基本情報入力シート!Y649)</f>
        <v/>
      </c>
      <c r="O612" s="804"/>
      <c r="P612" s="808"/>
      <c r="Q612" s="813"/>
      <c r="R612" s="820"/>
      <c r="S612" s="825"/>
      <c r="T612" s="830" t="str">
        <f>IFERROR(S612*VLOOKUP(AE612,'【参考】数式用3'!$AD$3:$BA$14,MATCH(N612,'【参考】数式用3'!$AD$2:$BA$2,0)),"")</f>
        <v/>
      </c>
      <c r="U612" s="835"/>
      <c r="V612" s="842"/>
      <c r="W612" s="843"/>
      <c r="X612" s="852" t="str">
        <f>IFERROR(V612*VLOOKUP(AF612,'【参考】数式用3'!$AD$15:$BA$23,MATCH(N612,'【参考】数式用3'!$AD$2:$BA$2,0)),"")</f>
        <v/>
      </c>
      <c r="Y612" s="861"/>
      <c r="Z612" s="864"/>
      <c r="AA612" s="870"/>
      <c r="AB612" s="852" t="str">
        <f>IFERROR(AA612*VLOOKUP(AG612,'【参考】数式用3'!$AD$24:$BA$27,MATCH(N612,'【参考】数式用3'!$AD$2:$BA$2,0)),"")</f>
        <v/>
      </c>
      <c r="AC612" s="878"/>
      <c r="AD612" s="881" t="str">
        <f t="shared" si="36"/>
        <v/>
      </c>
      <c r="AE612" s="884" t="str">
        <f t="shared" si="37"/>
        <v/>
      </c>
      <c r="AF612" s="884" t="str">
        <f t="shared" si="38"/>
        <v/>
      </c>
      <c r="AG612" s="884" t="str">
        <f t="shared" si="39"/>
        <v/>
      </c>
    </row>
    <row r="613" spans="1:33" ht="24.9" customHeight="1">
      <c r="A613" s="729">
        <v>598</v>
      </c>
      <c r="B613" s="742" t="str">
        <f>IF(基本情報入力シート!C650="","",基本情報入力シート!C650)</f>
        <v/>
      </c>
      <c r="C613" s="750"/>
      <c r="D613" s="750"/>
      <c r="E613" s="750"/>
      <c r="F613" s="750"/>
      <c r="G613" s="750"/>
      <c r="H613" s="750"/>
      <c r="I613" s="761"/>
      <c r="J613" s="767" t="str">
        <f>IF(基本情報入力シート!M650="","",基本情報入力シート!M650)</f>
        <v/>
      </c>
      <c r="K613" s="768" t="str">
        <f>IF(基本情報入力シート!R650="","",基本情報入力シート!R650)</f>
        <v/>
      </c>
      <c r="L613" s="768" t="str">
        <f>IF(基本情報入力シート!W650="","",基本情報入力シート!W650)</f>
        <v/>
      </c>
      <c r="M613" s="784" t="str">
        <f>IF(基本情報入力シート!X650="","",基本情報入力シート!X650)</f>
        <v/>
      </c>
      <c r="N613" s="796" t="str">
        <f>IF(基本情報入力シート!Y650="","",基本情報入力シート!Y650)</f>
        <v/>
      </c>
      <c r="O613" s="804"/>
      <c r="P613" s="808"/>
      <c r="Q613" s="813"/>
      <c r="R613" s="820"/>
      <c r="S613" s="825"/>
      <c r="T613" s="830" t="str">
        <f>IFERROR(S613*VLOOKUP(AE613,'【参考】数式用3'!$AD$3:$BA$14,MATCH(N613,'【参考】数式用3'!$AD$2:$BA$2,0)),"")</f>
        <v/>
      </c>
      <c r="U613" s="835"/>
      <c r="V613" s="842"/>
      <c r="W613" s="843"/>
      <c r="X613" s="852" t="str">
        <f>IFERROR(V613*VLOOKUP(AF613,'【参考】数式用3'!$AD$15:$BA$23,MATCH(N613,'【参考】数式用3'!$AD$2:$BA$2,0)),"")</f>
        <v/>
      </c>
      <c r="Y613" s="861"/>
      <c r="Z613" s="864"/>
      <c r="AA613" s="870"/>
      <c r="AB613" s="852" t="str">
        <f>IFERROR(AA613*VLOOKUP(AG613,'【参考】数式用3'!$AD$24:$BA$27,MATCH(N613,'【参考】数式用3'!$AD$2:$BA$2,0)),"")</f>
        <v/>
      </c>
      <c r="AC613" s="878"/>
      <c r="AD613" s="881" t="str">
        <f t="shared" si="36"/>
        <v/>
      </c>
      <c r="AE613" s="884" t="str">
        <f t="shared" si="37"/>
        <v/>
      </c>
      <c r="AF613" s="884" t="str">
        <f t="shared" si="38"/>
        <v/>
      </c>
      <c r="AG613" s="884" t="str">
        <f t="shared" si="39"/>
        <v/>
      </c>
    </row>
    <row r="614" spans="1:33" ht="24.9" customHeight="1">
      <c r="A614" s="729">
        <v>599</v>
      </c>
      <c r="B614" s="742" t="str">
        <f>IF(基本情報入力シート!C651="","",基本情報入力シート!C651)</f>
        <v/>
      </c>
      <c r="C614" s="750"/>
      <c r="D614" s="750"/>
      <c r="E614" s="750"/>
      <c r="F614" s="750"/>
      <c r="G614" s="750"/>
      <c r="H614" s="750"/>
      <c r="I614" s="761"/>
      <c r="J614" s="767" t="str">
        <f>IF(基本情報入力シート!M651="","",基本情報入力シート!M651)</f>
        <v/>
      </c>
      <c r="K614" s="768" t="str">
        <f>IF(基本情報入力シート!R651="","",基本情報入力シート!R651)</f>
        <v/>
      </c>
      <c r="L614" s="768" t="str">
        <f>IF(基本情報入力シート!W651="","",基本情報入力シート!W651)</f>
        <v/>
      </c>
      <c r="M614" s="784" t="str">
        <f>IF(基本情報入力シート!X651="","",基本情報入力シート!X651)</f>
        <v/>
      </c>
      <c r="N614" s="796" t="str">
        <f>IF(基本情報入力シート!Y651="","",基本情報入力シート!Y651)</f>
        <v/>
      </c>
      <c r="O614" s="804"/>
      <c r="P614" s="808"/>
      <c r="Q614" s="813"/>
      <c r="R614" s="820"/>
      <c r="S614" s="825"/>
      <c r="T614" s="830" t="str">
        <f>IFERROR(S614*VLOOKUP(AE614,'【参考】数式用3'!$AD$3:$BA$14,MATCH(N614,'【参考】数式用3'!$AD$2:$BA$2,0)),"")</f>
        <v/>
      </c>
      <c r="U614" s="835"/>
      <c r="V614" s="842"/>
      <c r="W614" s="843"/>
      <c r="X614" s="852" t="str">
        <f>IFERROR(V614*VLOOKUP(AF614,'【参考】数式用3'!$AD$15:$BA$23,MATCH(N614,'【参考】数式用3'!$AD$2:$BA$2,0)),"")</f>
        <v/>
      </c>
      <c r="Y614" s="861"/>
      <c r="Z614" s="864"/>
      <c r="AA614" s="870"/>
      <c r="AB614" s="852" t="str">
        <f>IFERROR(AA614*VLOOKUP(AG614,'【参考】数式用3'!$AD$24:$BA$27,MATCH(N614,'【参考】数式用3'!$AD$2:$BA$2,0)),"")</f>
        <v/>
      </c>
      <c r="AC614" s="878"/>
      <c r="AD614" s="881" t="str">
        <f t="shared" si="36"/>
        <v/>
      </c>
      <c r="AE614" s="884" t="str">
        <f t="shared" si="37"/>
        <v/>
      </c>
      <c r="AF614" s="884" t="str">
        <f t="shared" si="38"/>
        <v/>
      </c>
      <c r="AG614" s="884" t="str">
        <f t="shared" si="39"/>
        <v/>
      </c>
    </row>
    <row r="615" spans="1:33" ht="24.9" customHeight="1">
      <c r="A615" s="729">
        <v>600</v>
      </c>
      <c r="B615" s="742" t="str">
        <f>IF(基本情報入力シート!C652="","",基本情報入力シート!C652)</f>
        <v/>
      </c>
      <c r="C615" s="750"/>
      <c r="D615" s="750"/>
      <c r="E615" s="750"/>
      <c r="F615" s="750"/>
      <c r="G615" s="750"/>
      <c r="H615" s="750"/>
      <c r="I615" s="761"/>
      <c r="J615" s="767" t="str">
        <f>IF(基本情報入力シート!M652="","",基本情報入力シート!M652)</f>
        <v/>
      </c>
      <c r="K615" s="768" t="str">
        <f>IF(基本情報入力シート!R652="","",基本情報入力シート!R652)</f>
        <v/>
      </c>
      <c r="L615" s="768" t="str">
        <f>IF(基本情報入力シート!W652="","",基本情報入力シート!W652)</f>
        <v/>
      </c>
      <c r="M615" s="784" t="str">
        <f>IF(基本情報入力シート!X652="","",基本情報入力シート!X652)</f>
        <v/>
      </c>
      <c r="N615" s="796" t="str">
        <f>IF(基本情報入力シート!Y652="","",基本情報入力シート!Y652)</f>
        <v/>
      </c>
      <c r="O615" s="804"/>
      <c r="P615" s="808"/>
      <c r="Q615" s="813"/>
      <c r="R615" s="820"/>
      <c r="S615" s="825"/>
      <c r="T615" s="830" t="str">
        <f>IFERROR(S615*VLOOKUP(AE615,'【参考】数式用3'!$AD$3:$BA$14,MATCH(N615,'【参考】数式用3'!$AD$2:$BA$2,0)),"")</f>
        <v/>
      </c>
      <c r="U615" s="835"/>
      <c r="V615" s="842"/>
      <c r="W615" s="843"/>
      <c r="X615" s="852" t="str">
        <f>IFERROR(V615*VLOOKUP(AF615,'【参考】数式用3'!$AD$15:$BA$23,MATCH(N615,'【参考】数式用3'!$AD$2:$BA$2,0)),"")</f>
        <v/>
      </c>
      <c r="Y615" s="861"/>
      <c r="Z615" s="864"/>
      <c r="AA615" s="870"/>
      <c r="AB615" s="852" t="str">
        <f>IFERROR(AA615*VLOOKUP(AG615,'【参考】数式用3'!$AD$24:$BA$27,MATCH(N615,'【参考】数式用3'!$AD$2:$BA$2,0)),"")</f>
        <v/>
      </c>
      <c r="AC615" s="878"/>
      <c r="AD615" s="881" t="str">
        <f t="shared" si="36"/>
        <v/>
      </c>
      <c r="AE615" s="884" t="str">
        <f t="shared" si="37"/>
        <v/>
      </c>
      <c r="AF615" s="884" t="str">
        <f t="shared" si="38"/>
        <v/>
      </c>
      <c r="AG615" s="884" t="str">
        <f t="shared" si="39"/>
        <v/>
      </c>
    </row>
    <row r="616" spans="1:33" ht="24.9" customHeight="1">
      <c r="A616" s="729">
        <v>601</v>
      </c>
      <c r="B616" s="742" t="str">
        <f>IF(基本情報入力シート!C653="","",基本情報入力シート!C653)</f>
        <v/>
      </c>
      <c r="C616" s="750"/>
      <c r="D616" s="750"/>
      <c r="E616" s="750"/>
      <c r="F616" s="750"/>
      <c r="G616" s="750"/>
      <c r="H616" s="750"/>
      <c r="I616" s="761"/>
      <c r="J616" s="767" t="str">
        <f>IF(基本情報入力シート!M653="","",基本情報入力シート!M653)</f>
        <v/>
      </c>
      <c r="K616" s="768" t="str">
        <f>IF(基本情報入力シート!R653="","",基本情報入力シート!R653)</f>
        <v/>
      </c>
      <c r="L616" s="768" t="str">
        <f>IF(基本情報入力シート!W653="","",基本情報入力シート!W653)</f>
        <v/>
      </c>
      <c r="M616" s="784" t="str">
        <f>IF(基本情報入力シート!X653="","",基本情報入力シート!X653)</f>
        <v/>
      </c>
      <c r="N616" s="796" t="str">
        <f>IF(基本情報入力シート!Y653="","",基本情報入力シート!Y653)</f>
        <v/>
      </c>
      <c r="O616" s="804"/>
      <c r="P616" s="808"/>
      <c r="Q616" s="813"/>
      <c r="R616" s="820"/>
      <c r="S616" s="825"/>
      <c r="T616" s="830" t="str">
        <f>IFERROR(S616*VLOOKUP(AE616,'【参考】数式用3'!$AD$3:$BA$14,MATCH(N616,'【参考】数式用3'!$AD$2:$BA$2,0)),"")</f>
        <v/>
      </c>
      <c r="U616" s="835"/>
      <c r="V616" s="842"/>
      <c r="W616" s="843"/>
      <c r="X616" s="852" t="str">
        <f>IFERROR(V616*VLOOKUP(AF616,'【参考】数式用3'!$AD$15:$BA$23,MATCH(N616,'【参考】数式用3'!$AD$2:$BA$2,0)),"")</f>
        <v/>
      </c>
      <c r="Y616" s="861"/>
      <c r="Z616" s="864"/>
      <c r="AA616" s="870"/>
      <c r="AB616" s="852" t="str">
        <f>IFERROR(AA616*VLOOKUP(AG616,'【参考】数式用3'!$AD$24:$BA$27,MATCH(N616,'【参考】数式用3'!$AD$2:$BA$2,0)),"")</f>
        <v/>
      </c>
      <c r="AC616" s="878"/>
      <c r="AD616" s="881" t="str">
        <f t="shared" si="36"/>
        <v/>
      </c>
      <c r="AE616" s="884" t="str">
        <f t="shared" si="37"/>
        <v/>
      </c>
      <c r="AF616" s="884" t="str">
        <f t="shared" si="38"/>
        <v/>
      </c>
      <c r="AG616" s="884" t="str">
        <f t="shared" si="39"/>
        <v/>
      </c>
    </row>
    <row r="617" spans="1:33" ht="24.9" customHeight="1">
      <c r="A617" s="729">
        <v>602</v>
      </c>
      <c r="B617" s="742" t="str">
        <f>IF(基本情報入力シート!C654="","",基本情報入力シート!C654)</f>
        <v/>
      </c>
      <c r="C617" s="750"/>
      <c r="D617" s="750"/>
      <c r="E617" s="750"/>
      <c r="F617" s="750"/>
      <c r="G617" s="750"/>
      <c r="H617" s="750"/>
      <c r="I617" s="761"/>
      <c r="J617" s="767" t="str">
        <f>IF(基本情報入力シート!M654="","",基本情報入力シート!M654)</f>
        <v/>
      </c>
      <c r="K617" s="768" t="str">
        <f>IF(基本情報入力シート!R654="","",基本情報入力シート!R654)</f>
        <v/>
      </c>
      <c r="L617" s="768" t="str">
        <f>IF(基本情報入力シート!W654="","",基本情報入力シート!W654)</f>
        <v/>
      </c>
      <c r="M617" s="784" t="str">
        <f>IF(基本情報入力シート!X654="","",基本情報入力シート!X654)</f>
        <v/>
      </c>
      <c r="N617" s="796" t="str">
        <f>IF(基本情報入力シート!Y654="","",基本情報入力シート!Y654)</f>
        <v/>
      </c>
      <c r="O617" s="804"/>
      <c r="P617" s="808"/>
      <c r="Q617" s="813"/>
      <c r="R617" s="820"/>
      <c r="S617" s="825"/>
      <c r="T617" s="830" t="str">
        <f>IFERROR(S617*VLOOKUP(AE617,'【参考】数式用3'!$AD$3:$BA$14,MATCH(N617,'【参考】数式用3'!$AD$2:$BA$2,0)),"")</f>
        <v/>
      </c>
      <c r="U617" s="835"/>
      <c r="V617" s="842"/>
      <c r="W617" s="843"/>
      <c r="X617" s="852" t="str">
        <f>IFERROR(V617*VLOOKUP(AF617,'【参考】数式用3'!$AD$15:$BA$23,MATCH(N617,'【参考】数式用3'!$AD$2:$BA$2,0)),"")</f>
        <v/>
      </c>
      <c r="Y617" s="861"/>
      <c r="Z617" s="864"/>
      <c r="AA617" s="870"/>
      <c r="AB617" s="852" t="str">
        <f>IFERROR(AA617*VLOOKUP(AG617,'【参考】数式用3'!$AD$24:$BA$27,MATCH(N617,'【参考】数式用3'!$AD$2:$BA$2,0)),"")</f>
        <v/>
      </c>
      <c r="AC617" s="878"/>
      <c r="AD617" s="881" t="str">
        <f t="shared" si="36"/>
        <v/>
      </c>
      <c r="AE617" s="884" t="str">
        <f t="shared" si="37"/>
        <v/>
      </c>
      <c r="AF617" s="884" t="str">
        <f t="shared" si="38"/>
        <v/>
      </c>
      <c r="AG617" s="884" t="str">
        <f t="shared" si="39"/>
        <v/>
      </c>
    </row>
    <row r="618" spans="1:33" ht="24.9" customHeight="1">
      <c r="A618" s="729">
        <v>603</v>
      </c>
      <c r="B618" s="742" t="str">
        <f>IF(基本情報入力シート!C655="","",基本情報入力シート!C655)</f>
        <v/>
      </c>
      <c r="C618" s="750"/>
      <c r="D618" s="750"/>
      <c r="E618" s="750"/>
      <c r="F618" s="750"/>
      <c r="G618" s="750"/>
      <c r="H618" s="750"/>
      <c r="I618" s="761"/>
      <c r="J618" s="767" t="str">
        <f>IF(基本情報入力シート!M655="","",基本情報入力シート!M655)</f>
        <v/>
      </c>
      <c r="K618" s="768" t="str">
        <f>IF(基本情報入力シート!R655="","",基本情報入力シート!R655)</f>
        <v/>
      </c>
      <c r="L618" s="768" t="str">
        <f>IF(基本情報入力シート!W655="","",基本情報入力シート!W655)</f>
        <v/>
      </c>
      <c r="M618" s="784" t="str">
        <f>IF(基本情報入力シート!X655="","",基本情報入力シート!X655)</f>
        <v/>
      </c>
      <c r="N618" s="796" t="str">
        <f>IF(基本情報入力シート!Y655="","",基本情報入力シート!Y655)</f>
        <v/>
      </c>
      <c r="O618" s="804"/>
      <c r="P618" s="808"/>
      <c r="Q618" s="813"/>
      <c r="R618" s="820"/>
      <c r="S618" s="825"/>
      <c r="T618" s="830" t="str">
        <f>IFERROR(S618*VLOOKUP(AE618,'【参考】数式用3'!$AD$3:$BA$14,MATCH(N618,'【参考】数式用3'!$AD$2:$BA$2,0)),"")</f>
        <v/>
      </c>
      <c r="U618" s="835"/>
      <c r="V618" s="842"/>
      <c r="W618" s="843"/>
      <c r="X618" s="852" t="str">
        <f>IFERROR(V618*VLOOKUP(AF618,'【参考】数式用3'!$AD$15:$BA$23,MATCH(N618,'【参考】数式用3'!$AD$2:$BA$2,0)),"")</f>
        <v/>
      </c>
      <c r="Y618" s="861"/>
      <c r="Z618" s="864"/>
      <c r="AA618" s="870"/>
      <c r="AB618" s="852" t="str">
        <f>IFERROR(AA618*VLOOKUP(AG618,'【参考】数式用3'!$AD$24:$BA$27,MATCH(N618,'【参考】数式用3'!$AD$2:$BA$2,0)),"")</f>
        <v/>
      </c>
      <c r="AC618" s="878"/>
      <c r="AD618" s="881" t="str">
        <f t="shared" si="36"/>
        <v/>
      </c>
      <c r="AE618" s="884" t="str">
        <f t="shared" si="37"/>
        <v/>
      </c>
      <c r="AF618" s="884" t="str">
        <f t="shared" si="38"/>
        <v/>
      </c>
      <c r="AG618" s="884" t="str">
        <f t="shared" si="39"/>
        <v/>
      </c>
    </row>
    <row r="619" spans="1:33" ht="24.9" customHeight="1">
      <c r="A619" s="729">
        <v>604</v>
      </c>
      <c r="B619" s="742" t="str">
        <f>IF(基本情報入力シート!C656="","",基本情報入力シート!C656)</f>
        <v/>
      </c>
      <c r="C619" s="750"/>
      <c r="D619" s="750"/>
      <c r="E619" s="750"/>
      <c r="F619" s="750"/>
      <c r="G619" s="750"/>
      <c r="H619" s="750"/>
      <c r="I619" s="761"/>
      <c r="J619" s="767" t="str">
        <f>IF(基本情報入力シート!M656="","",基本情報入力シート!M656)</f>
        <v/>
      </c>
      <c r="K619" s="768" t="str">
        <f>IF(基本情報入力シート!R656="","",基本情報入力シート!R656)</f>
        <v/>
      </c>
      <c r="L619" s="768" t="str">
        <f>IF(基本情報入力シート!W656="","",基本情報入力シート!W656)</f>
        <v/>
      </c>
      <c r="M619" s="784" t="str">
        <f>IF(基本情報入力シート!X656="","",基本情報入力シート!X656)</f>
        <v/>
      </c>
      <c r="N619" s="796" t="str">
        <f>IF(基本情報入力シート!Y656="","",基本情報入力シート!Y656)</f>
        <v/>
      </c>
      <c r="O619" s="804"/>
      <c r="P619" s="808"/>
      <c r="Q619" s="813"/>
      <c r="R619" s="820"/>
      <c r="S619" s="825"/>
      <c r="T619" s="830" t="str">
        <f>IFERROR(S619*VLOOKUP(AE619,'【参考】数式用3'!$AD$3:$BA$14,MATCH(N619,'【参考】数式用3'!$AD$2:$BA$2,0)),"")</f>
        <v/>
      </c>
      <c r="U619" s="835"/>
      <c r="V619" s="842"/>
      <c r="W619" s="843"/>
      <c r="X619" s="852" t="str">
        <f>IFERROR(V619*VLOOKUP(AF619,'【参考】数式用3'!$AD$15:$BA$23,MATCH(N619,'【参考】数式用3'!$AD$2:$BA$2,0)),"")</f>
        <v/>
      </c>
      <c r="Y619" s="861"/>
      <c r="Z619" s="864"/>
      <c r="AA619" s="870"/>
      <c r="AB619" s="852" t="str">
        <f>IFERROR(AA619*VLOOKUP(AG619,'【参考】数式用3'!$AD$24:$BA$27,MATCH(N619,'【参考】数式用3'!$AD$2:$BA$2,0)),"")</f>
        <v/>
      </c>
      <c r="AC619" s="878"/>
      <c r="AD619" s="881" t="str">
        <f t="shared" si="36"/>
        <v/>
      </c>
      <c r="AE619" s="884" t="str">
        <f t="shared" si="37"/>
        <v/>
      </c>
      <c r="AF619" s="884" t="str">
        <f t="shared" si="38"/>
        <v/>
      </c>
      <c r="AG619" s="884" t="str">
        <f t="shared" si="39"/>
        <v/>
      </c>
    </row>
    <row r="620" spans="1:33" ht="24.9" customHeight="1">
      <c r="A620" s="729">
        <v>605</v>
      </c>
      <c r="B620" s="742" t="str">
        <f>IF(基本情報入力シート!C657="","",基本情報入力シート!C657)</f>
        <v/>
      </c>
      <c r="C620" s="750"/>
      <c r="D620" s="750"/>
      <c r="E620" s="750"/>
      <c r="F620" s="750"/>
      <c r="G620" s="750"/>
      <c r="H620" s="750"/>
      <c r="I620" s="761"/>
      <c r="J620" s="767" t="str">
        <f>IF(基本情報入力シート!M657="","",基本情報入力シート!M657)</f>
        <v/>
      </c>
      <c r="K620" s="768" t="str">
        <f>IF(基本情報入力シート!R657="","",基本情報入力シート!R657)</f>
        <v/>
      </c>
      <c r="L620" s="768" t="str">
        <f>IF(基本情報入力シート!W657="","",基本情報入力シート!W657)</f>
        <v/>
      </c>
      <c r="M620" s="784" t="str">
        <f>IF(基本情報入力シート!X657="","",基本情報入力シート!X657)</f>
        <v/>
      </c>
      <c r="N620" s="796" t="str">
        <f>IF(基本情報入力シート!Y657="","",基本情報入力シート!Y657)</f>
        <v/>
      </c>
      <c r="O620" s="804"/>
      <c r="P620" s="808"/>
      <c r="Q620" s="813"/>
      <c r="R620" s="820"/>
      <c r="S620" s="825"/>
      <c r="T620" s="830" t="str">
        <f>IFERROR(S620*VLOOKUP(AE620,'【参考】数式用3'!$AD$3:$BA$14,MATCH(N620,'【参考】数式用3'!$AD$2:$BA$2,0)),"")</f>
        <v/>
      </c>
      <c r="U620" s="835"/>
      <c r="V620" s="842"/>
      <c r="W620" s="843"/>
      <c r="X620" s="852" t="str">
        <f>IFERROR(V620*VLOOKUP(AF620,'【参考】数式用3'!$AD$15:$BA$23,MATCH(N620,'【参考】数式用3'!$AD$2:$BA$2,0)),"")</f>
        <v/>
      </c>
      <c r="Y620" s="861"/>
      <c r="Z620" s="864"/>
      <c r="AA620" s="870"/>
      <c r="AB620" s="852" t="str">
        <f>IFERROR(AA620*VLOOKUP(AG620,'【参考】数式用3'!$AD$24:$BA$27,MATCH(N620,'【参考】数式用3'!$AD$2:$BA$2,0)),"")</f>
        <v/>
      </c>
      <c r="AC620" s="878"/>
      <c r="AD620" s="881" t="str">
        <f t="shared" si="36"/>
        <v/>
      </c>
      <c r="AE620" s="884" t="str">
        <f t="shared" si="37"/>
        <v/>
      </c>
      <c r="AF620" s="884" t="str">
        <f t="shared" si="38"/>
        <v/>
      </c>
      <c r="AG620" s="884" t="str">
        <f t="shared" si="39"/>
        <v/>
      </c>
    </row>
    <row r="621" spans="1:33" ht="24.9" customHeight="1">
      <c r="A621" s="729">
        <v>606</v>
      </c>
      <c r="B621" s="742" t="str">
        <f>IF(基本情報入力シート!C658="","",基本情報入力シート!C658)</f>
        <v/>
      </c>
      <c r="C621" s="750"/>
      <c r="D621" s="750"/>
      <c r="E621" s="750"/>
      <c r="F621" s="750"/>
      <c r="G621" s="750"/>
      <c r="H621" s="750"/>
      <c r="I621" s="761"/>
      <c r="J621" s="767" t="str">
        <f>IF(基本情報入力シート!M658="","",基本情報入力シート!M658)</f>
        <v/>
      </c>
      <c r="K621" s="768" t="str">
        <f>IF(基本情報入力シート!R658="","",基本情報入力シート!R658)</f>
        <v/>
      </c>
      <c r="L621" s="768" t="str">
        <f>IF(基本情報入力シート!W658="","",基本情報入力シート!W658)</f>
        <v/>
      </c>
      <c r="M621" s="784" t="str">
        <f>IF(基本情報入力シート!X658="","",基本情報入力シート!X658)</f>
        <v/>
      </c>
      <c r="N621" s="796" t="str">
        <f>IF(基本情報入力シート!Y658="","",基本情報入力シート!Y658)</f>
        <v/>
      </c>
      <c r="O621" s="804"/>
      <c r="P621" s="808"/>
      <c r="Q621" s="813"/>
      <c r="R621" s="820"/>
      <c r="S621" s="825"/>
      <c r="T621" s="830" t="str">
        <f>IFERROR(S621*VLOOKUP(AE621,'【参考】数式用3'!$AD$3:$BA$14,MATCH(N621,'【参考】数式用3'!$AD$2:$BA$2,0)),"")</f>
        <v/>
      </c>
      <c r="U621" s="835"/>
      <c r="V621" s="842"/>
      <c r="W621" s="843"/>
      <c r="X621" s="852" t="str">
        <f>IFERROR(V621*VLOOKUP(AF621,'【参考】数式用3'!$AD$15:$BA$23,MATCH(N621,'【参考】数式用3'!$AD$2:$BA$2,0)),"")</f>
        <v/>
      </c>
      <c r="Y621" s="861"/>
      <c r="Z621" s="864"/>
      <c r="AA621" s="870"/>
      <c r="AB621" s="852" t="str">
        <f>IFERROR(AA621*VLOOKUP(AG621,'【参考】数式用3'!$AD$24:$BA$27,MATCH(N621,'【参考】数式用3'!$AD$2:$BA$2,0)),"")</f>
        <v/>
      </c>
      <c r="AC621" s="878"/>
      <c r="AD621" s="881" t="str">
        <f t="shared" si="36"/>
        <v/>
      </c>
      <c r="AE621" s="884" t="str">
        <f t="shared" si="37"/>
        <v/>
      </c>
      <c r="AF621" s="884" t="str">
        <f t="shared" si="38"/>
        <v/>
      </c>
      <c r="AG621" s="884" t="str">
        <f t="shared" si="39"/>
        <v/>
      </c>
    </row>
    <row r="622" spans="1:33" ht="24.9" customHeight="1">
      <c r="A622" s="729">
        <v>607</v>
      </c>
      <c r="B622" s="742" t="str">
        <f>IF(基本情報入力シート!C659="","",基本情報入力シート!C659)</f>
        <v/>
      </c>
      <c r="C622" s="750"/>
      <c r="D622" s="750"/>
      <c r="E622" s="750"/>
      <c r="F622" s="750"/>
      <c r="G622" s="750"/>
      <c r="H622" s="750"/>
      <c r="I622" s="761"/>
      <c r="J622" s="767" t="str">
        <f>IF(基本情報入力シート!M659="","",基本情報入力シート!M659)</f>
        <v/>
      </c>
      <c r="K622" s="768" t="str">
        <f>IF(基本情報入力シート!R659="","",基本情報入力シート!R659)</f>
        <v/>
      </c>
      <c r="L622" s="768" t="str">
        <f>IF(基本情報入力シート!W659="","",基本情報入力シート!W659)</f>
        <v/>
      </c>
      <c r="M622" s="784" t="str">
        <f>IF(基本情報入力シート!X659="","",基本情報入力シート!X659)</f>
        <v/>
      </c>
      <c r="N622" s="796" t="str">
        <f>IF(基本情報入力シート!Y659="","",基本情報入力シート!Y659)</f>
        <v/>
      </c>
      <c r="O622" s="804"/>
      <c r="P622" s="808"/>
      <c r="Q622" s="813"/>
      <c r="R622" s="820"/>
      <c r="S622" s="825"/>
      <c r="T622" s="830" t="str">
        <f>IFERROR(S622*VLOOKUP(AE622,'【参考】数式用3'!$AD$3:$BA$14,MATCH(N622,'【参考】数式用3'!$AD$2:$BA$2,0)),"")</f>
        <v/>
      </c>
      <c r="U622" s="835"/>
      <c r="V622" s="842"/>
      <c r="W622" s="843"/>
      <c r="X622" s="852" t="str">
        <f>IFERROR(V622*VLOOKUP(AF622,'【参考】数式用3'!$AD$15:$BA$23,MATCH(N622,'【参考】数式用3'!$AD$2:$BA$2,0)),"")</f>
        <v/>
      </c>
      <c r="Y622" s="861"/>
      <c r="Z622" s="864"/>
      <c r="AA622" s="870"/>
      <c r="AB622" s="852" t="str">
        <f>IFERROR(AA622*VLOOKUP(AG622,'【参考】数式用3'!$AD$24:$BA$27,MATCH(N622,'【参考】数式用3'!$AD$2:$BA$2,0)),"")</f>
        <v/>
      </c>
      <c r="AC622" s="878"/>
      <c r="AD622" s="881" t="str">
        <f t="shared" si="36"/>
        <v/>
      </c>
      <c r="AE622" s="884" t="str">
        <f t="shared" si="37"/>
        <v/>
      </c>
      <c r="AF622" s="884" t="str">
        <f t="shared" si="38"/>
        <v/>
      </c>
      <c r="AG622" s="884" t="str">
        <f t="shared" si="39"/>
        <v/>
      </c>
    </row>
    <row r="623" spans="1:33" ht="24.9" customHeight="1">
      <c r="A623" s="729">
        <v>608</v>
      </c>
      <c r="B623" s="742" t="str">
        <f>IF(基本情報入力シート!C660="","",基本情報入力シート!C660)</f>
        <v/>
      </c>
      <c r="C623" s="750"/>
      <c r="D623" s="750"/>
      <c r="E623" s="750"/>
      <c r="F623" s="750"/>
      <c r="G623" s="750"/>
      <c r="H623" s="750"/>
      <c r="I623" s="761"/>
      <c r="J623" s="767" t="str">
        <f>IF(基本情報入力シート!M660="","",基本情報入力シート!M660)</f>
        <v/>
      </c>
      <c r="K623" s="768" t="str">
        <f>IF(基本情報入力シート!R660="","",基本情報入力シート!R660)</f>
        <v/>
      </c>
      <c r="L623" s="768" t="str">
        <f>IF(基本情報入力シート!W660="","",基本情報入力シート!W660)</f>
        <v/>
      </c>
      <c r="M623" s="784" t="str">
        <f>IF(基本情報入力シート!X660="","",基本情報入力シート!X660)</f>
        <v/>
      </c>
      <c r="N623" s="796" t="str">
        <f>IF(基本情報入力シート!Y660="","",基本情報入力シート!Y660)</f>
        <v/>
      </c>
      <c r="O623" s="804"/>
      <c r="P623" s="808"/>
      <c r="Q623" s="813"/>
      <c r="R623" s="820"/>
      <c r="S623" s="825"/>
      <c r="T623" s="830" t="str">
        <f>IFERROR(S623*VLOOKUP(AE623,'【参考】数式用3'!$AD$3:$BA$14,MATCH(N623,'【参考】数式用3'!$AD$2:$BA$2,0)),"")</f>
        <v/>
      </c>
      <c r="U623" s="835"/>
      <c r="V623" s="842"/>
      <c r="W623" s="843"/>
      <c r="X623" s="852" t="str">
        <f>IFERROR(V623*VLOOKUP(AF623,'【参考】数式用3'!$AD$15:$BA$23,MATCH(N623,'【参考】数式用3'!$AD$2:$BA$2,0)),"")</f>
        <v/>
      </c>
      <c r="Y623" s="861"/>
      <c r="Z623" s="864"/>
      <c r="AA623" s="870"/>
      <c r="AB623" s="852" t="str">
        <f>IFERROR(AA623*VLOOKUP(AG623,'【参考】数式用3'!$AD$24:$BA$27,MATCH(N623,'【参考】数式用3'!$AD$2:$BA$2,0)),"")</f>
        <v/>
      </c>
      <c r="AC623" s="878"/>
      <c r="AD623" s="881" t="str">
        <f t="shared" si="36"/>
        <v/>
      </c>
      <c r="AE623" s="884" t="str">
        <f t="shared" si="37"/>
        <v/>
      </c>
      <c r="AF623" s="884" t="str">
        <f t="shared" si="38"/>
        <v/>
      </c>
      <c r="AG623" s="884" t="str">
        <f t="shared" si="39"/>
        <v/>
      </c>
    </row>
    <row r="624" spans="1:33" ht="24.9" customHeight="1">
      <c r="A624" s="729">
        <v>609</v>
      </c>
      <c r="B624" s="742" t="str">
        <f>IF(基本情報入力シート!C661="","",基本情報入力シート!C661)</f>
        <v/>
      </c>
      <c r="C624" s="750"/>
      <c r="D624" s="750"/>
      <c r="E624" s="750"/>
      <c r="F624" s="750"/>
      <c r="G624" s="750"/>
      <c r="H624" s="750"/>
      <c r="I624" s="761"/>
      <c r="J624" s="767" t="str">
        <f>IF(基本情報入力シート!M661="","",基本情報入力シート!M661)</f>
        <v/>
      </c>
      <c r="K624" s="768" t="str">
        <f>IF(基本情報入力シート!R661="","",基本情報入力シート!R661)</f>
        <v/>
      </c>
      <c r="L624" s="768" t="str">
        <f>IF(基本情報入力シート!W661="","",基本情報入力シート!W661)</f>
        <v/>
      </c>
      <c r="M624" s="784" t="str">
        <f>IF(基本情報入力シート!X661="","",基本情報入力シート!X661)</f>
        <v/>
      </c>
      <c r="N624" s="796" t="str">
        <f>IF(基本情報入力シート!Y661="","",基本情報入力シート!Y661)</f>
        <v/>
      </c>
      <c r="O624" s="804"/>
      <c r="P624" s="808"/>
      <c r="Q624" s="813"/>
      <c r="R624" s="820"/>
      <c r="S624" s="825"/>
      <c r="T624" s="830" t="str">
        <f>IFERROR(S624*VLOOKUP(AE624,'【参考】数式用3'!$AD$3:$BA$14,MATCH(N624,'【参考】数式用3'!$AD$2:$BA$2,0)),"")</f>
        <v/>
      </c>
      <c r="U624" s="835"/>
      <c r="V624" s="842"/>
      <c r="W624" s="843"/>
      <c r="X624" s="852" t="str">
        <f>IFERROR(V624*VLOOKUP(AF624,'【参考】数式用3'!$AD$15:$BA$23,MATCH(N624,'【参考】数式用3'!$AD$2:$BA$2,0)),"")</f>
        <v/>
      </c>
      <c r="Y624" s="861"/>
      <c r="Z624" s="864"/>
      <c r="AA624" s="870"/>
      <c r="AB624" s="852" t="str">
        <f>IFERROR(AA624*VLOOKUP(AG624,'【参考】数式用3'!$AD$24:$BA$27,MATCH(N624,'【参考】数式用3'!$AD$2:$BA$2,0)),"")</f>
        <v/>
      </c>
      <c r="AC624" s="878"/>
      <c r="AD624" s="881" t="str">
        <f t="shared" si="36"/>
        <v/>
      </c>
      <c r="AE624" s="884" t="str">
        <f t="shared" si="37"/>
        <v/>
      </c>
      <c r="AF624" s="884" t="str">
        <f t="shared" si="38"/>
        <v/>
      </c>
      <c r="AG624" s="884" t="str">
        <f t="shared" si="39"/>
        <v/>
      </c>
    </row>
    <row r="625" spans="1:33" ht="24.9" customHeight="1">
      <c r="A625" s="729">
        <v>610</v>
      </c>
      <c r="B625" s="742" t="str">
        <f>IF(基本情報入力シート!C662="","",基本情報入力シート!C662)</f>
        <v/>
      </c>
      <c r="C625" s="750"/>
      <c r="D625" s="750"/>
      <c r="E625" s="750"/>
      <c r="F625" s="750"/>
      <c r="G625" s="750"/>
      <c r="H625" s="750"/>
      <c r="I625" s="761"/>
      <c r="J625" s="767" t="str">
        <f>IF(基本情報入力シート!M662="","",基本情報入力シート!M662)</f>
        <v/>
      </c>
      <c r="K625" s="768" t="str">
        <f>IF(基本情報入力シート!R662="","",基本情報入力シート!R662)</f>
        <v/>
      </c>
      <c r="L625" s="768" t="str">
        <f>IF(基本情報入力シート!W662="","",基本情報入力シート!W662)</f>
        <v/>
      </c>
      <c r="M625" s="784" t="str">
        <f>IF(基本情報入力シート!X662="","",基本情報入力シート!X662)</f>
        <v/>
      </c>
      <c r="N625" s="796" t="str">
        <f>IF(基本情報入力シート!Y662="","",基本情報入力シート!Y662)</f>
        <v/>
      </c>
      <c r="O625" s="804"/>
      <c r="P625" s="808"/>
      <c r="Q625" s="813"/>
      <c r="R625" s="820"/>
      <c r="S625" s="825"/>
      <c r="T625" s="830" t="str">
        <f>IFERROR(S625*VLOOKUP(AE625,'【参考】数式用3'!$AD$3:$BA$14,MATCH(N625,'【参考】数式用3'!$AD$2:$BA$2,0)),"")</f>
        <v/>
      </c>
      <c r="U625" s="835"/>
      <c r="V625" s="842"/>
      <c r="W625" s="843"/>
      <c r="X625" s="852" t="str">
        <f>IFERROR(V625*VLOOKUP(AF625,'【参考】数式用3'!$AD$15:$BA$23,MATCH(N625,'【参考】数式用3'!$AD$2:$BA$2,0)),"")</f>
        <v/>
      </c>
      <c r="Y625" s="861"/>
      <c r="Z625" s="864"/>
      <c r="AA625" s="870"/>
      <c r="AB625" s="852" t="str">
        <f>IFERROR(AA625*VLOOKUP(AG625,'【参考】数式用3'!$AD$24:$BA$27,MATCH(N625,'【参考】数式用3'!$AD$2:$BA$2,0)),"")</f>
        <v/>
      </c>
      <c r="AC625" s="878"/>
      <c r="AD625" s="881" t="str">
        <f t="shared" si="36"/>
        <v/>
      </c>
      <c r="AE625" s="884" t="str">
        <f t="shared" si="37"/>
        <v/>
      </c>
      <c r="AF625" s="884" t="str">
        <f t="shared" si="38"/>
        <v/>
      </c>
      <c r="AG625" s="884" t="str">
        <f t="shared" si="39"/>
        <v/>
      </c>
    </row>
    <row r="626" spans="1:33" ht="24.9" customHeight="1">
      <c r="A626" s="729">
        <v>611</v>
      </c>
      <c r="B626" s="742" t="str">
        <f>IF(基本情報入力シート!C663="","",基本情報入力シート!C663)</f>
        <v/>
      </c>
      <c r="C626" s="750"/>
      <c r="D626" s="750"/>
      <c r="E626" s="750"/>
      <c r="F626" s="750"/>
      <c r="G626" s="750"/>
      <c r="H626" s="750"/>
      <c r="I626" s="761"/>
      <c r="J626" s="767" t="str">
        <f>IF(基本情報入力シート!M663="","",基本情報入力シート!M663)</f>
        <v/>
      </c>
      <c r="K626" s="768" t="str">
        <f>IF(基本情報入力シート!R663="","",基本情報入力シート!R663)</f>
        <v/>
      </c>
      <c r="L626" s="768" t="str">
        <f>IF(基本情報入力シート!W663="","",基本情報入力シート!W663)</f>
        <v/>
      </c>
      <c r="M626" s="784" t="str">
        <f>IF(基本情報入力シート!X663="","",基本情報入力シート!X663)</f>
        <v/>
      </c>
      <c r="N626" s="796" t="str">
        <f>IF(基本情報入力シート!Y663="","",基本情報入力シート!Y663)</f>
        <v/>
      </c>
      <c r="O626" s="804"/>
      <c r="P626" s="808"/>
      <c r="Q626" s="813"/>
      <c r="R626" s="820"/>
      <c r="S626" s="825"/>
      <c r="T626" s="830" t="str">
        <f>IFERROR(S626*VLOOKUP(AE626,'【参考】数式用3'!$AD$3:$BA$14,MATCH(N626,'【参考】数式用3'!$AD$2:$BA$2,0)),"")</f>
        <v/>
      </c>
      <c r="U626" s="835"/>
      <c r="V626" s="842"/>
      <c r="W626" s="843"/>
      <c r="X626" s="852" t="str">
        <f>IFERROR(V626*VLOOKUP(AF626,'【参考】数式用3'!$AD$15:$BA$23,MATCH(N626,'【参考】数式用3'!$AD$2:$BA$2,0)),"")</f>
        <v/>
      </c>
      <c r="Y626" s="861"/>
      <c r="Z626" s="864"/>
      <c r="AA626" s="870"/>
      <c r="AB626" s="852" t="str">
        <f>IFERROR(AA626*VLOOKUP(AG626,'【参考】数式用3'!$AD$24:$BA$27,MATCH(N626,'【参考】数式用3'!$AD$2:$BA$2,0)),"")</f>
        <v/>
      </c>
      <c r="AC626" s="878"/>
      <c r="AD626" s="881" t="str">
        <f t="shared" si="36"/>
        <v/>
      </c>
      <c r="AE626" s="884" t="str">
        <f t="shared" si="37"/>
        <v/>
      </c>
      <c r="AF626" s="884" t="str">
        <f t="shared" si="38"/>
        <v/>
      </c>
      <c r="AG626" s="884" t="str">
        <f t="shared" si="39"/>
        <v/>
      </c>
    </row>
    <row r="627" spans="1:33" ht="24.9" customHeight="1">
      <c r="A627" s="729">
        <v>612</v>
      </c>
      <c r="B627" s="742" t="str">
        <f>IF(基本情報入力シート!C664="","",基本情報入力シート!C664)</f>
        <v/>
      </c>
      <c r="C627" s="750"/>
      <c r="D627" s="750"/>
      <c r="E627" s="750"/>
      <c r="F627" s="750"/>
      <c r="G627" s="750"/>
      <c r="H627" s="750"/>
      <c r="I627" s="761"/>
      <c r="J627" s="767" t="str">
        <f>IF(基本情報入力シート!M664="","",基本情報入力シート!M664)</f>
        <v/>
      </c>
      <c r="K627" s="768" t="str">
        <f>IF(基本情報入力シート!R664="","",基本情報入力シート!R664)</f>
        <v/>
      </c>
      <c r="L627" s="768" t="str">
        <f>IF(基本情報入力シート!W664="","",基本情報入力シート!W664)</f>
        <v/>
      </c>
      <c r="M627" s="784" t="str">
        <f>IF(基本情報入力シート!X664="","",基本情報入力シート!X664)</f>
        <v/>
      </c>
      <c r="N627" s="796" t="str">
        <f>IF(基本情報入力シート!Y664="","",基本情報入力シート!Y664)</f>
        <v/>
      </c>
      <c r="O627" s="804"/>
      <c r="P627" s="808"/>
      <c r="Q627" s="813"/>
      <c r="R627" s="820"/>
      <c r="S627" s="825"/>
      <c r="T627" s="830" t="str">
        <f>IFERROR(S627*VLOOKUP(AE627,'【参考】数式用3'!$AD$3:$BA$14,MATCH(N627,'【参考】数式用3'!$AD$2:$BA$2,0)),"")</f>
        <v/>
      </c>
      <c r="U627" s="835"/>
      <c r="V627" s="842"/>
      <c r="W627" s="843"/>
      <c r="X627" s="852" t="str">
        <f>IFERROR(V627*VLOOKUP(AF627,'【参考】数式用3'!$AD$15:$BA$23,MATCH(N627,'【参考】数式用3'!$AD$2:$BA$2,0)),"")</f>
        <v/>
      </c>
      <c r="Y627" s="861"/>
      <c r="Z627" s="864"/>
      <c r="AA627" s="870"/>
      <c r="AB627" s="852" t="str">
        <f>IFERROR(AA627*VLOOKUP(AG627,'【参考】数式用3'!$AD$24:$BA$27,MATCH(N627,'【参考】数式用3'!$AD$2:$BA$2,0)),"")</f>
        <v/>
      </c>
      <c r="AC627" s="878"/>
      <c r="AD627" s="881" t="str">
        <f t="shared" si="36"/>
        <v/>
      </c>
      <c r="AE627" s="884" t="str">
        <f t="shared" si="37"/>
        <v/>
      </c>
      <c r="AF627" s="884" t="str">
        <f t="shared" si="38"/>
        <v/>
      </c>
      <c r="AG627" s="884" t="str">
        <f t="shared" si="39"/>
        <v/>
      </c>
    </row>
    <row r="628" spans="1:33" ht="24.9" customHeight="1">
      <c r="A628" s="729">
        <v>613</v>
      </c>
      <c r="B628" s="742" t="str">
        <f>IF(基本情報入力シート!C665="","",基本情報入力シート!C665)</f>
        <v/>
      </c>
      <c r="C628" s="750"/>
      <c r="D628" s="750"/>
      <c r="E628" s="750"/>
      <c r="F628" s="750"/>
      <c r="G628" s="750"/>
      <c r="H628" s="750"/>
      <c r="I628" s="761"/>
      <c r="J628" s="767" t="str">
        <f>IF(基本情報入力シート!M665="","",基本情報入力シート!M665)</f>
        <v/>
      </c>
      <c r="K628" s="768" t="str">
        <f>IF(基本情報入力シート!R665="","",基本情報入力シート!R665)</f>
        <v/>
      </c>
      <c r="L628" s="768" t="str">
        <f>IF(基本情報入力シート!W665="","",基本情報入力シート!W665)</f>
        <v/>
      </c>
      <c r="M628" s="784" t="str">
        <f>IF(基本情報入力シート!X665="","",基本情報入力シート!X665)</f>
        <v/>
      </c>
      <c r="N628" s="796" t="str">
        <f>IF(基本情報入力シート!Y665="","",基本情報入力シート!Y665)</f>
        <v/>
      </c>
      <c r="O628" s="804"/>
      <c r="P628" s="808"/>
      <c r="Q628" s="813"/>
      <c r="R628" s="820"/>
      <c r="S628" s="825"/>
      <c r="T628" s="830" t="str">
        <f>IFERROR(S628*VLOOKUP(AE628,'【参考】数式用3'!$AD$3:$BA$14,MATCH(N628,'【参考】数式用3'!$AD$2:$BA$2,0)),"")</f>
        <v/>
      </c>
      <c r="U628" s="835"/>
      <c r="V628" s="842"/>
      <c r="W628" s="843"/>
      <c r="X628" s="852" t="str">
        <f>IFERROR(V628*VLOOKUP(AF628,'【参考】数式用3'!$AD$15:$BA$23,MATCH(N628,'【参考】数式用3'!$AD$2:$BA$2,0)),"")</f>
        <v/>
      </c>
      <c r="Y628" s="861"/>
      <c r="Z628" s="864"/>
      <c r="AA628" s="870"/>
      <c r="AB628" s="852" t="str">
        <f>IFERROR(AA628*VLOOKUP(AG628,'【参考】数式用3'!$AD$24:$BA$27,MATCH(N628,'【参考】数式用3'!$AD$2:$BA$2,0)),"")</f>
        <v/>
      </c>
      <c r="AC628" s="878"/>
      <c r="AD628" s="881" t="str">
        <f t="shared" si="36"/>
        <v/>
      </c>
      <c r="AE628" s="884" t="str">
        <f t="shared" si="37"/>
        <v/>
      </c>
      <c r="AF628" s="884" t="str">
        <f t="shared" si="38"/>
        <v/>
      </c>
      <c r="AG628" s="884" t="str">
        <f t="shared" si="39"/>
        <v/>
      </c>
    </row>
    <row r="629" spans="1:33" ht="24.9" customHeight="1">
      <c r="A629" s="729">
        <v>614</v>
      </c>
      <c r="B629" s="742" t="str">
        <f>IF(基本情報入力シート!C666="","",基本情報入力シート!C666)</f>
        <v/>
      </c>
      <c r="C629" s="750"/>
      <c r="D629" s="750"/>
      <c r="E629" s="750"/>
      <c r="F629" s="750"/>
      <c r="G629" s="750"/>
      <c r="H629" s="750"/>
      <c r="I629" s="761"/>
      <c r="J629" s="767" t="str">
        <f>IF(基本情報入力シート!M666="","",基本情報入力シート!M666)</f>
        <v/>
      </c>
      <c r="K629" s="768" t="str">
        <f>IF(基本情報入力シート!R666="","",基本情報入力シート!R666)</f>
        <v/>
      </c>
      <c r="L629" s="768" t="str">
        <f>IF(基本情報入力シート!W666="","",基本情報入力シート!W666)</f>
        <v/>
      </c>
      <c r="M629" s="784" t="str">
        <f>IF(基本情報入力シート!X666="","",基本情報入力シート!X666)</f>
        <v/>
      </c>
      <c r="N629" s="796" t="str">
        <f>IF(基本情報入力シート!Y666="","",基本情報入力シート!Y666)</f>
        <v/>
      </c>
      <c r="O629" s="804"/>
      <c r="P629" s="808"/>
      <c r="Q629" s="813"/>
      <c r="R629" s="820"/>
      <c r="S629" s="825"/>
      <c r="T629" s="830" t="str">
        <f>IFERROR(S629*VLOOKUP(AE629,'【参考】数式用3'!$AD$3:$BA$14,MATCH(N629,'【参考】数式用3'!$AD$2:$BA$2,0)),"")</f>
        <v/>
      </c>
      <c r="U629" s="835"/>
      <c r="V629" s="842"/>
      <c r="W629" s="843"/>
      <c r="X629" s="852" t="str">
        <f>IFERROR(V629*VLOOKUP(AF629,'【参考】数式用3'!$AD$15:$BA$23,MATCH(N629,'【参考】数式用3'!$AD$2:$BA$2,0)),"")</f>
        <v/>
      </c>
      <c r="Y629" s="861"/>
      <c r="Z629" s="864"/>
      <c r="AA629" s="870"/>
      <c r="AB629" s="852" t="str">
        <f>IFERROR(AA629*VLOOKUP(AG629,'【参考】数式用3'!$AD$24:$BA$27,MATCH(N629,'【参考】数式用3'!$AD$2:$BA$2,0)),"")</f>
        <v/>
      </c>
      <c r="AC629" s="878"/>
      <c r="AD629" s="881" t="str">
        <f t="shared" si="36"/>
        <v/>
      </c>
      <c r="AE629" s="884" t="str">
        <f t="shared" si="37"/>
        <v/>
      </c>
      <c r="AF629" s="884" t="str">
        <f t="shared" si="38"/>
        <v/>
      </c>
      <c r="AG629" s="884" t="str">
        <f t="shared" si="39"/>
        <v/>
      </c>
    </row>
    <row r="630" spans="1:33" ht="24.9" customHeight="1">
      <c r="A630" s="729">
        <v>615</v>
      </c>
      <c r="B630" s="742" t="str">
        <f>IF(基本情報入力シート!C667="","",基本情報入力シート!C667)</f>
        <v/>
      </c>
      <c r="C630" s="750"/>
      <c r="D630" s="750"/>
      <c r="E630" s="750"/>
      <c r="F630" s="750"/>
      <c r="G630" s="750"/>
      <c r="H630" s="750"/>
      <c r="I630" s="761"/>
      <c r="J630" s="767" t="str">
        <f>IF(基本情報入力シート!M667="","",基本情報入力シート!M667)</f>
        <v/>
      </c>
      <c r="K630" s="768" t="str">
        <f>IF(基本情報入力シート!R667="","",基本情報入力シート!R667)</f>
        <v/>
      </c>
      <c r="L630" s="768" t="str">
        <f>IF(基本情報入力シート!W667="","",基本情報入力シート!W667)</f>
        <v/>
      </c>
      <c r="M630" s="784" t="str">
        <f>IF(基本情報入力シート!X667="","",基本情報入力シート!X667)</f>
        <v/>
      </c>
      <c r="N630" s="796" t="str">
        <f>IF(基本情報入力シート!Y667="","",基本情報入力シート!Y667)</f>
        <v/>
      </c>
      <c r="O630" s="804"/>
      <c r="P630" s="808"/>
      <c r="Q630" s="813"/>
      <c r="R630" s="820"/>
      <c r="S630" s="825"/>
      <c r="T630" s="830" t="str">
        <f>IFERROR(S630*VLOOKUP(AE630,'【参考】数式用3'!$AD$3:$BA$14,MATCH(N630,'【参考】数式用3'!$AD$2:$BA$2,0)),"")</f>
        <v/>
      </c>
      <c r="U630" s="835"/>
      <c r="V630" s="842"/>
      <c r="W630" s="843"/>
      <c r="X630" s="852" t="str">
        <f>IFERROR(V630*VLOOKUP(AF630,'【参考】数式用3'!$AD$15:$BA$23,MATCH(N630,'【参考】数式用3'!$AD$2:$BA$2,0)),"")</f>
        <v/>
      </c>
      <c r="Y630" s="861"/>
      <c r="Z630" s="864"/>
      <c r="AA630" s="870"/>
      <c r="AB630" s="852" t="str">
        <f>IFERROR(AA630*VLOOKUP(AG630,'【参考】数式用3'!$AD$24:$BA$27,MATCH(N630,'【参考】数式用3'!$AD$2:$BA$2,0)),"")</f>
        <v/>
      </c>
      <c r="AC630" s="878"/>
      <c r="AD630" s="881" t="str">
        <f t="shared" si="36"/>
        <v/>
      </c>
      <c r="AE630" s="884" t="str">
        <f t="shared" si="37"/>
        <v/>
      </c>
      <c r="AF630" s="884" t="str">
        <f t="shared" si="38"/>
        <v/>
      </c>
      <c r="AG630" s="884" t="str">
        <f t="shared" si="39"/>
        <v/>
      </c>
    </row>
    <row r="631" spans="1:33" ht="24.9" customHeight="1">
      <c r="A631" s="729">
        <v>616</v>
      </c>
      <c r="B631" s="742" t="str">
        <f>IF(基本情報入力シート!C668="","",基本情報入力シート!C668)</f>
        <v/>
      </c>
      <c r="C631" s="750"/>
      <c r="D631" s="750"/>
      <c r="E631" s="750"/>
      <c r="F631" s="750"/>
      <c r="G631" s="750"/>
      <c r="H631" s="750"/>
      <c r="I631" s="761"/>
      <c r="J631" s="767" t="str">
        <f>IF(基本情報入力シート!M668="","",基本情報入力シート!M668)</f>
        <v/>
      </c>
      <c r="K631" s="768" t="str">
        <f>IF(基本情報入力シート!R668="","",基本情報入力シート!R668)</f>
        <v/>
      </c>
      <c r="L631" s="768" t="str">
        <f>IF(基本情報入力シート!W668="","",基本情報入力シート!W668)</f>
        <v/>
      </c>
      <c r="M631" s="784" t="str">
        <f>IF(基本情報入力シート!X668="","",基本情報入力シート!X668)</f>
        <v/>
      </c>
      <c r="N631" s="796" t="str">
        <f>IF(基本情報入力シート!Y668="","",基本情報入力シート!Y668)</f>
        <v/>
      </c>
      <c r="O631" s="804"/>
      <c r="P631" s="808"/>
      <c r="Q631" s="813"/>
      <c r="R631" s="820"/>
      <c r="S631" s="825"/>
      <c r="T631" s="830" t="str">
        <f>IFERROR(S631*VLOOKUP(AE631,'【参考】数式用3'!$AD$3:$BA$14,MATCH(N631,'【参考】数式用3'!$AD$2:$BA$2,0)),"")</f>
        <v/>
      </c>
      <c r="U631" s="835"/>
      <c r="V631" s="842"/>
      <c r="W631" s="843"/>
      <c r="X631" s="852" t="str">
        <f>IFERROR(V631*VLOOKUP(AF631,'【参考】数式用3'!$AD$15:$BA$23,MATCH(N631,'【参考】数式用3'!$AD$2:$BA$2,0)),"")</f>
        <v/>
      </c>
      <c r="Y631" s="861"/>
      <c r="Z631" s="864"/>
      <c r="AA631" s="870"/>
      <c r="AB631" s="852" t="str">
        <f>IFERROR(AA631*VLOOKUP(AG631,'【参考】数式用3'!$AD$24:$BA$27,MATCH(N631,'【参考】数式用3'!$AD$2:$BA$2,0)),"")</f>
        <v/>
      </c>
      <c r="AC631" s="878"/>
      <c r="AD631" s="881" t="str">
        <f t="shared" si="36"/>
        <v/>
      </c>
      <c r="AE631" s="884" t="str">
        <f t="shared" si="37"/>
        <v/>
      </c>
      <c r="AF631" s="884" t="str">
        <f t="shared" si="38"/>
        <v/>
      </c>
      <c r="AG631" s="884" t="str">
        <f t="shared" si="39"/>
        <v/>
      </c>
    </row>
    <row r="632" spans="1:33" ht="24.9" customHeight="1">
      <c r="A632" s="729">
        <v>617</v>
      </c>
      <c r="B632" s="742" t="str">
        <f>IF(基本情報入力シート!C669="","",基本情報入力シート!C669)</f>
        <v/>
      </c>
      <c r="C632" s="750"/>
      <c r="D632" s="750"/>
      <c r="E632" s="750"/>
      <c r="F632" s="750"/>
      <c r="G632" s="750"/>
      <c r="H632" s="750"/>
      <c r="I632" s="761"/>
      <c r="J632" s="767" t="str">
        <f>IF(基本情報入力シート!M669="","",基本情報入力シート!M669)</f>
        <v/>
      </c>
      <c r="K632" s="768" t="str">
        <f>IF(基本情報入力シート!R669="","",基本情報入力シート!R669)</f>
        <v/>
      </c>
      <c r="L632" s="768" t="str">
        <f>IF(基本情報入力シート!W669="","",基本情報入力シート!W669)</f>
        <v/>
      </c>
      <c r="M632" s="784" t="str">
        <f>IF(基本情報入力シート!X669="","",基本情報入力シート!X669)</f>
        <v/>
      </c>
      <c r="N632" s="796" t="str">
        <f>IF(基本情報入力シート!Y669="","",基本情報入力シート!Y669)</f>
        <v/>
      </c>
      <c r="O632" s="804"/>
      <c r="P632" s="808"/>
      <c r="Q632" s="813"/>
      <c r="R632" s="820"/>
      <c r="S632" s="825"/>
      <c r="T632" s="830" t="str">
        <f>IFERROR(S632*VLOOKUP(AE632,'【参考】数式用3'!$AD$3:$BA$14,MATCH(N632,'【参考】数式用3'!$AD$2:$BA$2,0)),"")</f>
        <v/>
      </c>
      <c r="U632" s="835"/>
      <c r="V632" s="842"/>
      <c r="W632" s="843"/>
      <c r="X632" s="852" t="str">
        <f>IFERROR(V632*VLOOKUP(AF632,'【参考】数式用3'!$AD$15:$BA$23,MATCH(N632,'【参考】数式用3'!$AD$2:$BA$2,0)),"")</f>
        <v/>
      </c>
      <c r="Y632" s="861"/>
      <c r="Z632" s="864"/>
      <c r="AA632" s="870"/>
      <c r="AB632" s="852" t="str">
        <f>IFERROR(AA632*VLOOKUP(AG632,'【参考】数式用3'!$AD$24:$BA$27,MATCH(N632,'【参考】数式用3'!$AD$2:$BA$2,0)),"")</f>
        <v/>
      </c>
      <c r="AC632" s="878"/>
      <c r="AD632" s="881" t="str">
        <f t="shared" si="36"/>
        <v/>
      </c>
      <c r="AE632" s="884" t="str">
        <f t="shared" si="37"/>
        <v/>
      </c>
      <c r="AF632" s="884" t="str">
        <f t="shared" si="38"/>
        <v/>
      </c>
      <c r="AG632" s="884" t="str">
        <f t="shared" si="39"/>
        <v/>
      </c>
    </row>
    <row r="633" spans="1:33" ht="24.9" customHeight="1">
      <c r="A633" s="729">
        <v>618</v>
      </c>
      <c r="B633" s="742" t="str">
        <f>IF(基本情報入力シート!C670="","",基本情報入力シート!C670)</f>
        <v/>
      </c>
      <c r="C633" s="750"/>
      <c r="D633" s="750"/>
      <c r="E633" s="750"/>
      <c r="F633" s="750"/>
      <c r="G633" s="750"/>
      <c r="H633" s="750"/>
      <c r="I633" s="761"/>
      <c r="J633" s="767" t="str">
        <f>IF(基本情報入力シート!M670="","",基本情報入力シート!M670)</f>
        <v/>
      </c>
      <c r="K633" s="768" t="str">
        <f>IF(基本情報入力シート!R670="","",基本情報入力シート!R670)</f>
        <v/>
      </c>
      <c r="L633" s="768" t="str">
        <f>IF(基本情報入力シート!W670="","",基本情報入力シート!W670)</f>
        <v/>
      </c>
      <c r="M633" s="784" t="str">
        <f>IF(基本情報入力シート!X670="","",基本情報入力シート!X670)</f>
        <v/>
      </c>
      <c r="N633" s="796" t="str">
        <f>IF(基本情報入力シート!Y670="","",基本情報入力シート!Y670)</f>
        <v/>
      </c>
      <c r="O633" s="804"/>
      <c r="P633" s="808"/>
      <c r="Q633" s="813"/>
      <c r="R633" s="820"/>
      <c r="S633" s="825"/>
      <c r="T633" s="830" t="str">
        <f>IFERROR(S633*VLOOKUP(AE633,'【参考】数式用3'!$AD$3:$BA$14,MATCH(N633,'【参考】数式用3'!$AD$2:$BA$2,0)),"")</f>
        <v/>
      </c>
      <c r="U633" s="835"/>
      <c r="V633" s="842"/>
      <c r="W633" s="843"/>
      <c r="X633" s="852" t="str">
        <f>IFERROR(V633*VLOOKUP(AF633,'【参考】数式用3'!$AD$15:$BA$23,MATCH(N633,'【参考】数式用3'!$AD$2:$BA$2,0)),"")</f>
        <v/>
      </c>
      <c r="Y633" s="861"/>
      <c r="Z633" s="864"/>
      <c r="AA633" s="870"/>
      <c r="AB633" s="852" t="str">
        <f>IFERROR(AA633*VLOOKUP(AG633,'【参考】数式用3'!$AD$24:$BA$27,MATCH(N633,'【参考】数式用3'!$AD$2:$BA$2,0)),"")</f>
        <v/>
      </c>
      <c r="AC633" s="878"/>
      <c r="AD633" s="881" t="str">
        <f t="shared" si="36"/>
        <v/>
      </c>
      <c r="AE633" s="884" t="str">
        <f t="shared" si="37"/>
        <v/>
      </c>
      <c r="AF633" s="884" t="str">
        <f t="shared" si="38"/>
        <v/>
      </c>
      <c r="AG633" s="884" t="str">
        <f t="shared" si="39"/>
        <v/>
      </c>
    </row>
    <row r="634" spans="1:33" ht="24.9" customHeight="1">
      <c r="A634" s="729">
        <v>619</v>
      </c>
      <c r="B634" s="742" t="str">
        <f>IF(基本情報入力シート!C671="","",基本情報入力シート!C671)</f>
        <v/>
      </c>
      <c r="C634" s="750"/>
      <c r="D634" s="750"/>
      <c r="E634" s="750"/>
      <c r="F634" s="750"/>
      <c r="G634" s="750"/>
      <c r="H634" s="750"/>
      <c r="I634" s="761"/>
      <c r="J634" s="767" t="str">
        <f>IF(基本情報入力シート!M671="","",基本情報入力シート!M671)</f>
        <v/>
      </c>
      <c r="K634" s="768" t="str">
        <f>IF(基本情報入力シート!R671="","",基本情報入力シート!R671)</f>
        <v/>
      </c>
      <c r="L634" s="768" t="str">
        <f>IF(基本情報入力シート!W671="","",基本情報入力シート!W671)</f>
        <v/>
      </c>
      <c r="M634" s="784" t="str">
        <f>IF(基本情報入力シート!X671="","",基本情報入力シート!X671)</f>
        <v/>
      </c>
      <c r="N634" s="796" t="str">
        <f>IF(基本情報入力シート!Y671="","",基本情報入力シート!Y671)</f>
        <v/>
      </c>
      <c r="O634" s="804"/>
      <c r="P634" s="808"/>
      <c r="Q634" s="813"/>
      <c r="R634" s="820"/>
      <c r="S634" s="825"/>
      <c r="T634" s="830" t="str">
        <f>IFERROR(S634*VLOOKUP(AE634,'【参考】数式用3'!$AD$3:$BA$14,MATCH(N634,'【参考】数式用3'!$AD$2:$BA$2,0)),"")</f>
        <v/>
      </c>
      <c r="U634" s="835"/>
      <c r="V634" s="842"/>
      <c r="W634" s="843"/>
      <c r="X634" s="852" t="str">
        <f>IFERROR(V634*VLOOKUP(AF634,'【参考】数式用3'!$AD$15:$BA$23,MATCH(N634,'【参考】数式用3'!$AD$2:$BA$2,0)),"")</f>
        <v/>
      </c>
      <c r="Y634" s="861"/>
      <c r="Z634" s="864"/>
      <c r="AA634" s="870"/>
      <c r="AB634" s="852" t="str">
        <f>IFERROR(AA634*VLOOKUP(AG634,'【参考】数式用3'!$AD$24:$BA$27,MATCH(N634,'【参考】数式用3'!$AD$2:$BA$2,0)),"")</f>
        <v/>
      </c>
      <c r="AC634" s="878"/>
      <c r="AD634" s="881" t="str">
        <f t="shared" si="36"/>
        <v/>
      </c>
      <c r="AE634" s="884" t="str">
        <f t="shared" si="37"/>
        <v/>
      </c>
      <c r="AF634" s="884" t="str">
        <f t="shared" si="38"/>
        <v/>
      </c>
      <c r="AG634" s="884" t="str">
        <f t="shared" si="39"/>
        <v/>
      </c>
    </row>
    <row r="635" spans="1:33" ht="24.9" customHeight="1">
      <c r="A635" s="729">
        <v>620</v>
      </c>
      <c r="B635" s="742" t="str">
        <f>IF(基本情報入力シート!C672="","",基本情報入力シート!C672)</f>
        <v/>
      </c>
      <c r="C635" s="750"/>
      <c r="D635" s="750"/>
      <c r="E635" s="750"/>
      <c r="F635" s="750"/>
      <c r="G635" s="750"/>
      <c r="H635" s="750"/>
      <c r="I635" s="761"/>
      <c r="J635" s="767" t="str">
        <f>IF(基本情報入力シート!M672="","",基本情報入力シート!M672)</f>
        <v/>
      </c>
      <c r="K635" s="768" t="str">
        <f>IF(基本情報入力シート!R672="","",基本情報入力シート!R672)</f>
        <v/>
      </c>
      <c r="L635" s="768" t="str">
        <f>IF(基本情報入力シート!W672="","",基本情報入力シート!W672)</f>
        <v/>
      </c>
      <c r="M635" s="784" t="str">
        <f>IF(基本情報入力シート!X672="","",基本情報入力シート!X672)</f>
        <v/>
      </c>
      <c r="N635" s="796" t="str">
        <f>IF(基本情報入力シート!Y672="","",基本情報入力シート!Y672)</f>
        <v/>
      </c>
      <c r="O635" s="804"/>
      <c r="P635" s="808"/>
      <c r="Q635" s="813"/>
      <c r="R635" s="820"/>
      <c r="S635" s="825"/>
      <c r="T635" s="830" t="str">
        <f>IFERROR(S635*VLOOKUP(AE635,'【参考】数式用3'!$AD$3:$BA$14,MATCH(N635,'【参考】数式用3'!$AD$2:$BA$2,0)),"")</f>
        <v/>
      </c>
      <c r="U635" s="835"/>
      <c r="V635" s="842"/>
      <c r="W635" s="843"/>
      <c r="X635" s="852" t="str">
        <f>IFERROR(V635*VLOOKUP(AF635,'【参考】数式用3'!$AD$15:$BA$23,MATCH(N635,'【参考】数式用3'!$AD$2:$BA$2,0)),"")</f>
        <v/>
      </c>
      <c r="Y635" s="861"/>
      <c r="Z635" s="864"/>
      <c r="AA635" s="870"/>
      <c r="AB635" s="852" t="str">
        <f>IFERROR(AA635*VLOOKUP(AG635,'【参考】数式用3'!$AD$24:$BA$27,MATCH(N635,'【参考】数式用3'!$AD$2:$BA$2,0)),"")</f>
        <v/>
      </c>
      <c r="AC635" s="878"/>
      <c r="AD635" s="881" t="str">
        <f t="shared" si="36"/>
        <v/>
      </c>
      <c r="AE635" s="884" t="str">
        <f t="shared" si="37"/>
        <v/>
      </c>
      <c r="AF635" s="884" t="str">
        <f t="shared" si="38"/>
        <v/>
      </c>
      <c r="AG635" s="884" t="str">
        <f t="shared" si="39"/>
        <v/>
      </c>
    </row>
    <row r="636" spans="1:33" ht="24.9" customHeight="1">
      <c r="A636" s="729">
        <v>621</v>
      </c>
      <c r="B636" s="742" t="str">
        <f>IF(基本情報入力シート!C673="","",基本情報入力シート!C673)</f>
        <v/>
      </c>
      <c r="C636" s="750"/>
      <c r="D636" s="750"/>
      <c r="E636" s="750"/>
      <c r="F636" s="750"/>
      <c r="G636" s="750"/>
      <c r="H636" s="750"/>
      <c r="I636" s="761"/>
      <c r="J636" s="767" t="str">
        <f>IF(基本情報入力シート!M673="","",基本情報入力シート!M673)</f>
        <v/>
      </c>
      <c r="K636" s="768" t="str">
        <f>IF(基本情報入力シート!R673="","",基本情報入力シート!R673)</f>
        <v/>
      </c>
      <c r="L636" s="768" t="str">
        <f>IF(基本情報入力シート!W673="","",基本情報入力シート!W673)</f>
        <v/>
      </c>
      <c r="M636" s="784" t="str">
        <f>IF(基本情報入力シート!X673="","",基本情報入力シート!X673)</f>
        <v/>
      </c>
      <c r="N636" s="796" t="str">
        <f>IF(基本情報入力シート!Y673="","",基本情報入力シート!Y673)</f>
        <v/>
      </c>
      <c r="O636" s="804"/>
      <c r="P636" s="808"/>
      <c r="Q636" s="813"/>
      <c r="R636" s="820"/>
      <c r="S636" s="825"/>
      <c r="T636" s="830" t="str">
        <f>IFERROR(S636*VLOOKUP(AE636,'【参考】数式用3'!$AD$3:$BA$14,MATCH(N636,'【参考】数式用3'!$AD$2:$BA$2,0)),"")</f>
        <v/>
      </c>
      <c r="U636" s="835"/>
      <c r="V636" s="842"/>
      <c r="W636" s="843"/>
      <c r="X636" s="852" t="str">
        <f>IFERROR(V636*VLOOKUP(AF636,'【参考】数式用3'!$AD$15:$BA$23,MATCH(N636,'【参考】数式用3'!$AD$2:$BA$2,0)),"")</f>
        <v/>
      </c>
      <c r="Y636" s="861"/>
      <c r="Z636" s="864"/>
      <c r="AA636" s="870"/>
      <c r="AB636" s="852" t="str">
        <f>IFERROR(AA636*VLOOKUP(AG636,'【参考】数式用3'!$AD$24:$BA$27,MATCH(N636,'【参考】数式用3'!$AD$2:$BA$2,0)),"")</f>
        <v/>
      </c>
      <c r="AC636" s="878"/>
      <c r="AD636" s="881" t="str">
        <f t="shared" si="36"/>
        <v/>
      </c>
      <c r="AE636" s="884" t="str">
        <f t="shared" si="37"/>
        <v/>
      </c>
      <c r="AF636" s="884" t="str">
        <f t="shared" si="38"/>
        <v/>
      </c>
      <c r="AG636" s="884" t="str">
        <f t="shared" si="39"/>
        <v/>
      </c>
    </row>
    <row r="637" spans="1:33" ht="24.9" customHeight="1">
      <c r="A637" s="729">
        <v>622</v>
      </c>
      <c r="B637" s="742" t="str">
        <f>IF(基本情報入力シート!C674="","",基本情報入力シート!C674)</f>
        <v/>
      </c>
      <c r="C637" s="750"/>
      <c r="D637" s="750"/>
      <c r="E637" s="750"/>
      <c r="F637" s="750"/>
      <c r="G637" s="750"/>
      <c r="H637" s="750"/>
      <c r="I637" s="761"/>
      <c r="J637" s="767" t="str">
        <f>IF(基本情報入力シート!M674="","",基本情報入力シート!M674)</f>
        <v/>
      </c>
      <c r="K637" s="768" t="str">
        <f>IF(基本情報入力シート!R674="","",基本情報入力シート!R674)</f>
        <v/>
      </c>
      <c r="L637" s="768" t="str">
        <f>IF(基本情報入力シート!W674="","",基本情報入力シート!W674)</f>
        <v/>
      </c>
      <c r="M637" s="784" t="str">
        <f>IF(基本情報入力シート!X674="","",基本情報入力シート!X674)</f>
        <v/>
      </c>
      <c r="N637" s="796" t="str">
        <f>IF(基本情報入力シート!Y674="","",基本情報入力シート!Y674)</f>
        <v/>
      </c>
      <c r="O637" s="804"/>
      <c r="P637" s="808"/>
      <c r="Q637" s="813"/>
      <c r="R637" s="820"/>
      <c r="S637" s="825"/>
      <c r="T637" s="830" t="str">
        <f>IFERROR(S637*VLOOKUP(AE637,'【参考】数式用3'!$AD$3:$BA$14,MATCH(N637,'【参考】数式用3'!$AD$2:$BA$2,0)),"")</f>
        <v/>
      </c>
      <c r="U637" s="835"/>
      <c r="V637" s="842"/>
      <c r="W637" s="843"/>
      <c r="X637" s="852" t="str">
        <f>IFERROR(V637*VLOOKUP(AF637,'【参考】数式用3'!$AD$15:$BA$23,MATCH(N637,'【参考】数式用3'!$AD$2:$BA$2,0)),"")</f>
        <v/>
      </c>
      <c r="Y637" s="861"/>
      <c r="Z637" s="864"/>
      <c r="AA637" s="870"/>
      <c r="AB637" s="852" t="str">
        <f>IFERROR(AA637*VLOOKUP(AG637,'【参考】数式用3'!$AD$24:$BA$27,MATCH(N637,'【参考】数式用3'!$AD$2:$BA$2,0)),"")</f>
        <v/>
      </c>
      <c r="AC637" s="878"/>
      <c r="AD637" s="881" t="str">
        <f t="shared" si="36"/>
        <v/>
      </c>
      <c r="AE637" s="884" t="str">
        <f t="shared" si="37"/>
        <v/>
      </c>
      <c r="AF637" s="884" t="str">
        <f t="shared" si="38"/>
        <v/>
      </c>
      <c r="AG637" s="884" t="str">
        <f t="shared" si="39"/>
        <v/>
      </c>
    </row>
    <row r="638" spans="1:33" ht="24.9" customHeight="1">
      <c r="A638" s="729">
        <v>623</v>
      </c>
      <c r="B638" s="742" t="str">
        <f>IF(基本情報入力シート!C675="","",基本情報入力シート!C675)</f>
        <v/>
      </c>
      <c r="C638" s="750"/>
      <c r="D638" s="750"/>
      <c r="E638" s="750"/>
      <c r="F638" s="750"/>
      <c r="G638" s="750"/>
      <c r="H638" s="750"/>
      <c r="I638" s="761"/>
      <c r="J638" s="767" t="str">
        <f>IF(基本情報入力シート!M675="","",基本情報入力シート!M675)</f>
        <v/>
      </c>
      <c r="K638" s="768" t="str">
        <f>IF(基本情報入力シート!R675="","",基本情報入力シート!R675)</f>
        <v/>
      </c>
      <c r="L638" s="768" t="str">
        <f>IF(基本情報入力シート!W675="","",基本情報入力シート!W675)</f>
        <v/>
      </c>
      <c r="M638" s="784" t="str">
        <f>IF(基本情報入力シート!X675="","",基本情報入力シート!X675)</f>
        <v/>
      </c>
      <c r="N638" s="796" t="str">
        <f>IF(基本情報入力シート!Y675="","",基本情報入力シート!Y675)</f>
        <v/>
      </c>
      <c r="O638" s="804"/>
      <c r="P638" s="808"/>
      <c r="Q638" s="813"/>
      <c r="R638" s="820"/>
      <c r="S638" s="825"/>
      <c r="T638" s="830" t="str">
        <f>IFERROR(S638*VLOOKUP(AE638,'【参考】数式用3'!$AD$3:$BA$14,MATCH(N638,'【参考】数式用3'!$AD$2:$BA$2,0)),"")</f>
        <v/>
      </c>
      <c r="U638" s="835"/>
      <c r="V638" s="842"/>
      <c r="W638" s="843"/>
      <c r="X638" s="852" t="str">
        <f>IFERROR(V638*VLOOKUP(AF638,'【参考】数式用3'!$AD$15:$BA$23,MATCH(N638,'【参考】数式用3'!$AD$2:$BA$2,0)),"")</f>
        <v/>
      </c>
      <c r="Y638" s="861"/>
      <c r="Z638" s="864"/>
      <c r="AA638" s="870"/>
      <c r="AB638" s="852" t="str">
        <f>IFERROR(AA638*VLOOKUP(AG638,'【参考】数式用3'!$AD$24:$BA$27,MATCH(N638,'【参考】数式用3'!$AD$2:$BA$2,0)),"")</f>
        <v/>
      </c>
      <c r="AC638" s="878"/>
      <c r="AD638" s="881" t="str">
        <f t="shared" si="36"/>
        <v/>
      </c>
      <c r="AE638" s="884" t="str">
        <f t="shared" si="37"/>
        <v/>
      </c>
      <c r="AF638" s="884" t="str">
        <f t="shared" si="38"/>
        <v/>
      </c>
      <c r="AG638" s="884" t="str">
        <f t="shared" si="39"/>
        <v/>
      </c>
    </row>
    <row r="639" spans="1:33" ht="24.9" customHeight="1">
      <c r="A639" s="729">
        <v>624</v>
      </c>
      <c r="B639" s="742" t="str">
        <f>IF(基本情報入力シート!C676="","",基本情報入力シート!C676)</f>
        <v/>
      </c>
      <c r="C639" s="750"/>
      <c r="D639" s="750"/>
      <c r="E639" s="750"/>
      <c r="F639" s="750"/>
      <c r="G639" s="750"/>
      <c r="H639" s="750"/>
      <c r="I639" s="761"/>
      <c r="J639" s="767" t="str">
        <f>IF(基本情報入力シート!M676="","",基本情報入力シート!M676)</f>
        <v/>
      </c>
      <c r="K639" s="768" t="str">
        <f>IF(基本情報入力シート!R676="","",基本情報入力シート!R676)</f>
        <v/>
      </c>
      <c r="L639" s="768" t="str">
        <f>IF(基本情報入力シート!W676="","",基本情報入力シート!W676)</f>
        <v/>
      </c>
      <c r="M639" s="784" t="str">
        <f>IF(基本情報入力シート!X676="","",基本情報入力シート!X676)</f>
        <v/>
      </c>
      <c r="N639" s="796" t="str">
        <f>IF(基本情報入力シート!Y676="","",基本情報入力シート!Y676)</f>
        <v/>
      </c>
      <c r="O639" s="804"/>
      <c r="P639" s="808"/>
      <c r="Q639" s="813"/>
      <c r="R639" s="820"/>
      <c r="S639" s="825"/>
      <c r="T639" s="830" t="str">
        <f>IFERROR(S639*VLOOKUP(AE639,'【参考】数式用3'!$AD$3:$BA$14,MATCH(N639,'【参考】数式用3'!$AD$2:$BA$2,0)),"")</f>
        <v/>
      </c>
      <c r="U639" s="835"/>
      <c r="V639" s="842"/>
      <c r="W639" s="843"/>
      <c r="X639" s="852" t="str">
        <f>IFERROR(V639*VLOOKUP(AF639,'【参考】数式用3'!$AD$15:$BA$23,MATCH(N639,'【参考】数式用3'!$AD$2:$BA$2,0)),"")</f>
        <v/>
      </c>
      <c r="Y639" s="861"/>
      <c r="Z639" s="864"/>
      <c r="AA639" s="870"/>
      <c r="AB639" s="852" t="str">
        <f>IFERROR(AA639*VLOOKUP(AG639,'【参考】数式用3'!$AD$24:$BA$27,MATCH(N639,'【参考】数式用3'!$AD$2:$BA$2,0)),"")</f>
        <v/>
      </c>
      <c r="AC639" s="878"/>
      <c r="AD639" s="881" t="str">
        <f t="shared" si="36"/>
        <v/>
      </c>
      <c r="AE639" s="884" t="str">
        <f t="shared" si="37"/>
        <v/>
      </c>
      <c r="AF639" s="884" t="str">
        <f t="shared" si="38"/>
        <v/>
      </c>
      <c r="AG639" s="884" t="str">
        <f t="shared" si="39"/>
        <v/>
      </c>
    </row>
    <row r="640" spans="1:33" ht="24.9" customHeight="1">
      <c r="A640" s="729">
        <v>625</v>
      </c>
      <c r="B640" s="742" t="str">
        <f>IF(基本情報入力シート!C677="","",基本情報入力シート!C677)</f>
        <v/>
      </c>
      <c r="C640" s="750"/>
      <c r="D640" s="750"/>
      <c r="E640" s="750"/>
      <c r="F640" s="750"/>
      <c r="G640" s="750"/>
      <c r="H640" s="750"/>
      <c r="I640" s="761"/>
      <c r="J640" s="767" t="str">
        <f>IF(基本情報入力シート!M677="","",基本情報入力シート!M677)</f>
        <v/>
      </c>
      <c r="K640" s="768" t="str">
        <f>IF(基本情報入力シート!R677="","",基本情報入力シート!R677)</f>
        <v/>
      </c>
      <c r="L640" s="768" t="str">
        <f>IF(基本情報入力シート!W677="","",基本情報入力シート!W677)</f>
        <v/>
      </c>
      <c r="M640" s="784" t="str">
        <f>IF(基本情報入力シート!X677="","",基本情報入力シート!X677)</f>
        <v/>
      </c>
      <c r="N640" s="796" t="str">
        <f>IF(基本情報入力シート!Y677="","",基本情報入力シート!Y677)</f>
        <v/>
      </c>
      <c r="O640" s="804"/>
      <c r="P640" s="808"/>
      <c r="Q640" s="813"/>
      <c r="R640" s="820"/>
      <c r="S640" s="825"/>
      <c r="T640" s="830" t="str">
        <f>IFERROR(S640*VLOOKUP(AE640,'【参考】数式用3'!$AD$3:$BA$14,MATCH(N640,'【参考】数式用3'!$AD$2:$BA$2,0)),"")</f>
        <v/>
      </c>
      <c r="U640" s="835"/>
      <c r="V640" s="842"/>
      <c r="W640" s="843"/>
      <c r="X640" s="852" t="str">
        <f>IFERROR(V640*VLOOKUP(AF640,'【参考】数式用3'!$AD$15:$BA$23,MATCH(N640,'【参考】数式用3'!$AD$2:$BA$2,0)),"")</f>
        <v/>
      </c>
      <c r="Y640" s="861"/>
      <c r="Z640" s="864"/>
      <c r="AA640" s="870"/>
      <c r="AB640" s="852" t="str">
        <f>IFERROR(AA640*VLOOKUP(AG640,'【参考】数式用3'!$AD$24:$BA$27,MATCH(N640,'【参考】数式用3'!$AD$2:$BA$2,0)),"")</f>
        <v/>
      </c>
      <c r="AC640" s="878"/>
      <c r="AD640" s="881" t="str">
        <f t="shared" si="36"/>
        <v/>
      </c>
      <c r="AE640" s="884" t="str">
        <f t="shared" si="37"/>
        <v/>
      </c>
      <c r="AF640" s="884" t="str">
        <f t="shared" si="38"/>
        <v/>
      </c>
      <c r="AG640" s="884" t="str">
        <f t="shared" si="39"/>
        <v/>
      </c>
    </row>
    <row r="641" spans="1:33" ht="24.9" customHeight="1">
      <c r="A641" s="729">
        <v>626</v>
      </c>
      <c r="B641" s="742" t="str">
        <f>IF(基本情報入力シート!C678="","",基本情報入力シート!C678)</f>
        <v/>
      </c>
      <c r="C641" s="750"/>
      <c r="D641" s="750"/>
      <c r="E641" s="750"/>
      <c r="F641" s="750"/>
      <c r="G641" s="750"/>
      <c r="H641" s="750"/>
      <c r="I641" s="761"/>
      <c r="J641" s="767" t="str">
        <f>IF(基本情報入力シート!M678="","",基本情報入力シート!M678)</f>
        <v/>
      </c>
      <c r="K641" s="768" t="str">
        <f>IF(基本情報入力シート!R678="","",基本情報入力シート!R678)</f>
        <v/>
      </c>
      <c r="L641" s="768" t="str">
        <f>IF(基本情報入力シート!W678="","",基本情報入力シート!W678)</f>
        <v/>
      </c>
      <c r="M641" s="784" t="str">
        <f>IF(基本情報入力シート!X678="","",基本情報入力シート!X678)</f>
        <v/>
      </c>
      <c r="N641" s="796" t="str">
        <f>IF(基本情報入力シート!Y678="","",基本情報入力シート!Y678)</f>
        <v/>
      </c>
      <c r="O641" s="804"/>
      <c r="P641" s="808"/>
      <c r="Q641" s="813"/>
      <c r="R641" s="820"/>
      <c r="S641" s="825"/>
      <c r="T641" s="830" t="str">
        <f>IFERROR(S641*VLOOKUP(AE641,'【参考】数式用3'!$AD$3:$BA$14,MATCH(N641,'【参考】数式用3'!$AD$2:$BA$2,0)),"")</f>
        <v/>
      </c>
      <c r="U641" s="835"/>
      <c r="V641" s="842"/>
      <c r="W641" s="843"/>
      <c r="X641" s="852" t="str">
        <f>IFERROR(V641*VLOOKUP(AF641,'【参考】数式用3'!$AD$15:$BA$23,MATCH(N641,'【参考】数式用3'!$AD$2:$BA$2,0)),"")</f>
        <v/>
      </c>
      <c r="Y641" s="861"/>
      <c r="Z641" s="864"/>
      <c r="AA641" s="870"/>
      <c r="AB641" s="852" t="str">
        <f>IFERROR(AA641*VLOOKUP(AG641,'【参考】数式用3'!$AD$24:$BA$27,MATCH(N641,'【参考】数式用3'!$AD$2:$BA$2,0)),"")</f>
        <v/>
      </c>
      <c r="AC641" s="878"/>
      <c r="AD641" s="881" t="str">
        <f t="shared" si="36"/>
        <v/>
      </c>
      <c r="AE641" s="884" t="str">
        <f t="shared" si="37"/>
        <v/>
      </c>
      <c r="AF641" s="884" t="str">
        <f t="shared" si="38"/>
        <v/>
      </c>
      <c r="AG641" s="884" t="str">
        <f t="shared" si="39"/>
        <v/>
      </c>
    </row>
    <row r="642" spans="1:33" ht="24.9" customHeight="1">
      <c r="A642" s="729">
        <v>627</v>
      </c>
      <c r="B642" s="742" t="str">
        <f>IF(基本情報入力シート!C679="","",基本情報入力シート!C679)</f>
        <v/>
      </c>
      <c r="C642" s="750"/>
      <c r="D642" s="750"/>
      <c r="E642" s="750"/>
      <c r="F642" s="750"/>
      <c r="G642" s="750"/>
      <c r="H642" s="750"/>
      <c r="I642" s="761"/>
      <c r="J642" s="767" t="str">
        <f>IF(基本情報入力シート!M679="","",基本情報入力シート!M679)</f>
        <v/>
      </c>
      <c r="K642" s="768" t="str">
        <f>IF(基本情報入力シート!R679="","",基本情報入力シート!R679)</f>
        <v/>
      </c>
      <c r="L642" s="768" t="str">
        <f>IF(基本情報入力シート!W679="","",基本情報入力シート!W679)</f>
        <v/>
      </c>
      <c r="M642" s="784" t="str">
        <f>IF(基本情報入力シート!X679="","",基本情報入力シート!X679)</f>
        <v/>
      </c>
      <c r="N642" s="796" t="str">
        <f>IF(基本情報入力シート!Y679="","",基本情報入力シート!Y679)</f>
        <v/>
      </c>
      <c r="O642" s="804"/>
      <c r="P642" s="808"/>
      <c r="Q642" s="813"/>
      <c r="R642" s="820"/>
      <c r="S642" s="825"/>
      <c r="T642" s="830" t="str">
        <f>IFERROR(S642*VLOOKUP(AE642,'【参考】数式用3'!$AD$3:$BA$14,MATCH(N642,'【参考】数式用3'!$AD$2:$BA$2,0)),"")</f>
        <v/>
      </c>
      <c r="U642" s="835"/>
      <c r="V642" s="842"/>
      <c r="W642" s="843"/>
      <c r="X642" s="852" t="str">
        <f>IFERROR(V642*VLOOKUP(AF642,'【参考】数式用3'!$AD$15:$BA$23,MATCH(N642,'【参考】数式用3'!$AD$2:$BA$2,0)),"")</f>
        <v/>
      </c>
      <c r="Y642" s="861"/>
      <c r="Z642" s="864"/>
      <c r="AA642" s="870"/>
      <c r="AB642" s="852" t="str">
        <f>IFERROR(AA642*VLOOKUP(AG642,'【参考】数式用3'!$AD$24:$BA$27,MATCH(N642,'【参考】数式用3'!$AD$2:$BA$2,0)),"")</f>
        <v/>
      </c>
      <c r="AC642" s="878"/>
      <c r="AD642" s="881" t="str">
        <f t="shared" si="36"/>
        <v/>
      </c>
      <c r="AE642" s="884" t="str">
        <f t="shared" si="37"/>
        <v/>
      </c>
      <c r="AF642" s="884" t="str">
        <f t="shared" si="38"/>
        <v/>
      </c>
      <c r="AG642" s="884" t="str">
        <f t="shared" si="39"/>
        <v/>
      </c>
    </row>
    <row r="643" spans="1:33" ht="24.9" customHeight="1">
      <c r="A643" s="729">
        <v>628</v>
      </c>
      <c r="B643" s="742" t="str">
        <f>IF(基本情報入力シート!C680="","",基本情報入力シート!C680)</f>
        <v/>
      </c>
      <c r="C643" s="750"/>
      <c r="D643" s="750"/>
      <c r="E643" s="750"/>
      <c r="F643" s="750"/>
      <c r="G643" s="750"/>
      <c r="H643" s="750"/>
      <c r="I643" s="761"/>
      <c r="J643" s="767" t="str">
        <f>IF(基本情報入力シート!M680="","",基本情報入力シート!M680)</f>
        <v/>
      </c>
      <c r="K643" s="768" t="str">
        <f>IF(基本情報入力シート!R680="","",基本情報入力シート!R680)</f>
        <v/>
      </c>
      <c r="L643" s="768" t="str">
        <f>IF(基本情報入力シート!W680="","",基本情報入力シート!W680)</f>
        <v/>
      </c>
      <c r="M643" s="784" t="str">
        <f>IF(基本情報入力シート!X680="","",基本情報入力シート!X680)</f>
        <v/>
      </c>
      <c r="N643" s="796" t="str">
        <f>IF(基本情報入力シート!Y680="","",基本情報入力シート!Y680)</f>
        <v/>
      </c>
      <c r="O643" s="804"/>
      <c r="P643" s="808"/>
      <c r="Q643" s="813"/>
      <c r="R643" s="820"/>
      <c r="S643" s="825"/>
      <c r="T643" s="830" t="str">
        <f>IFERROR(S643*VLOOKUP(AE643,'【参考】数式用3'!$AD$3:$BA$14,MATCH(N643,'【参考】数式用3'!$AD$2:$BA$2,0)),"")</f>
        <v/>
      </c>
      <c r="U643" s="835"/>
      <c r="V643" s="842"/>
      <c r="W643" s="843"/>
      <c r="X643" s="852" t="str">
        <f>IFERROR(V643*VLOOKUP(AF643,'【参考】数式用3'!$AD$15:$BA$23,MATCH(N643,'【参考】数式用3'!$AD$2:$BA$2,0)),"")</f>
        <v/>
      </c>
      <c r="Y643" s="861"/>
      <c r="Z643" s="864"/>
      <c r="AA643" s="870"/>
      <c r="AB643" s="852" t="str">
        <f>IFERROR(AA643*VLOOKUP(AG643,'【参考】数式用3'!$AD$24:$BA$27,MATCH(N643,'【参考】数式用3'!$AD$2:$BA$2,0)),"")</f>
        <v/>
      </c>
      <c r="AC643" s="878"/>
      <c r="AD643" s="881" t="str">
        <f t="shared" si="36"/>
        <v/>
      </c>
      <c r="AE643" s="884" t="str">
        <f t="shared" si="37"/>
        <v/>
      </c>
      <c r="AF643" s="884" t="str">
        <f t="shared" si="38"/>
        <v/>
      </c>
      <c r="AG643" s="884" t="str">
        <f t="shared" si="39"/>
        <v/>
      </c>
    </row>
    <row r="644" spans="1:33" ht="24.9" customHeight="1">
      <c r="A644" s="729">
        <v>629</v>
      </c>
      <c r="B644" s="742" t="str">
        <f>IF(基本情報入力シート!C681="","",基本情報入力シート!C681)</f>
        <v/>
      </c>
      <c r="C644" s="750"/>
      <c r="D644" s="750"/>
      <c r="E644" s="750"/>
      <c r="F644" s="750"/>
      <c r="G644" s="750"/>
      <c r="H644" s="750"/>
      <c r="I644" s="761"/>
      <c r="J644" s="767" t="str">
        <f>IF(基本情報入力シート!M681="","",基本情報入力シート!M681)</f>
        <v/>
      </c>
      <c r="K644" s="768" t="str">
        <f>IF(基本情報入力シート!R681="","",基本情報入力シート!R681)</f>
        <v/>
      </c>
      <c r="L644" s="768" t="str">
        <f>IF(基本情報入力シート!W681="","",基本情報入力シート!W681)</f>
        <v/>
      </c>
      <c r="M644" s="784" t="str">
        <f>IF(基本情報入力シート!X681="","",基本情報入力シート!X681)</f>
        <v/>
      </c>
      <c r="N644" s="796" t="str">
        <f>IF(基本情報入力シート!Y681="","",基本情報入力シート!Y681)</f>
        <v/>
      </c>
      <c r="O644" s="804"/>
      <c r="P644" s="808"/>
      <c r="Q644" s="813"/>
      <c r="R644" s="820"/>
      <c r="S644" s="825"/>
      <c r="T644" s="830" t="str">
        <f>IFERROR(S644*VLOOKUP(AE644,'【参考】数式用3'!$AD$3:$BA$14,MATCH(N644,'【参考】数式用3'!$AD$2:$BA$2,0)),"")</f>
        <v/>
      </c>
      <c r="U644" s="835"/>
      <c r="V644" s="842"/>
      <c r="W644" s="843"/>
      <c r="X644" s="852" t="str">
        <f>IFERROR(V644*VLOOKUP(AF644,'【参考】数式用3'!$AD$15:$BA$23,MATCH(N644,'【参考】数式用3'!$AD$2:$BA$2,0)),"")</f>
        <v/>
      </c>
      <c r="Y644" s="861"/>
      <c r="Z644" s="864"/>
      <c r="AA644" s="870"/>
      <c r="AB644" s="852" t="str">
        <f>IFERROR(AA644*VLOOKUP(AG644,'【参考】数式用3'!$AD$24:$BA$27,MATCH(N644,'【参考】数式用3'!$AD$2:$BA$2,0)),"")</f>
        <v/>
      </c>
      <c r="AC644" s="878"/>
      <c r="AD644" s="881" t="str">
        <f t="shared" si="36"/>
        <v/>
      </c>
      <c r="AE644" s="884" t="str">
        <f t="shared" si="37"/>
        <v/>
      </c>
      <c r="AF644" s="884" t="str">
        <f t="shared" si="38"/>
        <v/>
      </c>
      <c r="AG644" s="884" t="str">
        <f t="shared" si="39"/>
        <v/>
      </c>
    </row>
    <row r="645" spans="1:33" ht="24.9" customHeight="1">
      <c r="A645" s="729">
        <v>630</v>
      </c>
      <c r="B645" s="742" t="str">
        <f>IF(基本情報入力シート!C682="","",基本情報入力シート!C682)</f>
        <v/>
      </c>
      <c r="C645" s="750"/>
      <c r="D645" s="750"/>
      <c r="E645" s="750"/>
      <c r="F645" s="750"/>
      <c r="G645" s="750"/>
      <c r="H645" s="750"/>
      <c r="I645" s="761"/>
      <c r="J645" s="767" t="str">
        <f>IF(基本情報入力シート!M682="","",基本情報入力シート!M682)</f>
        <v/>
      </c>
      <c r="K645" s="768" t="str">
        <f>IF(基本情報入力シート!R682="","",基本情報入力シート!R682)</f>
        <v/>
      </c>
      <c r="L645" s="768" t="str">
        <f>IF(基本情報入力シート!W682="","",基本情報入力シート!W682)</f>
        <v/>
      </c>
      <c r="M645" s="784" t="str">
        <f>IF(基本情報入力シート!X682="","",基本情報入力シート!X682)</f>
        <v/>
      </c>
      <c r="N645" s="796" t="str">
        <f>IF(基本情報入力シート!Y682="","",基本情報入力シート!Y682)</f>
        <v/>
      </c>
      <c r="O645" s="804"/>
      <c r="P645" s="808"/>
      <c r="Q645" s="813"/>
      <c r="R645" s="820"/>
      <c r="S645" s="825"/>
      <c r="T645" s="830" t="str">
        <f>IFERROR(S645*VLOOKUP(AE645,'【参考】数式用3'!$AD$3:$BA$14,MATCH(N645,'【参考】数式用3'!$AD$2:$BA$2,0)),"")</f>
        <v/>
      </c>
      <c r="U645" s="835"/>
      <c r="V645" s="842"/>
      <c r="W645" s="843"/>
      <c r="X645" s="852" t="str">
        <f>IFERROR(V645*VLOOKUP(AF645,'【参考】数式用3'!$AD$15:$BA$23,MATCH(N645,'【参考】数式用3'!$AD$2:$BA$2,0)),"")</f>
        <v/>
      </c>
      <c r="Y645" s="861"/>
      <c r="Z645" s="864"/>
      <c r="AA645" s="870"/>
      <c r="AB645" s="852" t="str">
        <f>IFERROR(AA645*VLOOKUP(AG645,'【参考】数式用3'!$AD$24:$BA$27,MATCH(N645,'【参考】数式用3'!$AD$2:$BA$2,0)),"")</f>
        <v/>
      </c>
      <c r="AC645" s="878"/>
      <c r="AD645" s="881" t="str">
        <f t="shared" si="36"/>
        <v/>
      </c>
      <c r="AE645" s="884" t="str">
        <f t="shared" si="37"/>
        <v/>
      </c>
      <c r="AF645" s="884" t="str">
        <f t="shared" si="38"/>
        <v/>
      </c>
      <c r="AG645" s="884" t="str">
        <f t="shared" si="39"/>
        <v/>
      </c>
    </row>
    <row r="646" spans="1:33" ht="24.9" customHeight="1">
      <c r="A646" s="729">
        <v>631</v>
      </c>
      <c r="B646" s="742" t="str">
        <f>IF(基本情報入力シート!C683="","",基本情報入力シート!C683)</f>
        <v/>
      </c>
      <c r="C646" s="750"/>
      <c r="D646" s="750"/>
      <c r="E646" s="750"/>
      <c r="F646" s="750"/>
      <c r="G646" s="750"/>
      <c r="H646" s="750"/>
      <c r="I646" s="761"/>
      <c r="J646" s="767" t="str">
        <f>IF(基本情報入力シート!M683="","",基本情報入力シート!M683)</f>
        <v/>
      </c>
      <c r="K646" s="768" t="str">
        <f>IF(基本情報入力シート!R683="","",基本情報入力シート!R683)</f>
        <v/>
      </c>
      <c r="L646" s="768" t="str">
        <f>IF(基本情報入力シート!W683="","",基本情報入力シート!W683)</f>
        <v/>
      </c>
      <c r="M646" s="784" t="str">
        <f>IF(基本情報入力シート!X683="","",基本情報入力シート!X683)</f>
        <v/>
      </c>
      <c r="N646" s="796" t="str">
        <f>IF(基本情報入力シート!Y683="","",基本情報入力シート!Y683)</f>
        <v/>
      </c>
      <c r="O646" s="804"/>
      <c r="P646" s="808"/>
      <c r="Q646" s="813"/>
      <c r="R646" s="820"/>
      <c r="S646" s="825"/>
      <c r="T646" s="830" t="str">
        <f>IFERROR(S646*VLOOKUP(AE646,'【参考】数式用3'!$AD$3:$BA$14,MATCH(N646,'【参考】数式用3'!$AD$2:$BA$2,0)),"")</f>
        <v/>
      </c>
      <c r="U646" s="835"/>
      <c r="V646" s="842"/>
      <c r="W646" s="843"/>
      <c r="X646" s="852" t="str">
        <f>IFERROR(V646*VLOOKUP(AF646,'【参考】数式用3'!$AD$15:$BA$23,MATCH(N646,'【参考】数式用3'!$AD$2:$BA$2,0)),"")</f>
        <v/>
      </c>
      <c r="Y646" s="861"/>
      <c r="Z646" s="864"/>
      <c r="AA646" s="870"/>
      <c r="AB646" s="852" t="str">
        <f>IFERROR(AA646*VLOOKUP(AG646,'【参考】数式用3'!$AD$24:$BA$27,MATCH(N646,'【参考】数式用3'!$AD$2:$BA$2,0)),"")</f>
        <v/>
      </c>
      <c r="AC646" s="878"/>
      <c r="AD646" s="881" t="str">
        <f t="shared" si="36"/>
        <v/>
      </c>
      <c r="AE646" s="884" t="str">
        <f t="shared" si="37"/>
        <v/>
      </c>
      <c r="AF646" s="884" t="str">
        <f t="shared" si="38"/>
        <v/>
      </c>
      <c r="AG646" s="884" t="str">
        <f t="shared" si="39"/>
        <v/>
      </c>
    </row>
    <row r="647" spans="1:33" ht="24.9" customHeight="1">
      <c r="A647" s="729">
        <v>632</v>
      </c>
      <c r="B647" s="742" t="str">
        <f>IF(基本情報入力シート!C684="","",基本情報入力シート!C684)</f>
        <v/>
      </c>
      <c r="C647" s="750"/>
      <c r="D647" s="750"/>
      <c r="E647" s="750"/>
      <c r="F647" s="750"/>
      <c r="G647" s="750"/>
      <c r="H647" s="750"/>
      <c r="I647" s="761"/>
      <c r="J647" s="767" t="str">
        <f>IF(基本情報入力シート!M684="","",基本情報入力シート!M684)</f>
        <v/>
      </c>
      <c r="K647" s="768" t="str">
        <f>IF(基本情報入力シート!R684="","",基本情報入力シート!R684)</f>
        <v/>
      </c>
      <c r="L647" s="768" t="str">
        <f>IF(基本情報入力シート!W684="","",基本情報入力シート!W684)</f>
        <v/>
      </c>
      <c r="M647" s="784" t="str">
        <f>IF(基本情報入力シート!X684="","",基本情報入力シート!X684)</f>
        <v/>
      </c>
      <c r="N647" s="796" t="str">
        <f>IF(基本情報入力シート!Y684="","",基本情報入力シート!Y684)</f>
        <v/>
      </c>
      <c r="O647" s="804"/>
      <c r="P647" s="808"/>
      <c r="Q647" s="813"/>
      <c r="R647" s="820"/>
      <c r="S647" s="825"/>
      <c r="T647" s="830" t="str">
        <f>IFERROR(S647*VLOOKUP(AE647,'【参考】数式用3'!$AD$3:$BA$14,MATCH(N647,'【参考】数式用3'!$AD$2:$BA$2,0)),"")</f>
        <v/>
      </c>
      <c r="U647" s="835"/>
      <c r="V647" s="842"/>
      <c r="W647" s="843"/>
      <c r="X647" s="852" t="str">
        <f>IFERROR(V647*VLOOKUP(AF647,'【参考】数式用3'!$AD$15:$BA$23,MATCH(N647,'【参考】数式用3'!$AD$2:$BA$2,0)),"")</f>
        <v/>
      </c>
      <c r="Y647" s="861"/>
      <c r="Z647" s="864"/>
      <c r="AA647" s="870"/>
      <c r="AB647" s="852" t="str">
        <f>IFERROR(AA647*VLOOKUP(AG647,'【参考】数式用3'!$AD$24:$BA$27,MATCH(N647,'【参考】数式用3'!$AD$2:$BA$2,0)),"")</f>
        <v/>
      </c>
      <c r="AC647" s="878"/>
      <c r="AD647" s="881" t="str">
        <f t="shared" si="36"/>
        <v/>
      </c>
      <c r="AE647" s="884" t="str">
        <f t="shared" si="37"/>
        <v/>
      </c>
      <c r="AF647" s="884" t="str">
        <f t="shared" si="38"/>
        <v/>
      </c>
      <c r="AG647" s="884" t="str">
        <f t="shared" si="39"/>
        <v/>
      </c>
    </row>
    <row r="648" spans="1:33" ht="24.9" customHeight="1">
      <c r="A648" s="729">
        <v>633</v>
      </c>
      <c r="B648" s="742" t="str">
        <f>IF(基本情報入力シート!C685="","",基本情報入力シート!C685)</f>
        <v/>
      </c>
      <c r="C648" s="750"/>
      <c r="D648" s="750"/>
      <c r="E648" s="750"/>
      <c r="F648" s="750"/>
      <c r="G648" s="750"/>
      <c r="H648" s="750"/>
      <c r="I648" s="761"/>
      <c r="J648" s="767" t="str">
        <f>IF(基本情報入力シート!M685="","",基本情報入力シート!M685)</f>
        <v/>
      </c>
      <c r="K648" s="768" t="str">
        <f>IF(基本情報入力シート!R685="","",基本情報入力シート!R685)</f>
        <v/>
      </c>
      <c r="L648" s="768" t="str">
        <f>IF(基本情報入力シート!W685="","",基本情報入力シート!W685)</f>
        <v/>
      </c>
      <c r="M648" s="784" t="str">
        <f>IF(基本情報入力シート!X685="","",基本情報入力シート!X685)</f>
        <v/>
      </c>
      <c r="N648" s="796" t="str">
        <f>IF(基本情報入力シート!Y685="","",基本情報入力シート!Y685)</f>
        <v/>
      </c>
      <c r="O648" s="804"/>
      <c r="P648" s="808"/>
      <c r="Q648" s="813"/>
      <c r="R648" s="820"/>
      <c r="S648" s="825"/>
      <c r="T648" s="830" t="str">
        <f>IFERROR(S648*VLOOKUP(AE648,'【参考】数式用3'!$AD$3:$BA$14,MATCH(N648,'【参考】数式用3'!$AD$2:$BA$2,0)),"")</f>
        <v/>
      </c>
      <c r="U648" s="835"/>
      <c r="V648" s="842"/>
      <c r="W648" s="843"/>
      <c r="X648" s="852" t="str">
        <f>IFERROR(V648*VLOOKUP(AF648,'【参考】数式用3'!$AD$15:$BA$23,MATCH(N648,'【参考】数式用3'!$AD$2:$BA$2,0)),"")</f>
        <v/>
      </c>
      <c r="Y648" s="861"/>
      <c r="Z648" s="864"/>
      <c r="AA648" s="870"/>
      <c r="AB648" s="852" t="str">
        <f>IFERROR(AA648*VLOOKUP(AG648,'【参考】数式用3'!$AD$24:$BA$27,MATCH(N648,'【参考】数式用3'!$AD$2:$BA$2,0)),"")</f>
        <v/>
      </c>
      <c r="AC648" s="878"/>
      <c r="AD648" s="881" t="str">
        <f t="shared" si="36"/>
        <v/>
      </c>
      <c r="AE648" s="884" t="str">
        <f t="shared" si="37"/>
        <v/>
      </c>
      <c r="AF648" s="884" t="str">
        <f t="shared" si="38"/>
        <v/>
      </c>
      <c r="AG648" s="884" t="str">
        <f t="shared" si="39"/>
        <v/>
      </c>
    </row>
    <row r="649" spans="1:33" ht="24.9" customHeight="1">
      <c r="A649" s="729">
        <v>634</v>
      </c>
      <c r="B649" s="742" t="str">
        <f>IF(基本情報入力シート!C686="","",基本情報入力シート!C686)</f>
        <v/>
      </c>
      <c r="C649" s="750"/>
      <c r="D649" s="750"/>
      <c r="E649" s="750"/>
      <c r="F649" s="750"/>
      <c r="G649" s="750"/>
      <c r="H649" s="750"/>
      <c r="I649" s="761"/>
      <c r="J649" s="767" t="str">
        <f>IF(基本情報入力シート!M686="","",基本情報入力シート!M686)</f>
        <v/>
      </c>
      <c r="K649" s="768" t="str">
        <f>IF(基本情報入力シート!R686="","",基本情報入力シート!R686)</f>
        <v/>
      </c>
      <c r="L649" s="768" t="str">
        <f>IF(基本情報入力シート!W686="","",基本情報入力シート!W686)</f>
        <v/>
      </c>
      <c r="M649" s="784" t="str">
        <f>IF(基本情報入力シート!X686="","",基本情報入力シート!X686)</f>
        <v/>
      </c>
      <c r="N649" s="796" t="str">
        <f>IF(基本情報入力シート!Y686="","",基本情報入力シート!Y686)</f>
        <v/>
      </c>
      <c r="O649" s="804"/>
      <c r="P649" s="808"/>
      <c r="Q649" s="813"/>
      <c r="R649" s="820"/>
      <c r="S649" s="825"/>
      <c r="T649" s="830" t="str">
        <f>IFERROR(S649*VLOOKUP(AE649,'【参考】数式用3'!$AD$3:$BA$14,MATCH(N649,'【参考】数式用3'!$AD$2:$BA$2,0)),"")</f>
        <v/>
      </c>
      <c r="U649" s="835"/>
      <c r="V649" s="842"/>
      <c r="W649" s="843"/>
      <c r="X649" s="852" t="str">
        <f>IFERROR(V649*VLOOKUP(AF649,'【参考】数式用3'!$AD$15:$BA$23,MATCH(N649,'【参考】数式用3'!$AD$2:$BA$2,0)),"")</f>
        <v/>
      </c>
      <c r="Y649" s="861"/>
      <c r="Z649" s="864"/>
      <c r="AA649" s="870"/>
      <c r="AB649" s="852" t="str">
        <f>IFERROR(AA649*VLOOKUP(AG649,'【参考】数式用3'!$AD$24:$BA$27,MATCH(N649,'【参考】数式用3'!$AD$2:$BA$2,0)),"")</f>
        <v/>
      </c>
      <c r="AC649" s="878"/>
      <c r="AD649" s="881" t="str">
        <f t="shared" si="36"/>
        <v/>
      </c>
      <c r="AE649" s="884" t="str">
        <f t="shared" si="37"/>
        <v/>
      </c>
      <c r="AF649" s="884" t="str">
        <f t="shared" si="38"/>
        <v/>
      </c>
      <c r="AG649" s="884" t="str">
        <f t="shared" si="39"/>
        <v/>
      </c>
    </row>
    <row r="650" spans="1:33" ht="24.9" customHeight="1">
      <c r="A650" s="729">
        <v>635</v>
      </c>
      <c r="B650" s="742" t="str">
        <f>IF(基本情報入力シート!C687="","",基本情報入力シート!C687)</f>
        <v/>
      </c>
      <c r="C650" s="750"/>
      <c r="D650" s="750"/>
      <c r="E650" s="750"/>
      <c r="F650" s="750"/>
      <c r="G650" s="750"/>
      <c r="H650" s="750"/>
      <c r="I650" s="761"/>
      <c r="J650" s="767" t="str">
        <f>IF(基本情報入力シート!M687="","",基本情報入力シート!M687)</f>
        <v/>
      </c>
      <c r="K650" s="768" t="str">
        <f>IF(基本情報入力シート!R687="","",基本情報入力シート!R687)</f>
        <v/>
      </c>
      <c r="L650" s="768" t="str">
        <f>IF(基本情報入力シート!W687="","",基本情報入力シート!W687)</f>
        <v/>
      </c>
      <c r="M650" s="784" t="str">
        <f>IF(基本情報入力シート!X687="","",基本情報入力シート!X687)</f>
        <v/>
      </c>
      <c r="N650" s="796" t="str">
        <f>IF(基本情報入力シート!Y687="","",基本情報入力シート!Y687)</f>
        <v/>
      </c>
      <c r="O650" s="804"/>
      <c r="P650" s="808"/>
      <c r="Q650" s="813"/>
      <c r="R650" s="820"/>
      <c r="S650" s="825"/>
      <c r="T650" s="830" t="str">
        <f>IFERROR(S650*VLOOKUP(AE650,'【参考】数式用3'!$AD$3:$BA$14,MATCH(N650,'【参考】数式用3'!$AD$2:$BA$2,0)),"")</f>
        <v/>
      </c>
      <c r="U650" s="835"/>
      <c r="V650" s="842"/>
      <c r="W650" s="843"/>
      <c r="X650" s="852" t="str">
        <f>IFERROR(V650*VLOOKUP(AF650,'【参考】数式用3'!$AD$15:$BA$23,MATCH(N650,'【参考】数式用3'!$AD$2:$BA$2,0)),"")</f>
        <v/>
      </c>
      <c r="Y650" s="861"/>
      <c r="Z650" s="864"/>
      <c r="AA650" s="870"/>
      <c r="AB650" s="852" t="str">
        <f>IFERROR(AA650*VLOOKUP(AG650,'【参考】数式用3'!$AD$24:$BA$27,MATCH(N650,'【参考】数式用3'!$AD$2:$BA$2,0)),"")</f>
        <v/>
      </c>
      <c r="AC650" s="878"/>
      <c r="AD650" s="881" t="str">
        <f t="shared" si="36"/>
        <v/>
      </c>
      <c r="AE650" s="884" t="str">
        <f t="shared" si="37"/>
        <v/>
      </c>
      <c r="AF650" s="884" t="str">
        <f t="shared" si="38"/>
        <v/>
      </c>
      <c r="AG650" s="884" t="str">
        <f t="shared" si="39"/>
        <v/>
      </c>
    </row>
    <row r="651" spans="1:33" ht="24.9" customHeight="1">
      <c r="A651" s="729">
        <v>636</v>
      </c>
      <c r="B651" s="742" t="str">
        <f>IF(基本情報入力シート!C688="","",基本情報入力シート!C688)</f>
        <v/>
      </c>
      <c r="C651" s="750"/>
      <c r="D651" s="750"/>
      <c r="E651" s="750"/>
      <c r="F651" s="750"/>
      <c r="G651" s="750"/>
      <c r="H651" s="750"/>
      <c r="I651" s="761"/>
      <c r="J651" s="767" t="str">
        <f>IF(基本情報入力シート!M688="","",基本情報入力シート!M688)</f>
        <v/>
      </c>
      <c r="K651" s="768" t="str">
        <f>IF(基本情報入力シート!R688="","",基本情報入力シート!R688)</f>
        <v/>
      </c>
      <c r="L651" s="768" t="str">
        <f>IF(基本情報入力シート!W688="","",基本情報入力シート!W688)</f>
        <v/>
      </c>
      <c r="M651" s="784" t="str">
        <f>IF(基本情報入力シート!X688="","",基本情報入力シート!X688)</f>
        <v/>
      </c>
      <c r="N651" s="796" t="str">
        <f>IF(基本情報入力シート!Y688="","",基本情報入力シート!Y688)</f>
        <v/>
      </c>
      <c r="O651" s="804"/>
      <c r="P651" s="808"/>
      <c r="Q651" s="813"/>
      <c r="R651" s="820"/>
      <c r="S651" s="825"/>
      <c r="T651" s="830" t="str">
        <f>IFERROR(S651*VLOOKUP(AE651,'【参考】数式用3'!$AD$3:$BA$14,MATCH(N651,'【参考】数式用3'!$AD$2:$BA$2,0)),"")</f>
        <v/>
      </c>
      <c r="U651" s="835"/>
      <c r="V651" s="842"/>
      <c r="W651" s="843"/>
      <c r="X651" s="852" t="str">
        <f>IFERROR(V651*VLOOKUP(AF651,'【参考】数式用3'!$AD$15:$BA$23,MATCH(N651,'【参考】数式用3'!$AD$2:$BA$2,0)),"")</f>
        <v/>
      </c>
      <c r="Y651" s="861"/>
      <c r="Z651" s="864"/>
      <c r="AA651" s="870"/>
      <c r="AB651" s="852" t="str">
        <f>IFERROR(AA651*VLOOKUP(AG651,'【参考】数式用3'!$AD$24:$BA$27,MATCH(N651,'【参考】数式用3'!$AD$2:$BA$2,0)),"")</f>
        <v/>
      </c>
      <c r="AC651" s="878"/>
      <c r="AD651" s="881" t="str">
        <f t="shared" si="36"/>
        <v/>
      </c>
      <c r="AE651" s="884" t="str">
        <f t="shared" si="37"/>
        <v/>
      </c>
      <c r="AF651" s="884" t="str">
        <f t="shared" si="38"/>
        <v/>
      </c>
      <c r="AG651" s="884" t="str">
        <f t="shared" si="39"/>
        <v/>
      </c>
    </row>
    <row r="652" spans="1:33" ht="24.9" customHeight="1">
      <c r="A652" s="729">
        <v>637</v>
      </c>
      <c r="B652" s="742" t="str">
        <f>IF(基本情報入力シート!C689="","",基本情報入力シート!C689)</f>
        <v/>
      </c>
      <c r="C652" s="750"/>
      <c r="D652" s="750"/>
      <c r="E652" s="750"/>
      <c r="F652" s="750"/>
      <c r="G652" s="750"/>
      <c r="H652" s="750"/>
      <c r="I652" s="761"/>
      <c r="J652" s="767" t="str">
        <f>IF(基本情報入力シート!M689="","",基本情報入力シート!M689)</f>
        <v/>
      </c>
      <c r="K652" s="768" t="str">
        <f>IF(基本情報入力シート!R689="","",基本情報入力シート!R689)</f>
        <v/>
      </c>
      <c r="L652" s="768" t="str">
        <f>IF(基本情報入力シート!W689="","",基本情報入力シート!W689)</f>
        <v/>
      </c>
      <c r="M652" s="784" t="str">
        <f>IF(基本情報入力シート!X689="","",基本情報入力シート!X689)</f>
        <v/>
      </c>
      <c r="N652" s="796" t="str">
        <f>IF(基本情報入力シート!Y689="","",基本情報入力シート!Y689)</f>
        <v/>
      </c>
      <c r="O652" s="804"/>
      <c r="P652" s="808"/>
      <c r="Q652" s="813"/>
      <c r="R652" s="820"/>
      <c r="S652" s="825"/>
      <c r="T652" s="830" t="str">
        <f>IFERROR(S652*VLOOKUP(AE652,'【参考】数式用3'!$AD$3:$BA$14,MATCH(N652,'【参考】数式用3'!$AD$2:$BA$2,0)),"")</f>
        <v/>
      </c>
      <c r="U652" s="835"/>
      <c r="V652" s="842"/>
      <c r="W652" s="843"/>
      <c r="X652" s="852" t="str">
        <f>IFERROR(V652*VLOOKUP(AF652,'【参考】数式用3'!$AD$15:$BA$23,MATCH(N652,'【参考】数式用3'!$AD$2:$BA$2,0)),"")</f>
        <v/>
      </c>
      <c r="Y652" s="861"/>
      <c r="Z652" s="864"/>
      <c r="AA652" s="870"/>
      <c r="AB652" s="852" t="str">
        <f>IFERROR(AA652*VLOOKUP(AG652,'【参考】数式用3'!$AD$24:$BA$27,MATCH(N652,'【参考】数式用3'!$AD$2:$BA$2,0)),"")</f>
        <v/>
      </c>
      <c r="AC652" s="878"/>
      <c r="AD652" s="881" t="str">
        <f t="shared" si="36"/>
        <v/>
      </c>
      <c r="AE652" s="884" t="str">
        <f t="shared" si="37"/>
        <v/>
      </c>
      <c r="AF652" s="884" t="str">
        <f t="shared" si="38"/>
        <v/>
      </c>
      <c r="AG652" s="884" t="str">
        <f t="shared" si="39"/>
        <v/>
      </c>
    </row>
    <row r="653" spans="1:33" ht="24.9" customHeight="1">
      <c r="A653" s="729">
        <v>638</v>
      </c>
      <c r="B653" s="742" t="str">
        <f>IF(基本情報入力シート!C690="","",基本情報入力シート!C690)</f>
        <v/>
      </c>
      <c r="C653" s="750"/>
      <c r="D653" s="750"/>
      <c r="E653" s="750"/>
      <c r="F653" s="750"/>
      <c r="G653" s="750"/>
      <c r="H653" s="750"/>
      <c r="I653" s="761"/>
      <c r="J653" s="767" t="str">
        <f>IF(基本情報入力シート!M690="","",基本情報入力シート!M690)</f>
        <v/>
      </c>
      <c r="K653" s="768" t="str">
        <f>IF(基本情報入力シート!R690="","",基本情報入力シート!R690)</f>
        <v/>
      </c>
      <c r="L653" s="768" t="str">
        <f>IF(基本情報入力シート!W690="","",基本情報入力シート!W690)</f>
        <v/>
      </c>
      <c r="M653" s="784" t="str">
        <f>IF(基本情報入力シート!X690="","",基本情報入力シート!X690)</f>
        <v/>
      </c>
      <c r="N653" s="796" t="str">
        <f>IF(基本情報入力シート!Y690="","",基本情報入力シート!Y690)</f>
        <v/>
      </c>
      <c r="O653" s="804"/>
      <c r="P653" s="808"/>
      <c r="Q653" s="813"/>
      <c r="R653" s="820"/>
      <c r="S653" s="825"/>
      <c r="T653" s="830" t="str">
        <f>IFERROR(S653*VLOOKUP(AE653,'【参考】数式用3'!$AD$3:$BA$14,MATCH(N653,'【参考】数式用3'!$AD$2:$BA$2,0)),"")</f>
        <v/>
      </c>
      <c r="U653" s="835"/>
      <c r="V653" s="842"/>
      <c r="W653" s="843"/>
      <c r="X653" s="852" t="str">
        <f>IFERROR(V653*VLOOKUP(AF653,'【参考】数式用3'!$AD$15:$BA$23,MATCH(N653,'【参考】数式用3'!$AD$2:$BA$2,0)),"")</f>
        <v/>
      </c>
      <c r="Y653" s="861"/>
      <c r="Z653" s="864"/>
      <c r="AA653" s="870"/>
      <c r="AB653" s="852" t="str">
        <f>IFERROR(AA653*VLOOKUP(AG653,'【参考】数式用3'!$AD$24:$BA$27,MATCH(N653,'【参考】数式用3'!$AD$2:$BA$2,0)),"")</f>
        <v/>
      </c>
      <c r="AC653" s="878"/>
      <c r="AD653" s="881" t="str">
        <f t="shared" si="36"/>
        <v/>
      </c>
      <c r="AE653" s="884" t="str">
        <f t="shared" si="37"/>
        <v/>
      </c>
      <c r="AF653" s="884" t="str">
        <f t="shared" si="38"/>
        <v/>
      </c>
      <c r="AG653" s="884" t="str">
        <f t="shared" si="39"/>
        <v/>
      </c>
    </row>
    <row r="654" spans="1:33" ht="24.9" customHeight="1">
      <c r="A654" s="729">
        <v>639</v>
      </c>
      <c r="B654" s="742" t="str">
        <f>IF(基本情報入力シート!C691="","",基本情報入力シート!C691)</f>
        <v/>
      </c>
      <c r="C654" s="750"/>
      <c r="D654" s="750"/>
      <c r="E654" s="750"/>
      <c r="F654" s="750"/>
      <c r="G654" s="750"/>
      <c r="H654" s="750"/>
      <c r="I654" s="761"/>
      <c r="J654" s="767" t="str">
        <f>IF(基本情報入力シート!M691="","",基本情報入力シート!M691)</f>
        <v/>
      </c>
      <c r="K654" s="768" t="str">
        <f>IF(基本情報入力シート!R691="","",基本情報入力シート!R691)</f>
        <v/>
      </c>
      <c r="L654" s="768" t="str">
        <f>IF(基本情報入力シート!W691="","",基本情報入力シート!W691)</f>
        <v/>
      </c>
      <c r="M654" s="784" t="str">
        <f>IF(基本情報入力シート!X691="","",基本情報入力シート!X691)</f>
        <v/>
      </c>
      <c r="N654" s="796" t="str">
        <f>IF(基本情報入力シート!Y691="","",基本情報入力シート!Y691)</f>
        <v/>
      </c>
      <c r="O654" s="804"/>
      <c r="P654" s="808"/>
      <c r="Q654" s="813"/>
      <c r="R654" s="820"/>
      <c r="S654" s="825"/>
      <c r="T654" s="830" t="str">
        <f>IFERROR(S654*VLOOKUP(AE654,'【参考】数式用3'!$AD$3:$BA$14,MATCH(N654,'【参考】数式用3'!$AD$2:$BA$2,0)),"")</f>
        <v/>
      </c>
      <c r="U654" s="835"/>
      <c r="V654" s="842"/>
      <c r="W654" s="843"/>
      <c r="X654" s="852" t="str">
        <f>IFERROR(V654*VLOOKUP(AF654,'【参考】数式用3'!$AD$15:$BA$23,MATCH(N654,'【参考】数式用3'!$AD$2:$BA$2,0)),"")</f>
        <v/>
      </c>
      <c r="Y654" s="861"/>
      <c r="Z654" s="864"/>
      <c r="AA654" s="870"/>
      <c r="AB654" s="852" t="str">
        <f>IFERROR(AA654*VLOOKUP(AG654,'【参考】数式用3'!$AD$24:$BA$27,MATCH(N654,'【参考】数式用3'!$AD$2:$BA$2,0)),"")</f>
        <v/>
      </c>
      <c r="AC654" s="878"/>
      <c r="AD654" s="881" t="str">
        <f t="shared" si="36"/>
        <v/>
      </c>
      <c r="AE654" s="884" t="str">
        <f t="shared" si="37"/>
        <v/>
      </c>
      <c r="AF654" s="884" t="str">
        <f t="shared" si="38"/>
        <v/>
      </c>
      <c r="AG654" s="884" t="str">
        <f t="shared" si="39"/>
        <v/>
      </c>
    </row>
    <row r="655" spans="1:33" ht="24.9" customHeight="1">
      <c r="A655" s="729">
        <v>640</v>
      </c>
      <c r="B655" s="742" t="str">
        <f>IF(基本情報入力シート!C692="","",基本情報入力シート!C692)</f>
        <v/>
      </c>
      <c r="C655" s="750"/>
      <c r="D655" s="750"/>
      <c r="E655" s="750"/>
      <c r="F655" s="750"/>
      <c r="G655" s="750"/>
      <c r="H655" s="750"/>
      <c r="I655" s="761"/>
      <c r="J655" s="767" t="str">
        <f>IF(基本情報入力シート!M692="","",基本情報入力シート!M692)</f>
        <v/>
      </c>
      <c r="K655" s="768" t="str">
        <f>IF(基本情報入力シート!R692="","",基本情報入力シート!R692)</f>
        <v/>
      </c>
      <c r="L655" s="768" t="str">
        <f>IF(基本情報入力シート!W692="","",基本情報入力シート!W692)</f>
        <v/>
      </c>
      <c r="M655" s="784" t="str">
        <f>IF(基本情報入力シート!X692="","",基本情報入力シート!X692)</f>
        <v/>
      </c>
      <c r="N655" s="796" t="str">
        <f>IF(基本情報入力シート!Y692="","",基本情報入力シート!Y692)</f>
        <v/>
      </c>
      <c r="O655" s="804"/>
      <c r="P655" s="808"/>
      <c r="Q655" s="813"/>
      <c r="R655" s="820"/>
      <c r="S655" s="825"/>
      <c r="T655" s="830" t="str">
        <f>IFERROR(S655*VLOOKUP(AE655,'【参考】数式用3'!$AD$3:$BA$14,MATCH(N655,'【参考】数式用3'!$AD$2:$BA$2,0)),"")</f>
        <v/>
      </c>
      <c r="U655" s="835"/>
      <c r="V655" s="842"/>
      <c r="W655" s="843"/>
      <c r="X655" s="852" t="str">
        <f>IFERROR(V655*VLOOKUP(AF655,'【参考】数式用3'!$AD$15:$BA$23,MATCH(N655,'【参考】数式用3'!$AD$2:$BA$2,0)),"")</f>
        <v/>
      </c>
      <c r="Y655" s="861"/>
      <c r="Z655" s="864"/>
      <c r="AA655" s="870"/>
      <c r="AB655" s="852" t="str">
        <f>IFERROR(AA655*VLOOKUP(AG655,'【参考】数式用3'!$AD$24:$BA$27,MATCH(N655,'【参考】数式用3'!$AD$2:$BA$2,0)),"")</f>
        <v/>
      </c>
      <c r="AC655" s="878"/>
      <c r="AD655" s="881" t="str">
        <f t="shared" si="36"/>
        <v/>
      </c>
      <c r="AE655" s="884" t="str">
        <f t="shared" si="37"/>
        <v/>
      </c>
      <c r="AF655" s="884" t="str">
        <f t="shared" si="38"/>
        <v/>
      </c>
      <c r="AG655" s="884" t="str">
        <f t="shared" si="39"/>
        <v/>
      </c>
    </row>
    <row r="656" spans="1:33" ht="24.9" customHeight="1">
      <c r="A656" s="729">
        <v>641</v>
      </c>
      <c r="B656" s="742" t="str">
        <f>IF(基本情報入力シート!C693="","",基本情報入力シート!C693)</f>
        <v/>
      </c>
      <c r="C656" s="750"/>
      <c r="D656" s="750"/>
      <c r="E656" s="750"/>
      <c r="F656" s="750"/>
      <c r="G656" s="750"/>
      <c r="H656" s="750"/>
      <c r="I656" s="761"/>
      <c r="J656" s="767" t="str">
        <f>IF(基本情報入力シート!M693="","",基本情報入力シート!M693)</f>
        <v/>
      </c>
      <c r="K656" s="768" t="str">
        <f>IF(基本情報入力シート!R693="","",基本情報入力シート!R693)</f>
        <v/>
      </c>
      <c r="L656" s="768" t="str">
        <f>IF(基本情報入力シート!W693="","",基本情報入力シート!W693)</f>
        <v/>
      </c>
      <c r="M656" s="784" t="str">
        <f>IF(基本情報入力シート!X693="","",基本情報入力シート!X693)</f>
        <v/>
      </c>
      <c r="N656" s="796" t="str">
        <f>IF(基本情報入力シート!Y693="","",基本情報入力シート!Y693)</f>
        <v/>
      </c>
      <c r="O656" s="804"/>
      <c r="P656" s="808"/>
      <c r="Q656" s="813"/>
      <c r="R656" s="820"/>
      <c r="S656" s="825"/>
      <c r="T656" s="830" t="str">
        <f>IFERROR(S656*VLOOKUP(AE656,'【参考】数式用3'!$AD$3:$BA$14,MATCH(N656,'【参考】数式用3'!$AD$2:$BA$2,0)),"")</f>
        <v/>
      </c>
      <c r="U656" s="835"/>
      <c r="V656" s="842"/>
      <c r="W656" s="843"/>
      <c r="X656" s="852" t="str">
        <f>IFERROR(V656*VLOOKUP(AF656,'【参考】数式用3'!$AD$15:$BA$23,MATCH(N656,'【参考】数式用3'!$AD$2:$BA$2,0)),"")</f>
        <v/>
      </c>
      <c r="Y656" s="861"/>
      <c r="Z656" s="864"/>
      <c r="AA656" s="870"/>
      <c r="AB656" s="852" t="str">
        <f>IFERROR(AA656*VLOOKUP(AG656,'【参考】数式用3'!$AD$24:$BA$27,MATCH(N656,'【参考】数式用3'!$AD$2:$BA$2,0)),"")</f>
        <v/>
      </c>
      <c r="AC656" s="878"/>
      <c r="AD656" s="881" t="str">
        <f t="shared" ref="AD656:AD719" si="40">IF(OR(U656="特定加算Ⅰ",U656="特定加算Ⅱ"),IF(OR(AND(N656&lt;&gt;"訪問型サービス（総合事業）",N656&lt;&gt;"通所型サービス（総合事業）",N656&lt;&gt;"（介護予防）短期入所生活介護",N656&lt;&gt;"（介護予防）短期入所療養介護（老健）",N656&lt;&gt;"（介護予防）短期入所療養介護 （病院等（老健以外）)",N656&lt;&gt;"（介護予防）短期入所療養介護（医療院）"),W656&lt;&gt;""),1,""),"")</f>
        <v/>
      </c>
      <c r="AE656" s="884" t="str">
        <f t="shared" ref="AE656:AE719" si="41">IF(AND(O656="",R656=""),"",O656&amp;"から"&amp;R656)</f>
        <v/>
      </c>
      <c r="AF656" s="884" t="str">
        <f t="shared" ref="AF656:AF719" si="42">IF(AND(P656="",U656=""),"",P656&amp;"から"&amp;U656)</f>
        <v/>
      </c>
      <c r="AG656" s="884" t="str">
        <f t="shared" ref="AG656:AG719" si="43">IF(AND(Q656="",Z656=""),"",Q656&amp;"から"&amp;Z656)</f>
        <v/>
      </c>
    </row>
    <row r="657" spans="1:33" ht="24.9" customHeight="1">
      <c r="A657" s="729">
        <v>642</v>
      </c>
      <c r="B657" s="742" t="str">
        <f>IF(基本情報入力シート!C694="","",基本情報入力シート!C694)</f>
        <v/>
      </c>
      <c r="C657" s="750"/>
      <c r="D657" s="750"/>
      <c r="E657" s="750"/>
      <c r="F657" s="750"/>
      <c r="G657" s="750"/>
      <c r="H657" s="750"/>
      <c r="I657" s="761"/>
      <c r="J657" s="767" t="str">
        <f>IF(基本情報入力シート!M694="","",基本情報入力シート!M694)</f>
        <v/>
      </c>
      <c r="K657" s="768" t="str">
        <f>IF(基本情報入力シート!R694="","",基本情報入力シート!R694)</f>
        <v/>
      </c>
      <c r="L657" s="768" t="str">
        <f>IF(基本情報入力シート!W694="","",基本情報入力シート!W694)</f>
        <v/>
      </c>
      <c r="M657" s="784" t="str">
        <f>IF(基本情報入力シート!X694="","",基本情報入力シート!X694)</f>
        <v/>
      </c>
      <c r="N657" s="796" t="str">
        <f>IF(基本情報入力シート!Y694="","",基本情報入力シート!Y694)</f>
        <v/>
      </c>
      <c r="O657" s="804"/>
      <c r="P657" s="808"/>
      <c r="Q657" s="813"/>
      <c r="R657" s="820"/>
      <c r="S657" s="825"/>
      <c r="T657" s="830" t="str">
        <f>IFERROR(S657*VLOOKUP(AE657,'【参考】数式用3'!$AD$3:$BA$14,MATCH(N657,'【参考】数式用3'!$AD$2:$BA$2,0)),"")</f>
        <v/>
      </c>
      <c r="U657" s="835"/>
      <c r="V657" s="842"/>
      <c r="W657" s="843"/>
      <c r="X657" s="852" t="str">
        <f>IFERROR(V657*VLOOKUP(AF657,'【参考】数式用3'!$AD$15:$BA$23,MATCH(N657,'【参考】数式用3'!$AD$2:$BA$2,0)),"")</f>
        <v/>
      </c>
      <c r="Y657" s="861"/>
      <c r="Z657" s="864"/>
      <c r="AA657" s="870"/>
      <c r="AB657" s="852" t="str">
        <f>IFERROR(AA657*VLOOKUP(AG657,'【参考】数式用3'!$AD$24:$BA$27,MATCH(N657,'【参考】数式用3'!$AD$2:$BA$2,0)),"")</f>
        <v/>
      </c>
      <c r="AC657" s="878"/>
      <c r="AD657" s="881" t="str">
        <f t="shared" si="40"/>
        <v/>
      </c>
      <c r="AE657" s="884" t="str">
        <f t="shared" si="41"/>
        <v/>
      </c>
      <c r="AF657" s="884" t="str">
        <f t="shared" si="42"/>
        <v/>
      </c>
      <c r="AG657" s="884" t="str">
        <f t="shared" si="43"/>
        <v/>
      </c>
    </row>
    <row r="658" spans="1:33" ht="24.9" customHeight="1">
      <c r="A658" s="729">
        <v>643</v>
      </c>
      <c r="B658" s="742" t="str">
        <f>IF(基本情報入力シート!C695="","",基本情報入力シート!C695)</f>
        <v/>
      </c>
      <c r="C658" s="750"/>
      <c r="D658" s="750"/>
      <c r="E658" s="750"/>
      <c r="F658" s="750"/>
      <c r="G658" s="750"/>
      <c r="H658" s="750"/>
      <c r="I658" s="761"/>
      <c r="J658" s="767" t="str">
        <f>IF(基本情報入力シート!M695="","",基本情報入力シート!M695)</f>
        <v/>
      </c>
      <c r="K658" s="768" t="str">
        <f>IF(基本情報入力シート!R695="","",基本情報入力シート!R695)</f>
        <v/>
      </c>
      <c r="L658" s="768" t="str">
        <f>IF(基本情報入力シート!W695="","",基本情報入力シート!W695)</f>
        <v/>
      </c>
      <c r="M658" s="784" t="str">
        <f>IF(基本情報入力シート!X695="","",基本情報入力シート!X695)</f>
        <v/>
      </c>
      <c r="N658" s="796" t="str">
        <f>IF(基本情報入力シート!Y695="","",基本情報入力シート!Y695)</f>
        <v/>
      </c>
      <c r="O658" s="804"/>
      <c r="P658" s="808"/>
      <c r="Q658" s="813"/>
      <c r="R658" s="820"/>
      <c r="S658" s="825"/>
      <c r="T658" s="830" t="str">
        <f>IFERROR(S658*VLOOKUP(AE658,'【参考】数式用3'!$AD$3:$BA$14,MATCH(N658,'【参考】数式用3'!$AD$2:$BA$2,0)),"")</f>
        <v/>
      </c>
      <c r="U658" s="835"/>
      <c r="V658" s="842"/>
      <c r="W658" s="843"/>
      <c r="X658" s="852" t="str">
        <f>IFERROR(V658*VLOOKUP(AF658,'【参考】数式用3'!$AD$15:$BA$23,MATCH(N658,'【参考】数式用3'!$AD$2:$BA$2,0)),"")</f>
        <v/>
      </c>
      <c r="Y658" s="861"/>
      <c r="Z658" s="864"/>
      <c r="AA658" s="870"/>
      <c r="AB658" s="852" t="str">
        <f>IFERROR(AA658*VLOOKUP(AG658,'【参考】数式用3'!$AD$24:$BA$27,MATCH(N658,'【参考】数式用3'!$AD$2:$BA$2,0)),"")</f>
        <v/>
      </c>
      <c r="AC658" s="878"/>
      <c r="AD658" s="881" t="str">
        <f t="shared" si="40"/>
        <v/>
      </c>
      <c r="AE658" s="884" t="str">
        <f t="shared" si="41"/>
        <v/>
      </c>
      <c r="AF658" s="884" t="str">
        <f t="shared" si="42"/>
        <v/>
      </c>
      <c r="AG658" s="884" t="str">
        <f t="shared" si="43"/>
        <v/>
      </c>
    </row>
    <row r="659" spans="1:33" ht="24.9" customHeight="1">
      <c r="A659" s="729">
        <v>644</v>
      </c>
      <c r="B659" s="742" t="str">
        <f>IF(基本情報入力シート!C696="","",基本情報入力シート!C696)</f>
        <v/>
      </c>
      <c r="C659" s="750"/>
      <c r="D659" s="750"/>
      <c r="E659" s="750"/>
      <c r="F659" s="750"/>
      <c r="G659" s="750"/>
      <c r="H659" s="750"/>
      <c r="I659" s="761"/>
      <c r="J659" s="767" t="str">
        <f>IF(基本情報入力シート!M696="","",基本情報入力シート!M696)</f>
        <v/>
      </c>
      <c r="K659" s="768" t="str">
        <f>IF(基本情報入力シート!R696="","",基本情報入力シート!R696)</f>
        <v/>
      </c>
      <c r="L659" s="768" t="str">
        <f>IF(基本情報入力シート!W696="","",基本情報入力シート!W696)</f>
        <v/>
      </c>
      <c r="M659" s="784" t="str">
        <f>IF(基本情報入力シート!X696="","",基本情報入力シート!X696)</f>
        <v/>
      </c>
      <c r="N659" s="796" t="str">
        <f>IF(基本情報入力シート!Y696="","",基本情報入力シート!Y696)</f>
        <v/>
      </c>
      <c r="O659" s="804"/>
      <c r="P659" s="808"/>
      <c r="Q659" s="813"/>
      <c r="R659" s="820"/>
      <c r="S659" s="825"/>
      <c r="T659" s="830" t="str">
        <f>IFERROR(S659*VLOOKUP(AE659,'【参考】数式用3'!$AD$3:$BA$14,MATCH(N659,'【参考】数式用3'!$AD$2:$BA$2,0)),"")</f>
        <v/>
      </c>
      <c r="U659" s="835"/>
      <c r="V659" s="842"/>
      <c r="W659" s="843"/>
      <c r="X659" s="852" t="str">
        <f>IFERROR(V659*VLOOKUP(AF659,'【参考】数式用3'!$AD$15:$BA$23,MATCH(N659,'【参考】数式用3'!$AD$2:$BA$2,0)),"")</f>
        <v/>
      </c>
      <c r="Y659" s="861"/>
      <c r="Z659" s="864"/>
      <c r="AA659" s="870"/>
      <c r="AB659" s="852" t="str">
        <f>IFERROR(AA659*VLOOKUP(AG659,'【参考】数式用3'!$AD$24:$BA$27,MATCH(N659,'【参考】数式用3'!$AD$2:$BA$2,0)),"")</f>
        <v/>
      </c>
      <c r="AC659" s="878"/>
      <c r="AD659" s="881" t="str">
        <f t="shared" si="40"/>
        <v/>
      </c>
      <c r="AE659" s="884" t="str">
        <f t="shared" si="41"/>
        <v/>
      </c>
      <c r="AF659" s="884" t="str">
        <f t="shared" si="42"/>
        <v/>
      </c>
      <c r="AG659" s="884" t="str">
        <f t="shared" si="43"/>
        <v/>
      </c>
    </row>
    <row r="660" spans="1:33" ht="24.9" customHeight="1">
      <c r="A660" s="729">
        <v>645</v>
      </c>
      <c r="B660" s="742" t="str">
        <f>IF(基本情報入力シート!C697="","",基本情報入力シート!C697)</f>
        <v/>
      </c>
      <c r="C660" s="750"/>
      <c r="D660" s="750"/>
      <c r="E660" s="750"/>
      <c r="F660" s="750"/>
      <c r="G660" s="750"/>
      <c r="H660" s="750"/>
      <c r="I660" s="761"/>
      <c r="J660" s="767" t="str">
        <f>IF(基本情報入力シート!M697="","",基本情報入力シート!M697)</f>
        <v/>
      </c>
      <c r="K660" s="768" t="str">
        <f>IF(基本情報入力シート!R697="","",基本情報入力シート!R697)</f>
        <v/>
      </c>
      <c r="L660" s="768" t="str">
        <f>IF(基本情報入力シート!W697="","",基本情報入力シート!W697)</f>
        <v/>
      </c>
      <c r="M660" s="784" t="str">
        <f>IF(基本情報入力シート!X697="","",基本情報入力シート!X697)</f>
        <v/>
      </c>
      <c r="N660" s="796" t="str">
        <f>IF(基本情報入力シート!Y697="","",基本情報入力シート!Y697)</f>
        <v/>
      </c>
      <c r="O660" s="804"/>
      <c r="P660" s="808"/>
      <c r="Q660" s="813"/>
      <c r="R660" s="820"/>
      <c r="S660" s="825"/>
      <c r="T660" s="830" t="str">
        <f>IFERROR(S660*VLOOKUP(AE660,'【参考】数式用3'!$AD$3:$BA$14,MATCH(N660,'【参考】数式用3'!$AD$2:$BA$2,0)),"")</f>
        <v/>
      </c>
      <c r="U660" s="835"/>
      <c r="V660" s="842"/>
      <c r="W660" s="843"/>
      <c r="X660" s="852" t="str">
        <f>IFERROR(V660*VLOOKUP(AF660,'【参考】数式用3'!$AD$15:$BA$23,MATCH(N660,'【参考】数式用3'!$AD$2:$BA$2,0)),"")</f>
        <v/>
      </c>
      <c r="Y660" s="861"/>
      <c r="Z660" s="864"/>
      <c r="AA660" s="870"/>
      <c r="AB660" s="852" t="str">
        <f>IFERROR(AA660*VLOOKUP(AG660,'【参考】数式用3'!$AD$24:$BA$27,MATCH(N660,'【参考】数式用3'!$AD$2:$BA$2,0)),"")</f>
        <v/>
      </c>
      <c r="AC660" s="878"/>
      <c r="AD660" s="881" t="str">
        <f t="shared" si="40"/>
        <v/>
      </c>
      <c r="AE660" s="884" t="str">
        <f t="shared" si="41"/>
        <v/>
      </c>
      <c r="AF660" s="884" t="str">
        <f t="shared" si="42"/>
        <v/>
      </c>
      <c r="AG660" s="884" t="str">
        <f t="shared" si="43"/>
        <v/>
      </c>
    </row>
    <row r="661" spans="1:33" ht="24.9" customHeight="1">
      <c r="A661" s="729">
        <v>646</v>
      </c>
      <c r="B661" s="742" t="str">
        <f>IF(基本情報入力シート!C698="","",基本情報入力シート!C698)</f>
        <v/>
      </c>
      <c r="C661" s="750"/>
      <c r="D661" s="750"/>
      <c r="E661" s="750"/>
      <c r="F661" s="750"/>
      <c r="G661" s="750"/>
      <c r="H661" s="750"/>
      <c r="I661" s="761"/>
      <c r="J661" s="767" t="str">
        <f>IF(基本情報入力シート!M698="","",基本情報入力シート!M698)</f>
        <v/>
      </c>
      <c r="K661" s="768" t="str">
        <f>IF(基本情報入力シート!R698="","",基本情報入力シート!R698)</f>
        <v/>
      </c>
      <c r="L661" s="768" t="str">
        <f>IF(基本情報入力シート!W698="","",基本情報入力シート!W698)</f>
        <v/>
      </c>
      <c r="M661" s="784" t="str">
        <f>IF(基本情報入力シート!X698="","",基本情報入力シート!X698)</f>
        <v/>
      </c>
      <c r="N661" s="796" t="str">
        <f>IF(基本情報入力シート!Y698="","",基本情報入力シート!Y698)</f>
        <v/>
      </c>
      <c r="O661" s="804"/>
      <c r="P661" s="808"/>
      <c r="Q661" s="813"/>
      <c r="R661" s="820"/>
      <c r="S661" s="825"/>
      <c r="T661" s="830" t="str">
        <f>IFERROR(S661*VLOOKUP(AE661,'【参考】数式用3'!$AD$3:$BA$14,MATCH(N661,'【参考】数式用3'!$AD$2:$BA$2,0)),"")</f>
        <v/>
      </c>
      <c r="U661" s="835"/>
      <c r="V661" s="842"/>
      <c r="W661" s="843"/>
      <c r="X661" s="852" t="str">
        <f>IFERROR(V661*VLOOKUP(AF661,'【参考】数式用3'!$AD$15:$BA$23,MATCH(N661,'【参考】数式用3'!$AD$2:$BA$2,0)),"")</f>
        <v/>
      </c>
      <c r="Y661" s="861"/>
      <c r="Z661" s="864"/>
      <c r="AA661" s="870"/>
      <c r="AB661" s="852" t="str">
        <f>IFERROR(AA661*VLOOKUP(AG661,'【参考】数式用3'!$AD$24:$BA$27,MATCH(N661,'【参考】数式用3'!$AD$2:$BA$2,0)),"")</f>
        <v/>
      </c>
      <c r="AC661" s="878"/>
      <c r="AD661" s="881" t="str">
        <f t="shared" si="40"/>
        <v/>
      </c>
      <c r="AE661" s="884" t="str">
        <f t="shared" si="41"/>
        <v/>
      </c>
      <c r="AF661" s="884" t="str">
        <f t="shared" si="42"/>
        <v/>
      </c>
      <c r="AG661" s="884" t="str">
        <f t="shared" si="43"/>
        <v/>
      </c>
    </row>
    <row r="662" spans="1:33" ht="24.9" customHeight="1">
      <c r="A662" s="729">
        <v>647</v>
      </c>
      <c r="B662" s="742" t="str">
        <f>IF(基本情報入力シート!C699="","",基本情報入力シート!C699)</f>
        <v/>
      </c>
      <c r="C662" s="750"/>
      <c r="D662" s="750"/>
      <c r="E662" s="750"/>
      <c r="F662" s="750"/>
      <c r="G662" s="750"/>
      <c r="H662" s="750"/>
      <c r="I662" s="761"/>
      <c r="J662" s="767" t="str">
        <f>IF(基本情報入力シート!M699="","",基本情報入力シート!M699)</f>
        <v/>
      </c>
      <c r="K662" s="768" t="str">
        <f>IF(基本情報入力シート!R699="","",基本情報入力シート!R699)</f>
        <v/>
      </c>
      <c r="L662" s="768" t="str">
        <f>IF(基本情報入力シート!W699="","",基本情報入力シート!W699)</f>
        <v/>
      </c>
      <c r="M662" s="784" t="str">
        <f>IF(基本情報入力シート!X699="","",基本情報入力シート!X699)</f>
        <v/>
      </c>
      <c r="N662" s="796" t="str">
        <f>IF(基本情報入力シート!Y699="","",基本情報入力シート!Y699)</f>
        <v/>
      </c>
      <c r="O662" s="804"/>
      <c r="P662" s="808"/>
      <c r="Q662" s="813"/>
      <c r="R662" s="820"/>
      <c r="S662" s="825"/>
      <c r="T662" s="830" t="str">
        <f>IFERROR(S662*VLOOKUP(AE662,'【参考】数式用3'!$AD$3:$BA$14,MATCH(N662,'【参考】数式用3'!$AD$2:$BA$2,0)),"")</f>
        <v/>
      </c>
      <c r="U662" s="835"/>
      <c r="V662" s="842"/>
      <c r="W662" s="843"/>
      <c r="X662" s="852" t="str">
        <f>IFERROR(V662*VLOOKUP(AF662,'【参考】数式用3'!$AD$15:$BA$23,MATCH(N662,'【参考】数式用3'!$AD$2:$BA$2,0)),"")</f>
        <v/>
      </c>
      <c r="Y662" s="861"/>
      <c r="Z662" s="864"/>
      <c r="AA662" s="870"/>
      <c r="AB662" s="852" t="str">
        <f>IFERROR(AA662*VLOOKUP(AG662,'【参考】数式用3'!$AD$24:$BA$27,MATCH(N662,'【参考】数式用3'!$AD$2:$BA$2,0)),"")</f>
        <v/>
      </c>
      <c r="AC662" s="878"/>
      <c r="AD662" s="881" t="str">
        <f t="shared" si="40"/>
        <v/>
      </c>
      <c r="AE662" s="884" t="str">
        <f t="shared" si="41"/>
        <v/>
      </c>
      <c r="AF662" s="884" t="str">
        <f t="shared" si="42"/>
        <v/>
      </c>
      <c r="AG662" s="884" t="str">
        <f t="shared" si="43"/>
        <v/>
      </c>
    </row>
    <row r="663" spans="1:33" ht="24.9" customHeight="1">
      <c r="A663" s="729">
        <v>648</v>
      </c>
      <c r="B663" s="742" t="str">
        <f>IF(基本情報入力シート!C700="","",基本情報入力シート!C700)</f>
        <v/>
      </c>
      <c r="C663" s="750"/>
      <c r="D663" s="750"/>
      <c r="E663" s="750"/>
      <c r="F663" s="750"/>
      <c r="G663" s="750"/>
      <c r="H663" s="750"/>
      <c r="I663" s="761"/>
      <c r="J663" s="767" t="str">
        <f>IF(基本情報入力シート!M700="","",基本情報入力シート!M700)</f>
        <v/>
      </c>
      <c r="K663" s="768" t="str">
        <f>IF(基本情報入力シート!R700="","",基本情報入力シート!R700)</f>
        <v/>
      </c>
      <c r="L663" s="768" t="str">
        <f>IF(基本情報入力シート!W700="","",基本情報入力シート!W700)</f>
        <v/>
      </c>
      <c r="M663" s="784" t="str">
        <f>IF(基本情報入力シート!X700="","",基本情報入力シート!X700)</f>
        <v/>
      </c>
      <c r="N663" s="796" t="str">
        <f>IF(基本情報入力シート!Y700="","",基本情報入力シート!Y700)</f>
        <v/>
      </c>
      <c r="O663" s="804"/>
      <c r="P663" s="808"/>
      <c r="Q663" s="813"/>
      <c r="R663" s="820"/>
      <c r="S663" s="825"/>
      <c r="T663" s="830" t="str">
        <f>IFERROR(S663*VLOOKUP(AE663,'【参考】数式用3'!$AD$3:$BA$14,MATCH(N663,'【参考】数式用3'!$AD$2:$BA$2,0)),"")</f>
        <v/>
      </c>
      <c r="U663" s="835"/>
      <c r="V663" s="842"/>
      <c r="W663" s="843"/>
      <c r="X663" s="852" t="str">
        <f>IFERROR(V663*VLOOKUP(AF663,'【参考】数式用3'!$AD$15:$BA$23,MATCH(N663,'【参考】数式用3'!$AD$2:$BA$2,0)),"")</f>
        <v/>
      </c>
      <c r="Y663" s="861"/>
      <c r="Z663" s="864"/>
      <c r="AA663" s="870"/>
      <c r="AB663" s="852" t="str">
        <f>IFERROR(AA663*VLOOKUP(AG663,'【参考】数式用3'!$AD$24:$BA$27,MATCH(N663,'【参考】数式用3'!$AD$2:$BA$2,0)),"")</f>
        <v/>
      </c>
      <c r="AC663" s="878"/>
      <c r="AD663" s="881" t="str">
        <f t="shared" si="40"/>
        <v/>
      </c>
      <c r="AE663" s="884" t="str">
        <f t="shared" si="41"/>
        <v/>
      </c>
      <c r="AF663" s="884" t="str">
        <f t="shared" si="42"/>
        <v/>
      </c>
      <c r="AG663" s="884" t="str">
        <f t="shared" si="43"/>
        <v/>
      </c>
    </row>
    <row r="664" spans="1:33" ht="24.9" customHeight="1">
      <c r="A664" s="729">
        <v>649</v>
      </c>
      <c r="B664" s="742" t="str">
        <f>IF(基本情報入力シート!C701="","",基本情報入力シート!C701)</f>
        <v/>
      </c>
      <c r="C664" s="750"/>
      <c r="D664" s="750"/>
      <c r="E664" s="750"/>
      <c r="F664" s="750"/>
      <c r="G664" s="750"/>
      <c r="H664" s="750"/>
      <c r="I664" s="761"/>
      <c r="J664" s="767" t="str">
        <f>IF(基本情報入力シート!M701="","",基本情報入力シート!M701)</f>
        <v/>
      </c>
      <c r="K664" s="768" t="str">
        <f>IF(基本情報入力シート!R701="","",基本情報入力シート!R701)</f>
        <v/>
      </c>
      <c r="L664" s="768" t="str">
        <f>IF(基本情報入力シート!W701="","",基本情報入力シート!W701)</f>
        <v/>
      </c>
      <c r="M664" s="784" t="str">
        <f>IF(基本情報入力シート!X701="","",基本情報入力シート!X701)</f>
        <v/>
      </c>
      <c r="N664" s="796" t="str">
        <f>IF(基本情報入力シート!Y701="","",基本情報入力シート!Y701)</f>
        <v/>
      </c>
      <c r="O664" s="804"/>
      <c r="P664" s="808"/>
      <c r="Q664" s="813"/>
      <c r="R664" s="820"/>
      <c r="S664" s="825"/>
      <c r="T664" s="830" t="str">
        <f>IFERROR(S664*VLOOKUP(AE664,'【参考】数式用3'!$AD$3:$BA$14,MATCH(N664,'【参考】数式用3'!$AD$2:$BA$2,0)),"")</f>
        <v/>
      </c>
      <c r="U664" s="835"/>
      <c r="V664" s="842"/>
      <c r="W664" s="843"/>
      <c r="X664" s="852" t="str">
        <f>IFERROR(V664*VLOOKUP(AF664,'【参考】数式用3'!$AD$15:$BA$23,MATCH(N664,'【参考】数式用3'!$AD$2:$BA$2,0)),"")</f>
        <v/>
      </c>
      <c r="Y664" s="861"/>
      <c r="Z664" s="864"/>
      <c r="AA664" s="870"/>
      <c r="AB664" s="852" t="str">
        <f>IFERROR(AA664*VLOOKUP(AG664,'【参考】数式用3'!$AD$24:$BA$27,MATCH(N664,'【参考】数式用3'!$AD$2:$BA$2,0)),"")</f>
        <v/>
      </c>
      <c r="AC664" s="878"/>
      <c r="AD664" s="881" t="str">
        <f t="shared" si="40"/>
        <v/>
      </c>
      <c r="AE664" s="884" t="str">
        <f t="shared" si="41"/>
        <v/>
      </c>
      <c r="AF664" s="884" t="str">
        <f t="shared" si="42"/>
        <v/>
      </c>
      <c r="AG664" s="884" t="str">
        <f t="shared" si="43"/>
        <v/>
      </c>
    </row>
    <row r="665" spans="1:33" ht="24.9" customHeight="1">
      <c r="A665" s="729">
        <v>650</v>
      </c>
      <c r="B665" s="742" t="str">
        <f>IF(基本情報入力シート!C702="","",基本情報入力シート!C702)</f>
        <v/>
      </c>
      <c r="C665" s="750"/>
      <c r="D665" s="750"/>
      <c r="E665" s="750"/>
      <c r="F665" s="750"/>
      <c r="G665" s="750"/>
      <c r="H665" s="750"/>
      <c r="I665" s="761"/>
      <c r="J665" s="767" t="str">
        <f>IF(基本情報入力シート!M702="","",基本情報入力シート!M702)</f>
        <v/>
      </c>
      <c r="K665" s="768" t="str">
        <f>IF(基本情報入力シート!R702="","",基本情報入力シート!R702)</f>
        <v/>
      </c>
      <c r="L665" s="768" t="str">
        <f>IF(基本情報入力シート!W702="","",基本情報入力シート!W702)</f>
        <v/>
      </c>
      <c r="M665" s="784" t="str">
        <f>IF(基本情報入力シート!X702="","",基本情報入力シート!X702)</f>
        <v/>
      </c>
      <c r="N665" s="796" t="str">
        <f>IF(基本情報入力シート!Y702="","",基本情報入力シート!Y702)</f>
        <v/>
      </c>
      <c r="O665" s="804"/>
      <c r="P665" s="808"/>
      <c r="Q665" s="813"/>
      <c r="R665" s="820"/>
      <c r="S665" s="825"/>
      <c r="T665" s="830" t="str">
        <f>IFERROR(S665*VLOOKUP(AE665,'【参考】数式用3'!$AD$3:$BA$14,MATCH(N665,'【参考】数式用3'!$AD$2:$BA$2,0)),"")</f>
        <v/>
      </c>
      <c r="U665" s="835"/>
      <c r="V665" s="842"/>
      <c r="W665" s="843"/>
      <c r="X665" s="852" t="str">
        <f>IFERROR(V665*VLOOKUP(AF665,'【参考】数式用3'!$AD$15:$BA$23,MATCH(N665,'【参考】数式用3'!$AD$2:$BA$2,0)),"")</f>
        <v/>
      </c>
      <c r="Y665" s="861"/>
      <c r="Z665" s="864"/>
      <c r="AA665" s="870"/>
      <c r="AB665" s="852" t="str">
        <f>IFERROR(AA665*VLOOKUP(AG665,'【参考】数式用3'!$AD$24:$BA$27,MATCH(N665,'【参考】数式用3'!$AD$2:$BA$2,0)),"")</f>
        <v/>
      </c>
      <c r="AC665" s="878"/>
      <c r="AD665" s="881" t="str">
        <f t="shared" si="40"/>
        <v/>
      </c>
      <c r="AE665" s="884" t="str">
        <f t="shared" si="41"/>
        <v/>
      </c>
      <c r="AF665" s="884" t="str">
        <f t="shared" si="42"/>
        <v/>
      </c>
      <c r="AG665" s="884" t="str">
        <f t="shared" si="43"/>
        <v/>
      </c>
    </row>
    <row r="666" spans="1:33" ht="24.9" customHeight="1">
      <c r="A666" s="729">
        <v>651</v>
      </c>
      <c r="B666" s="742" t="str">
        <f>IF(基本情報入力シート!C703="","",基本情報入力シート!C703)</f>
        <v/>
      </c>
      <c r="C666" s="750"/>
      <c r="D666" s="750"/>
      <c r="E666" s="750"/>
      <c r="F666" s="750"/>
      <c r="G666" s="750"/>
      <c r="H666" s="750"/>
      <c r="I666" s="761"/>
      <c r="J666" s="767" t="str">
        <f>IF(基本情報入力シート!M703="","",基本情報入力シート!M703)</f>
        <v/>
      </c>
      <c r="K666" s="768" t="str">
        <f>IF(基本情報入力シート!R703="","",基本情報入力シート!R703)</f>
        <v/>
      </c>
      <c r="L666" s="768" t="str">
        <f>IF(基本情報入力シート!W703="","",基本情報入力シート!W703)</f>
        <v/>
      </c>
      <c r="M666" s="784" t="str">
        <f>IF(基本情報入力シート!X703="","",基本情報入力シート!X703)</f>
        <v/>
      </c>
      <c r="N666" s="796" t="str">
        <f>IF(基本情報入力シート!Y703="","",基本情報入力シート!Y703)</f>
        <v/>
      </c>
      <c r="O666" s="804"/>
      <c r="P666" s="808"/>
      <c r="Q666" s="813"/>
      <c r="R666" s="820"/>
      <c r="S666" s="825"/>
      <c r="T666" s="830" t="str">
        <f>IFERROR(S666*VLOOKUP(AE666,'【参考】数式用3'!$AD$3:$BA$14,MATCH(N666,'【参考】数式用3'!$AD$2:$BA$2,0)),"")</f>
        <v/>
      </c>
      <c r="U666" s="835"/>
      <c r="V666" s="842"/>
      <c r="W666" s="843"/>
      <c r="X666" s="852" t="str">
        <f>IFERROR(V666*VLOOKUP(AF666,'【参考】数式用3'!$AD$15:$BA$23,MATCH(N666,'【参考】数式用3'!$AD$2:$BA$2,0)),"")</f>
        <v/>
      </c>
      <c r="Y666" s="861"/>
      <c r="Z666" s="864"/>
      <c r="AA666" s="870"/>
      <c r="AB666" s="852" t="str">
        <f>IFERROR(AA666*VLOOKUP(AG666,'【参考】数式用3'!$AD$24:$BA$27,MATCH(N666,'【参考】数式用3'!$AD$2:$BA$2,0)),"")</f>
        <v/>
      </c>
      <c r="AC666" s="878"/>
      <c r="AD666" s="881" t="str">
        <f t="shared" si="40"/>
        <v/>
      </c>
      <c r="AE666" s="884" t="str">
        <f t="shared" si="41"/>
        <v/>
      </c>
      <c r="AF666" s="884" t="str">
        <f t="shared" si="42"/>
        <v/>
      </c>
      <c r="AG666" s="884" t="str">
        <f t="shared" si="43"/>
        <v/>
      </c>
    </row>
    <row r="667" spans="1:33" ht="24.9" customHeight="1">
      <c r="A667" s="729">
        <v>652</v>
      </c>
      <c r="B667" s="742" t="str">
        <f>IF(基本情報入力シート!C704="","",基本情報入力シート!C704)</f>
        <v/>
      </c>
      <c r="C667" s="750"/>
      <c r="D667" s="750"/>
      <c r="E667" s="750"/>
      <c r="F667" s="750"/>
      <c r="G667" s="750"/>
      <c r="H667" s="750"/>
      <c r="I667" s="761"/>
      <c r="J667" s="767" t="str">
        <f>IF(基本情報入力シート!M704="","",基本情報入力シート!M704)</f>
        <v/>
      </c>
      <c r="K667" s="768" t="str">
        <f>IF(基本情報入力シート!R704="","",基本情報入力シート!R704)</f>
        <v/>
      </c>
      <c r="L667" s="768" t="str">
        <f>IF(基本情報入力シート!W704="","",基本情報入力シート!W704)</f>
        <v/>
      </c>
      <c r="M667" s="784" t="str">
        <f>IF(基本情報入力シート!X704="","",基本情報入力シート!X704)</f>
        <v/>
      </c>
      <c r="N667" s="796" t="str">
        <f>IF(基本情報入力シート!Y704="","",基本情報入力シート!Y704)</f>
        <v/>
      </c>
      <c r="O667" s="804"/>
      <c r="P667" s="808"/>
      <c r="Q667" s="813"/>
      <c r="R667" s="820"/>
      <c r="S667" s="825"/>
      <c r="T667" s="830" t="str">
        <f>IFERROR(S667*VLOOKUP(AE667,'【参考】数式用3'!$AD$3:$BA$14,MATCH(N667,'【参考】数式用3'!$AD$2:$BA$2,0)),"")</f>
        <v/>
      </c>
      <c r="U667" s="835"/>
      <c r="V667" s="842"/>
      <c r="W667" s="843"/>
      <c r="X667" s="852" t="str">
        <f>IFERROR(V667*VLOOKUP(AF667,'【参考】数式用3'!$AD$15:$BA$23,MATCH(N667,'【参考】数式用3'!$AD$2:$BA$2,0)),"")</f>
        <v/>
      </c>
      <c r="Y667" s="861"/>
      <c r="Z667" s="864"/>
      <c r="AA667" s="870"/>
      <c r="AB667" s="852" t="str">
        <f>IFERROR(AA667*VLOOKUP(AG667,'【参考】数式用3'!$AD$24:$BA$27,MATCH(N667,'【参考】数式用3'!$AD$2:$BA$2,0)),"")</f>
        <v/>
      </c>
      <c r="AC667" s="878"/>
      <c r="AD667" s="881" t="str">
        <f t="shared" si="40"/>
        <v/>
      </c>
      <c r="AE667" s="884" t="str">
        <f t="shared" si="41"/>
        <v/>
      </c>
      <c r="AF667" s="884" t="str">
        <f t="shared" si="42"/>
        <v/>
      </c>
      <c r="AG667" s="884" t="str">
        <f t="shared" si="43"/>
        <v/>
      </c>
    </row>
    <row r="668" spans="1:33" ht="24.9" customHeight="1">
      <c r="A668" s="729">
        <v>653</v>
      </c>
      <c r="B668" s="742" t="str">
        <f>IF(基本情報入力シート!C705="","",基本情報入力シート!C705)</f>
        <v/>
      </c>
      <c r="C668" s="750"/>
      <c r="D668" s="750"/>
      <c r="E668" s="750"/>
      <c r="F668" s="750"/>
      <c r="G668" s="750"/>
      <c r="H668" s="750"/>
      <c r="I668" s="761"/>
      <c r="J668" s="767" t="str">
        <f>IF(基本情報入力シート!M705="","",基本情報入力シート!M705)</f>
        <v/>
      </c>
      <c r="K668" s="768" t="str">
        <f>IF(基本情報入力シート!R705="","",基本情報入力シート!R705)</f>
        <v/>
      </c>
      <c r="L668" s="768" t="str">
        <f>IF(基本情報入力シート!W705="","",基本情報入力シート!W705)</f>
        <v/>
      </c>
      <c r="M668" s="784" t="str">
        <f>IF(基本情報入力シート!X705="","",基本情報入力シート!X705)</f>
        <v/>
      </c>
      <c r="N668" s="796" t="str">
        <f>IF(基本情報入力シート!Y705="","",基本情報入力シート!Y705)</f>
        <v/>
      </c>
      <c r="O668" s="804"/>
      <c r="P668" s="808"/>
      <c r="Q668" s="813"/>
      <c r="R668" s="820"/>
      <c r="S668" s="825"/>
      <c r="T668" s="830" t="str">
        <f>IFERROR(S668*VLOOKUP(AE668,'【参考】数式用3'!$AD$3:$BA$14,MATCH(N668,'【参考】数式用3'!$AD$2:$BA$2,0)),"")</f>
        <v/>
      </c>
      <c r="U668" s="835"/>
      <c r="V668" s="842"/>
      <c r="W668" s="843"/>
      <c r="X668" s="852" t="str">
        <f>IFERROR(V668*VLOOKUP(AF668,'【参考】数式用3'!$AD$15:$BA$23,MATCH(N668,'【参考】数式用3'!$AD$2:$BA$2,0)),"")</f>
        <v/>
      </c>
      <c r="Y668" s="861"/>
      <c r="Z668" s="864"/>
      <c r="AA668" s="870"/>
      <c r="AB668" s="852" t="str">
        <f>IFERROR(AA668*VLOOKUP(AG668,'【参考】数式用3'!$AD$24:$BA$27,MATCH(N668,'【参考】数式用3'!$AD$2:$BA$2,0)),"")</f>
        <v/>
      </c>
      <c r="AC668" s="878"/>
      <c r="AD668" s="881" t="str">
        <f t="shared" si="40"/>
        <v/>
      </c>
      <c r="AE668" s="884" t="str">
        <f t="shared" si="41"/>
        <v/>
      </c>
      <c r="AF668" s="884" t="str">
        <f t="shared" si="42"/>
        <v/>
      </c>
      <c r="AG668" s="884" t="str">
        <f t="shared" si="43"/>
        <v/>
      </c>
    </row>
    <row r="669" spans="1:33" ht="24.9" customHeight="1">
      <c r="A669" s="729">
        <v>654</v>
      </c>
      <c r="B669" s="742" t="str">
        <f>IF(基本情報入力シート!C706="","",基本情報入力シート!C706)</f>
        <v/>
      </c>
      <c r="C669" s="750"/>
      <c r="D669" s="750"/>
      <c r="E669" s="750"/>
      <c r="F669" s="750"/>
      <c r="G669" s="750"/>
      <c r="H669" s="750"/>
      <c r="I669" s="761"/>
      <c r="J669" s="767" t="str">
        <f>IF(基本情報入力シート!M706="","",基本情報入力シート!M706)</f>
        <v/>
      </c>
      <c r="K669" s="768" t="str">
        <f>IF(基本情報入力シート!R706="","",基本情報入力シート!R706)</f>
        <v/>
      </c>
      <c r="L669" s="768" t="str">
        <f>IF(基本情報入力シート!W706="","",基本情報入力シート!W706)</f>
        <v/>
      </c>
      <c r="M669" s="784" t="str">
        <f>IF(基本情報入力シート!X706="","",基本情報入力シート!X706)</f>
        <v/>
      </c>
      <c r="N669" s="796" t="str">
        <f>IF(基本情報入力シート!Y706="","",基本情報入力シート!Y706)</f>
        <v/>
      </c>
      <c r="O669" s="804"/>
      <c r="P669" s="808"/>
      <c r="Q669" s="813"/>
      <c r="R669" s="820"/>
      <c r="S669" s="825"/>
      <c r="T669" s="830" t="str">
        <f>IFERROR(S669*VLOOKUP(AE669,'【参考】数式用3'!$AD$3:$BA$14,MATCH(N669,'【参考】数式用3'!$AD$2:$BA$2,0)),"")</f>
        <v/>
      </c>
      <c r="U669" s="835"/>
      <c r="V669" s="842"/>
      <c r="W669" s="843"/>
      <c r="X669" s="852" t="str">
        <f>IFERROR(V669*VLOOKUP(AF669,'【参考】数式用3'!$AD$15:$BA$23,MATCH(N669,'【参考】数式用3'!$AD$2:$BA$2,0)),"")</f>
        <v/>
      </c>
      <c r="Y669" s="861"/>
      <c r="Z669" s="864"/>
      <c r="AA669" s="870"/>
      <c r="AB669" s="852" t="str">
        <f>IFERROR(AA669*VLOOKUP(AG669,'【参考】数式用3'!$AD$24:$BA$27,MATCH(N669,'【参考】数式用3'!$AD$2:$BA$2,0)),"")</f>
        <v/>
      </c>
      <c r="AC669" s="878"/>
      <c r="AD669" s="881" t="str">
        <f t="shared" si="40"/>
        <v/>
      </c>
      <c r="AE669" s="884" t="str">
        <f t="shared" si="41"/>
        <v/>
      </c>
      <c r="AF669" s="884" t="str">
        <f t="shared" si="42"/>
        <v/>
      </c>
      <c r="AG669" s="884" t="str">
        <f t="shared" si="43"/>
        <v/>
      </c>
    </row>
    <row r="670" spans="1:33" ht="24.9" customHeight="1">
      <c r="A670" s="729">
        <v>655</v>
      </c>
      <c r="B670" s="742" t="str">
        <f>IF(基本情報入力シート!C707="","",基本情報入力シート!C707)</f>
        <v/>
      </c>
      <c r="C670" s="750"/>
      <c r="D670" s="750"/>
      <c r="E670" s="750"/>
      <c r="F670" s="750"/>
      <c r="G670" s="750"/>
      <c r="H670" s="750"/>
      <c r="I670" s="761"/>
      <c r="J670" s="767" t="str">
        <f>IF(基本情報入力シート!M707="","",基本情報入力シート!M707)</f>
        <v/>
      </c>
      <c r="K670" s="768" t="str">
        <f>IF(基本情報入力シート!R707="","",基本情報入力シート!R707)</f>
        <v/>
      </c>
      <c r="L670" s="768" t="str">
        <f>IF(基本情報入力シート!W707="","",基本情報入力シート!W707)</f>
        <v/>
      </c>
      <c r="M670" s="784" t="str">
        <f>IF(基本情報入力シート!X707="","",基本情報入力シート!X707)</f>
        <v/>
      </c>
      <c r="N670" s="796" t="str">
        <f>IF(基本情報入力シート!Y707="","",基本情報入力シート!Y707)</f>
        <v/>
      </c>
      <c r="O670" s="804"/>
      <c r="P670" s="808"/>
      <c r="Q670" s="813"/>
      <c r="R670" s="820"/>
      <c r="S670" s="825"/>
      <c r="T670" s="830" t="str">
        <f>IFERROR(S670*VLOOKUP(AE670,'【参考】数式用3'!$AD$3:$BA$14,MATCH(N670,'【参考】数式用3'!$AD$2:$BA$2,0)),"")</f>
        <v/>
      </c>
      <c r="U670" s="835"/>
      <c r="V670" s="842"/>
      <c r="W670" s="843"/>
      <c r="X670" s="852" t="str">
        <f>IFERROR(V670*VLOOKUP(AF670,'【参考】数式用3'!$AD$15:$BA$23,MATCH(N670,'【参考】数式用3'!$AD$2:$BA$2,0)),"")</f>
        <v/>
      </c>
      <c r="Y670" s="861"/>
      <c r="Z670" s="864"/>
      <c r="AA670" s="870"/>
      <c r="AB670" s="852" t="str">
        <f>IFERROR(AA670*VLOOKUP(AG670,'【参考】数式用3'!$AD$24:$BA$27,MATCH(N670,'【参考】数式用3'!$AD$2:$BA$2,0)),"")</f>
        <v/>
      </c>
      <c r="AC670" s="878"/>
      <c r="AD670" s="881" t="str">
        <f t="shared" si="40"/>
        <v/>
      </c>
      <c r="AE670" s="884" t="str">
        <f t="shared" si="41"/>
        <v/>
      </c>
      <c r="AF670" s="884" t="str">
        <f t="shared" si="42"/>
        <v/>
      </c>
      <c r="AG670" s="884" t="str">
        <f t="shared" si="43"/>
        <v/>
      </c>
    </row>
    <row r="671" spans="1:33" ht="24.9" customHeight="1">
      <c r="A671" s="729">
        <v>656</v>
      </c>
      <c r="B671" s="742" t="str">
        <f>IF(基本情報入力シート!C708="","",基本情報入力シート!C708)</f>
        <v/>
      </c>
      <c r="C671" s="750"/>
      <c r="D671" s="750"/>
      <c r="E671" s="750"/>
      <c r="F671" s="750"/>
      <c r="G671" s="750"/>
      <c r="H671" s="750"/>
      <c r="I671" s="761"/>
      <c r="J671" s="767" t="str">
        <f>IF(基本情報入力シート!M708="","",基本情報入力シート!M708)</f>
        <v/>
      </c>
      <c r="K671" s="768" t="str">
        <f>IF(基本情報入力シート!R708="","",基本情報入力シート!R708)</f>
        <v/>
      </c>
      <c r="L671" s="768" t="str">
        <f>IF(基本情報入力シート!W708="","",基本情報入力シート!W708)</f>
        <v/>
      </c>
      <c r="M671" s="784" t="str">
        <f>IF(基本情報入力シート!X708="","",基本情報入力シート!X708)</f>
        <v/>
      </c>
      <c r="N671" s="796" t="str">
        <f>IF(基本情報入力シート!Y708="","",基本情報入力シート!Y708)</f>
        <v/>
      </c>
      <c r="O671" s="804"/>
      <c r="P671" s="808"/>
      <c r="Q671" s="813"/>
      <c r="R671" s="820"/>
      <c r="S671" s="825"/>
      <c r="T671" s="830" t="str">
        <f>IFERROR(S671*VLOOKUP(AE671,'【参考】数式用3'!$AD$3:$BA$14,MATCH(N671,'【参考】数式用3'!$AD$2:$BA$2,0)),"")</f>
        <v/>
      </c>
      <c r="U671" s="835"/>
      <c r="V671" s="842"/>
      <c r="W671" s="843"/>
      <c r="X671" s="852" t="str">
        <f>IFERROR(V671*VLOOKUP(AF671,'【参考】数式用3'!$AD$15:$BA$23,MATCH(N671,'【参考】数式用3'!$AD$2:$BA$2,0)),"")</f>
        <v/>
      </c>
      <c r="Y671" s="861"/>
      <c r="Z671" s="864"/>
      <c r="AA671" s="870"/>
      <c r="AB671" s="852" t="str">
        <f>IFERROR(AA671*VLOOKUP(AG671,'【参考】数式用3'!$AD$24:$BA$27,MATCH(N671,'【参考】数式用3'!$AD$2:$BA$2,0)),"")</f>
        <v/>
      </c>
      <c r="AC671" s="878"/>
      <c r="AD671" s="881" t="str">
        <f t="shared" si="40"/>
        <v/>
      </c>
      <c r="AE671" s="884" t="str">
        <f t="shared" si="41"/>
        <v/>
      </c>
      <c r="AF671" s="884" t="str">
        <f t="shared" si="42"/>
        <v/>
      </c>
      <c r="AG671" s="884" t="str">
        <f t="shared" si="43"/>
        <v/>
      </c>
    </row>
    <row r="672" spans="1:33" ht="24.9" customHeight="1">
      <c r="A672" s="729">
        <v>657</v>
      </c>
      <c r="B672" s="742" t="str">
        <f>IF(基本情報入力シート!C709="","",基本情報入力シート!C709)</f>
        <v/>
      </c>
      <c r="C672" s="750"/>
      <c r="D672" s="750"/>
      <c r="E672" s="750"/>
      <c r="F672" s="750"/>
      <c r="G672" s="750"/>
      <c r="H672" s="750"/>
      <c r="I672" s="761"/>
      <c r="J672" s="767" t="str">
        <f>IF(基本情報入力シート!M709="","",基本情報入力シート!M709)</f>
        <v/>
      </c>
      <c r="K672" s="768" t="str">
        <f>IF(基本情報入力シート!R709="","",基本情報入力シート!R709)</f>
        <v/>
      </c>
      <c r="L672" s="768" t="str">
        <f>IF(基本情報入力シート!W709="","",基本情報入力シート!W709)</f>
        <v/>
      </c>
      <c r="M672" s="784" t="str">
        <f>IF(基本情報入力シート!X709="","",基本情報入力シート!X709)</f>
        <v/>
      </c>
      <c r="N672" s="796" t="str">
        <f>IF(基本情報入力シート!Y709="","",基本情報入力シート!Y709)</f>
        <v/>
      </c>
      <c r="O672" s="804"/>
      <c r="P672" s="808"/>
      <c r="Q672" s="813"/>
      <c r="R672" s="820"/>
      <c r="S672" s="825"/>
      <c r="T672" s="830" t="str">
        <f>IFERROR(S672*VLOOKUP(AE672,'【参考】数式用3'!$AD$3:$BA$14,MATCH(N672,'【参考】数式用3'!$AD$2:$BA$2,0)),"")</f>
        <v/>
      </c>
      <c r="U672" s="835"/>
      <c r="V672" s="842"/>
      <c r="W672" s="843"/>
      <c r="X672" s="852" t="str">
        <f>IFERROR(V672*VLOOKUP(AF672,'【参考】数式用3'!$AD$15:$BA$23,MATCH(N672,'【参考】数式用3'!$AD$2:$BA$2,0)),"")</f>
        <v/>
      </c>
      <c r="Y672" s="861"/>
      <c r="Z672" s="864"/>
      <c r="AA672" s="870"/>
      <c r="AB672" s="852" t="str">
        <f>IFERROR(AA672*VLOOKUP(AG672,'【参考】数式用3'!$AD$24:$BA$27,MATCH(N672,'【参考】数式用3'!$AD$2:$BA$2,0)),"")</f>
        <v/>
      </c>
      <c r="AC672" s="878"/>
      <c r="AD672" s="881" t="str">
        <f t="shared" si="40"/>
        <v/>
      </c>
      <c r="AE672" s="884" t="str">
        <f t="shared" si="41"/>
        <v/>
      </c>
      <c r="AF672" s="884" t="str">
        <f t="shared" si="42"/>
        <v/>
      </c>
      <c r="AG672" s="884" t="str">
        <f t="shared" si="43"/>
        <v/>
      </c>
    </row>
    <row r="673" spans="1:33" ht="24.9" customHeight="1">
      <c r="A673" s="729">
        <v>658</v>
      </c>
      <c r="B673" s="742" t="str">
        <f>IF(基本情報入力シート!C710="","",基本情報入力シート!C710)</f>
        <v/>
      </c>
      <c r="C673" s="750"/>
      <c r="D673" s="750"/>
      <c r="E673" s="750"/>
      <c r="F673" s="750"/>
      <c r="G673" s="750"/>
      <c r="H673" s="750"/>
      <c r="I673" s="761"/>
      <c r="J673" s="767" t="str">
        <f>IF(基本情報入力シート!M710="","",基本情報入力シート!M710)</f>
        <v/>
      </c>
      <c r="K673" s="768" t="str">
        <f>IF(基本情報入力シート!R710="","",基本情報入力シート!R710)</f>
        <v/>
      </c>
      <c r="L673" s="768" t="str">
        <f>IF(基本情報入力シート!W710="","",基本情報入力シート!W710)</f>
        <v/>
      </c>
      <c r="M673" s="784" t="str">
        <f>IF(基本情報入力シート!X710="","",基本情報入力シート!X710)</f>
        <v/>
      </c>
      <c r="N673" s="796" t="str">
        <f>IF(基本情報入力シート!Y710="","",基本情報入力シート!Y710)</f>
        <v/>
      </c>
      <c r="O673" s="804"/>
      <c r="P673" s="808"/>
      <c r="Q673" s="813"/>
      <c r="R673" s="820"/>
      <c r="S673" s="825"/>
      <c r="T673" s="830" t="str">
        <f>IFERROR(S673*VLOOKUP(AE673,'【参考】数式用3'!$AD$3:$BA$14,MATCH(N673,'【参考】数式用3'!$AD$2:$BA$2,0)),"")</f>
        <v/>
      </c>
      <c r="U673" s="835"/>
      <c r="V673" s="842"/>
      <c r="W673" s="843"/>
      <c r="X673" s="852" t="str">
        <f>IFERROR(V673*VLOOKUP(AF673,'【参考】数式用3'!$AD$15:$BA$23,MATCH(N673,'【参考】数式用3'!$AD$2:$BA$2,0)),"")</f>
        <v/>
      </c>
      <c r="Y673" s="861"/>
      <c r="Z673" s="864"/>
      <c r="AA673" s="870"/>
      <c r="AB673" s="852" t="str">
        <f>IFERROR(AA673*VLOOKUP(AG673,'【参考】数式用3'!$AD$24:$BA$27,MATCH(N673,'【参考】数式用3'!$AD$2:$BA$2,0)),"")</f>
        <v/>
      </c>
      <c r="AC673" s="878"/>
      <c r="AD673" s="881" t="str">
        <f t="shared" si="40"/>
        <v/>
      </c>
      <c r="AE673" s="884" t="str">
        <f t="shared" si="41"/>
        <v/>
      </c>
      <c r="AF673" s="884" t="str">
        <f t="shared" si="42"/>
        <v/>
      </c>
      <c r="AG673" s="884" t="str">
        <f t="shared" si="43"/>
        <v/>
      </c>
    </row>
    <row r="674" spans="1:33" ht="24.9" customHeight="1">
      <c r="A674" s="729">
        <v>659</v>
      </c>
      <c r="B674" s="742" t="str">
        <f>IF(基本情報入力シート!C711="","",基本情報入力シート!C711)</f>
        <v/>
      </c>
      <c r="C674" s="750"/>
      <c r="D674" s="750"/>
      <c r="E674" s="750"/>
      <c r="F674" s="750"/>
      <c r="G674" s="750"/>
      <c r="H674" s="750"/>
      <c r="I674" s="761"/>
      <c r="J674" s="767" t="str">
        <f>IF(基本情報入力シート!M711="","",基本情報入力シート!M711)</f>
        <v/>
      </c>
      <c r="K674" s="768" t="str">
        <f>IF(基本情報入力シート!R711="","",基本情報入力シート!R711)</f>
        <v/>
      </c>
      <c r="L674" s="768" t="str">
        <f>IF(基本情報入力シート!W711="","",基本情報入力シート!W711)</f>
        <v/>
      </c>
      <c r="M674" s="784" t="str">
        <f>IF(基本情報入力シート!X711="","",基本情報入力シート!X711)</f>
        <v/>
      </c>
      <c r="N674" s="796" t="str">
        <f>IF(基本情報入力シート!Y711="","",基本情報入力シート!Y711)</f>
        <v/>
      </c>
      <c r="O674" s="804"/>
      <c r="P674" s="808"/>
      <c r="Q674" s="813"/>
      <c r="R674" s="820"/>
      <c r="S674" s="825"/>
      <c r="T674" s="830" t="str">
        <f>IFERROR(S674*VLOOKUP(AE674,'【参考】数式用3'!$AD$3:$BA$14,MATCH(N674,'【参考】数式用3'!$AD$2:$BA$2,0)),"")</f>
        <v/>
      </c>
      <c r="U674" s="835"/>
      <c r="V674" s="842"/>
      <c r="W674" s="843"/>
      <c r="X674" s="852" t="str">
        <f>IFERROR(V674*VLOOKUP(AF674,'【参考】数式用3'!$AD$15:$BA$23,MATCH(N674,'【参考】数式用3'!$AD$2:$BA$2,0)),"")</f>
        <v/>
      </c>
      <c r="Y674" s="861"/>
      <c r="Z674" s="864"/>
      <c r="AA674" s="870"/>
      <c r="AB674" s="852" t="str">
        <f>IFERROR(AA674*VLOOKUP(AG674,'【参考】数式用3'!$AD$24:$BA$27,MATCH(N674,'【参考】数式用3'!$AD$2:$BA$2,0)),"")</f>
        <v/>
      </c>
      <c r="AC674" s="878"/>
      <c r="AD674" s="881" t="str">
        <f t="shared" si="40"/>
        <v/>
      </c>
      <c r="AE674" s="884" t="str">
        <f t="shared" si="41"/>
        <v/>
      </c>
      <c r="AF674" s="884" t="str">
        <f t="shared" si="42"/>
        <v/>
      </c>
      <c r="AG674" s="884" t="str">
        <f t="shared" si="43"/>
        <v/>
      </c>
    </row>
    <row r="675" spans="1:33" ht="24.9" customHeight="1">
      <c r="A675" s="729">
        <v>660</v>
      </c>
      <c r="B675" s="742" t="str">
        <f>IF(基本情報入力シート!C712="","",基本情報入力シート!C712)</f>
        <v/>
      </c>
      <c r="C675" s="750"/>
      <c r="D675" s="750"/>
      <c r="E675" s="750"/>
      <c r="F675" s="750"/>
      <c r="G675" s="750"/>
      <c r="H675" s="750"/>
      <c r="I675" s="761"/>
      <c r="J675" s="767" t="str">
        <f>IF(基本情報入力シート!M712="","",基本情報入力シート!M712)</f>
        <v/>
      </c>
      <c r="K675" s="768" t="str">
        <f>IF(基本情報入力シート!R712="","",基本情報入力シート!R712)</f>
        <v/>
      </c>
      <c r="L675" s="768" t="str">
        <f>IF(基本情報入力シート!W712="","",基本情報入力シート!W712)</f>
        <v/>
      </c>
      <c r="M675" s="784" t="str">
        <f>IF(基本情報入力シート!X712="","",基本情報入力シート!X712)</f>
        <v/>
      </c>
      <c r="N675" s="796" t="str">
        <f>IF(基本情報入力シート!Y712="","",基本情報入力シート!Y712)</f>
        <v/>
      </c>
      <c r="O675" s="804"/>
      <c r="P675" s="808"/>
      <c r="Q675" s="813"/>
      <c r="R675" s="820"/>
      <c r="S675" s="825"/>
      <c r="T675" s="830" t="str">
        <f>IFERROR(S675*VLOOKUP(AE675,'【参考】数式用3'!$AD$3:$BA$14,MATCH(N675,'【参考】数式用3'!$AD$2:$BA$2,0)),"")</f>
        <v/>
      </c>
      <c r="U675" s="835"/>
      <c r="V675" s="842"/>
      <c r="W675" s="843"/>
      <c r="X675" s="852" t="str">
        <f>IFERROR(V675*VLOOKUP(AF675,'【参考】数式用3'!$AD$15:$BA$23,MATCH(N675,'【参考】数式用3'!$AD$2:$BA$2,0)),"")</f>
        <v/>
      </c>
      <c r="Y675" s="861"/>
      <c r="Z675" s="864"/>
      <c r="AA675" s="870"/>
      <c r="AB675" s="852" t="str">
        <f>IFERROR(AA675*VLOOKUP(AG675,'【参考】数式用3'!$AD$24:$BA$27,MATCH(N675,'【参考】数式用3'!$AD$2:$BA$2,0)),"")</f>
        <v/>
      </c>
      <c r="AC675" s="878"/>
      <c r="AD675" s="881" t="str">
        <f t="shared" si="40"/>
        <v/>
      </c>
      <c r="AE675" s="884" t="str">
        <f t="shared" si="41"/>
        <v/>
      </c>
      <c r="AF675" s="884" t="str">
        <f t="shared" si="42"/>
        <v/>
      </c>
      <c r="AG675" s="884" t="str">
        <f t="shared" si="43"/>
        <v/>
      </c>
    </row>
    <row r="676" spans="1:33" ht="24.9" customHeight="1">
      <c r="A676" s="729">
        <v>661</v>
      </c>
      <c r="B676" s="742" t="str">
        <f>IF(基本情報入力シート!C713="","",基本情報入力シート!C713)</f>
        <v/>
      </c>
      <c r="C676" s="750"/>
      <c r="D676" s="750"/>
      <c r="E676" s="750"/>
      <c r="F676" s="750"/>
      <c r="G676" s="750"/>
      <c r="H676" s="750"/>
      <c r="I676" s="761"/>
      <c r="J676" s="767" t="str">
        <f>IF(基本情報入力シート!M713="","",基本情報入力シート!M713)</f>
        <v/>
      </c>
      <c r="K676" s="768" t="str">
        <f>IF(基本情報入力シート!R713="","",基本情報入力シート!R713)</f>
        <v/>
      </c>
      <c r="L676" s="768" t="str">
        <f>IF(基本情報入力シート!W713="","",基本情報入力シート!W713)</f>
        <v/>
      </c>
      <c r="M676" s="784" t="str">
        <f>IF(基本情報入力シート!X713="","",基本情報入力シート!X713)</f>
        <v/>
      </c>
      <c r="N676" s="796" t="str">
        <f>IF(基本情報入力シート!Y713="","",基本情報入力シート!Y713)</f>
        <v/>
      </c>
      <c r="O676" s="804"/>
      <c r="P676" s="808"/>
      <c r="Q676" s="813"/>
      <c r="R676" s="820"/>
      <c r="S676" s="825"/>
      <c r="T676" s="830" t="str">
        <f>IFERROR(S676*VLOOKUP(AE676,'【参考】数式用3'!$AD$3:$BA$14,MATCH(N676,'【参考】数式用3'!$AD$2:$BA$2,0)),"")</f>
        <v/>
      </c>
      <c r="U676" s="835"/>
      <c r="V676" s="842"/>
      <c r="W676" s="843"/>
      <c r="X676" s="852" t="str">
        <f>IFERROR(V676*VLOOKUP(AF676,'【参考】数式用3'!$AD$15:$BA$23,MATCH(N676,'【参考】数式用3'!$AD$2:$BA$2,0)),"")</f>
        <v/>
      </c>
      <c r="Y676" s="861"/>
      <c r="Z676" s="864"/>
      <c r="AA676" s="870"/>
      <c r="AB676" s="852" t="str">
        <f>IFERROR(AA676*VLOOKUP(AG676,'【参考】数式用3'!$AD$24:$BA$27,MATCH(N676,'【参考】数式用3'!$AD$2:$BA$2,0)),"")</f>
        <v/>
      </c>
      <c r="AC676" s="878"/>
      <c r="AD676" s="881" t="str">
        <f t="shared" si="40"/>
        <v/>
      </c>
      <c r="AE676" s="884" t="str">
        <f t="shared" si="41"/>
        <v/>
      </c>
      <c r="AF676" s="884" t="str">
        <f t="shared" si="42"/>
        <v/>
      </c>
      <c r="AG676" s="884" t="str">
        <f t="shared" si="43"/>
        <v/>
      </c>
    </row>
    <row r="677" spans="1:33" ht="24.9" customHeight="1">
      <c r="A677" s="729">
        <v>662</v>
      </c>
      <c r="B677" s="742" t="str">
        <f>IF(基本情報入力シート!C714="","",基本情報入力シート!C714)</f>
        <v/>
      </c>
      <c r="C677" s="750"/>
      <c r="D677" s="750"/>
      <c r="E677" s="750"/>
      <c r="F677" s="750"/>
      <c r="G677" s="750"/>
      <c r="H677" s="750"/>
      <c r="I677" s="761"/>
      <c r="J677" s="767" t="str">
        <f>IF(基本情報入力シート!M714="","",基本情報入力シート!M714)</f>
        <v/>
      </c>
      <c r="K677" s="768" t="str">
        <f>IF(基本情報入力シート!R714="","",基本情報入力シート!R714)</f>
        <v/>
      </c>
      <c r="L677" s="768" t="str">
        <f>IF(基本情報入力シート!W714="","",基本情報入力シート!W714)</f>
        <v/>
      </c>
      <c r="M677" s="784" t="str">
        <f>IF(基本情報入力シート!X714="","",基本情報入力シート!X714)</f>
        <v/>
      </c>
      <c r="N677" s="796" t="str">
        <f>IF(基本情報入力シート!Y714="","",基本情報入力シート!Y714)</f>
        <v/>
      </c>
      <c r="O677" s="804"/>
      <c r="P677" s="808"/>
      <c r="Q677" s="813"/>
      <c r="R677" s="820"/>
      <c r="S677" s="825"/>
      <c r="T677" s="830" t="str">
        <f>IFERROR(S677*VLOOKUP(AE677,'【参考】数式用3'!$AD$3:$BA$14,MATCH(N677,'【参考】数式用3'!$AD$2:$BA$2,0)),"")</f>
        <v/>
      </c>
      <c r="U677" s="835"/>
      <c r="V677" s="842"/>
      <c r="W677" s="843"/>
      <c r="X677" s="852" t="str">
        <f>IFERROR(V677*VLOOKUP(AF677,'【参考】数式用3'!$AD$15:$BA$23,MATCH(N677,'【参考】数式用3'!$AD$2:$BA$2,0)),"")</f>
        <v/>
      </c>
      <c r="Y677" s="861"/>
      <c r="Z677" s="864"/>
      <c r="AA677" s="870"/>
      <c r="AB677" s="852" t="str">
        <f>IFERROR(AA677*VLOOKUP(AG677,'【参考】数式用3'!$AD$24:$BA$27,MATCH(N677,'【参考】数式用3'!$AD$2:$BA$2,0)),"")</f>
        <v/>
      </c>
      <c r="AC677" s="878"/>
      <c r="AD677" s="881" t="str">
        <f t="shared" si="40"/>
        <v/>
      </c>
      <c r="AE677" s="884" t="str">
        <f t="shared" si="41"/>
        <v/>
      </c>
      <c r="AF677" s="884" t="str">
        <f t="shared" si="42"/>
        <v/>
      </c>
      <c r="AG677" s="884" t="str">
        <f t="shared" si="43"/>
        <v/>
      </c>
    </row>
    <row r="678" spans="1:33" ht="24.9" customHeight="1">
      <c r="A678" s="729">
        <v>663</v>
      </c>
      <c r="B678" s="742" t="str">
        <f>IF(基本情報入力シート!C715="","",基本情報入力シート!C715)</f>
        <v/>
      </c>
      <c r="C678" s="750"/>
      <c r="D678" s="750"/>
      <c r="E678" s="750"/>
      <c r="F678" s="750"/>
      <c r="G678" s="750"/>
      <c r="H678" s="750"/>
      <c r="I678" s="761"/>
      <c r="J678" s="767" t="str">
        <f>IF(基本情報入力シート!M715="","",基本情報入力シート!M715)</f>
        <v/>
      </c>
      <c r="K678" s="768" t="str">
        <f>IF(基本情報入力シート!R715="","",基本情報入力シート!R715)</f>
        <v/>
      </c>
      <c r="L678" s="768" t="str">
        <f>IF(基本情報入力シート!W715="","",基本情報入力シート!W715)</f>
        <v/>
      </c>
      <c r="M678" s="784" t="str">
        <f>IF(基本情報入力シート!X715="","",基本情報入力シート!X715)</f>
        <v/>
      </c>
      <c r="N678" s="796" t="str">
        <f>IF(基本情報入力シート!Y715="","",基本情報入力シート!Y715)</f>
        <v/>
      </c>
      <c r="O678" s="804"/>
      <c r="P678" s="808"/>
      <c r="Q678" s="813"/>
      <c r="R678" s="820"/>
      <c r="S678" s="825"/>
      <c r="T678" s="830" t="str">
        <f>IFERROR(S678*VLOOKUP(AE678,'【参考】数式用3'!$AD$3:$BA$14,MATCH(N678,'【参考】数式用3'!$AD$2:$BA$2,0)),"")</f>
        <v/>
      </c>
      <c r="U678" s="835"/>
      <c r="V678" s="842"/>
      <c r="W678" s="843"/>
      <c r="X678" s="852" t="str">
        <f>IFERROR(V678*VLOOKUP(AF678,'【参考】数式用3'!$AD$15:$BA$23,MATCH(N678,'【参考】数式用3'!$AD$2:$BA$2,0)),"")</f>
        <v/>
      </c>
      <c r="Y678" s="861"/>
      <c r="Z678" s="864"/>
      <c r="AA678" s="870"/>
      <c r="AB678" s="852" t="str">
        <f>IFERROR(AA678*VLOOKUP(AG678,'【参考】数式用3'!$AD$24:$BA$27,MATCH(N678,'【参考】数式用3'!$AD$2:$BA$2,0)),"")</f>
        <v/>
      </c>
      <c r="AC678" s="878"/>
      <c r="AD678" s="881" t="str">
        <f t="shared" si="40"/>
        <v/>
      </c>
      <c r="AE678" s="884" t="str">
        <f t="shared" si="41"/>
        <v/>
      </c>
      <c r="AF678" s="884" t="str">
        <f t="shared" si="42"/>
        <v/>
      </c>
      <c r="AG678" s="884" t="str">
        <f t="shared" si="43"/>
        <v/>
      </c>
    </row>
    <row r="679" spans="1:33" ht="24.9" customHeight="1">
      <c r="A679" s="729">
        <v>664</v>
      </c>
      <c r="B679" s="742" t="str">
        <f>IF(基本情報入力シート!C716="","",基本情報入力シート!C716)</f>
        <v/>
      </c>
      <c r="C679" s="750"/>
      <c r="D679" s="750"/>
      <c r="E679" s="750"/>
      <c r="F679" s="750"/>
      <c r="G679" s="750"/>
      <c r="H679" s="750"/>
      <c r="I679" s="761"/>
      <c r="J679" s="767" t="str">
        <f>IF(基本情報入力シート!M716="","",基本情報入力シート!M716)</f>
        <v/>
      </c>
      <c r="K679" s="768" t="str">
        <f>IF(基本情報入力シート!R716="","",基本情報入力シート!R716)</f>
        <v/>
      </c>
      <c r="L679" s="768" t="str">
        <f>IF(基本情報入力シート!W716="","",基本情報入力シート!W716)</f>
        <v/>
      </c>
      <c r="M679" s="784" t="str">
        <f>IF(基本情報入力シート!X716="","",基本情報入力シート!X716)</f>
        <v/>
      </c>
      <c r="N679" s="796" t="str">
        <f>IF(基本情報入力シート!Y716="","",基本情報入力シート!Y716)</f>
        <v/>
      </c>
      <c r="O679" s="804"/>
      <c r="P679" s="808"/>
      <c r="Q679" s="813"/>
      <c r="R679" s="820"/>
      <c r="S679" s="825"/>
      <c r="T679" s="830" t="str">
        <f>IFERROR(S679*VLOOKUP(AE679,'【参考】数式用3'!$AD$3:$BA$14,MATCH(N679,'【参考】数式用3'!$AD$2:$BA$2,0)),"")</f>
        <v/>
      </c>
      <c r="U679" s="835"/>
      <c r="V679" s="842"/>
      <c r="W679" s="843"/>
      <c r="X679" s="852" t="str">
        <f>IFERROR(V679*VLOOKUP(AF679,'【参考】数式用3'!$AD$15:$BA$23,MATCH(N679,'【参考】数式用3'!$AD$2:$BA$2,0)),"")</f>
        <v/>
      </c>
      <c r="Y679" s="861"/>
      <c r="Z679" s="864"/>
      <c r="AA679" s="870"/>
      <c r="AB679" s="852" t="str">
        <f>IFERROR(AA679*VLOOKUP(AG679,'【参考】数式用3'!$AD$24:$BA$27,MATCH(N679,'【参考】数式用3'!$AD$2:$BA$2,0)),"")</f>
        <v/>
      </c>
      <c r="AC679" s="878"/>
      <c r="AD679" s="881" t="str">
        <f t="shared" si="40"/>
        <v/>
      </c>
      <c r="AE679" s="884" t="str">
        <f t="shared" si="41"/>
        <v/>
      </c>
      <c r="AF679" s="884" t="str">
        <f t="shared" si="42"/>
        <v/>
      </c>
      <c r="AG679" s="884" t="str">
        <f t="shared" si="43"/>
        <v/>
      </c>
    </row>
    <row r="680" spans="1:33" ht="24.9" customHeight="1">
      <c r="A680" s="729">
        <v>665</v>
      </c>
      <c r="B680" s="742" t="str">
        <f>IF(基本情報入力シート!C717="","",基本情報入力シート!C717)</f>
        <v/>
      </c>
      <c r="C680" s="750"/>
      <c r="D680" s="750"/>
      <c r="E680" s="750"/>
      <c r="F680" s="750"/>
      <c r="G680" s="750"/>
      <c r="H680" s="750"/>
      <c r="I680" s="761"/>
      <c r="J680" s="767" t="str">
        <f>IF(基本情報入力シート!M717="","",基本情報入力シート!M717)</f>
        <v/>
      </c>
      <c r="K680" s="768" t="str">
        <f>IF(基本情報入力シート!R717="","",基本情報入力シート!R717)</f>
        <v/>
      </c>
      <c r="L680" s="768" t="str">
        <f>IF(基本情報入力シート!W717="","",基本情報入力シート!W717)</f>
        <v/>
      </c>
      <c r="M680" s="784" t="str">
        <f>IF(基本情報入力シート!X717="","",基本情報入力シート!X717)</f>
        <v/>
      </c>
      <c r="N680" s="796" t="str">
        <f>IF(基本情報入力シート!Y717="","",基本情報入力シート!Y717)</f>
        <v/>
      </c>
      <c r="O680" s="804"/>
      <c r="P680" s="808"/>
      <c r="Q680" s="813"/>
      <c r="R680" s="820"/>
      <c r="S680" s="825"/>
      <c r="T680" s="830" t="str">
        <f>IFERROR(S680*VLOOKUP(AE680,'【参考】数式用3'!$AD$3:$BA$14,MATCH(N680,'【参考】数式用3'!$AD$2:$BA$2,0)),"")</f>
        <v/>
      </c>
      <c r="U680" s="835"/>
      <c r="V680" s="842"/>
      <c r="W680" s="843"/>
      <c r="X680" s="852" t="str">
        <f>IFERROR(V680*VLOOKUP(AF680,'【参考】数式用3'!$AD$15:$BA$23,MATCH(N680,'【参考】数式用3'!$AD$2:$BA$2,0)),"")</f>
        <v/>
      </c>
      <c r="Y680" s="861"/>
      <c r="Z680" s="864"/>
      <c r="AA680" s="870"/>
      <c r="AB680" s="852" t="str">
        <f>IFERROR(AA680*VLOOKUP(AG680,'【参考】数式用3'!$AD$24:$BA$27,MATCH(N680,'【参考】数式用3'!$AD$2:$BA$2,0)),"")</f>
        <v/>
      </c>
      <c r="AC680" s="878"/>
      <c r="AD680" s="881" t="str">
        <f t="shared" si="40"/>
        <v/>
      </c>
      <c r="AE680" s="884" t="str">
        <f t="shared" si="41"/>
        <v/>
      </c>
      <c r="AF680" s="884" t="str">
        <f t="shared" si="42"/>
        <v/>
      </c>
      <c r="AG680" s="884" t="str">
        <f t="shared" si="43"/>
        <v/>
      </c>
    </row>
    <row r="681" spans="1:33" ht="24.9" customHeight="1">
      <c r="A681" s="729">
        <v>666</v>
      </c>
      <c r="B681" s="742" t="str">
        <f>IF(基本情報入力シート!C718="","",基本情報入力シート!C718)</f>
        <v/>
      </c>
      <c r="C681" s="750"/>
      <c r="D681" s="750"/>
      <c r="E681" s="750"/>
      <c r="F681" s="750"/>
      <c r="G681" s="750"/>
      <c r="H681" s="750"/>
      <c r="I681" s="761"/>
      <c r="J681" s="767" t="str">
        <f>IF(基本情報入力シート!M718="","",基本情報入力シート!M718)</f>
        <v/>
      </c>
      <c r="K681" s="768" t="str">
        <f>IF(基本情報入力シート!R718="","",基本情報入力シート!R718)</f>
        <v/>
      </c>
      <c r="L681" s="768" t="str">
        <f>IF(基本情報入力シート!W718="","",基本情報入力シート!W718)</f>
        <v/>
      </c>
      <c r="M681" s="784" t="str">
        <f>IF(基本情報入力シート!X718="","",基本情報入力シート!X718)</f>
        <v/>
      </c>
      <c r="N681" s="796" t="str">
        <f>IF(基本情報入力シート!Y718="","",基本情報入力シート!Y718)</f>
        <v/>
      </c>
      <c r="O681" s="804"/>
      <c r="P681" s="808"/>
      <c r="Q681" s="813"/>
      <c r="R681" s="820"/>
      <c r="S681" s="825"/>
      <c r="T681" s="830" t="str">
        <f>IFERROR(S681*VLOOKUP(AE681,'【参考】数式用3'!$AD$3:$BA$14,MATCH(N681,'【参考】数式用3'!$AD$2:$BA$2,0)),"")</f>
        <v/>
      </c>
      <c r="U681" s="835"/>
      <c r="V681" s="842"/>
      <c r="W681" s="843"/>
      <c r="X681" s="852" t="str">
        <f>IFERROR(V681*VLOOKUP(AF681,'【参考】数式用3'!$AD$15:$BA$23,MATCH(N681,'【参考】数式用3'!$AD$2:$BA$2,0)),"")</f>
        <v/>
      </c>
      <c r="Y681" s="861"/>
      <c r="Z681" s="864"/>
      <c r="AA681" s="870"/>
      <c r="AB681" s="852" t="str">
        <f>IFERROR(AA681*VLOOKUP(AG681,'【参考】数式用3'!$AD$24:$BA$27,MATCH(N681,'【参考】数式用3'!$AD$2:$BA$2,0)),"")</f>
        <v/>
      </c>
      <c r="AC681" s="878"/>
      <c r="AD681" s="881" t="str">
        <f t="shared" si="40"/>
        <v/>
      </c>
      <c r="AE681" s="884" t="str">
        <f t="shared" si="41"/>
        <v/>
      </c>
      <c r="AF681" s="884" t="str">
        <f t="shared" si="42"/>
        <v/>
      </c>
      <c r="AG681" s="884" t="str">
        <f t="shared" si="43"/>
        <v/>
      </c>
    </row>
    <row r="682" spans="1:33" ht="24.9" customHeight="1">
      <c r="A682" s="729">
        <v>667</v>
      </c>
      <c r="B682" s="742" t="str">
        <f>IF(基本情報入力シート!C719="","",基本情報入力シート!C719)</f>
        <v/>
      </c>
      <c r="C682" s="750"/>
      <c r="D682" s="750"/>
      <c r="E682" s="750"/>
      <c r="F682" s="750"/>
      <c r="G682" s="750"/>
      <c r="H682" s="750"/>
      <c r="I682" s="761"/>
      <c r="J682" s="767" t="str">
        <f>IF(基本情報入力シート!M719="","",基本情報入力シート!M719)</f>
        <v/>
      </c>
      <c r="K682" s="768" t="str">
        <f>IF(基本情報入力シート!R719="","",基本情報入力シート!R719)</f>
        <v/>
      </c>
      <c r="L682" s="768" t="str">
        <f>IF(基本情報入力シート!W719="","",基本情報入力シート!W719)</f>
        <v/>
      </c>
      <c r="M682" s="784" t="str">
        <f>IF(基本情報入力シート!X719="","",基本情報入力シート!X719)</f>
        <v/>
      </c>
      <c r="N682" s="796" t="str">
        <f>IF(基本情報入力シート!Y719="","",基本情報入力シート!Y719)</f>
        <v/>
      </c>
      <c r="O682" s="804"/>
      <c r="P682" s="808"/>
      <c r="Q682" s="813"/>
      <c r="R682" s="820"/>
      <c r="S682" s="825"/>
      <c r="T682" s="830" t="str">
        <f>IFERROR(S682*VLOOKUP(AE682,'【参考】数式用3'!$AD$3:$BA$14,MATCH(N682,'【参考】数式用3'!$AD$2:$BA$2,0)),"")</f>
        <v/>
      </c>
      <c r="U682" s="835"/>
      <c r="V682" s="842"/>
      <c r="W682" s="843"/>
      <c r="X682" s="852" t="str">
        <f>IFERROR(V682*VLOOKUP(AF682,'【参考】数式用3'!$AD$15:$BA$23,MATCH(N682,'【参考】数式用3'!$AD$2:$BA$2,0)),"")</f>
        <v/>
      </c>
      <c r="Y682" s="861"/>
      <c r="Z682" s="864"/>
      <c r="AA682" s="870"/>
      <c r="AB682" s="852" t="str">
        <f>IFERROR(AA682*VLOOKUP(AG682,'【参考】数式用3'!$AD$24:$BA$27,MATCH(N682,'【参考】数式用3'!$AD$2:$BA$2,0)),"")</f>
        <v/>
      </c>
      <c r="AC682" s="878"/>
      <c r="AD682" s="881" t="str">
        <f t="shared" si="40"/>
        <v/>
      </c>
      <c r="AE682" s="884" t="str">
        <f t="shared" si="41"/>
        <v/>
      </c>
      <c r="AF682" s="884" t="str">
        <f t="shared" si="42"/>
        <v/>
      </c>
      <c r="AG682" s="884" t="str">
        <f t="shared" si="43"/>
        <v/>
      </c>
    </row>
    <row r="683" spans="1:33" ht="24.9" customHeight="1">
      <c r="A683" s="729">
        <v>668</v>
      </c>
      <c r="B683" s="742" t="str">
        <f>IF(基本情報入力シート!C720="","",基本情報入力シート!C720)</f>
        <v/>
      </c>
      <c r="C683" s="750"/>
      <c r="D683" s="750"/>
      <c r="E683" s="750"/>
      <c r="F683" s="750"/>
      <c r="G683" s="750"/>
      <c r="H683" s="750"/>
      <c r="I683" s="761"/>
      <c r="J683" s="767" t="str">
        <f>IF(基本情報入力シート!M720="","",基本情報入力シート!M720)</f>
        <v/>
      </c>
      <c r="K683" s="768" t="str">
        <f>IF(基本情報入力シート!R720="","",基本情報入力シート!R720)</f>
        <v/>
      </c>
      <c r="L683" s="768" t="str">
        <f>IF(基本情報入力シート!W720="","",基本情報入力シート!W720)</f>
        <v/>
      </c>
      <c r="M683" s="784" t="str">
        <f>IF(基本情報入力シート!X720="","",基本情報入力シート!X720)</f>
        <v/>
      </c>
      <c r="N683" s="796" t="str">
        <f>IF(基本情報入力シート!Y720="","",基本情報入力シート!Y720)</f>
        <v/>
      </c>
      <c r="O683" s="804"/>
      <c r="P683" s="808"/>
      <c r="Q683" s="813"/>
      <c r="R683" s="820"/>
      <c r="S683" s="825"/>
      <c r="T683" s="830" t="str">
        <f>IFERROR(S683*VLOOKUP(AE683,'【参考】数式用3'!$AD$3:$BA$14,MATCH(N683,'【参考】数式用3'!$AD$2:$BA$2,0)),"")</f>
        <v/>
      </c>
      <c r="U683" s="835"/>
      <c r="V683" s="842"/>
      <c r="W683" s="843"/>
      <c r="X683" s="852" t="str">
        <f>IFERROR(V683*VLOOKUP(AF683,'【参考】数式用3'!$AD$15:$BA$23,MATCH(N683,'【参考】数式用3'!$AD$2:$BA$2,0)),"")</f>
        <v/>
      </c>
      <c r="Y683" s="861"/>
      <c r="Z683" s="864"/>
      <c r="AA683" s="870"/>
      <c r="AB683" s="852" t="str">
        <f>IFERROR(AA683*VLOOKUP(AG683,'【参考】数式用3'!$AD$24:$BA$27,MATCH(N683,'【参考】数式用3'!$AD$2:$BA$2,0)),"")</f>
        <v/>
      </c>
      <c r="AC683" s="878"/>
      <c r="AD683" s="881" t="str">
        <f t="shared" si="40"/>
        <v/>
      </c>
      <c r="AE683" s="884" t="str">
        <f t="shared" si="41"/>
        <v/>
      </c>
      <c r="AF683" s="884" t="str">
        <f t="shared" si="42"/>
        <v/>
      </c>
      <c r="AG683" s="884" t="str">
        <f t="shared" si="43"/>
        <v/>
      </c>
    </row>
    <row r="684" spans="1:33" ht="24.9" customHeight="1">
      <c r="A684" s="729">
        <v>669</v>
      </c>
      <c r="B684" s="742" t="str">
        <f>IF(基本情報入力シート!C721="","",基本情報入力シート!C721)</f>
        <v/>
      </c>
      <c r="C684" s="750"/>
      <c r="D684" s="750"/>
      <c r="E684" s="750"/>
      <c r="F684" s="750"/>
      <c r="G684" s="750"/>
      <c r="H684" s="750"/>
      <c r="I684" s="761"/>
      <c r="J684" s="767" t="str">
        <f>IF(基本情報入力シート!M721="","",基本情報入力シート!M721)</f>
        <v/>
      </c>
      <c r="K684" s="768" t="str">
        <f>IF(基本情報入力シート!R721="","",基本情報入力シート!R721)</f>
        <v/>
      </c>
      <c r="L684" s="768" t="str">
        <f>IF(基本情報入力シート!W721="","",基本情報入力シート!W721)</f>
        <v/>
      </c>
      <c r="M684" s="784" t="str">
        <f>IF(基本情報入力シート!X721="","",基本情報入力シート!X721)</f>
        <v/>
      </c>
      <c r="N684" s="796" t="str">
        <f>IF(基本情報入力シート!Y721="","",基本情報入力シート!Y721)</f>
        <v/>
      </c>
      <c r="O684" s="804"/>
      <c r="P684" s="808"/>
      <c r="Q684" s="813"/>
      <c r="R684" s="820"/>
      <c r="S684" s="825"/>
      <c r="T684" s="830" t="str">
        <f>IFERROR(S684*VLOOKUP(AE684,'【参考】数式用3'!$AD$3:$BA$14,MATCH(N684,'【参考】数式用3'!$AD$2:$BA$2,0)),"")</f>
        <v/>
      </c>
      <c r="U684" s="835"/>
      <c r="V684" s="842"/>
      <c r="W684" s="843"/>
      <c r="X684" s="852" t="str">
        <f>IFERROR(V684*VLOOKUP(AF684,'【参考】数式用3'!$AD$15:$BA$23,MATCH(N684,'【参考】数式用3'!$AD$2:$BA$2,0)),"")</f>
        <v/>
      </c>
      <c r="Y684" s="861"/>
      <c r="Z684" s="864"/>
      <c r="AA684" s="870"/>
      <c r="AB684" s="852" t="str">
        <f>IFERROR(AA684*VLOOKUP(AG684,'【参考】数式用3'!$AD$24:$BA$27,MATCH(N684,'【参考】数式用3'!$AD$2:$BA$2,0)),"")</f>
        <v/>
      </c>
      <c r="AC684" s="878"/>
      <c r="AD684" s="881" t="str">
        <f t="shared" si="40"/>
        <v/>
      </c>
      <c r="AE684" s="884" t="str">
        <f t="shared" si="41"/>
        <v/>
      </c>
      <c r="AF684" s="884" t="str">
        <f t="shared" si="42"/>
        <v/>
      </c>
      <c r="AG684" s="884" t="str">
        <f t="shared" si="43"/>
        <v/>
      </c>
    </row>
    <row r="685" spans="1:33" ht="24.9" customHeight="1">
      <c r="A685" s="729">
        <v>670</v>
      </c>
      <c r="B685" s="742" t="str">
        <f>IF(基本情報入力シート!C722="","",基本情報入力シート!C722)</f>
        <v/>
      </c>
      <c r="C685" s="750"/>
      <c r="D685" s="750"/>
      <c r="E685" s="750"/>
      <c r="F685" s="750"/>
      <c r="G685" s="750"/>
      <c r="H685" s="750"/>
      <c r="I685" s="761"/>
      <c r="J685" s="767" t="str">
        <f>IF(基本情報入力シート!M722="","",基本情報入力シート!M722)</f>
        <v/>
      </c>
      <c r="K685" s="768" t="str">
        <f>IF(基本情報入力シート!R722="","",基本情報入力シート!R722)</f>
        <v/>
      </c>
      <c r="L685" s="768" t="str">
        <f>IF(基本情報入力シート!W722="","",基本情報入力シート!W722)</f>
        <v/>
      </c>
      <c r="M685" s="784" t="str">
        <f>IF(基本情報入力シート!X722="","",基本情報入力シート!X722)</f>
        <v/>
      </c>
      <c r="N685" s="796" t="str">
        <f>IF(基本情報入力シート!Y722="","",基本情報入力シート!Y722)</f>
        <v/>
      </c>
      <c r="O685" s="804"/>
      <c r="P685" s="808"/>
      <c r="Q685" s="813"/>
      <c r="R685" s="820"/>
      <c r="S685" s="825"/>
      <c r="T685" s="830" t="str">
        <f>IFERROR(S685*VLOOKUP(AE685,'【参考】数式用3'!$AD$3:$BA$14,MATCH(N685,'【参考】数式用3'!$AD$2:$BA$2,0)),"")</f>
        <v/>
      </c>
      <c r="U685" s="835"/>
      <c r="V685" s="842"/>
      <c r="W685" s="843"/>
      <c r="X685" s="852" t="str">
        <f>IFERROR(V685*VLOOKUP(AF685,'【参考】数式用3'!$AD$15:$BA$23,MATCH(N685,'【参考】数式用3'!$AD$2:$BA$2,0)),"")</f>
        <v/>
      </c>
      <c r="Y685" s="861"/>
      <c r="Z685" s="864"/>
      <c r="AA685" s="870"/>
      <c r="AB685" s="852" t="str">
        <f>IFERROR(AA685*VLOOKUP(AG685,'【参考】数式用3'!$AD$24:$BA$27,MATCH(N685,'【参考】数式用3'!$AD$2:$BA$2,0)),"")</f>
        <v/>
      </c>
      <c r="AC685" s="878"/>
      <c r="AD685" s="881" t="str">
        <f t="shared" si="40"/>
        <v/>
      </c>
      <c r="AE685" s="884" t="str">
        <f t="shared" si="41"/>
        <v/>
      </c>
      <c r="AF685" s="884" t="str">
        <f t="shared" si="42"/>
        <v/>
      </c>
      <c r="AG685" s="884" t="str">
        <f t="shared" si="43"/>
        <v/>
      </c>
    </row>
    <row r="686" spans="1:33" ht="24.9" customHeight="1">
      <c r="A686" s="729">
        <v>671</v>
      </c>
      <c r="B686" s="742" t="str">
        <f>IF(基本情報入力シート!C723="","",基本情報入力シート!C723)</f>
        <v/>
      </c>
      <c r="C686" s="750"/>
      <c r="D686" s="750"/>
      <c r="E686" s="750"/>
      <c r="F686" s="750"/>
      <c r="G686" s="750"/>
      <c r="H686" s="750"/>
      <c r="I686" s="761"/>
      <c r="J686" s="767" t="str">
        <f>IF(基本情報入力シート!M723="","",基本情報入力シート!M723)</f>
        <v/>
      </c>
      <c r="K686" s="768" t="str">
        <f>IF(基本情報入力シート!R723="","",基本情報入力シート!R723)</f>
        <v/>
      </c>
      <c r="L686" s="768" t="str">
        <f>IF(基本情報入力シート!W723="","",基本情報入力シート!W723)</f>
        <v/>
      </c>
      <c r="M686" s="784" t="str">
        <f>IF(基本情報入力シート!X723="","",基本情報入力シート!X723)</f>
        <v/>
      </c>
      <c r="N686" s="796" t="str">
        <f>IF(基本情報入力シート!Y723="","",基本情報入力シート!Y723)</f>
        <v/>
      </c>
      <c r="O686" s="804"/>
      <c r="P686" s="808"/>
      <c r="Q686" s="813"/>
      <c r="R686" s="820"/>
      <c r="S686" s="825"/>
      <c r="T686" s="830" t="str">
        <f>IFERROR(S686*VLOOKUP(AE686,'【参考】数式用3'!$AD$3:$BA$14,MATCH(N686,'【参考】数式用3'!$AD$2:$BA$2,0)),"")</f>
        <v/>
      </c>
      <c r="U686" s="835"/>
      <c r="V686" s="842"/>
      <c r="W686" s="843"/>
      <c r="X686" s="852" t="str">
        <f>IFERROR(V686*VLOOKUP(AF686,'【参考】数式用3'!$AD$15:$BA$23,MATCH(N686,'【参考】数式用3'!$AD$2:$BA$2,0)),"")</f>
        <v/>
      </c>
      <c r="Y686" s="861"/>
      <c r="Z686" s="864"/>
      <c r="AA686" s="870"/>
      <c r="AB686" s="852" t="str">
        <f>IFERROR(AA686*VLOOKUP(AG686,'【参考】数式用3'!$AD$24:$BA$27,MATCH(N686,'【参考】数式用3'!$AD$2:$BA$2,0)),"")</f>
        <v/>
      </c>
      <c r="AC686" s="878"/>
      <c r="AD686" s="881" t="str">
        <f t="shared" si="40"/>
        <v/>
      </c>
      <c r="AE686" s="884" t="str">
        <f t="shared" si="41"/>
        <v/>
      </c>
      <c r="AF686" s="884" t="str">
        <f t="shared" si="42"/>
        <v/>
      </c>
      <c r="AG686" s="884" t="str">
        <f t="shared" si="43"/>
        <v/>
      </c>
    </row>
    <row r="687" spans="1:33" ht="24.9" customHeight="1">
      <c r="A687" s="729">
        <v>672</v>
      </c>
      <c r="B687" s="742" t="str">
        <f>IF(基本情報入力シート!C724="","",基本情報入力シート!C724)</f>
        <v/>
      </c>
      <c r="C687" s="750"/>
      <c r="D687" s="750"/>
      <c r="E687" s="750"/>
      <c r="F687" s="750"/>
      <c r="G687" s="750"/>
      <c r="H687" s="750"/>
      <c r="I687" s="761"/>
      <c r="J687" s="767" t="str">
        <f>IF(基本情報入力シート!M724="","",基本情報入力シート!M724)</f>
        <v/>
      </c>
      <c r="K687" s="768" t="str">
        <f>IF(基本情報入力シート!R724="","",基本情報入力シート!R724)</f>
        <v/>
      </c>
      <c r="L687" s="768" t="str">
        <f>IF(基本情報入力シート!W724="","",基本情報入力シート!W724)</f>
        <v/>
      </c>
      <c r="M687" s="784" t="str">
        <f>IF(基本情報入力シート!X724="","",基本情報入力シート!X724)</f>
        <v/>
      </c>
      <c r="N687" s="796" t="str">
        <f>IF(基本情報入力シート!Y724="","",基本情報入力シート!Y724)</f>
        <v/>
      </c>
      <c r="O687" s="804"/>
      <c r="P687" s="808"/>
      <c r="Q687" s="813"/>
      <c r="R687" s="820"/>
      <c r="S687" s="825"/>
      <c r="T687" s="830" t="str">
        <f>IFERROR(S687*VLOOKUP(AE687,'【参考】数式用3'!$AD$3:$BA$14,MATCH(N687,'【参考】数式用3'!$AD$2:$BA$2,0)),"")</f>
        <v/>
      </c>
      <c r="U687" s="835"/>
      <c r="V687" s="842"/>
      <c r="W687" s="843"/>
      <c r="X687" s="852" t="str">
        <f>IFERROR(V687*VLOOKUP(AF687,'【参考】数式用3'!$AD$15:$BA$23,MATCH(N687,'【参考】数式用3'!$AD$2:$BA$2,0)),"")</f>
        <v/>
      </c>
      <c r="Y687" s="861"/>
      <c r="Z687" s="864"/>
      <c r="AA687" s="870"/>
      <c r="AB687" s="852" t="str">
        <f>IFERROR(AA687*VLOOKUP(AG687,'【参考】数式用3'!$AD$24:$BA$27,MATCH(N687,'【参考】数式用3'!$AD$2:$BA$2,0)),"")</f>
        <v/>
      </c>
      <c r="AC687" s="878"/>
      <c r="AD687" s="881" t="str">
        <f t="shared" si="40"/>
        <v/>
      </c>
      <c r="AE687" s="884" t="str">
        <f t="shared" si="41"/>
        <v/>
      </c>
      <c r="AF687" s="884" t="str">
        <f t="shared" si="42"/>
        <v/>
      </c>
      <c r="AG687" s="884" t="str">
        <f t="shared" si="43"/>
        <v/>
      </c>
    </row>
    <row r="688" spans="1:33" ht="24.9" customHeight="1">
      <c r="A688" s="729">
        <v>673</v>
      </c>
      <c r="B688" s="742" t="str">
        <f>IF(基本情報入力シート!C725="","",基本情報入力シート!C725)</f>
        <v/>
      </c>
      <c r="C688" s="750"/>
      <c r="D688" s="750"/>
      <c r="E688" s="750"/>
      <c r="F688" s="750"/>
      <c r="G688" s="750"/>
      <c r="H688" s="750"/>
      <c r="I688" s="761"/>
      <c r="J688" s="767" t="str">
        <f>IF(基本情報入力シート!M725="","",基本情報入力シート!M725)</f>
        <v/>
      </c>
      <c r="K688" s="768" t="str">
        <f>IF(基本情報入力シート!R725="","",基本情報入力シート!R725)</f>
        <v/>
      </c>
      <c r="L688" s="768" t="str">
        <f>IF(基本情報入力シート!W725="","",基本情報入力シート!W725)</f>
        <v/>
      </c>
      <c r="M688" s="784" t="str">
        <f>IF(基本情報入力シート!X725="","",基本情報入力シート!X725)</f>
        <v/>
      </c>
      <c r="N688" s="796" t="str">
        <f>IF(基本情報入力シート!Y725="","",基本情報入力シート!Y725)</f>
        <v/>
      </c>
      <c r="O688" s="804"/>
      <c r="P688" s="808"/>
      <c r="Q688" s="813"/>
      <c r="R688" s="820"/>
      <c r="S688" s="825"/>
      <c r="T688" s="830" t="str">
        <f>IFERROR(S688*VLOOKUP(AE688,'【参考】数式用3'!$AD$3:$BA$14,MATCH(N688,'【参考】数式用3'!$AD$2:$BA$2,0)),"")</f>
        <v/>
      </c>
      <c r="U688" s="835"/>
      <c r="V688" s="842"/>
      <c r="W688" s="843"/>
      <c r="X688" s="852" t="str">
        <f>IFERROR(V688*VLOOKUP(AF688,'【参考】数式用3'!$AD$15:$BA$23,MATCH(N688,'【参考】数式用3'!$AD$2:$BA$2,0)),"")</f>
        <v/>
      </c>
      <c r="Y688" s="861"/>
      <c r="Z688" s="864"/>
      <c r="AA688" s="870"/>
      <c r="AB688" s="852" t="str">
        <f>IFERROR(AA688*VLOOKUP(AG688,'【参考】数式用3'!$AD$24:$BA$27,MATCH(N688,'【参考】数式用3'!$AD$2:$BA$2,0)),"")</f>
        <v/>
      </c>
      <c r="AC688" s="878"/>
      <c r="AD688" s="881" t="str">
        <f t="shared" si="40"/>
        <v/>
      </c>
      <c r="AE688" s="884" t="str">
        <f t="shared" si="41"/>
        <v/>
      </c>
      <c r="AF688" s="884" t="str">
        <f t="shared" si="42"/>
        <v/>
      </c>
      <c r="AG688" s="884" t="str">
        <f t="shared" si="43"/>
        <v/>
      </c>
    </row>
    <row r="689" spans="1:33" ht="24.9" customHeight="1">
      <c r="A689" s="729">
        <v>674</v>
      </c>
      <c r="B689" s="742" t="str">
        <f>IF(基本情報入力シート!C726="","",基本情報入力シート!C726)</f>
        <v/>
      </c>
      <c r="C689" s="750"/>
      <c r="D689" s="750"/>
      <c r="E689" s="750"/>
      <c r="F689" s="750"/>
      <c r="G689" s="750"/>
      <c r="H689" s="750"/>
      <c r="I689" s="761"/>
      <c r="J689" s="767" t="str">
        <f>IF(基本情報入力シート!M726="","",基本情報入力シート!M726)</f>
        <v/>
      </c>
      <c r="K689" s="768" t="str">
        <f>IF(基本情報入力シート!R726="","",基本情報入力シート!R726)</f>
        <v/>
      </c>
      <c r="L689" s="768" t="str">
        <f>IF(基本情報入力シート!W726="","",基本情報入力シート!W726)</f>
        <v/>
      </c>
      <c r="M689" s="784" t="str">
        <f>IF(基本情報入力シート!X726="","",基本情報入力シート!X726)</f>
        <v/>
      </c>
      <c r="N689" s="796" t="str">
        <f>IF(基本情報入力シート!Y726="","",基本情報入力シート!Y726)</f>
        <v/>
      </c>
      <c r="O689" s="804"/>
      <c r="P689" s="808"/>
      <c r="Q689" s="813"/>
      <c r="R689" s="820"/>
      <c r="S689" s="825"/>
      <c r="T689" s="830" t="str">
        <f>IFERROR(S689*VLOOKUP(AE689,'【参考】数式用3'!$AD$3:$BA$14,MATCH(N689,'【参考】数式用3'!$AD$2:$BA$2,0)),"")</f>
        <v/>
      </c>
      <c r="U689" s="835"/>
      <c r="V689" s="842"/>
      <c r="W689" s="843"/>
      <c r="X689" s="852" t="str">
        <f>IFERROR(V689*VLOOKUP(AF689,'【参考】数式用3'!$AD$15:$BA$23,MATCH(N689,'【参考】数式用3'!$AD$2:$BA$2,0)),"")</f>
        <v/>
      </c>
      <c r="Y689" s="861"/>
      <c r="Z689" s="864"/>
      <c r="AA689" s="870"/>
      <c r="AB689" s="852" t="str">
        <f>IFERROR(AA689*VLOOKUP(AG689,'【参考】数式用3'!$AD$24:$BA$27,MATCH(N689,'【参考】数式用3'!$AD$2:$BA$2,0)),"")</f>
        <v/>
      </c>
      <c r="AC689" s="878"/>
      <c r="AD689" s="881" t="str">
        <f t="shared" si="40"/>
        <v/>
      </c>
      <c r="AE689" s="884" t="str">
        <f t="shared" si="41"/>
        <v/>
      </c>
      <c r="AF689" s="884" t="str">
        <f t="shared" si="42"/>
        <v/>
      </c>
      <c r="AG689" s="884" t="str">
        <f t="shared" si="43"/>
        <v/>
      </c>
    </row>
    <row r="690" spans="1:33" ht="24.9" customHeight="1">
      <c r="A690" s="729">
        <v>675</v>
      </c>
      <c r="B690" s="742" t="str">
        <f>IF(基本情報入力シート!C727="","",基本情報入力シート!C727)</f>
        <v/>
      </c>
      <c r="C690" s="750"/>
      <c r="D690" s="750"/>
      <c r="E690" s="750"/>
      <c r="F690" s="750"/>
      <c r="G690" s="750"/>
      <c r="H690" s="750"/>
      <c r="I690" s="761"/>
      <c r="J690" s="767" t="str">
        <f>IF(基本情報入力シート!M727="","",基本情報入力シート!M727)</f>
        <v/>
      </c>
      <c r="K690" s="768" t="str">
        <f>IF(基本情報入力シート!R727="","",基本情報入力シート!R727)</f>
        <v/>
      </c>
      <c r="L690" s="768" t="str">
        <f>IF(基本情報入力シート!W727="","",基本情報入力シート!W727)</f>
        <v/>
      </c>
      <c r="M690" s="784" t="str">
        <f>IF(基本情報入力シート!X727="","",基本情報入力シート!X727)</f>
        <v/>
      </c>
      <c r="N690" s="796" t="str">
        <f>IF(基本情報入力シート!Y727="","",基本情報入力シート!Y727)</f>
        <v/>
      </c>
      <c r="O690" s="804"/>
      <c r="P690" s="808"/>
      <c r="Q690" s="813"/>
      <c r="R690" s="820"/>
      <c r="S690" s="825"/>
      <c r="T690" s="830" t="str">
        <f>IFERROR(S690*VLOOKUP(AE690,'【参考】数式用3'!$AD$3:$BA$14,MATCH(N690,'【参考】数式用3'!$AD$2:$BA$2,0)),"")</f>
        <v/>
      </c>
      <c r="U690" s="835"/>
      <c r="V690" s="842"/>
      <c r="W690" s="843"/>
      <c r="X690" s="852" t="str">
        <f>IFERROR(V690*VLOOKUP(AF690,'【参考】数式用3'!$AD$15:$BA$23,MATCH(N690,'【参考】数式用3'!$AD$2:$BA$2,0)),"")</f>
        <v/>
      </c>
      <c r="Y690" s="861"/>
      <c r="Z690" s="864"/>
      <c r="AA690" s="870"/>
      <c r="AB690" s="852" t="str">
        <f>IFERROR(AA690*VLOOKUP(AG690,'【参考】数式用3'!$AD$24:$BA$27,MATCH(N690,'【参考】数式用3'!$AD$2:$BA$2,0)),"")</f>
        <v/>
      </c>
      <c r="AC690" s="878"/>
      <c r="AD690" s="881" t="str">
        <f t="shared" si="40"/>
        <v/>
      </c>
      <c r="AE690" s="884" t="str">
        <f t="shared" si="41"/>
        <v/>
      </c>
      <c r="AF690" s="884" t="str">
        <f t="shared" si="42"/>
        <v/>
      </c>
      <c r="AG690" s="884" t="str">
        <f t="shared" si="43"/>
        <v/>
      </c>
    </row>
    <row r="691" spans="1:33" ht="24.9" customHeight="1">
      <c r="A691" s="729">
        <v>676</v>
      </c>
      <c r="B691" s="742" t="str">
        <f>IF(基本情報入力シート!C728="","",基本情報入力シート!C728)</f>
        <v/>
      </c>
      <c r="C691" s="750"/>
      <c r="D691" s="750"/>
      <c r="E691" s="750"/>
      <c r="F691" s="750"/>
      <c r="G691" s="750"/>
      <c r="H691" s="750"/>
      <c r="I691" s="761"/>
      <c r="J691" s="767" t="str">
        <f>IF(基本情報入力シート!M728="","",基本情報入力シート!M728)</f>
        <v/>
      </c>
      <c r="K691" s="768" t="str">
        <f>IF(基本情報入力シート!R728="","",基本情報入力シート!R728)</f>
        <v/>
      </c>
      <c r="L691" s="768" t="str">
        <f>IF(基本情報入力シート!W728="","",基本情報入力シート!W728)</f>
        <v/>
      </c>
      <c r="M691" s="784" t="str">
        <f>IF(基本情報入力シート!X728="","",基本情報入力シート!X728)</f>
        <v/>
      </c>
      <c r="N691" s="796" t="str">
        <f>IF(基本情報入力シート!Y728="","",基本情報入力シート!Y728)</f>
        <v/>
      </c>
      <c r="O691" s="804"/>
      <c r="P691" s="808"/>
      <c r="Q691" s="813"/>
      <c r="R691" s="820"/>
      <c r="S691" s="825"/>
      <c r="T691" s="830" t="str">
        <f>IFERROR(S691*VLOOKUP(AE691,'【参考】数式用3'!$AD$3:$BA$14,MATCH(N691,'【参考】数式用3'!$AD$2:$BA$2,0)),"")</f>
        <v/>
      </c>
      <c r="U691" s="835"/>
      <c r="V691" s="842"/>
      <c r="W691" s="843"/>
      <c r="X691" s="852" t="str">
        <f>IFERROR(V691*VLOOKUP(AF691,'【参考】数式用3'!$AD$15:$BA$23,MATCH(N691,'【参考】数式用3'!$AD$2:$BA$2,0)),"")</f>
        <v/>
      </c>
      <c r="Y691" s="861"/>
      <c r="Z691" s="864"/>
      <c r="AA691" s="870"/>
      <c r="AB691" s="852" t="str">
        <f>IFERROR(AA691*VLOOKUP(AG691,'【参考】数式用3'!$AD$24:$BA$27,MATCH(N691,'【参考】数式用3'!$AD$2:$BA$2,0)),"")</f>
        <v/>
      </c>
      <c r="AC691" s="878"/>
      <c r="AD691" s="881" t="str">
        <f t="shared" si="40"/>
        <v/>
      </c>
      <c r="AE691" s="884" t="str">
        <f t="shared" si="41"/>
        <v/>
      </c>
      <c r="AF691" s="884" t="str">
        <f t="shared" si="42"/>
        <v/>
      </c>
      <c r="AG691" s="884" t="str">
        <f t="shared" si="43"/>
        <v/>
      </c>
    </row>
    <row r="692" spans="1:33" ht="24.9" customHeight="1">
      <c r="A692" s="729">
        <v>677</v>
      </c>
      <c r="B692" s="742" t="str">
        <f>IF(基本情報入力シート!C729="","",基本情報入力シート!C729)</f>
        <v/>
      </c>
      <c r="C692" s="750"/>
      <c r="D692" s="750"/>
      <c r="E692" s="750"/>
      <c r="F692" s="750"/>
      <c r="G692" s="750"/>
      <c r="H692" s="750"/>
      <c r="I692" s="761"/>
      <c r="J692" s="767" t="str">
        <f>IF(基本情報入力シート!M729="","",基本情報入力シート!M729)</f>
        <v/>
      </c>
      <c r="K692" s="768" t="str">
        <f>IF(基本情報入力シート!R729="","",基本情報入力シート!R729)</f>
        <v/>
      </c>
      <c r="L692" s="768" t="str">
        <f>IF(基本情報入力シート!W729="","",基本情報入力シート!W729)</f>
        <v/>
      </c>
      <c r="M692" s="784" t="str">
        <f>IF(基本情報入力シート!X729="","",基本情報入力シート!X729)</f>
        <v/>
      </c>
      <c r="N692" s="796" t="str">
        <f>IF(基本情報入力シート!Y729="","",基本情報入力シート!Y729)</f>
        <v/>
      </c>
      <c r="O692" s="804"/>
      <c r="P692" s="808"/>
      <c r="Q692" s="813"/>
      <c r="R692" s="820"/>
      <c r="S692" s="825"/>
      <c r="T692" s="830" t="str">
        <f>IFERROR(S692*VLOOKUP(AE692,'【参考】数式用3'!$AD$3:$BA$14,MATCH(N692,'【参考】数式用3'!$AD$2:$BA$2,0)),"")</f>
        <v/>
      </c>
      <c r="U692" s="835"/>
      <c r="V692" s="842"/>
      <c r="W692" s="843"/>
      <c r="X692" s="852" t="str">
        <f>IFERROR(V692*VLOOKUP(AF692,'【参考】数式用3'!$AD$15:$BA$23,MATCH(N692,'【参考】数式用3'!$AD$2:$BA$2,0)),"")</f>
        <v/>
      </c>
      <c r="Y692" s="861"/>
      <c r="Z692" s="864"/>
      <c r="AA692" s="870"/>
      <c r="AB692" s="852" t="str">
        <f>IFERROR(AA692*VLOOKUP(AG692,'【参考】数式用3'!$AD$24:$BA$27,MATCH(N692,'【参考】数式用3'!$AD$2:$BA$2,0)),"")</f>
        <v/>
      </c>
      <c r="AC692" s="878"/>
      <c r="AD692" s="881" t="str">
        <f t="shared" si="40"/>
        <v/>
      </c>
      <c r="AE692" s="884" t="str">
        <f t="shared" si="41"/>
        <v/>
      </c>
      <c r="AF692" s="884" t="str">
        <f t="shared" si="42"/>
        <v/>
      </c>
      <c r="AG692" s="884" t="str">
        <f t="shared" si="43"/>
        <v/>
      </c>
    </row>
    <row r="693" spans="1:33" ht="24.9" customHeight="1">
      <c r="A693" s="729">
        <v>678</v>
      </c>
      <c r="B693" s="742" t="str">
        <f>IF(基本情報入力シート!C730="","",基本情報入力シート!C730)</f>
        <v/>
      </c>
      <c r="C693" s="750"/>
      <c r="D693" s="750"/>
      <c r="E693" s="750"/>
      <c r="F693" s="750"/>
      <c r="G693" s="750"/>
      <c r="H693" s="750"/>
      <c r="I693" s="761"/>
      <c r="J693" s="767" t="str">
        <f>IF(基本情報入力シート!M730="","",基本情報入力シート!M730)</f>
        <v/>
      </c>
      <c r="K693" s="768" t="str">
        <f>IF(基本情報入力シート!R730="","",基本情報入力シート!R730)</f>
        <v/>
      </c>
      <c r="L693" s="768" t="str">
        <f>IF(基本情報入力シート!W730="","",基本情報入力シート!W730)</f>
        <v/>
      </c>
      <c r="M693" s="784" t="str">
        <f>IF(基本情報入力シート!X730="","",基本情報入力シート!X730)</f>
        <v/>
      </c>
      <c r="N693" s="796" t="str">
        <f>IF(基本情報入力シート!Y730="","",基本情報入力シート!Y730)</f>
        <v/>
      </c>
      <c r="O693" s="804"/>
      <c r="P693" s="808"/>
      <c r="Q693" s="813"/>
      <c r="R693" s="820"/>
      <c r="S693" s="825"/>
      <c r="T693" s="830" t="str">
        <f>IFERROR(S693*VLOOKUP(AE693,'【参考】数式用3'!$AD$3:$BA$14,MATCH(N693,'【参考】数式用3'!$AD$2:$BA$2,0)),"")</f>
        <v/>
      </c>
      <c r="U693" s="835"/>
      <c r="V693" s="842"/>
      <c r="W693" s="843"/>
      <c r="X693" s="852" t="str">
        <f>IFERROR(V693*VLOOKUP(AF693,'【参考】数式用3'!$AD$15:$BA$23,MATCH(N693,'【参考】数式用3'!$AD$2:$BA$2,0)),"")</f>
        <v/>
      </c>
      <c r="Y693" s="861"/>
      <c r="Z693" s="864"/>
      <c r="AA693" s="870"/>
      <c r="AB693" s="852" t="str">
        <f>IFERROR(AA693*VLOOKUP(AG693,'【参考】数式用3'!$AD$24:$BA$27,MATCH(N693,'【参考】数式用3'!$AD$2:$BA$2,0)),"")</f>
        <v/>
      </c>
      <c r="AC693" s="878"/>
      <c r="AD693" s="881" t="str">
        <f t="shared" si="40"/>
        <v/>
      </c>
      <c r="AE693" s="884" t="str">
        <f t="shared" si="41"/>
        <v/>
      </c>
      <c r="AF693" s="884" t="str">
        <f t="shared" si="42"/>
        <v/>
      </c>
      <c r="AG693" s="884" t="str">
        <f t="shared" si="43"/>
        <v/>
      </c>
    </row>
    <row r="694" spans="1:33" ht="24.9" customHeight="1">
      <c r="A694" s="729">
        <v>679</v>
      </c>
      <c r="B694" s="742" t="str">
        <f>IF(基本情報入力シート!C731="","",基本情報入力シート!C731)</f>
        <v/>
      </c>
      <c r="C694" s="750"/>
      <c r="D694" s="750"/>
      <c r="E694" s="750"/>
      <c r="F694" s="750"/>
      <c r="G694" s="750"/>
      <c r="H694" s="750"/>
      <c r="I694" s="761"/>
      <c r="J694" s="767" t="str">
        <f>IF(基本情報入力シート!M731="","",基本情報入力シート!M731)</f>
        <v/>
      </c>
      <c r="K694" s="768" t="str">
        <f>IF(基本情報入力シート!R731="","",基本情報入力シート!R731)</f>
        <v/>
      </c>
      <c r="L694" s="768" t="str">
        <f>IF(基本情報入力シート!W731="","",基本情報入力シート!W731)</f>
        <v/>
      </c>
      <c r="M694" s="784" t="str">
        <f>IF(基本情報入力シート!X731="","",基本情報入力シート!X731)</f>
        <v/>
      </c>
      <c r="N694" s="796" t="str">
        <f>IF(基本情報入力シート!Y731="","",基本情報入力シート!Y731)</f>
        <v/>
      </c>
      <c r="O694" s="804"/>
      <c r="P694" s="808"/>
      <c r="Q694" s="813"/>
      <c r="R694" s="820"/>
      <c r="S694" s="825"/>
      <c r="T694" s="830" t="str">
        <f>IFERROR(S694*VLOOKUP(AE694,'【参考】数式用3'!$AD$3:$BA$14,MATCH(N694,'【参考】数式用3'!$AD$2:$BA$2,0)),"")</f>
        <v/>
      </c>
      <c r="U694" s="835"/>
      <c r="V694" s="842"/>
      <c r="W694" s="843"/>
      <c r="X694" s="852" t="str">
        <f>IFERROR(V694*VLOOKUP(AF694,'【参考】数式用3'!$AD$15:$BA$23,MATCH(N694,'【参考】数式用3'!$AD$2:$BA$2,0)),"")</f>
        <v/>
      </c>
      <c r="Y694" s="861"/>
      <c r="Z694" s="864"/>
      <c r="AA694" s="870"/>
      <c r="AB694" s="852" t="str">
        <f>IFERROR(AA694*VLOOKUP(AG694,'【参考】数式用3'!$AD$24:$BA$27,MATCH(N694,'【参考】数式用3'!$AD$2:$BA$2,0)),"")</f>
        <v/>
      </c>
      <c r="AC694" s="878"/>
      <c r="AD694" s="881" t="str">
        <f t="shared" si="40"/>
        <v/>
      </c>
      <c r="AE694" s="884" t="str">
        <f t="shared" si="41"/>
        <v/>
      </c>
      <c r="AF694" s="884" t="str">
        <f t="shared" si="42"/>
        <v/>
      </c>
      <c r="AG694" s="884" t="str">
        <f t="shared" si="43"/>
        <v/>
      </c>
    </row>
    <row r="695" spans="1:33" ht="24.9" customHeight="1">
      <c r="A695" s="729">
        <v>680</v>
      </c>
      <c r="B695" s="742" t="str">
        <f>IF(基本情報入力シート!C732="","",基本情報入力シート!C732)</f>
        <v/>
      </c>
      <c r="C695" s="750"/>
      <c r="D695" s="750"/>
      <c r="E695" s="750"/>
      <c r="F695" s="750"/>
      <c r="G695" s="750"/>
      <c r="H695" s="750"/>
      <c r="I695" s="761"/>
      <c r="J695" s="767" t="str">
        <f>IF(基本情報入力シート!M732="","",基本情報入力シート!M732)</f>
        <v/>
      </c>
      <c r="K695" s="768" t="str">
        <f>IF(基本情報入力シート!R732="","",基本情報入力シート!R732)</f>
        <v/>
      </c>
      <c r="L695" s="768" t="str">
        <f>IF(基本情報入力シート!W732="","",基本情報入力シート!W732)</f>
        <v/>
      </c>
      <c r="M695" s="784" t="str">
        <f>IF(基本情報入力シート!X732="","",基本情報入力シート!X732)</f>
        <v/>
      </c>
      <c r="N695" s="796" t="str">
        <f>IF(基本情報入力シート!Y732="","",基本情報入力シート!Y732)</f>
        <v/>
      </c>
      <c r="O695" s="804"/>
      <c r="P695" s="808"/>
      <c r="Q695" s="813"/>
      <c r="R695" s="820"/>
      <c r="S695" s="825"/>
      <c r="T695" s="830" t="str">
        <f>IFERROR(S695*VLOOKUP(AE695,'【参考】数式用3'!$AD$3:$BA$14,MATCH(N695,'【参考】数式用3'!$AD$2:$BA$2,0)),"")</f>
        <v/>
      </c>
      <c r="U695" s="835"/>
      <c r="V695" s="842"/>
      <c r="W695" s="843"/>
      <c r="X695" s="852" t="str">
        <f>IFERROR(V695*VLOOKUP(AF695,'【参考】数式用3'!$AD$15:$BA$23,MATCH(N695,'【参考】数式用3'!$AD$2:$BA$2,0)),"")</f>
        <v/>
      </c>
      <c r="Y695" s="861"/>
      <c r="Z695" s="864"/>
      <c r="AA695" s="870"/>
      <c r="AB695" s="852" t="str">
        <f>IFERROR(AA695*VLOOKUP(AG695,'【参考】数式用3'!$AD$24:$BA$27,MATCH(N695,'【参考】数式用3'!$AD$2:$BA$2,0)),"")</f>
        <v/>
      </c>
      <c r="AC695" s="878"/>
      <c r="AD695" s="881" t="str">
        <f t="shared" si="40"/>
        <v/>
      </c>
      <c r="AE695" s="884" t="str">
        <f t="shared" si="41"/>
        <v/>
      </c>
      <c r="AF695" s="884" t="str">
        <f t="shared" si="42"/>
        <v/>
      </c>
      <c r="AG695" s="884" t="str">
        <f t="shared" si="43"/>
        <v/>
      </c>
    </row>
    <row r="696" spans="1:33" ht="24.9" customHeight="1">
      <c r="A696" s="729">
        <v>681</v>
      </c>
      <c r="B696" s="742" t="str">
        <f>IF(基本情報入力シート!C733="","",基本情報入力シート!C733)</f>
        <v/>
      </c>
      <c r="C696" s="750"/>
      <c r="D696" s="750"/>
      <c r="E696" s="750"/>
      <c r="F696" s="750"/>
      <c r="G696" s="750"/>
      <c r="H696" s="750"/>
      <c r="I696" s="761"/>
      <c r="J696" s="767" t="str">
        <f>IF(基本情報入力シート!M733="","",基本情報入力シート!M733)</f>
        <v/>
      </c>
      <c r="K696" s="768" t="str">
        <f>IF(基本情報入力シート!R733="","",基本情報入力シート!R733)</f>
        <v/>
      </c>
      <c r="L696" s="768" t="str">
        <f>IF(基本情報入力シート!W733="","",基本情報入力シート!W733)</f>
        <v/>
      </c>
      <c r="M696" s="784" t="str">
        <f>IF(基本情報入力シート!X733="","",基本情報入力シート!X733)</f>
        <v/>
      </c>
      <c r="N696" s="796" t="str">
        <f>IF(基本情報入力シート!Y733="","",基本情報入力シート!Y733)</f>
        <v/>
      </c>
      <c r="O696" s="804"/>
      <c r="P696" s="808"/>
      <c r="Q696" s="813"/>
      <c r="R696" s="820"/>
      <c r="S696" s="825"/>
      <c r="T696" s="830" t="str">
        <f>IFERROR(S696*VLOOKUP(AE696,'【参考】数式用3'!$AD$3:$BA$14,MATCH(N696,'【参考】数式用3'!$AD$2:$BA$2,0)),"")</f>
        <v/>
      </c>
      <c r="U696" s="835"/>
      <c r="V696" s="842"/>
      <c r="W696" s="843"/>
      <c r="X696" s="852" t="str">
        <f>IFERROR(V696*VLOOKUP(AF696,'【参考】数式用3'!$AD$15:$BA$23,MATCH(N696,'【参考】数式用3'!$AD$2:$BA$2,0)),"")</f>
        <v/>
      </c>
      <c r="Y696" s="861"/>
      <c r="Z696" s="864"/>
      <c r="AA696" s="870"/>
      <c r="AB696" s="852" t="str">
        <f>IFERROR(AA696*VLOOKUP(AG696,'【参考】数式用3'!$AD$24:$BA$27,MATCH(N696,'【参考】数式用3'!$AD$2:$BA$2,0)),"")</f>
        <v/>
      </c>
      <c r="AC696" s="878"/>
      <c r="AD696" s="881" t="str">
        <f t="shared" si="40"/>
        <v/>
      </c>
      <c r="AE696" s="884" t="str">
        <f t="shared" si="41"/>
        <v/>
      </c>
      <c r="AF696" s="884" t="str">
        <f t="shared" si="42"/>
        <v/>
      </c>
      <c r="AG696" s="884" t="str">
        <f t="shared" si="43"/>
        <v/>
      </c>
    </row>
    <row r="697" spans="1:33" ht="24.9" customHeight="1">
      <c r="A697" s="729">
        <v>682</v>
      </c>
      <c r="B697" s="742" t="str">
        <f>IF(基本情報入力シート!C734="","",基本情報入力シート!C734)</f>
        <v/>
      </c>
      <c r="C697" s="750"/>
      <c r="D697" s="750"/>
      <c r="E697" s="750"/>
      <c r="F697" s="750"/>
      <c r="G697" s="750"/>
      <c r="H697" s="750"/>
      <c r="I697" s="761"/>
      <c r="J697" s="767" t="str">
        <f>IF(基本情報入力シート!M734="","",基本情報入力シート!M734)</f>
        <v/>
      </c>
      <c r="K697" s="768" t="str">
        <f>IF(基本情報入力シート!R734="","",基本情報入力シート!R734)</f>
        <v/>
      </c>
      <c r="L697" s="768" t="str">
        <f>IF(基本情報入力シート!W734="","",基本情報入力シート!W734)</f>
        <v/>
      </c>
      <c r="M697" s="784" t="str">
        <f>IF(基本情報入力シート!X734="","",基本情報入力シート!X734)</f>
        <v/>
      </c>
      <c r="N697" s="796" t="str">
        <f>IF(基本情報入力シート!Y734="","",基本情報入力シート!Y734)</f>
        <v/>
      </c>
      <c r="O697" s="804"/>
      <c r="P697" s="808"/>
      <c r="Q697" s="813"/>
      <c r="R697" s="820"/>
      <c r="S697" s="825"/>
      <c r="T697" s="830" t="str">
        <f>IFERROR(S697*VLOOKUP(AE697,'【参考】数式用3'!$AD$3:$BA$14,MATCH(N697,'【参考】数式用3'!$AD$2:$BA$2,0)),"")</f>
        <v/>
      </c>
      <c r="U697" s="835"/>
      <c r="V697" s="842"/>
      <c r="W697" s="843"/>
      <c r="X697" s="852" t="str">
        <f>IFERROR(V697*VLOOKUP(AF697,'【参考】数式用3'!$AD$15:$BA$23,MATCH(N697,'【参考】数式用3'!$AD$2:$BA$2,0)),"")</f>
        <v/>
      </c>
      <c r="Y697" s="861"/>
      <c r="Z697" s="864"/>
      <c r="AA697" s="870"/>
      <c r="AB697" s="852" t="str">
        <f>IFERROR(AA697*VLOOKUP(AG697,'【参考】数式用3'!$AD$24:$BA$27,MATCH(N697,'【参考】数式用3'!$AD$2:$BA$2,0)),"")</f>
        <v/>
      </c>
      <c r="AC697" s="878"/>
      <c r="AD697" s="881" t="str">
        <f t="shared" si="40"/>
        <v/>
      </c>
      <c r="AE697" s="884" t="str">
        <f t="shared" si="41"/>
        <v/>
      </c>
      <c r="AF697" s="884" t="str">
        <f t="shared" si="42"/>
        <v/>
      </c>
      <c r="AG697" s="884" t="str">
        <f t="shared" si="43"/>
        <v/>
      </c>
    </row>
    <row r="698" spans="1:33" ht="24.9" customHeight="1">
      <c r="A698" s="729">
        <v>683</v>
      </c>
      <c r="B698" s="742" t="str">
        <f>IF(基本情報入力シート!C735="","",基本情報入力シート!C735)</f>
        <v/>
      </c>
      <c r="C698" s="750"/>
      <c r="D698" s="750"/>
      <c r="E698" s="750"/>
      <c r="F698" s="750"/>
      <c r="G698" s="750"/>
      <c r="H698" s="750"/>
      <c r="I698" s="761"/>
      <c r="J698" s="767" t="str">
        <f>IF(基本情報入力シート!M735="","",基本情報入力シート!M735)</f>
        <v/>
      </c>
      <c r="K698" s="768" t="str">
        <f>IF(基本情報入力シート!R735="","",基本情報入力シート!R735)</f>
        <v/>
      </c>
      <c r="L698" s="768" t="str">
        <f>IF(基本情報入力シート!W735="","",基本情報入力シート!W735)</f>
        <v/>
      </c>
      <c r="M698" s="784" t="str">
        <f>IF(基本情報入力シート!X735="","",基本情報入力シート!X735)</f>
        <v/>
      </c>
      <c r="N698" s="796" t="str">
        <f>IF(基本情報入力シート!Y735="","",基本情報入力シート!Y735)</f>
        <v/>
      </c>
      <c r="O698" s="804"/>
      <c r="P698" s="808"/>
      <c r="Q698" s="813"/>
      <c r="R698" s="820"/>
      <c r="S698" s="825"/>
      <c r="T698" s="830" t="str">
        <f>IFERROR(S698*VLOOKUP(AE698,'【参考】数式用3'!$AD$3:$BA$14,MATCH(N698,'【参考】数式用3'!$AD$2:$BA$2,0)),"")</f>
        <v/>
      </c>
      <c r="U698" s="835"/>
      <c r="V698" s="842"/>
      <c r="W698" s="843"/>
      <c r="X698" s="852" t="str">
        <f>IFERROR(V698*VLOOKUP(AF698,'【参考】数式用3'!$AD$15:$BA$23,MATCH(N698,'【参考】数式用3'!$AD$2:$BA$2,0)),"")</f>
        <v/>
      </c>
      <c r="Y698" s="861"/>
      <c r="Z698" s="864"/>
      <c r="AA698" s="870"/>
      <c r="AB698" s="852" t="str">
        <f>IFERROR(AA698*VLOOKUP(AG698,'【参考】数式用3'!$AD$24:$BA$27,MATCH(N698,'【参考】数式用3'!$AD$2:$BA$2,0)),"")</f>
        <v/>
      </c>
      <c r="AC698" s="878"/>
      <c r="AD698" s="881" t="str">
        <f t="shared" si="40"/>
        <v/>
      </c>
      <c r="AE698" s="884" t="str">
        <f t="shared" si="41"/>
        <v/>
      </c>
      <c r="AF698" s="884" t="str">
        <f t="shared" si="42"/>
        <v/>
      </c>
      <c r="AG698" s="884" t="str">
        <f t="shared" si="43"/>
        <v/>
      </c>
    </row>
    <row r="699" spans="1:33" ht="24.9" customHeight="1">
      <c r="A699" s="729">
        <v>684</v>
      </c>
      <c r="B699" s="742" t="str">
        <f>IF(基本情報入力シート!C736="","",基本情報入力シート!C736)</f>
        <v/>
      </c>
      <c r="C699" s="750"/>
      <c r="D699" s="750"/>
      <c r="E699" s="750"/>
      <c r="F699" s="750"/>
      <c r="G699" s="750"/>
      <c r="H699" s="750"/>
      <c r="I699" s="761"/>
      <c r="J699" s="767" t="str">
        <f>IF(基本情報入力シート!M736="","",基本情報入力シート!M736)</f>
        <v/>
      </c>
      <c r="K699" s="768" t="str">
        <f>IF(基本情報入力シート!R736="","",基本情報入力シート!R736)</f>
        <v/>
      </c>
      <c r="L699" s="768" t="str">
        <f>IF(基本情報入力シート!W736="","",基本情報入力シート!W736)</f>
        <v/>
      </c>
      <c r="M699" s="784" t="str">
        <f>IF(基本情報入力シート!X736="","",基本情報入力シート!X736)</f>
        <v/>
      </c>
      <c r="N699" s="796" t="str">
        <f>IF(基本情報入力シート!Y736="","",基本情報入力シート!Y736)</f>
        <v/>
      </c>
      <c r="O699" s="804"/>
      <c r="P699" s="808"/>
      <c r="Q699" s="813"/>
      <c r="R699" s="820"/>
      <c r="S699" s="825"/>
      <c r="T699" s="830" t="str">
        <f>IFERROR(S699*VLOOKUP(AE699,'【参考】数式用3'!$AD$3:$BA$14,MATCH(N699,'【参考】数式用3'!$AD$2:$BA$2,0)),"")</f>
        <v/>
      </c>
      <c r="U699" s="835"/>
      <c r="V699" s="842"/>
      <c r="W699" s="843"/>
      <c r="X699" s="852" t="str">
        <f>IFERROR(V699*VLOOKUP(AF699,'【参考】数式用3'!$AD$15:$BA$23,MATCH(N699,'【参考】数式用3'!$AD$2:$BA$2,0)),"")</f>
        <v/>
      </c>
      <c r="Y699" s="861"/>
      <c r="Z699" s="864"/>
      <c r="AA699" s="870"/>
      <c r="AB699" s="852" t="str">
        <f>IFERROR(AA699*VLOOKUP(AG699,'【参考】数式用3'!$AD$24:$BA$27,MATCH(N699,'【参考】数式用3'!$AD$2:$BA$2,0)),"")</f>
        <v/>
      </c>
      <c r="AC699" s="878"/>
      <c r="AD699" s="881" t="str">
        <f t="shared" si="40"/>
        <v/>
      </c>
      <c r="AE699" s="884" t="str">
        <f t="shared" si="41"/>
        <v/>
      </c>
      <c r="AF699" s="884" t="str">
        <f t="shared" si="42"/>
        <v/>
      </c>
      <c r="AG699" s="884" t="str">
        <f t="shared" si="43"/>
        <v/>
      </c>
    </row>
    <row r="700" spans="1:33" ht="24.9" customHeight="1">
      <c r="A700" s="729">
        <v>685</v>
      </c>
      <c r="B700" s="742" t="str">
        <f>IF(基本情報入力シート!C737="","",基本情報入力シート!C737)</f>
        <v/>
      </c>
      <c r="C700" s="750"/>
      <c r="D700" s="750"/>
      <c r="E700" s="750"/>
      <c r="F700" s="750"/>
      <c r="G700" s="750"/>
      <c r="H700" s="750"/>
      <c r="I700" s="761"/>
      <c r="J700" s="767" t="str">
        <f>IF(基本情報入力シート!M737="","",基本情報入力シート!M737)</f>
        <v/>
      </c>
      <c r="K700" s="768" t="str">
        <f>IF(基本情報入力シート!R737="","",基本情報入力シート!R737)</f>
        <v/>
      </c>
      <c r="L700" s="768" t="str">
        <f>IF(基本情報入力シート!W737="","",基本情報入力シート!W737)</f>
        <v/>
      </c>
      <c r="M700" s="784" t="str">
        <f>IF(基本情報入力シート!X737="","",基本情報入力シート!X737)</f>
        <v/>
      </c>
      <c r="N700" s="796" t="str">
        <f>IF(基本情報入力シート!Y737="","",基本情報入力シート!Y737)</f>
        <v/>
      </c>
      <c r="O700" s="804"/>
      <c r="P700" s="808"/>
      <c r="Q700" s="813"/>
      <c r="R700" s="820"/>
      <c r="S700" s="825"/>
      <c r="T700" s="830" t="str">
        <f>IFERROR(S700*VLOOKUP(AE700,'【参考】数式用3'!$AD$3:$BA$14,MATCH(N700,'【参考】数式用3'!$AD$2:$BA$2,0)),"")</f>
        <v/>
      </c>
      <c r="U700" s="835"/>
      <c r="V700" s="842"/>
      <c r="W700" s="843"/>
      <c r="X700" s="852" t="str">
        <f>IFERROR(V700*VLOOKUP(AF700,'【参考】数式用3'!$AD$15:$BA$23,MATCH(N700,'【参考】数式用3'!$AD$2:$BA$2,0)),"")</f>
        <v/>
      </c>
      <c r="Y700" s="861"/>
      <c r="Z700" s="864"/>
      <c r="AA700" s="870"/>
      <c r="AB700" s="852" t="str">
        <f>IFERROR(AA700*VLOOKUP(AG700,'【参考】数式用3'!$AD$24:$BA$27,MATCH(N700,'【参考】数式用3'!$AD$2:$BA$2,0)),"")</f>
        <v/>
      </c>
      <c r="AC700" s="878"/>
      <c r="AD700" s="881" t="str">
        <f t="shared" si="40"/>
        <v/>
      </c>
      <c r="AE700" s="884" t="str">
        <f t="shared" si="41"/>
        <v/>
      </c>
      <c r="AF700" s="884" t="str">
        <f t="shared" si="42"/>
        <v/>
      </c>
      <c r="AG700" s="884" t="str">
        <f t="shared" si="43"/>
        <v/>
      </c>
    </row>
    <row r="701" spans="1:33" ht="24.9" customHeight="1">
      <c r="A701" s="729">
        <v>686</v>
      </c>
      <c r="B701" s="742" t="str">
        <f>IF(基本情報入力シート!C738="","",基本情報入力シート!C738)</f>
        <v/>
      </c>
      <c r="C701" s="750"/>
      <c r="D701" s="750"/>
      <c r="E701" s="750"/>
      <c r="F701" s="750"/>
      <c r="G701" s="750"/>
      <c r="H701" s="750"/>
      <c r="I701" s="761"/>
      <c r="J701" s="767" t="str">
        <f>IF(基本情報入力シート!M738="","",基本情報入力シート!M738)</f>
        <v/>
      </c>
      <c r="K701" s="768" t="str">
        <f>IF(基本情報入力シート!R738="","",基本情報入力シート!R738)</f>
        <v/>
      </c>
      <c r="L701" s="768" t="str">
        <f>IF(基本情報入力シート!W738="","",基本情報入力シート!W738)</f>
        <v/>
      </c>
      <c r="M701" s="784" t="str">
        <f>IF(基本情報入力シート!X738="","",基本情報入力シート!X738)</f>
        <v/>
      </c>
      <c r="N701" s="796" t="str">
        <f>IF(基本情報入力シート!Y738="","",基本情報入力シート!Y738)</f>
        <v/>
      </c>
      <c r="O701" s="804"/>
      <c r="P701" s="808"/>
      <c r="Q701" s="813"/>
      <c r="R701" s="820"/>
      <c r="S701" s="825"/>
      <c r="T701" s="830" t="str">
        <f>IFERROR(S701*VLOOKUP(AE701,'【参考】数式用3'!$AD$3:$BA$14,MATCH(N701,'【参考】数式用3'!$AD$2:$BA$2,0)),"")</f>
        <v/>
      </c>
      <c r="U701" s="835"/>
      <c r="V701" s="842"/>
      <c r="W701" s="843"/>
      <c r="X701" s="852" t="str">
        <f>IFERROR(V701*VLOOKUP(AF701,'【参考】数式用3'!$AD$15:$BA$23,MATCH(N701,'【参考】数式用3'!$AD$2:$BA$2,0)),"")</f>
        <v/>
      </c>
      <c r="Y701" s="861"/>
      <c r="Z701" s="864"/>
      <c r="AA701" s="870"/>
      <c r="AB701" s="852" t="str">
        <f>IFERROR(AA701*VLOOKUP(AG701,'【参考】数式用3'!$AD$24:$BA$27,MATCH(N701,'【参考】数式用3'!$AD$2:$BA$2,0)),"")</f>
        <v/>
      </c>
      <c r="AC701" s="878"/>
      <c r="AD701" s="881" t="str">
        <f t="shared" si="40"/>
        <v/>
      </c>
      <c r="AE701" s="884" t="str">
        <f t="shared" si="41"/>
        <v/>
      </c>
      <c r="AF701" s="884" t="str">
        <f t="shared" si="42"/>
        <v/>
      </c>
      <c r="AG701" s="884" t="str">
        <f t="shared" si="43"/>
        <v/>
      </c>
    </row>
    <row r="702" spans="1:33" ht="24.9" customHeight="1">
      <c r="A702" s="729">
        <v>687</v>
      </c>
      <c r="B702" s="742" t="str">
        <f>IF(基本情報入力シート!C739="","",基本情報入力シート!C739)</f>
        <v/>
      </c>
      <c r="C702" s="750"/>
      <c r="D702" s="750"/>
      <c r="E702" s="750"/>
      <c r="F702" s="750"/>
      <c r="G702" s="750"/>
      <c r="H702" s="750"/>
      <c r="I702" s="761"/>
      <c r="J702" s="767" t="str">
        <f>IF(基本情報入力シート!M739="","",基本情報入力シート!M739)</f>
        <v/>
      </c>
      <c r="K702" s="768" t="str">
        <f>IF(基本情報入力シート!R739="","",基本情報入力シート!R739)</f>
        <v/>
      </c>
      <c r="L702" s="768" t="str">
        <f>IF(基本情報入力シート!W739="","",基本情報入力シート!W739)</f>
        <v/>
      </c>
      <c r="M702" s="784" t="str">
        <f>IF(基本情報入力シート!X739="","",基本情報入力シート!X739)</f>
        <v/>
      </c>
      <c r="N702" s="796" t="str">
        <f>IF(基本情報入力シート!Y739="","",基本情報入力シート!Y739)</f>
        <v/>
      </c>
      <c r="O702" s="804"/>
      <c r="P702" s="808"/>
      <c r="Q702" s="813"/>
      <c r="R702" s="820"/>
      <c r="S702" s="825"/>
      <c r="T702" s="830" t="str">
        <f>IFERROR(S702*VLOOKUP(AE702,'【参考】数式用3'!$AD$3:$BA$14,MATCH(N702,'【参考】数式用3'!$AD$2:$BA$2,0)),"")</f>
        <v/>
      </c>
      <c r="U702" s="835"/>
      <c r="V702" s="842"/>
      <c r="W702" s="843"/>
      <c r="X702" s="852" t="str">
        <f>IFERROR(V702*VLOOKUP(AF702,'【参考】数式用3'!$AD$15:$BA$23,MATCH(N702,'【参考】数式用3'!$AD$2:$BA$2,0)),"")</f>
        <v/>
      </c>
      <c r="Y702" s="861"/>
      <c r="Z702" s="864"/>
      <c r="AA702" s="870"/>
      <c r="AB702" s="852" t="str">
        <f>IFERROR(AA702*VLOOKUP(AG702,'【参考】数式用3'!$AD$24:$BA$27,MATCH(N702,'【参考】数式用3'!$AD$2:$BA$2,0)),"")</f>
        <v/>
      </c>
      <c r="AC702" s="878"/>
      <c r="AD702" s="881" t="str">
        <f t="shared" si="40"/>
        <v/>
      </c>
      <c r="AE702" s="884" t="str">
        <f t="shared" si="41"/>
        <v/>
      </c>
      <c r="AF702" s="884" t="str">
        <f t="shared" si="42"/>
        <v/>
      </c>
      <c r="AG702" s="884" t="str">
        <f t="shared" si="43"/>
        <v/>
      </c>
    </row>
    <row r="703" spans="1:33" ht="24.9" customHeight="1">
      <c r="A703" s="729">
        <v>688</v>
      </c>
      <c r="B703" s="742" t="str">
        <f>IF(基本情報入力シート!C740="","",基本情報入力シート!C740)</f>
        <v/>
      </c>
      <c r="C703" s="750"/>
      <c r="D703" s="750"/>
      <c r="E703" s="750"/>
      <c r="F703" s="750"/>
      <c r="G703" s="750"/>
      <c r="H703" s="750"/>
      <c r="I703" s="761"/>
      <c r="J703" s="767" t="str">
        <f>IF(基本情報入力シート!M740="","",基本情報入力シート!M740)</f>
        <v/>
      </c>
      <c r="K703" s="768" t="str">
        <f>IF(基本情報入力シート!R740="","",基本情報入力シート!R740)</f>
        <v/>
      </c>
      <c r="L703" s="768" t="str">
        <f>IF(基本情報入力シート!W740="","",基本情報入力シート!W740)</f>
        <v/>
      </c>
      <c r="M703" s="784" t="str">
        <f>IF(基本情報入力シート!X740="","",基本情報入力シート!X740)</f>
        <v/>
      </c>
      <c r="N703" s="796" t="str">
        <f>IF(基本情報入力シート!Y740="","",基本情報入力シート!Y740)</f>
        <v/>
      </c>
      <c r="O703" s="804"/>
      <c r="P703" s="808"/>
      <c r="Q703" s="813"/>
      <c r="R703" s="820"/>
      <c r="S703" s="825"/>
      <c r="T703" s="830" t="str">
        <f>IFERROR(S703*VLOOKUP(AE703,'【参考】数式用3'!$AD$3:$BA$14,MATCH(N703,'【参考】数式用3'!$AD$2:$BA$2,0)),"")</f>
        <v/>
      </c>
      <c r="U703" s="835"/>
      <c r="V703" s="842"/>
      <c r="W703" s="843"/>
      <c r="X703" s="852" t="str">
        <f>IFERROR(V703*VLOOKUP(AF703,'【参考】数式用3'!$AD$15:$BA$23,MATCH(N703,'【参考】数式用3'!$AD$2:$BA$2,0)),"")</f>
        <v/>
      </c>
      <c r="Y703" s="861"/>
      <c r="Z703" s="864"/>
      <c r="AA703" s="870"/>
      <c r="AB703" s="852" t="str">
        <f>IFERROR(AA703*VLOOKUP(AG703,'【参考】数式用3'!$AD$24:$BA$27,MATCH(N703,'【参考】数式用3'!$AD$2:$BA$2,0)),"")</f>
        <v/>
      </c>
      <c r="AC703" s="878"/>
      <c r="AD703" s="881" t="str">
        <f t="shared" si="40"/>
        <v/>
      </c>
      <c r="AE703" s="884" t="str">
        <f t="shared" si="41"/>
        <v/>
      </c>
      <c r="AF703" s="884" t="str">
        <f t="shared" si="42"/>
        <v/>
      </c>
      <c r="AG703" s="884" t="str">
        <f t="shared" si="43"/>
        <v/>
      </c>
    </row>
    <row r="704" spans="1:33" ht="24.9" customHeight="1">
      <c r="A704" s="729">
        <v>689</v>
      </c>
      <c r="B704" s="742" t="str">
        <f>IF(基本情報入力シート!C741="","",基本情報入力シート!C741)</f>
        <v/>
      </c>
      <c r="C704" s="750"/>
      <c r="D704" s="750"/>
      <c r="E704" s="750"/>
      <c r="F704" s="750"/>
      <c r="G704" s="750"/>
      <c r="H704" s="750"/>
      <c r="I704" s="761"/>
      <c r="J704" s="767" t="str">
        <f>IF(基本情報入力シート!M741="","",基本情報入力シート!M741)</f>
        <v/>
      </c>
      <c r="K704" s="768" t="str">
        <f>IF(基本情報入力シート!R741="","",基本情報入力シート!R741)</f>
        <v/>
      </c>
      <c r="L704" s="768" t="str">
        <f>IF(基本情報入力シート!W741="","",基本情報入力シート!W741)</f>
        <v/>
      </c>
      <c r="M704" s="784" t="str">
        <f>IF(基本情報入力シート!X741="","",基本情報入力シート!X741)</f>
        <v/>
      </c>
      <c r="N704" s="796" t="str">
        <f>IF(基本情報入力シート!Y741="","",基本情報入力シート!Y741)</f>
        <v/>
      </c>
      <c r="O704" s="804"/>
      <c r="P704" s="808"/>
      <c r="Q704" s="813"/>
      <c r="R704" s="820"/>
      <c r="S704" s="825"/>
      <c r="T704" s="830" t="str">
        <f>IFERROR(S704*VLOOKUP(AE704,'【参考】数式用3'!$AD$3:$BA$14,MATCH(N704,'【参考】数式用3'!$AD$2:$BA$2,0)),"")</f>
        <v/>
      </c>
      <c r="U704" s="835"/>
      <c r="V704" s="842"/>
      <c r="W704" s="843"/>
      <c r="X704" s="852" t="str">
        <f>IFERROR(V704*VLOOKUP(AF704,'【参考】数式用3'!$AD$15:$BA$23,MATCH(N704,'【参考】数式用3'!$AD$2:$BA$2,0)),"")</f>
        <v/>
      </c>
      <c r="Y704" s="861"/>
      <c r="Z704" s="864"/>
      <c r="AA704" s="870"/>
      <c r="AB704" s="852" t="str">
        <f>IFERROR(AA704*VLOOKUP(AG704,'【参考】数式用3'!$AD$24:$BA$27,MATCH(N704,'【参考】数式用3'!$AD$2:$BA$2,0)),"")</f>
        <v/>
      </c>
      <c r="AC704" s="878"/>
      <c r="AD704" s="881" t="str">
        <f t="shared" si="40"/>
        <v/>
      </c>
      <c r="AE704" s="884" t="str">
        <f t="shared" si="41"/>
        <v/>
      </c>
      <c r="AF704" s="884" t="str">
        <f t="shared" si="42"/>
        <v/>
      </c>
      <c r="AG704" s="884" t="str">
        <f t="shared" si="43"/>
        <v/>
      </c>
    </row>
    <row r="705" spans="1:33" ht="24.9" customHeight="1">
      <c r="A705" s="729">
        <v>690</v>
      </c>
      <c r="B705" s="742" t="str">
        <f>IF(基本情報入力シート!C742="","",基本情報入力シート!C742)</f>
        <v/>
      </c>
      <c r="C705" s="750"/>
      <c r="D705" s="750"/>
      <c r="E705" s="750"/>
      <c r="F705" s="750"/>
      <c r="G705" s="750"/>
      <c r="H705" s="750"/>
      <c r="I705" s="761"/>
      <c r="J705" s="767" t="str">
        <f>IF(基本情報入力シート!M742="","",基本情報入力シート!M742)</f>
        <v/>
      </c>
      <c r="K705" s="768" t="str">
        <f>IF(基本情報入力シート!R742="","",基本情報入力シート!R742)</f>
        <v/>
      </c>
      <c r="L705" s="768" t="str">
        <f>IF(基本情報入力シート!W742="","",基本情報入力シート!W742)</f>
        <v/>
      </c>
      <c r="M705" s="784" t="str">
        <f>IF(基本情報入力シート!X742="","",基本情報入力シート!X742)</f>
        <v/>
      </c>
      <c r="N705" s="796" t="str">
        <f>IF(基本情報入力シート!Y742="","",基本情報入力シート!Y742)</f>
        <v/>
      </c>
      <c r="O705" s="804"/>
      <c r="P705" s="808"/>
      <c r="Q705" s="813"/>
      <c r="R705" s="820"/>
      <c r="S705" s="825"/>
      <c r="T705" s="830" t="str">
        <f>IFERROR(S705*VLOOKUP(AE705,'【参考】数式用3'!$AD$3:$BA$14,MATCH(N705,'【参考】数式用3'!$AD$2:$BA$2,0)),"")</f>
        <v/>
      </c>
      <c r="U705" s="835"/>
      <c r="V705" s="842"/>
      <c r="W705" s="843"/>
      <c r="X705" s="852" t="str">
        <f>IFERROR(V705*VLOOKUP(AF705,'【参考】数式用3'!$AD$15:$BA$23,MATCH(N705,'【参考】数式用3'!$AD$2:$BA$2,0)),"")</f>
        <v/>
      </c>
      <c r="Y705" s="861"/>
      <c r="Z705" s="864"/>
      <c r="AA705" s="870"/>
      <c r="AB705" s="852" t="str">
        <f>IFERROR(AA705*VLOOKUP(AG705,'【参考】数式用3'!$AD$24:$BA$27,MATCH(N705,'【参考】数式用3'!$AD$2:$BA$2,0)),"")</f>
        <v/>
      </c>
      <c r="AC705" s="878"/>
      <c r="AD705" s="881" t="str">
        <f t="shared" si="40"/>
        <v/>
      </c>
      <c r="AE705" s="884" t="str">
        <f t="shared" si="41"/>
        <v/>
      </c>
      <c r="AF705" s="884" t="str">
        <f t="shared" si="42"/>
        <v/>
      </c>
      <c r="AG705" s="884" t="str">
        <f t="shared" si="43"/>
        <v/>
      </c>
    </row>
    <row r="706" spans="1:33" ht="24.9" customHeight="1">
      <c r="A706" s="729">
        <v>691</v>
      </c>
      <c r="B706" s="742" t="str">
        <f>IF(基本情報入力シート!C743="","",基本情報入力シート!C743)</f>
        <v/>
      </c>
      <c r="C706" s="750"/>
      <c r="D706" s="750"/>
      <c r="E706" s="750"/>
      <c r="F706" s="750"/>
      <c r="G706" s="750"/>
      <c r="H706" s="750"/>
      <c r="I706" s="761"/>
      <c r="J706" s="767" t="str">
        <f>IF(基本情報入力シート!M743="","",基本情報入力シート!M743)</f>
        <v/>
      </c>
      <c r="K706" s="768" t="str">
        <f>IF(基本情報入力シート!R743="","",基本情報入力シート!R743)</f>
        <v/>
      </c>
      <c r="L706" s="768" t="str">
        <f>IF(基本情報入力シート!W743="","",基本情報入力シート!W743)</f>
        <v/>
      </c>
      <c r="M706" s="784" t="str">
        <f>IF(基本情報入力シート!X743="","",基本情報入力シート!X743)</f>
        <v/>
      </c>
      <c r="N706" s="796" t="str">
        <f>IF(基本情報入力シート!Y743="","",基本情報入力シート!Y743)</f>
        <v/>
      </c>
      <c r="O706" s="804"/>
      <c r="P706" s="808"/>
      <c r="Q706" s="813"/>
      <c r="R706" s="820"/>
      <c r="S706" s="825"/>
      <c r="T706" s="830" t="str">
        <f>IFERROR(S706*VLOOKUP(AE706,'【参考】数式用3'!$AD$3:$BA$14,MATCH(N706,'【参考】数式用3'!$AD$2:$BA$2,0)),"")</f>
        <v/>
      </c>
      <c r="U706" s="835"/>
      <c r="V706" s="842"/>
      <c r="W706" s="843"/>
      <c r="X706" s="852" t="str">
        <f>IFERROR(V706*VLOOKUP(AF706,'【参考】数式用3'!$AD$15:$BA$23,MATCH(N706,'【参考】数式用3'!$AD$2:$BA$2,0)),"")</f>
        <v/>
      </c>
      <c r="Y706" s="861"/>
      <c r="Z706" s="864"/>
      <c r="AA706" s="870"/>
      <c r="AB706" s="852" t="str">
        <f>IFERROR(AA706*VLOOKUP(AG706,'【参考】数式用3'!$AD$24:$BA$27,MATCH(N706,'【参考】数式用3'!$AD$2:$BA$2,0)),"")</f>
        <v/>
      </c>
      <c r="AC706" s="878"/>
      <c r="AD706" s="881" t="str">
        <f t="shared" si="40"/>
        <v/>
      </c>
      <c r="AE706" s="884" t="str">
        <f t="shared" si="41"/>
        <v/>
      </c>
      <c r="AF706" s="884" t="str">
        <f t="shared" si="42"/>
        <v/>
      </c>
      <c r="AG706" s="884" t="str">
        <f t="shared" si="43"/>
        <v/>
      </c>
    </row>
    <row r="707" spans="1:33" ht="24.9" customHeight="1">
      <c r="A707" s="729">
        <v>692</v>
      </c>
      <c r="B707" s="742" t="str">
        <f>IF(基本情報入力シート!C744="","",基本情報入力シート!C744)</f>
        <v/>
      </c>
      <c r="C707" s="750"/>
      <c r="D707" s="750"/>
      <c r="E707" s="750"/>
      <c r="F707" s="750"/>
      <c r="G707" s="750"/>
      <c r="H707" s="750"/>
      <c r="I707" s="761"/>
      <c r="J707" s="767" t="str">
        <f>IF(基本情報入力シート!M744="","",基本情報入力シート!M744)</f>
        <v/>
      </c>
      <c r="K707" s="768" t="str">
        <f>IF(基本情報入力シート!R744="","",基本情報入力シート!R744)</f>
        <v/>
      </c>
      <c r="L707" s="768" t="str">
        <f>IF(基本情報入力シート!W744="","",基本情報入力シート!W744)</f>
        <v/>
      </c>
      <c r="M707" s="784" t="str">
        <f>IF(基本情報入力シート!X744="","",基本情報入力シート!X744)</f>
        <v/>
      </c>
      <c r="N707" s="796" t="str">
        <f>IF(基本情報入力シート!Y744="","",基本情報入力シート!Y744)</f>
        <v/>
      </c>
      <c r="O707" s="804"/>
      <c r="P707" s="808"/>
      <c r="Q707" s="813"/>
      <c r="R707" s="820"/>
      <c r="S707" s="825"/>
      <c r="T707" s="830" t="str">
        <f>IFERROR(S707*VLOOKUP(AE707,'【参考】数式用3'!$AD$3:$BA$14,MATCH(N707,'【参考】数式用3'!$AD$2:$BA$2,0)),"")</f>
        <v/>
      </c>
      <c r="U707" s="835"/>
      <c r="V707" s="842"/>
      <c r="W707" s="843"/>
      <c r="X707" s="852" t="str">
        <f>IFERROR(V707*VLOOKUP(AF707,'【参考】数式用3'!$AD$15:$BA$23,MATCH(N707,'【参考】数式用3'!$AD$2:$BA$2,0)),"")</f>
        <v/>
      </c>
      <c r="Y707" s="861"/>
      <c r="Z707" s="864"/>
      <c r="AA707" s="870"/>
      <c r="AB707" s="852" t="str">
        <f>IFERROR(AA707*VLOOKUP(AG707,'【参考】数式用3'!$AD$24:$BA$27,MATCH(N707,'【参考】数式用3'!$AD$2:$BA$2,0)),"")</f>
        <v/>
      </c>
      <c r="AC707" s="878"/>
      <c r="AD707" s="881" t="str">
        <f t="shared" si="40"/>
        <v/>
      </c>
      <c r="AE707" s="884" t="str">
        <f t="shared" si="41"/>
        <v/>
      </c>
      <c r="AF707" s="884" t="str">
        <f t="shared" si="42"/>
        <v/>
      </c>
      <c r="AG707" s="884" t="str">
        <f t="shared" si="43"/>
        <v/>
      </c>
    </row>
    <row r="708" spans="1:33" ht="24.9" customHeight="1">
      <c r="A708" s="729">
        <v>693</v>
      </c>
      <c r="B708" s="742" t="str">
        <f>IF(基本情報入力シート!C745="","",基本情報入力シート!C745)</f>
        <v/>
      </c>
      <c r="C708" s="750"/>
      <c r="D708" s="750"/>
      <c r="E708" s="750"/>
      <c r="F708" s="750"/>
      <c r="G708" s="750"/>
      <c r="H708" s="750"/>
      <c r="I708" s="761"/>
      <c r="J708" s="767" t="str">
        <f>IF(基本情報入力シート!M745="","",基本情報入力シート!M745)</f>
        <v/>
      </c>
      <c r="K708" s="768" t="str">
        <f>IF(基本情報入力シート!R745="","",基本情報入力シート!R745)</f>
        <v/>
      </c>
      <c r="L708" s="768" t="str">
        <f>IF(基本情報入力シート!W745="","",基本情報入力シート!W745)</f>
        <v/>
      </c>
      <c r="M708" s="784" t="str">
        <f>IF(基本情報入力シート!X745="","",基本情報入力シート!X745)</f>
        <v/>
      </c>
      <c r="N708" s="796" t="str">
        <f>IF(基本情報入力シート!Y745="","",基本情報入力シート!Y745)</f>
        <v/>
      </c>
      <c r="O708" s="804"/>
      <c r="P708" s="808"/>
      <c r="Q708" s="813"/>
      <c r="R708" s="820"/>
      <c r="S708" s="825"/>
      <c r="T708" s="830" t="str">
        <f>IFERROR(S708*VLOOKUP(AE708,'【参考】数式用3'!$AD$3:$BA$14,MATCH(N708,'【参考】数式用3'!$AD$2:$BA$2,0)),"")</f>
        <v/>
      </c>
      <c r="U708" s="835"/>
      <c r="V708" s="842"/>
      <c r="W708" s="843"/>
      <c r="X708" s="852" t="str">
        <f>IFERROR(V708*VLOOKUP(AF708,'【参考】数式用3'!$AD$15:$BA$23,MATCH(N708,'【参考】数式用3'!$AD$2:$BA$2,0)),"")</f>
        <v/>
      </c>
      <c r="Y708" s="861"/>
      <c r="Z708" s="864"/>
      <c r="AA708" s="870"/>
      <c r="AB708" s="852" t="str">
        <f>IFERROR(AA708*VLOOKUP(AG708,'【参考】数式用3'!$AD$24:$BA$27,MATCH(N708,'【参考】数式用3'!$AD$2:$BA$2,0)),"")</f>
        <v/>
      </c>
      <c r="AC708" s="878"/>
      <c r="AD708" s="881" t="str">
        <f t="shared" si="40"/>
        <v/>
      </c>
      <c r="AE708" s="884" t="str">
        <f t="shared" si="41"/>
        <v/>
      </c>
      <c r="AF708" s="884" t="str">
        <f t="shared" si="42"/>
        <v/>
      </c>
      <c r="AG708" s="884" t="str">
        <f t="shared" si="43"/>
        <v/>
      </c>
    </row>
    <row r="709" spans="1:33" ht="24.9" customHeight="1">
      <c r="A709" s="729">
        <v>694</v>
      </c>
      <c r="B709" s="742" t="str">
        <f>IF(基本情報入力シート!C746="","",基本情報入力シート!C746)</f>
        <v/>
      </c>
      <c r="C709" s="750"/>
      <c r="D709" s="750"/>
      <c r="E709" s="750"/>
      <c r="F709" s="750"/>
      <c r="G709" s="750"/>
      <c r="H709" s="750"/>
      <c r="I709" s="761"/>
      <c r="J709" s="767" t="str">
        <f>IF(基本情報入力シート!M746="","",基本情報入力シート!M746)</f>
        <v/>
      </c>
      <c r="K709" s="768" t="str">
        <f>IF(基本情報入力シート!R746="","",基本情報入力シート!R746)</f>
        <v/>
      </c>
      <c r="L709" s="768" t="str">
        <f>IF(基本情報入力シート!W746="","",基本情報入力シート!W746)</f>
        <v/>
      </c>
      <c r="M709" s="784" t="str">
        <f>IF(基本情報入力シート!X746="","",基本情報入力シート!X746)</f>
        <v/>
      </c>
      <c r="N709" s="796" t="str">
        <f>IF(基本情報入力シート!Y746="","",基本情報入力シート!Y746)</f>
        <v/>
      </c>
      <c r="O709" s="804"/>
      <c r="P709" s="808"/>
      <c r="Q709" s="813"/>
      <c r="R709" s="820"/>
      <c r="S709" s="825"/>
      <c r="T709" s="830" t="str">
        <f>IFERROR(S709*VLOOKUP(AE709,'【参考】数式用3'!$AD$3:$BA$14,MATCH(N709,'【参考】数式用3'!$AD$2:$BA$2,0)),"")</f>
        <v/>
      </c>
      <c r="U709" s="835"/>
      <c r="V709" s="842"/>
      <c r="W709" s="843"/>
      <c r="X709" s="852" t="str">
        <f>IFERROR(V709*VLOOKUP(AF709,'【参考】数式用3'!$AD$15:$BA$23,MATCH(N709,'【参考】数式用3'!$AD$2:$BA$2,0)),"")</f>
        <v/>
      </c>
      <c r="Y709" s="861"/>
      <c r="Z709" s="864"/>
      <c r="AA709" s="870"/>
      <c r="AB709" s="852" t="str">
        <f>IFERROR(AA709*VLOOKUP(AG709,'【参考】数式用3'!$AD$24:$BA$27,MATCH(N709,'【参考】数式用3'!$AD$2:$BA$2,0)),"")</f>
        <v/>
      </c>
      <c r="AC709" s="878"/>
      <c r="AD709" s="881" t="str">
        <f t="shared" si="40"/>
        <v/>
      </c>
      <c r="AE709" s="884" t="str">
        <f t="shared" si="41"/>
        <v/>
      </c>
      <c r="AF709" s="884" t="str">
        <f t="shared" si="42"/>
        <v/>
      </c>
      <c r="AG709" s="884" t="str">
        <f t="shared" si="43"/>
        <v/>
      </c>
    </row>
    <row r="710" spans="1:33" ht="24.9" customHeight="1">
      <c r="A710" s="729">
        <v>695</v>
      </c>
      <c r="B710" s="742" t="str">
        <f>IF(基本情報入力シート!C747="","",基本情報入力シート!C747)</f>
        <v/>
      </c>
      <c r="C710" s="750"/>
      <c r="D710" s="750"/>
      <c r="E710" s="750"/>
      <c r="F710" s="750"/>
      <c r="G710" s="750"/>
      <c r="H710" s="750"/>
      <c r="I710" s="761"/>
      <c r="J710" s="767" t="str">
        <f>IF(基本情報入力シート!M747="","",基本情報入力シート!M747)</f>
        <v/>
      </c>
      <c r="K710" s="768" t="str">
        <f>IF(基本情報入力シート!R747="","",基本情報入力シート!R747)</f>
        <v/>
      </c>
      <c r="L710" s="768" t="str">
        <f>IF(基本情報入力シート!W747="","",基本情報入力シート!W747)</f>
        <v/>
      </c>
      <c r="M710" s="784" t="str">
        <f>IF(基本情報入力シート!X747="","",基本情報入力シート!X747)</f>
        <v/>
      </c>
      <c r="N710" s="796" t="str">
        <f>IF(基本情報入力シート!Y747="","",基本情報入力シート!Y747)</f>
        <v/>
      </c>
      <c r="O710" s="804"/>
      <c r="P710" s="808"/>
      <c r="Q710" s="813"/>
      <c r="R710" s="820"/>
      <c r="S710" s="825"/>
      <c r="T710" s="830" t="str">
        <f>IFERROR(S710*VLOOKUP(AE710,'【参考】数式用3'!$AD$3:$BA$14,MATCH(N710,'【参考】数式用3'!$AD$2:$BA$2,0)),"")</f>
        <v/>
      </c>
      <c r="U710" s="835"/>
      <c r="V710" s="842"/>
      <c r="W710" s="843"/>
      <c r="X710" s="852" t="str">
        <f>IFERROR(V710*VLOOKUP(AF710,'【参考】数式用3'!$AD$15:$BA$23,MATCH(N710,'【参考】数式用3'!$AD$2:$BA$2,0)),"")</f>
        <v/>
      </c>
      <c r="Y710" s="861"/>
      <c r="Z710" s="864"/>
      <c r="AA710" s="870"/>
      <c r="AB710" s="852" t="str">
        <f>IFERROR(AA710*VLOOKUP(AG710,'【参考】数式用3'!$AD$24:$BA$27,MATCH(N710,'【参考】数式用3'!$AD$2:$BA$2,0)),"")</f>
        <v/>
      </c>
      <c r="AC710" s="878"/>
      <c r="AD710" s="881" t="str">
        <f t="shared" si="40"/>
        <v/>
      </c>
      <c r="AE710" s="884" t="str">
        <f t="shared" si="41"/>
        <v/>
      </c>
      <c r="AF710" s="884" t="str">
        <f t="shared" si="42"/>
        <v/>
      </c>
      <c r="AG710" s="884" t="str">
        <f t="shared" si="43"/>
        <v/>
      </c>
    </row>
    <row r="711" spans="1:33" ht="24.9" customHeight="1">
      <c r="A711" s="729">
        <v>696</v>
      </c>
      <c r="B711" s="742" t="str">
        <f>IF(基本情報入力シート!C748="","",基本情報入力シート!C748)</f>
        <v/>
      </c>
      <c r="C711" s="750"/>
      <c r="D711" s="750"/>
      <c r="E711" s="750"/>
      <c r="F711" s="750"/>
      <c r="G711" s="750"/>
      <c r="H711" s="750"/>
      <c r="I711" s="761"/>
      <c r="J711" s="767" t="str">
        <f>IF(基本情報入力シート!M748="","",基本情報入力シート!M748)</f>
        <v/>
      </c>
      <c r="K711" s="768" t="str">
        <f>IF(基本情報入力シート!R748="","",基本情報入力シート!R748)</f>
        <v/>
      </c>
      <c r="L711" s="768" t="str">
        <f>IF(基本情報入力シート!W748="","",基本情報入力シート!W748)</f>
        <v/>
      </c>
      <c r="M711" s="784" t="str">
        <f>IF(基本情報入力シート!X748="","",基本情報入力シート!X748)</f>
        <v/>
      </c>
      <c r="N711" s="796" t="str">
        <f>IF(基本情報入力シート!Y748="","",基本情報入力シート!Y748)</f>
        <v/>
      </c>
      <c r="O711" s="804"/>
      <c r="P711" s="808"/>
      <c r="Q711" s="813"/>
      <c r="R711" s="820"/>
      <c r="S711" s="825"/>
      <c r="T711" s="830" t="str">
        <f>IFERROR(S711*VLOOKUP(AE711,'【参考】数式用3'!$AD$3:$BA$14,MATCH(N711,'【参考】数式用3'!$AD$2:$BA$2,0)),"")</f>
        <v/>
      </c>
      <c r="U711" s="835"/>
      <c r="V711" s="842"/>
      <c r="W711" s="843"/>
      <c r="X711" s="852" t="str">
        <f>IFERROR(V711*VLOOKUP(AF711,'【参考】数式用3'!$AD$15:$BA$23,MATCH(N711,'【参考】数式用3'!$AD$2:$BA$2,0)),"")</f>
        <v/>
      </c>
      <c r="Y711" s="861"/>
      <c r="Z711" s="864"/>
      <c r="AA711" s="870"/>
      <c r="AB711" s="852" t="str">
        <f>IFERROR(AA711*VLOOKUP(AG711,'【参考】数式用3'!$AD$24:$BA$27,MATCH(N711,'【参考】数式用3'!$AD$2:$BA$2,0)),"")</f>
        <v/>
      </c>
      <c r="AC711" s="878"/>
      <c r="AD711" s="881" t="str">
        <f t="shared" si="40"/>
        <v/>
      </c>
      <c r="AE711" s="884" t="str">
        <f t="shared" si="41"/>
        <v/>
      </c>
      <c r="AF711" s="884" t="str">
        <f t="shared" si="42"/>
        <v/>
      </c>
      <c r="AG711" s="884" t="str">
        <f t="shared" si="43"/>
        <v/>
      </c>
    </row>
    <row r="712" spans="1:33" ht="24.9" customHeight="1">
      <c r="A712" s="729">
        <v>697</v>
      </c>
      <c r="B712" s="742" t="str">
        <f>IF(基本情報入力シート!C749="","",基本情報入力シート!C749)</f>
        <v/>
      </c>
      <c r="C712" s="750"/>
      <c r="D712" s="750"/>
      <c r="E712" s="750"/>
      <c r="F712" s="750"/>
      <c r="G712" s="750"/>
      <c r="H712" s="750"/>
      <c r="I712" s="761"/>
      <c r="J712" s="767" t="str">
        <f>IF(基本情報入力シート!M749="","",基本情報入力シート!M749)</f>
        <v/>
      </c>
      <c r="K712" s="768" t="str">
        <f>IF(基本情報入力シート!R749="","",基本情報入力シート!R749)</f>
        <v/>
      </c>
      <c r="L712" s="768" t="str">
        <f>IF(基本情報入力シート!W749="","",基本情報入力シート!W749)</f>
        <v/>
      </c>
      <c r="M712" s="784" t="str">
        <f>IF(基本情報入力シート!X749="","",基本情報入力シート!X749)</f>
        <v/>
      </c>
      <c r="N712" s="796" t="str">
        <f>IF(基本情報入力シート!Y749="","",基本情報入力シート!Y749)</f>
        <v/>
      </c>
      <c r="O712" s="804"/>
      <c r="P712" s="808"/>
      <c r="Q712" s="813"/>
      <c r="R712" s="820"/>
      <c r="S712" s="825"/>
      <c r="T712" s="830" t="str">
        <f>IFERROR(S712*VLOOKUP(AE712,'【参考】数式用3'!$AD$3:$BA$14,MATCH(N712,'【参考】数式用3'!$AD$2:$BA$2,0)),"")</f>
        <v/>
      </c>
      <c r="U712" s="835"/>
      <c r="V712" s="842"/>
      <c r="W712" s="843"/>
      <c r="X712" s="852" t="str">
        <f>IFERROR(V712*VLOOKUP(AF712,'【参考】数式用3'!$AD$15:$BA$23,MATCH(N712,'【参考】数式用3'!$AD$2:$BA$2,0)),"")</f>
        <v/>
      </c>
      <c r="Y712" s="861"/>
      <c r="Z712" s="864"/>
      <c r="AA712" s="870"/>
      <c r="AB712" s="852" t="str">
        <f>IFERROR(AA712*VLOOKUP(AG712,'【参考】数式用3'!$AD$24:$BA$27,MATCH(N712,'【参考】数式用3'!$AD$2:$BA$2,0)),"")</f>
        <v/>
      </c>
      <c r="AC712" s="878"/>
      <c r="AD712" s="881" t="str">
        <f t="shared" si="40"/>
        <v/>
      </c>
      <c r="AE712" s="884" t="str">
        <f t="shared" si="41"/>
        <v/>
      </c>
      <c r="AF712" s="884" t="str">
        <f t="shared" si="42"/>
        <v/>
      </c>
      <c r="AG712" s="884" t="str">
        <f t="shared" si="43"/>
        <v/>
      </c>
    </row>
    <row r="713" spans="1:33" ht="24.9" customHeight="1">
      <c r="A713" s="729">
        <v>698</v>
      </c>
      <c r="B713" s="742" t="str">
        <f>IF(基本情報入力シート!C750="","",基本情報入力シート!C750)</f>
        <v/>
      </c>
      <c r="C713" s="750"/>
      <c r="D713" s="750"/>
      <c r="E713" s="750"/>
      <c r="F713" s="750"/>
      <c r="G713" s="750"/>
      <c r="H713" s="750"/>
      <c r="I713" s="761"/>
      <c r="J713" s="767" t="str">
        <f>IF(基本情報入力シート!M750="","",基本情報入力シート!M750)</f>
        <v/>
      </c>
      <c r="K713" s="768" t="str">
        <f>IF(基本情報入力シート!R750="","",基本情報入力シート!R750)</f>
        <v/>
      </c>
      <c r="L713" s="768" t="str">
        <f>IF(基本情報入力シート!W750="","",基本情報入力シート!W750)</f>
        <v/>
      </c>
      <c r="M713" s="784" t="str">
        <f>IF(基本情報入力シート!X750="","",基本情報入力シート!X750)</f>
        <v/>
      </c>
      <c r="N713" s="796" t="str">
        <f>IF(基本情報入力シート!Y750="","",基本情報入力シート!Y750)</f>
        <v/>
      </c>
      <c r="O713" s="804"/>
      <c r="P713" s="808"/>
      <c r="Q713" s="813"/>
      <c r="R713" s="820"/>
      <c r="S713" s="825"/>
      <c r="T713" s="830" t="str">
        <f>IFERROR(S713*VLOOKUP(AE713,'【参考】数式用3'!$AD$3:$BA$14,MATCH(N713,'【参考】数式用3'!$AD$2:$BA$2,0)),"")</f>
        <v/>
      </c>
      <c r="U713" s="835"/>
      <c r="V713" s="842"/>
      <c r="W713" s="843"/>
      <c r="X713" s="852" t="str">
        <f>IFERROR(V713*VLOOKUP(AF713,'【参考】数式用3'!$AD$15:$BA$23,MATCH(N713,'【参考】数式用3'!$AD$2:$BA$2,0)),"")</f>
        <v/>
      </c>
      <c r="Y713" s="861"/>
      <c r="Z713" s="864"/>
      <c r="AA713" s="870"/>
      <c r="AB713" s="852" t="str">
        <f>IFERROR(AA713*VLOOKUP(AG713,'【参考】数式用3'!$AD$24:$BA$27,MATCH(N713,'【参考】数式用3'!$AD$2:$BA$2,0)),"")</f>
        <v/>
      </c>
      <c r="AC713" s="878"/>
      <c r="AD713" s="881" t="str">
        <f t="shared" si="40"/>
        <v/>
      </c>
      <c r="AE713" s="884" t="str">
        <f t="shared" si="41"/>
        <v/>
      </c>
      <c r="AF713" s="884" t="str">
        <f t="shared" si="42"/>
        <v/>
      </c>
      <c r="AG713" s="884" t="str">
        <f t="shared" si="43"/>
        <v/>
      </c>
    </row>
    <row r="714" spans="1:33" ht="24.9" customHeight="1">
      <c r="A714" s="729">
        <v>699</v>
      </c>
      <c r="B714" s="742" t="str">
        <f>IF(基本情報入力シート!C751="","",基本情報入力シート!C751)</f>
        <v/>
      </c>
      <c r="C714" s="750"/>
      <c r="D714" s="750"/>
      <c r="E714" s="750"/>
      <c r="F714" s="750"/>
      <c r="G714" s="750"/>
      <c r="H714" s="750"/>
      <c r="I714" s="761"/>
      <c r="J714" s="767" t="str">
        <f>IF(基本情報入力シート!M751="","",基本情報入力シート!M751)</f>
        <v/>
      </c>
      <c r="K714" s="768" t="str">
        <f>IF(基本情報入力シート!R751="","",基本情報入力シート!R751)</f>
        <v/>
      </c>
      <c r="L714" s="768" t="str">
        <f>IF(基本情報入力シート!W751="","",基本情報入力シート!W751)</f>
        <v/>
      </c>
      <c r="M714" s="784" t="str">
        <f>IF(基本情報入力シート!X751="","",基本情報入力シート!X751)</f>
        <v/>
      </c>
      <c r="N714" s="796" t="str">
        <f>IF(基本情報入力シート!Y751="","",基本情報入力シート!Y751)</f>
        <v/>
      </c>
      <c r="O714" s="804"/>
      <c r="P714" s="808"/>
      <c r="Q714" s="813"/>
      <c r="R714" s="820"/>
      <c r="S714" s="825"/>
      <c r="T714" s="830" t="str">
        <f>IFERROR(S714*VLOOKUP(AE714,'【参考】数式用3'!$AD$3:$BA$14,MATCH(N714,'【参考】数式用3'!$AD$2:$BA$2,0)),"")</f>
        <v/>
      </c>
      <c r="U714" s="835"/>
      <c r="V714" s="842"/>
      <c r="W714" s="843"/>
      <c r="X714" s="852" t="str">
        <f>IFERROR(V714*VLOOKUP(AF714,'【参考】数式用3'!$AD$15:$BA$23,MATCH(N714,'【参考】数式用3'!$AD$2:$BA$2,0)),"")</f>
        <v/>
      </c>
      <c r="Y714" s="861"/>
      <c r="Z714" s="864"/>
      <c r="AA714" s="870"/>
      <c r="AB714" s="852" t="str">
        <f>IFERROR(AA714*VLOOKUP(AG714,'【参考】数式用3'!$AD$24:$BA$27,MATCH(N714,'【参考】数式用3'!$AD$2:$BA$2,0)),"")</f>
        <v/>
      </c>
      <c r="AC714" s="878"/>
      <c r="AD714" s="881" t="str">
        <f t="shared" si="40"/>
        <v/>
      </c>
      <c r="AE714" s="884" t="str">
        <f t="shared" si="41"/>
        <v/>
      </c>
      <c r="AF714" s="884" t="str">
        <f t="shared" si="42"/>
        <v/>
      </c>
      <c r="AG714" s="884" t="str">
        <f t="shared" si="43"/>
        <v/>
      </c>
    </row>
    <row r="715" spans="1:33" ht="24.9" customHeight="1">
      <c r="A715" s="729">
        <v>700</v>
      </c>
      <c r="B715" s="742" t="str">
        <f>IF(基本情報入力シート!C752="","",基本情報入力シート!C752)</f>
        <v/>
      </c>
      <c r="C715" s="750"/>
      <c r="D715" s="750"/>
      <c r="E715" s="750"/>
      <c r="F715" s="750"/>
      <c r="G715" s="750"/>
      <c r="H715" s="750"/>
      <c r="I715" s="761"/>
      <c r="J715" s="767" t="str">
        <f>IF(基本情報入力シート!M752="","",基本情報入力シート!M752)</f>
        <v/>
      </c>
      <c r="K715" s="768" t="str">
        <f>IF(基本情報入力シート!R752="","",基本情報入力シート!R752)</f>
        <v/>
      </c>
      <c r="L715" s="768" t="str">
        <f>IF(基本情報入力シート!W752="","",基本情報入力シート!W752)</f>
        <v/>
      </c>
      <c r="M715" s="784" t="str">
        <f>IF(基本情報入力シート!X752="","",基本情報入力シート!X752)</f>
        <v/>
      </c>
      <c r="N715" s="796" t="str">
        <f>IF(基本情報入力シート!Y752="","",基本情報入力シート!Y752)</f>
        <v/>
      </c>
      <c r="O715" s="804"/>
      <c r="P715" s="808"/>
      <c r="Q715" s="813"/>
      <c r="R715" s="820"/>
      <c r="S715" s="825"/>
      <c r="T715" s="830" t="str">
        <f>IFERROR(S715*VLOOKUP(AE715,'【参考】数式用3'!$AD$3:$BA$14,MATCH(N715,'【参考】数式用3'!$AD$2:$BA$2,0)),"")</f>
        <v/>
      </c>
      <c r="U715" s="835"/>
      <c r="V715" s="842"/>
      <c r="W715" s="843"/>
      <c r="X715" s="852" t="str">
        <f>IFERROR(V715*VLOOKUP(AF715,'【参考】数式用3'!$AD$15:$BA$23,MATCH(N715,'【参考】数式用3'!$AD$2:$BA$2,0)),"")</f>
        <v/>
      </c>
      <c r="Y715" s="861"/>
      <c r="Z715" s="864"/>
      <c r="AA715" s="870"/>
      <c r="AB715" s="852" t="str">
        <f>IFERROR(AA715*VLOOKUP(AG715,'【参考】数式用3'!$AD$24:$BA$27,MATCH(N715,'【参考】数式用3'!$AD$2:$BA$2,0)),"")</f>
        <v/>
      </c>
      <c r="AC715" s="878"/>
      <c r="AD715" s="881" t="str">
        <f t="shared" si="40"/>
        <v/>
      </c>
      <c r="AE715" s="884" t="str">
        <f t="shared" si="41"/>
        <v/>
      </c>
      <c r="AF715" s="884" t="str">
        <f t="shared" si="42"/>
        <v/>
      </c>
      <c r="AG715" s="884" t="str">
        <f t="shared" si="43"/>
        <v/>
      </c>
    </row>
    <row r="716" spans="1:33" ht="24.9" customHeight="1">
      <c r="A716" s="729">
        <v>701</v>
      </c>
      <c r="B716" s="742" t="str">
        <f>IF(基本情報入力シート!C753="","",基本情報入力シート!C753)</f>
        <v/>
      </c>
      <c r="C716" s="750"/>
      <c r="D716" s="750"/>
      <c r="E716" s="750"/>
      <c r="F716" s="750"/>
      <c r="G716" s="750"/>
      <c r="H716" s="750"/>
      <c r="I716" s="761"/>
      <c r="J716" s="767" t="str">
        <f>IF(基本情報入力シート!M753="","",基本情報入力シート!M753)</f>
        <v/>
      </c>
      <c r="K716" s="768" t="str">
        <f>IF(基本情報入力シート!R753="","",基本情報入力シート!R753)</f>
        <v/>
      </c>
      <c r="L716" s="768" t="str">
        <f>IF(基本情報入力シート!W753="","",基本情報入力シート!W753)</f>
        <v/>
      </c>
      <c r="M716" s="784" t="str">
        <f>IF(基本情報入力シート!X753="","",基本情報入力シート!X753)</f>
        <v/>
      </c>
      <c r="N716" s="796" t="str">
        <f>IF(基本情報入力シート!Y753="","",基本情報入力シート!Y753)</f>
        <v/>
      </c>
      <c r="O716" s="804"/>
      <c r="P716" s="808"/>
      <c r="Q716" s="813"/>
      <c r="R716" s="820"/>
      <c r="S716" s="825"/>
      <c r="T716" s="830" t="str">
        <f>IFERROR(S716*VLOOKUP(AE716,'【参考】数式用3'!$AD$3:$BA$14,MATCH(N716,'【参考】数式用3'!$AD$2:$BA$2,0)),"")</f>
        <v/>
      </c>
      <c r="U716" s="835"/>
      <c r="V716" s="842"/>
      <c r="W716" s="843"/>
      <c r="X716" s="852" t="str">
        <f>IFERROR(V716*VLOOKUP(AF716,'【参考】数式用3'!$AD$15:$BA$23,MATCH(N716,'【参考】数式用3'!$AD$2:$BA$2,0)),"")</f>
        <v/>
      </c>
      <c r="Y716" s="861"/>
      <c r="Z716" s="864"/>
      <c r="AA716" s="870"/>
      <c r="AB716" s="852" t="str">
        <f>IFERROR(AA716*VLOOKUP(AG716,'【参考】数式用3'!$AD$24:$BA$27,MATCH(N716,'【参考】数式用3'!$AD$2:$BA$2,0)),"")</f>
        <v/>
      </c>
      <c r="AC716" s="878"/>
      <c r="AD716" s="881" t="str">
        <f t="shared" si="40"/>
        <v/>
      </c>
      <c r="AE716" s="884" t="str">
        <f t="shared" si="41"/>
        <v/>
      </c>
      <c r="AF716" s="884" t="str">
        <f t="shared" si="42"/>
        <v/>
      </c>
      <c r="AG716" s="884" t="str">
        <f t="shared" si="43"/>
        <v/>
      </c>
    </row>
    <row r="717" spans="1:33" ht="24.9" customHeight="1">
      <c r="A717" s="729">
        <v>702</v>
      </c>
      <c r="B717" s="742" t="str">
        <f>IF(基本情報入力シート!C754="","",基本情報入力シート!C754)</f>
        <v/>
      </c>
      <c r="C717" s="750"/>
      <c r="D717" s="750"/>
      <c r="E717" s="750"/>
      <c r="F717" s="750"/>
      <c r="G717" s="750"/>
      <c r="H717" s="750"/>
      <c r="I717" s="761"/>
      <c r="J717" s="767" t="str">
        <f>IF(基本情報入力シート!M754="","",基本情報入力シート!M754)</f>
        <v/>
      </c>
      <c r="K717" s="768" t="str">
        <f>IF(基本情報入力シート!R754="","",基本情報入力シート!R754)</f>
        <v/>
      </c>
      <c r="L717" s="768" t="str">
        <f>IF(基本情報入力シート!W754="","",基本情報入力シート!W754)</f>
        <v/>
      </c>
      <c r="M717" s="784" t="str">
        <f>IF(基本情報入力シート!X754="","",基本情報入力シート!X754)</f>
        <v/>
      </c>
      <c r="N717" s="796" t="str">
        <f>IF(基本情報入力シート!Y754="","",基本情報入力シート!Y754)</f>
        <v/>
      </c>
      <c r="O717" s="804"/>
      <c r="P717" s="808"/>
      <c r="Q717" s="813"/>
      <c r="R717" s="820"/>
      <c r="S717" s="825"/>
      <c r="T717" s="830" t="str">
        <f>IFERROR(S717*VLOOKUP(AE717,'【参考】数式用3'!$AD$3:$BA$14,MATCH(N717,'【参考】数式用3'!$AD$2:$BA$2,0)),"")</f>
        <v/>
      </c>
      <c r="U717" s="835"/>
      <c r="V717" s="842"/>
      <c r="W717" s="843"/>
      <c r="X717" s="852" t="str">
        <f>IFERROR(V717*VLOOKUP(AF717,'【参考】数式用3'!$AD$15:$BA$23,MATCH(N717,'【参考】数式用3'!$AD$2:$BA$2,0)),"")</f>
        <v/>
      </c>
      <c r="Y717" s="861"/>
      <c r="Z717" s="864"/>
      <c r="AA717" s="870"/>
      <c r="AB717" s="852" t="str">
        <f>IFERROR(AA717*VLOOKUP(AG717,'【参考】数式用3'!$AD$24:$BA$27,MATCH(N717,'【参考】数式用3'!$AD$2:$BA$2,0)),"")</f>
        <v/>
      </c>
      <c r="AC717" s="878"/>
      <c r="AD717" s="881" t="str">
        <f t="shared" si="40"/>
        <v/>
      </c>
      <c r="AE717" s="884" t="str">
        <f t="shared" si="41"/>
        <v/>
      </c>
      <c r="AF717" s="884" t="str">
        <f t="shared" si="42"/>
        <v/>
      </c>
      <c r="AG717" s="884" t="str">
        <f t="shared" si="43"/>
        <v/>
      </c>
    </row>
    <row r="718" spans="1:33" ht="24.9" customHeight="1">
      <c r="A718" s="729">
        <v>703</v>
      </c>
      <c r="B718" s="742" t="str">
        <f>IF(基本情報入力シート!C755="","",基本情報入力シート!C755)</f>
        <v/>
      </c>
      <c r="C718" s="750"/>
      <c r="D718" s="750"/>
      <c r="E718" s="750"/>
      <c r="F718" s="750"/>
      <c r="G718" s="750"/>
      <c r="H718" s="750"/>
      <c r="I718" s="761"/>
      <c r="J718" s="767" t="str">
        <f>IF(基本情報入力シート!M755="","",基本情報入力シート!M755)</f>
        <v/>
      </c>
      <c r="K718" s="768" t="str">
        <f>IF(基本情報入力シート!R755="","",基本情報入力シート!R755)</f>
        <v/>
      </c>
      <c r="L718" s="768" t="str">
        <f>IF(基本情報入力シート!W755="","",基本情報入力シート!W755)</f>
        <v/>
      </c>
      <c r="M718" s="784" t="str">
        <f>IF(基本情報入力シート!X755="","",基本情報入力シート!X755)</f>
        <v/>
      </c>
      <c r="N718" s="796" t="str">
        <f>IF(基本情報入力シート!Y755="","",基本情報入力シート!Y755)</f>
        <v/>
      </c>
      <c r="O718" s="804"/>
      <c r="P718" s="808"/>
      <c r="Q718" s="813"/>
      <c r="R718" s="820"/>
      <c r="S718" s="825"/>
      <c r="T718" s="830" t="str">
        <f>IFERROR(S718*VLOOKUP(AE718,'【参考】数式用3'!$AD$3:$BA$14,MATCH(N718,'【参考】数式用3'!$AD$2:$BA$2,0)),"")</f>
        <v/>
      </c>
      <c r="U718" s="835"/>
      <c r="V718" s="842"/>
      <c r="W718" s="843"/>
      <c r="X718" s="852" t="str">
        <f>IFERROR(V718*VLOOKUP(AF718,'【参考】数式用3'!$AD$15:$BA$23,MATCH(N718,'【参考】数式用3'!$AD$2:$BA$2,0)),"")</f>
        <v/>
      </c>
      <c r="Y718" s="861"/>
      <c r="Z718" s="864"/>
      <c r="AA718" s="870"/>
      <c r="AB718" s="852" t="str">
        <f>IFERROR(AA718*VLOOKUP(AG718,'【参考】数式用3'!$AD$24:$BA$27,MATCH(N718,'【参考】数式用3'!$AD$2:$BA$2,0)),"")</f>
        <v/>
      </c>
      <c r="AC718" s="878"/>
      <c r="AD718" s="881" t="str">
        <f t="shared" si="40"/>
        <v/>
      </c>
      <c r="AE718" s="884" t="str">
        <f t="shared" si="41"/>
        <v/>
      </c>
      <c r="AF718" s="884" t="str">
        <f t="shared" si="42"/>
        <v/>
      </c>
      <c r="AG718" s="884" t="str">
        <f t="shared" si="43"/>
        <v/>
      </c>
    </row>
    <row r="719" spans="1:33" ht="24.9" customHeight="1">
      <c r="A719" s="729">
        <v>704</v>
      </c>
      <c r="B719" s="742" t="str">
        <f>IF(基本情報入力シート!C756="","",基本情報入力シート!C756)</f>
        <v/>
      </c>
      <c r="C719" s="750"/>
      <c r="D719" s="750"/>
      <c r="E719" s="750"/>
      <c r="F719" s="750"/>
      <c r="G719" s="750"/>
      <c r="H719" s="750"/>
      <c r="I719" s="761"/>
      <c r="J719" s="767" t="str">
        <f>IF(基本情報入力シート!M756="","",基本情報入力シート!M756)</f>
        <v/>
      </c>
      <c r="K719" s="768" t="str">
        <f>IF(基本情報入力シート!R756="","",基本情報入力シート!R756)</f>
        <v/>
      </c>
      <c r="L719" s="768" t="str">
        <f>IF(基本情報入力シート!W756="","",基本情報入力シート!W756)</f>
        <v/>
      </c>
      <c r="M719" s="784" t="str">
        <f>IF(基本情報入力シート!X756="","",基本情報入力シート!X756)</f>
        <v/>
      </c>
      <c r="N719" s="796" t="str">
        <f>IF(基本情報入力シート!Y756="","",基本情報入力シート!Y756)</f>
        <v/>
      </c>
      <c r="O719" s="804"/>
      <c r="P719" s="808"/>
      <c r="Q719" s="813"/>
      <c r="R719" s="820"/>
      <c r="S719" s="825"/>
      <c r="T719" s="830" t="str">
        <f>IFERROR(S719*VLOOKUP(AE719,'【参考】数式用3'!$AD$3:$BA$14,MATCH(N719,'【参考】数式用3'!$AD$2:$BA$2,0)),"")</f>
        <v/>
      </c>
      <c r="U719" s="835"/>
      <c r="V719" s="842"/>
      <c r="W719" s="843"/>
      <c r="X719" s="852" t="str">
        <f>IFERROR(V719*VLOOKUP(AF719,'【参考】数式用3'!$AD$15:$BA$23,MATCH(N719,'【参考】数式用3'!$AD$2:$BA$2,0)),"")</f>
        <v/>
      </c>
      <c r="Y719" s="861"/>
      <c r="Z719" s="864"/>
      <c r="AA719" s="870"/>
      <c r="AB719" s="852" t="str">
        <f>IFERROR(AA719*VLOOKUP(AG719,'【参考】数式用3'!$AD$24:$BA$27,MATCH(N719,'【参考】数式用3'!$AD$2:$BA$2,0)),"")</f>
        <v/>
      </c>
      <c r="AC719" s="878"/>
      <c r="AD719" s="881" t="str">
        <f t="shared" si="40"/>
        <v/>
      </c>
      <c r="AE719" s="884" t="str">
        <f t="shared" si="41"/>
        <v/>
      </c>
      <c r="AF719" s="884" t="str">
        <f t="shared" si="42"/>
        <v/>
      </c>
      <c r="AG719" s="884" t="str">
        <f t="shared" si="43"/>
        <v/>
      </c>
    </row>
    <row r="720" spans="1:33" ht="24.9" customHeight="1">
      <c r="A720" s="729">
        <v>705</v>
      </c>
      <c r="B720" s="742" t="str">
        <f>IF(基本情報入力シート!C757="","",基本情報入力シート!C757)</f>
        <v/>
      </c>
      <c r="C720" s="750"/>
      <c r="D720" s="750"/>
      <c r="E720" s="750"/>
      <c r="F720" s="750"/>
      <c r="G720" s="750"/>
      <c r="H720" s="750"/>
      <c r="I720" s="761"/>
      <c r="J720" s="767" t="str">
        <f>IF(基本情報入力シート!M757="","",基本情報入力シート!M757)</f>
        <v/>
      </c>
      <c r="K720" s="768" t="str">
        <f>IF(基本情報入力シート!R757="","",基本情報入力シート!R757)</f>
        <v/>
      </c>
      <c r="L720" s="768" t="str">
        <f>IF(基本情報入力シート!W757="","",基本情報入力シート!W757)</f>
        <v/>
      </c>
      <c r="M720" s="784" t="str">
        <f>IF(基本情報入力シート!X757="","",基本情報入力シート!X757)</f>
        <v/>
      </c>
      <c r="N720" s="796" t="str">
        <f>IF(基本情報入力シート!Y757="","",基本情報入力シート!Y757)</f>
        <v/>
      </c>
      <c r="O720" s="804"/>
      <c r="P720" s="808"/>
      <c r="Q720" s="813"/>
      <c r="R720" s="820"/>
      <c r="S720" s="825"/>
      <c r="T720" s="830" t="str">
        <f>IFERROR(S720*VLOOKUP(AE720,'【参考】数式用3'!$AD$3:$BA$14,MATCH(N720,'【参考】数式用3'!$AD$2:$BA$2,0)),"")</f>
        <v/>
      </c>
      <c r="U720" s="835"/>
      <c r="V720" s="842"/>
      <c r="W720" s="843"/>
      <c r="X720" s="852" t="str">
        <f>IFERROR(V720*VLOOKUP(AF720,'【参考】数式用3'!$AD$15:$BA$23,MATCH(N720,'【参考】数式用3'!$AD$2:$BA$2,0)),"")</f>
        <v/>
      </c>
      <c r="Y720" s="861"/>
      <c r="Z720" s="864"/>
      <c r="AA720" s="870"/>
      <c r="AB720" s="852" t="str">
        <f>IFERROR(AA720*VLOOKUP(AG720,'【参考】数式用3'!$AD$24:$BA$27,MATCH(N720,'【参考】数式用3'!$AD$2:$BA$2,0)),"")</f>
        <v/>
      </c>
      <c r="AC720" s="878"/>
      <c r="AD720" s="881" t="str">
        <f t="shared" ref="AD720:AD783" si="44">IF(OR(U720="特定加算Ⅰ",U720="特定加算Ⅱ"),IF(OR(AND(N720&lt;&gt;"訪問型サービス（総合事業）",N720&lt;&gt;"通所型サービス（総合事業）",N720&lt;&gt;"（介護予防）短期入所生活介護",N720&lt;&gt;"（介護予防）短期入所療養介護（老健）",N720&lt;&gt;"（介護予防）短期入所療養介護 （病院等（老健以外）)",N720&lt;&gt;"（介護予防）短期入所療養介護（医療院）"),W720&lt;&gt;""),1,""),"")</f>
        <v/>
      </c>
      <c r="AE720" s="884" t="str">
        <f t="shared" ref="AE720:AE783" si="45">IF(AND(O720="",R720=""),"",O720&amp;"から"&amp;R720)</f>
        <v/>
      </c>
      <c r="AF720" s="884" t="str">
        <f t="shared" ref="AF720:AF783" si="46">IF(AND(P720="",U720=""),"",P720&amp;"から"&amp;U720)</f>
        <v/>
      </c>
      <c r="AG720" s="884" t="str">
        <f t="shared" ref="AG720:AG783" si="47">IF(AND(Q720="",Z720=""),"",Q720&amp;"から"&amp;Z720)</f>
        <v/>
      </c>
    </row>
    <row r="721" spans="1:33" ht="24.9" customHeight="1">
      <c r="A721" s="729">
        <v>706</v>
      </c>
      <c r="B721" s="742" t="str">
        <f>IF(基本情報入力シート!C758="","",基本情報入力シート!C758)</f>
        <v/>
      </c>
      <c r="C721" s="750"/>
      <c r="D721" s="750"/>
      <c r="E721" s="750"/>
      <c r="F721" s="750"/>
      <c r="G721" s="750"/>
      <c r="H721" s="750"/>
      <c r="I721" s="761"/>
      <c r="J721" s="767" t="str">
        <f>IF(基本情報入力シート!M758="","",基本情報入力シート!M758)</f>
        <v/>
      </c>
      <c r="K721" s="768" t="str">
        <f>IF(基本情報入力シート!R758="","",基本情報入力シート!R758)</f>
        <v/>
      </c>
      <c r="L721" s="768" t="str">
        <f>IF(基本情報入力シート!W758="","",基本情報入力シート!W758)</f>
        <v/>
      </c>
      <c r="M721" s="784" t="str">
        <f>IF(基本情報入力シート!X758="","",基本情報入力シート!X758)</f>
        <v/>
      </c>
      <c r="N721" s="796" t="str">
        <f>IF(基本情報入力シート!Y758="","",基本情報入力シート!Y758)</f>
        <v/>
      </c>
      <c r="O721" s="804"/>
      <c r="P721" s="808"/>
      <c r="Q721" s="813"/>
      <c r="R721" s="820"/>
      <c r="S721" s="825"/>
      <c r="T721" s="830" t="str">
        <f>IFERROR(S721*VLOOKUP(AE721,'【参考】数式用3'!$AD$3:$BA$14,MATCH(N721,'【参考】数式用3'!$AD$2:$BA$2,0)),"")</f>
        <v/>
      </c>
      <c r="U721" s="835"/>
      <c r="V721" s="842"/>
      <c r="W721" s="843"/>
      <c r="X721" s="852" t="str">
        <f>IFERROR(V721*VLOOKUP(AF721,'【参考】数式用3'!$AD$15:$BA$23,MATCH(N721,'【参考】数式用3'!$AD$2:$BA$2,0)),"")</f>
        <v/>
      </c>
      <c r="Y721" s="861"/>
      <c r="Z721" s="864"/>
      <c r="AA721" s="870"/>
      <c r="AB721" s="852" t="str">
        <f>IFERROR(AA721*VLOOKUP(AG721,'【参考】数式用3'!$AD$24:$BA$27,MATCH(N721,'【参考】数式用3'!$AD$2:$BA$2,0)),"")</f>
        <v/>
      </c>
      <c r="AC721" s="878"/>
      <c r="AD721" s="881" t="str">
        <f t="shared" si="44"/>
        <v/>
      </c>
      <c r="AE721" s="884" t="str">
        <f t="shared" si="45"/>
        <v/>
      </c>
      <c r="AF721" s="884" t="str">
        <f t="shared" si="46"/>
        <v/>
      </c>
      <c r="AG721" s="884" t="str">
        <f t="shared" si="47"/>
        <v/>
      </c>
    </row>
    <row r="722" spans="1:33" ht="24.9" customHeight="1">
      <c r="A722" s="729">
        <v>707</v>
      </c>
      <c r="B722" s="742" t="str">
        <f>IF(基本情報入力シート!C759="","",基本情報入力シート!C759)</f>
        <v/>
      </c>
      <c r="C722" s="750"/>
      <c r="D722" s="750"/>
      <c r="E722" s="750"/>
      <c r="F722" s="750"/>
      <c r="G722" s="750"/>
      <c r="H722" s="750"/>
      <c r="I722" s="761"/>
      <c r="J722" s="767" t="str">
        <f>IF(基本情報入力シート!M759="","",基本情報入力シート!M759)</f>
        <v/>
      </c>
      <c r="K722" s="768" t="str">
        <f>IF(基本情報入力シート!R759="","",基本情報入力シート!R759)</f>
        <v/>
      </c>
      <c r="L722" s="768" t="str">
        <f>IF(基本情報入力シート!W759="","",基本情報入力シート!W759)</f>
        <v/>
      </c>
      <c r="M722" s="784" t="str">
        <f>IF(基本情報入力シート!X759="","",基本情報入力シート!X759)</f>
        <v/>
      </c>
      <c r="N722" s="796" t="str">
        <f>IF(基本情報入力シート!Y759="","",基本情報入力シート!Y759)</f>
        <v/>
      </c>
      <c r="O722" s="804"/>
      <c r="P722" s="808"/>
      <c r="Q722" s="813"/>
      <c r="R722" s="820"/>
      <c r="S722" s="825"/>
      <c r="T722" s="830" t="str">
        <f>IFERROR(S722*VLOOKUP(AE722,'【参考】数式用3'!$AD$3:$BA$14,MATCH(N722,'【参考】数式用3'!$AD$2:$BA$2,0)),"")</f>
        <v/>
      </c>
      <c r="U722" s="835"/>
      <c r="V722" s="842"/>
      <c r="W722" s="843"/>
      <c r="X722" s="852" t="str">
        <f>IFERROR(V722*VLOOKUP(AF722,'【参考】数式用3'!$AD$15:$BA$23,MATCH(N722,'【参考】数式用3'!$AD$2:$BA$2,0)),"")</f>
        <v/>
      </c>
      <c r="Y722" s="861"/>
      <c r="Z722" s="864"/>
      <c r="AA722" s="870"/>
      <c r="AB722" s="852" t="str">
        <f>IFERROR(AA722*VLOOKUP(AG722,'【参考】数式用3'!$AD$24:$BA$27,MATCH(N722,'【参考】数式用3'!$AD$2:$BA$2,0)),"")</f>
        <v/>
      </c>
      <c r="AC722" s="878"/>
      <c r="AD722" s="881" t="str">
        <f t="shared" si="44"/>
        <v/>
      </c>
      <c r="AE722" s="884" t="str">
        <f t="shared" si="45"/>
        <v/>
      </c>
      <c r="AF722" s="884" t="str">
        <f t="shared" si="46"/>
        <v/>
      </c>
      <c r="AG722" s="884" t="str">
        <f t="shared" si="47"/>
        <v/>
      </c>
    </row>
    <row r="723" spans="1:33" ht="24.9" customHeight="1">
      <c r="A723" s="729">
        <v>708</v>
      </c>
      <c r="B723" s="742" t="str">
        <f>IF(基本情報入力シート!C760="","",基本情報入力シート!C760)</f>
        <v/>
      </c>
      <c r="C723" s="750"/>
      <c r="D723" s="750"/>
      <c r="E723" s="750"/>
      <c r="F723" s="750"/>
      <c r="G723" s="750"/>
      <c r="H723" s="750"/>
      <c r="I723" s="761"/>
      <c r="J723" s="767" t="str">
        <f>IF(基本情報入力シート!M760="","",基本情報入力シート!M760)</f>
        <v/>
      </c>
      <c r="K723" s="768" t="str">
        <f>IF(基本情報入力シート!R760="","",基本情報入力シート!R760)</f>
        <v/>
      </c>
      <c r="L723" s="768" t="str">
        <f>IF(基本情報入力シート!W760="","",基本情報入力シート!W760)</f>
        <v/>
      </c>
      <c r="M723" s="784" t="str">
        <f>IF(基本情報入力シート!X760="","",基本情報入力シート!X760)</f>
        <v/>
      </c>
      <c r="N723" s="796" t="str">
        <f>IF(基本情報入力シート!Y760="","",基本情報入力シート!Y760)</f>
        <v/>
      </c>
      <c r="O723" s="804"/>
      <c r="P723" s="808"/>
      <c r="Q723" s="813"/>
      <c r="R723" s="820"/>
      <c r="S723" s="825"/>
      <c r="T723" s="830" t="str">
        <f>IFERROR(S723*VLOOKUP(AE723,'【参考】数式用3'!$AD$3:$BA$14,MATCH(N723,'【参考】数式用3'!$AD$2:$BA$2,0)),"")</f>
        <v/>
      </c>
      <c r="U723" s="835"/>
      <c r="V723" s="842"/>
      <c r="W723" s="843"/>
      <c r="X723" s="852" t="str">
        <f>IFERROR(V723*VLOOKUP(AF723,'【参考】数式用3'!$AD$15:$BA$23,MATCH(N723,'【参考】数式用3'!$AD$2:$BA$2,0)),"")</f>
        <v/>
      </c>
      <c r="Y723" s="861"/>
      <c r="Z723" s="864"/>
      <c r="AA723" s="870"/>
      <c r="AB723" s="852" t="str">
        <f>IFERROR(AA723*VLOOKUP(AG723,'【参考】数式用3'!$AD$24:$BA$27,MATCH(N723,'【参考】数式用3'!$AD$2:$BA$2,0)),"")</f>
        <v/>
      </c>
      <c r="AC723" s="878"/>
      <c r="AD723" s="881" t="str">
        <f t="shared" si="44"/>
        <v/>
      </c>
      <c r="AE723" s="884" t="str">
        <f t="shared" si="45"/>
        <v/>
      </c>
      <c r="AF723" s="884" t="str">
        <f t="shared" si="46"/>
        <v/>
      </c>
      <c r="AG723" s="884" t="str">
        <f t="shared" si="47"/>
        <v/>
      </c>
    </row>
    <row r="724" spans="1:33" ht="24.9" customHeight="1">
      <c r="A724" s="729">
        <v>709</v>
      </c>
      <c r="B724" s="742" t="str">
        <f>IF(基本情報入力シート!C761="","",基本情報入力シート!C761)</f>
        <v/>
      </c>
      <c r="C724" s="750"/>
      <c r="D724" s="750"/>
      <c r="E724" s="750"/>
      <c r="F724" s="750"/>
      <c r="G724" s="750"/>
      <c r="H724" s="750"/>
      <c r="I724" s="761"/>
      <c r="J724" s="767" t="str">
        <f>IF(基本情報入力シート!M761="","",基本情報入力シート!M761)</f>
        <v/>
      </c>
      <c r="K724" s="768" t="str">
        <f>IF(基本情報入力シート!R761="","",基本情報入力シート!R761)</f>
        <v/>
      </c>
      <c r="L724" s="768" t="str">
        <f>IF(基本情報入力シート!W761="","",基本情報入力シート!W761)</f>
        <v/>
      </c>
      <c r="M724" s="784" t="str">
        <f>IF(基本情報入力シート!X761="","",基本情報入力シート!X761)</f>
        <v/>
      </c>
      <c r="N724" s="796" t="str">
        <f>IF(基本情報入力シート!Y761="","",基本情報入力シート!Y761)</f>
        <v/>
      </c>
      <c r="O724" s="804"/>
      <c r="P724" s="808"/>
      <c r="Q724" s="813"/>
      <c r="R724" s="820"/>
      <c r="S724" s="825"/>
      <c r="T724" s="830" t="str">
        <f>IFERROR(S724*VLOOKUP(AE724,'【参考】数式用3'!$AD$3:$BA$14,MATCH(N724,'【参考】数式用3'!$AD$2:$BA$2,0)),"")</f>
        <v/>
      </c>
      <c r="U724" s="835"/>
      <c r="V724" s="842"/>
      <c r="W724" s="843"/>
      <c r="X724" s="852" t="str">
        <f>IFERROR(V724*VLOOKUP(AF724,'【参考】数式用3'!$AD$15:$BA$23,MATCH(N724,'【参考】数式用3'!$AD$2:$BA$2,0)),"")</f>
        <v/>
      </c>
      <c r="Y724" s="861"/>
      <c r="Z724" s="864"/>
      <c r="AA724" s="870"/>
      <c r="AB724" s="852" t="str">
        <f>IFERROR(AA724*VLOOKUP(AG724,'【参考】数式用3'!$AD$24:$BA$27,MATCH(N724,'【参考】数式用3'!$AD$2:$BA$2,0)),"")</f>
        <v/>
      </c>
      <c r="AC724" s="878"/>
      <c r="AD724" s="881" t="str">
        <f t="shared" si="44"/>
        <v/>
      </c>
      <c r="AE724" s="884" t="str">
        <f t="shared" si="45"/>
        <v/>
      </c>
      <c r="AF724" s="884" t="str">
        <f t="shared" si="46"/>
        <v/>
      </c>
      <c r="AG724" s="884" t="str">
        <f t="shared" si="47"/>
        <v/>
      </c>
    </row>
    <row r="725" spans="1:33" ht="24.9" customHeight="1">
      <c r="A725" s="729">
        <v>710</v>
      </c>
      <c r="B725" s="742" t="str">
        <f>IF(基本情報入力シート!C762="","",基本情報入力シート!C762)</f>
        <v/>
      </c>
      <c r="C725" s="750"/>
      <c r="D725" s="750"/>
      <c r="E725" s="750"/>
      <c r="F725" s="750"/>
      <c r="G725" s="750"/>
      <c r="H725" s="750"/>
      <c r="I725" s="761"/>
      <c r="J725" s="767" t="str">
        <f>IF(基本情報入力シート!M762="","",基本情報入力シート!M762)</f>
        <v/>
      </c>
      <c r="K725" s="768" t="str">
        <f>IF(基本情報入力シート!R762="","",基本情報入力シート!R762)</f>
        <v/>
      </c>
      <c r="L725" s="768" t="str">
        <f>IF(基本情報入力シート!W762="","",基本情報入力シート!W762)</f>
        <v/>
      </c>
      <c r="M725" s="784" t="str">
        <f>IF(基本情報入力シート!X762="","",基本情報入力シート!X762)</f>
        <v/>
      </c>
      <c r="N725" s="796" t="str">
        <f>IF(基本情報入力シート!Y762="","",基本情報入力シート!Y762)</f>
        <v/>
      </c>
      <c r="O725" s="804"/>
      <c r="P725" s="808"/>
      <c r="Q725" s="813"/>
      <c r="R725" s="820"/>
      <c r="S725" s="825"/>
      <c r="T725" s="830" t="str">
        <f>IFERROR(S725*VLOOKUP(AE725,'【参考】数式用3'!$AD$3:$BA$14,MATCH(N725,'【参考】数式用3'!$AD$2:$BA$2,0)),"")</f>
        <v/>
      </c>
      <c r="U725" s="835"/>
      <c r="V725" s="842"/>
      <c r="W725" s="843"/>
      <c r="X725" s="852" t="str">
        <f>IFERROR(V725*VLOOKUP(AF725,'【参考】数式用3'!$AD$15:$BA$23,MATCH(N725,'【参考】数式用3'!$AD$2:$BA$2,0)),"")</f>
        <v/>
      </c>
      <c r="Y725" s="861"/>
      <c r="Z725" s="864"/>
      <c r="AA725" s="870"/>
      <c r="AB725" s="852" t="str">
        <f>IFERROR(AA725*VLOOKUP(AG725,'【参考】数式用3'!$AD$24:$BA$27,MATCH(N725,'【参考】数式用3'!$AD$2:$BA$2,0)),"")</f>
        <v/>
      </c>
      <c r="AC725" s="878"/>
      <c r="AD725" s="881" t="str">
        <f t="shared" si="44"/>
        <v/>
      </c>
      <c r="AE725" s="884" t="str">
        <f t="shared" si="45"/>
        <v/>
      </c>
      <c r="AF725" s="884" t="str">
        <f t="shared" si="46"/>
        <v/>
      </c>
      <c r="AG725" s="884" t="str">
        <f t="shared" si="47"/>
        <v/>
      </c>
    </row>
    <row r="726" spans="1:33" ht="24.9" customHeight="1">
      <c r="A726" s="729">
        <v>711</v>
      </c>
      <c r="B726" s="742" t="str">
        <f>IF(基本情報入力シート!C763="","",基本情報入力シート!C763)</f>
        <v/>
      </c>
      <c r="C726" s="750"/>
      <c r="D726" s="750"/>
      <c r="E726" s="750"/>
      <c r="F726" s="750"/>
      <c r="G726" s="750"/>
      <c r="H726" s="750"/>
      <c r="I726" s="761"/>
      <c r="J726" s="767" t="str">
        <f>IF(基本情報入力シート!M763="","",基本情報入力シート!M763)</f>
        <v/>
      </c>
      <c r="K726" s="768" t="str">
        <f>IF(基本情報入力シート!R763="","",基本情報入力シート!R763)</f>
        <v/>
      </c>
      <c r="L726" s="768" t="str">
        <f>IF(基本情報入力シート!W763="","",基本情報入力シート!W763)</f>
        <v/>
      </c>
      <c r="M726" s="784" t="str">
        <f>IF(基本情報入力シート!X763="","",基本情報入力シート!X763)</f>
        <v/>
      </c>
      <c r="N726" s="796" t="str">
        <f>IF(基本情報入力シート!Y763="","",基本情報入力シート!Y763)</f>
        <v/>
      </c>
      <c r="O726" s="804"/>
      <c r="P726" s="808"/>
      <c r="Q726" s="813"/>
      <c r="R726" s="820"/>
      <c r="S726" s="825"/>
      <c r="T726" s="830" t="str">
        <f>IFERROR(S726*VLOOKUP(AE726,'【参考】数式用3'!$AD$3:$BA$14,MATCH(N726,'【参考】数式用3'!$AD$2:$BA$2,0)),"")</f>
        <v/>
      </c>
      <c r="U726" s="835"/>
      <c r="V726" s="842"/>
      <c r="W726" s="843"/>
      <c r="X726" s="852" t="str">
        <f>IFERROR(V726*VLOOKUP(AF726,'【参考】数式用3'!$AD$15:$BA$23,MATCH(N726,'【参考】数式用3'!$AD$2:$BA$2,0)),"")</f>
        <v/>
      </c>
      <c r="Y726" s="861"/>
      <c r="Z726" s="864"/>
      <c r="AA726" s="870"/>
      <c r="AB726" s="852" t="str">
        <f>IFERROR(AA726*VLOOKUP(AG726,'【参考】数式用3'!$AD$24:$BA$27,MATCH(N726,'【参考】数式用3'!$AD$2:$BA$2,0)),"")</f>
        <v/>
      </c>
      <c r="AC726" s="878"/>
      <c r="AD726" s="881" t="str">
        <f t="shared" si="44"/>
        <v/>
      </c>
      <c r="AE726" s="884" t="str">
        <f t="shared" si="45"/>
        <v/>
      </c>
      <c r="AF726" s="884" t="str">
        <f t="shared" si="46"/>
        <v/>
      </c>
      <c r="AG726" s="884" t="str">
        <f t="shared" si="47"/>
        <v/>
      </c>
    </row>
    <row r="727" spans="1:33" ht="24.9" customHeight="1">
      <c r="A727" s="729">
        <v>712</v>
      </c>
      <c r="B727" s="742" t="str">
        <f>IF(基本情報入力シート!C764="","",基本情報入力シート!C764)</f>
        <v/>
      </c>
      <c r="C727" s="750"/>
      <c r="D727" s="750"/>
      <c r="E727" s="750"/>
      <c r="F727" s="750"/>
      <c r="G727" s="750"/>
      <c r="H727" s="750"/>
      <c r="I727" s="761"/>
      <c r="J727" s="767" t="str">
        <f>IF(基本情報入力シート!M764="","",基本情報入力シート!M764)</f>
        <v/>
      </c>
      <c r="K727" s="768" t="str">
        <f>IF(基本情報入力シート!R764="","",基本情報入力シート!R764)</f>
        <v/>
      </c>
      <c r="L727" s="768" t="str">
        <f>IF(基本情報入力シート!W764="","",基本情報入力シート!W764)</f>
        <v/>
      </c>
      <c r="M727" s="784" t="str">
        <f>IF(基本情報入力シート!X764="","",基本情報入力シート!X764)</f>
        <v/>
      </c>
      <c r="N727" s="796" t="str">
        <f>IF(基本情報入力シート!Y764="","",基本情報入力シート!Y764)</f>
        <v/>
      </c>
      <c r="O727" s="804"/>
      <c r="P727" s="808"/>
      <c r="Q727" s="813"/>
      <c r="R727" s="820"/>
      <c r="S727" s="825"/>
      <c r="T727" s="830" t="str">
        <f>IFERROR(S727*VLOOKUP(AE727,'【参考】数式用3'!$AD$3:$BA$14,MATCH(N727,'【参考】数式用3'!$AD$2:$BA$2,0)),"")</f>
        <v/>
      </c>
      <c r="U727" s="835"/>
      <c r="V727" s="842"/>
      <c r="W727" s="843"/>
      <c r="X727" s="852" t="str">
        <f>IFERROR(V727*VLOOKUP(AF727,'【参考】数式用3'!$AD$15:$BA$23,MATCH(N727,'【参考】数式用3'!$AD$2:$BA$2,0)),"")</f>
        <v/>
      </c>
      <c r="Y727" s="861"/>
      <c r="Z727" s="864"/>
      <c r="AA727" s="870"/>
      <c r="AB727" s="852" t="str">
        <f>IFERROR(AA727*VLOOKUP(AG727,'【参考】数式用3'!$AD$24:$BA$27,MATCH(N727,'【参考】数式用3'!$AD$2:$BA$2,0)),"")</f>
        <v/>
      </c>
      <c r="AC727" s="878"/>
      <c r="AD727" s="881" t="str">
        <f t="shared" si="44"/>
        <v/>
      </c>
      <c r="AE727" s="884" t="str">
        <f t="shared" si="45"/>
        <v/>
      </c>
      <c r="AF727" s="884" t="str">
        <f t="shared" si="46"/>
        <v/>
      </c>
      <c r="AG727" s="884" t="str">
        <f t="shared" si="47"/>
        <v/>
      </c>
    </row>
    <row r="728" spans="1:33" ht="24.9" customHeight="1">
      <c r="A728" s="729">
        <v>713</v>
      </c>
      <c r="B728" s="742" t="str">
        <f>IF(基本情報入力シート!C765="","",基本情報入力シート!C765)</f>
        <v/>
      </c>
      <c r="C728" s="750"/>
      <c r="D728" s="750"/>
      <c r="E728" s="750"/>
      <c r="F728" s="750"/>
      <c r="G728" s="750"/>
      <c r="H728" s="750"/>
      <c r="I728" s="761"/>
      <c r="J728" s="767" t="str">
        <f>IF(基本情報入力シート!M765="","",基本情報入力シート!M765)</f>
        <v/>
      </c>
      <c r="K728" s="768" t="str">
        <f>IF(基本情報入力シート!R765="","",基本情報入力シート!R765)</f>
        <v/>
      </c>
      <c r="L728" s="768" t="str">
        <f>IF(基本情報入力シート!W765="","",基本情報入力シート!W765)</f>
        <v/>
      </c>
      <c r="M728" s="784" t="str">
        <f>IF(基本情報入力シート!X765="","",基本情報入力シート!X765)</f>
        <v/>
      </c>
      <c r="N728" s="796" t="str">
        <f>IF(基本情報入力シート!Y765="","",基本情報入力シート!Y765)</f>
        <v/>
      </c>
      <c r="O728" s="804"/>
      <c r="P728" s="808"/>
      <c r="Q728" s="813"/>
      <c r="R728" s="820"/>
      <c r="S728" s="825"/>
      <c r="T728" s="830" t="str">
        <f>IFERROR(S728*VLOOKUP(AE728,'【参考】数式用3'!$AD$3:$BA$14,MATCH(N728,'【参考】数式用3'!$AD$2:$BA$2,0)),"")</f>
        <v/>
      </c>
      <c r="U728" s="835"/>
      <c r="V728" s="842"/>
      <c r="W728" s="843"/>
      <c r="X728" s="852" t="str">
        <f>IFERROR(V728*VLOOKUP(AF728,'【参考】数式用3'!$AD$15:$BA$23,MATCH(N728,'【参考】数式用3'!$AD$2:$BA$2,0)),"")</f>
        <v/>
      </c>
      <c r="Y728" s="861"/>
      <c r="Z728" s="864"/>
      <c r="AA728" s="870"/>
      <c r="AB728" s="852" t="str">
        <f>IFERROR(AA728*VLOOKUP(AG728,'【参考】数式用3'!$AD$24:$BA$27,MATCH(N728,'【参考】数式用3'!$AD$2:$BA$2,0)),"")</f>
        <v/>
      </c>
      <c r="AC728" s="878"/>
      <c r="AD728" s="881" t="str">
        <f t="shared" si="44"/>
        <v/>
      </c>
      <c r="AE728" s="884" t="str">
        <f t="shared" si="45"/>
        <v/>
      </c>
      <c r="AF728" s="884" t="str">
        <f t="shared" si="46"/>
        <v/>
      </c>
      <c r="AG728" s="884" t="str">
        <f t="shared" si="47"/>
        <v/>
      </c>
    </row>
    <row r="729" spans="1:33" ht="24.9" customHeight="1">
      <c r="A729" s="729">
        <v>714</v>
      </c>
      <c r="B729" s="742" t="str">
        <f>IF(基本情報入力シート!C766="","",基本情報入力シート!C766)</f>
        <v/>
      </c>
      <c r="C729" s="750"/>
      <c r="D729" s="750"/>
      <c r="E729" s="750"/>
      <c r="F729" s="750"/>
      <c r="G729" s="750"/>
      <c r="H729" s="750"/>
      <c r="I729" s="761"/>
      <c r="J729" s="767" t="str">
        <f>IF(基本情報入力シート!M766="","",基本情報入力シート!M766)</f>
        <v/>
      </c>
      <c r="K729" s="768" t="str">
        <f>IF(基本情報入力シート!R766="","",基本情報入力シート!R766)</f>
        <v/>
      </c>
      <c r="L729" s="768" t="str">
        <f>IF(基本情報入力シート!W766="","",基本情報入力シート!W766)</f>
        <v/>
      </c>
      <c r="M729" s="784" t="str">
        <f>IF(基本情報入力シート!X766="","",基本情報入力シート!X766)</f>
        <v/>
      </c>
      <c r="N729" s="796" t="str">
        <f>IF(基本情報入力シート!Y766="","",基本情報入力シート!Y766)</f>
        <v/>
      </c>
      <c r="O729" s="804"/>
      <c r="P729" s="808"/>
      <c r="Q729" s="813"/>
      <c r="R729" s="820"/>
      <c r="S729" s="825"/>
      <c r="T729" s="830" t="str">
        <f>IFERROR(S729*VLOOKUP(AE729,'【参考】数式用3'!$AD$3:$BA$14,MATCH(N729,'【参考】数式用3'!$AD$2:$BA$2,0)),"")</f>
        <v/>
      </c>
      <c r="U729" s="835"/>
      <c r="V729" s="842"/>
      <c r="W729" s="843"/>
      <c r="X729" s="852" t="str">
        <f>IFERROR(V729*VLOOKUP(AF729,'【参考】数式用3'!$AD$15:$BA$23,MATCH(N729,'【参考】数式用3'!$AD$2:$BA$2,0)),"")</f>
        <v/>
      </c>
      <c r="Y729" s="861"/>
      <c r="Z729" s="864"/>
      <c r="AA729" s="870"/>
      <c r="AB729" s="852" t="str">
        <f>IFERROR(AA729*VLOOKUP(AG729,'【参考】数式用3'!$AD$24:$BA$27,MATCH(N729,'【参考】数式用3'!$AD$2:$BA$2,0)),"")</f>
        <v/>
      </c>
      <c r="AC729" s="878"/>
      <c r="AD729" s="881" t="str">
        <f t="shared" si="44"/>
        <v/>
      </c>
      <c r="AE729" s="884" t="str">
        <f t="shared" si="45"/>
        <v/>
      </c>
      <c r="AF729" s="884" t="str">
        <f t="shared" si="46"/>
        <v/>
      </c>
      <c r="AG729" s="884" t="str">
        <f t="shared" si="47"/>
        <v/>
      </c>
    </row>
    <row r="730" spans="1:33" ht="24.9" customHeight="1">
      <c r="A730" s="729">
        <v>715</v>
      </c>
      <c r="B730" s="742" t="str">
        <f>IF(基本情報入力シート!C767="","",基本情報入力シート!C767)</f>
        <v/>
      </c>
      <c r="C730" s="750"/>
      <c r="D730" s="750"/>
      <c r="E730" s="750"/>
      <c r="F730" s="750"/>
      <c r="G730" s="750"/>
      <c r="H730" s="750"/>
      <c r="I730" s="761"/>
      <c r="J730" s="767" t="str">
        <f>IF(基本情報入力シート!M767="","",基本情報入力シート!M767)</f>
        <v/>
      </c>
      <c r="K730" s="768" t="str">
        <f>IF(基本情報入力シート!R767="","",基本情報入力シート!R767)</f>
        <v/>
      </c>
      <c r="L730" s="768" t="str">
        <f>IF(基本情報入力シート!W767="","",基本情報入力シート!W767)</f>
        <v/>
      </c>
      <c r="M730" s="784" t="str">
        <f>IF(基本情報入力シート!X767="","",基本情報入力シート!X767)</f>
        <v/>
      </c>
      <c r="N730" s="796" t="str">
        <f>IF(基本情報入力シート!Y767="","",基本情報入力シート!Y767)</f>
        <v/>
      </c>
      <c r="O730" s="804"/>
      <c r="P730" s="808"/>
      <c r="Q730" s="813"/>
      <c r="R730" s="820"/>
      <c r="S730" s="825"/>
      <c r="T730" s="830" t="str">
        <f>IFERROR(S730*VLOOKUP(AE730,'【参考】数式用3'!$AD$3:$BA$14,MATCH(N730,'【参考】数式用3'!$AD$2:$BA$2,0)),"")</f>
        <v/>
      </c>
      <c r="U730" s="835"/>
      <c r="V730" s="842"/>
      <c r="W730" s="843"/>
      <c r="X730" s="852" t="str">
        <f>IFERROR(V730*VLOOKUP(AF730,'【参考】数式用3'!$AD$15:$BA$23,MATCH(N730,'【参考】数式用3'!$AD$2:$BA$2,0)),"")</f>
        <v/>
      </c>
      <c r="Y730" s="861"/>
      <c r="Z730" s="864"/>
      <c r="AA730" s="870"/>
      <c r="AB730" s="852" t="str">
        <f>IFERROR(AA730*VLOOKUP(AG730,'【参考】数式用3'!$AD$24:$BA$27,MATCH(N730,'【参考】数式用3'!$AD$2:$BA$2,0)),"")</f>
        <v/>
      </c>
      <c r="AC730" s="878"/>
      <c r="AD730" s="881" t="str">
        <f t="shared" si="44"/>
        <v/>
      </c>
      <c r="AE730" s="884" t="str">
        <f t="shared" si="45"/>
        <v/>
      </c>
      <c r="AF730" s="884" t="str">
        <f t="shared" si="46"/>
        <v/>
      </c>
      <c r="AG730" s="884" t="str">
        <f t="shared" si="47"/>
        <v/>
      </c>
    </row>
    <row r="731" spans="1:33" ht="24.9" customHeight="1">
      <c r="A731" s="729">
        <v>716</v>
      </c>
      <c r="B731" s="742" t="str">
        <f>IF(基本情報入力シート!C768="","",基本情報入力シート!C768)</f>
        <v/>
      </c>
      <c r="C731" s="750"/>
      <c r="D731" s="750"/>
      <c r="E731" s="750"/>
      <c r="F731" s="750"/>
      <c r="G731" s="750"/>
      <c r="H731" s="750"/>
      <c r="I731" s="761"/>
      <c r="J731" s="767" t="str">
        <f>IF(基本情報入力シート!M768="","",基本情報入力シート!M768)</f>
        <v/>
      </c>
      <c r="K731" s="768" t="str">
        <f>IF(基本情報入力シート!R768="","",基本情報入力シート!R768)</f>
        <v/>
      </c>
      <c r="L731" s="768" t="str">
        <f>IF(基本情報入力シート!W768="","",基本情報入力シート!W768)</f>
        <v/>
      </c>
      <c r="M731" s="784" t="str">
        <f>IF(基本情報入力シート!X768="","",基本情報入力シート!X768)</f>
        <v/>
      </c>
      <c r="N731" s="796" t="str">
        <f>IF(基本情報入力シート!Y768="","",基本情報入力シート!Y768)</f>
        <v/>
      </c>
      <c r="O731" s="804"/>
      <c r="P731" s="808"/>
      <c r="Q731" s="813"/>
      <c r="R731" s="820"/>
      <c r="S731" s="825"/>
      <c r="T731" s="830" t="str">
        <f>IFERROR(S731*VLOOKUP(AE731,'【参考】数式用3'!$AD$3:$BA$14,MATCH(N731,'【参考】数式用3'!$AD$2:$BA$2,0)),"")</f>
        <v/>
      </c>
      <c r="U731" s="835"/>
      <c r="V731" s="842"/>
      <c r="W731" s="843"/>
      <c r="X731" s="852" t="str">
        <f>IFERROR(V731*VLOOKUP(AF731,'【参考】数式用3'!$AD$15:$BA$23,MATCH(N731,'【参考】数式用3'!$AD$2:$BA$2,0)),"")</f>
        <v/>
      </c>
      <c r="Y731" s="861"/>
      <c r="Z731" s="864"/>
      <c r="AA731" s="870"/>
      <c r="AB731" s="852" t="str">
        <f>IFERROR(AA731*VLOOKUP(AG731,'【参考】数式用3'!$AD$24:$BA$27,MATCH(N731,'【参考】数式用3'!$AD$2:$BA$2,0)),"")</f>
        <v/>
      </c>
      <c r="AC731" s="878"/>
      <c r="AD731" s="881" t="str">
        <f t="shared" si="44"/>
        <v/>
      </c>
      <c r="AE731" s="884" t="str">
        <f t="shared" si="45"/>
        <v/>
      </c>
      <c r="AF731" s="884" t="str">
        <f t="shared" si="46"/>
        <v/>
      </c>
      <c r="AG731" s="884" t="str">
        <f t="shared" si="47"/>
        <v/>
      </c>
    </row>
    <row r="732" spans="1:33" ht="24.9" customHeight="1">
      <c r="A732" s="729">
        <v>717</v>
      </c>
      <c r="B732" s="742" t="str">
        <f>IF(基本情報入力シート!C769="","",基本情報入力シート!C769)</f>
        <v/>
      </c>
      <c r="C732" s="750"/>
      <c r="D732" s="750"/>
      <c r="E732" s="750"/>
      <c r="F732" s="750"/>
      <c r="G732" s="750"/>
      <c r="H732" s="750"/>
      <c r="I732" s="761"/>
      <c r="J732" s="767" t="str">
        <f>IF(基本情報入力シート!M769="","",基本情報入力シート!M769)</f>
        <v/>
      </c>
      <c r="K732" s="768" t="str">
        <f>IF(基本情報入力シート!R769="","",基本情報入力シート!R769)</f>
        <v/>
      </c>
      <c r="L732" s="768" t="str">
        <f>IF(基本情報入力シート!W769="","",基本情報入力シート!W769)</f>
        <v/>
      </c>
      <c r="M732" s="784" t="str">
        <f>IF(基本情報入力シート!X769="","",基本情報入力シート!X769)</f>
        <v/>
      </c>
      <c r="N732" s="796" t="str">
        <f>IF(基本情報入力シート!Y769="","",基本情報入力シート!Y769)</f>
        <v/>
      </c>
      <c r="O732" s="804"/>
      <c r="P732" s="808"/>
      <c r="Q732" s="813"/>
      <c r="R732" s="820"/>
      <c r="S732" s="825"/>
      <c r="T732" s="830" t="str">
        <f>IFERROR(S732*VLOOKUP(AE732,'【参考】数式用3'!$AD$3:$BA$14,MATCH(N732,'【参考】数式用3'!$AD$2:$BA$2,0)),"")</f>
        <v/>
      </c>
      <c r="U732" s="835"/>
      <c r="V732" s="842"/>
      <c r="W732" s="843"/>
      <c r="X732" s="852" t="str">
        <f>IFERROR(V732*VLOOKUP(AF732,'【参考】数式用3'!$AD$15:$BA$23,MATCH(N732,'【参考】数式用3'!$AD$2:$BA$2,0)),"")</f>
        <v/>
      </c>
      <c r="Y732" s="861"/>
      <c r="Z732" s="864"/>
      <c r="AA732" s="870"/>
      <c r="AB732" s="852" t="str">
        <f>IFERROR(AA732*VLOOKUP(AG732,'【参考】数式用3'!$AD$24:$BA$27,MATCH(N732,'【参考】数式用3'!$AD$2:$BA$2,0)),"")</f>
        <v/>
      </c>
      <c r="AC732" s="878"/>
      <c r="AD732" s="881" t="str">
        <f t="shared" si="44"/>
        <v/>
      </c>
      <c r="AE732" s="884" t="str">
        <f t="shared" si="45"/>
        <v/>
      </c>
      <c r="AF732" s="884" t="str">
        <f t="shared" si="46"/>
        <v/>
      </c>
      <c r="AG732" s="884" t="str">
        <f t="shared" si="47"/>
        <v/>
      </c>
    </row>
    <row r="733" spans="1:33" ht="24.9" customHeight="1">
      <c r="A733" s="729">
        <v>718</v>
      </c>
      <c r="B733" s="742" t="str">
        <f>IF(基本情報入力シート!C770="","",基本情報入力シート!C770)</f>
        <v/>
      </c>
      <c r="C733" s="750"/>
      <c r="D733" s="750"/>
      <c r="E733" s="750"/>
      <c r="F733" s="750"/>
      <c r="G733" s="750"/>
      <c r="H733" s="750"/>
      <c r="I733" s="761"/>
      <c r="J733" s="767" t="str">
        <f>IF(基本情報入力シート!M770="","",基本情報入力シート!M770)</f>
        <v/>
      </c>
      <c r="K733" s="768" t="str">
        <f>IF(基本情報入力シート!R770="","",基本情報入力シート!R770)</f>
        <v/>
      </c>
      <c r="L733" s="768" t="str">
        <f>IF(基本情報入力シート!W770="","",基本情報入力シート!W770)</f>
        <v/>
      </c>
      <c r="M733" s="784" t="str">
        <f>IF(基本情報入力シート!X770="","",基本情報入力シート!X770)</f>
        <v/>
      </c>
      <c r="N733" s="796" t="str">
        <f>IF(基本情報入力シート!Y770="","",基本情報入力シート!Y770)</f>
        <v/>
      </c>
      <c r="O733" s="804"/>
      <c r="P733" s="808"/>
      <c r="Q733" s="813"/>
      <c r="R733" s="820"/>
      <c r="S733" s="825"/>
      <c r="T733" s="830" t="str">
        <f>IFERROR(S733*VLOOKUP(AE733,'【参考】数式用3'!$AD$3:$BA$14,MATCH(N733,'【参考】数式用3'!$AD$2:$BA$2,0)),"")</f>
        <v/>
      </c>
      <c r="U733" s="835"/>
      <c r="V733" s="842"/>
      <c r="W733" s="843"/>
      <c r="X733" s="852" t="str">
        <f>IFERROR(V733*VLOOKUP(AF733,'【参考】数式用3'!$AD$15:$BA$23,MATCH(N733,'【参考】数式用3'!$AD$2:$BA$2,0)),"")</f>
        <v/>
      </c>
      <c r="Y733" s="861"/>
      <c r="Z733" s="864"/>
      <c r="AA733" s="870"/>
      <c r="AB733" s="852" t="str">
        <f>IFERROR(AA733*VLOOKUP(AG733,'【参考】数式用3'!$AD$24:$BA$27,MATCH(N733,'【参考】数式用3'!$AD$2:$BA$2,0)),"")</f>
        <v/>
      </c>
      <c r="AC733" s="878"/>
      <c r="AD733" s="881" t="str">
        <f t="shared" si="44"/>
        <v/>
      </c>
      <c r="AE733" s="884" t="str">
        <f t="shared" si="45"/>
        <v/>
      </c>
      <c r="AF733" s="884" t="str">
        <f t="shared" si="46"/>
        <v/>
      </c>
      <c r="AG733" s="884" t="str">
        <f t="shared" si="47"/>
        <v/>
      </c>
    </row>
    <row r="734" spans="1:33" ht="24.9" customHeight="1">
      <c r="A734" s="729">
        <v>719</v>
      </c>
      <c r="B734" s="742" t="str">
        <f>IF(基本情報入力シート!C771="","",基本情報入力シート!C771)</f>
        <v/>
      </c>
      <c r="C734" s="750"/>
      <c r="D734" s="750"/>
      <c r="E734" s="750"/>
      <c r="F734" s="750"/>
      <c r="G734" s="750"/>
      <c r="H734" s="750"/>
      <c r="I734" s="761"/>
      <c r="J734" s="767" t="str">
        <f>IF(基本情報入力シート!M771="","",基本情報入力シート!M771)</f>
        <v/>
      </c>
      <c r="K734" s="768" t="str">
        <f>IF(基本情報入力シート!R771="","",基本情報入力シート!R771)</f>
        <v/>
      </c>
      <c r="L734" s="768" t="str">
        <f>IF(基本情報入力シート!W771="","",基本情報入力シート!W771)</f>
        <v/>
      </c>
      <c r="M734" s="784" t="str">
        <f>IF(基本情報入力シート!X771="","",基本情報入力シート!X771)</f>
        <v/>
      </c>
      <c r="N734" s="796" t="str">
        <f>IF(基本情報入力シート!Y771="","",基本情報入力シート!Y771)</f>
        <v/>
      </c>
      <c r="O734" s="804"/>
      <c r="P734" s="808"/>
      <c r="Q734" s="813"/>
      <c r="R734" s="820"/>
      <c r="S734" s="825"/>
      <c r="T734" s="830" t="str">
        <f>IFERROR(S734*VLOOKUP(AE734,'【参考】数式用3'!$AD$3:$BA$14,MATCH(N734,'【参考】数式用3'!$AD$2:$BA$2,0)),"")</f>
        <v/>
      </c>
      <c r="U734" s="835"/>
      <c r="V734" s="842"/>
      <c r="W734" s="843"/>
      <c r="X734" s="852" t="str">
        <f>IFERROR(V734*VLOOKUP(AF734,'【参考】数式用3'!$AD$15:$BA$23,MATCH(N734,'【参考】数式用3'!$AD$2:$BA$2,0)),"")</f>
        <v/>
      </c>
      <c r="Y734" s="861"/>
      <c r="Z734" s="864"/>
      <c r="AA734" s="870"/>
      <c r="AB734" s="852" t="str">
        <f>IFERROR(AA734*VLOOKUP(AG734,'【参考】数式用3'!$AD$24:$BA$27,MATCH(N734,'【参考】数式用3'!$AD$2:$BA$2,0)),"")</f>
        <v/>
      </c>
      <c r="AC734" s="878"/>
      <c r="AD734" s="881" t="str">
        <f t="shared" si="44"/>
        <v/>
      </c>
      <c r="AE734" s="884" t="str">
        <f t="shared" si="45"/>
        <v/>
      </c>
      <c r="AF734" s="884" t="str">
        <f t="shared" si="46"/>
        <v/>
      </c>
      <c r="AG734" s="884" t="str">
        <f t="shared" si="47"/>
        <v/>
      </c>
    </row>
    <row r="735" spans="1:33" ht="24.9" customHeight="1">
      <c r="A735" s="729">
        <v>720</v>
      </c>
      <c r="B735" s="742" t="str">
        <f>IF(基本情報入力シート!C772="","",基本情報入力シート!C772)</f>
        <v/>
      </c>
      <c r="C735" s="750"/>
      <c r="D735" s="750"/>
      <c r="E735" s="750"/>
      <c r="F735" s="750"/>
      <c r="G735" s="750"/>
      <c r="H735" s="750"/>
      <c r="I735" s="761"/>
      <c r="J735" s="767" t="str">
        <f>IF(基本情報入力シート!M772="","",基本情報入力シート!M772)</f>
        <v/>
      </c>
      <c r="K735" s="768" t="str">
        <f>IF(基本情報入力シート!R772="","",基本情報入力シート!R772)</f>
        <v/>
      </c>
      <c r="L735" s="768" t="str">
        <f>IF(基本情報入力シート!W772="","",基本情報入力シート!W772)</f>
        <v/>
      </c>
      <c r="M735" s="784" t="str">
        <f>IF(基本情報入力シート!X772="","",基本情報入力シート!X772)</f>
        <v/>
      </c>
      <c r="N735" s="796" t="str">
        <f>IF(基本情報入力シート!Y772="","",基本情報入力シート!Y772)</f>
        <v/>
      </c>
      <c r="O735" s="804"/>
      <c r="P735" s="808"/>
      <c r="Q735" s="813"/>
      <c r="R735" s="820"/>
      <c r="S735" s="825"/>
      <c r="T735" s="830" t="str">
        <f>IFERROR(S735*VLOOKUP(AE735,'【参考】数式用3'!$AD$3:$BA$14,MATCH(N735,'【参考】数式用3'!$AD$2:$BA$2,0)),"")</f>
        <v/>
      </c>
      <c r="U735" s="835"/>
      <c r="V735" s="842"/>
      <c r="W735" s="843"/>
      <c r="X735" s="852" t="str">
        <f>IFERROR(V735*VLOOKUP(AF735,'【参考】数式用3'!$AD$15:$BA$23,MATCH(N735,'【参考】数式用3'!$AD$2:$BA$2,0)),"")</f>
        <v/>
      </c>
      <c r="Y735" s="861"/>
      <c r="Z735" s="864"/>
      <c r="AA735" s="870"/>
      <c r="AB735" s="852" t="str">
        <f>IFERROR(AA735*VLOOKUP(AG735,'【参考】数式用3'!$AD$24:$BA$27,MATCH(N735,'【参考】数式用3'!$AD$2:$BA$2,0)),"")</f>
        <v/>
      </c>
      <c r="AC735" s="878"/>
      <c r="AD735" s="881" t="str">
        <f t="shared" si="44"/>
        <v/>
      </c>
      <c r="AE735" s="884" t="str">
        <f t="shared" si="45"/>
        <v/>
      </c>
      <c r="AF735" s="884" t="str">
        <f t="shared" si="46"/>
        <v/>
      </c>
      <c r="AG735" s="884" t="str">
        <f t="shared" si="47"/>
        <v/>
      </c>
    </row>
    <row r="736" spans="1:33" ht="24.9" customHeight="1">
      <c r="A736" s="729">
        <v>721</v>
      </c>
      <c r="B736" s="742" t="str">
        <f>IF(基本情報入力シート!C773="","",基本情報入力シート!C773)</f>
        <v/>
      </c>
      <c r="C736" s="750"/>
      <c r="D736" s="750"/>
      <c r="E736" s="750"/>
      <c r="F736" s="750"/>
      <c r="G736" s="750"/>
      <c r="H736" s="750"/>
      <c r="I736" s="761"/>
      <c r="J736" s="767" t="str">
        <f>IF(基本情報入力シート!M773="","",基本情報入力シート!M773)</f>
        <v/>
      </c>
      <c r="K736" s="768" t="str">
        <f>IF(基本情報入力シート!R773="","",基本情報入力シート!R773)</f>
        <v/>
      </c>
      <c r="L736" s="768" t="str">
        <f>IF(基本情報入力シート!W773="","",基本情報入力シート!W773)</f>
        <v/>
      </c>
      <c r="M736" s="784" t="str">
        <f>IF(基本情報入力シート!X773="","",基本情報入力シート!X773)</f>
        <v/>
      </c>
      <c r="N736" s="796" t="str">
        <f>IF(基本情報入力シート!Y773="","",基本情報入力シート!Y773)</f>
        <v/>
      </c>
      <c r="O736" s="804"/>
      <c r="P736" s="808"/>
      <c r="Q736" s="813"/>
      <c r="R736" s="820"/>
      <c r="S736" s="825"/>
      <c r="T736" s="830" t="str">
        <f>IFERROR(S736*VLOOKUP(AE736,'【参考】数式用3'!$AD$3:$BA$14,MATCH(N736,'【参考】数式用3'!$AD$2:$BA$2,0)),"")</f>
        <v/>
      </c>
      <c r="U736" s="835"/>
      <c r="V736" s="842"/>
      <c r="W736" s="843"/>
      <c r="X736" s="852" t="str">
        <f>IFERROR(V736*VLOOKUP(AF736,'【参考】数式用3'!$AD$15:$BA$23,MATCH(N736,'【参考】数式用3'!$AD$2:$BA$2,0)),"")</f>
        <v/>
      </c>
      <c r="Y736" s="861"/>
      <c r="Z736" s="864"/>
      <c r="AA736" s="870"/>
      <c r="AB736" s="852" t="str">
        <f>IFERROR(AA736*VLOOKUP(AG736,'【参考】数式用3'!$AD$24:$BA$27,MATCH(N736,'【参考】数式用3'!$AD$2:$BA$2,0)),"")</f>
        <v/>
      </c>
      <c r="AC736" s="878"/>
      <c r="AD736" s="881" t="str">
        <f t="shared" si="44"/>
        <v/>
      </c>
      <c r="AE736" s="884" t="str">
        <f t="shared" si="45"/>
        <v/>
      </c>
      <c r="AF736" s="884" t="str">
        <f t="shared" si="46"/>
        <v/>
      </c>
      <c r="AG736" s="884" t="str">
        <f t="shared" si="47"/>
        <v/>
      </c>
    </row>
    <row r="737" spans="1:33" ht="24.9" customHeight="1">
      <c r="A737" s="729">
        <v>722</v>
      </c>
      <c r="B737" s="742" t="str">
        <f>IF(基本情報入力シート!C774="","",基本情報入力シート!C774)</f>
        <v/>
      </c>
      <c r="C737" s="750"/>
      <c r="D737" s="750"/>
      <c r="E737" s="750"/>
      <c r="F737" s="750"/>
      <c r="G737" s="750"/>
      <c r="H737" s="750"/>
      <c r="I737" s="761"/>
      <c r="J737" s="767" t="str">
        <f>IF(基本情報入力シート!M774="","",基本情報入力シート!M774)</f>
        <v/>
      </c>
      <c r="K737" s="768" t="str">
        <f>IF(基本情報入力シート!R774="","",基本情報入力シート!R774)</f>
        <v/>
      </c>
      <c r="L737" s="768" t="str">
        <f>IF(基本情報入力シート!W774="","",基本情報入力シート!W774)</f>
        <v/>
      </c>
      <c r="M737" s="784" t="str">
        <f>IF(基本情報入力シート!X774="","",基本情報入力シート!X774)</f>
        <v/>
      </c>
      <c r="N737" s="796" t="str">
        <f>IF(基本情報入力シート!Y774="","",基本情報入力シート!Y774)</f>
        <v/>
      </c>
      <c r="O737" s="804"/>
      <c r="P737" s="808"/>
      <c r="Q737" s="813"/>
      <c r="R737" s="820"/>
      <c r="S737" s="825"/>
      <c r="T737" s="830" t="str">
        <f>IFERROR(S737*VLOOKUP(AE737,'【参考】数式用3'!$AD$3:$BA$14,MATCH(N737,'【参考】数式用3'!$AD$2:$BA$2,0)),"")</f>
        <v/>
      </c>
      <c r="U737" s="835"/>
      <c r="V737" s="842"/>
      <c r="W737" s="843"/>
      <c r="X737" s="852" t="str">
        <f>IFERROR(V737*VLOOKUP(AF737,'【参考】数式用3'!$AD$15:$BA$23,MATCH(N737,'【参考】数式用3'!$AD$2:$BA$2,0)),"")</f>
        <v/>
      </c>
      <c r="Y737" s="861"/>
      <c r="Z737" s="864"/>
      <c r="AA737" s="870"/>
      <c r="AB737" s="852" t="str">
        <f>IFERROR(AA737*VLOOKUP(AG737,'【参考】数式用3'!$AD$24:$BA$27,MATCH(N737,'【参考】数式用3'!$AD$2:$BA$2,0)),"")</f>
        <v/>
      </c>
      <c r="AC737" s="878"/>
      <c r="AD737" s="881" t="str">
        <f t="shared" si="44"/>
        <v/>
      </c>
      <c r="AE737" s="884" t="str">
        <f t="shared" si="45"/>
        <v/>
      </c>
      <c r="AF737" s="884" t="str">
        <f t="shared" si="46"/>
        <v/>
      </c>
      <c r="AG737" s="884" t="str">
        <f t="shared" si="47"/>
        <v/>
      </c>
    </row>
    <row r="738" spans="1:33" ht="24.9" customHeight="1">
      <c r="A738" s="729">
        <v>723</v>
      </c>
      <c r="B738" s="742" t="str">
        <f>IF(基本情報入力シート!C775="","",基本情報入力シート!C775)</f>
        <v/>
      </c>
      <c r="C738" s="750"/>
      <c r="D738" s="750"/>
      <c r="E738" s="750"/>
      <c r="F738" s="750"/>
      <c r="G738" s="750"/>
      <c r="H738" s="750"/>
      <c r="I738" s="761"/>
      <c r="J738" s="767" t="str">
        <f>IF(基本情報入力シート!M775="","",基本情報入力シート!M775)</f>
        <v/>
      </c>
      <c r="K738" s="768" t="str">
        <f>IF(基本情報入力シート!R775="","",基本情報入力シート!R775)</f>
        <v/>
      </c>
      <c r="L738" s="768" t="str">
        <f>IF(基本情報入力シート!W775="","",基本情報入力シート!W775)</f>
        <v/>
      </c>
      <c r="M738" s="784" t="str">
        <f>IF(基本情報入力シート!X775="","",基本情報入力シート!X775)</f>
        <v/>
      </c>
      <c r="N738" s="796" t="str">
        <f>IF(基本情報入力シート!Y775="","",基本情報入力シート!Y775)</f>
        <v/>
      </c>
      <c r="O738" s="804"/>
      <c r="P738" s="808"/>
      <c r="Q738" s="813"/>
      <c r="R738" s="820"/>
      <c r="S738" s="825"/>
      <c r="T738" s="830" t="str">
        <f>IFERROR(S738*VLOOKUP(AE738,'【参考】数式用3'!$AD$3:$BA$14,MATCH(N738,'【参考】数式用3'!$AD$2:$BA$2,0)),"")</f>
        <v/>
      </c>
      <c r="U738" s="835"/>
      <c r="V738" s="842"/>
      <c r="W738" s="843"/>
      <c r="X738" s="852" t="str">
        <f>IFERROR(V738*VLOOKUP(AF738,'【参考】数式用3'!$AD$15:$BA$23,MATCH(N738,'【参考】数式用3'!$AD$2:$BA$2,0)),"")</f>
        <v/>
      </c>
      <c r="Y738" s="861"/>
      <c r="Z738" s="864"/>
      <c r="AA738" s="870"/>
      <c r="AB738" s="852" t="str">
        <f>IFERROR(AA738*VLOOKUP(AG738,'【参考】数式用3'!$AD$24:$BA$27,MATCH(N738,'【参考】数式用3'!$AD$2:$BA$2,0)),"")</f>
        <v/>
      </c>
      <c r="AC738" s="878"/>
      <c r="AD738" s="881" t="str">
        <f t="shared" si="44"/>
        <v/>
      </c>
      <c r="AE738" s="884" t="str">
        <f t="shared" si="45"/>
        <v/>
      </c>
      <c r="AF738" s="884" t="str">
        <f t="shared" si="46"/>
        <v/>
      </c>
      <c r="AG738" s="884" t="str">
        <f t="shared" si="47"/>
        <v/>
      </c>
    </row>
    <row r="739" spans="1:33" ht="24.9" customHeight="1">
      <c r="A739" s="729">
        <v>724</v>
      </c>
      <c r="B739" s="742" t="str">
        <f>IF(基本情報入力シート!C776="","",基本情報入力シート!C776)</f>
        <v/>
      </c>
      <c r="C739" s="750"/>
      <c r="D739" s="750"/>
      <c r="E739" s="750"/>
      <c r="F739" s="750"/>
      <c r="G739" s="750"/>
      <c r="H739" s="750"/>
      <c r="I739" s="761"/>
      <c r="J739" s="767" t="str">
        <f>IF(基本情報入力シート!M776="","",基本情報入力シート!M776)</f>
        <v/>
      </c>
      <c r="K739" s="768" t="str">
        <f>IF(基本情報入力シート!R776="","",基本情報入力シート!R776)</f>
        <v/>
      </c>
      <c r="L739" s="768" t="str">
        <f>IF(基本情報入力シート!W776="","",基本情報入力シート!W776)</f>
        <v/>
      </c>
      <c r="M739" s="784" t="str">
        <f>IF(基本情報入力シート!X776="","",基本情報入力シート!X776)</f>
        <v/>
      </c>
      <c r="N739" s="796" t="str">
        <f>IF(基本情報入力シート!Y776="","",基本情報入力シート!Y776)</f>
        <v/>
      </c>
      <c r="O739" s="804"/>
      <c r="P739" s="808"/>
      <c r="Q739" s="813"/>
      <c r="R739" s="820"/>
      <c r="S739" s="825"/>
      <c r="T739" s="830" t="str">
        <f>IFERROR(S739*VLOOKUP(AE739,'【参考】数式用3'!$AD$3:$BA$14,MATCH(N739,'【参考】数式用3'!$AD$2:$BA$2,0)),"")</f>
        <v/>
      </c>
      <c r="U739" s="835"/>
      <c r="V739" s="842"/>
      <c r="W739" s="843"/>
      <c r="X739" s="852" t="str">
        <f>IFERROR(V739*VLOOKUP(AF739,'【参考】数式用3'!$AD$15:$BA$23,MATCH(N739,'【参考】数式用3'!$AD$2:$BA$2,0)),"")</f>
        <v/>
      </c>
      <c r="Y739" s="861"/>
      <c r="Z739" s="864"/>
      <c r="AA739" s="870"/>
      <c r="AB739" s="852" t="str">
        <f>IFERROR(AA739*VLOOKUP(AG739,'【参考】数式用3'!$AD$24:$BA$27,MATCH(N739,'【参考】数式用3'!$AD$2:$BA$2,0)),"")</f>
        <v/>
      </c>
      <c r="AC739" s="878"/>
      <c r="AD739" s="881" t="str">
        <f t="shared" si="44"/>
        <v/>
      </c>
      <c r="AE739" s="884" t="str">
        <f t="shared" si="45"/>
        <v/>
      </c>
      <c r="AF739" s="884" t="str">
        <f t="shared" si="46"/>
        <v/>
      </c>
      <c r="AG739" s="884" t="str">
        <f t="shared" si="47"/>
        <v/>
      </c>
    </row>
    <row r="740" spans="1:33" ht="24.9" customHeight="1">
      <c r="A740" s="729">
        <v>725</v>
      </c>
      <c r="B740" s="742" t="str">
        <f>IF(基本情報入力シート!C777="","",基本情報入力シート!C777)</f>
        <v/>
      </c>
      <c r="C740" s="750"/>
      <c r="D740" s="750"/>
      <c r="E740" s="750"/>
      <c r="F740" s="750"/>
      <c r="G740" s="750"/>
      <c r="H740" s="750"/>
      <c r="I740" s="761"/>
      <c r="J740" s="767" t="str">
        <f>IF(基本情報入力シート!M777="","",基本情報入力シート!M777)</f>
        <v/>
      </c>
      <c r="K740" s="768" t="str">
        <f>IF(基本情報入力シート!R777="","",基本情報入力シート!R777)</f>
        <v/>
      </c>
      <c r="L740" s="768" t="str">
        <f>IF(基本情報入力シート!W777="","",基本情報入力シート!W777)</f>
        <v/>
      </c>
      <c r="M740" s="784" t="str">
        <f>IF(基本情報入力シート!X777="","",基本情報入力シート!X777)</f>
        <v/>
      </c>
      <c r="N740" s="796" t="str">
        <f>IF(基本情報入力シート!Y777="","",基本情報入力シート!Y777)</f>
        <v/>
      </c>
      <c r="O740" s="804"/>
      <c r="P740" s="808"/>
      <c r="Q740" s="813"/>
      <c r="R740" s="820"/>
      <c r="S740" s="825"/>
      <c r="T740" s="830" t="str">
        <f>IFERROR(S740*VLOOKUP(AE740,'【参考】数式用3'!$AD$3:$BA$14,MATCH(N740,'【参考】数式用3'!$AD$2:$BA$2,0)),"")</f>
        <v/>
      </c>
      <c r="U740" s="835"/>
      <c r="V740" s="842"/>
      <c r="W740" s="843"/>
      <c r="X740" s="852" t="str">
        <f>IFERROR(V740*VLOOKUP(AF740,'【参考】数式用3'!$AD$15:$BA$23,MATCH(N740,'【参考】数式用3'!$AD$2:$BA$2,0)),"")</f>
        <v/>
      </c>
      <c r="Y740" s="861"/>
      <c r="Z740" s="864"/>
      <c r="AA740" s="870"/>
      <c r="AB740" s="852" t="str">
        <f>IFERROR(AA740*VLOOKUP(AG740,'【参考】数式用3'!$AD$24:$BA$27,MATCH(N740,'【参考】数式用3'!$AD$2:$BA$2,0)),"")</f>
        <v/>
      </c>
      <c r="AC740" s="878"/>
      <c r="AD740" s="881" t="str">
        <f t="shared" si="44"/>
        <v/>
      </c>
      <c r="AE740" s="884" t="str">
        <f t="shared" si="45"/>
        <v/>
      </c>
      <c r="AF740" s="884" t="str">
        <f t="shared" si="46"/>
        <v/>
      </c>
      <c r="AG740" s="884" t="str">
        <f t="shared" si="47"/>
        <v/>
      </c>
    </row>
    <row r="741" spans="1:33" ht="24.9" customHeight="1">
      <c r="A741" s="729">
        <v>726</v>
      </c>
      <c r="B741" s="742" t="str">
        <f>IF(基本情報入力シート!C778="","",基本情報入力シート!C778)</f>
        <v/>
      </c>
      <c r="C741" s="750"/>
      <c r="D741" s="750"/>
      <c r="E741" s="750"/>
      <c r="F741" s="750"/>
      <c r="G741" s="750"/>
      <c r="H741" s="750"/>
      <c r="I741" s="761"/>
      <c r="J741" s="767" t="str">
        <f>IF(基本情報入力シート!M778="","",基本情報入力シート!M778)</f>
        <v/>
      </c>
      <c r="K741" s="768" t="str">
        <f>IF(基本情報入力シート!R778="","",基本情報入力シート!R778)</f>
        <v/>
      </c>
      <c r="L741" s="768" t="str">
        <f>IF(基本情報入力シート!W778="","",基本情報入力シート!W778)</f>
        <v/>
      </c>
      <c r="M741" s="784" t="str">
        <f>IF(基本情報入力シート!X778="","",基本情報入力シート!X778)</f>
        <v/>
      </c>
      <c r="N741" s="796" t="str">
        <f>IF(基本情報入力シート!Y778="","",基本情報入力シート!Y778)</f>
        <v/>
      </c>
      <c r="O741" s="804"/>
      <c r="P741" s="808"/>
      <c r="Q741" s="813"/>
      <c r="R741" s="820"/>
      <c r="S741" s="825"/>
      <c r="T741" s="830" t="str">
        <f>IFERROR(S741*VLOOKUP(AE741,'【参考】数式用3'!$AD$3:$BA$14,MATCH(N741,'【参考】数式用3'!$AD$2:$BA$2,0)),"")</f>
        <v/>
      </c>
      <c r="U741" s="835"/>
      <c r="V741" s="842"/>
      <c r="W741" s="843"/>
      <c r="X741" s="852" t="str">
        <f>IFERROR(V741*VLOOKUP(AF741,'【参考】数式用3'!$AD$15:$BA$23,MATCH(N741,'【参考】数式用3'!$AD$2:$BA$2,0)),"")</f>
        <v/>
      </c>
      <c r="Y741" s="861"/>
      <c r="Z741" s="864"/>
      <c r="AA741" s="870"/>
      <c r="AB741" s="852" t="str">
        <f>IFERROR(AA741*VLOOKUP(AG741,'【参考】数式用3'!$AD$24:$BA$27,MATCH(N741,'【参考】数式用3'!$AD$2:$BA$2,0)),"")</f>
        <v/>
      </c>
      <c r="AC741" s="878"/>
      <c r="AD741" s="881" t="str">
        <f t="shared" si="44"/>
        <v/>
      </c>
      <c r="AE741" s="884" t="str">
        <f t="shared" si="45"/>
        <v/>
      </c>
      <c r="AF741" s="884" t="str">
        <f t="shared" si="46"/>
        <v/>
      </c>
      <c r="AG741" s="884" t="str">
        <f t="shared" si="47"/>
        <v/>
      </c>
    </row>
    <row r="742" spans="1:33" ht="24.9" customHeight="1">
      <c r="A742" s="729">
        <v>727</v>
      </c>
      <c r="B742" s="742" t="str">
        <f>IF(基本情報入力シート!C779="","",基本情報入力シート!C779)</f>
        <v/>
      </c>
      <c r="C742" s="750"/>
      <c r="D742" s="750"/>
      <c r="E742" s="750"/>
      <c r="F742" s="750"/>
      <c r="G742" s="750"/>
      <c r="H742" s="750"/>
      <c r="I742" s="761"/>
      <c r="J742" s="767" t="str">
        <f>IF(基本情報入力シート!M779="","",基本情報入力シート!M779)</f>
        <v/>
      </c>
      <c r="K742" s="768" t="str">
        <f>IF(基本情報入力シート!R779="","",基本情報入力シート!R779)</f>
        <v/>
      </c>
      <c r="L742" s="768" t="str">
        <f>IF(基本情報入力シート!W779="","",基本情報入力シート!W779)</f>
        <v/>
      </c>
      <c r="M742" s="784" t="str">
        <f>IF(基本情報入力シート!X779="","",基本情報入力シート!X779)</f>
        <v/>
      </c>
      <c r="N742" s="796" t="str">
        <f>IF(基本情報入力シート!Y779="","",基本情報入力シート!Y779)</f>
        <v/>
      </c>
      <c r="O742" s="804"/>
      <c r="P742" s="808"/>
      <c r="Q742" s="813"/>
      <c r="R742" s="820"/>
      <c r="S742" s="825"/>
      <c r="T742" s="830" t="str">
        <f>IFERROR(S742*VLOOKUP(AE742,'【参考】数式用3'!$AD$3:$BA$14,MATCH(N742,'【参考】数式用3'!$AD$2:$BA$2,0)),"")</f>
        <v/>
      </c>
      <c r="U742" s="835"/>
      <c r="V742" s="842"/>
      <c r="W742" s="843"/>
      <c r="X742" s="852" t="str">
        <f>IFERROR(V742*VLOOKUP(AF742,'【参考】数式用3'!$AD$15:$BA$23,MATCH(N742,'【参考】数式用3'!$AD$2:$BA$2,0)),"")</f>
        <v/>
      </c>
      <c r="Y742" s="861"/>
      <c r="Z742" s="864"/>
      <c r="AA742" s="870"/>
      <c r="AB742" s="852" t="str">
        <f>IFERROR(AA742*VLOOKUP(AG742,'【参考】数式用3'!$AD$24:$BA$27,MATCH(N742,'【参考】数式用3'!$AD$2:$BA$2,0)),"")</f>
        <v/>
      </c>
      <c r="AC742" s="878"/>
      <c r="AD742" s="881" t="str">
        <f t="shared" si="44"/>
        <v/>
      </c>
      <c r="AE742" s="884" t="str">
        <f t="shared" si="45"/>
        <v/>
      </c>
      <c r="AF742" s="884" t="str">
        <f t="shared" si="46"/>
        <v/>
      </c>
      <c r="AG742" s="884" t="str">
        <f t="shared" si="47"/>
        <v/>
      </c>
    </row>
    <row r="743" spans="1:33" ht="24.9" customHeight="1">
      <c r="A743" s="729">
        <v>728</v>
      </c>
      <c r="B743" s="742" t="str">
        <f>IF(基本情報入力シート!C780="","",基本情報入力シート!C780)</f>
        <v/>
      </c>
      <c r="C743" s="750"/>
      <c r="D743" s="750"/>
      <c r="E743" s="750"/>
      <c r="F743" s="750"/>
      <c r="G743" s="750"/>
      <c r="H743" s="750"/>
      <c r="I743" s="761"/>
      <c r="J743" s="767" t="str">
        <f>IF(基本情報入力シート!M780="","",基本情報入力シート!M780)</f>
        <v/>
      </c>
      <c r="K743" s="768" t="str">
        <f>IF(基本情報入力シート!R780="","",基本情報入力シート!R780)</f>
        <v/>
      </c>
      <c r="L743" s="768" t="str">
        <f>IF(基本情報入力シート!W780="","",基本情報入力シート!W780)</f>
        <v/>
      </c>
      <c r="M743" s="784" t="str">
        <f>IF(基本情報入力シート!X780="","",基本情報入力シート!X780)</f>
        <v/>
      </c>
      <c r="N743" s="796" t="str">
        <f>IF(基本情報入力シート!Y780="","",基本情報入力シート!Y780)</f>
        <v/>
      </c>
      <c r="O743" s="804"/>
      <c r="P743" s="808"/>
      <c r="Q743" s="813"/>
      <c r="R743" s="820"/>
      <c r="S743" s="825"/>
      <c r="T743" s="830" t="str">
        <f>IFERROR(S743*VLOOKUP(AE743,'【参考】数式用3'!$AD$3:$BA$14,MATCH(N743,'【参考】数式用3'!$AD$2:$BA$2,0)),"")</f>
        <v/>
      </c>
      <c r="U743" s="835"/>
      <c r="V743" s="842"/>
      <c r="W743" s="843"/>
      <c r="X743" s="852" t="str">
        <f>IFERROR(V743*VLOOKUP(AF743,'【参考】数式用3'!$AD$15:$BA$23,MATCH(N743,'【参考】数式用3'!$AD$2:$BA$2,0)),"")</f>
        <v/>
      </c>
      <c r="Y743" s="861"/>
      <c r="Z743" s="864"/>
      <c r="AA743" s="870"/>
      <c r="AB743" s="852" t="str">
        <f>IFERROR(AA743*VLOOKUP(AG743,'【参考】数式用3'!$AD$24:$BA$27,MATCH(N743,'【参考】数式用3'!$AD$2:$BA$2,0)),"")</f>
        <v/>
      </c>
      <c r="AC743" s="878"/>
      <c r="AD743" s="881" t="str">
        <f t="shared" si="44"/>
        <v/>
      </c>
      <c r="AE743" s="884" t="str">
        <f t="shared" si="45"/>
        <v/>
      </c>
      <c r="AF743" s="884" t="str">
        <f t="shared" si="46"/>
        <v/>
      </c>
      <c r="AG743" s="884" t="str">
        <f t="shared" si="47"/>
        <v/>
      </c>
    </row>
    <row r="744" spans="1:33" ht="24.9" customHeight="1">
      <c r="A744" s="729">
        <v>729</v>
      </c>
      <c r="B744" s="742" t="str">
        <f>IF(基本情報入力シート!C781="","",基本情報入力シート!C781)</f>
        <v/>
      </c>
      <c r="C744" s="750"/>
      <c r="D744" s="750"/>
      <c r="E744" s="750"/>
      <c r="F744" s="750"/>
      <c r="G744" s="750"/>
      <c r="H744" s="750"/>
      <c r="I744" s="761"/>
      <c r="J744" s="767" t="str">
        <f>IF(基本情報入力シート!M781="","",基本情報入力シート!M781)</f>
        <v/>
      </c>
      <c r="K744" s="768" t="str">
        <f>IF(基本情報入力シート!R781="","",基本情報入力シート!R781)</f>
        <v/>
      </c>
      <c r="L744" s="768" t="str">
        <f>IF(基本情報入力シート!W781="","",基本情報入力シート!W781)</f>
        <v/>
      </c>
      <c r="M744" s="784" t="str">
        <f>IF(基本情報入力シート!X781="","",基本情報入力シート!X781)</f>
        <v/>
      </c>
      <c r="N744" s="796" t="str">
        <f>IF(基本情報入力シート!Y781="","",基本情報入力シート!Y781)</f>
        <v/>
      </c>
      <c r="O744" s="804"/>
      <c r="P744" s="808"/>
      <c r="Q744" s="813"/>
      <c r="R744" s="820"/>
      <c r="S744" s="825"/>
      <c r="T744" s="830" t="str">
        <f>IFERROR(S744*VLOOKUP(AE744,'【参考】数式用3'!$AD$3:$BA$14,MATCH(N744,'【参考】数式用3'!$AD$2:$BA$2,0)),"")</f>
        <v/>
      </c>
      <c r="U744" s="835"/>
      <c r="V744" s="842"/>
      <c r="W744" s="843"/>
      <c r="X744" s="852" t="str">
        <f>IFERROR(V744*VLOOKUP(AF744,'【参考】数式用3'!$AD$15:$BA$23,MATCH(N744,'【参考】数式用3'!$AD$2:$BA$2,0)),"")</f>
        <v/>
      </c>
      <c r="Y744" s="861"/>
      <c r="Z744" s="864"/>
      <c r="AA744" s="870"/>
      <c r="AB744" s="852" t="str">
        <f>IFERROR(AA744*VLOOKUP(AG744,'【参考】数式用3'!$AD$24:$BA$27,MATCH(N744,'【参考】数式用3'!$AD$2:$BA$2,0)),"")</f>
        <v/>
      </c>
      <c r="AC744" s="878"/>
      <c r="AD744" s="881" t="str">
        <f t="shared" si="44"/>
        <v/>
      </c>
      <c r="AE744" s="884" t="str">
        <f t="shared" si="45"/>
        <v/>
      </c>
      <c r="AF744" s="884" t="str">
        <f t="shared" si="46"/>
        <v/>
      </c>
      <c r="AG744" s="884" t="str">
        <f t="shared" si="47"/>
        <v/>
      </c>
    </row>
    <row r="745" spans="1:33" ht="24.9" customHeight="1">
      <c r="A745" s="729">
        <v>730</v>
      </c>
      <c r="B745" s="742" t="str">
        <f>IF(基本情報入力シート!C782="","",基本情報入力シート!C782)</f>
        <v/>
      </c>
      <c r="C745" s="750"/>
      <c r="D745" s="750"/>
      <c r="E745" s="750"/>
      <c r="F745" s="750"/>
      <c r="G745" s="750"/>
      <c r="H745" s="750"/>
      <c r="I745" s="761"/>
      <c r="J745" s="767" t="str">
        <f>IF(基本情報入力シート!M782="","",基本情報入力シート!M782)</f>
        <v/>
      </c>
      <c r="K745" s="768" t="str">
        <f>IF(基本情報入力シート!R782="","",基本情報入力シート!R782)</f>
        <v/>
      </c>
      <c r="L745" s="768" t="str">
        <f>IF(基本情報入力シート!W782="","",基本情報入力シート!W782)</f>
        <v/>
      </c>
      <c r="M745" s="784" t="str">
        <f>IF(基本情報入力シート!X782="","",基本情報入力シート!X782)</f>
        <v/>
      </c>
      <c r="N745" s="796" t="str">
        <f>IF(基本情報入力シート!Y782="","",基本情報入力シート!Y782)</f>
        <v/>
      </c>
      <c r="O745" s="804"/>
      <c r="P745" s="808"/>
      <c r="Q745" s="813"/>
      <c r="R745" s="820"/>
      <c r="S745" s="825"/>
      <c r="T745" s="830" t="str">
        <f>IFERROR(S745*VLOOKUP(AE745,'【参考】数式用3'!$AD$3:$BA$14,MATCH(N745,'【参考】数式用3'!$AD$2:$BA$2,0)),"")</f>
        <v/>
      </c>
      <c r="U745" s="835"/>
      <c r="V745" s="842"/>
      <c r="W745" s="843"/>
      <c r="X745" s="852" t="str">
        <f>IFERROR(V745*VLOOKUP(AF745,'【参考】数式用3'!$AD$15:$BA$23,MATCH(N745,'【参考】数式用3'!$AD$2:$BA$2,0)),"")</f>
        <v/>
      </c>
      <c r="Y745" s="861"/>
      <c r="Z745" s="864"/>
      <c r="AA745" s="870"/>
      <c r="AB745" s="852" t="str">
        <f>IFERROR(AA745*VLOOKUP(AG745,'【参考】数式用3'!$AD$24:$BA$27,MATCH(N745,'【参考】数式用3'!$AD$2:$BA$2,0)),"")</f>
        <v/>
      </c>
      <c r="AC745" s="878"/>
      <c r="AD745" s="881" t="str">
        <f t="shared" si="44"/>
        <v/>
      </c>
      <c r="AE745" s="884" t="str">
        <f t="shared" si="45"/>
        <v/>
      </c>
      <c r="AF745" s="884" t="str">
        <f t="shared" si="46"/>
        <v/>
      </c>
      <c r="AG745" s="884" t="str">
        <f t="shared" si="47"/>
        <v/>
      </c>
    </row>
    <row r="746" spans="1:33" ht="24.9" customHeight="1">
      <c r="A746" s="729">
        <v>731</v>
      </c>
      <c r="B746" s="742" t="str">
        <f>IF(基本情報入力シート!C783="","",基本情報入力シート!C783)</f>
        <v/>
      </c>
      <c r="C746" s="750"/>
      <c r="D746" s="750"/>
      <c r="E746" s="750"/>
      <c r="F746" s="750"/>
      <c r="G746" s="750"/>
      <c r="H746" s="750"/>
      <c r="I746" s="761"/>
      <c r="J746" s="767" t="str">
        <f>IF(基本情報入力シート!M783="","",基本情報入力シート!M783)</f>
        <v/>
      </c>
      <c r="K746" s="768" t="str">
        <f>IF(基本情報入力シート!R783="","",基本情報入力シート!R783)</f>
        <v/>
      </c>
      <c r="L746" s="768" t="str">
        <f>IF(基本情報入力シート!W783="","",基本情報入力シート!W783)</f>
        <v/>
      </c>
      <c r="M746" s="784" t="str">
        <f>IF(基本情報入力シート!X783="","",基本情報入力シート!X783)</f>
        <v/>
      </c>
      <c r="N746" s="796" t="str">
        <f>IF(基本情報入力シート!Y783="","",基本情報入力シート!Y783)</f>
        <v/>
      </c>
      <c r="O746" s="804"/>
      <c r="P746" s="808"/>
      <c r="Q746" s="813"/>
      <c r="R746" s="820"/>
      <c r="S746" s="825"/>
      <c r="T746" s="830" t="str">
        <f>IFERROR(S746*VLOOKUP(AE746,'【参考】数式用3'!$AD$3:$BA$14,MATCH(N746,'【参考】数式用3'!$AD$2:$BA$2,0)),"")</f>
        <v/>
      </c>
      <c r="U746" s="835"/>
      <c r="V746" s="842"/>
      <c r="W746" s="843"/>
      <c r="X746" s="852" t="str">
        <f>IFERROR(V746*VLOOKUP(AF746,'【参考】数式用3'!$AD$15:$BA$23,MATCH(N746,'【参考】数式用3'!$AD$2:$BA$2,0)),"")</f>
        <v/>
      </c>
      <c r="Y746" s="861"/>
      <c r="Z746" s="864"/>
      <c r="AA746" s="870"/>
      <c r="AB746" s="852" t="str">
        <f>IFERROR(AA746*VLOOKUP(AG746,'【参考】数式用3'!$AD$24:$BA$27,MATCH(N746,'【参考】数式用3'!$AD$2:$BA$2,0)),"")</f>
        <v/>
      </c>
      <c r="AC746" s="878"/>
      <c r="AD746" s="881" t="str">
        <f t="shared" si="44"/>
        <v/>
      </c>
      <c r="AE746" s="884" t="str">
        <f t="shared" si="45"/>
        <v/>
      </c>
      <c r="AF746" s="884" t="str">
        <f t="shared" si="46"/>
        <v/>
      </c>
      <c r="AG746" s="884" t="str">
        <f t="shared" si="47"/>
        <v/>
      </c>
    </row>
    <row r="747" spans="1:33" ht="24.9" customHeight="1">
      <c r="A747" s="729">
        <v>732</v>
      </c>
      <c r="B747" s="742" t="str">
        <f>IF(基本情報入力シート!C784="","",基本情報入力シート!C784)</f>
        <v/>
      </c>
      <c r="C747" s="750"/>
      <c r="D747" s="750"/>
      <c r="E747" s="750"/>
      <c r="F747" s="750"/>
      <c r="G747" s="750"/>
      <c r="H747" s="750"/>
      <c r="I747" s="761"/>
      <c r="J747" s="767" t="str">
        <f>IF(基本情報入力シート!M784="","",基本情報入力シート!M784)</f>
        <v/>
      </c>
      <c r="K747" s="768" t="str">
        <f>IF(基本情報入力シート!R784="","",基本情報入力シート!R784)</f>
        <v/>
      </c>
      <c r="L747" s="768" t="str">
        <f>IF(基本情報入力シート!W784="","",基本情報入力シート!W784)</f>
        <v/>
      </c>
      <c r="M747" s="784" t="str">
        <f>IF(基本情報入力シート!X784="","",基本情報入力シート!X784)</f>
        <v/>
      </c>
      <c r="N747" s="796" t="str">
        <f>IF(基本情報入力シート!Y784="","",基本情報入力シート!Y784)</f>
        <v/>
      </c>
      <c r="O747" s="804"/>
      <c r="P747" s="808"/>
      <c r="Q747" s="813"/>
      <c r="R747" s="820"/>
      <c r="S747" s="825"/>
      <c r="T747" s="830" t="str">
        <f>IFERROR(S747*VLOOKUP(AE747,'【参考】数式用3'!$AD$3:$BA$14,MATCH(N747,'【参考】数式用3'!$AD$2:$BA$2,0)),"")</f>
        <v/>
      </c>
      <c r="U747" s="835"/>
      <c r="V747" s="842"/>
      <c r="W747" s="843"/>
      <c r="X747" s="852" t="str">
        <f>IFERROR(V747*VLOOKUP(AF747,'【参考】数式用3'!$AD$15:$BA$23,MATCH(N747,'【参考】数式用3'!$AD$2:$BA$2,0)),"")</f>
        <v/>
      </c>
      <c r="Y747" s="861"/>
      <c r="Z747" s="864"/>
      <c r="AA747" s="870"/>
      <c r="AB747" s="852" t="str">
        <f>IFERROR(AA747*VLOOKUP(AG747,'【参考】数式用3'!$AD$24:$BA$27,MATCH(N747,'【参考】数式用3'!$AD$2:$BA$2,0)),"")</f>
        <v/>
      </c>
      <c r="AC747" s="878"/>
      <c r="AD747" s="881" t="str">
        <f t="shared" si="44"/>
        <v/>
      </c>
      <c r="AE747" s="884" t="str">
        <f t="shared" si="45"/>
        <v/>
      </c>
      <c r="AF747" s="884" t="str">
        <f t="shared" si="46"/>
        <v/>
      </c>
      <c r="AG747" s="884" t="str">
        <f t="shared" si="47"/>
        <v/>
      </c>
    </row>
    <row r="748" spans="1:33" ht="24.9" customHeight="1">
      <c r="A748" s="729">
        <v>733</v>
      </c>
      <c r="B748" s="742" t="str">
        <f>IF(基本情報入力シート!C785="","",基本情報入力シート!C785)</f>
        <v/>
      </c>
      <c r="C748" s="750"/>
      <c r="D748" s="750"/>
      <c r="E748" s="750"/>
      <c r="F748" s="750"/>
      <c r="G748" s="750"/>
      <c r="H748" s="750"/>
      <c r="I748" s="761"/>
      <c r="J748" s="767" t="str">
        <f>IF(基本情報入力シート!M785="","",基本情報入力シート!M785)</f>
        <v/>
      </c>
      <c r="K748" s="768" t="str">
        <f>IF(基本情報入力シート!R785="","",基本情報入力シート!R785)</f>
        <v/>
      </c>
      <c r="L748" s="768" t="str">
        <f>IF(基本情報入力シート!W785="","",基本情報入力シート!W785)</f>
        <v/>
      </c>
      <c r="M748" s="784" t="str">
        <f>IF(基本情報入力シート!X785="","",基本情報入力シート!X785)</f>
        <v/>
      </c>
      <c r="N748" s="796" t="str">
        <f>IF(基本情報入力シート!Y785="","",基本情報入力シート!Y785)</f>
        <v/>
      </c>
      <c r="O748" s="804"/>
      <c r="P748" s="808"/>
      <c r="Q748" s="813"/>
      <c r="R748" s="820"/>
      <c r="S748" s="825"/>
      <c r="T748" s="830" t="str">
        <f>IFERROR(S748*VLOOKUP(AE748,'【参考】数式用3'!$AD$3:$BA$14,MATCH(N748,'【参考】数式用3'!$AD$2:$BA$2,0)),"")</f>
        <v/>
      </c>
      <c r="U748" s="835"/>
      <c r="V748" s="842"/>
      <c r="W748" s="843"/>
      <c r="X748" s="852" t="str">
        <f>IFERROR(V748*VLOOKUP(AF748,'【参考】数式用3'!$AD$15:$BA$23,MATCH(N748,'【参考】数式用3'!$AD$2:$BA$2,0)),"")</f>
        <v/>
      </c>
      <c r="Y748" s="861"/>
      <c r="Z748" s="864"/>
      <c r="AA748" s="870"/>
      <c r="AB748" s="852" t="str">
        <f>IFERROR(AA748*VLOOKUP(AG748,'【参考】数式用3'!$AD$24:$BA$27,MATCH(N748,'【参考】数式用3'!$AD$2:$BA$2,0)),"")</f>
        <v/>
      </c>
      <c r="AC748" s="878"/>
      <c r="AD748" s="881" t="str">
        <f t="shared" si="44"/>
        <v/>
      </c>
      <c r="AE748" s="884" t="str">
        <f t="shared" si="45"/>
        <v/>
      </c>
      <c r="AF748" s="884" t="str">
        <f t="shared" si="46"/>
        <v/>
      </c>
      <c r="AG748" s="884" t="str">
        <f t="shared" si="47"/>
        <v/>
      </c>
    </row>
    <row r="749" spans="1:33" ht="24.9" customHeight="1">
      <c r="A749" s="729">
        <v>734</v>
      </c>
      <c r="B749" s="742" t="str">
        <f>IF(基本情報入力シート!C786="","",基本情報入力シート!C786)</f>
        <v/>
      </c>
      <c r="C749" s="750"/>
      <c r="D749" s="750"/>
      <c r="E749" s="750"/>
      <c r="F749" s="750"/>
      <c r="G749" s="750"/>
      <c r="H749" s="750"/>
      <c r="I749" s="761"/>
      <c r="J749" s="767" t="str">
        <f>IF(基本情報入力シート!M786="","",基本情報入力シート!M786)</f>
        <v/>
      </c>
      <c r="K749" s="768" t="str">
        <f>IF(基本情報入力シート!R786="","",基本情報入力シート!R786)</f>
        <v/>
      </c>
      <c r="L749" s="768" t="str">
        <f>IF(基本情報入力シート!W786="","",基本情報入力シート!W786)</f>
        <v/>
      </c>
      <c r="M749" s="784" t="str">
        <f>IF(基本情報入力シート!X786="","",基本情報入力シート!X786)</f>
        <v/>
      </c>
      <c r="N749" s="796" t="str">
        <f>IF(基本情報入力シート!Y786="","",基本情報入力シート!Y786)</f>
        <v/>
      </c>
      <c r="O749" s="804"/>
      <c r="P749" s="808"/>
      <c r="Q749" s="813"/>
      <c r="R749" s="820"/>
      <c r="S749" s="825"/>
      <c r="T749" s="830" t="str">
        <f>IFERROR(S749*VLOOKUP(AE749,'【参考】数式用3'!$AD$3:$BA$14,MATCH(N749,'【参考】数式用3'!$AD$2:$BA$2,0)),"")</f>
        <v/>
      </c>
      <c r="U749" s="835"/>
      <c r="V749" s="842"/>
      <c r="W749" s="843"/>
      <c r="X749" s="852" t="str">
        <f>IFERROR(V749*VLOOKUP(AF749,'【参考】数式用3'!$AD$15:$BA$23,MATCH(N749,'【参考】数式用3'!$AD$2:$BA$2,0)),"")</f>
        <v/>
      </c>
      <c r="Y749" s="861"/>
      <c r="Z749" s="864"/>
      <c r="AA749" s="870"/>
      <c r="AB749" s="852" t="str">
        <f>IFERROR(AA749*VLOOKUP(AG749,'【参考】数式用3'!$AD$24:$BA$27,MATCH(N749,'【参考】数式用3'!$AD$2:$BA$2,0)),"")</f>
        <v/>
      </c>
      <c r="AC749" s="878"/>
      <c r="AD749" s="881" t="str">
        <f t="shared" si="44"/>
        <v/>
      </c>
      <c r="AE749" s="884" t="str">
        <f t="shared" si="45"/>
        <v/>
      </c>
      <c r="AF749" s="884" t="str">
        <f t="shared" si="46"/>
        <v/>
      </c>
      <c r="AG749" s="884" t="str">
        <f t="shared" si="47"/>
        <v/>
      </c>
    </row>
    <row r="750" spans="1:33" ht="24.9" customHeight="1">
      <c r="A750" s="729">
        <v>735</v>
      </c>
      <c r="B750" s="742" t="str">
        <f>IF(基本情報入力シート!C787="","",基本情報入力シート!C787)</f>
        <v/>
      </c>
      <c r="C750" s="750"/>
      <c r="D750" s="750"/>
      <c r="E750" s="750"/>
      <c r="F750" s="750"/>
      <c r="G750" s="750"/>
      <c r="H750" s="750"/>
      <c r="I750" s="761"/>
      <c r="J750" s="767" t="str">
        <f>IF(基本情報入力シート!M787="","",基本情報入力シート!M787)</f>
        <v/>
      </c>
      <c r="K750" s="768" t="str">
        <f>IF(基本情報入力シート!R787="","",基本情報入力シート!R787)</f>
        <v/>
      </c>
      <c r="L750" s="768" t="str">
        <f>IF(基本情報入力シート!W787="","",基本情報入力シート!W787)</f>
        <v/>
      </c>
      <c r="M750" s="784" t="str">
        <f>IF(基本情報入力シート!X787="","",基本情報入力シート!X787)</f>
        <v/>
      </c>
      <c r="N750" s="796" t="str">
        <f>IF(基本情報入力シート!Y787="","",基本情報入力シート!Y787)</f>
        <v/>
      </c>
      <c r="O750" s="804"/>
      <c r="P750" s="808"/>
      <c r="Q750" s="813"/>
      <c r="R750" s="820"/>
      <c r="S750" s="825"/>
      <c r="T750" s="830" t="str">
        <f>IFERROR(S750*VLOOKUP(AE750,'【参考】数式用3'!$AD$3:$BA$14,MATCH(N750,'【参考】数式用3'!$AD$2:$BA$2,0)),"")</f>
        <v/>
      </c>
      <c r="U750" s="835"/>
      <c r="V750" s="842"/>
      <c r="W750" s="843"/>
      <c r="X750" s="852" t="str">
        <f>IFERROR(V750*VLOOKUP(AF750,'【参考】数式用3'!$AD$15:$BA$23,MATCH(N750,'【参考】数式用3'!$AD$2:$BA$2,0)),"")</f>
        <v/>
      </c>
      <c r="Y750" s="861"/>
      <c r="Z750" s="864"/>
      <c r="AA750" s="870"/>
      <c r="AB750" s="852" t="str">
        <f>IFERROR(AA750*VLOOKUP(AG750,'【参考】数式用3'!$AD$24:$BA$27,MATCH(N750,'【参考】数式用3'!$AD$2:$BA$2,0)),"")</f>
        <v/>
      </c>
      <c r="AC750" s="878"/>
      <c r="AD750" s="881" t="str">
        <f t="shared" si="44"/>
        <v/>
      </c>
      <c r="AE750" s="884" t="str">
        <f t="shared" si="45"/>
        <v/>
      </c>
      <c r="AF750" s="884" t="str">
        <f t="shared" si="46"/>
        <v/>
      </c>
      <c r="AG750" s="884" t="str">
        <f t="shared" si="47"/>
        <v/>
      </c>
    </row>
    <row r="751" spans="1:33" ht="24.9" customHeight="1">
      <c r="A751" s="729">
        <v>736</v>
      </c>
      <c r="B751" s="742" t="str">
        <f>IF(基本情報入力シート!C788="","",基本情報入力シート!C788)</f>
        <v/>
      </c>
      <c r="C751" s="750"/>
      <c r="D751" s="750"/>
      <c r="E751" s="750"/>
      <c r="F751" s="750"/>
      <c r="G751" s="750"/>
      <c r="H751" s="750"/>
      <c r="I751" s="761"/>
      <c r="J751" s="767" t="str">
        <f>IF(基本情報入力シート!M788="","",基本情報入力シート!M788)</f>
        <v/>
      </c>
      <c r="K751" s="768" t="str">
        <f>IF(基本情報入力シート!R788="","",基本情報入力シート!R788)</f>
        <v/>
      </c>
      <c r="L751" s="768" t="str">
        <f>IF(基本情報入力シート!W788="","",基本情報入力シート!W788)</f>
        <v/>
      </c>
      <c r="M751" s="784" t="str">
        <f>IF(基本情報入力シート!X788="","",基本情報入力シート!X788)</f>
        <v/>
      </c>
      <c r="N751" s="796" t="str">
        <f>IF(基本情報入力シート!Y788="","",基本情報入力シート!Y788)</f>
        <v/>
      </c>
      <c r="O751" s="804"/>
      <c r="P751" s="808"/>
      <c r="Q751" s="813"/>
      <c r="R751" s="820"/>
      <c r="S751" s="825"/>
      <c r="T751" s="830" t="str">
        <f>IFERROR(S751*VLOOKUP(AE751,'【参考】数式用3'!$AD$3:$BA$14,MATCH(N751,'【参考】数式用3'!$AD$2:$BA$2,0)),"")</f>
        <v/>
      </c>
      <c r="U751" s="835"/>
      <c r="V751" s="842"/>
      <c r="W751" s="843"/>
      <c r="X751" s="852" t="str">
        <f>IFERROR(V751*VLOOKUP(AF751,'【参考】数式用3'!$AD$15:$BA$23,MATCH(N751,'【参考】数式用3'!$AD$2:$BA$2,0)),"")</f>
        <v/>
      </c>
      <c r="Y751" s="861"/>
      <c r="Z751" s="864"/>
      <c r="AA751" s="870"/>
      <c r="AB751" s="852" t="str">
        <f>IFERROR(AA751*VLOOKUP(AG751,'【参考】数式用3'!$AD$24:$BA$27,MATCH(N751,'【参考】数式用3'!$AD$2:$BA$2,0)),"")</f>
        <v/>
      </c>
      <c r="AC751" s="878"/>
      <c r="AD751" s="881" t="str">
        <f t="shared" si="44"/>
        <v/>
      </c>
      <c r="AE751" s="884" t="str">
        <f t="shared" si="45"/>
        <v/>
      </c>
      <c r="AF751" s="884" t="str">
        <f t="shared" si="46"/>
        <v/>
      </c>
      <c r="AG751" s="884" t="str">
        <f t="shared" si="47"/>
        <v/>
      </c>
    </row>
    <row r="752" spans="1:33" ht="24.9" customHeight="1">
      <c r="A752" s="729">
        <v>737</v>
      </c>
      <c r="B752" s="742" t="str">
        <f>IF(基本情報入力シート!C789="","",基本情報入力シート!C789)</f>
        <v/>
      </c>
      <c r="C752" s="750"/>
      <c r="D752" s="750"/>
      <c r="E752" s="750"/>
      <c r="F752" s="750"/>
      <c r="G752" s="750"/>
      <c r="H752" s="750"/>
      <c r="I752" s="761"/>
      <c r="J752" s="767" t="str">
        <f>IF(基本情報入力シート!M789="","",基本情報入力シート!M789)</f>
        <v/>
      </c>
      <c r="K752" s="768" t="str">
        <f>IF(基本情報入力シート!R789="","",基本情報入力シート!R789)</f>
        <v/>
      </c>
      <c r="L752" s="768" t="str">
        <f>IF(基本情報入力シート!W789="","",基本情報入力シート!W789)</f>
        <v/>
      </c>
      <c r="M752" s="784" t="str">
        <f>IF(基本情報入力シート!X789="","",基本情報入力シート!X789)</f>
        <v/>
      </c>
      <c r="N752" s="796" t="str">
        <f>IF(基本情報入力シート!Y789="","",基本情報入力シート!Y789)</f>
        <v/>
      </c>
      <c r="O752" s="804"/>
      <c r="P752" s="808"/>
      <c r="Q752" s="813"/>
      <c r="R752" s="820"/>
      <c r="S752" s="825"/>
      <c r="T752" s="830" t="str">
        <f>IFERROR(S752*VLOOKUP(AE752,'【参考】数式用3'!$AD$3:$BA$14,MATCH(N752,'【参考】数式用3'!$AD$2:$BA$2,0)),"")</f>
        <v/>
      </c>
      <c r="U752" s="835"/>
      <c r="V752" s="842"/>
      <c r="W752" s="843"/>
      <c r="X752" s="852" t="str">
        <f>IFERROR(V752*VLOOKUP(AF752,'【参考】数式用3'!$AD$15:$BA$23,MATCH(N752,'【参考】数式用3'!$AD$2:$BA$2,0)),"")</f>
        <v/>
      </c>
      <c r="Y752" s="861"/>
      <c r="Z752" s="864"/>
      <c r="AA752" s="870"/>
      <c r="AB752" s="852" t="str">
        <f>IFERROR(AA752*VLOOKUP(AG752,'【参考】数式用3'!$AD$24:$BA$27,MATCH(N752,'【参考】数式用3'!$AD$2:$BA$2,0)),"")</f>
        <v/>
      </c>
      <c r="AC752" s="878"/>
      <c r="AD752" s="881" t="str">
        <f t="shared" si="44"/>
        <v/>
      </c>
      <c r="AE752" s="884" t="str">
        <f t="shared" si="45"/>
        <v/>
      </c>
      <c r="AF752" s="884" t="str">
        <f t="shared" si="46"/>
        <v/>
      </c>
      <c r="AG752" s="884" t="str">
        <f t="shared" si="47"/>
        <v/>
      </c>
    </row>
    <row r="753" spans="1:33" ht="24.9" customHeight="1">
      <c r="A753" s="729">
        <v>738</v>
      </c>
      <c r="B753" s="742" t="str">
        <f>IF(基本情報入力シート!C790="","",基本情報入力シート!C790)</f>
        <v/>
      </c>
      <c r="C753" s="750"/>
      <c r="D753" s="750"/>
      <c r="E753" s="750"/>
      <c r="F753" s="750"/>
      <c r="G753" s="750"/>
      <c r="H753" s="750"/>
      <c r="I753" s="761"/>
      <c r="J753" s="767" t="str">
        <f>IF(基本情報入力シート!M790="","",基本情報入力シート!M790)</f>
        <v/>
      </c>
      <c r="K753" s="768" t="str">
        <f>IF(基本情報入力シート!R790="","",基本情報入力シート!R790)</f>
        <v/>
      </c>
      <c r="L753" s="768" t="str">
        <f>IF(基本情報入力シート!W790="","",基本情報入力シート!W790)</f>
        <v/>
      </c>
      <c r="M753" s="784" t="str">
        <f>IF(基本情報入力シート!X790="","",基本情報入力シート!X790)</f>
        <v/>
      </c>
      <c r="N753" s="796" t="str">
        <f>IF(基本情報入力シート!Y790="","",基本情報入力シート!Y790)</f>
        <v/>
      </c>
      <c r="O753" s="804"/>
      <c r="P753" s="808"/>
      <c r="Q753" s="813"/>
      <c r="R753" s="820"/>
      <c r="S753" s="825"/>
      <c r="T753" s="830" t="str">
        <f>IFERROR(S753*VLOOKUP(AE753,'【参考】数式用3'!$AD$3:$BA$14,MATCH(N753,'【参考】数式用3'!$AD$2:$BA$2,0)),"")</f>
        <v/>
      </c>
      <c r="U753" s="835"/>
      <c r="V753" s="842"/>
      <c r="W753" s="843"/>
      <c r="X753" s="852" t="str">
        <f>IFERROR(V753*VLOOKUP(AF753,'【参考】数式用3'!$AD$15:$BA$23,MATCH(N753,'【参考】数式用3'!$AD$2:$BA$2,0)),"")</f>
        <v/>
      </c>
      <c r="Y753" s="861"/>
      <c r="Z753" s="864"/>
      <c r="AA753" s="870"/>
      <c r="AB753" s="852" t="str">
        <f>IFERROR(AA753*VLOOKUP(AG753,'【参考】数式用3'!$AD$24:$BA$27,MATCH(N753,'【参考】数式用3'!$AD$2:$BA$2,0)),"")</f>
        <v/>
      </c>
      <c r="AC753" s="878"/>
      <c r="AD753" s="881" t="str">
        <f t="shared" si="44"/>
        <v/>
      </c>
      <c r="AE753" s="884" t="str">
        <f t="shared" si="45"/>
        <v/>
      </c>
      <c r="AF753" s="884" t="str">
        <f t="shared" si="46"/>
        <v/>
      </c>
      <c r="AG753" s="884" t="str">
        <f t="shared" si="47"/>
        <v/>
      </c>
    </row>
    <row r="754" spans="1:33" ht="24.9" customHeight="1">
      <c r="A754" s="729">
        <v>739</v>
      </c>
      <c r="B754" s="742" t="str">
        <f>IF(基本情報入力シート!C791="","",基本情報入力シート!C791)</f>
        <v/>
      </c>
      <c r="C754" s="750"/>
      <c r="D754" s="750"/>
      <c r="E754" s="750"/>
      <c r="F754" s="750"/>
      <c r="G754" s="750"/>
      <c r="H754" s="750"/>
      <c r="I754" s="761"/>
      <c r="J754" s="767" t="str">
        <f>IF(基本情報入力シート!M791="","",基本情報入力シート!M791)</f>
        <v/>
      </c>
      <c r="K754" s="768" t="str">
        <f>IF(基本情報入力シート!R791="","",基本情報入力シート!R791)</f>
        <v/>
      </c>
      <c r="L754" s="768" t="str">
        <f>IF(基本情報入力シート!W791="","",基本情報入力シート!W791)</f>
        <v/>
      </c>
      <c r="M754" s="784" t="str">
        <f>IF(基本情報入力シート!X791="","",基本情報入力シート!X791)</f>
        <v/>
      </c>
      <c r="N754" s="796" t="str">
        <f>IF(基本情報入力シート!Y791="","",基本情報入力シート!Y791)</f>
        <v/>
      </c>
      <c r="O754" s="804"/>
      <c r="P754" s="808"/>
      <c r="Q754" s="813"/>
      <c r="R754" s="820"/>
      <c r="S754" s="825"/>
      <c r="T754" s="830" t="str">
        <f>IFERROR(S754*VLOOKUP(AE754,'【参考】数式用3'!$AD$3:$BA$14,MATCH(N754,'【参考】数式用3'!$AD$2:$BA$2,0)),"")</f>
        <v/>
      </c>
      <c r="U754" s="835"/>
      <c r="V754" s="842"/>
      <c r="W754" s="843"/>
      <c r="X754" s="852" t="str">
        <f>IFERROR(V754*VLOOKUP(AF754,'【参考】数式用3'!$AD$15:$BA$23,MATCH(N754,'【参考】数式用3'!$AD$2:$BA$2,0)),"")</f>
        <v/>
      </c>
      <c r="Y754" s="861"/>
      <c r="Z754" s="864"/>
      <c r="AA754" s="870"/>
      <c r="AB754" s="852" t="str">
        <f>IFERROR(AA754*VLOOKUP(AG754,'【参考】数式用3'!$AD$24:$BA$27,MATCH(N754,'【参考】数式用3'!$AD$2:$BA$2,0)),"")</f>
        <v/>
      </c>
      <c r="AC754" s="878"/>
      <c r="AD754" s="881" t="str">
        <f t="shared" si="44"/>
        <v/>
      </c>
      <c r="AE754" s="884" t="str">
        <f t="shared" si="45"/>
        <v/>
      </c>
      <c r="AF754" s="884" t="str">
        <f t="shared" si="46"/>
        <v/>
      </c>
      <c r="AG754" s="884" t="str">
        <f t="shared" si="47"/>
        <v/>
      </c>
    </row>
    <row r="755" spans="1:33" ht="24.9" customHeight="1">
      <c r="A755" s="729">
        <v>740</v>
      </c>
      <c r="B755" s="742" t="str">
        <f>IF(基本情報入力シート!C792="","",基本情報入力シート!C792)</f>
        <v/>
      </c>
      <c r="C755" s="750"/>
      <c r="D755" s="750"/>
      <c r="E755" s="750"/>
      <c r="F755" s="750"/>
      <c r="G755" s="750"/>
      <c r="H755" s="750"/>
      <c r="I755" s="761"/>
      <c r="J755" s="767" t="str">
        <f>IF(基本情報入力シート!M792="","",基本情報入力シート!M792)</f>
        <v/>
      </c>
      <c r="K755" s="768" t="str">
        <f>IF(基本情報入力シート!R792="","",基本情報入力シート!R792)</f>
        <v/>
      </c>
      <c r="L755" s="768" t="str">
        <f>IF(基本情報入力シート!W792="","",基本情報入力シート!W792)</f>
        <v/>
      </c>
      <c r="M755" s="784" t="str">
        <f>IF(基本情報入力シート!X792="","",基本情報入力シート!X792)</f>
        <v/>
      </c>
      <c r="N755" s="796" t="str">
        <f>IF(基本情報入力シート!Y792="","",基本情報入力シート!Y792)</f>
        <v/>
      </c>
      <c r="O755" s="804"/>
      <c r="P755" s="808"/>
      <c r="Q755" s="813"/>
      <c r="R755" s="820"/>
      <c r="S755" s="825"/>
      <c r="T755" s="830" t="str">
        <f>IFERROR(S755*VLOOKUP(AE755,'【参考】数式用3'!$AD$3:$BA$14,MATCH(N755,'【参考】数式用3'!$AD$2:$BA$2,0)),"")</f>
        <v/>
      </c>
      <c r="U755" s="835"/>
      <c r="V755" s="842"/>
      <c r="W755" s="843"/>
      <c r="X755" s="852" t="str">
        <f>IFERROR(V755*VLOOKUP(AF755,'【参考】数式用3'!$AD$15:$BA$23,MATCH(N755,'【参考】数式用3'!$AD$2:$BA$2,0)),"")</f>
        <v/>
      </c>
      <c r="Y755" s="861"/>
      <c r="Z755" s="864"/>
      <c r="AA755" s="870"/>
      <c r="AB755" s="852" t="str">
        <f>IFERROR(AA755*VLOOKUP(AG755,'【参考】数式用3'!$AD$24:$BA$27,MATCH(N755,'【参考】数式用3'!$AD$2:$BA$2,0)),"")</f>
        <v/>
      </c>
      <c r="AC755" s="878"/>
      <c r="AD755" s="881" t="str">
        <f t="shared" si="44"/>
        <v/>
      </c>
      <c r="AE755" s="884" t="str">
        <f t="shared" si="45"/>
        <v/>
      </c>
      <c r="AF755" s="884" t="str">
        <f t="shared" si="46"/>
        <v/>
      </c>
      <c r="AG755" s="884" t="str">
        <f t="shared" si="47"/>
        <v/>
      </c>
    </row>
    <row r="756" spans="1:33" ht="24.9" customHeight="1">
      <c r="A756" s="729">
        <v>741</v>
      </c>
      <c r="B756" s="742" t="str">
        <f>IF(基本情報入力シート!C793="","",基本情報入力シート!C793)</f>
        <v/>
      </c>
      <c r="C756" s="750"/>
      <c r="D756" s="750"/>
      <c r="E756" s="750"/>
      <c r="F756" s="750"/>
      <c r="G756" s="750"/>
      <c r="H756" s="750"/>
      <c r="I756" s="761"/>
      <c r="J756" s="767" t="str">
        <f>IF(基本情報入力シート!M793="","",基本情報入力シート!M793)</f>
        <v/>
      </c>
      <c r="K756" s="768" t="str">
        <f>IF(基本情報入力シート!R793="","",基本情報入力シート!R793)</f>
        <v/>
      </c>
      <c r="L756" s="768" t="str">
        <f>IF(基本情報入力シート!W793="","",基本情報入力シート!W793)</f>
        <v/>
      </c>
      <c r="M756" s="784" t="str">
        <f>IF(基本情報入力シート!X793="","",基本情報入力シート!X793)</f>
        <v/>
      </c>
      <c r="N756" s="796" t="str">
        <f>IF(基本情報入力シート!Y793="","",基本情報入力シート!Y793)</f>
        <v/>
      </c>
      <c r="O756" s="804"/>
      <c r="P756" s="808"/>
      <c r="Q756" s="813"/>
      <c r="R756" s="820"/>
      <c r="S756" s="825"/>
      <c r="T756" s="830" t="str">
        <f>IFERROR(S756*VLOOKUP(AE756,'【参考】数式用3'!$AD$3:$BA$14,MATCH(N756,'【参考】数式用3'!$AD$2:$BA$2,0)),"")</f>
        <v/>
      </c>
      <c r="U756" s="835"/>
      <c r="V756" s="842"/>
      <c r="W756" s="843"/>
      <c r="X756" s="852" t="str">
        <f>IFERROR(V756*VLOOKUP(AF756,'【参考】数式用3'!$AD$15:$BA$23,MATCH(N756,'【参考】数式用3'!$AD$2:$BA$2,0)),"")</f>
        <v/>
      </c>
      <c r="Y756" s="861"/>
      <c r="Z756" s="864"/>
      <c r="AA756" s="870"/>
      <c r="AB756" s="852" t="str">
        <f>IFERROR(AA756*VLOOKUP(AG756,'【参考】数式用3'!$AD$24:$BA$27,MATCH(N756,'【参考】数式用3'!$AD$2:$BA$2,0)),"")</f>
        <v/>
      </c>
      <c r="AC756" s="878"/>
      <c r="AD756" s="881" t="str">
        <f t="shared" si="44"/>
        <v/>
      </c>
      <c r="AE756" s="884" t="str">
        <f t="shared" si="45"/>
        <v/>
      </c>
      <c r="AF756" s="884" t="str">
        <f t="shared" si="46"/>
        <v/>
      </c>
      <c r="AG756" s="884" t="str">
        <f t="shared" si="47"/>
        <v/>
      </c>
    </row>
    <row r="757" spans="1:33" ht="24.9" customHeight="1">
      <c r="A757" s="729">
        <v>742</v>
      </c>
      <c r="B757" s="742" t="str">
        <f>IF(基本情報入力シート!C794="","",基本情報入力シート!C794)</f>
        <v/>
      </c>
      <c r="C757" s="750"/>
      <c r="D757" s="750"/>
      <c r="E757" s="750"/>
      <c r="F757" s="750"/>
      <c r="G757" s="750"/>
      <c r="H757" s="750"/>
      <c r="I757" s="761"/>
      <c r="J757" s="767" t="str">
        <f>IF(基本情報入力シート!M794="","",基本情報入力シート!M794)</f>
        <v/>
      </c>
      <c r="K757" s="768" t="str">
        <f>IF(基本情報入力シート!R794="","",基本情報入力シート!R794)</f>
        <v/>
      </c>
      <c r="L757" s="768" t="str">
        <f>IF(基本情報入力シート!W794="","",基本情報入力シート!W794)</f>
        <v/>
      </c>
      <c r="M757" s="784" t="str">
        <f>IF(基本情報入力シート!X794="","",基本情報入力シート!X794)</f>
        <v/>
      </c>
      <c r="N757" s="796" t="str">
        <f>IF(基本情報入力シート!Y794="","",基本情報入力シート!Y794)</f>
        <v/>
      </c>
      <c r="O757" s="804"/>
      <c r="P757" s="808"/>
      <c r="Q757" s="813"/>
      <c r="R757" s="820"/>
      <c r="S757" s="825"/>
      <c r="T757" s="830" t="str">
        <f>IFERROR(S757*VLOOKUP(AE757,'【参考】数式用3'!$AD$3:$BA$14,MATCH(N757,'【参考】数式用3'!$AD$2:$BA$2,0)),"")</f>
        <v/>
      </c>
      <c r="U757" s="835"/>
      <c r="V757" s="842"/>
      <c r="W757" s="843"/>
      <c r="X757" s="852" t="str">
        <f>IFERROR(V757*VLOOKUP(AF757,'【参考】数式用3'!$AD$15:$BA$23,MATCH(N757,'【参考】数式用3'!$AD$2:$BA$2,0)),"")</f>
        <v/>
      </c>
      <c r="Y757" s="861"/>
      <c r="Z757" s="864"/>
      <c r="AA757" s="870"/>
      <c r="AB757" s="852" t="str">
        <f>IFERROR(AA757*VLOOKUP(AG757,'【参考】数式用3'!$AD$24:$BA$27,MATCH(N757,'【参考】数式用3'!$AD$2:$BA$2,0)),"")</f>
        <v/>
      </c>
      <c r="AC757" s="878"/>
      <c r="AD757" s="881" t="str">
        <f t="shared" si="44"/>
        <v/>
      </c>
      <c r="AE757" s="884" t="str">
        <f t="shared" si="45"/>
        <v/>
      </c>
      <c r="AF757" s="884" t="str">
        <f t="shared" si="46"/>
        <v/>
      </c>
      <c r="AG757" s="884" t="str">
        <f t="shared" si="47"/>
        <v/>
      </c>
    </row>
    <row r="758" spans="1:33" ht="24.9" customHeight="1">
      <c r="A758" s="729">
        <v>743</v>
      </c>
      <c r="B758" s="742" t="str">
        <f>IF(基本情報入力シート!C795="","",基本情報入力シート!C795)</f>
        <v/>
      </c>
      <c r="C758" s="750"/>
      <c r="D758" s="750"/>
      <c r="E758" s="750"/>
      <c r="F758" s="750"/>
      <c r="G758" s="750"/>
      <c r="H758" s="750"/>
      <c r="I758" s="761"/>
      <c r="J758" s="767" t="str">
        <f>IF(基本情報入力シート!M795="","",基本情報入力シート!M795)</f>
        <v/>
      </c>
      <c r="K758" s="768" t="str">
        <f>IF(基本情報入力シート!R795="","",基本情報入力シート!R795)</f>
        <v/>
      </c>
      <c r="L758" s="768" t="str">
        <f>IF(基本情報入力シート!W795="","",基本情報入力シート!W795)</f>
        <v/>
      </c>
      <c r="M758" s="784" t="str">
        <f>IF(基本情報入力シート!X795="","",基本情報入力シート!X795)</f>
        <v/>
      </c>
      <c r="N758" s="796" t="str">
        <f>IF(基本情報入力シート!Y795="","",基本情報入力シート!Y795)</f>
        <v/>
      </c>
      <c r="O758" s="804"/>
      <c r="P758" s="808"/>
      <c r="Q758" s="813"/>
      <c r="R758" s="820"/>
      <c r="S758" s="825"/>
      <c r="T758" s="830" t="str">
        <f>IFERROR(S758*VLOOKUP(AE758,'【参考】数式用3'!$AD$3:$BA$14,MATCH(N758,'【参考】数式用3'!$AD$2:$BA$2,0)),"")</f>
        <v/>
      </c>
      <c r="U758" s="835"/>
      <c r="V758" s="842"/>
      <c r="W758" s="843"/>
      <c r="X758" s="852" t="str">
        <f>IFERROR(V758*VLOOKUP(AF758,'【参考】数式用3'!$AD$15:$BA$23,MATCH(N758,'【参考】数式用3'!$AD$2:$BA$2,0)),"")</f>
        <v/>
      </c>
      <c r="Y758" s="861"/>
      <c r="Z758" s="864"/>
      <c r="AA758" s="870"/>
      <c r="AB758" s="852" t="str">
        <f>IFERROR(AA758*VLOOKUP(AG758,'【参考】数式用3'!$AD$24:$BA$27,MATCH(N758,'【参考】数式用3'!$AD$2:$BA$2,0)),"")</f>
        <v/>
      </c>
      <c r="AC758" s="878"/>
      <c r="AD758" s="881" t="str">
        <f t="shared" si="44"/>
        <v/>
      </c>
      <c r="AE758" s="884" t="str">
        <f t="shared" si="45"/>
        <v/>
      </c>
      <c r="AF758" s="884" t="str">
        <f t="shared" si="46"/>
        <v/>
      </c>
      <c r="AG758" s="884" t="str">
        <f t="shared" si="47"/>
        <v/>
      </c>
    </row>
    <row r="759" spans="1:33" ht="24.9" customHeight="1">
      <c r="A759" s="729">
        <v>744</v>
      </c>
      <c r="B759" s="742" t="str">
        <f>IF(基本情報入力シート!C796="","",基本情報入力シート!C796)</f>
        <v/>
      </c>
      <c r="C759" s="750"/>
      <c r="D759" s="750"/>
      <c r="E759" s="750"/>
      <c r="F759" s="750"/>
      <c r="G759" s="750"/>
      <c r="H759" s="750"/>
      <c r="I759" s="761"/>
      <c r="J759" s="767" t="str">
        <f>IF(基本情報入力シート!M796="","",基本情報入力シート!M796)</f>
        <v/>
      </c>
      <c r="K759" s="768" t="str">
        <f>IF(基本情報入力シート!R796="","",基本情報入力シート!R796)</f>
        <v/>
      </c>
      <c r="L759" s="768" t="str">
        <f>IF(基本情報入力シート!W796="","",基本情報入力シート!W796)</f>
        <v/>
      </c>
      <c r="M759" s="784" t="str">
        <f>IF(基本情報入力シート!X796="","",基本情報入力シート!X796)</f>
        <v/>
      </c>
      <c r="N759" s="796" t="str">
        <f>IF(基本情報入力シート!Y796="","",基本情報入力シート!Y796)</f>
        <v/>
      </c>
      <c r="O759" s="804"/>
      <c r="P759" s="808"/>
      <c r="Q759" s="813"/>
      <c r="R759" s="820"/>
      <c r="S759" s="825"/>
      <c r="T759" s="830" t="str">
        <f>IFERROR(S759*VLOOKUP(AE759,'【参考】数式用3'!$AD$3:$BA$14,MATCH(N759,'【参考】数式用3'!$AD$2:$BA$2,0)),"")</f>
        <v/>
      </c>
      <c r="U759" s="835"/>
      <c r="V759" s="842"/>
      <c r="W759" s="843"/>
      <c r="X759" s="852" t="str">
        <f>IFERROR(V759*VLOOKUP(AF759,'【参考】数式用3'!$AD$15:$BA$23,MATCH(N759,'【参考】数式用3'!$AD$2:$BA$2,0)),"")</f>
        <v/>
      </c>
      <c r="Y759" s="861"/>
      <c r="Z759" s="864"/>
      <c r="AA759" s="870"/>
      <c r="AB759" s="852" t="str">
        <f>IFERROR(AA759*VLOOKUP(AG759,'【参考】数式用3'!$AD$24:$BA$27,MATCH(N759,'【参考】数式用3'!$AD$2:$BA$2,0)),"")</f>
        <v/>
      </c>
      <c r="AC759" s="878"/>
      <c r="AD759" s="881" t="str">
        <f t="shared" si="44"/>
        <v/>
      </c>
      <c r="AE759" s="884" t="str">
        <f t="shared" si="45"/>
        <v/>
      </c>
      <c r="AF759" s="884" t="str">
        <f t="shared" si="46"/>
        <v/>
      </c>
      <c r="AG759" s="884" t="str">
        <f t="shared" si="47"/>
        <v/>
      </c>
    </row>
    <row r="760" spans="1:33" ht="24.9" customHeight="1">
      <c r="A760" s="729">
        <v>745</v>
      </c>
      <c r="B760" s="742" t="str">
        <f>IF(基本情報入力シート!C797="","",基本情報入力シート!C797)</f>
        <v/>
      </c>
      <c r="C760" s="750"/>
      <c r="D760" s="750"/>
      <c r="E760" s="750"/>
      <c r="F760" s="750"/>
      <c r="G760" s="750"/>
      <c r="H760" s="750"/>
      <c r="I760" s="761"/>
      <c r="J760" s="767" t="str">
        <f>IF(基本情報入力シート!M797="","",基本情報入力シート!M797)</f>
        <v/>
      </c>
      <c r="K760" s="768" t="str">
        <f>IF(基本情報入力シート!R797="","",基本情報入力シート!R797)</f>
        <v/>
      </c>
      <c r="L760" s="768" t="str">
        <f>IF(基本情報入力シート!W797="","",基本情報入力シート!W797)</f>
        <v/>
      </c>
      <c r="M760" s="784" t="str">
        <f>IF(基本情報入力シート!X797="","",基本情報入力シート!X797)</f>
        <v/>
      </c>
      <c r="N760" s="796" t="str">
        <f>IF(基本情報入力シート!Y797="","",基本情報入力シート!Y797)</f>
        <v/>
      </c>
      <c r="O760" s="804"/>
      <c r="P760" s="808"/>
      <c r="Q760" s="813"/>
      <c r="R760" s="820"/>
      <c r="S760" s="825"/>
      <c r="T760" s="830" t="str">
        <f>IFERROR(S760*VLOOKUP(AE760,'【参考】数式用3'!$AD$3:$BA$14,MATCH(N760,'【参考】数式用3'!$AD$2:$BA$2,0)),"")</f>
        <v/>
      </c>
      <c r="U760" s="835"/>
      <c r="V760" s="842"/>
      <c r="W760" s="843"/>
      <c r="X760" s="852" t="str">
        <f>IFERROR(V760*VLOOKUP(AF760,'【参考】数式用3'!$AD$15:$BA$23,MATCH(N760,'【参考】数式用3'!$AD$2:$BA$2,0)),"")</f>
        <v/>
      </c>
      <c r="Y760" s="861"/>
      <c r="Z760" s="864"/>
      <c r="AA760" s="870"/>
      <c r="AB760" s="852" t="str">
        <f>IFERROR(AA760*VLOOKUP(AG760,'【参考】数式用3'!$AD$24:$BA$27,MATCH(N760,'【参考】数式用3'!$AD$2:$BA$2,0)),"")</f>
        <v/>
      </c>
      <c r="AC760" s="878"/>
      <c r="AD760" s="881" t="str">
        <f t="shared" si="44"/>
        <v/>
      </c>
      <c r="AE760" s="884" t="str">
        <f t="shared" si="45"/>
        <v/>
      </c>
      <c r="AF760" s="884" t="str">
        <f t="shared" si="46"/>
        <v/>
      </c>
      <c r="AG760" s="884" t="str">
        <f t="shared" si="47"/>
        <v/>
      </c>
    </row>
    <row r="761" spans="1:33" ht="24.9" customHeight="1">
      <c r="A761" s="729">
        <v>746</v>
      </c>
      <c r="B761" s="742" t="str">
        <f>IF(基本情報入力シート!C798="","",基本情報入力シート!C798)</f>
        <v/>
      </c>
      <c r="C761" s="750"/>
      <c r="D761" s="750"/>
      <c r="E761" s="750"/>
      <c r="F761" s="750"/>
      <c r="G761" s="750"/>
      <c r="H761" s="750"/>
      <c r="I761" s="761"/>
      <c r="J761" s="767" t="str">
        <f>IF(基本情報入力シート!M798="","",基本情報入力シート!M798)</f>
        <v/>
      </c>
      <c r="K761" s="768" t="str">
        <f>IF(基本情報入力シート!R798="","",基本情報入力シート!R798)</f>
        <v/>
      </c>
      <c r="L761" s="768" t="str">
        <f>IF(基本情報入力シート!W798="","",基本情報入力シート!W798)</f>
        <v/>
      </c>
      <c r="M761" s="784" t="str">
        <f>IF(基本情報入力シート!X798="","",基本情報入力シート!X798)</f>
        <v/>
      </c>
      <c r="N761" s="796" t="str">
        <f>IF(基本情報入力シート!Y798="","",基本情報入力シート!Y798)</f>
        <v/>
      </c>
      <c r="O761" s="804"/>
      <c r="P761" s="808"/>
      <c r="Q761" s="813"/>
      <c r="R761" s="820"/>
      <c r="S761" s="825"/>
      <c r="T761" s="830" t="str">
        <f>IFERROR(S761*VLOOKUP(AE761,'【参考】数式用3'!$AD$3:$BA$14,MATCH(N761,'【参考】数式用3'!$AD$2:$BA$2,0)),"")</f>
        <v/>
      </c>
      <c r="U761" s="835"/>
      <c r="V761" s="842"/>
      <c r="W761" s="843"/>
      <c r="X761" s="852" t="str">
        <f>IFERROR(V761*VLOOKUP(AF761,'【参考】数式用3'!$AD$15:$BA$23,MATCH(N761,'【参考】数式用3'!$AD$2:$BA$2,0)),"")</f>
        <v/>
      </c>
      <c r="Y761" s="861"/>
      <c r="Z761" s="864"/>
      <c r="AA761" s="870"/>
      <c r="AB761" s="852" t="str">
        <f>IFERROR(AA761*VLOOKUP(AG761,'【参考】数式用3'!$AD$24:$BA$27,MATCH(N761,'【参考】数式用3'!$AD$2:$BA$2,0)),"")</f>
        <v/>
      </c>
      <c r="AC761" s="878"/>
      <c r="AD761" s="881" t="str">
        <f t="shared" si="44"/>
        <v/>
      </c>
      <c r="AE761" s="884" t="str">
        <f t="shared" si="45"/>
        <v/>
      </c>
      <c r="AF761" s="884" t="str">
        <f t="shared" si="46"/>
        <v/>
      </c>
      <c r="AG761" s="884" t="str">
        <f t="shared" si="47"/>
        <v/>
      </c>
    </row>
    <row r="762" spans="1:33" ht="24.9" customHeight="1">
      <c r="A762" s="729">
        <v>747</v>
      </c>
      <c r="B762" s="742" t="str">
        <f>IF(基本情報入力シート!C799="","",基本情報入力シート!C799)</f>
        <v/>
      </c>
      <c r="C762" s="750"/>
      <c r="D762" s="750"/>
      <c r="E762" s="750"/>
      <c r="F762" s="750"/>
      <c r="G762" s="750"/>
      <c r="H762" s="750"/>
      <c r="I762" s="761"/>
      <c r="J762" s="767" t="str">
        <f>IF(基本情報入力シート!M799="","",基本情報入力シート!M799)</f>
        <v/>
      </c>
      <c r="K762" s="768" t="str">
        <f>IF(基本情報入力シート!R799="","",基本情報入力シート!R799)</f>
        <v/>
      </c>
      <c r="L762" s="768" t="str">
        <f>IF(基本情報入力シート!W799="","",基本情報入力シート!W799)</f>
        <v/>
      </c>
      <c r="M762" s="784" t="str">
        <f>IF(基本情報入力シート!X799="","",基本情報入力シート!X799)</f>
        <v/>
      </c>
      <c r="N762" s="796" t="str">
        <f>IF(基本情報入力シート!Y799="","",基本情報入力シート!Y799)</f>
        <v/>
      </c>
      <c r="O762" s="804"/>
      <c r="P762" s="808"/>
      <c r="Q762" s="813"/>
      <c r="R762" s="820"/>
      <c r="S762" s="825"/>
      <c r="T762" s="830" t="str">
        <f>IFERROR(S762*VLOOKUP(AE762,'【参考】数式用3'!$AD$3:$BA$14,MATCH(N762,'【参考】数式用3'!$AD$2:$BA$2,0)),"")</f>
        <v/>
      </c>
      <c r="U762" s="835"/>
      <c r="V762" s="842"/>
      <c r="W762" s="843"/>
      <c r="X762" s="852" t="str">
        <f>IFERROR(V762*VLOOKUP(AF762,'【参考】数式用3'!$AD$15:$BA$23,MATCH(N762,'【参考】数式用3'!$AD$2:$BA$2,0)),"")</f>
        <v/>
      </c>
      <c r="Y762" s="861"/>
      <c r="Z762" s="864"/>
      <c r="AA762" s="870"/>
      <c r="AB762" s="852" t="str">
        <f>IFERROR(AA762*VLOOKUP(AG762,'【参考】数式用3'!$AD$24:$BA$27,MATCH(N762,'【参考】数式用3'!$AD$2:$BA$2,0)),"")</f>
        <v/>
      </c>
      <c r="AC762" s="878"/>
      <c r="AD762" s="881" t="str">
        <f t="shared" si="44"/>
        <v/>
      </c>
      <c r="AE762" s="884" t="str">
        <f t="shared" si="45"/>
        <v/>
      </c>
      <c r="AF762" s="884" t="str">
        <f t="shared" si="46"/>
        <v/>
      </c>
      <c r="AG762" s="884" t="str">
        <f t="shared" si="47"/>
        <v/>
      </c>
    </row>
    <row r="763" spans="1:33" ht="24.9" customHeight="1">
      <c r="A763" s="729">
        <v>748</v>
      </c>
      <c r="B763" s="742" t="str">
        <f>IF(基本情報入力シート!C800="","",基本情報入力シート!C800)</f>
        <v/>
      </c>
      <c r="C763" s="750"/>
      <c r="D763" s="750"/>
      <c r="E763" s="750"/>
      <c r="F763" s="750"/>
      <c r="G763" s="750"/>
      <c r="H763" s="750"/>
      <c r="I763" s="761"/>
      <c r="J763" s="767" t="str">
        <f>IF(基本情報入力シート!M800="","",基本情報入力シート!M800)</f>
        <v/>
      </c>
      <c r="K763" s="768" t="str">
        <f>IF(基本情報入力シート!R800="","",基本情報入力シート!R800)</f>
        <v/>
      </c>
      <c r="L763" s="768" t="str">
        <f>IF(基本情報入力シート!W800="","",基本情報入力シート!W800)</f>
        <v/>
      </c>
      <c r="M763" s="784" t="str">
        <f>IF(基本情報入力シート!X800="","",基本情報入力シート!X800)</f>
        <v/>
      </c>
      <c r="N763" s="796" t="str">
        <f>IF(基本情報入力シート!Y800="","",基本情報入力シート!Y800)</f>
        <v/>
      </c>
      <c r="O763" s="804"/>
      <c r="P763" s="808"/>
      <c r="Q763" s="813"/>
      <c r="R763" s="820"/>
      <c r="S763" s="825"/>
      <c r="T763" s="830" t="str">
        <f>IFERROR(S763*VLOOKUP(AE763,'【参考】数式用3'!$AD$3:$BA$14,MATCH(N763,'【参考】数式用3'!$AD$2:$BA$2,0)),"")</f>
        <v/>
      </c>
      <c r="U763" s="835"/>
      <c r="V763" s="842"/>
      <c r="W763" s="843"/>
      <c r="X763" s="852" t="str">
        <f>IFERROR(V763*VLOOKUP(AF763,'【参考】数式用3'!$AD$15:$BA$23,MATCH(N763,'【参考】数式用3'!$AD$2:$BA$2,0)),"")</f>
        <v/>
      </c>
      <c r="Y763" s="861"/>
      <c r="Z763" s="864"/>
      <c r="AA763" s="870"/>
      <c r="AB763" s="852" t="str">
        <f>IFERROR(AA763*VLOOKUP(AG763,'【参考】数式用3'!$AD$24:$BA$27,MATCH(N763,'【参考】数式用3'!$AD$2:$BA$2,0)),"")</f>
        <v/>
      </c>
      <c r="AC763" s="878"/>
      <c r="AD763" s="881" t="str">
        <f t="shared" si="44"/>
        <v/>
      </c>
      <c r="AE763" s="884" t="str">
        <f t="shared" si="45"/>
        <v/>
      </c>
      <c r="AF763" s="884" t="str">
        <f t="shared" si="46"/>
        <v/>
      </c>
      <c r="AG763" s="884" t="str">
        <f t="shared" si="47"/>
        <v/>
      </c>
    </row>
    <row r="764" spans="1:33" ht="24.9" customHeight="1">
      <c r="A764" s="729">
        <v>749</v>
      </c>
      <c r="B764" s="742" t="str">
        <f>IF(基本情報入力シート!C801="","",基本情報入力シート!C801)</f>
        <v/>
      </c>
      <c r="C764" s="750"/>
      <c r="D764" s="750"/>
      <c r="E764" s="750"/>
      <c r="F764" s="750"/>
      <c r="G764" s="750"/>
      <c r="H764" s="750"/>
      <c r="I764" s="761"/>
      <c r="J764" s="767" t="str">
        <f>IF(基本情報入力シート!M801="","",基本情報入力シート!M801)</f>
        <v/>
      </c>
      <c r="K764" s="768" t="str">
        <f>IF(基本情報入力シート!R801="","",基本情報入力シート!R801)</f>
        <v/>
      </c>
      <c r="L764" s="768" t="str">
        <f>IF(基本情報入力シート!W801="","",基本情報入力シート!W801)</f>
        <v/>
      </c>
      <c r="M764" s="784" t="str">
        <f>IF(基本情報入力シート!X801="","",基本情報入力シート!X801)</f>
        <v/>
      </c>
      <c r="N764" s="796" t="str">
        <f>IF(基本情報入力シート!Y801="","",基本情報入力シート!Y801)</f>
        <v/>
      </c>
      <c r="O764" s="804"/>
      <c r="P764" s="808"/>
      <c r="Q764" s="813"/>
      <c r="R764" s="820"/>
      <c r="S764" s="825"/>
      <c r="T764" s="830" t="str">
        <f>IFERROR(S764*VLOOKUP(AE764,'【参考】数式用3'!$AD$3:$BA$14,MATCH(N764,'【参考】数式用3'!$AD$2:$BA$2,0)),"")</f>
        <v/>
      </c>
      <c r="U764" s="835"/>
      <c r="V764" s="842"/>
      <c r="W764" s="843"/>
      <c r="X764" s="852" t="str">
        <f>IFERROR(V764*VLOOKUP(AF764,'【参考】数式用3'!$AD$15:$BA$23,MATCH(N764,'【参考】数式用3'!$AD$2:$BA$2,0)),"")</f>
        <v/>
      </c>
      <c r="Y764" s="861"/>
      <c r="Z764" s="864"/>
      <c r="AA764" s="870"/>
      <c r="AB764" s="852" t="str">
        <f>IFERROR(AA764*VLOOKUP(AG764,'【参考】数式用3'!$AD$24:$BA$27,MATCH(N764,'【参考】数式用3'!$AD$2:$BA$2,0)),"")</f>
        <v/>
      </c>
      <c r="AC764" s="878"/>
      <c r="AD764" s="881" t="str">
        <f t="shared" si="44"/>
        <v/>
      </c>
      <c r="AE764" s="884" t="str">
        <f t="shared" si="45"/>
        <v/>
      </c>
      <c r="AF764" s="884" t="str">
        <f t="shared" si="46"/>
        <v/>
      </c>
      <c r="AG764" s="884" t="str">
        <f t="shared" si="47"/>
        <v/>
      </c>
    </row>
    <row r="765" spans="1:33" ht="24.9" customHeight="1">
      <c r="A765" s="729">
        <v>750</v>
      </c>
      <c r="B765" s="742" t="str">
        <f>IF(基本情報入力シート!C802="","",基本情報入力シート!C802)</f>
        <v/>
      </c>
      <c r="C765" s="750"/>
      <c r="D765" s="750"/>
      <c r="E765" s="750"/>
      <c r="F765" s="750"/>
      <c r="G765" s="750"/>
      <c r="H765" s="750"/>
      <c r="I765" s="761"/>
      <c r="J765" s="767" t="str">
        <f>IF(基本情報入力シート!M802="","",基本情報入力シート!M802)</f>
        <v/>
      </c>
      <c r="K765" s="768" t="str">
        <f>IF(基本情報入力シート!R802="","",基本情報入力シート!R802)</f>
        <v/>
      </c>
      <c r="L765" s="768" t="str">
        <f>IF(基本情報入力シート!W802="","",基本情報入力シート!W802)</f>
        <v/>
      </c>
      <c r="M765" s="784" t="str">
        <f>IF(基本情報入力シート!X802="","",基本情報入力シート!X802)</f>
        <v/>
      </c>
      <c r="N765" s="796" t="str">
        <f>IF(基本情報入力シート!Y802="","",基本情報入力シート!Y802)</f>
        <v/>
      </c>
      <c r="O765" s="804"/>
      <c r="P765" s="808"/>
      <c r="Q765" s="813"/>
      <c r="R765" s="820"/>
      <c r="S765" s="825"/>
      <c r="T765" s="830" t="str">
        <f>IFERROR(S765*VLOOKUP(AE765,'【参考】数式用3'!$AD$3:$BA$14,MATCH(N765,'【参考】数式用3'!$AD$2:$BA$2,0)),"")</f>
        <v/>
      </c>
      <c r="U765" s="835"/>
      <c r="V765" s="842"/>
      <c r="W765" s="843"/>
      <c r="X765" s="852" t="str">
        <f>IFERROR(V765*VLOOKUP(AF765,'【参考】数式用3'!$AD$15:$BA$23,MATCH(N765,'【参考】数式用3'!$AD$2:$BA$2,0)),"")</f>
        <v/>
      </c>
      <c r="Y765" s="861"/>
      <c r="Z765" s="864"/>
      <c r="AA765" s="870"/>
      <c r="AB765" s="852" t="str">
        <f>IFERROR(AA765*VLOOKUP(AG765,'【参考】数式用3'!$AD$24:$BA$27,MATCH(N765,'【参考】数式用3'!$AD$2:$BA$2,0)),"")</f>
        <v/>
      </c>
      <c r="AC765" s="878"/>
      <c r="AD765" s="881" t="str">
        <f t="shared" si="44"/>
        <v/>
      </c>
      <c r="AE765" s="884" t="str">
        <f t="shared" si="45"/>
        <v/>
      </c>
      <c r="AF765" s="884" t="str">
        <f t="shared" si="46"/>
        <v/>
      </c>
      <c r="AG765" s="884" t="str">
        <f t="shared" si="47"/>
        <v/>
      </c>
    </row>
    <row r="766" spans="1:33" ht="24.9" customHeight="1">
      <c r="A766" s="729">
        <v>751</v>
      </c>
      <c r="B766" s="742" t="str">
        <f>IF(基本情報入力シート!C803="","",基本情報入力シート!C803)</f>
        <v/>
      </c>
      <c r="C766" s="750"/>
      <c r="D766" s="750"/>
      <c r="E766" s="750"/>
      <c r="F766" s="750"/>
      <c r="G766" s="750"/>
      <c r="H766" s="750"/>
      <c r="I766" s="761"/>
      <c r="J766" s="767" t="str">
        <f>IF(基本情報入力シート!M803="","",基本情報入力シート!M803)</f>
        <v/>
      </c>
      <c r="K766" s="768" t="str">
        <f>IF(基本情報入力シート!R803="","",基本情報入力シート!R803)</f>
        <v/>
      </c>
      <c r="L766" s="768" t="str">
        <f>IF(基本情報入力シート!W803="","",基本情報入力シート!W803)</f>
        <v/>
      </c>
      <c r="M766" s="784" t="str">
        <f>IF(基本情報入力シート!X803="","",基本情報入力シート!X803)</f>
        <v/>
      </c>
      <c r="N766" s="796" t="str">
        <f>IF(基本情報入力シート!Y803="","",基本情報入力シート!Y803)</f>
        <v/>
      </c>
      <c r="O766" s="804"/>
      <c r="P766" s="808"/>
      <c r="Q766" s="813"/>
      <c r="R766" s="820"/>
      <c r="S766" s="825"/>
      <c r="T766" s="830" t="str">
        <f>IFERROR(S766*VLOOKUP(AE766,'【参考】数式用3'!$AD$3:$BA$14,MATCH(N766,'【参考】数式用3'!$AD$2:$BA$2,0)),"")</f>
        <v/>
      </c>
      <c r="U766" s="835"/>
      <c r="V766" s="842"/>
      <c r="W766" s="843"/>
      <c r="X766" s="852" t="str">
        <f>IFERROR(V766*VLOOKUP(AF766,'【参考】数式用3'!$AD$15:$BA$23,MATCH(N766,'【参考】数式用3'!$AD$2:$BA$2,0)),"")</f>
        <v/>
      </c>
      <c r="Y766" s="861"/>
      <c r="Z766" s="864"/>
      <c r="AA766" s="870"/>
      <c r="AB766" s="852" t="str">
        <f>IFERROR(AA766*VLOOKUP(AG766,'【参考】数式用3'!$AD$24:$BA$27,MATCH(N766,'【参考】数式用3'!$AD$2:$BA$2,0)),"")</f>
        <v/>
      </c>
      <c r="AC766" s="878"/>
      <c r="AD766" s="881" t="str">
        <f t="shared" si="44"/>
        <v/>
      </c>
      <c r="AE766" s="884" t="str">
        <f t="shared" si="45"/>
        <v/>
      </c>
      <c r="AF766" s="884" t="str">
        <f t="shared" si="46"/>
        <v/>
      </c>
      <c r="AG766" s="884" t="str">
        <f t="shared" si="47"/>
        <v/>
      </c>
    </row>
    <row r="767" spans="1:33" ht="24.9" customHeight="1">
      <c r="A767" s="729">
        <v>752</v>
      </c>
      <c r="B767" s="742" t="str">
        <f>IF(基本情報入力シート!C804="","",基本情報入力シート!C804)</f>
        <v/>
      </c>
      <c r="C767" s="750"/>
      <c r="D767" s="750"/>
      <c r="E767" s="750"/>
      <c r="F767" s="750"/>
      <c r="G767" s="750"/>
      <c r="H767" s="750"/>
      <c r="I767" s="761"/>
      <c r="J767" s="767" t="str">
        <f>IF(基本情報入力シート!M804="","",基本情報入力シート!M804)</f>
        <v/>
      </c>
      <c r="K767" s="768" t="str">
        <f>IF(基本情報入力シート!R804="","",基本情報入力シート!R804)</f>
        <v/>
      </c>
      <c r="L767" s="768" t="str">
        <f>IF(基本情報入力シート!W804="","",基本情報入力シート!W804)</f>
        <v/>
      </c>
      <c r="M767" s="784" t="str">
        <f>IF(基本情報入力シート!X804="","",基本情報入力シート!X804)</f>
        <v/>
      </c>
      <c r="N767" s="796" t="str">
        <f>IF(基本情報入力シート!Y804="","",基本情報入力シート!Y804)</f>
        <v/>
      </c>
      <c r="O767" s="804"/>
      <c r="P767" s="808"/>
      <c r="Q767" s="813"/>
      <c r="R767" s="820"/>
      <c r="S767" s="825"/>
      <c r="T767" s="830" t="str">
        <f>IFERROR(S767*VLOOKUP(AE767,'【参考】数式用3'!$AD$3:$BA$14,MATCH(N767,'【参考】数式用3'!$AD$2:$BA$2,0)),"")</f>
        <v/>
      </c>
      <c r="U767" s="835"/>
      <c r="V767" s="842"/>
      <c r="W767" s="843"/>
      <c r="X767" s="852" t="str">
        <f>IFERROR(V767*VLOOKUP(AF767,'【参考】数式用3'!$AD$15:$BA$23,MATCH(N767,'【参考】数式用3'!$AD$2:$BA$2,0)),"")</f>
        <v/>
      </c>
      <c r="Y767" s="861"/>
      <c r="Z767" s="864"/>
      <c r="AA767" s="870"/>
      <c r="AB767" s="852" t="str">
        <f>IFERROR(AA767*VLOOKUP(AG767,'【参考】数式用3'!$AD$24:$BA$27,MATCH(N767,'【参考】数式用3'!$AD$2:$BA$2,0)),"")</f>
        <v/>
      </c>
      <c r="AC767" s="878"/>
      <c r="AD767" s="881" t="str">
        <f t="shared" si="44"/>
        <v/>
      </c>
      <c r="AE767" s="884" t="str">
        <f t="shared" si="45"/>
        <v/>
      </c>
      <c r="AF767" s="884" t="str">
        <f t="shared" si="46"/>
        <v/>
      </c>
      <c r="AG767" s="884" t="str">
        <f t="shared" si="47"/>
        <v/>
      </c>
    </row>
    <row r="768" spans="1:33" ht="24.9" customHeight="1">
      <c r="A768" s="729">
        <v>753</v>
      </c>
      <c r="B768" s="742" t="str">
        <f>IF(基本情報入力シート!C805="","",基本情報入力シート!C805)</f>
        <v/>
      </c>
      <c r="C768" s="750"/>
      <c r="D768" s="750"/>
      <c r="E768" s="750"/>
      <c r="F768" s="750"/>
      <c r="G768" s="750"/>
      <c r="H768" s="750"/>
      <c r="I768" s="761"/>
      <c r="J768" s="767" t="str">
        <f>IF(基本情報入力シート!M805="","",基本情報入力シート!M805)</f>
        <v/>
      </c>
      <c r="K768" s="768" t="str">
        <f>IF(基本情報入力シート!R805="","",基本情報入力シート!R805)</f>
        <v/>
      </c>
      <c r="L768" s="768" t="str">
        <f>IF(基本情報入力シート!W805="","",基本情報入力シート!W805)</f>
        <v/>
      </c>
      <c r="M768" s="784" t="str">
        <f>IF(基本情報入力シート!X805="","",基本情報入力シート!X805)</f>
        <v/>
      </c>
      <c r="N768" s="796" t="str">
        <f>IF(基本情報入力シート!Y805="","",基本情報入力シート!Y805)</f>
        <v/>
      </c>
      <c r="O768" s="804"/>
      <c r="P768" s="808"/>
      <c r="Q768" s="813"/>
      <c r="R768" s="820"/>
      <c r="S768" s="825"/>
      <c r="T768" s="830" t="str">
        <f>IFERROR(S768*VLOOKUP(AE768,'【参考】数式用3'!$AD$3:$BA$14,MATCH(N768,'【参考】数式用3'!$AD$2:$BA$2,0)),"")</f>
        <v/>
      </c>
      <c r="U768" s="835"/>
      <c r="V768" s="842"/>
      <c r="W768" s="843"/>
      <c r="X768" s="852" t="str">
        <f>IFERROR(V768*VLOOKUP(AF768,'【参考】数式用3'!$AD$15:$BA$23,MATCH(N768,'【参考】数式用3'!$AD$2:$BA$2,0)),"")</f>
        <v/>
      </c>
      <c r="Y768" s="861"/>
      <c r="Z768" s="864"/>
      <c r="AA768" s="870"/>
      <c r="AB768" s="852" t="str">
        <f>IFERROR(AA768*VLOOKUP(AG768,'【参考】数式用3'!$AD$24:$BA$27,MATCH(N768,'【参考】数式用3'!$AD$2:$BA$2,0)),"")</f>
        <v/>
      </c>
      <c r="AC768" s="878"/>
      <c r="AD768" s="881" t="str">
        <f t="shared" si="44"/>
        <v/>
      </c>
      <c r="AE768" s="884" t="str">
        <f t="shared" si="45"/>
        <v/>
      </c>
      <c r="AF768" s="884" t="str">
        <f t="shared" si="46"/>
        <v/>
      </c>
      <c r="AG768" s="884" t="str">
        <f t="shared" si="47"/>
        <v/>
      </c>
    </row>
    <row r="769" spans="1:33" ht="24.9" customHeight="1">
      <c r="A769" s="729">
        <v>754</v>
      </c>
      <c r="B769" s="742" t="str">
        <f>IF(基本情報入力シート!C806="","",基本情報入力シート!C806)</f>
        <v/>
      </c>
      <c r="C769" s="750"/>
      <c r="D769" s="750"/>
      <c r="E769" s="750"/>
      <c r="F769" s="750"/>
      <c r="G769" s="750"/>
      <c r="H769" s="750"/>
      <c r="I769" s="761"/>
      <c r="J769" s="767" t="str">
        <f>IF(基本情報入力シート!M806="","",基本情報入力シート!M806)</f>
        <v/>
      </c>
      <c r="K769" s="768" t="str">
        <f>IF(基本情報入力シート!R806="","",基本情報入力シート!R806)</f>
        <v/>
      </c>
      <c r="L769" s="768" t="str">
        <f>IF(基本情報入力シート!W806="","",基本情報入力シート!W806)</f>
        <v/>
      </c>
      <c r="M769" s="784" t="str">
        <f>IF(基本情報入力シート!X806="","",基本情報入力シート!X806)</f>
        <v/>
      </c>
      <c r="N769" s="796" t="str">
        <f>IF(基本情報入力シート!Y806="","",基本情報入力シート!Y806)</f>
        <v/>
      </c>
      <c r="O769" s="804"/>
      <c r="P769" s="808"/>
      <c r="Q769" s="813"/>
      <c r="R769" s="820"/>
      <c r="S769" s="825"/>
      <c r="T769" s="830" t="str">
        <f>IFERROR(S769*VLOOKUP(AE769,'【参考】数式用3'!$AD$3:$BA$14,MATCH(N769,'【参考】数式用3'!$AD$2:$BA$2,0)),"")</f>
        <v/>
      </c>
      <c r="U769" s="835"/>
      <c r="V769" s="842"/>
      <c r="W769" s="843"/>
      <c r="X769" s="852" t="str">
        <f>IFERROR(V769*VLOOKUP(AF769,'【参考】数式用3'!$AD$15:$BA$23,MATCH(N769,'【参考】数式用3'!$AD$2:$BA$2,0)),"")</f>
        <v/>
      </c>
      <c r="Y769" s="861"/>
      <c r="Z769" s="864"/>
      <c r="AA769" s="870"/>
      <c r="AB769" s="852" t="str">
        <f>IFERROR(AA769*VLOOKUP(AG769,'【参考】数式用3'!$AD$24:$BA$27,MATCH(N769,'【参考】数式用3'!$AD$2:$BA$2,0)),"")</f>
        <v/>
      </c>
      <c r="AC769" s="878"/>
      <c r="AD769" s="881" t="str">
        <f t="shared" si="44"/>
        <v/>
      </c>
      <c r="AE769" s="884" t="str">
        <f t="shared" si="45"/>
        <v/>
      </c>
      <c r="AF769" s="884" t="str">
        <f t="shared" si="46"/>
        <v/>
      </c>
      <c r="AG769" s="884" t="str">
        <f t="shared" si="47"/>
        <v/>
      </c>
    </row>
    <row r="770" spans="1:33" ht="24.9" customHeight="1">
      <c r="A770" s="729">
        <v>755</v>
      </c>
      <c r="B770" s="742" t="str">
        <f>IF(基本情報入力シート!C807="","",基本情報入力シート!C807)</f>
        <v/>
      </c>
      <c r="C770" s="750"/>
      <c r="D770" s="750"/>
      <c r="E770" s="750"/>
      <c r="F770" s="750"/>
      <c r="G770" s="750"/>
      <c r="H770" s="750"/>
      <c r="I770" s="761"/>
      <c r="J770" s="767" t="str">
        <f>IF(基本情報入力シート!M807="","",基本情報入力シート!M807)</f>
        <v/>
      </c>
      <c r="K770" s="768" t="str">
        <f>IF(基本情報入力シート!R807="","",基本情報入力シート!R807)</f>
        <v/>
      </c>
      <c r="L770" s="768" t="str">
        <f>IF(基本情報入力シート!W807="","",基本情報入力シート!W807)</f>
        <v/>
      </c>
      <c r="M770" s="784" t="str">
        <f>IF(基本情報入力シート!X807="","",基本情報入力シート!X807)</f>
        <v/>
      </c>
      <c r="N770" s="796" t="str">
        <f>IF(基本情報入力シート!Y807="","",基本情報入力シート!Y807)</f>
        <v/>
      </c>
      <c r="O770" s="804"/>
      <c r="P770" s="808"/>
      <c r="Q770" s="813"/>
      <c r="R770" s="820"/>
      <c r="S770" s="825"/>
      <c r="T770" s="830" t="str">
        <f>IFERROR(S770*VLOOKUP(AE770,'【参考】数式用3'!$AD$3:$BA$14,MATCH(N770,'【参考】数式用3'!$AD$2:$BA$2,0)),"")</f>
        <v/>
      </c>
      <c r="U770" s="835"/>
      <c r="V770" s="842"/>
      <c r="W770" s="843"/>
      <c r="X770" s="852" t="str">
        <f>IFERROR(V770*VLOOKUP(AF770,'【参考】数式用3'!$AD$15:$BA$23,MATCH(N770,'【参考】数式用3'!$AD$2:$BA$2,0)),"")</f>
        <v/>
      </c>
      <c r="Y770" s="861"/>
      <c r="Z770" s="864"/>
      <c r="AA770" s="870"/>
      <c r="AB770" s="852" t="str">
        <f>IFERROR(AA770*VLOOKUP(AG770,'【参考】数式用3'!$AD$24:$BA$27,MATCH(N770,'【参考】数式用3'!$AD$2:$BA$2,0)),"")</f>
        <v/>
      </c>
      <c r="AC770" s="878"/>
      <c r="AD770" s="881" t="str">
        <f t="shared" si="44"/>
        <v/>
      </c>
      <c r="AE770" s="884" t="str">
        <f t="shared" si="45"/>
        <v/>
      </c>
      <c r="AF770" s="884" t="str">
        <f t="shared" si="46"/>
        <v/>
      </c>
      <c r="AG770" s="884" t="str">
        <f t="shared" si="47"/>
        <v/>
      </c>
    </row>
    <row r="771" spans="1:33" ht="24.9" customHeight="1">
      <c r="A771" s="729">
        <v>756</v>
      </c>
      <c r="B771" s="742" t="str">
        <f>IF(基本情報入力シート!C808="","",基本情報入力シート!C808)</f>
        <v/>
      </c>
      <c r="C771" s="750"/>
      <c r="D771" s="750"/>
      <c r="E771" s="750"/>
      <c r="F771" s="750"/>
      <c r="G771" s="750"/>
      <c r="H771" s="750"/>
      <c r="I771" s="761"/>
      <c r="J771" s="767" t="str">
        <f>IF(基本情報入力シート!M808="","",基本情報入力シート!M808)</f>
        <v/>
      </c>
      <c r="K771" s="768" t="str">
        <f>IF(基本情報入力シート!R808="","",基本情報入力シート!R808)</f>
        <v/>
      </c>
      <c r="L771" s="768" t="str">
        <f>IF(基本情報入力シート!W808="","",基本情報入力シート!W808)</f>
        <v/>
      </c>
      <c r="M771" s="784" t="str">
        <f>IF(基本情報入力シート!X808="","",基本情報入力シート!X808)</f>
        <v/>
      </c>
      <c r="N771" s="796" t="str">
        <f>IF(基本情報入力シート!Y808="","",基本情報入力シート!Y808)</f>
        <v/>
      </c>
      <c r="O771" s="804"/>
      <c r="P771" s="808"/>
      <c r="Q771" s="813"/>
      <c r="R771" s="820"/>
      <c r="S771" s="825"/>
      <c r="T771" s="830" t="str">
        <f>IFERROR(S771*VLOOKUP(AE771,'【参考】数式用3'!$AD$3:$BA$14,MATCH(N771,'【参考】数式用3'!$AD$2:$BA$2,0)),"")</f>
        <v/>
      </c>
      <c r="U771" s="835"/>
      <c r="V771" s="842"/>
      <c r="W771" s="843"/>
      <c r="X771" s="852" t="str">
        <f>IFERROR(V771*VLOOKUP(AF771,'【参考】数式用3'!$AD$15:$BA$23,MATCH(N771,'【参考】数式用3'!$AD$2:$BA$2,0)),"")</f>
        <v/>
      </c>
      <c r="Y771" s="861"/>
      <c r="Z771" s="864"/>
      <c r="AA771" s="870"/>
      <c r="AB771" s="852" t="str">
        <f>IFERROR(AA771*VLOOKUP(AG771,'【参考】数式用3'!$AD$24:$BA$27,MATCH(N771,'【参考】数式用3'!$AD$2:$BA$2,0)),"")</f>
        <v/>
      </c>
      <c r="AC771" s="878"/>
      <c r="AD771" s="881" t="str">
        <f t="shared" si="44"/>
        <v/>
      </c>
      <c r="AE771" s="884" t="str">
        <f t="shared" si="45"/>
        <v/>
      </c>
      <c r="AF771" s="884" t="str">
        <f t="shared" si="46"/>
        <v/>
      </c>
      <c r="AG771" s="884" t="str">
        <f t="shared" si="47"/>
        <v/>
      </c>
    </row>
    <row r="772" spans="1:33" ht="24.9" customHeight="1">
      <c r="A772" s="729">
        <v>757</v>
      </c>
      <c r="B772" s="742" t="str">
        <f>IF(基本情報入力シート!C809="","",基本情報入力シート!C809)</f>
        <v/>
      </c>
      <c r="C772" s="750"/>
      <c r="D772" s="750"/>
      <c r="E772" s="750"/>
      <c r="F772" s="750"/>
      <c r="G772" s="750"/>
      <c r="H772" s="750"/>
      <c r="I772" s="761"/>
      <c r="J772" s="767" t="str">
        <f>IF(基本情報入力シート!M809="","",基本情報入力シート!M809)</f>
        <v/>
      </c>
      <c r="K772" s="768" t="str">
        <f>IF(基本情報入力シート!R809="","",基本情報入力シート!R809)</f>
        <v/>
      </c>
      <c r="L772" s="768" t="str">
        <f>IF(基本情報入力シート!W809="","",基本情報入力シート!W809)</f>
        <v/>
      </c>
      <c r="M772" s="784" t="str">
        <f>IF(基本情報入力シート!X809="","",基本情報入力シート!X809)</f>
        <v/>
      </c>
      <c r="N772" s="796" t="str">
        <f>IF(基本情報入力シート!Y809="","",基本情報入力シート!Y809)</f>
        <v/>
      </c>
      <c r="O772" s="804"/>
      <c r="P772" s="808"/>
      <c r="Q772" s="813"/>
      <c r="R772" s="820"/>
      <c r="S772" s="825"/>
      <c r="T772" s="830" t="str">
        <f>IFERROR(S772*VLOOKUP(AE772,'【参考】数式用3'!$AD$3:$BA$14,MATCH(N772,'【参考】数式用3'!$AD$2:$BA$2,0)),"")</f>
        <v/>
      </c>
      <c r="U772" s="835"/>
      <c r="V772" s="842"/>
      <c r="W772" s="843"/>
      <c r="X772" s="852" t="str">
        <f>IFERROR(V772*VLOOKUP(AF772,'【参考】数式用3'!$AD$15:$BA$23,MATCH(N772,'【参考】数式用3'!$AD$2:$BA$2,0)),"")</f>
        <v/>
      </c>
      <c r="Y772" s="861"/>
      <c r="Z772" s="864"/>
      <c r="AA772" s="870"/>
      <c r="AB772" s="852" t="str">
        <f>IFERROR(AA772*VLOOKUP(AG772,'【参考】数式用3'!$AD$24:$BA$27,MATCH(N772,'【参考】数式用3'!$AD$2:$BA$2,0)),"")</f>
        <v/>
      </c>
      <c r="AC772" s="878"/>
      <c r="AD772" s="881" t="str">
        <f t="shared" si="44"/>
        <v/>
      </c>
      <c r="AE772" s="884" t="str">
        <f t="shared" si="45"/>
        <v/>
      </c>
      <c r="AF772" s="884" t="str">
        <f t="shared" si="46"/>
        <v/>
      </c>
      <c r="AG772" s="884" t="str">
        <f t="shared" si="47"/>
        <v/>
      </c>
    </row>
    <row r="773" spans="1:33" ht="24.9" customHeight="1">
      <c r="A773" s="729">
        <v>758</v>
      </c>
      <c r="B773" s="742" t="str">
        <f>IF(基本情報入力シート!C810="","",基本情報入力シート!C810)</f>
        <v/>
      </c>
      <c r="C773" s="750"/>
      <c r="D773" s="750"/>
      <c r="E773" s="750"/>
      <c r="F773" s="750"/>
      <c r="G773" s="750"/>
      <c r="H773" s="750"/>
      <c r="I773" s="761"/>
      <c r="J773" s="767" t="str">
        <f>IF(基本情報入力シート!M810="","",基本情報入力シート!M810)</f>
        <v/>
      </c>
      <c r="K773" s="768" t="str">
        <f>IF(基本情報入力シート!R810="","",基本情報入力シート!R810)</f>
        <v/>
      </c>
      <c r="L773" s="768" t="str">
        <f>IF(基本情報入力シート!W810="","",基本情報入力シート!W810)</f>
        <v/>
      </c>
      <c r="M773" s="784" t="str">
        <f>IF(基本情報入力シート!X810="","",基本情報入力シート!X810)</f>
        <v/>
      </c>
      <c r="N773" s="796" t="str">
        <f>IF(基本情報入力シート!Y810="","",基本情報入力シート!Y810)</f>
        <v/>
      </c>
      <c r="O773" s="804"/>
      <c r="P773" s="808"/>
      <c r="Q773" s="813"/>
      <c r="R773" s="820"/>
      <c r="S773" s="825"/>
      <c r="T773" s="830" t="str">
        <f>IFERROR(S773*VLOOKUP(AE773,'【参考】数式用3'!$AD$3:$BA$14,MATCH(N773,'【参考】数式用3'!$AD$2:$BA$2,0)),"")</f>
        <v/>
      </c>
      <c r="U773" s="835"/>
      <c r="V773" s="842"/>
      <c r="W773" s="843"/>
      <c r="X773" s="852" t="str">
        <f>IFERROR(V773*VLOOKUP(AF773,'【参考】数式用3'!$AD$15:$BA$23,MATCH(N773,'【参考】数式用3'!$AD$2:$BA$2,0)),"")</f>
        <v/>
      </c>
      <c r="Y773" s="861"/>
      <c r="Z773" s="864"/>
      <c r="AA773" s="870"/>
      <c r="AB773" s="852" t="str">
        <f>IFERROR(AA773*VLOOKUP(AG773,'【参考】数式用3'!$AD$24:$BA$27,MATCH(N773,'【参考】数式用3'!$AD$2:$BA$2,0)),"")</f>
        <v/>
      </c>
      <c r="AC773" s="878"/>
      <c r="AD773" s="881" t="str">
        <f t="shared" si="44"/>
        <v/>
      </c>
      <c r="AE773" s="884" t="str">
        <f t="shared" si="45"/>
        <v/>
      </c>
      <c r="AF773" s="884" t="str">
        <f t="shared" si="46"/>
        <v/>
      </c>
      <c r="AG773" s="884" t="str">
        <f t="shared" si="47"/>
        <v/>
      </c>
    </row>
    <row r="774" spans="1:33" ht="24.9" customHeight="1">
      <c r="A774" s="729">
        <v>759</v>
      </c>
      <c r="B774" s="742" t="str">
        <f>IF(基本情報入力シート!C811="","",基本情報入力シート!C811)</f>
        <v/>
      </c>
      <c r="C774" s="750"/>
      <c r="D774" s="750"/>
      <c r="E774" s="750"/>
      <c r="F774" s="750"/>
      <c r="G774" s="750"/>
      <c r="H774" s="750"/>
      <c r="I774" s="761"/>
      <c r="J774" s="767" t="str">
        <f>IF(基本情報入力シート!M811="","",基本情報入力シート!M811)</f>
        <v/>
      </c>
      <c r="K774" s="768" t="str">
        <f>IF(基本情報入力シート!R811="","",基本情報入力シート!R811)</f>
        <v/>
      </c>
      <c r="L774" s="768" t="str">
        <f>IF(基本情報入力シート!W811="","",基本情報入力シート!W811)</f>
        <v/>
      </c>
      <c r="M774" s="784" t="str">
        <f>IF(基本情報入力シート!X811="","",基本情報入力シート!X811)</f>
        <v/>
      </c>
      <c r="N774" s="796" t="str">
        <f>IF(基本情報入力シート!Y811="","",基本情報入力シート!Y811)</f>
        <v/>
      </c>
      <c r="O774" s="804"/>
      <c r="P774" s="808"/>
      <c r="Q774" s="813"/>
      <c r="R774" s="820"/>
      <c r="S774" s="825"/>
      <c r="T774" s="830" t="str">
        <f>IFERROR(S774*VLOOKUP(AE774,'【参考】数式用3'!$AD$3:$BA$14,MATCH(N774,'【参考】数式用3'!$AD$2:$BA$2,0)),"")</f>
        <v/>
      </c>
      <c r="U774" s="835"/>
      <c r="V774" s="842"/>
      <c r="W774" s="843"/>
      <c r="X774" s="852" t="str">
        <f>IFERROR(V774*VLOOKUP(AF774,'【参考】数式用3'!$AD$15:$BA$23,MATCH(N774,'【参考】数式用3'!$AD$2:$BA$2,0)),"")</f>
        <v/>
      </c>
      <c r="Y774" s="861"/>
      <c r="Z774" s="864"/>
      <c r="AA774" s="870"/>
      <c r="AB774" s="852" t="str">
        <f>IFERROR(AA774*VLOOKUP(AG774,'【参考】数式用3'!$AD$24:$BA$27,MATCH(N774,'【参考】数式用3'!$AD$2:$BA$2,0)),"")</f>
        <v/>
      </c>
      <c r="AC774" s="878"/>
      <c r="AD774" s="881" t="str">
        <f t="shared" si="44"/>
        <v/>
      </c>
      <c r="AE774" s="884" t="str">
        <f t="shared" si="45"/>
        <v/>
      </c>
      <c r="AF774" s="884" t="str">
        <f t="shared" si="46"/>
        <v/>
      </c>
      <c r="AG774" s="884" t="str">
        <f t="shared" si="47"/>
        <v/>
      </c>
    </row>
    <row r="775" spans="1:33" ht="24.9" customHeight="1">
      <c r="A775" s="729">
        <v>760</v>
      </c>
      <c r="B775" s="742" t="str">
        <f>IF(基本情報入力シート!C812="","",基本情報入力シート!C812)</f>
        <v/>
      </c>
      <c r="C775" s="750"/>
      <c r="D775" s="750"/>
      <c r="E775" s="750"/>
      <c r="F775" s="750"/>
      <c r="G775" s="750"/>
      <c r="H775" s="750"/>
      <c r="I775" s="761"/>
      <c r="J775" s="767" t="str">
        <f>IF(基本情報入力シート!M812="","",基本情報入力シート!M812)</f>
        <v/>
      </c>
      <c r="K775" s="768" t="str">
        <f>IF(基本情報入力シート!R812="","",基本情報入力シート!R812)</f>
        <v/>
      </c>
      <c r="L775" s="768" t="str">
        <f>IF(基本情報入力シート!W812="","",基本情報入力シート!W812)</f>
        <v/>
      </c>
      <c r="M775" s="784" t="str">
        <f>IF(基本情報入力シート!X812="","",基本情報入力シート!X812)</f>
        <v/>
      </c>
      <c r="N775" s="796" t="str">
        <f>IF(基本情報入力シート!Y812="","",基本情報入力シート!Y812)</f>
        <v/>
      </c>
      <c r="O775" s="804"/>
      <c r="P775" s="808"/>
      <c r="Q775" s="813"/>
      <c r="R775" s="820"/>
      <c r="S775" s="825"/>
      <c r="T775" s="830" t="str">
        <f>IFERROR(S775*VLOOKUP(AE775,'【参考】数式用3'!$AD$3:$BA$14,MATCH(N775,'【参考】数式用3'!$AD$2:$BA$2,0)),"")</f>
        <v/>
      </c>
      <c r="U775" s="835"/>
      <c r="V775" s="842"/>
      <c r="W775" s="843"/>
      <c r="X775" s="852" t="str">
        <f>IFERROR(V775*VLOOKUP(AF775,'【参考】数式用3'!$AD$15:$BA$23,MATCH(N775,'【参考】数式用3'!$AD$2:$BA$2,0)),"")</f>
        <v/>
      </c>
      <c r="Y775" s="861"/>
      <c r="Z775" s="864"/>
      <c r="AA775" s="870"/>
      <c r="AB775" s="852" t="str">
        <f>IFERROR(AA775*VLOOKUP(AG775,'【参考】数式用3'!$AD$24:$BA$27,MATCH(N775,'【参考】数式用3'!$AD$2:$BA$2,0)),"")</f>
        <v/>
      </c>
      <c r="AC775" s="878"/>
      <c r="AD775" s="881" t="str">
        <f t="shared" si="44"/>
        <v/>
      </c>
      <c r="AE775" s="884" t="str">
        <f t="shared" si="45"/>
        <v/>
      </c>
      <c r="AF775" s="884" t="str">
        <f t="shared" si="46"/>
        <v/>
      </c>
      <c r="AG775" s="884" t="str">
        <f t="shared" si="47"/>
        <v/>
      </c>
    </row>
    <row r="776" spans="1:33" ht="24.9" customHeight="1">
      <c r="A776" s="729">
        <v>761</v>
      </c>
      <c r="B776" s="742" t="str">
        <f>IF(基本情報入力シート!C813="","",基本情報入力シート!C813)</f>
        <v/>
      </c>
      <c r="C776" s="750"/>
      <c r="D776" s="750"/>
      <c r="E776" s="750"/>
      <c r="F776" s="750"/>
      <c r="G776" s="750"/>
      <c r="H776" s="750"/>
      <c r="I776" s="761"/>
      <c r="J776" s="767" t="str">
        <f>IF(基本情報入力シート!M813="","",基本情報入力シート!M813)</f>
        <v/>
      </c>
      <c r="K776" s="768" t="str">
        <f>IF(基本情報入力シート!R813="","",基本情報入力シート!R813)</f>
        <v/>
      </c>
      <c r="L776" s="768" t="str">
        <f>IF(基本情報入力シート!W813="","",基本情報入力シート!W813)</f>
        <v/>
      </c>
      <c r="M776" s="784" t="str">
        <f>IF(基本情報入力シート!X813="","",基本情報入力シート!X813)</f>
        <v/>
      </c>
      <c r="N776" s="796" t="str">
        <f>IF(基本情報入力シート!Y813="","",基本情報入力シート!Y813)</f>
        <v/>
      </c>
      <c r="O776" s="804"/>
      <c r="P776" s="808"/>
      <c r="Q776" s="813"/>
      <c r="R776" s="820"/>
      <c r="S776" s="825"/>
      <c r="T776" s="830" t="str">
        <f>IFERROR(S776*VLOOKUP(AE776,'【参考】数式用3'!$AD$3:$BA$14,MATCH(N776,'【参考】数式用3'!$AD$2:$BA$2,0)),"")</f>
        <v/>
      </c>
      <c r="U776" s="835"/>
      <c r="V776" s="842"/>
      <c r="W776" s="843"/>
      <c r="X776" s="852" t="str">
        <f>IFERROR(V776*VLOOKUP(AF776,'【参考】数式用3'!$AD$15:$BA$23,MATCH(N776,'【参考】数式用3'!$AD$2:$BA$2,0)),"")</f>
        <v/>
      </c>
      <c r="Y776" s="861"/>
      <c r="Z776" s="864"/>
      <c r="AA776" s="870"/>
      <c r="AB776" s="852" t="str">
        <f>IFERROR(AA776*VLOOKUP(AG776,'【参考】数式用3'!$AD$24:$BA$27,MATCH(N776,'【参考】数式用3'!$AD$2:$BA$2,0)),"")</f>
        <v/>
      </c>
      <c r="AC776" s="878"/>
      <c r="AD776" s="881" t="str">
        <f t="shared" si="44"/>
        <v/>
      </c>
      <c r="AE776" s="884" t="str">
        <f t="shared" si="45"/>
        <v/>
      </c>
      <c r="AF776" s="884" t="str">
        <f t="shared" si="46"/>
        <v/>
      </c>
      <c r="AG776" s="884" t="str">
        <f t="shared" si="47"/>
        <v/>
      </c>
    </row>
    <row r="777" spans="1:33" ht="24.9" customHeight="1">
      <c r="A777" s="729">
        <v>762</v>
      </c>
      <c r="B777" s="742" t="str">
        <f>IF(基本情報入力シート!C814="","",基本情報入力シート!C814)</f>
        <v/>
      </c>
      <c r="C777" s="750"/>
      <c r="D777" s="750"/>
      <c r="E777" s="750"/>
      <c r="F777" s="750"/>
      <c r="G777" s="750"/>
      <c r="H777" s="750"/>
      <c r="I777" s="761"/>
      <c r="J777" s="767" t="str">
        <f>IF(基本情報入力シート!M814="","",基本情報入力シート!M814)</f>
        <v/>
      </c>
      <c r="K777" s="768" t="str">
        <f>IF(基本情報入力シート!R814="","",基本情報入力シート!R814)</f>
        <v/>
      </c>
      <c r="L777" s="768" t="str">
        <f>IF(基本情報入力シート!W814="","",基本情報入力シート!W814)</f>
        <v/>
      </c>
      <c r="M777" s="784" t="str">
        <f>IF(基本情報入力シート!X814="","",基本情報入力シート!X814)</f>
        <v/>
      </c>
      <c r="N777" s="796" t="str">
        <f>IF(基本情報入力シート!Y814="","",基本情報入力シート!Y814)</f>
        <v/>
      </c>
      <c r="O777" s="804"/>
      <c r="P777" s="808"/>
      <c r="Q777" s="813"/>
      <c r="R777" s="820"/>
      <c r="S777" s="825"/>
      <c r="T777" s="830" t="str">
        <f>IFERROR(S777*VLOOKUP(AE777,'【参考】数式用3'!$AD$3:$BA$14,MATCH(N777,'【参考】数式用3'!$AD$2:$BA$2,0)),"")</f>
        <v/>
      </c>
      <c r="U777" s="835"/>
      <c r="V777" s="842"/>
      <c r="W777" s="843"/>
      <c r="X777" s="852" t="str">
        <f>IFERROR(V777*VLOOKUP(AF777,'【参考】数式用3'!$AD$15:$BA$23,MATCH(N777,'【参考】数式用3'!$AD$2:$BA$2,0)),"")</f>
        <v/>
      </c>
      <c r="Y777" s="861"/>
      <c r="Z777" s="864"/>
      <c r="AA777" s="870"/>
      <c r="AB777" s="852" t="str">
        <f>IFERROR(AA777*VLOOKUP(AG777,'【参考】数式用3'!$AD$24:$BA$27,MATCH(N777,'【参考】数式用3'!$AD$2:$BA$2,0)),"")</f>
        <v/>
      </c>
      <c r="AC777" s="878"/>
      <c r="AD777" s="881" t="str">
        <f t="shared" si="44"/>
        <v/>
      </c>
      <c r="AE777" s="884" t="str">
        <f t="shared" si="45"/>
        <v/>
      </c>
      <c r="AF777" s="884" t="str">
        <f t="shared" si="46"/>
        <v/>
      </c>
      <c r="AG777" s="884" t="str">
        <f t="shared" si="47"/>
        <v/>
      </c>
    </row>
    <row r="778" spans="1:33" ht="24.9" customHeight="1">
      <c r="A778" s="729">
        <v>763</v>
      </c>
      <c r="B778" s="742" t="str">
        <f>IF(基本情報入力シート!C815="","",基本情報入力シート!C815)</f>
        <v/>
      </c>
      <c r="C778" s="750"/>
      <c r="D778" s="750"/>
      <c r="E778" s="750"/>
      <c r="F778" s="750"/>
      <c r="G778" s="750"/>
      <c r="H778" s="750"/>
      <c r="I778" s="761"/>
      <c r="J778" s="767" t="str">
        <f>IF(基本情報入力シート!M815="","",基本情報入力シート!M815)</f>
        <v/>
      </c>
      <c r="K778" s="768" t="str">
        <f>IF(基本情報入力シート!R815="","",基本情報入力シート!R815)</f>
        <v/>
      </c>
      <c r="L778" s="768" t="str">
        <f>IF(基本情報入力シート!W815="","",基本情報入力シート!W815)</f>
        <v/>
      </c>
      <c r="M778" s="784" t="str">
        <f>IF(基本情報入力シート!X815="","",基本情報入力シート!X815)</f>
        <v/>
      </c>
      <c r="N778" s="796" t="str">
        <f>IF(基本情報入力シート!Y815="","",基本情報入力シート!Y815)</f>
        <v/>
      </c>
      <c r="O778" s="804"/>
      <c r="P778" s="808"/>
      <c r="Q778" s="813"/>
      <c r="R778" s="820"/>
      <c r="S778" s="825"/>
      <c r="T778" s="830" t="str">
        <f>IFERROR(S778*VLOOKUP(AE778,'【参考】数式用3'!$AD$3:$BA$14,MATCH(N778,'【参考】数式用3'!$AD$2:$BA$2,0)),"")</f>
        <v/>
      </c>
      <c r="U778" s="835"/>
      <c r="V778" s="842"/>
      <c r="W778" s="843"/>
      <c r="X778" s="852" t="str">
        <f>IFERROR(V778*VLOOKUP(AF778,'【参考】数式用3'!$AD$15:$BA$23,MATCH(N778,'【参考】数式用3'!$AD$2:$BA$2,0)),"")</f>
        <v/>
      </c>
      <c r="Y778" s="861"/>
      <c r="Z778" s="864"/>
      <c r="AA778" s="870"/>
      <c r="AB778" s="852" t="str">
        <f>IFERROR(AA778*VLOOKUP(AG778,'【参考】数式用3'!$AD$24:$BA$27,MATCH(N778,'【参考】数式用3'!$AD$2:$BA$2,0)),"")</f>
        <v/>
      </c>
      <c r="AC778" s="878"/>
      <c r="AD778" s="881" t="str">
        <f t="shared" si="44"/>
        <v/>
      </c>
      <c r="AE778" s="884" t="str">
        <f t="shared" si="45"/>
        <v/>
      </c>
      <c r="AF778" s="884" t="str">
        <f t="shared" si="46"/>
        <v/>
      </c>
      <c r="AG778" s="884" t="str">
        <f t="shared" si="47"/>
        <v/>
      </c>
    </row>
    <row r="779" spans="1:33" ht="24.9" customHeight="1">
      <c r="A779" s="729">
        <v>764</v>
      </c>
      <c r="B779" s="742" t="str">
        <f>IF(基本情報入力シート!C816="","",基本情報入力シート!C816)</f>
        <v/>
      </c>
      <c r="C779" s="750"/>
      <c r="D779" s="750"/>
      <c r="E779" s="750"/>
      <c r="F779" s="750"/>
      <c r="G779" s="750"/>
      <c r="H779" s="750"/>
      <c r="I779" s="761"/>
      <c r="J779" s="767" t="str">
        <f>IF(基本情報入力シート!M816="","",基本情報入力シート!M816)</f>
        <v/>
      </c>
      <c r="K779" s="768" t="str">
        <f>IF(基本情報入力シート!R816="","",基本情報入力シート!R816)</f>
        <v/>
      </c>
      <c r="L779" s="768" t="str">
        <f>IF(基本情報入力シート!W816="","",基本情報入力シート!W816)</f>
        <v/>
      </c>
      <c r="M779" s="784" t="str">
        <f>IF(基本情報入力シート!X816="","",基本情報入力シート!X816)</f>
        <v/>
      </c>
      <c r="N779" s="796" t="str">
        <f>IF(基本情報入力シート!Y816="","",基本情報入力シート!Y816)</f>
        <v/>
      </c>
      <c r="O779" s="804"/>
      <c r="P779" s="808"/>
      <c r="Q779" s="813"/>
      <c r="R779" s="820"/>
      <c r="S779" s="825"/>
      <c r="T779" s="830" t="str">
        <f>IFERROR(S779*VLOOKUP(AE779,'【参考】数式用3'!$AD$3:$BA$14,MATCH(N779,'【参考】数式用3'!$AD$2:$BA$2,0)),"")</f>
        <v/>
      </c>
      <c r="U779" s="835"/>
      <c r="V779" s="842"/>
      <c r="W779" s="843"/>
      <c r="X779" s="852" t="str">
        <f>IFERROR(V779*VLOOKUP(AF779,'【参考】数式用3'!$AD$15:$BA$23,MATCH(N779,'【参考】数式用3'!$AD$2:$BA$2,0)),"")</f>
        <v/>
      </c>
      <c r="Y779" s="861"/>
      <c r="Z779" s="864"/>
      <c r="AA779" s="870"/>
      <c r="AB779" s="852" t="str">
        <f>IFERROR(AA779*VLOOKUP(AG779,'【参考】数式用3'!$AD$24:$BA$27,MATCH(N779,'【参考】数式用3'!$AD$2:$BA$2,0)),"")</f>
        <v/>
      </c>
      <c r="AC779" s="878"/>
      <c r="AD779" s="881" t="str">
        <f t="shared" si="44"/>
        <v/>
      </c>
      <c r="AE779" s="884" t="str">
        <f t="shared" si="45"/>
        <v/>
      </c>
      <c r="AF779" s="884" t="str">
        <f t="shared" si="46"/>
        <v/>
      </c>
      <c r="AG779" s="884" t="str">
        <f t="shared" si="47"/>
        <v/>
      </c>
    </row>
    <row r="780" spans="1:33" ht="24.9" customHeight="1">
      <c r="A780" s="729">
        <v>765</v>
      </c>
      <c r="B780" s="742" t="str">
        <f>IF(基本情報入力シート!C817="","",基本情報入力シート!C817)</f>
        <v/>
      </c>
      <c r="C780" s="750"/>
      <c r="D780" s="750"/>
      <c r="E780" s="750"/>
      <c r="F780" s="750"/>
      <c r="G780" s="750"/>
      <c r="H780" s="750"/>
      <c r="I780" s="761"/>
      <c r="J780" s="767" t="str">
        <f>IF(基本情報入力シート!M817="","",基本情報入力シート!M817)</f>
        <v/>
      </c>
      <c r="K780" s="768" t="str">
        <f>IF(基本情報入力シート!R817="","",基本情報入力シート!R817)</f>
        <v/>
      </c>
      <c r="L780" s="768" t="str">
        <f>IF(基本情報入力シート!W817="","",基本情報入力シート!W817)</f>
        <v/>
      </c>
      <c r="M780" s="784" t="str">
        <f>IF(基本情報入力シート!X817="","",基本情報入力シート!X817)</f>
        <v/>
      </c>
      <c r="N780" s="796" t="str">
        <f>IF(基本情報入力シート!Y817="","",基本情報入力シート!Y817)</f>
        <v/>
      </c>
      <c r="O780" s="804"/>
      <c r="P780" s="808"/>
      <c r="Q780" s="813"/>
      <c r="R780" s="820"/>
      <c r="S780" s="825"/>
      <c r="T780" s="830" t="str">
        <f>IFERROR(S780*VLOOKUP(AE780,'【参考】数式用3'!$AD$3:$BA$14,MATCH(N780,'【参考】数式用3'!$AD$2:$BA$2,0)),"")</f>
        <v/>
      </c>
      <c r="U780" s="835"/>
      <c r="V780" s="842"/>
      <c r="W780" s="843"/>
      <c r="X780" s="852" t="str">
        <f>IFERROR(V780*VLOOKUP(AF780,'【参考】数式用3'!$AD$15:$BA$23,MATCH(N780,'【参考】数式用3'!$AD$2:$BA$2,0)),"")</f>
        <v/>
      </c>
      <c r="Y780" s="861"/>
      <c r="Z780" s="864"/>
      <c r="AA780" s="870"/>
      <c r="AB780" s="852" t="str">
        <f>IFERROR(AA780*VLOOKUP(AG780,'【参考】数式用3'!$AD$24:$BA$27,MATCH(N780,'【参考】数式用3'!$AD$2:$BA$2,0)),"")</f>
        <v/>
      </c>
      <c r="AC780" s="878"/>
      <c r="AD780" s="881" t="str">
        <f t="shared" si="44"/>
        <v/>
      </c>
      <c r="AE780" s="884" t="str">
        <f t="shared" si="45"/>
        <v/>
      </c>
      <c r="AF780" s="884" t="str">
        <f t="shared" si="46"/>
        <v/>
      </c>
      <c r="AG780" s="884" t="str">
        <f t="shared" si="47"/>
        <v/>
      </c>
    </row>
    <row r="781" spans="1:33" ht="24.9" customHeight="1">
      <c r="A781" s="729">
        <v>766</v>
      </c>
      <c r="B781" s="742" t="str">
        <f>IF(基本情報入力シート!C818="","",基本情報入力シート!C818)</f>
        <v/>
      </c>
      <c r="C781" s="750"/>
      <c r="D781" s="750"/>
      <c r="E781" s="750"/>
      <c r="F781" s="750"/>
      <c r="G781" s="750"/>
      <c r="H781" s="750"/>
      <c r="I781" s="761"/>
      <c r="J781" s="767" t="str">
        <f>IF(基本情報入力シート!M818="","",基本情報入力シート!M818)</f>
        <v/>
      </c>
      <c r="K781" s="768" t="str">
        <f>IF(基本情報入力シート!R818="","",基本情報入力シート!R818)</f>
        <v/>
      </c>
      <c r="L781" s="768" t="str">
        <f>IF(基本情報入力シート!W818="","",基本情報入力シート!W818)</f>
        <v/>
      </c>
      <c r="M781" s="784" t="str">
        <f>IF(基本情報入力シート!X818="","",基本情報入力シート!X818)</f>
        <v/>
      </c>
      <c r="N781" s="796" t="str">
        <f>IF(基本情報入力シート!Y818="","",基本情報入力シート!Y818)</f>
        <v/>
      </c>
      <c r="O781" s="804"/>
      <c r="P781" s="808"/>
      <c r="Q781" s="813"/>
      <c r="R781" s="820"/>
      <c r="S781" s="825"/>
      <c r="T781" s="830" t="str">
        <f>IFERROR(S781*VLOOKUP(AE781,'【参考】数式用3'!$AD$3:$BA$14,MATCH(N781,'【参考】数式用3'!$AD$2:$BA$2,0)),"")</f>
        <v/>
      </c>
      <c r="U781" s="835"/>
      <c r="V781" s="842"/>
      <c r="W781" s="843"/>
      <c r="X781" s="852" t="str">
        <f>IFERROR(V781*VLOOKUP(AF781,'【参考】数式用3'!$AD$15:$BA$23,MATCH(N781,'【参考】数式用3'!$AD$2:$BA$2,0)),"")</f>
        <v/>
      </c>
      <c r="Y781" s="861"/>
      <c r="Z781" s="864"/>
      <c r="AA781" s="870"/>
      <c r="AB781" s="852" t="str">
        <f>IFERROR(AA781*VLOOKUP(AG781,'【参考】数式用3'!$AD$24:$BA$27,MATCH(N781,'【参考】数式用3'!$AD$2:$BA$2,0)),"")</f>
        <v/>
      </c>
      <c r="AC781" s="878"/>
      <c r="AD781" s="881" t="str">
        <f t="shared" si="44"/>
        <v/>
      </c>
      <c r="AE781" s="884" t="str">
        <f t="shared" si="45"/>
        <v/>
      </c>
      <c r="AF781" s="884" t="str">
        <f t="shared" si="46"/>
        <v/>
      </c>
      <c r="AG781" s="884" t="str">
        <f t="shared" si="47"/>
        <v/>
      </c>
    </row>
    <row r="782" spans="1:33" ht="24.9" customHeight="1">
      <c r="A782" s="729">
        <v>767</v>
      </c>
      <c r="B782" s="742" t="str">
        <f>IF(基本情報入力シート!C819="","",基本情報入力シート!C819)</f>
        <v/>
      </c>
      <c r="C782" s="750"/>
      <c r="D782" s="750"/>
      <c r="E782" s="750"/>
      <c r="F782" s="750"/>
      <c r="G782" s="750"/>
      <c r="H782" s="750"/>
      <c r="I782" s="761"/>
      <c r="J782" s="767" t="str">
        <f>IF(基本情報入力シート!M819="","",基本情報入力シート!M819)</f>
        <v/>
      </c>
      <c r="K782" s="768" t="str">
        <f>IF(基本情報入力シート!R819="","",基本情報入力シート!R819)</f>
        <v/>
      </c>
      <c r="L782" s="768" t="str">
        <f>IF(基本情報入力シート!W819="","",基本情報入力シート!W819)</f>
        <v/>
      </c>
      <c r="M782" s="784" t="str">
        <f>IF(基本情報入力シート!X819="","",基本情報入力シート!X819)</f>
        <v/>
      </c>
      <c r="N782" s="796" t="str">
        <f>IF(基本情報入力シート!Y819="","",基本情報入力シート!Y819)</f>
        <v/>
      </c>
      <c r="O782" s="804"/>
      <c r="P782" s="808"/>
      <c r="Q782" s="813"/>
      <c r="R782" s="820"/>
      <c r="S782" s="825"/>
      <c r="T782" s="830" t="str">
        <f>IFERROR(S782*VLOOKUP(AE782,'【参考】数式用3'!$AD$3:$BA$14,MATCH(N782,'【参考】数式用3'!$AD$2:$BA$2,0)),"")</f>
        <v/>
      </c>
      <c r="U782" s="835"/>
      <c r="V782" s="842"/>
      <c r="W782" s="843"/>
      <c r="X782" s="852" t="str">
        <f>IFERROR(V782*VLOOKUP(AF782,'【参考】数式用3'!$AD$15:$BA$23,MATCH(N782,'【参考】数式用3'!$AD$2:$BA$2,0)),"")</f>
        <v/>
      </c>
      <c r="Y782" s="861"/>
      <c r="Z782" s="864"/>
      <c r="AA782" s="870"/>
      <c r="AB782" s="852" t="str">
        <f>IFERROR(AA782*VLOOKUP(AG782,'【参考】数式用3'!$AD$24:$BA$27,MATCH(N782,'【参考】数式用3'!$AD$2:$BA$2,0)),"")</f>
        <v/>
      </c>
      <c r="AC782" s="878"/>
      <c r="AD782" s="881" t="str">
        <f t="shared" si="44"/>
        <v/>
      </c>
      <c r="AE782" s="884" t="str">
        <f t="shared" si="45"/>
        <v/>
      </c>
      <c r="AF782" s="884" t="str">
        <f t="shared" si="46"/>
        <v/>
      </c>
      <c r="AG782" s="884" t="str">
        <f t="shared" si="47"/>
        <v/>
      </c>
    </row>
    <row r="783" spans="1:33" ht="24.9" customHeight="1">
      <c r="A783" s="729">
        <v>768</v>
      </c>
      <c r="B783" s="742" t="str">
        <f>IF(基本情報入力シート!C820="","",基本情報入力シート!C820)</f>
        <v/>
      </c>
      <c r="C783" s="750"/>
      <c r="D783" s="750"/>
      <c r="E783" s="750"/>
      <c r="F783" s="750"/>
      <c r="G783" s="750"/>
      <c r="H783" s="750"/>
      <c r="I783" s="761"/>
      <c r="J783" s="767" t="str">
        <f>IF(基本情報入力シート!M820="","",基本情報入力シート!M820)</f>
        <v/>
      </c>
      <c r="K783" s="768" t="str">
        <f>IF(基本情報入力シート!R820="","",基本情報入力シート!R820)</f>
        <v/>
      </c>
      <c r="L783" s="768" t="str">
        <f>IF(基本情報入力シート!W820="","",基本情報入力シート!W820)</f>
        <v/>
      </c>
      <c r="M783" s="784" t="str">
        <f>IF(基本情報入力シート!X820="","",基本情報入力シート!X820)</f>
        <v/>
      </c>
      <c r="N783" s="796" t="str">
        <f>IF(基本情報入力シート!Y820="","",基本情報入力シート!Y820)</f>
        <v/>
      </c>
      <c r="O783" s="804"/>
      <c r="P783" s="808"/>
      <c r="Q783" s="813"/>
      <c r="R783" s="820"/>
      <c r="S783" s="825"/>
      <c r="T783" s="830" t="str">
        <f>IFERROR(S783*VLOOKUP(AE783,'【参考】数式用3'!$AD$3:$BA$14,MATCH(N783,'【参考】数式用3'!$AD$2:$BA$2,0)),"")</f>
        <v/>
      </c>
      <c r="U783" s="835"/>
      <c r="V783" s="842"/>
      <c r="W783" s="843"/>
      <c r="X783" s="852" t="str">
        <f>IFERROR(V783*VLOOKUP(AF783,'【参考】数式用3'!$AD$15:$BA$23,MATCH(N783,'【参考】数式用3'!$AD$2:$BA$2,0)),"")</f>
        <v/>
      </c>
      <c r="Y783" s="861"/>
      <c r="Z783" s="864"/>
      <c r="AA783" s="870"/>
      <c r="AB783" s="852" t="str">
        <f>IFERROR(AA783*VLOOKUP(AG783,'【参考】数式用3'!$AD$24:$BA$27,MATCH(N783,'【参考】数式用3'!$AD$2:$BA$2,0)),"")</f>
        <v/>
      </c>
      <c r="AC783" s="878"/>
      <c r="AD783" s="881" t="str">
        <f t="shared" si="44"/>
        <v/>
      </c>
      <c r="AE783" s="884" t="str">
        <f t="shared" si="45"/>
        <v/>
      </c>
      <c r="AF783" s="884" t="str">
        <f t="shared" si="46"/>
        <v/>
      </c>
      <c r="AG783" s="884" t="str">
        <f t="shared" si="47"/>
        <v/>
      </c>
    </row>
    <row r="784" spans="1:33" ht="24.9" customHeight="1">
      <c r="A784" s="729">
        <v>769</v>
      </c>
      <c r="B784" s="742" t="str">
        <f>IF(基本情報入力シート!C821="","",基本情報入力シート!C821)</f>
        <v/>
      </c>
      <c r="C784" s="750"/>
      <c r="D784" s="750"/>
      <c r="E784" s="750"/>
      <c r="F784" s="750"/>
      <c r="G784" s="750"/>
      <c r="H784" s="750"/>
      <c r="I784" s="761"/>
      <c r="J784" s="767" t="str">
        <f>IF(基本情報入力シート!M821="","",基本情報入力シート!M821)</f>
        <v/>
      </c>
      <c r="K784" s="768" t="str">
        <f>IF(基本情報入力シート!R821="","",基本情報入力シート!R821)</f>
        <v/>
      </c>
      <c r="L784" s="768" t="str">
        <f>IF(基本情報入力シート!W821="","",基本情報入力シート!W821)</f>
        <v/>
      </c>
      <c r="M784" s="784" t="str">
        <f>IF(基本情報入力シート!X821="","",基本情報入力シート!X821)</f>
        <v/>
      </c>
      <c r="N784" s="796" t="str">
        <f>IF(基本情報入力シート!Y821="","",基本情報入力シート!Y821)</f>
        <v/>
      </c>
      <c r="O784" s="804"/>
      <c r="P784" s="808"/>
      <c r="Q784" s="813"/>
      <c r="R784" s="820"/>
      <c r="S784" s="825"/>
      <c r="T784" s="830" t="str">
        <f>IFERROR(S784*VLOOKUP(AE784,'【参考】数式用3'!$AD$3:$BA$14,MATCH(N784,'【参考】数式用3'!$AD$2:$BA$2,0)),"")</f>
        <v/>
      </c>
      <c r="U784" s="835"/>
      <c r="V784" s="842"/>
      <c r="W784" s="843"/>
      <c r="X784" s="852" t="str">
        <f>IFERROR(V784*VLOOKUP(AF784,'【参考】数式用3'!$AD$15:$BA$23,MATCH(N784,'【参考】数式用3'!$AD$2:$BA$2,0)),"")</f>
        <v/>
      </c>
      <c r="Y784" s="861"/>
      <c r="Z784" s="864"/>
      <c r="AA784" s="870"/>
      <c r="AB784" s="852" t="str">
        <f>IFERROR(AA784*VLOOKUP(AG784,'【参考】数式用3'!$AD$24:$BA$27,MATCH(N784,'【参考】数式用3'!$AD$2:$BA$2,0)),"")</f>
        <v/>
      </c>
      <c r="AC784" s="878"/>
      <c r="AD784" s="881" t="str">
        <f t="shared" ref="AD784:AD847" si="48">IF(OR(U784="特定加算Ⅰ",U784="特定加算Ⅱ"),IF(OR(AND(N784&lt;&gt;"訪問型サービス（総合事業）",N784&lt;&gt;"通所型サービス（総合事業）",N784&lt;&gt;"（介護予防）短期入所生活介護",N784&lt;&gt;"（介護予防）短期入所療養介護（老健）",N784&lt;&gt;"（介護予防）短期入所療養介護 （病院等（老健以外）)",N784&lt;&gt;"（介護予防）短期入所療養介護（医療院）"),W784&lt;&gt;""),1,""),"")</f>
        <v/>
      </c>
      <c r="AE784" s="884" t="str">
        <f t="shared" ref="AE784:AE847" si="49">IF(AND(O784="",R784=""),"",O784&amp;"から"&amp;R784)</f>
        <v/>
      </c>
      <c r="AF784" s="884" t="str">
        <f t="shared" ref="AF784:AF847" si="50">IF(AND(P784="",U784=""),"",P784&amp;"から"&amp;U784)</f>
        <v/>
      </c>
      <c r="AG784" s="884" t="str">
        <f t="shared" ref="AG784:AG847" si="51">IF(AND(Q784="",Z784=""),"",Q784&amp;"から"&amp;Z784)</f>
        <v/>
      </c>
    </row>
    <row r="785" spans="1:33" ht="24.9" customHeight="1">
      <c r="A785" s="729">
        <v>770</v>
      </c>
      <c r="B785" s="742" t="str">
        <f>IF(基本情報入力シート!C822="","",基本情報入力シート!C822)</f>
        <v/>
      </c>
      <c r="C785" s="750"/>
      <c r="D785" s="750"/>
      <c r="E785" s="750"/>
      <c r="F785" s="750"/>
      <c r="G785" s="750"/>
      <c r="H785" s="750"/>
      <c r="I785" s="761"/>
      <c r="J785" s="767" t="str">
        <f>IF(基本情報入力シート!M822="","",基本情報入力シート!M822)</f>
        <v/>
      </c>
      <c r="K785" s="768" t="str">
        <f>IF(基本情報入力シート!R822="","",基本情報入力シート!R822)</f>
        <v/>
      </c>
      <c r="L785" s="768" t="str">
        <f>IF(基本情報入力シート!W822="","",基本情報入力シート!W822)</f>
        <v/>
      </c>
      <c r="M785" s="784" t="str">
        <f>IF(基本情報入力シート!X822="","",基本情報入力シート!X822)</f>
        <v/>
      </c>
      <c r="N785" s="796" t="str">
        <f>IF(基本情報入力シート!Y822="","",基本情報入力シート!Y822)</f>
        <v/>
      </c>
      <c r="O785" s="804"/>
      <c r="P785" s="808"/>
      <c r="Q785" s="813"/>
      <c r="R785" s="820"/>
      <c r="S785" s="825"/>
      <c r="T785" s="830" t="str">
        <f>IFERROR(S785*VLOOKUP(AE785,'【参考】数式用3'!$AD$3:$BA$14,MATCH(N785,'【参考】数式用3'!$AD$2:$BA$2,0)),"")</f>
        <v/>
      </c>
      <c r="U785" s="835"/>
      <c r="V785" s="842"/>
      <c r="W785" s="843"/>
      <c r="X785" s="852" t="str">
        <f>IFERROR(V785*VLOOKUP(AF785,'【参考】数式用3'!$AD$15:$BA$23,MATCH(N785,'【参考】数式用3'!$AD$2:$BA$2,0)),"")</f>
        <v/>
      </c>
      <c r="Y785" s="861"/>
      <c r="Z785" s="864"/>
      <c r="AA785" s="870"/>
      <c r="AB785" s="852" t="str">
        <f>IFERROR(AA785*VLOOKUP(AG785,'【参考】数式用3'!$AD$24:$BA$27,MATCH(N785,'【参考】数式用3'!$AD$2:$BA$2,0)),"")</f>
        <v/>
      </c>
      <c r="AC785" s="878"/>
      <c r="AD785" s="881" t="str">
        <f t="shared" si="48"/>
        <v/>
      </c>
      <c r="AE785" s="884" t="str">
        <f t="shared" si="49"/>
        <v/>
      </c>
      <c r="AF785" s="884" t="str">
        <f t="shared" si="50"/>
        <v/>
      </c>
      <c r="AG785" s="884" t="str">
        <f t="shared" si="51"/>
        <v/>
      </c>
    </row>
    <row r="786" spans="1:33" ht="24.9" customHeight="1">
      <c r="A786" s="729">
        <v>771</v>
      </c>
      <c r="B786" s="742" t="str">
        <f>IF(基本情報入力シート!C823="","",基本情報入力シート!C823)</f>
        <v/>
      </c>
      <c r="C786" s="750"/>
      <c r="D786" s="750"/>
      <c r="E786" s="750"/>
      <c r="F786" s="750"/>
      <c r="G786" s="750"/>
      <c r="H786" s="750"/>
      <c r="I786" s="761"/>
      <c r="J786" s="767" t="str">
        <f>IF(基本情報入力シート!M823="","",基本情報入力シート!M823)</f>
        <v/>
      </c>
      <c r="K786" s="768" t="str">
        <f>IF(基本情報入力シート!R823="","",基本情報入力シート!R823)</f>
        <v/>
      </c>
      <c r="L786" s="768" t="str">
        <f>IF(基本情報入力シート!W823="","",基本情報入力シート!W823)</f>
        <v/>
      </c>
      <c r="M786" s="784" t="str">
        <f>IF(基本情報入力シート!X823="","",基本情報入力シート!X823)</f>
        <v/>
      </c>
      <c r="N786" s="796" t="str">
        <f>IF(基本情報入力シート!Y823="","",基本情報入力シート!Y823)</f>
        <v/>
      </c>
      <c r="O786" s="804"/>
      <c r="P786" s="808"/>
      <c r="Q786" s="813"/>
      <c r="R786" s="820"/>
      <c r="S786" s="825"/>
      <c r="T786" s="830" t="str">
        <f>IFERROR(S786*VLOOKUP(AE786,'【参考】数式用3'!$AD$3:$BA$14,MATCH(N786,'【参考】数式用3'!$AD$2:$BA$2,0)),"")</f>
        <v/>
      </c>
      <c r="U786" s="835"/>
      <c r="V786" s="842"/>
      <c r="W786" s="843"/>
      <c r="X786" s="852" t="str">
        <f>IFERROR(V786*VLOOKUP(AF786,'【参考】数式用3'!$AD$15:$BA$23,MATCH(N786,'【参考】数式用3'!$AD$2:$BA$2,0)),"")</f>
        <v/>
      </c>
      <c r="Y786" s="861"/>
      <c r="Z786" s="864"/>
      <c r="AA786" s="870"/>
      <c r="AB786" s="852" t="str">
        <f>IFERROR(AA786*VLOOKUP(AG786,'【参考】数式用3'!$AD$24:$BA$27,MATCH(N786,'【参考】数式用3'!$AD$2:$BA$2,0)),"")</f>
        <v/>
      </c>
      <c r="AC786" s="878"/>
      <c r="AD786" s="881" t="str">
        <f t="shared" si="48"/>
        <v/>
      </c>
      <c r="AE786" s="884" t="str">
        <f t="shared" si="49"/>
        <v/>
      </c>
      <c r="AF786" s="884" t="str">
        <f t="shared" si="50"/>
        <v/>
      </c>
      <c r="AG786" s="884" t="str">
        <f t="shared" si="51"/>
        <v/>
      </c>
    </row>
    <row r="787" spans="1:33" ht="24.9" customHeight="1">
      <c r="A787" s="729">
        <v>772</v>
      </c>
      <c r="B787" s="742" t="str">
        <f>IF(基本情報入力シート!C824="","",基本情報入力シート!C824)</f>
        <v/>
      </c>
      <c r="C787" s="750"/>
      <c r="D787" s="750"/>
      <c r="E787" s="750"/>
      <c r="F787" s="750"/>
      <c r="G787" s="750"/>
      <c r="H787" s="750"/>
      <c r="I787" s="761"/>
      <c r="J787" s="767" t="str">
        <f>IF(基本情報入力シート!M824="","",基本情報入力シート!M824)</f>
        <v/>
      </c>
      <c r="K787" s="768" t="str">
        <f>IF(基本情報入力シート!R824="","",基本情報入力シート!R824)</f>
        <v/>
      </c>
      <c r="L787" s="768" t="str">
        <f>IF(基本情報入力シート!W824="","",基本情報入力シート!W824)</f>
        <v/>
      </c>
      <c r="M787" s="784" t="str">
        <f>IF(基本情報入力シート!X824="","",基本情報入力シート!X824)</f>
        <v/>
      </c>
      <c r="N787" s="796" t="str">
        <f>IF(基本情報入力シート!Y824="","",基本情報入力シート!Y824)</f>
        <v/>
      </c>
      <c r="O787" s="804"/>
      <c r="P787" s="808"/>
      <c r="Q787" s="813"/>
      <c r="R787" s="820"/>
      <c r="S787" s="825"/>
      <c r="T787" s="830" t="str">
        <f>IFERROR(S787*VLOOKUP(AE787,'【参考】数式用3'!$AD$3:$BA$14,MATCH(N787,'【参考】数式用3'!$AD$2:$BA$2,0)),"")</f>
        <v/>
      </c>
      <c r="U787" s="835"/>
      <c r="V787" s="842"/>
      <c r="W787" s="843"/>
      <c r="X787" s="852" t="str">
        <f>IFERROR(V787*VLOOKUP(AF787,'【参考】数式用3'!$AD$15:$BA$23,MATCH(N787,'【参考】数式用3'!$AD$2:$BA$2,0)),"")</f>
        <v/>
      </c>
      <c r="Y787" s="861"/>
      <c r="Z787" s="864"/>
      <c r="AA787" s="870"/>
      <c r="AB787" s="852" t="str">
        <f>IFERROR(AA787*VLOOKUP(AG787,'【参考】数式用3'!$AD$24:$BA$27,MATCH(N787,'【参考】数式用3'!$AD$2:$BA$2,0)),"")</f>
        <v/>
      </c>
      <c r="AC787" s="878"/>
      <c r="AD787" s="881" t="str">
        <f t="shared" si="48"/>
        <v/>
      </c>
      <c r="AE787" s="884" t="str">
        <f t="shared" si="49"/>
        <v/>
      </c>
      <c r="AF787" s="884" t="str">
        <f t="shared" si="50"/>
        <v/>
      </c>
      <c r="AG787" s="884" t="str">
        <f t="shared" si="51"/>
        <v/>
      </c>
    </row>
    <row r="788" spans="1:33" ht="24.9" customHeight="1">
      <c r="A788" s="729">
        <v>773</v>
      </c>
      <c r="B788" s="742" t="str">
        <f>IF(基本情報入力シート!C825="","",基本情報入力シート!C825)</f>
        <v/>
      </c>
      <c r="C788" s="750"/>
      <c r="D788" s="750"/>
      <c r="E788" s="750"/>
      <c r="F788" s="750"/>
      <c r="G788" s="750"/>
      <c r="H788" s="750"/>
      <c r="I788" s="761"/>
      <c r="J788" s="767" t="str">
        <f>IF(基本情報入力シート!M825="","",基本情報入力シート!M825)</f>
        <v/>
      </c>
      <c r="K788" s="768" t="str">
        <f>IF(基本情報入力シート!R825="","",基本情報入力シート!R825)</f>
        <v/>
      </c>
      <c r="L788" s="768" t="str">
        <f>IF(基本情報入力シート!W825="","",基本情報入力シート!W825)</f>
        <v/>
      </c>
      <c r="M788" s="784" t="str">
        <f>IF(基本情報入力シート!X825="","",基本情報入力シート!X825)</f>
        <v/>
      </c>
      <c r="N788" s="796" t="str">
        <f>IF(基本情報入力シート!Y825="","",基本情報入力シート!Y825)</f>
        <v/>
      </c>
      <c r="O788" s="804"/>
      <c r="P788" s="808"/>
      <c r="Q788" s="813"/>
      <c r="R788" s="820"/>
      <c r="S788" s="825"/>
      <c r="T788" s="830" t="str">
        <f>IFERROR(S788*VLOOKUP(AE788,'【参考】数式用3'!$AD$3:$BA$14,MATCH(N788,'【参考】数式用3'!$AD$2:$BA$2,0)),"")</f>
        <v/>
      </c>
      <c r="U788" s="835"/>
      <c r="V788" s="842"/>
      <c r="W788" s="843"/>
      <c r="X788" s="852" t="str">
        <f>IFERROR(V788*VLOOKUP(AF788,'【参考】数式用3'!$AD$15:$BA$23,MATCH(N788,'【参考】数式用3'!$AD$2:$BA$2,0)),"")</f>
        <v/>
      </c>
      <c r="Y788" s="861"/>
      <c r="Z788" s="864"/>
      <c r="AA788" s="870"/>
      <c r="AB788" s="852" t="str">
        <f>IFERROR(AA788*VLOOKUP(AG788,'【参考】数式用3'!$AD$24:$BA$27,MATCH(N788,'【参考】数式用3'!$AD$2:$BA$2,0)),"")</f>
        <v/>
      </c>
      <c r="AC788" s="878"/>
      <c r="AD788" s="881" t="str">
        <f t="shared" si="48"/>
        <v/>
      </c>
      <c r="AE788" s="884" t="str">
        <f t="shared" si="49"/>
        <v/>
      </c>
      <c r="AF788" s="884" t="str">
        <f t="shared" si="50"/>
        <v/>
      </c>
      <c r="AG788" s="884" t="str">
        <f t="shared" si="51"/>
        <v/>
      </c>
    </row>
    <row r="789" spans="1:33" ht="24.9" customHeight="1">
      <c r="A789" s="729">
        <v>774</v>
      </c>
      <c r="B789" s="742" t="str">
        <f>IF(基本情報入力シート!C826="","",基本情報入力シート!C826)</f>
        <v/>
      </c>
      <c r="C789" s="750"/>
      <c r="D789" s="750"/>
      <c r="E789" s="750"/>
      <c r="F789" s="750"/>
      <c r="G789" s="750"/>
      <c r="H789" s="750"/>
      <c r="I789" s="761"/>
      <c r="J789" s="767" t="str">
        <f>IF(基本情報入力シート!M826="","",基本情報入力シート!M826)</f>
        <v/>
      </c>
      <c r="K789" s="768" t="str">
        <f>IF(基本情報入力シート!R826="","",基本情報入力シート!R826)</f>
        <v/>
      </c>
      <c r="L789" s="768" t="str">
        <f>IF(基本情報入力シート!W826="","",基本情報入力シート!W826)</f>
        <v/>
      </c>
      <c r="M789" s="784" t="str">
        <f>IF(基本情報入力シート!X826="","",基本情報入力シート!X826)</f>
        <v/>
      </c>
      <c r="N789" s="796" t="str">
        <f>IF(基本情報入力シート!Y826="","",基本情報入力シート!Y826)</f>
        <v/>
      </c>
      <c r="O789" s="804"/>
      <c r="P789" s="808"/>
      <c r="Q789" s="813"/>
      <c r="R789" s="820"/>
      <c r="S789" s="825"/>
      <c r="T789" s="830" t="str">
        <f>IFERROR(S789*VLOOKUP(AE789,'【参考】数式用3'!$AD$3:$BA$14,MATCH(N789,'【参考】数式用3'!$AD$2:$BA$2,0)),"")</f>
        <v/>
      </c>
      <c r="U789" s="835"/>
      <c r="V789" s="842"/>
      <c r="W789" s="843"/>
      <c r="X789" s="852" t="str">
        <f>IFERROR(V789*VLOOKUP(AF789,'【参考】数式用3'!$AD$15:$BA$23,MATCH(N789,'【参考】数式用3'!$AD$2:$BA$2,0)),"")</f>
        <v/>
      </c>
      <c r="Y789" s="861"/>
      <c r="Z789" s="864"/>
      <c r="AA789" s="870"/>
      <c r="AB789" s="852" t="str">
        <f>IFERROR(AA789*VLOOKUP(AG789,'【参考】数式用3'!$AD$24:$BA$27,MATCH(N789,'【参考】数式用3'!$AD$2:$BA$2,0)),"")</f>
        <v/>
      </c>
      <c r="AC789" s="878"/>
      <c r="AD789" s="881" t="str">
        <f t="shared" si="48"/>
        <v/>
      </c>
      <c r="AE789" s="884" t="str">
        <f t="shared" si="49"/>
        <v/>
      </c>
      <c r="AF789" s="884" t="str">
        <f t="shared" si="50"/>
        <v/>
      </c>
      <c r="AG789" s="884" t="str">
        <f t="shared" si="51"/>
        <v/>
      </c>
    </row>
    <row r="790" spans="1:33" ht="24.9" customHeight="1">
      <c r="A790" s="729">
        <v>775</v>
      </c>
      <c r="B790" s="742" t="str">
        <f>IF(基本情報入力シート!C827="","",基本情報入力シート!C827)</f>
        <v/>
      </c>
      <c r="C790" s="750"/>
      <c r="D790" s="750"/>
      <c r="E790" s="750"/>
      <c r="F790" s="750"/>
      <c r="G790" s="750"/>
      <c r="H790" s="750"/>
      <c r="I790" s="761"/>
      <c r="J790" s="767" t="str">
        <f>IF(基本情報入力シート!M827="","",基本情報入力シート!M827)</f>
        <v/>
      </c>
      <c r="K790" s="768" t="str">
        <f>IF(基本情報入力シート!R827="","",基本情報入力シート!R827)</f>
        <v/>
      </c>
      <c r="L790" s="768" t="str">
        <f>IF(基本情報入力シート!W827="","",基本情報入力シート!W827)</f>
        <v/>
      </c>
      <c r="M790" s="784" t="str">
        <f>IF(基本情報入力シート!X827="","",基本情報入力シート!X827)</f>
        <v/>
      </c>
      <c r="N790" s="796" t="str">
        <f>IF(基本情報入力シート!Y827="","",基本情報入力シート!Y827)</f>
        <v/>
      </c>
      <c r="O790" s="804"/>
      <c r="P790" s="808"/>
      <c r="Q790" s="813"/>
      <c r="R790" s="820"/>
      <c r="S790" s="825"/>
      <c r="T790" s="830" t="str">
        <f>IFERROR(S790*VLOOKUP(AE790,'【参考】数式用3'!$AD$3:$BA$14,MATCH(N790,'【参考】数式用3'!$AD$2:$BA$2,0)),"")</f>
        <v/>
      </c>
      <c r="U790" s="835"/>
      <c r="V790" s="842"/>
      <c r="W790" s="843"/>
      <c r="X790" s="852" t="str">
        <f>IFERROR(V790*VLOOKUP(AF790,'【参考】数式用3'!$AD$15:$BA$23,MATCH(N790,'【参考】数式用3'!$AD$2:$BA$2,0)),"")</f>
        <v/>
      </c>
      <c r="Y790" s="861"/>
      <c r="Z790" s="864"/>
      <c r="AA790" s="870"/>
      <c r="AB790" s="852" t="str">
        <f>IFERROR(AA790*VLOOKUP(AG790,'【参考】数式用3'!$AD$24:$BA$27,MATCH(N790,'【参考】数式用3'!$AD$2:$BA$2,0)),"")</f>
        <v/>
      </c>
      <c r="AC790" s="878"/>
      <c r="AD790" s="881" t="str">
        <f t="shared" si="48"/>
        <v/>
      </c>
      <c r="AE790" s="884" t="str">
        <f t="shared" si="49"/>
        <v/>
      </c>
      <c r="AF790" s="884" t="str">
        <f t="shared" si="50"/>
        <v/>
      </c>
      <c r="AG790" s="884" t="str">
        <f t="shared" si="51"/>
        <v/>
      </c>
    </row>
    <row r="791" spans="1:33" ht="24.9" customHeight="1">
      <c r="A791" s="729">
        <v>776</v>
      </c>
      <c r="B791" s="742" t="str">
        <f>IF(基本情報入力シート!C828="","",基本情報入力シート!C828)</f>
        <v/>
      </c>
      <c r="C791" s="750"/>
      <c r="D791" s="750"/>
      <c r="E791" s="750"/>
      <c r="F791" s="750"/>
      <c r="G791" s="750"/>
      <c r="H791" s="750"/>
      <c r="I791" s="761"/>
      <c r="J791" s="767" t="str">
        <f>IF(基本情報入力シート!M828="","",基本情報入力シート!M828)</f>
        <v/>
      </c>
      <c r="K791" s="768" t="str">
        <f>IF(基本情報入力シート!R828="","",基本情報入力シート!R828)</f>
        <v/>
      </c>
      <c r="L791" s="768" t="str">
        <f>IF(基本情報入力シート!W828="","",基本情報入力シート!W828)</f>
        <v/>
      </c>
      <c r="M791" s="784" t="str">
        <f>IF(基本情報入力シート!X828="","",基本情報入力シート!X828)</f>
        <v/>
      </c>
      <c r="N791" s="796" t="str">
        <f>IF(基本情報入力シート!Y828="","",基本情報入力シート!Y828)</f>
        <v/>
      </c>
      <c r="O791" s="804"/>
      <c r="P791" s="808"/>
      <c r="Q791" s="813"/>
      <c r="R791" s="820"/>
      <c r="S791" s="825"/>
      <c r="T791" s="830" t="str">
        <f>IFERROR(S791*VLOOKUP(AE791,'【参考】数式用3'!$AD$3:$BA$14,MATCH(N791,'【参考】数式用3'!$AD$2:$BA$2,0)),"")</f>
        <v/>
      </c>
      <c r="U791" s="835"/>
      <c r="V791" s="842"/>
      <c r="W791" s="843"/>
      <c r="X791" s="852" t="str">
        <f>IFERROR(V791*VLOOKUP(AF791,'【参考】数式用3'!$AD$15:$BA$23,MATCH(N791,'【参考】数式用3'!$AD$2:$BA$2,0)),"")</f>
        <v/>
      </c>
      <c r="Y791" s="861"/>
      <c r="Z791" s="864"/>
      <c r="AA791" s="870"/>
      <c r="AB791" s="852" t="str">
        <f>IFERROR(AA791*VLOOKUP(AG791,'【参考】数式用3'!$AD$24:$BA$27,MATCH(N791,'【参考】数式用3'!$AD$2:$BA$2,0)),"")</f>
        <v/>
      </c>
      <c r="AC791" s="878"/>
      <c r="AD791" s="881" t="str">
        <f t="shared" si="48"/>
        <v/>
      </c>
      <c r="AE791" s="884" t="str">
        <f t="shared" si="49"/>
        <v/>
      </c>
      <c r="AF791" s="884" t="str">
        <f t="shared" si="50"/>
        <v/>
      </c>
      <c r="AG791" s="884" t="str">
        <f t="shared" si="51"/>
        <v/>
      </c>
    </row>
    <row r="792" spans="1:33" ht="24.9" customHeight="1">
      <c r="A792" s="729">
        <v>777</v>
      </c>
      <c r="B792" s="742" t="str">
        <f>IF(基本情報入力シート!C829="","",基本情報入力シート!C829)</f>
        <v/>
      </c>
      <c r="C792" s="750"/>
      <c r="D792" s="750"/>
      <c r="E792" s="750"/>
      <c r="F792" s="750"/>
      <c r="G792" s="750"/>
      <c r="H792" s="750"/>
      <c r="I792" s="761"/>
      <c r="J792" s="767" t="str">
        <f>IF(基本情報入力シート!M829="","",基本情報入力シート!M829)</f>
        <v/>
      </c>
      <c r="K792" s="768" t="str">
        <f>IF(基本情報入力シート!R829="","",基本情報入力シート!R829)</f>
        <v/>
      </c>
      <c r="L792" s="768" t="str">
        <f>IF(基本情報入力シート!W829="","",基本情報入力シート!W829)</f>
        <v/>
      </c>
      <c r="M792" s="784" t="str">
        <f>IF(基本情報入力シート!X829="","",基本情報入力シート!X829)</f>
        <v/>
      </c>
      <c r="N792" s="796" t="str">
        <f>IF(基本情報入力シート!Y829="","",基本情報入力シート!Y829)</f>
        <v/>
      </c>
      <c r="O792" s="804"/>
      <c r="P792" s="808"/>
      <c r="Q792" s="813"/>
      <c r="R792" s="820"/>
      <c r="S792" s="825"/>
      <c r="T792" s="830" t="str">
        <f>IFERROR(S792*VLOOKUP(AE792,'【参考】数式用3'!$AD$3:$BA$14,MATCH(N792,'【参考】数式用3'!$AD$2:$BA$2,0)),"")</f>
        <v/>
      </c>
      <c r="U792" s="835"/>
      <c r="V792" s="842"/>
      <c r="W792" s="843"/>
      <c r="X792" s="852" t="str">
        <f>IFERROR(V792*VLOOKUP(AF792,'【参考】数式用3'!$AD$15:$BA$23,MATCH(N792,'【参考】数式用3'!$AD$2:$BA$2,0)),"")</f>
        <v/>
      </c>
      <c r="Y792" s="861"/>
      <c r="Z792" s="864"/>
      <c r="AA792" s="870"/>
      <c r="AB792" s="852" t="str">
        <f>IFERROR(AA792*VLOOKUP(AG792,'【参考】数式用3'!$AD$24:$BA$27,MATCH(N792,'【参考】数式用3'!$AD$2:$BA$2,0)),"")</f>
        <v/>
      </c>
      <c r="AC792" s="878"/>
      <c r="AD792" s="881" t="str">
        <f t="shared" si="48"/>
        <v/>
      </c>
      <c r="AE792" s="884" t="str">
        <f t="shared" si="49"/>
        <v/>
      </c>
      <c r="AF792" s="884" t="str">
        <f t="shared" si="50"/>
        <v/>
      </c>
      <c r="AG792" s="884" t="str">
        <f t="shared" si="51"/>
        <v/>
      </c>
    </row>
    <row r="793" spans="1:33" ht="24.9" customHeight="1">
      <c r="A793" s="729">
        <v>778</v>
      </c>
      <c r="B793" s="742" t="str">
        <f>IF(基本情報入力シート!C830="","",基本情報入力シート!C830)</f>
        <v/>
      </c>
      <c r="C793" s="750"/>
      <c r="D793" s="750"/>
      <c r="E793" s="750"/>
      <c r="F793" s="750"/>
      <c r="G793" s="750"/>
      <c r="H793" s="750"/>
      <c r="I793" s="761"/>
      <c r="J793" s="767" t="str">
        <f>IF(基本情報入力シート!M830="","",基本情報入力シート!M830)</f>
        <v/>
      </c>
      <c r="K793" s="768" t="str">
        <f>IF(基本情報入力シート!R830="","",基本情報入力シート!R830)</f>
        <v/>
      </c>
      <c r="L793" s="768" t="str">
        <f>IF(基本情報入力シート!W830="","",基本情報入力シート!W830)</f>
        <v/>
      </c>
      <c r="M793" s="784" t="str">
        <f>IF(基本情報入力シート!X830="","",基本情報入力シート!X830)</f>
        <v/>
      </c>
      <c r="N793" s="796" t="str">
        <f>IF(基本情報入力シート!Y830="","",基本情報入力シート!Y830)</f>
        <v/>
      </c>
      <c r="O793" s="804"/>
      <c r="P793" s="808"/>
      <c r="Q793" s="813"/>
      <c r="R793" s="820"/>
      <c r="S793" s="825"/>
      <c r="T793" s="830" t="str">
        <f>IFERROR(S793*VLOOKUP(AE793,'【参考】数式用3'!$AD$3:$BA$14,MATCH(N793,'【参考】数式用3'!$AD$2:$BA$2,0)),"")</f>
        <v/>
      </c>
      <c r="U793" s="835"/>
      <c r="V793" s="842"/>
      <c r="W793" s="843"/>
      <c r="X793" s="852" t="str">
        <f>IFERROR(V793*VLOOKUP(AF793,'【参考】数式用3'!$AD$15:$BA$23,MATCH(N793,'【参考】数式用3'!$AD$2:$BA$2,0)),"")</f>
        <v/>
      </c>
      <c r="Y793" s="861"/>
      <c r="Z793" s="864"/>
      <c r="AA793" s="870"/>
      <c r="AB793" s="852" t="str">
        <f>IFERROR(AA793*VLOOKUP(AG793,'【参考】数式用3'!$AD$24:$BA$27,MATCH(N793,'【参考】数式用3'!$AD$2:$BA$2,0)),"")</f>
        <v/>
      </c>
      <c r="AC793" s="878"/>
      <c r="AD793" s="881" t="str">
        <f t="shared" si="48"/>
        <v/>
      </c>
      <c r="AE793" s="884" t="str">
        <f t="shared" si="49"/>
        <v/>
      </c>
      <c r="AF793" s="884" t="str">
        <f t="shared" si="50"/>
        <v/>
      </c>
      <c r="AG793" s="884" t="str">
        <f t="shared" si="51"/>
        <v/>
      </c>
    </row>
    <row r="794" spans="1:33" ht="24.9" customHeight="1">
      <c r="A794" s="729">
        <v>779</v>
      </c>
      <c r="B794" s="742" t="str">
        <f>IF(基本情報入力シート!C831="","",基本情報入力シート!C831)</f>
        <v/>
      </c>
      <c r="C794" s="750"/>
      <c r="D794" s="750"/>
      <c r="E794" s="750"/>
      <c r="F794" s="750"/>
      <c r="G794" s="750"/>
      <c r="H794" s="750"/>
      <c r="I794" s="761"/>
      <c r="J794" s="767" t="str">
        <f>IF(基本情報入力シート!M831="","",基本情報入力シート!M831)</f>
        <v/>
      </c>
      <c r="K794" s="768" t="str">
        <f>IF(基本情報入力シート!R831="","",基本情報入力シート!R831)</f>
        <v/>
      </c>
      <c r="L794" s="768" t="str">
        <f>IF(基本情報入力シート!W831="","",基本情報入力シート!W831)</f>
        <v/>
      </c>
      <c r="M794" s="784" t="str">
        <f>IF(基本情報入力シート!X831="","",基本情報入力シート!X831)</f>
        <v/>
      </c>
      <c r="N794" s="796" t="str">
        <f>IF(基本情報入力シート!Y831="","",基本情報入力シート!Y831)</f>
        <v/>
      </c>
      <c r="O794" s="804"/>
      <c r="P794" s="808"/>
      <c r="Q794" s="813"/>
      <c r="R794" s="820"/>
      <c r="S794" s="825"/>
      <c r="T794" s="830" t="str">
        <f>IFERROR(S794*VLOOKUP(AE794,'【参考】数式用3'!$AD$3:$BA$14,MATCH(N794,'【参考】数式用3'!$AD$2:$BA$2,0)),"")</f>
        <v/>
      </c>
      <c r="U794" s="835"/>
      <c r="V794" s="842"/>
      <c r="W794" s="843"/>
      <c r="X794" s="852" t="str">
        <f>IFERROR(V794*VLOOKUP(AF794,'【参考】数式用3'!$AD$15:$BA$23,MATCH(N794,'【参考】数式用3'!$AD$2:$BA$2,0)),"")</f>
        <v/>
      </c>
      <c r="Y794" s="861"/>
      <c r="Z794" s="864"/>
      <c r="AA794" s="870"/>
      <c r="AB794" s="852" t="str">
        <f>IFERROR(AA794*VLOOKUP(AG794,'【参考】数式用3'!$AD$24:$BA$27,MATCH(N794,'【参考】数式用3'!$AD$2:$BA$2,0)),"")</f>
        <v/>
      </c>
      <c r="AC794" s="878"/>
      <c r="AD794" s="881" t="str">
        <f t="shared" si="48"/>
        <v/>
      </c>
      <c r="AE794" s="884" t="str">
        <f t="shared" si="49"/>
        <v/>
      </c>
      <c r="AF794" s="884" t="str">
        <f t="shared" si="50"/>
        <v/>
      </c>
      <c r="AG794" s="884" t="str">
        <f t="shared" si="51"/>
        <v/>
      </c>
    </row>
    <row r="795" spans="1:33" ht="24.9" customHeight="1">
      <c r="A795" s="729">
        <v>780</v>
      </c>
      <c r="B795" s="742" t="str">
        <f>IF(基本情報入力シート!C832="","",基本情報入力シート!C832)</f>
        <v/>
      </c>
      <c r="C795" s="750"/>
      <c r="D795" s="750"/>
      <c r="E795" s="750"/>
      <c r="F795" s="750"/>
      <c r="G795" s="750"/>
      <c r="H795" s="750"/>
      <c r="I795" s="761"/>
      <c r="J795" s="767" t="str">
        <f>IF(基本情報入力シート!M832="","",基本情報入力シート!M832)</f>
        <v/>
      </c>
      <c r="K795" s="768" t="str">
        <f>IF(基本情報入力シート!R832="","",基本情報入力シート!R832)</f>
        <v/>
      </c>
      <c r="L795" s="768" t="str">
        <f>IF(基本情報入力シート!W832="","",基本情報入力シート!W832)</f>
        <v/>
      </c>
      <c r="M795" s="784" t="str">
        <f>IF(基本情報入力シート!X832="","",基本情報入力シート!X832)</f>
        <v/>
      </c>
      <c r="N795" s="796" t="str">
        <f>IF(基本情報入力シート!Y832="","",基本情報入力シート!Y832)</f>
        <v/>
      </c>
      <c r="O795" s="804"/>
      <c r="P795" s="808"/>
      <c r="Q795" s="813"/>
      <c r="R795" s="820"/>
      <c r="S795" s="825"/>
      <c r="T795" s="830" t="str">
        <f>IFERROR(S795*VLOOKUP(AE795,'【参考】数式用3'!$AD$3:$BA$14,MATCH(N795,'【参考】数式用3'!$AD$2:$BA$2,0)),"")</f>
        <v/>
      </c>
      <c r="U795" s="835"/>
      <c r="V795" s="842"/>
      <c r="W795" s="843"/>
      <c r="X795" s="852" t="str">
        <f>IFERROR(V795*VLOOKUP(AF795,'【参考】数式用3'!$AD$15:$BA$23,MATCH(N795,'【参考】数式用3'!$AD$2:$BA$2,0)),"")</f>
        <v/>
      </c>
      <c r="Y795" s="861"/>
      <c r="Z795" s="864"/>
      <c r="AA795" s="870"/>
      <c r="AB795" s="852" t="str">
        <f>IFERROR(AA795*VLOOKUP(AG795,'【参考】数式用3'!$AD$24:$BA$27,MATCH(N795,'【参考】数式用3'!$AD$2:$BA$2,0)),"")</f>
        <v/>
      </c>
      <c r="AC795" s="878"/>
      <c r="AD795" s="881" t="str">
        <f t="shared" si="48"/>
        <v/>
      </c>
      <c r="AE795" s="884" t="str">
        <f t="shared" si="49"/>
        <v/>
      </c>
      <c r="AF795" s="884" t="str">
        <f t="shared" si="50"/>
        <v/>
      </c>
      <c r="AG795" s="884" t="str">
        <f t="shared" si="51"/>
        <v/>
      </c>
    </row>
    <row r="796" spans="1:33" ht="24.9" customHeight="1">
      <c r="A796" s="729">
        <v>781</v>
      </c>
      <c r="B796" s="742" t="str">
        <f>IF(基本情報入力シート!C833="","",基本情報入力シート!C833)</f>
        <v/>
      </c>
      <c r="C796" s="750"/>
      <c r="D796" s="750"/>
      <c r="E796" s="750"/>
      <c r="F796" s="750"/>
      <c r="G796" s="750"/>
      <c r="H796" s="750"/>
      <c r="I796" s="761"/>
      <c r="J796" s="767" t="str">
        <f>IF(基本情報入力シート!M833="","",基本情報入力シート!M833)</f>
        <v/>
      </c>
      <c r="K796" s="768" t="str">
        <f>IF(基本情報入力シート!R833="","",基本情報入力シート!R833)</f>
        <v/>
      </c>
      <c r="L796" s="768" t="str">
        <f>IF(基本情報入力シート!W833="","",基本情報入力シート!W833)</f>
        <v/>
      </c>
      <c r="M796" s="784" t="str">
        <f>IF(基本情報入力シート!X833="","",基本情報入力シート!X833)</f>
        <v/>
      </c>
      <c r="N796" s="796" t="str">
        <f>IF(基本情報入力シート!Y833="","",基本情報入力シート!Y833)</f>
        <v/>
      </c>
      <c r="O796" s="804"/>
      <c r="P796" s="808"/>
      <c r="Q796" s="813"/>
      <c r="R796" s="820"/>
      <c r="S796" s="825"/>
      <c r="T796" s="830" t="str">
        <f>IFERROR(S796*VLOOKUP(AE796,'【参考】数式用3'!$AD$3:$BA$14,MATCH(N796,'【参考】数式用3'!$AD$2:$BA$2,0)),"")</f>
        <v/>
      </c>
      <c r="U796" s="835"/>
      <c r="V796" s="842"/>
      <c r="W796" s="843"/>
      <c r="X796" s="852" t="str">
        <f>IFERROR(V796*VLOOKUP(AF796,'【参考】数式用3'!$AD$15:$BA$23,MATCH(N796,'【参考】数式用3'!$AD$2:$BA$2,0)),"")</f>
        <v/>
      </c>
      <c r="Y796" s="861"/>
      <c r="Z796" s="864"/>
      <c r="AA796" s="870"/>
      <c r="AB796" s="852" t="str">
        <f>IFERROR(AA796*VLOOKUP(AG796,'【参考】数式用3'!$AD$24:$BA$27,MATCH(N796,'【参考】数式用3'!$AD$2:$BA$2,0)),"")</f>
        <v/>
      </c>
      <c r="AC796" s="878"/>
      <c r="AD796" s="881" t="str">
        <f t="shared" si="48"/>
        <v/>
      </c>
      <c r="AE796" s="884" t="str">
        <f t="shared" si="49"/>
        <v/>
      </c>
      <c r="AF796" s="884" t="str">
        <f t="shared" si="50"/>
        <v/>
      </c>
      <c r="AG796" s="884" t="str">
        <f t="shared" si="51"/>
        <v/>
      </c>
    </row>
    <row r="797" spans="1:33" ht="24.9" customHeight="1">
      <c r="A797" s="729">
        <v>782</v>
      </c>
      <c r="B797" s="742" t="str">
        <f>IF(基本情報入力シート!C834="","",基本情報入力シート!C834)</f>
        <v/>
      </c>
      <c r="C797" s="750"/>
      <c r="D797" s="750"/>
      <c r="E797" s="750"/>
      <c r="F797" s="750"/>
      <c r="G797" s="750"/>
      <c r="H797" s="750"/>
      <c r="I797" s="761"/>
      <c r="J797" s="767" t="str">
        <f>IF(基本情報入力シート!M834="","",基本情報入力シート!M834)</f>
        <v/>
      </c>
      <c r="K797" s="768" t="str">
        <f>IF(基本情報入力シート!R834="","",基本情報入力シート!R834)</f>
        <v/>
      </c>
      <c r="L797" s="768" t="str">
        <f>IF(基本情報入力シート!W834="","",基本情報入力シート!W834)</f>
        <v/>
      </c>
      <c r="M797" s="784" t="str">
        <f>IF(基本情報入力シート!X834="","",基本情報入力シート!X834)</f>
        <v/>
      </c>
      <c r="N797" s="796" t="str">
        <f>IF(基本情報入力シート!Y834="","",基本情報入力シート!Y834)</f>
        <v/>
      </c>
      <c r="O797" s="804"/>
      <c r="P797" s="808"/>
      <c r="Q797" s="813"/>
      <c r="R797" s="820"/>
      <c r="S797" s="825"/>
      <c r="T797" s="830" t="str">
        <f>IFERROR(S797*VLOOKUP(AE797,'【参考】数式用3'!$AD$3:$BA$14,MATCH(N797,'【参考】数式用3'!$AD$2:$BA$2,0)),"")</f>
        <v/>
      </c>
      <c r="U797" s="835"/>
      <c r="V797" s="842"/>
      <c r="W797" s="843"/>
      <c r="X797" s="852" t="str">
        <f>IFERROR(V797*VLOOKUP(AF797,'【参考】数式用3'!$AD$15:$BA$23,MATCH(N797,'【参考】数式用3'!$AD$2:$BA$2,0)),"")</f>
        <v/>
      </c>
      <c r="Y797" s="861"/>
      <c r="Z797" s="864"/>
      <c r="AA797" s="870"/>
      <c r="AB797" s="852" t="str">
        <f>IFERROR(AA797*VLOOKUP(AG797,'【参考】数式用3'!$AD$24:$BA$27,MATCH(N797,'【参考】数式用3'!$AD$2:$BA$2,0)),"")</f>
        <v/>
      </c>
      <c r="AC797" s="878"/>
      <c r="AD797" s="881" t="str">
        <f t="shared" si="48"/>
        <v/>
      </c>
      <c r="AE797" s="884" t="str">
        <f t="shared" si="49"/>
        <v/>
      </c>
      <c r="AF797" s="884" t="str">
        <f t="shared" si="50"/>
        <v/>
      </c>
      <c r="AG797" s="884" t="str">
        <f t="shared" si="51"/>
        <v/>
      </c>
    </row>
    <row r="798" spans="1:33" ht="24.9" customHeight="1">
      <c r="A798" s="729">
        <v>783</v>
      </c>
      <c r="B798" s="742" t="str">
        <f>IF(基本情報入力シート!C835="","",基本情報入力シート!C835)</f>
        <v/>
      </c>
      <c r="C798" s="750"/>
      <c r="D798" s="750"/>
      <c r="E798" s="750"/>
      <c r="F798" s="750"/>
      <c r="G798" s="750"/>
      <c r="H798" s="750"/>
      <c r="I798" s="761"/>
      <c r="J798" s="767" t="str">
        <f>IF(基本情報入力シート!M835="","",基本情報入力シート!M835)</f>
        <v/>
      </c>
      <c r="K798" s="768" t="str">
        <f>IF(基本情報入力シート!R835="","",基本情報入力シート!R835)</f>
        <v/>
      </c>
      <c r="L798" s="768" t="str">
        <f>IF(基本情報入力シート!W835="","",基本情報入力シート!W835)</f>
        <v/>
      </c>
      <c r="M798" s="784" t="str">
        <f>IF(基本情報入力シート!X835="","",基本情報入力シート!X835)</f>
        <v/>
      </c>
      <c r="N798" s="796" t="str">
        <f>IF(基本情報入力シート!Y835="","",基本情報入力シート!Y835)</f>
        <v/>
      </c>
      <c r="O798" s="804"/>
      <c r="P798" s="808"/>
      <c r="Q798" s="813"/>
      <c r="R798" s="820"/>
      <c r="S798" s="825"/>
      <c r="T798" s="830" t="str">
        <f>IFERROR(S798*VLOOKUP(AE798,'【参考】数式用3'!$AD$3:$BA$14,MATCH(N798,'【参考】数式用3'!$AD$2:$BA$2,0)),"")</f>
        <v/>
      </c>
      <c r="U798" s="835"/>
      <c r="V798" s="842"/>
      <c r="W798" s="843"/>
      <c r="X798" s="852" t="str">
        <f>IFERROR(V798*VLOOKUP(AF798,'【参考】数式用3'!$AD$15:$BA$23,MATCH(N798,'【参考】数式用3'!$AD$2:$BA$2,0)),"")</f>
        <v/>
      </c>
      <c r="Y798" s="861"/>
      <c r="Z798" s="864"/>
      <c r="AA798" s="870"/>
      <c r="AB798" s="852" t="str">
        <f>IFERROR(AA798*VLOOKUP(AG798,'【参考】数式用3'!$AD$24:$BA$27,MATCH(N798,'【参考】数式用3'!$AD$2:$BA$2,0)),"")</f>
        <v/>
      </c>
      <c r="AC798" s="878"/>
      <c r="AD798" s="881" t="str">
        <f t="shared" si="48"/>
        <v/>
      </c>
      <c r="AE798" s="884" t="str">
        <f t="shared" si="49"/>
        <v/>
      </c>
      <c r="AF798" s="884" t="str">
        <f t="shared" si="50"/>
        <v/>
      </c>
      <c r="AG798" s="884" t="str">
        <f t="shared" si="51"/>
        <v/>
      </c>
    </row>
    <row r="799" spans="1:33" ht="24.9" customHeight="1">
      <c r="A799" s="729">
        <v>784</v>
      </c>
      <c r="B799" s="742" t="str">
        <f>IF(基本情報入力シート!C836="","",基本情報入力シート!C836)</f>
        <v/>
      </c>
      <c r="C799" s="750"/>
      <c r="D799" s="750"/>
      <c r="E799" s="750"/>
      <c r="F799" s="750"/>
      <c r="G799" s="750"/>
      <c r="H799" s="750"/>
      <c r="I799" s="761"/>
      <c r="J799" s="767" t="str">
        <f>IF(基本情報入力シート!M836="","",基本情報入力シート!M836)</f>
        <v/>
      </c>
      <c r="K799" s="768" t="str">
        <f>IF(基本情報入力シート!R836="","",基本情報入力シート!R836)</f>
        <v/>
      </c>
      <c r="L799" s="768" t="str">
        <f>IF(基本情報入力シート!W836="","",基本情報入力シート!W836)</f>
        <v/>
      </c>
      <c r="M799" s="784" t="str">
        <f>IF(基本情報入力シート!X836="","",基本情報入力シート!X836)</f>
        <v/>
      </c>
      <c r="N799" s="796" t="str">
        <f>IF(基本情報入力シート!Y836="","",基本情報入力シート!Y836)</f>
        <v/>
      </c>
      <c r="O799" s="804"/>
      <c r="P799" s="808"/>
      <c r="Q799" s="813"/>
      <c r="R799" s="820"/>
      <c r="S799" s="825"/>
      <c r="T799" s="830" t="str">
        <f>IFERROR(S799*VLOOKUP(AE799,'【参考】数式用3'!$AD$3:$BA$14,MATCH(N799,'【参考】数式用3'!$AD$2:$BA$2,0)),"")</f>
        <v/>
      </c>
      <c r="U799" s="835"/>
      <c r="V799" s="842"/>
      <c r="W799" s="843"/>
      <c r="X799" s="852" t="str">
        <f>IFERROR(V799*VLOOKUP(AF799,'【参考】数式用3'!$AD$15:$BA$23,MATCH(N799,'【参考】数式用3'!$AD$2:$BA$2,0)),"")</f>
        <v/>
      </c>
      <c r="Y799" s="861"/>
      <c r="Z799" s="864"/>
      <c r="AA799" s="870"/>
      <c r="AB799" s="852" t="str">
        <f>IFERROR(AA799*VLOOKUP(AG799,'【参考】数式用3'!$AD$24:$BA$27,MATCH(N799,'【参考】数式用3'!$AD$2:$BA$2,0)),"")</f>
        <v/>
      </c>
      <c r="AC799" s="878"/>
      <c r="AD799" s="881" t="str">
        <f t="shared" si="48"/>
        <v/>
      </c>
      <c r="AE799" s="884" t="str">
        <f t="shared" si="49"/>
        <v/>
      </c>
      <c r="AF799" s="884" t="str">
        <f t="shared" si="50"/>
        <v/>
      </c>
      <c r="AG799" s="884" t="str">
        <f t="shared" si="51"/>
        <v/>
      </c>
    </row>
    <row r="800" spans="1:33" ht="24.9" customHeight="1">
      <c r="A800" s="729">
        <v>785</v>
      </c>
      <c r="B800" s="742" t="str">
        <f>IF(基本情報入力シート!C837="","",基本情報入力シート!C837)</f>
        <v/>
      </c>
      <c r="C800" s="750"/>
      <c r="D800" s="750"/>
      <c r="E800" s="750"/>
      <c r="F800" s="750"/>
      <c r="G800" s="750"/>
      <c r="H800" s="750"/>
      <c r="I800" s="761"/>
      <c r="J800" s="767" t="str">
        <f>IF(基本情報入力シート!M837="","",基本情報入力シート!M837)</f>
        <v/>
      </c>
      <c r="K800" s="768" t="str">
        <f>IF(基本情報入力シート!R837="","",基本情報入力シート!R837)</f>
        <v/>
      </c>
      <c r="L800" s="768" t="str">
        <f>IF(基本情報入力シート!W837="","",基本情報入力シート!W837)</f>
        <v/>
      </c>
      <c r="M800" s="784" t="str">
        <f>IF(基本情報入力シート!X837="","",基本情報入力シート!X837)</f>
        <v/>
      </c>
      <c r="N800" s="796" t="str">
        <f>IF(基本情報入力シート!Y837="","",基本情報入力シート!Y837)</f>
        <v/>
      </c>
      <c r="O800" s="804"/>
      <c r="P800" s="808"/>
      <c r="Q800" s="813"/>
      <c r="R800" s="820"/>
      <c r="S800" s="825"/>
      <c r="T800" s="830" t="str">
        <f>IFERROR(S800*VLOOKUP(AE800,'【参考】数式用3'!$AD$3:$BA$14,MATCH(N800,'【参考】数式用3'!$AD$2:$BA$2,0)),"")</f>
        <v/>
      </c>
      <c r="U800" s="835"/>
      <c r="V800" s="842"/>
      <c r="W800" s="843"/>
      <c r="X800" s="852" t="str">
        <f>IFERROR(V800*VLOOKUP(AF800,'【参考】数式用3'!$AD$15:$BA$23,MATCH(N800,'【参考】数式用3'!$AD$2:$BA$2,0)),"")</f>
        <v/>
      </c>
      <c r="Y800" s="861"/>
      <c r="Z800" s="864"/>
      <c r="AA800" s="870"/>
      <c r="AB800" s="852" t="str">
        <f>IFERROR(AA800*VLOOKUP(AG800,'【参考】数式用3'!$AD$24:$BA$27,MATCH(N800,'【参考】数式用3'!$AD$2:$BA$2,0)),"")</f>
        <v/>
      </c>
      <c r="AC800" s="878"/>
      <c r="AD800" s="881" t="str">
        <f t="shared" si="48"/>
        <v/>
      </c>
      <c r="AE800" s="884" t="str">
        <f t="shared" si="49"/>
        <v/>
      </c>
      <c r="AF800" s="884" t="str">
        <f t="shared" si="50"/>
        <v/>
      </c>
      <c r="AG800" s="884" t="str">
        <f t="shared" si="51"/>
        <v/>
      </c>
    </row>
    <row r="801" spans="1:33" ht="24.9" customHeight="1">
      <c r="A801" s="729">
        <v>786</v>
      </c>
      <c r="B801" s="742" t="str">
        <f>IF(基本情報入力シート!C838="","",基本情報入力シート!C838)</f>
        <v/>
      </c>
      <c r="C801" s="750"/>
      <c r="D801" s="750"/>
      <c r="E801" s="750"/>
      <c r="F801" s="750"/>
      <c r="G801" s="750"/>
      <c r="H801" s="750"/>
      <c r="I801" s="761"/>
      <c r="J801" s="767" t="str">
        <f>IF(基本情報入力シート!M838="","",基本情報入力シート!M838)</f>
        <v/>
      </c>
      <c r="K801" s="768" t="str">
        <f>IF(基本情報入力シート!R838="","",基本情報入力シート!R838)</f>
        <v/>
      </c>
      <c r="L801" s="768" t="str">
        <f>IF(基本情報入力シート!W838="","",基本情報入力シート!W838)</f>
        <v/>
      </c>
      <c r="M801" s="784" t="str">
        <f>IF(基本情報入力シート!X838="","",基本情報入力シート!X838)</f>
        <v/>
      </c>
      <c r="N801" s="796" t="str">
        <f>IF(基本情報入力シート!Y838="","",基本情報入力シート!Y838)</f>
        <v/>
      </c>
      <c r="O801" s="804"/>
      <c r="P801" s="808"/>
      <c r="Q801" s="813"/>
      <c r="R801" s="820"/>
      <c r="S801" s="825"/>
      <c r="T801" s="830" t="str">
        <f>IFERROR(S801*VLOOKUP(AE801,'【参考】数式用3'!$AD$3:$BA$14,MATCH(N801,'【参考】数式用3'!$AD$2:$BA$2,0)),"")</f>
        <v/>
      </c>
      <c r="U801" s="835"/>
      <c r="V801" s="842"/>
      <c r="W801" s="843"/>
      <c r="X801" s="852" t="str">
        <f>IFERROR(V801*VLOOKUP(AF801,'【参考】数式用3'!$AD$15:$BA$23,MATCH(N801,'【参考】数式用3'!$AD$2:$BA$2,0)),"")</f>
        <v/>
      </c>
      <c r="Y801" s="861"/>
      <c r="Z801" s="864"/>
      <c r="AA801" s="870"/>
      <c r="AB801" s="852" t="str">
        <f>IFERROR(AA801*VLOOKUP(AG801,'【参考】数式用3'!$AD$24:$BA$27,MATCH(N801,'【参考】数式用3'!$AD$2:$BA$2,0)),"")</f>
        <v/>
      </c>
      <c r="AC801" s="878"/>
      <c r="AD801" s="881" t="str">
        <f t="shared" si="48"/>
        <v/>
      </c>
      <c r="AE801" s="884" t="str">
        <f t="shared" si="49"/>
        <v/>
      </c>
      <c r="AF801" s="884" t="str">
        <f t="shared" si="50"/>
        <v/>
      </c>
      <c r="AG801" s="884" t="str">
        <f t="shared" si="51"/>
        <v/>
      </c>
    </row>
    <row r="802" spans="1:33" ht="24.9" customHeight="1">
      <c r="A802" s="729">
        <v>787</v>
      </c>
      <c r="B802" s="742" t="str">
        <f>IF(基本情報入力シート!C839="","",基本情報入力シート!C839)</f>
        <v/>
      </c>
      <c r="C802" s="750"/>
      <c r="D802" s="750"/>
      <c r="E802" s="750"/>
      <c r="F802" s="750"/>
      <c r="G802" s="750"/>
      <c r="H802" s="750"/>
      <c r="I802" s="761"/>
      <c r="J802" s="767" t="str">
        <f>IF(基本情報入力シート!M839="","",基本情報入力シート!M839)</f>
        <v/>
      </c>
      <c r="K802" s="768" t="str">
        <f>IF(基本情報入力シート!R839="","",基本情報入力シート!R839)</f>
        <v/>
      </c>
      <c r="L802" s="768" t="str">
        <f>IF(基本情報入力シート!W839="","",基本情報入力シート!W839)</f>
        <v/>
      </c>
      <c r="M802" s="784" t="str">
        <f>IF(基本情報入力シート!X839="","",基本情報入力シート!X839)</f>
        <v/>
      </c>
      <c r="N802" s="796" t="str">
        <f>IF(基本情報入力シート!Y839="","",基本情報入力シート!Y839)</f>
        <v/>
      </c>
      <c r="O802" s="804"/>
      <c r="P802" s="808"/>
      <c r="Q802" s="813"/>
      <c r="R802" s="820"/>
      <c r="S802" s="825"/>
      <c r="T802" s="830" t="str">
        <f>IFERROR(S802*VLOOKUP(AE802,'【参考】数式用3'!$AD$3:$BA$14,MATCH(N802,'【参考】数式用3'!$AD$2:$BA$2,0)),"")</f>
        <v/>
      </c>
      <c r="U802" s="835"/>
      <c r="V802" s="842"/>
      <c r="W802" s="843"/>
      <c r="X802" s="852" t="str">
        <f>IFERROR(V802*VLOOKUP(AF802,'【参考】数式用3'!$AD$15:$BA$23,MATCH(N802,'【参考】数式用3'!$AD$2:$BA$2,0)),"")</f>
        <v/>
      </c>
      <c r="Y802" s="861"/>
      <c r="Z802" s="864"/>
      <c r="AA802" s="870"/>
      <c r="AB802" s="852" t="str">
        <f>IFERROR(AA802*VLOOKUP(AG802,'【参考】数式用3'!$AD$24:$BA$27,MATCH(N802,'【参考】数式用3'!$AD$2:$BA$2,0)),"")</f>
        <v/>
      </c>
      <c r="AC802" s="878"/>
      <c r="AD802" s="881" t="str">
        <f t="shared" si="48"/>
        <v/>
      </c>
      <c r="AE802" s="884" t="str">
        <f t="shared" si="49"/>
        <v/>
      </c>
      <c r="AF802" s="884" t="str">
        <f t="shared" si="50"/>
        <v/>
      </c>
      <c r="AG802" s="884" t="str">
        <f t="shared" si="51"/>
        <v/>
      </c>
    </row>
    <row r="803" spans="1:33" ht="24.9" customHeight="1">
      <c r="A803" s="729">
        <v>788</v>
      </c>
      <c r="B803" s="742" t="str">
        <f>IF(基本情報入力シート!C840="","",基本情報入力シート!C840)</f>
        <v/>
      </c>
      <c r="C803" s="750"/>
      <c r="D803" s="750"/>
      <c r="E803" s="750"/>
      <c r="F803" s="750"/>
      <c r="G803" s="750"/>
      <c r="H803" s="750"/>
      <c r="I803" s="761"/>
      <c r="J803" s="767" t="str">
        <f>IF(基本情報入力シート!M840="","",基本情報入力シート!M840)</f>
        <v/>
      </c>
      <c r="K803" s="768" t="str">
        <f>IF(基本情報入力シート!R840="","",基本情報入力シート!R840)</f>
        <v/>
      </c>
      <c r="L803" s="768" t="str">
        <f>IF(基本情報入力シート!W840="","",基本情報入力シート!W840)</f>
        <v/>
      </c>
      <c r="M803" s="784" t="str">
        <f>IF(基本情報入力シート!X840="","",基本情報入力シート!X840)</f>
        <v/>
      </c>
      <c r="N803" s="796" t="str">
        <f>IF(基本情報入力シート!Y840="","",基本情報入力シート!Y840)</f>
        <v/>
      </c>
      <c r="O803" s="804"/>
      <c r="P803" s="808"/>
      <c r="Q803" s="813"/>
      <c r="R803" s="820"/>
      <c r="S803" s="825"/>
      <c r="T803" s="830" t="str">
        <f>IFERROR(S803*VLOOKUP(AE803,'【参考】数式用3'!$AD$3:$BA$14,MATCH(N803,'【参考】数式用3'!$AD$2:$BA$2,0)),"")</f>
        <v/>
      </c>
      <c r="U803" s="835"/>
      <c r="V803" s="842"/>
      <c r="W803" s="843"/>
      <c r="X803" s="852" t="str">
        <f>IFERROR(V803*VLOOKUP(AF803,'【参考】数式用3'!$AD$15:$BA$23,MATCH(N803,'【参考】数式用3'!$AD$2:$BA$2,0)),"")</f>
        <v/>
      </c>
      <c r="Y803" s="861"/>
      <c r="Z803" s="864"/>
      <c r="AA803" s="870"/>
      <c r="AB803" s="852" t="str">
        <f>IFERROR(AA803*VLOOKUP(AG803,'【参考】数式用3'!$AD$24:$BA$27,MATCH(N803,'【参考】数式用3'!$AD$2:$BA$2,0)),"")</f>
        <v/>
      </c>
      <c r="AC803" s="878"/>
      <c r="AD803" s="881" t="str">
        <f t="shared" si="48"/>
        <v/>
      </c>
      <c r="AE803" s="884" t="str">
        <f t="shared" si="49"/>
        <v/>
      </c>
      <c r="AF803" s="884" t="str">
        <f t="shared" si="50"/>
        <v/>
      </c>
      <c r="AG803" s="884" t="str">
        <f t="shared" si="51"/>
        <v/>
      </c>
    </row>
    <row r="804" spans="1:33" ht="24.9" customHeight="1">
      <c r="A804" s="729">
        <v>789</v>
      </c>
      <c r="B804" s="742" t="str">
        <f>IF(基本情報入力シート!C841="","",基本情報入力シート!C841)</f>
        <v/>
      </c>
      <c r="C804" s="750"/>
      <c r="D804" s="750"/>
      <c r="E804" s="750"/>
      <c r="F804" s="750"/>
      <c r="G804" s="750"/>
      <c r="H804" s="750"/>
      <c r="I804" s="761"/>
      <c r="J804" s="767" t="str">
        <f>IF(基本情報入力シート!M841="","",基本情報入力シート!M841)</f>
        <v/>
      </c>
      <c r="K804" s="768" t="str">
        <f>IF(基本情報入力シート!R841="","",基本情報入力シート!R841)</f>
        <v/>
      </c>
      <c r="L804" s="768" t="str">
        <f>IF(基本情報入力シート!W841="","",基本情報入力シート!W841)</f>
        <v/>
      </c>
      <c r="M804" s="784" t="str">
        <f>IF(基本情報入力シート!X841="","",基本情報入力シート!X841)</f>
        <v/>
      </c>
      <c r="N804" s="796" t="str">
        <f>IF(基本情報入力シート!Y841="","",基本情報入力シート!Y841)</f>
        <v/>
      </c>
      <c r="O804" s="804"/>
      <c r="P804" s="808"/>
      <c r="Q804" s="813"/>
      <c r="R804" s="820"/>
      <c r="S804" s="825"/>
      <c r="T804" s="830" t="str">
        <f>IFERROR(S804*VLOOKUP(AE804,'【参考】数式用3'!$AD$3:$BA$14,MATCH(N804,'【参考】数式用3'!$AD$2:$BA$2,0)),"")</f>
        <v/>
      </c>
      <c r="U804" s="835"/>
      <c r="V804" s="842"/>
      <c r="W804" s="843"/>
      <c r="X804" s="852" t="str">
        <f>IFERROR(V804*VLOOKUP(AF804,'【参考】数式用3'!$AD$15:$BA$23,MATCH(N804,'【参考】数式用3'!$AD$2:$BA$2,0)),"")</f>
        <v/>
      </c>
      <c r="Y804" s="861"/>
      <c r="Z804" s="864"/>
      <c r="AA804" s="870"/>
      <c r="AB804" s="852" t="str">
        <f>IFERROR(AA804*VLOOKUP(AG804,'【参考】数式用3'!$AD$24:$BA$27,MATCH(N804,'【参考】数式用3'!$AD$2:$BA$2,0)),"")</f>
        <v/>
      </c>
      <c r="AC804" s="878"/>
      <c r="AD804" s="881" t="str">
        <f t="shared" si="48"/>
        <v/>
      </c>
      <c r="AE804" s="884" t="str">
        <f t="shared" si="49"/>
        <v/>
      </c>
      <c r="AF804" s="884" t="str">
        <f t="shared" si="50"/>
        <v/>
      </c>
      <c r="AG804" s="884" t="str">
        <f t="shared" si="51"/>
        <v/>
      </c>
    </row>
    <row r="805" spans="1:33" ht="24.9" customHeight="1">
      <c r="A805" s="729">
        <v>790</v>
      </c>
      <c r="B805" s="742" t="str">
        <f>IF(基本情報入力シート!C842="","",基本情報入力シート!C842)</f>
        <v/>
      </c>
      <c r="C805" s="750"/>
      <c r="D805" s="750"/>
      <c r="E805" s="750"/>
      <c r="F805" s="750"/>
      <c r="G805" s="750"/>
      <c r="H805" s="750"/>
      <c r="I805" s="761"/>
      <c r="J805" s="767" t="str">
        <f>IF(基本情報入力シート!M842="","",基本情報入力シート!M842)</f>
        <v/>
      </c>
      <c r="K805" s="768" t="str">
        <f>IF(基本情報入力シート!R842="","",基本情報入力シート!R842)</f>
        <v/>
      </c>
      <c r="L805" s="768" t="str">
        <f>IF(基本情報入力シート!W842="","",基本情報入力シート!W842)</f>
        <v/>
      </c>
      <c r="M805" s="784" t="str">
        <f>IF(基本情報入力シート!X842="","",基本情報入力シート!X842)</f>
        <v/>
      </c>
      <c r="N805" s="796" t="str">
        <f>IF(基本情報入力シート!Y842="","",基本情報入力シート!Y842)</f>
        <v/>
      </c>
      <c r="O805" s="804"/>
      <c r="P805" s="808"/>
      <c r="Q805" s="813"/>
      <c r="R805" s="820"/>
      <c r="S805" s="825"/>
      <c r="T805" s="830" t="str">
        <f>IFERROR(S805*VLOOKUP(AE805,'【参考】数式用3'!$AD$3:$BA$14,MATCH(N805,'【参考】数式用3'!$AD$2:$BA$2,0)),"")</f>
        <v/>
      </c>
      <c r="U805" s="835"/>
      <c r="V805" s="842"/>
      <c r="W805" s="843"/>
      <c r="X805" s="852" t="str">
        <f>IFERROR(V805*VLOOKUP(AF805,'【参考】数式用3'!$AD$15:$BA$23,MATCH(N805,'【参考】数式用3'!$AD$2:$BA$2,0)),"")</f>
        <v/>
      </c>
      <c r="Y805" s="861"/>
      <c r="Z805" s="864"/>
      <c r="AA805" s="870"/>
      <c r="AB805" s="852" t="str">
        <f>IFERROR(AA805*VLOOKUP(AG805,'【参考】数式用3'!$AD$24:$BA$27,MATCH(N805,'【参考】数式用3'!$AD$2:$BA$2,0)),"")</f>
        <v/>
      </c>
      <c r="AC805" s="878"/>
      <c r="AD805" s="881" t="str">
        <f t="shared" si="48"/>
        <v/>
      </c>
      <c r="AE805" s="884" t="str">
        <f t="shared" si="49"/>
        <v/>
      </c>
      <c r="AF805" s="884" t="str">
        <f t="shared" si="50"/>
        <v/>
      </c>
      <c r="AG805" s="884" t="str">
        <f t="shared" si="51"/>
        <v/>
      </c>
    </row>
    <row r="806" spans="1:33" ht="24.9" customHeight="1">
      <c r="A806" s="729">
        <v>791</v>
      </c>
      <c r="B806" s="742" t="str">
        <f>IF(基本情報入力シート!C843="","",基本情報入力シート!C843)</f>
        <v/>
      </c>
      <c r="C806" s="750"/>
      <c r="D806" s="750"/>
      <c r="E806" s="750"/>
      <c r="F806" s="750"/>
      <c r="G806" s="750"/>
      <c r="H806" s="750"/>
      <c r="I806" s="761"/>
      <c r="J806" s="767" t="str">
        <f>IF(基本情報入力シート!M843="","",基本情報入力シート!M843)</f>
        <v/>
      </c>
      <c r="K806" s="768" t="str">
        <f>IF(基本情報入力シート!R843="","",基本情報入力シート!R843)</f>
        <v/>
      </c>
      <c r="L806" s="768" t="str">
        <f>IF(基本情報入力シート!W843="","",基本情報入力シート!W843)</f>
        <v/>
      </c>
      <c r="M806" s="784" t="str">
        <f>IF(基本情報入力シート!X843="","",基本情報入力シート!X843)</f>
        <v/>
      </c>
      <c r="N806" s="796" t="str">
        <f>IF(基本情報入力シート!Y843="","",基本情報入力シート!Y843)</f>
        <v/>
      </c>
      <c r="O806" s="804"/>
      <c r="P806" s="808"/>
      <c r="Q806" s="813"/>
      <c r="R806" s="820"/>
      <c r="S806" s="825"/>
      <c r="T806" s="830" t="str">
        <f>IFERROR(S806*VLOOKUP(AE806,'【参考】数式用3'!$AD$3:$BA$14,MATCH(N806,'【参考】数式用3'!$AD$2:$BA$2,0)),"")</f>
        <v/>
      </c>
      <c r="U806" s="835"/>
      <c r="V806" s="842"/>
      <c r="W806" s="843"/>
      <c r="X806" s="852" t="str">
        <f>IFERROR(V806*VLOOKUP(AF806,'【参考】数式用3'!$AD$15:$BA$23,MATCH(N806,'【参考】数式用3'!$AD$2:$BA$2,0)),"")</f>
        <v/>
      </c>
      <c r="Y806" s="861"/>
      <c r="Z806" s="864"/>
      <c r="AA806" s="870"/>
      <c r="AB806" s="852" t="str">
        <f>IFERROR(AA806*VLOOKUP(AG806,'【参考】数式用3'!$AD$24:$BA$27,MATCH(N806,'【参考】数式用3'!$AD$2:$BA$2,0)),"")</f>
        <v/>
      </c>
      <c r="AC806" s="878"/>
      <c r="AD806" s="881" t="str">
        <f t="shared" si="48"/>
        <v/>
      </c>
      <c r="AE806" s="884" t="str">
        <f t="shared" si="49"/>
        <v/>
      </c>
      <c r="AF806" s="884" t="str">
        <f t="shared" si="50"/>
        <v/>
      </c>
      <c r="AG806" s="884" t="str">
        <f t="shared" si="51"/>
        <v/>
      </c>
    </row>
    <row r="807" spans="1:33" ht="24.9" customHeight="1">
      <c r="A807" s="729">
        <v>792</v>
      </c>
      <c r="B807" s="742" t="str">
        <f>IF(基本情報入力シート!C844="","",基本情報入力シート!C844)</f>
        <v/>
      </c>
      <c r="C807" s="750"/>
      <c r="D807" s="750"/>
      <c r="E807" s="750"/>
      <c r="F807" s="750"/>
      <c r="G807" s="750"/>
      <c r="H807" s="750"/>
      <c r="I807" s="761"/>
      <c r="J807" s="767" t="str">
        <f>IF(基本情報入力シート!M844="","",基本情報入力シート!M844)</f>
        <v/>
      </c>
      <c r="K807" s="768" t="str">
        <f>IF(基本情報入力シート!R844="","",基本情報入力シート!R844)</f>
        <v/>
      </c>
      <c r="L807" s="768" t="str">
        <f>IF(基本情報入力シート!W844="","",基本情報入力シート!W844)</f>
        <v/>
      </c>
      <c r="M807" s="784" t="str">
        <f>IF(基本情報入力シート!X844="","",基本情報入力シート!X844)</f>
        <v/>
      </c>
      <c r="N807" s="796" t="str">
        <f>IF(基本情報入力シート!Y844="","",基本情報入力シート!Y844)</f>
        <v/>
      </c>
      <c r="O807" s="804"/>
      <c r="P807" s="808"/>
      <c r="Q807" s="813"/>
      <c r="R807" s="820"/>
      <c r="S807" s="825"/>
      <c r="T807" s="830" t="str">
        <f>IFERROR(S807*VLOOKUP(AE807,'【参考】数式用3'!$AD$3:$BA$14,MATCH(N807,'【参考】数式用3'!$AD$2:$BA$2,0)),"")</f>
        <v/>
      </c>
      <c r="U807" s="835"/>
      <c r="V807" s="842"/>
      <c r="W807" s="843"/>
      <c r="X807" s="852" t="str">
        <f>IFERROR(V807*VLOOKUP(AF807,'【参考】数式用3'!$AD$15:$BA$23,MATCH(N807,'【参考】数式用3'!$AD$2:$BA$2,0)),"")</f>
        <v/>
      </c>
      <c r="Y807" s="861"/>
      <c r="Z807" s="864"/>
      <c r="AA807" s="870"/>
      <c r="AB807" s="852" t="str">
        <f>IFERROR(AA807*VLOOKUP(AG807,'【参考】数式用3'!$AD$24:$BA$27,MATCH(N807,'【参考】数式用3'!$AD$2:$BA$2,0)),"")</f>
        <v/>
      </c>
      <c r="AC807" s="878"/>
      <c r="AD807" s="881" t="str">
        <f t="shared" si="48"/>
        <v/>
      </c>
      <c r="AE807" s="884" t="str">
        <f t="shared" si="49"/>
        <v/>
      </c>
      <c r="AF807" s="884" t="str">
        <f t="shared" si="50"/>
        <v/>
      </c>
      <c r="AG807" s="884" t="str">
        <f t="shared" si="51"/>
        <v/>
      </c>
    </row>
    <row r="808" spans="1:33" ht="24.9" customHeight="1">
      <c r="A808" s="729">
        <v>793</v>
      </c>
      <c r="B808" s="742" t="str">
        <f>IF(基本情報入力シート!C845="","",基本情報入力シート!C845)</f>
        <v/>
      </c>
      <c r="C808" s="750"/>
      <c r="D808" s="750"/>
      <c r="E808" s="750"/>
      <c r="F808" s="750"/>
      <c r="G808" s="750"/>
      <c r="H808" s="750"/>
      <c r="I808" s="761"/>
      <c r="J808" s="767" t="str">
        <f>IF(基本情報入力シート!M845="","",基本情報入力シート!M845)</f>
        <v/>
      </c>
      <c r="K808" s="768" t="str">
        <f>IF(基本情報入力シート!R845="","",基本情報入力シート!R845)</f>
        <v/>
      </c>
      <c r="L808" s="768" t="str">
        <f>IF(基本情報入力シート!W845="","",基本情報入力シート!W845)</f>
        <v/>
      </c>
      <c r="M808" s="784" t="str">
        <f>IF(基本情報入力シート!X845="","",基本情報入力シート!X845)</f>
        <v/>
      </c>
      <c r="N808" s="796" t="str">
        <f>IF(基本情報入力シート!Y845="","",基本情報入力シート!Y845)</f>
        <v/>
      </c>
      <c r="O808" s="804"/>
      <c r="P808" s="808"/>
      <c r="Q808" s="813"/>
      <c r="R808" s="820"/>
      <c r="S808" s="825"/>
      <c r="T808" s="830" t="str">
        <f>IFERROR(S808*VLOOKUP(AE808,'【参考】数式用3'!$AD$3:$BA$14,MATCH(N808,'【参考】数式用3'!$AD$2:$BA$2,0)),"")</f>
        <v/>
      </c>
      <c r="U808" s="835"/>
      <c r="V808" s="842"/>
      <c r="W808" s="843"/>
      <c r="X808" s="852" t="str">
        <f>IFERROR(V808*VLOOKUP(AF808,'【参考】数式用3'!$AD$15:$BA$23,MATCH(N808,'【参考】数式用3'!$AD$2:$BA$2,0)),"")</f>
        <v/>
      </c>
      <c r="Y808" s="861"/>
      <c r="Z808" s="864"/>
      <c r="AA808" s="870"/>
      <c r="AB808" s="852" t="str">
        <f>IFERROR(AA808*VLOOKUP(AG808,'【参考】数式用3'!$AD$24:$BA$27,MATCH(N808,'【参考】数式用3'!$AD$2:$BA$2,0)),"")</f>
        <v/>
      </c>
      <c r="AC808" s="878"/>
      <c r="AD808" s="881" t="str">
        <f t="shared" si="48"/>
        <v/>
      </c>
      <c r="AE808" s="884" t="str">
        <f t="shared" si="49"/>
        <v/>
      </c>
      <c r="AF808" s="884" t="str">
        <f t="shared" si="50"/>
        <v/>
      </c>
      <c r="AG808" s="884" t="str">
        <f t="shared" si="51"/>
        <v/>
      </c>
    </row>
    <row r="809" spans="1:33" ht="24.9" customHeight="1">
      <c r="A809" s="729">
        <v>794</v>
      </c>
      <c r="B809" s="742" t="str">
        <f>IF(基本情報入力シート!C846="","",基本情報入力シート!C846)</f>
        <v/>
      </c>
      <c r="C809" s="750"/>
      <c r="D809" s="750"/>
      <c r="E809" s="750"/>
      <c r="F809" s="750"/>
      <c r="G809" s="750"/>
      <c r="H809" s="750"/>
      <c r="I809" s="761"/>
      <c r="J809" s="767" t="str">
        <f>IF(基本情報入力シート!M846="","",基本情報入力シート!M846)</f>
        <v/>
      </c>
      <c r="K809" s="768" t="str">
        <f>IF(基本情報入力シート!R846="","",基本情報入力シート!R846)</f>
        <v/>
      </c>
      <c r="L809" s="768" t="str">
        <f>IF(基本情報入力シート!W846="","",基本情報入力シート!W846)</f>
        <v/>
      </c>
      <c r="M809" s="784" t="str">
        <f>IF(基本情報入力シート!X846="","",基本情報入力シート!X846)</f>
        <v/>
      </c>
      <c r="N809" s="796" t="str">
        <f>IF(基本情報入力シート!Y846="","",基本情報入力シート!Y846)</f>
        <v/>
      </c>
      <c r="O809" s="804"/>
      <c r="P809" s="808"/>
      <c r="Q809" s="813"/>
      <c r="R809" s="820"/>
      <c r="S809" s="825"/>
      <c r="T809" s="830" t="str">
        <f>IFERROR(S809*VLOOKUP(AE809,'【参考】数式用3'!$AD$3:$BA$14,MATCH(N809,'【参考】数式用3'!$AD$2:$BA$2,0)),"")</f>
        <v/>
      </c>
      <c r="U809" s="835"/>
      <c r="V809" s="842"/>
      <c r="W809" s="843"/>
      <c r="X809" s="852" t="str">
        <f>IFERROR(V809*VLOOKUP(AF809,'【参考】数式用3'!$AD$15:$BA$23,MATCH(N809,'【参考】数式用3'!$AD$2:$BA$2,0)),"")</f>
        <v/>
      </c>
      <c r="Y809" s="861"/>
      <c r="Z809" s="864"/>
      <c r="AA809" s="870"/>
      <c r="AB809" s="852" t="str">
        <f>IFERROR(AA809*VLOOKUP(AG809,'【参考】数式用3'!$AD$24:$BA$27,MATCH(N809,'【参考】数式用3'!$AD$2:$BA$2,0)),"")</f>
        <v/>
      </c>
      <c r="AC809" s="878"/>
      <c r="AD809" s="881" t="str">
        <f t="shared" si="48"/>
        <v/>
      </c>
      <c r="AE809" s="884" t="str">
        <f t="shared" si="49"/>
        <v/>
      </c>
      <c r="AF809" s="884" t="str">
        <f t="shared" si="50"/>
        <v/>
      </c>
      <c r="AG809" s="884" t="str">
        <f t="shared" si="51"/>
        <v/>
      </c>
    </row>
    <row r="810" spans="1:33" ht="24.9" customHeight="1">
      <c r="A810" s="729">
        <v>795</v>
      </c>
      <c r="B810" s="742" t="str">
        <f>IF(基本情報入力シート!C847="","",基本情報入力シート!C847)</f>
        <v/>
      </c>
      <c r="C810" s="750"/>
      <c r="D810" s="750"/>
      <c r="E810" s="750"/>
      <c r="F810" s="750"/>
      <c r="G810" s="750"/>
      <c r="H810" s="750"/>
      <c r="I810" s="761"/>
      <c r="J810" s="767" t="str">
        <f>IF(基本情報入力シート!M847="","",基本情報入力シート!M847)</f>
        <v/>
      </c>
      <c r="K810" s="768" t="str">
        <f>IF(基本情報入力シート!R847="","",基本情報入力シート!R847)</f>
        <v/>
      </c>
      <c r="L810" s="768" t="str">
        <f>IF(基本情報入力シート!W847="","",基本情報入力シート!W847)</f>
        <v/>
      </c>
      <c r="M810" s="784" t="str">
        <f>IF(基本情報入力シート!X847="","",基本情報入力シート!X847)</f>
        <v/>
      </c>
      <c r="N810" s="796" t="str">
        <f>IF(基本情報入力シート!Y847="","",基本情報入力シート!Y847)</f>
        <v/>
      </c>
      <c r="O810" s="804"/>
      <c r="P810" s="808"/>
      <c r="Q810" s="813"/>
      <c r="R810" s="820"/>
      <c r="S810" s="825"/>
      <c r="T810" s="830" t="str">
        <f>IFERROR(S810*VLOOKUP(AE810,'【参考】数式用3'!$AD$3:$BA$14,MATCH(N810,'【参考】数式用3'!$AD$2:$BA$2,0)),"")</f>
        <v/>
      </c>
      <c r="U810" s="835"/>
      <c r="V810" s="842"/>
      <c r="W810" s="843"/>
      <c r="X810" s="852" t="str">
        <f>IFERROR(V810*VLOOKUP(AF810,'【参考】数式用3'!$AD$15:$BA$23,MATCH(N810,'【参考】数式用3'!$AD$2:$BA$2,0)),"")</f>
        <v/>
      </c>
      <c r="Y810" s="861"/>
      <c r="Z810" s="864"/>
      <c r="AA810" s="870"/>
      <c r="AB810" s="852" t="str">
        <f>IFERROR(AA810*VLOOKUP(AG810,'【参考】数式用3'!$AD$24:$BA$27,MATCH(N810,'【参考】数式用3'!$AD$2:$BA$2,0)),"")</f>
        <v/>
      </c>
      <c r="AC810" s="878"/>
      <c r="AD810" s="881" t="str">
        <f t="shared" si="48"/>
        <v/>
      </c>
      <c r="AE810" s="884" t="str">
        <f t="shared" si="49"/>
        <v/>
      </c>
      <c r="AF810" s="884" t="str">
        <f t="shared" si="50"/>
        <v/>
      </c>
      <c r="AG810" s="884" t="str">
        <f t="shared" si="51"/>
        <v/>
      </c>
    </row>
    <row r="811" spans="1:33" ht="24.9" customHeight="1">
      <c r="A811" s="729">
        <v>796</v>
      </c>
      <c r="B811" s="742" t="str">
        <f>IF(基本情報入力シート!C848="","",基本情報入力シート!C848)</f>
        <v/>
      </c>
      <c r="C811" s="750"/>
      <c r="D811" s="750"/>
      <c r="E811" s="750"/>
      <c r="F811" s="750"/>
      <c r="G811" s="750"/>
      <c r="H811" s="750"/>
      <c r="I811" s="761"/>
      <c r="J811" s="767" t="str">
        <f>IF(基本情報入力シート!M848="","",基本情報入力シート!M848)</f>
        <v/>
      </c>
      <c r="K811" s="768" t="str">
        <f>IF(基本情報入力シート!R848="","",基本情報入力シート!R848)</f>
        <v/>
      </c>
      <c r="L811" s="768" t="str">
        <f>IF(基本情報入力シート!W848="","",基本情報入力シート!W848)</f>
        <v/>
      </c>
      <c r="M811" s="784" t="str">
        <f>IF(基本情報入力シート!X848="","",基本情報入力シート!X848)</f>
        <v/>
      </c>
      <c r="N811" s="796" t="str">
        <f>IF(基本情報入力シート!Y848="","",基本情報入力シート!Y848)</f>
        <v/>
      </c>
      <c r="O811" s="804"/>
      <c r="P811" s="808"/>
      <c r="Q811" s="813"/>
      <c r="R811" s="820"/>
      <c r="S811" s="825"/>
      <c r="T811" s="830" t="str">
        <f>IFERROR(S811*VLOOKUP(AE811,'【参考】数式用3'!$AD$3:$BA$14,MATCH(N811,'【参考】数式用3'!$AD$2:$BA$2,0)),"")</f>
        <v/>
      </c>
      <c r="U811" s="835"/>
      <c r="V811" s="842"/>
      <c r="W811" s="843"/>
      <c r="X811" s="852" t="str">
        <f>IFERROR(V811*VLOOKUP(AF811,'【参考】数式用3'!$AD$15:$BA$23,MATCH(N811,'【参考】数式用3'!$AD$2:$BA$2,0)),"")</f>
        <v/>
      </c>
      <c r="Y811" s="861"/>
      <c r="Z811" s="864"/>
      <c r="AA811" s="870"/>
      <c r="AB811" s="852" t="str">
        <f>IFERROR(AA811*VLOOKUP(AG811,'【参考】数式用3'!$AD$24:$BA$27,MATCH(N811,'【参考】数式用3'!$AD$2:$BA$2,0)),"")</f>
        <v/>
      </c>
      <c r="AC811" s="878"/>
      <c r="AD811" s="881" t="str">
        <f t="shared" si="48"/>
        <v/>
      </c>
      <c r="AE811" s="884" t="str">
        <f t="shared" si="49"/>
        <v/>
      </c>
      <c r="AF811" s="884" t="str">
        <f t="shared" si="50"/>
        <v/>
      </c>
      <c r="AG811" s="884" t="str">
        <f t="shared" si="51"/>
        <v/>
      </c>
    </row>
    <row r="812" spans="1:33" ht="24.9" customHeight="1">
      <c r="A812" s="729">
        <v>797</v>
      </c>
      <c r="B812" s="742" t="str">
        <f>IF(基本情報入力シート!C849="","",基本情報入力シート!C849)</f>
        <v/>
      </c>
      <c r="C812" s="750"/>
      <c r="D812" s="750"/>
      <c r="E812" s="750"/>
      <c r="F812" s="750"/>
      <c r="G812" s="750"/>
      <c r="H812" s="750"/>
      <c r="I812" s="761"/>
      <c r="J812" s="767" t="str">
        <f>IF(基本情報入力シート!M849="","",基本情報入力シート!M849)</f>
        <v/>
      </c>
      <c r="K812" s="768" t="str">
        <f>IF(基本情報入力シート!R849="","",基本情報入力シート!R849)</f>
        <v/>
      </c>
      <c r="L812" s="768" t="str">
        <f>IF(基本情報入力シート!W849="","",基本情報入力シート!W849)</f>
        <v/>
      </c>
      <c r="M812" s="784" t="str">
        <f>IF(基本情報入力シート!X849="","",基本情報入力シート!X849)</f>
        <v/>
      </c>
      <c r="N812" s="796" t="str">
        <f>IF(基本情報入力シート!Y849="","",基本情報入力シート!Y849)</f>
        <v/>
      </c>
      <c r="O812" s="804"/>
      <c r="P812" s="808"/>
      <c r="Q812" s="813"/>
      <c r="R812" s="820"/>
      <c r="S812" s="825"/>
      <c r="T812" s="830" t="str">
        <f>IFERROR(S812*VLOOKUP(AE812,'【参考】数式用3'!$AD$3:$BA$14,MATCH(N812,'【参考】数式用3'!$AD$2:$BA$2,0)),"")</f>
        <v/>
      </c>
      <c r="U812" s="835"/>
      <c r="V812" s="842"/>
      <c r="W812" s="843"/>
      <c r="X812" s="852" t="str">
        <f>IFERROR(V812*VLOOKUP(AF812,'【参考】数式用3'!$AD$15:$BA$23,MATCH(N812,'【参考】数式用3'!$AD$2:$BA$2,0)),"")</f>
        <v/>
      </c>
      <c r="Y812" s="861"/>
      <c r="Z812" s="864"/>
      <c r="AA812" s="870"/>
      <c r="AB812" s="852" t="str">
        <f>IFERROR(AA812*VLOOKUP(AG812,'【参考】数式用3'!$AD$24:$BA$27,MATCH(N812,'【参考】数式用3'!$AD$2:$BA$2,0)),"")</f>
        <v/>
      </c>
      <c r="AC812" s="878"/>
      <c r="AD812" s="881" t="str">
        <f t="shared" si="48"/>
        <v/>
      </c>
      <c r="AE812" s="884" t="str">
        <f t="shared" si="49"/>
        <v/>
      </c>
      <c r="AF812" s="884" t="str">
        <f t="shared" si="50"/>
        <v/>
      </c>
      <c r="AG812" s="884" t="str">
        <f t="shared" si="51"/>
        <v/>
      </c>
    </row>
    <row r="813" spans="1:33" ht="24.9" customHeight="1">
      <c r="A813" s="729">
        <v>798</v>
      </c>
      <c r="B813" s="742" t="str">
        <f>IF(基本情報入力シート!C850="","",基本情報入力シート!C850)</f>
        <v/>
      </c>
      <c r="C813" s="750"/>
      <c r="D813" s="750"/>
      <c r="E813" s="750"/>
      <c r="F813" s="750"/>
      <c r="G813" s="750"/>
      <c r="H813" s="750"/>
      <c r="I813" s="761"/>
      <c r="J813" s="767" t="str">
        <f>IF(基本情報入力シート!M850="","",基本情報入力シート!M850)</f>
        <v/>
      </c>
      <c r="K813" s="768" t="str">
        <f>IF(基本情報入力シート!R850="","",基本情報入力シート!R850)</f>
        <v/>
      </c>
      <c r="L813" s="768" t="str">
        <f>IF(基本情報入力シート!W850="","",基本情報入力シート!W850)</f>
        <v/>
      </c>
      <c r="M813" s="784" t="str">
        <f>IF(基本情報入力シート!X850="","",基本情報入力シート!X850)</f>
        <v/>
      </c>
      <c r="N813" s="796" t="str">
        <f>IF(基本情報入力シート!Y850="","",基本情報入力シート!Y850)</f>
        <v/>
      </c>
      <c r="O813" s="804"/>
      <c r="P813" s="808"/>
      <c r="Q813" s="813"/>
      <c r="R813" s="820"/>
      <c r="S813" s="825"/>
      <c r="T813" s="830" t="str">
        <f>IFERROR(S813*VLOOKUP(AE813,'【参考】数式用3'!$AD$3:$BA$14,MATCH(N813,'【参考】数式用3'!$AD$2:$BA$2,0)),"")</f>
        <v/>
      </c>
      <c r="U813" s="835"/>
      <c r="V813" s="842"/>
      <c r="W813" s="843"/>
      <c r="X813" s="852" t="str">
        <f>IFERROR(V813*VLOOKUP(AF813,'【参考】数式用3'!$AD$15:$BA$23,MATCH(N813,'【参考】数式用3'!$AD$2:$BA$2,0)),"")</f>
        <v/>
      </c>
      <c r="Y813" s="861"/>
      <c r="Z813" s="864"/>
      <c r="AA813" s="870"/>
      <c r="AB813" s="852" t="str">
        <f>IFERROR(AA813*VLOOKUP(AG813,'【参考】数式用3'!$AD$24:$BA$27,MATCH(N813,'【参考】数式用3'!$AD$2:$BA$2,0)),"")</f>
        <v/>
      </c>
      <c r="AC813" s="878"/>
      <c r="AD813" s="881" t="str">
        <f t="shared" si="48"/>
        <v/>
      </c>
      <c r="AE813" s="884" t="str">
        <f t="shared" si="49"/>
        <v/>
      </c>
      <c r="AF813" s="884" t="str">
        <f t="shared" si="50"/>
        <v/>
      </c>
      <c r="AG813" s="884" t="str">
        <f t="shared" si="51"/>
        <v/>
      </c>
    </row>
    <row r="814" spans="1:33" ht="24.9" customHeight="1">
      <c r="A814" s="729">
        <v>799</v>
      </c>
      <c r="B814" s="742" t="str">
        <f>IF(基本情報入力シート!C851="","",基本情報入力シート!C851)</f>
        <v/>
      </c>
      <c r="C814" s="750"/>
      <c r="D814" s="750"/>
      <c r="E814" s="750"/>
      <c r="F814" s="750"/>
      <c r="G814" s="750"/>
      <c r="H814" s="750"/>
      <c r="I814" s="761"/>
      <c r="J814" s="767" t="str">
        <f>IF(基本情報入力シート!M851="","",基本情報入力シート!M851)</f>
        <v/>
      </c>
      <c r="K814" s="768" t="str">
        <f>IF(基本情報入力シート!R851="","",基本情報入力シート!R851)</f>
        <v/>
      </c>
      <c r="L814" s="768" t="str">
        <f>IF(基本情報入力シート!W851="","",基本情報入力シート!W851)</f>
        <v/>
      </c>
      <c r="M814" s="784" t="str">
        <f>IF(基本情報入力シート!X851="","",基本情報入力シート!X851)</f>
        <v/>
      </c>
      <c r="N814" s="796" t="str">
        <f>IF(基本情報入力シート!Y851="","",基本情報入力シート!Y851)</f>
        <v/>
      </c>
      <c r="O814" s="804"/>
      <c r="P814" s="808"/>
      <c r="Q814" s="813"/>
      <c r="R814" s="820"/>
      <c r="S814" s="825"/>
      <c r="T814" s="830" t="str">
        <f>IFERROR(S814*VLOOKUP(AE814,'【参考】数式用3'!$AD$3:$BA$14,MATCH(N814,'【参考】数式用3'!$AD$2:$BA$2,0)),"")</f>
        <v/>
      </c>
      <c r="U814" s="835"/>
      <c r="V814" s="842"/>
      <c r="W814" s="843"/>
      <c r="X814" s="852" t="str">
        <f>IFERROR(V814*VLOOKUP(AF814,'【参考】数式用3'!$AD$15:$BA$23,MATCH(N814,'【参考】数式用3'!$AD$2:$BA$2,0)),"")</f>
        <v/>
      </c>
      <c r="Y814" s="861"/>
      <c r="Z814" s="864"/>
      <c r="AA814" s="870"/>
      <c r="AB814" s="852" t="str">
        <f>IFERROR(AA814*VLOOKUP(AG814,'【参考】数式用3'!$AD$24:$BA$27,MATCH(N814,'【参考】数式用3'!$AD$2:$BA$2,0)),"")</f>
        <v/>
      </c>
      <c r="AC814" s="878"/>
      <c r="AD814" s="881" t="str">
        <f t="shared" si="48"/>
        <v/>
      </c>
      <c r="AE814" s="884" t="str">
        <f t="shared" si="49"/>
        <v/>
      </c>
      <c r="AF814" s="884" t="str">
        <f t="shared" si="50"/>
        <v/>
      </c>
      <c r="AG814" s="884" t="str">
        <f t="shared" si="51"/>
        <v/>
      </c>
    </row>
    <row r="815" spans="1:33" ht="24.9" customHeight="1">
      <c r="A815" s="729">
        <v>800</v>
      </c>
      <c r="B815" s="742" t="str">
        <f>IF(基本情報入力シート!C852="","",基本情報入力シート!C852)</f>
        <v/>
      </c>
      <c r="C815" s="750"/>
      <c r="D815" s="750"/>
      <c r="E815" s="750"/>
      <c r="F815" s="750"/>
      <c r="G815" s="750"/>
      <c r="H815" s="750"/>
      <c r="I815" s="761"/>
      <c r="J815" s="767" t="str">
        <f>IF(基本情報入力シート!M852="","",基本情報入力シート!M852)</f>
        <v/>
      </c>
      <c r="K815" s="768" t="str">
        <f>IF(基本情報入力シート!R852="","",基本情報入力シート!R852)</f>
        <v/>
      </c>
      <c r="L815" s="768" t="str">
        <f>IF(基本情報入力シート!W852="","",基本情報入力シート!W852)</f>
        <v/>
      </c>
      <c r="M815" s="784" t="str">
        <f>IF(基本情報入力シート!X852="","",基本情報入力シート!X852)</f>
        <v/>
      </c>
      <c r="N815" s="796" t="str">
        <f>IF(基本情報入力シート!Y852="","",基本情報入力シート!Y852)</f>
        <v/>
      </c>
      <c r="O815" s="804"/>
      <c r="P815" s="808"/>
      <c r="Q815" s="813"/>
      <c r="R815" s="820"/>
      <c r="S815" s="825"/>
      <c r="T815" s="830" t="str">
        <f>IFERROR(S815*VLOOKUP(AE815,'【参考】数式用3'!$AD$3:$BA$14,MATCH(N815,'【参考】数式用3'!$AD$2:$BA$2,0)),"")</f>
        <v/>
      </c>
      <c r="U815" s="835"/>
      <c r="V815" s="842"/>
      <c r="W815" s="843"/>
      <c r="X815" s="852" t="str">
        <f>IFERROR(V815*VLOOKUP(AF815,'【参考】数式用3'!$AD$15:$BA$23,MATCH(N815,'【参考】数式用3'!$AD$2:$BA$2,0)),"")</f>
        <v/>
      </c>
      <c r="Y815" s="861"/>
      <c r="Z815" s="864"/>
      <c r="AA815" s="870"/>
      <c r="AB815" s="852" t="str">
        <f>IFERROR(AA815*VLOOKUP(AG815,'【参考】数式用3'!$AD$24:$BA$27,MATCH(N815,'【参考】数式用3'!$AD$2:$BA$2,0)),"")</f>
        <v/>
      </c>
      <c r="AC815" s="878"/>
      <c r="AD815" s="881" t="str">
        <f t="shared" si="48"/>
        <v/>
      </c>
      <c r="AE815" s="884" t="str">
        <f t="shared" si="49"/>
        <v/>
      </c>
      <c r="AF815" s="884" t="str">
        <f t="shared" si="50"/>
        <v/>
      </c>
      <c r="AG815" s="884" t="str">
        <f t="shared" si="51"/>
        <v/>
      </c>
    </row>
    <row r="816" spans="1:33" ht="24.9" customHeight="1">
      <c r="A816" s="729">
        <v>801</v>
      </c>
      <c r="B816" s="742" t="str">
        <f>IF(基本情報入力シート!C853="","",基本情報入力シート!C853)</f>
        <v/>
      </c>
      <c r="C816" s="750"/>
      <c r="D816" s="750"/>
      <c r="E816" s="750"/>
      <c r="F816" s="750"/>
      <c r="G816" s="750"/>
      <c r="H816" s="750"/>
      <c r="I816" s="761"/>
      <c r="J816" s="767" t="str">
        <f>IF(基本情報入力シート!M853="","",基本情報入力シート!M853)</f>
        <v/>
      </c>
      <c r="K816" s="768" t="str">
        <f>IF(基本情報入力シート!R853="","",基本情報入力シート!R853)</f>
        <v/>
      </c>
      <c r="L816" s="768" t="str">
        <f>IF(基本情報入力シート!W853="","",基本情報入力シート!W853)</f>
        <v/>
      </c>
      <c r="M816" s="784" t="str">
        <f>IF(基本情報入力シート!X853="","",基本情報入力シート!X853)</f>
        <v/>
      </c>
      <c r="N816" s="796" t="str">
        <f>IF(基本情報入力シート!Y853="","",基本情報入力シート!Y853)</f>
        <v/>
      </c>
      <c r="O816" s="804"/>
      <c r="P816" s="808"/>
      <c r="Q816" s="813"/>
      <c r="R816" s="820"/>
      <c r="S816" s="825"/>
      <c r="T816" s="830" t="str">
        <f>IFERROR(S816*VLOOKUP(AE816,'【参考】数式用3'!$AD$3:$BA$14,MATCH(N816,'【参考】数式用3'!$AD$2:$BA$2,0)),"")</f>
        <v/>
      </c>
      <c r="U816" s="835"/>
      <c r="V816" s="842"/>
      <c r="W816" s="843"/>
      <c r="X816" s="852" t="str">
        <f>IFERROR(V816*VLOOKUP(AF816,'【参考】数式用3'!$AD$15:$BA$23,MATCH(N816,'【参考】数式用3'!$AD$2:$BA$2,0)),"")</f>
        <v/>
      </c>
      <c r="Y816" s="861"/>
      <c r="Z816" s="864"/>
      <c r="AA816" s="870"/>
      <c r="AB816" s="852" t="str">
        <f>IFERROR(AA816*VLOOKUP(AG816,'【参考】数式用3'!$AD$24:$BA$27,MATCH(N816,'【参考】数式用3'!$AD$2:$BA$2,0)),"")</f>
        <v/>
      </c>
      <c r="AC816" s="878"/>
      <c r="AD816" s="881" t="str">
        <f t="shared" si="48"/>
        <v/>
      </c>
      <c r="AE816" s="884" t="str">
        <f t="shared" si="49"/>
        <v/>
      </c>
      <c r="AF816" s="884" t="str">
        <f t="shared" si="50"/>
        <v/>
      </c>
      <c r="AG816" s="884" t="str">
        <f t="shared" si="51"/>
        <v/>
      </c>
    </row>
    <row r="817" spans="1:33" ht="24.9" customHeight="1">
      <c r="A817" s="729">
        <v>802</v>
      </c>
      <c r="B817" s="742" t="str">
        <f>IF(基本情報入力シート!C854="","",基本情報入力シート!C854)</f>
        <v/>
      </c>
      <c r="C817" s="750"/>
      <c r="D817" s="750"/>
      <c r="E817" s="750"/>
      <c r="F817" s="750"/>
      <c r="G817" s="750"/>
      <c r="H817" s="750"/>
      <c r="I817" s="761"/>
      <c r="J817" s="767" t="str">
        <f>IF(基本情報入力シート!M854="","",基本情報入力シート!M854)</f>
        <v/>
      </c>
      <c r="K817" s="768" t="str">
        <f>IF(基本情報入力シート!R854="","",基本情報入力シート!R854)</f>
        <v/>
      </c>
      <c r="L817" s="768" t="str">
        <f>IF(基本情報入力シート!W854="","",基本情報入力シート!W854)</f>
        <v/>
      </c>
      <c r="M817" s="784" t="str">
        <f>IF(基本情報入力シート!X854="","",基本情報入力シート!X854)</f>
        <v/>
      </c>
      <c r="N817" s="796" t="str">
        <f>IF(基本情報入力シート!Y854="","",基本情報入力シート!Y854)</f>
        <v/>
      </c>
      <c r="O817" s="804"/>
      <c r="P817" s="808"/>
      <c r="Q817" s="813"/>
      <c r="R817" s="820"/>
      <c r="S817" s="825"/>
      <c r="T817" s="830" t="str">
        <f>IFERROR(S817*VLOOKUP(AE817,'【参考】数式用3'!$AD$3:$BA$14,MATCH(N817,'【参考】数式用3'!$AD$2:$BA$2,0)),"")</f>
        <v/>
      </c>
      <c r="U817" s="835"/>
      <c r="V817" s="842"/>
      <c r="W817" s="843"/>
      <c r="X817" s="852" t="str">
        <f>IFERROR(V817*VLOOKUP(AF817,'【参考】数式用3'!$AD$15:$BA$23,MATCH(N817,'【参考】数式用3'!$AD$2:$BA$2,0)),"")</f>
        <v/>
      </c>
      <c r="Y817" s="861"/>
      <c r="Z817" s="864"/>
      <c r="AA817" s="870"/>
      <c r="AB817" s="852" t="str">
        <f>IFERROR(AA817*VLOOKUP(AG817,'【参考】数式用3'!$AD$24:$BA$27,MATCH(N817,'【参考】数式用3'!$AD$2:$BA$2,0)),"")</f>
        <v/>
      </c>
      <c r="AC817" s="878"/>
      <c r="AD817" s="881" t="str">
        <f t="shared" si="48"/>
        <v/>
      </c>
      <c r="AE817" s="884" t="str">
        <f t="shared" si="49"/>
        <v/>
      </c>
      <c r="AF817" s="884" t="str">
        <f t="shared" si="50"/>
        <v/>
      </c>
      <c r="AG817" s="884" t="str">
        <f t="shared" si="51"/>
        <v/>
      </c>
    </row>
    <row r="818" spans="1:33" ht="24.9" customHeight="1">
      <c r="A818" s="729">
        <v>803</v>
      </c>
      <c r="B818" s="742" t="str">
        <f>IF(基本情報入力シート!C855="","",基本情報入力シート!C855)</f>
        <v/>
      </c>
      <c r="C818" s="750"/>
      <c r="D818" s="750"/>
      <c r="E818" s="750"/>
      <c r="F818" s="750"/>
      <c r="G818" s="750"/>
      <c r="H818" s="750"/>
      <c r="I818" s="761"/>
      <c r="J818" s="767" t="str">
        <f>IF(基本情報入力シート!M855="","",基本情報入力シート!M855)</f>
        <v/>
      </c>
      <c r="K818" s="768" t="str">
        <f>IF(基本情報入力シート!R855="","",基本情報入力シート!R855)</f>
        <v/>
      </c>
      <c r="L818" s="768" t="str">
        <f>IF(基本情報入力シート!W855="","",基本情報入力シート!W855)</f>
        <v/>
      </c>
      <c r="M818" s="784" t="str">
        <f>IF(基本情報入力シート!X855="","",基本情報入力シート!X855)</f>
        <v/>
      </c>
      <c r="N818" s="796" t="str">
        <f>IF(基本情報入力シート!Y855="","",基本情報入力シート!Y855)</f>
        <v/>
      </c>
      <c r="O818" s="804"/>
      <c r="P818" s="808"/>
      <c r="Q818" s="813"/>
      <c r="R818" s="820"/>
      <c r="S818" s="825"/>
      <c r="T818" s="830" t="str">
        <f>IFERROR(S818*VLOOKUP(AE818,'【参考】数式用3'!$AD$3:$BA$14,MATCH(N818,'【参考】数式用3'!$AD$2:$BA$2,0)),"")</f>
        <v/>
      </c>
      <c r="U818" s="835"/>
      <c r="V818" s="842"/>
      <c r="W818" s="843"/>
      <c r="X818" s="852" t="str">
        <f>IFERROR(V818*VLOOKUP(AF818,'【参考】数式用3'!$AD$15:$BA$23,MATCH(N818,'【参考】数式用3'!$AD$2:$BA$2,0)),"")</f>
        <v/>
      </c>
      <c r="Y818" s="861"/>
      <c r="Z818" s="864"/>
      <c r="AA818" s="870"/>
      <c r="AB818" s="852" t="str">
        <f>IFERROR(AA818*VLOOKUP(AG818,'【参考】数式用3'!$AD$24:$BA$27,MATCH(N818,'【参考】数式用3'!$AD$2:$BA$2,0)),"")</f>
        <v/>
      </c>
      <c r="AC818" s="878"/>
      <c r="AD818" s="881" t="str">
        <f t="shared" si="48"/>
        <v/>
      </c>
      <c r="AE818" s="884" t="str">
        <f t="shared" si="49"/>
        <v/>
      </c>
      <c r="AF818" s="884" t="str">
        <f t="shared" si="50"/>
        <v/>
      </c>
      <c r="AG818" s="884" t="str">
        <f t="shared" si="51"/>
        <v/>
      </c>
    </row>
    <row r="819" spans="1:33" ht="24.9" customHeight="1">
      <c r="A819" s="729">
        <v>804</v>
      </c>
      <c r="B819" s="742" t="str">
        <f>IF(基本情報入力シート!C856="","",基本情報入力シート!C856)</f>
        <v/>
      </c>
      <c r="C819" s="750"/>
      <c r="D819" s="750"/>
      <c r="E819" s="750"/>
      <c r="F819" s="750"/>
      <c r="G819" s="750"/>
      <c r="H819" s="750"/>
      <c r="I819" s="761"/>
      <c r="J819" s="767" t="str">
        <f>IF(基本情報入力シート!M856="","",基本情報入力シート!M856)</f>
        <v/>
      </c>
      <c r="K819" s="768" t="str">
        <f>IF(基本情報入力シート!R856="","",基本情報入力シート!R856)</f>
        <v/>
      </c>
      <c r="L819" s="768" t="str">
        <f>IF(基本情報入力シート!W856="","",基本情報入力シート!W856)</f>
        <v/>
      </c>
      <c r="M819" s="784" t="str">
        <f>IF(基本情報入力シート!X856="","",基本情報入力シート!X856)</f>
        <v/>
      </c>
      <c r="N819" s="796" t="str">
        <f>IF(基本情報入力シート!Y856="","",基本情報入力シート!Y856)</f>
        <v/>
      </c>
      <c r="O819" s="804"/>
      <c r="P819" s="808"/>
      <c r="Q819" s="813"/>
      <c r="R819" s="820"/>
      <c r="S819" s="825"/>
      <c r="T819" s="830" t="str">
        <f>IFERROR(S819*VLOOKUP(AE819,'【参考】数式用3'!$AD$3:$BA$14,MATCH(N819,'【参考】数式用3'!$AD$2:$BA$2,0)),"")</f>
        <v/>
      </c>
      <c r="U819" s="835"/>
      <c r="V819" s="842"/>
      <c r="W819" s="843"/>
      <c r="X819" s="852" t="str">
        <f>IFERROR(V819*VLOOKUP(AF819,'【参考】数式用3'!$AD$15:$BA$23,MATCH(N819,'【参考】数式用3'!$AD$2:$BA$2,0)),"")</f>
        <v/>
      </c>
      <c r="Y819" s="861"/>
      <c r="Z819" s="864"/>
      <c r="AA819" s="870"/>
      <c r="AB819" s="852" t="str">
        <f>IFERROR(AA819*VLOOKUP(AG819,'【参考】数式用3'!$AD$24:$BA$27,MATCH(N819,'【参考】数式用3'!$AD$2:$BA$2,0)),"")</f>
        <v/>
      </c>
      <c r="AC819" s="878"/>
      <c r="AD819" s="881" t="str">
        <f t="shared" si="48"/>
        <v/>
      </c>
      <c r="AE819" s="884" t="str">
        <f t="shared" si="49"/>
        <v/>
      </c>
      <c r="AF819" s="884" t="str">
        <f t="shared" si="50"/>
        <v/>
      </c>
      <c r="AG819" s="884" t="str">
        <f t="shared" si="51"/>
        <v/>
      </c>
    </row>
    <row r="820" spans="1:33" ht="24.9" customHeight="1">
      <c r="A820" s="729">
        <v>805</v>
      </c>
      <c r="B820" s="742" t="str">
        <f>IF(基本情報入力シート!C857="","",基本情報入力シート!C857)</f>
        <v/>
      </c>
      <c r="C820" s="750"/>
      <c r="D820" s="750"/>
      <c r="E820" s="750"/>
      <c r="F820" s="750"/>
      <c r="G820" s="750"/>
      <c r="H820" s="750"/>
      <c r="I820" s="761"/>
      <c r="J820" s="767" t="str">
        <f>IF(基本情報入力シート!M857="","",基本情報入力シート!M857)</f>
        <v/>
      </c>
      <c r="K820" s="768" t="str">
        <f>IF(基本情報入力シート!R857="","",基本情報入力シート!R857)</f>
        <v/>
      </c>
      <c r="L820" s="768" t="str">
        <f>IF(基本情報入力シート!W857="","",基本情報入力シート!W857)</f>
        <v/>
      </c>
      <c r="M820" s="784" t="str">
        <f>IF(基本情報入力シート!X857="","",基本情報入力シート!X857)</f>
        <v/>
      </c>
      <c r="N820" s="796" t="str">
        <f>IF(基本情報入力シート!Y857="","",基本情報入力シート!Y857)</f>
        <v/>
      </c>
      <c r="O820" s="804"/>
      <c r="P820" s="808"/>
      <c r="Q820" s="813"/>
      <c r="R820" s="820"/>
      <c r="S820" s="825"/>
      <c r="T820" s="830" t="str">
        <f>IFERROR(S820*VLOOKUP(AE820,'【参考】数式用3'!$AD$3:$BA$14,MATCH(N820,'【参考】数式用3'!$AD$2:$BA$2,0)),"")</f>
        <v/>
      </c>
      <c r="U820" s="835"/>
      <c r="V820" s="842"/>
      <c r="W820" s="843"/>
      <c r="X820" s="852" t="str">
        <f>IFERROR(V820*VLOOKUP(AF820,'【参考】数式用3'!$AD$15:$BA$23,MATCH(N820,'【参考】数式用3'!$AD$2:$BA$2,0)),"")</f>
        <v/>
      </c>
      <c r="Y820" s="861"/>
      <c r="Z820" s="864"/>
      <c r="AA820" s="870"/>
      <c r="AB820" s="852" t="str">
        <f>IFERROR(AA820*VLOOKUP(AG820,'【参考】数式用3'!$AD$24:$BA$27,MATCH(N820,'【参考】数式用3'!$AD$2:$BA$2,0)),"")</f>
        <v/>
      </c>
      <c r="AC820" s="878"/>
      <c r="AD820" s="881" t="str">
        <f t="shared" si="48"/>
        <v/>
      </c>
      <c r="AE820" s="884" t="str">
        <f t="shared" si="49"/>
        <v/>
      </c>
      <c r="AF820" s="884" t="str">
        <f t="shared" si="50"/>
        <v/>
      </c>
      <c r="AG820" s="884" t="str">
        <f t="shared" si="51"/>
        <v/>
      </c>
    </row>
    <row r="821" spans="1:33" ht="24.9" customHeight="1">
      <c r="A821" s="729">
        <v>806</v>
      </c>
      <c r="B821" s="742" t="str">
        <f>IF(基本情報入力シート!C858="","",基本情報入力シート!C858)</f>
        <v/>
      </c>
      <c r="C821" s="750"/>
      <c r="D821" s="750"/>
      <c r="E821" s="750"/>
      <c r="F821" s="750"/>
      <c r="G821" s="750"/>
      <c r="H821" s="750"/>
      <c r="I821" s="761"/>
      <c r="J821" s="767" t="str">
        <f>IF(基本情報入力シート!M858="","",基本情報入力シート!M858)</f>
        <v/>
      </c>
      <c r="K821" s="768" t="str">
        <f>IF(基本情報入力シート!R858="","",基本情報入力シート!R858)</f>
        <v/>
      </c>
      <c r="L821" s="768" t="str">
        <f>IF(基本情報入力シート!W858="","",基本情報入力シート!W858)</f>
        <v/>
      </c>
      <c r="M821" s="784" t="str">
        <f>IF(基本情報入力シート!X858="","",基本情報入力シート!X858)</f>
        <v/>
      </c>
      <c r="N821" s="796" t="str">
        <f>IF(基本情報入力シート!Y858="","",基本情報入力シート!Y858)</f>
        <v/>
      </c>
      <c r="O821" s="804"/>
      <c r="P821" s="808"/>
      <c r="Q821" s="813"/>
      <c r="R821" s="820"/>
      <c r="S821" s="825"/>
      <c r="T821" s="830" t="str">
        <f>IFERROR(S821*VLOOKUP(AE821,'【参考】数式用3'!$AD$3:$BA$14,MATCH(N821,'【参考】数式用3'!$AD$2:$BA$2,0)),"")</f>
        <v/>
      </c>
      <c r="U821" s="835"/>
      <c r="V821" s="842"/>
      <c r="W821" s="843"/>
      <c r="X821" s="852" t="str">
        <f>IFERROR(V821*VLOOKUP(AF821,'【参考】数式用3'!$AD$15:$BA$23,MATCH(N821,'【参考】数式用3'!$AD$2:$BA$2,0)),"")</f>
        <v/>
      </c>
      <c r="Y821" s="861"/>
      <c r="Z821" s="864"/>
      <c r="AA821" s="870"/>
      <c r="AB821" s="852" t="str">
        <f>IFERROR(AA821*VLOOKUP(AG821,'【参考】数式用3'!$AD$24:$BA$27,MATCH(N821,'【参考】数式用3'!$AD$2:$BA$2,0)),"")</f>
        <v/>
      </c>
      <c r="AC821" s="878"/>
      <c r="AD821" s="881" t="str">
        <f t="shared" si="48"/>
        <v/>
      </c>
      <c r="AE821" s="884" t="str">
        <f t="shared" si="49"/>
        <v/>
      </c>
      <c r="AF821" s="884" t="str">
        <f t="shared" si="50"/>
        <v/>
      </c>
      <c r="AG821" s="884" t="str">
        <f t="shared" si="51"/>
        <v/>
      </c>
    </row>
    <row r="822" spans="1:33" ht="24.9" customHeight="1">
      <c r="A822" s="729">
        <v>807</v>
      </c>
      <c r="B822" s="742" t="str">
        <f>IF(基本情報入力シート!C859="","",基本情報入力シート!C859)</f>
        <v/>
      </c>
      <c r="C822" s="750"/>
      <c r="D822" s="750"/>
      <c r="E822" s="750"/>
      <c r="F822" s="750"/>
      <c r="G822" s="750"/>
      <c r="H822" s="750"/>
      <c r="I822" s="761"/>
      <c r="J822" s="767" t="str">
        <f>IF(基本情報入力シート!M859="","",基本情報入力シート!M859)</f>
        <v/>
      </c>
      <c r="K822" s="768" t="str">
        <f>IF(基本情報入力シート!R859="","",基本情報入力シート!R859)</f>
        <v/>
      </c>
      <c r="L822" s="768" t="str">
        <f>IF(基本情報入力シート!W859="","",基本情報入力シート!W859)</f>
        <v/>
      </c>
      <c r="M822" s="784" t="str">
        <f>IF(基本情報入力シート!X859="","",基本情報入力シート!X859)</f>
        <v/>
      </c>
      <c r="N822" s="796" t="str">
        <f>IF(基本情報入力シート!Y859="","",基本情報入力シート!Y859)</f>
        <v/>
      </c>
      <c r="O822" s="804"/>
      <c r="P822" s="808"/>
      <c r="Q822" s="813"/>
      <c r="R822" s="820"/>
      <c r="S822" s="825"/>
      <c r="T822" s="830" t="str">
        <f>IFERROR(S822*VLOOKUP(AE822,'【参考】数式用3'!$AD$3:$BA$14,MATCH(N822,'【参考】数式用3'!$AD$2:$BA$2,0)),"")</f>
        <v/>
      </c>
      <c r="U822" s="835"/>
      <c r="V822" s="842"/>
      <c r="W822" s="843"/>
      <c r="X822" s="852" t="str">
        <f>IFERROR(V822*VLOOKUP(AF822,'【参考】数式用3'!$AD$15:$BA$23,MATCH(N822,'【参考】数式用3'!$AD$2:$BA$2,0)),"")</f>
        <v/>
      </c>
      <c r="Y822" s="861"/>
      <c r="Z822" s="864"/>
      <c r="AA822" s="870"/>
      <c r="AB822" s="852" t="str">
        <f>IFERROR(AA822*VLOOKUP(AG822,'【参考】数式用3'!$AD$24:$BA$27,MATCH(N822,'【参考】数式用3'!$AD$2:$BA$2,0)),"")</f>
        <v/>
      </c>
      <c r="AC822" s="878"/>
      <c r="AD822" s="881" t="str">
        <f t="shared" si="48"/>
        <v/>
      </c>
      <c r="AE822" s="884" t="str">
        <f t="shared" si="49"/>
        <v/>
      </c>
      <c r="AF822" s="884" t="str">
        <f t="shared" si="50"/>
        <v/>
      </c>
      <c r="AG822" s="884" t="str">
        <f t="shared" si="51"/>
        <v/>
      </c>
    </row>
    <row r="823" spans="1:33" ht="24.9" customHeight="1">
      <c r="A823" s="729">
        <v>808</v>
      </c>
      <c r="B823" s="742" t="str">
        <f>IF(基本情報入力シート!C860="","",基本情報入力シート!C860)</f>
        <v/>
      </c>
      <c r="C823" s="750"/>
      <c r="D823" s="750"/>
      <c r="E823" s="750"/>
      <c r="F823" s="750"/>
      <c r="G823" s="750"/>
      <c r="H823" s="750"/>
      <c r="I823" s="761"/>
      <c r="J823" s="767" t="str">
        <f>IF(基本情報入力シート!M860="","",基本情報入力シート!M860)</f>
        <v/>
      </c>
      <c r="K823" s="768" t="str">
        <f>IF(基本情報入力シート!R860="","",基本情報入力シート!R860)</f>
        <v/>
      </c>
      <c r="L823" s="768" t="str">
        <f>IF(基本情報入力シート!W860="","",基本情報入力シート!W860)</f>
        <v/>
      </c>
      <c r="M823" s="784" t="str">
        <f>IF(基本情報入力シート!X860="","",基本情報入力シート!X860)</f>
        <v/>
      </c>
      <c r="N823" s="796" t="str">
        <f>IF(基本情報入力シート!Y860="","",基本情報入力シート!Y860)</f>
        <v/>
      </c>
      <c r="O823" s="804"/>
      <c r="P823" s="808"/>
      <c r="Q823" s="813"/>
      <c r="R823" s="820"/>
      <c r="S823" s="825"/>
      <c r="T823" s="830" t="str">
        <f>IFERROR(S823*VLOOKUP(AE823,'【参考】数式用3'!$AD$3:$BA$14,MATCH(N823,'【参考】数式用3'!$AD$2:$BA$2,0)),"")</f>
        <v/>
      </c>
      <c r="U823" s="835"/>
      <c r="V823" s="842"/>
      <c r="W823" s="843"/>
      <c r="X823" s="852" t="str">
        <f>IFERROR(V823*VLOOKUP(AF823,'【参考】数式用3'!$AD$15:$BA$23,MATCH(N823,'【参考】数式用3'!$AD$2:$BA$2,0)),"")</f>
        <v/>
      </c>
      <c r="Y823" s="861"/>
      <c r="Z823" s="864"/>
      <c r="AA823" s="870"/>
      <c r="AB823" s="852" t="str">
        <f>IFERROR(AA823*VLOOKUP(AG823,'【参考】数式用3'!$AD$24:$BA$27,MATCH(N823,'【参考】数式用3'!$AD$2:$BA$2,0)),"")</f>
        <v/>
      </c>
      <c r="AC823" s="878"/>
      <c r="AD823" s="881" t="str">
        <f t="shared" si="48"/>
        <v/>
      </c>
      <c r="AE823" s="884" t="str">
        <f t="shared" si="49"/>
        <v/>
      </c>
      <c r="AF823" s="884" t="str">
        <f t="shared" si="50"/>
        <v/>
      </c>
      <c r="AG823" s="884" t="str">
        <f t="shared" si="51"/>
        <v/>
      </c>
    </row>
    <row r="824" spans="1:33" ht="24.9" customHeight="1">
      <c r="A824" s="729">
        <v>809</v>
      </c>
      <c r="B824" s="742" t="str">
        <f>IF(基本情報入力シート!C861="","",基本情報入力シート!C861)</f>
        <v/>
      </c>
      <c r="C824" s="750"/>
      <c r="D824" s="750"/>
      <c r="E824" s="750"/>
      <c r="F824" s="750"/>
      <c r="G824" s="750"/>
      <c r="H824" s="750"/>
      <c r="I824" s="761"/>
      <c r="J824" s="767" t="str">
        <f>IF(基本情報入力シート!M861="","",基本情報入力シート!M861)</f>
        <v/>
      </c>
      <c r="K824" s="768" t="str">
        <f>IF(基本情報入力シート!R861="","",基本情報入力シート!R861)</f>
        <v/>
      </c>
      <c r="L824" s="768" t="str">
        <f>IF(基本情報入力シート!W861="","",基本情報入力シート!W861)</f>
        <v/>
      </c>
      <c r="M824" s="784" t="str">
        <f>IF(基本情報入力シート!X861="","",基本情報入力シート!X861)</f>
        <v/>
      </c>
      <c r="N824" s="796" t="str">
        <f>IF(基本情報入力シート!Y861="","",基本情報入力シート!Y861)</f>
        <v/>
      </c>
      <c r="O824" s="804"/>
      <c r="P824" s="808"/>
      <c r="Q824" s="813"/>
      <c r="R824" s="820"/>
      <c r="S824" s="825"/>
      <c r="T824" s="830" t="str">
        <f>IFERROR(S824*VLOOKUP(AE824,'【参考】数式用3'!$AD$3:$BA$14,MATCH(N824,'【参考】数式用3'!$AD$2:$BA$2,0)),"")</f>
        <v/>
      </c>
      <c r="U824" s="835"/>
      <c r="V824" s="842"/>
      <c r="W824" s="843"/>
      <c r="X824" s="852" t="str">
        <f>IFERROR(V824*VLOOKUP(AF824,'【参考】数式用3'!$AD$15:$BA$23,MATCH(N824,'【参考】数式用3'!$AD$2:$BA$2,0)),"")</f>
        <v/>
      </c>
      <c r="Y824" s="861"/>
      <c r="Z824" s="864"/>
      <c r="AA824" s="870"/>
      <c r="AB824" s="852" t="str">
        <f>IFERROR(AA824*VLOOKUP(AG824,'【参考】数式用3'!$AD$24:$BA$27,MATCH(N824,'【参考】数式用3'!$AD$2:$BA$2,0)),"")</f>
        <v/>
      </c>
      <c r="AC824" s="878"/>
      <c r="AD824" s="881" t="str">
        <f t="shared" si="48"/>
        <v/>
      </c>
      <c r="AE824" s="884" t="str">
        <f t="shared" si="49"/>
        <v/>
      </c>
      <c r="AF824" s="884" t="str">
        <f t="shared" si="50"/>
        <v/>
      </c>
      <c r="AG824" s="884" t="str">
        <f t="shared" si="51"/>
        <v/>
      </c>
    </row>
    <row r="825" spans="1:33" ht="24.9" customHeight="1">
      <c r="A825" s="729">
        <v>810</v>
      </c>
      <c r="B825" s="742" t="str">
        <f>IF(基本情報入力シート!C862="","",基本情報入力シート!C862)</f>
        <v/>
      </c>
      <c r="C825" s="750"/>
      <c r="D825" s="750"/>
      <c r="E825" s="750"/>
      <c r="F825" s="750"/>
      <c r="G825" s="750"/>
      <c r="H825" s="750"/>
      <c r="I825" s="761"/>
      <c r="J825" s="767" t="str">
        <f>IF(基本情報入力シート!M862="","",基本情報入力シート!M862)</f>
        <v/>
      </c>
      <c r="K825" s="768" t="str">
        <f>IF(基本情報入力シート!R862="","",基本情報入力シート!R862)</f>
        <v/>
      </c>
      <c r="L825" s="768" t="str">
        <f>IF(基本情報入力シート!W862="","",基本情報入力シート!W862)</f>
        <v/>
      </c>
      <c r="M825" s="784" t="str">
        <f>IF(基本情報入力シート!X862="","",基本情報入力シート!X862)</f>
        <v/>
      </c>
      <c r="N825" s="796" t="str">
        <f>IF(基本情報入力シート!Y862="","",基本情報入力シート!Y862)</f>
        <v/>
      </c>
      <c r="O825" s="804"/>
      <c r="P825" s="808"/>
      <c r="Q825" s="813"/>
      <c r="R825" s="820"/>
      <c r="S825" s="825"/>
      <c r="T825" s="830" t="str">
        <f>IFERROR(S825*VLOOKUP(AE825,'【参考】数式用3'!$AD$3:$BA$14,MATCH(N825,'【参考】数式用3'!$AD$2:$BA$2,0)),"")</f>
        <v/>
      </c>
      <c r="U825" s="835"/>
      <c r="V825" s="842"/>
      <c r="W825" s="843"/>
      <c r="X825" s="852" t="str">
        <f>IFERROR(V825*VLOOKUP(AF825,'【参考】数式用3'!$AD$15:$BA$23,MATCH(N825,'【参考】数式用3'!$AD$2:$BA$2,0)),"")</f>
        <v/>
      </c>
      <c r="Y825" s="861"/>
      <c r="Z825" s="864"/>
      <c r="AA825" s="870"/>
      <c r="AB825" s="852" t="str">
        <f>IFERROR(AA825*VLOOKUP(AG825,'【参考】数式用3'!$AD$24:$BA$27,MATCH(N825,'【参考】数式用3'!$AD$2:$BA$2,0)),"")</f>
        <v/>
      </c>
      <c r="AC825" s="878"/>
      <c r="AD825" s="881" t="str">
        <f t="shared" si="48"/>
        <v/>
      </c>
      <c r="AE825" s="884" t="str">
        <f t="shared" si="49"/>
        <v/>
      </c>
      <c r="AF825" s="884" t="str">
        <f t="shared" si="50"/>
        <v/>
      </c>
      <c r="AG825" s="884" t="str">
        <f t="shared" si="51"/>
        <v/>
      </c>
    </row>
    <row r="826" spans="1:33" ht="24.9" customHeight="1">
      <c r="A826" s="729">
        <v>811</v>
      </c>
      <c r="B826" s="742" t="str">
        <f>IF(基本情報入力シート!C863="","",基本情報入力シート!C863)</f>
        <v/>
      </c>
      <c r="C826" s="750"/>
      <c r="D826" s="750"/>
      <c r="E826" s="750"/>
      <c r="F826" s="750"/>
      <c r="G826" s="750"/>
      <c r="H826" s="750"/>
      <c r="I826" s="761"/>
      <c r="J826" s="767" t="str">
        <f>IF(基本情報入力シート!M863="","",基本情報入力シート!M863)</f>
        <v/>
      </c>
      <c r="K826" s="768" t="str">
        <f>IF(基本情報入力シート!R863="","",基本情報入力シート!R863)</f>
        <v/>
      </c>
      <c r="L826" s="768" t="str">
        <f>IF(基本情報入力シート!W863="","",基本情報入力シート!W863)</f>
        <v/>
      </c>
      <c r="M826" s="784" t="str">
        <f>IF(基本情報入力シート!X863="","",基本情報入力シート!X863)</f>
        <v/>
      </c>
      <c r="N826" s="796" t="str">
        <f>IF(基本情報入力シート!Y863="","",基本情報入力シート!Y863)</f>
        <v/>
      </c>
      <c r="O826" s="804"/>
      <c r="P826" s="808"/>
      <c r="Q826" s="813"/>
      <c r="R826" s="820"/>
      <c r="S826" s="825"/>
      <c r="T826" s="830" t="str">
        <f>IFERROR(S826*VLOOKUP(AE826,'【参考】数式用3'!$AD$3:$BA$14,MATCH(N826,'【参考】数式用3'!$AD$2:$BA$2,0)),"")</f>
        <v/>
      </c>
      <c r="U826" s="835"/>
      <c r="V826" s="842"/>
      <c r="W826" s="843"/>
      <c r="X826" s="852" t="str">
        <f>IFERROR(V826*VLOOKUP(AF826,'【参考】数式用3'!$AD$15:$BA$23,MATCH(N826,'【参考】数式用3'!$AD$2:$BA$2,0)),"")</f>
        <v/>
      </c>
      <c r="Y826" s="861"/>
      <c r="Z826" s="864"/>
      <c r="AA826" s="870"/>
      <c r="AB826" s="852" t="str">
        <f>IFERROR(AA826*VLOOKUP(AG826,'【参考】数式用3'!$AD$24:$BA$27,MATCH(N826,'【参考】数式用3'!$AD$2:$BA$2,0)),"")</f>
        <v/>
      </c>
      <c r="AC826" s="878"/>
      <c r="AD826" s="881" t="str">
        <f t="shared" si="48"/>
        <v/>
      </c>
      <c r="AE826" s="884" t="str">
        <f t="shared" si="49"/>
        <v/>
      </c>
      <c r="AF826" s="884" t="str">
        <f t="shared" si="50"/>
        <v/>
      </c>
      <c r="AG826" s="884" t="str">
        <f t="shared" si="51"/>
        <v/>
      </c>
    </row>
    <row r="827" spans="1:33" ht="24.9" customHeight="1">
      <c r="A827" s="729">
        <v>812</v>
      </c>
      <c r="B827" s="742" t="str">
        <f>IF(基本情報入力シート!C864="","",基本情報入力シート!C864)</f>
        <v/>
      </c>
      <c r="C827" s="750"/>
      <c r="D827" s="750"/>
      <c r="E827" s="750"/>
      <c r="F827" s="750"/>
      <c r="G827" s="750"/>
      <c r="H827" s="750"/>
      <c r="I827" s="761"/>
      <c r="J827" s="767" t="str">
        <f>IF(基本情報入力シート!M864="","",基本情報入力シート!M864)</f>
        <v/>
      </c>
      <c r="K827" s="768" t="str">
        <f>IF(基本情報入力シート!R864="","",基本情報入力シート!R864)</f>
        <v/>
      </c>
      <c r="L827" s="768" t="str">
        <f>IF(基本情報入力シート!W864="","",基本情報入力シート!W864)</f>
        <v/>
      </c>
      <c r="M827" s="784" t="str">
        <f>IF(基本情報入力シート!X864="","",基本情報入力シート!X864)</f>
        <v/>
      </c>
      <c r="N827" s="796" t="str">
        <f>IF(基本情報入力シート!Y864="","",基本情報入力シート!Y864)</f>
        <v/>
      </c>
      <c r="O827" s="804"/>
      <c r="P827" s="808"/>
      <c r="Q827" s="813"/>
      <c r="R827" s="820"/>
      <c r="S827" s="825"/>
      <c r="T827" s="830" t="str">
        <f>IFERROR(S827*VLOOKUP(AE827,'【参考】数式用3'!$AD$3:$BA$14,MATCH(N827,'【参考】数式用3'!$AD$2:$BA$2,0)),"")</f>
        <v/>
      </c>
      <c r="U827" s="835"/>
      <c r="V827" s="842"/>
      <c r="W827" s="843"/>
      <c r="X827" s="852" t="str">
        <f>IFERROR(V827*VLOOKUP(AF827,'【参考】数式用3'!$AD$15:$BA$23,MATCH(N827,'【参考】数式用3'!$AD$2:$BA$2,0)),"")</f>
        <v/>
      </c>
      <c r="Y827" s="861"/>
      <c r="Z827" s="864"/>
      <c r="AA827" s="870"/>
      <c r="AB827" s="852" t="str">
        <f>IFERROR(AA827*VLOOKUP(AG827,'【参考】数式用3'!$AD$24:$BA$27,MATCH(N827,'【参考】数式用3'!$AD$2:$BA$2,0)),"")</f>
        <v/>
      </c>
      <c r="AC827" s="878"/>
      <c r="AD827" s="881" t="str">
        <f t="shared" si="48"/>
        <v/>
      </c>
      <c r="AE827" s="884" t="str">
        <f t="shared" si="49"/>
        <v/>
      </c>
      <c r="AF827" s="884" t="str">
        <f t="shared" si="50"/>
        <v/>
      </c>
      <c r="AG827" s="884" t="str">
        <f t="shared" si="51"/>
        <v/>
      </c>
    </row>
    <row r="828" spans="1:33" ht="24.9" customHeight="1">
      <c r="A828" s="729">
        <v>813</v>
      </c>
      <c r="B828" s="742" t="str">
        <f>IF(基本情報入力シート!C865="","",基本情報入力シート!C865)</f>
        <v/>
      </c>
      <c r="C828" s="750"/>
      <c r="D828" s="750"/>
      <c r="E828" s="750"/>
      <c r="F828" s="750"/>
      <c r="G828" s="750"/>
      <c r="H828" s="750"/>
      <c r="I828" s="761"/>
      <c r="J828" s="767" t="str">
        <f>IF(基本情報入力シート!M865="","",基本情報入力シート!M865)</f>
        <v/>
      </c>
      <c r="K828" s="768" t="str">
        <f>IF(基本情報入力シート!R865="","",基本情報入力シート!R865)</f>
        <v/>
      </c>
      <c r="L828" s="768" t="str">
        <f>IF(基本情報入力シート!W865="","",基本情報入力シート!W865)</f>
        <v/>
      </c>
      <c r="M828" s="784" t="str">
        <f>IF(基本情報入力シート!X865="","",基本情報入力シート!X865)</f>
        <v/>
      </c>
      <c r="N828" s="796" t="str">
        <f>IF(基本情報入力シート!Y865="","",基本情報入力シート!Y865)</f>
        <v/>
      </c>
      <c r="O828" s="804"/>
      <c r="P828" s="808"/>
      <c r="Q828" s="813"/>
      <c r="R828" s="820"/>
      <c r="S828" s="825"/>
      <c r="T828" s="830" t="str">
        <f>IFERROR(S828*VLOOKUP(AE828,'【参考】数式用3'!$AD$3:$BA$14,MATCH(N828,'【参考】数式用3'!$AD$2:$BA$2,0)),"")</f>
        <v/>
      </c>
      <c r="U828" s="835"/>
      <c r="V828" s="842"/>
      <c r="W828" s="843"/>
      <c r="X828" s="852" t="str">
        <f>IFERROR(V828*VLOOKUP(AF828,'【参考】数式用3'!$AD$15:$BA$23,MATCH(N828,'【参考】数式用3'!$AD$2:$BA$2,0)),"")</f>
        <v/>
      </c>
      <c r="Y828" s="861"/>
      <c r="Z828" s="864"/>
      <c r="AA828" s="870"/>
      <c r="AB828" s="852" t="str">
        <f>IFERROR(AA828*VLOOKUP(AG828,'【参考】数式用3'!$AD$24:$BA$27,MATCH(N828,'【参考】数式用3'!$AD$2:$BA$2,0)),"")</f>
        <v/>
      </c>
      <c r="AC828" s="878"/>
      <c r="AD828" s="881" t="str">
        <f t="shared" si="48"/>
        <v/>
      </c>
      <c r="AE828" s="884" t="str">
        <f t="shared" si="49"/>
        <v/>
      </c>
      <c r="AF828" s="884" t="str">
        <f t="shared" si="50"/>
        <v/>
      </c>
      <c r="AG828" s="884" t="str">
        <f t="shared" si="51"/>
        <v/>
      </c>
    </row>
    <row r="829" spans="1:33" ht="24.9" customHeight="1">
      <c r="A829" s="729">
        <v>814</v>
      </c>
      <c r="B829" s="742" t="str">
        <f>IF(基本情報入力シート!C866="","",基本情報入力シート!C866)</f>
        <v/>
      </c>
      <c r="C829" s="750"/>
      <c r="D829" s="750"/>
      <c r="E829" s="750"/>
      <c r="F829" s="750"/>
      <c r="G829" s="750"/>
      <c r="H829" s="750"/>
      <c r="I829" s="761"/>
      <c r="J829" s="767" t="str">
        <f>IF(基本情報入力シート!M866="","",基本情報入力シート!M866)</f>
        <v/>
      </c>
      <c r="K829" s="768" t="str">
        <f>IF(基本情報入力シート!R866="","",基本情報入力シート!R866)</f>
        <v/>
      </c>
      <c r="L829" s="768" t="str">
        <f>IF(基本情報入力シート!W866="","",基本情報入力シート!W866)</f>
        <v/>
      </c>
      <c r="M829" s="784" t="str">
        <f>IF(基本情報入力シート!X866="","",基本情報入力シート!X866)</f>
        <v/>
      </c>
      <c r="N829" s="796" t="str">
        <f>IF(基本情報入力シート!Y866="","",基本情報入力シート!Y866)</f>
        <v/>
      </c>
      <c r="O829" s="804"/>
      <c r="P829" s="808"/>
      <c r="Q829" s="813"/>
      <c r="R829" s="820"/>
      <c r="S829" s="825"/>
      <c r="T829" s="830" t="str">
        <f>IFERROR(S829*VLOOKUP(AE829,'【参考】数式用3'!$AD$3:$BA$14,MATCH(N829,'【参考】数式用3'!$AD$2:$BA$2,0)),"")</f>
        <v/>
      </c>
      <c r="U829" s="835"/>
      <c r="V829" s="842"/>
      <c r="W829" s="843"/>
      <c r="X829" s="852" t="str">
        <f>IFERROR(V829*VLOOKUP(AF829,'【参考】数式用3'!$AD$15:$BA$23,MATCH(N829,'【参考】数式用3'!$AD$2:$BA$2,0)),"")</f>
        <v/>
      </c>
      <c r="Y829" s="861"/>
      <c r="Z829" s="864"/>
      <c r="AA829" s="870"/>
      <c r="AB829" s="852" t="str">
        <f>IFERROR(AA829*VLOOKUP(AG829,'【参考】数式用3'!$AD$24:$BA$27,MATCH(N829,'【参考】数式用3'!$AD$2:$BA$2,0)),"")</f>
        <v/>
      </c>
      <c r="AC829" s="878"/>
      <c r="AD829" s="881" t="str">
        <f t="shared" si="48"/>
        <v/>
      </c>
      <c r="AE829" s="884" t="str">
        <f t="shared" si="49"/>
        <v/>
      </c>
      <c r="AF829" s="884" t="str">
        <f t="shared" si="50"/>
        <v/>
      </c>
      <c r="AG829" s="884" t="str">
        <f t="shared" si="51"/>
        <v/>
      </c>
    </row>
    <row r="830" spans="1:33" ht="24.9" customHeight="1">
      <c r="A830" s="729">
        <v>815</v>
      </c>
      <c r="B830" s="742" t="str">
        <f>IF(基本情報入力シート!C867="","",基本情報入力シート!C867)</f>
        <v/>
      </c>
      <c r="C830" s="750"/>
      <c r="D830" s="750"/>
      <c r="E830" s="750"/>
      <c r="F830" s="750"/>
      <c r="G830" s="750"/>
      <c r="H830" s="750"/>
      <c r="I830" s="761"/>
      <c r="J830" s="767" t="str">
        <f>IF(基本情報入力シート!M867="","",基本情報入力シート!M867)</f>
        <v/>
      </c>
      <c r="K830" s="768" t="str">
        <f>IF(基本情報入力シート!R867="","",基本情報入力シート!R867)</f>
        <v/>
      </c>
      <c r="L830" s="768" t="str">
        <f>IF(基本情報入力シート!W867="","",基本情報入力シート!W867)</f>
        <v/>
      </c>
      <c r="M830" s="784" t="str">
        <f>IF(基本情報入力シート!X867="","",基本情報入力シート!X867)</f>
        <v/>
      </c>
      <c r="N830" s="796" t="str">
        <f>IF(基本情報入力シート!Y867="","",基本情報入力シート!Y867)</f>
        <v/>
      </c>
      <c r="O830" s="804"/>
      <c r="P830" s="808"/>
      <c r="Q830" s="813"/>
      <c r="R830" s="820"/>
      <c r="S830" s="825"/>
      <c r="T830" s="830" t="str">
        <f>IFERROR(S830*VLOOKUP(AE830,'【参考】数式用3'!$AD$3:$BA$14,MATCH(N830,'【参考】数式用3'!$AD$2:$BA$2,0)),"")</f>
        <v/>
      </c>
      <c r="U830" s="835"/>
      <c r="V830" s="842"/>
      <c r="W830" s="843"/>
      <c r="X830" s="852" t="str">
        <f>IFERROR(V830*VLOOKUP(AF830,'【参考】数式用3'!$AD$15:$BA$23,MATCH(N830,'【参考】数式用3'!$AD$2:$BA$2,0)),"")</f>
        <v/>
      </c>
      <c r="Y830" s="861"/>
      <c r="Z830" s="864"/>
      <c r="AA830" s="870"/>
      <c r="AB830" s="852" t="str">
        <f>IFERROR(AA830*VLOOKUP(AG830,'【参考】数式用3'!$AD$24:$BA$27,MATCH(N830,'【参考】数式用3'!$AD$2:$BA$2,0)),"")</f>
        <v/>
      </c>
      <c r="AC830" s="878"/>
      <c r="AD830" s="881" t="str">
        <f t="shared" si="48"/>
        <v/>
      </c>
      <c r="AE830" s="884" t="str">
        <f t="shared" si="49"/>
        <v/>
      </c>
      <c r="AF830" s="884" t="str">
        <f t="shared" si="50"/>
        <v/>
      </c>
      <c r="AG830" s="884" t="str">
        <f t="shared" si="51"/>
        <v/>
      </c>
    </row>
    <row r="831" spans="1:33" ht="24.9" customHeight="1">
      <c r="A831" s="729">
        <v>816</v>
      </c>
      <c r="B831" s="742" t="str">
        <f>IF(基本情報入力シート!C868="","",基本情報入力シート!C868)</f>
        <v/>
      </c>
      <c r="C831" s="750"/>
      <c r="D831" s="750"/>
      <c r="E831" s="750"/>
      <c r="F831" s="750"/>
      <c r="G831" s="750"/>
      <c r="H831" s="750"/>
      <c r="I831" s="761"/>
      <c r="J831" s="767" t="str">
        <f>IF(基本情報入力シート!M868="","",基本情報入力シート!M868)</f>
        <v/>
      </c>
      <c r="K831" s="768" t="str">
        <f>IF(基本情報入力シート!R868="","",基本情報入力シート!R868)</f>
        <v/>
      </c>
      <c r="L831" s="768" t="str">
        <f>IF(基本情報入力シート!W868="","",基本情報入力シート!W868)</f>
        <v/>
      </c>
      <c r="M831" s="784" t="str">
        <f>IF(基本情報入力シート!X868="","",基本情報入力シート!X868)</f>
        <v/>
      </c>
      <c r="N831" s="796" t="str">
        <f>IF(基本情報入力シート!Y868="","",基本情報入力シート!Y868)</f>
        <v/>
      </c>
      <c r="O831" s="804"/>
      <c r="P831" s="808"/>
      <c r="Q831" s="813"/>
      <c r="R831" s="820"/>
      <c r="S831" s="825"/>
      <c r="T831" s="830" t="str">
        <f>IFERROR(S831*VLOOKUP(AE831,'【参考】数式用3'!$AD$3:$BA$14,MATCH(N831,'【参考】数式用3'!$AD$2:$BA$2,0)),"")</f>
        <v/>
      </c>
      <c r="U831" s="835"/>
      <c r="V831" s="842"/>
      <c r="W831" s="843"/>
      <c r="X831" s="852" t="str">
        <f>IFERROR(V831*VLOOKUP(AF831,'【参考】数式用3'!$AD$15:$BA$23,MATCH(N831,'【参考】数式用3'!$AD$2:$BA$2,0)),"")</f>
        <v/>
      </c>
      <c r="Y831" s="861"/>
      <c r="Z831" s="864"/>
      <c r="AA831" s="870"/>
      <c r="AB831" s="852" t="str">
        <f>IFERROR(AA831*VLOOKUP(AG831,'【参考】数式用3'!$AD$24:$BA$27,MATCH(N831,'【参考】数式用3'!$AD$2:$BA$2,0)),"")</f>
        <v/>
      </c>
      <c r="AC831" s="878"/>
      <c r="AD831" s="881" t="str">
        <f t="shared" si="48"/>
        <v/>
      </c>
      <c r="AE831" s="884" t="str">
        <f t="shared" si="49"/>
        <v/>
      </c>
      <c r="AF831" s="884" t="str">
        <f t="shared" si="50"/>
        <v/>
      </c>
      <c r="AG831" s="884" t="str">
        <f t="shared" si="51"/>
        <v/>
      </c>
    </row>
    <row r="832" spans="1:33" ht="24.9" customHeight="1">
      <c r="A832" s="729">
        <v>817</v>
      </c>
      <c r="B832" s="742" t="str">
        <f>IF(基本情報入力シート!C869="","",基本情報入力シート!C869)</f>
        <v/>
      </c>
      <c r="C832" s="750"/>
      <c r="D832" s="750"/>
      <c r="E832" s="750"/>
      <c r="F832" s="750"/>
      <c r="G832" s="750"/>
      <c r="H832" s="750"/>
      <c r="I832" s="761"/>
      <c r="J832" s="767" t="str">
        <f>IF(基本情報入力シート!M869="","",基本情報入力シート!M869)</f>
        <v/>
      </c>
      <c r="K832" s="768" t="str">
        <f>IF(基本情報入力シート!R869="","",基本情報入力シート!R869)</f>
        <v/>
      </c>
      <c r="L832" s="768" t="str">
        <f>IF(基本情報入力シート!W869="","",基本情報入力シート!W869)</f>
        <v/>
      </c>
      <c r="M832" s="784" t="str">
        <f>IF(基本情報入力シート!X869="","",基本情報入力シート!X869)</f>
        <v/>
      </c>
      <c r="N832" s="796" t="str">
        <f>IF(基本情報入力シート!Y869="","",基本情報入力シート!Y869)</f>
        <v/>
      </c>
      <c r="O832" s="804"/>
      <c r="P832" s="808"/>
      <c r="Q832" s="813"/>
      <c r="R832" s="820"/>
      <c r="S832" s="825"/>
      <c r="T832" s="830" t="str">
        <f>IFERROR(S832*VLOOKUP(AE832,'【参考】数式用3'!$AD$3:$BA$14,MATCH(N832,'【参考】数式用3'!$AD$2:$BA$2,0)),"")</f>
        <v/>
      </c>
      <c r="U832" s="835"/>
      <c r="V832" s="842"/>
      <c r="W832" s="843"/>
      <c r="X832" s="852" t="str">
        <f>IFERROR(V832*VLOOKUP(AF832,'【参考】数式用3'!$AD$15:$BA$23,MATCH(N832,'【参考】数式用3'!$AD$2:$BA$2,0)),"")</f>
        <v/>
      </c>
      <c r="Y832" s="861"/>
      <c r="Z832" s="864"/>
      <c r="AA832" s="870"/>
      <c r="AB832" s="852" t="str">
        <f>IFERROR(AA832*VLOOKUP(AG832,'【参考】数式用3'!$AD$24:$BA$27,MATCH(N832,'【参考】数式用3'!$AD$2:$BA$2,0)),"")</f>
        <v/>
      </c>
      <c r="AC832" s="878"/>
      <c r="AD832" s="881" t="str">
        <f t="shared" si="48"/>
        <v/>
      </c>
      <c r="AE832" s="884" t="str">
        <f t="shared" si="49"/>
        <v/>
      </c>
      <c r="AF832" s="884" t="str">
        <f t="shared" si="50"/>
        <v/>
      </c>
      <c r="AG832" s="884" t="str">
        <f t="shared" si="51"/>
        <v/>
      </c>
    </row>
    <row r="833" spans="1:33" ht="24.9" customHeight="1">
      <c r="A833" s="729">
        <v>818</v>
      </c>
      <c r="B833" s="742" t="str">
        <f>IF(基本情報入力シート!C870="","",基本情報入力シート!C870)</f>
        <v/>
      </c>
      <c r="C833" s="750"/>
      <c r="D833" s="750"/>
      <c r="E833" s="750"/>
      <c r="F833" s="750"/>
      <c r="G833" s="750"/>
      <c r="H833" s="750"/>
      <c r="I833" s="761"/>
      <c r="J833" s="767" t="str">
        <f>IF(基本情報入力シート!M870="","",基本情報入力シート!M870)</f>
        <v/>
      </c>
      <c r="K833" s="768" t="str">
        <f>IF(基本情報入力シート!R870="","",基本情報入力シート!R870)</f>
        <v/>
      </c>
      <c r="L833" s="768" t="str">
        <f>IF(基本情報入力シート!W870="","",基本情報入力シート!W870)</f>
        <v/>
      </c>
      <c r="M833" s="784" t="str">
        <f>IF(基本情報入力シート!X870="","",基本情報入力シート!X870)</f>
        <v/>
      </c>
      <c r="N833" s="796" t="str">
        <f>IF(基本情報入力シート!Y870="","",基本情報入力シート!Y870)</f>
        <v/>
      </c>
      <c r="O833" s="804"/>
      <c r="P833" s="808"/>
      <c r="Q833" s="813"/>
      <c r="R833" s="820"/>
      <c r="S833" s="825"/>
      <c r="T833" s="830" t="str">
        <f>IFERROR(S833*VLOOKUP(AE833,'【参考】数式用3'!$AD$3:$BA$14,MATCH(N833,'【参考】数式用3'!$AD$2:$BA$2,0)),"")</f>
        <v/>
      </c>
      <c r="U833" s="835"/>
      <c r="V833" s="842"/>
      <c r="W833" s="843"/>
      <c r="X833" s="852" t="str">
        <f>IFERROR(V833*VLOOKUP(AF833,'【参考】数式用3'!$AD$15:$BA$23,MATCH(N833,'【参考】数式用3'!$AD$2:$BA$2,0)),"")</f>
        <v/>
      </c>
      <c r="Y833" s="861"/>
      <c r="Z833" s="864"/>
      <c r="AA833" s="870"/>
      <c r="AB833" s="852" t="str">
        <f>IFERROR(AA833*VLOOKUP(AG833,'【参考】数式用3'!$AD$24:$BA$27,MATCH(N833,'【参考】数式用3'!$AD$2:$BA$2,0)),"")</f>
        <v/>
      </c>
      <c r="AC833" s="878"/>
      <c r="AD833" s="881" t="str">
        <f t="shared" si="48"/>
        <v/>
      </c>
      <c r="AE833" s="884" t="str">
        <f t="shared" si="49"/>
        <v/>
      </c>
      <c r="AF833" s="884" t="str">
        <f t="shared" si="50"/>
        <v/>
      </c>
      <c r="AG833" s="884" t="str">
        <f t="shared" si="51"/>
        <v/>
      </c>
    </row>
    <row r="834" spans="1:33" ht="24.9" customHeight="1">
      <c r="A834" s="729">
        <v>819</v>
      </c>
      <c r="B834" s="742" t="str">
        <f>IF(基本情報入力シート!C871="","",基本情報入力シート!C871)</f>
        <v/>
      </c>
      <c r="C834" s="750"/>
      <c r="D834" s="750"/>
      <c r="E834" s="750"/>
      <c r="F834" s="750"/>
      <c r="G834" s="750"/>
      <c r="H834" s="750"/>
      <c r="I834" s="761"/>
      <c r="J834" s="767" t="str">
        <f>IF(基本情報入力シート!M871="","",基本情報入力シート!M871)</f>
        <v/>
      </c>
      <c r="K834" s="768" t="str">
        <f>IF(基本情報入力シート!R871="","",基本情報入力シート!R871)</f>
        <v/>
      </c>
      <c r="L834" s="768" t="str">
        <f>IF(基本情報入力シート!W871="","",基本情報入力シート!W871)</f>
        <v/>
      </c>
      <c r="M834" s="784" t="str">
        <f>IF(基本情報入力シート!X871="","",基本情報入力シート!X871)</f>
        <v/>
      </c>
      <c r="N834" s="796" t="str">
        <f>IF(基本情報入力シート!Y871="","",基本情報入力シート!Y871)</f>
        <v/>
      </c>
      <c r="O834" s="804"/>
      <c r="P834" s="808"/>
      <c r="Q834" s="813"/>
      <c r="R834" s="820"/>
      <c r="S834" s="825"/>
      <c r="T834" s="830" t="str">
        <f>IFERROR(S834*VLOOKUP(AE834,'【参考】数式用3'!$AD$3:$BA$14,MATCH(N834,'【参考】数式用3'!$AD$2:$BA$2,0)),"")</f>
        <v/>
      </c>
      <c r="U834" s="835"/>
      <c r="V834" s="842"/>
      <c r="W834" s="843"/>
      <c r="X834" s="852" t="str">
        <f>IFERROR(V834*VLOOKUP(AF834,'【参考】数式用3'!$AD$15:$BA$23,MATCH(N834,'【参考】数式用3'!$AD$2:$BA$2,0)),"")</f>
        <v/>
      </c>
      <c r="Y834" s="861"/>
      <c r="Z834" s="864"/>
      <c r="AA834" s="870"/>
      <c r="AB834" s="852" t="str">
        <f>IFERROR(AA834*VLOOKUP(AG834,'【参考】数式用3'!$AD$24:$BA$27,MATCH(N834,'【参考】数式用3'!$AD$2:$BA$2,0)),"")</f>
        <v/>
      </c>
      <c r="AC834" s="878"/>
      <c r="AD834" s="881" t="str">
        <f t="shared" si="48"/>
        <v/>
      </c>
      <c r="AE834" s="884" t="str">
        <f t="shared" si="49"/>
        <v/>
      </c>
      <c r="AF834" s="884" t="str">
        <f t="shared" si="50"/>
        <v/>
      </c>
      <c r="AG834" s="884" t="str">
        <f t="shared" si="51"/>
        <v/>
      </c>
    </row>
    <row r="835" spans="1:33" ht="24.9" customHeight="1">
      <c r="A835" s="729">
        <v>820</v>
      </c>
      <c r="B835" s="742" t="str">
        <f>IF(基本情報入力シート!C872="","",基本情報入力シート!C872)</f>
        <v/>
      </c>
      <c r="C835" s="750"/>
      <c r="D835" s="750"/>
      <c r="E835" s="750"/>
      <c r="F835" s="750"/>
      <c r="G835" s="750"/>
      <c r="H835" s="750"/>
      <c r="I835" s="761"/>
      <c r="J835" s="767" t="str">
        <f>IF(基本情報入力シート!M872="","",基本情報入力シート!M872)</f>
        <v/>
      </c>
      <c r="K835" s="768" t="str">
        <f>IF(基本情報入力シート!R872="","",基本情報入力シート!R872)</f>
        <v/>
      </c>
      <c r="L835" s="768" t="str">
        <f>IF(基本情報入力シート!W872="","",基本情報入力シート!W872)</f>
        <v/>
      </c>
      <c r="M835" s="784" t="str">
        <f>IF(基本情報入力シート!X872="","",基本情報入力シート!X872)</f>
        <v/>
      </c>
      <c r="N835" s="796" t="str">
        <f>IF(基本情報入力シート!Y872="","",基本情報入力シート!Y872)</f>
        <v/>
      </c>
      <c r="O835" s="804"/>
      <c r="P835" s="808"/>
      <c r="Q835" s="813"/>
      <c r="R835" s="820"/>
      <c r="S835" s="825"/>
      <c r="T835" s="830" t="str">
        <f>IFERROR(S835*VLOOKUP(AE835,'【参考】数式用3'!$AD$3:$BA$14,MATCH(N835,'【参考】数式用3'!$AD$2:$BA$2,0)),"")</f>
        <v/>
      </c>
      <c r="U835" s="835"/>
      <c r="V835" s="842"/>
      <c r="W835" s="843"/>
      <c r="X835" s="852" t="str">
        <f>IFERROR(V835*VLOOKUP(AF835,'【参考】数式用3'!$AD$15:$BA$23,MATCH(N835,'【参考】数式用3'!$AD$2:$BA$2,0)),"")</f>
        <v/>
      </c>
      <c r="Y835" s="861"/>
      <c r="Z835" s="864"/>
      <c r="AA835" s="870"/>
      <c r="AB835" s="852" t="str">
        <f>IFERROR(AA835*VLOOKUP(AG835,'【参考】数式用3'!$AD$24:$BA$27,MATCH(N835,'【参考】数式用3'!$AD$2:$BA$2,0)),"")</f>
        <v/>
      </c>
      <c r="AC835" s="878"/>
      <c r="AD835" s="881" t="str">
        <f t="shared" si="48"/>
        <v/>
      </c>
      <c r="AE835" s="884" t="str">
        <f t="shared" si="49"/>
        <v/>
      </c>
      <c r="AF835" s="884" t="str">
        <f t="shared" si="50"/>
        <v/>
      </c>
      <c r="AG835" s="884" t="str">
        <f t="shared" si="51"/>
        <v/>
      </c>
    </row>
    <row r="836" spans="1:33" ht="24.9" customHeight="1">
      <c r="A836" s="729">
        <v>821</v>
      </c>
      <c r="B836" s="742" t="str">
        <f>IF(基本情報入力シート!C873="","",基本情報入力シート!C873)</f>
        <v/>
      </c>
      <c r="C836" s="750"/>
      <c r="D836" s="750"/>
      <c r="E836" s="750"/>
      <c r="F836" s="750"/>
      <c r="G836" s="750"/>
      <c r="H836" s="750"/>
      <c r="I836" s="761"/>
      <c r="J836" s="767" t="str">
        <f>IF(基本情報入力シート!M873="","",基本情報入力シート!M873)</f>
        <v/>
      </c>
      <c r="K836" s="768" t="str">
        <f>IF(基本情報入力シート!R873="","",基本情報入力シート!R873)</f>
        <v/>
      </c>
      <c r="L836" s="768" t="str">
        <f>IF(基本情報入力シート!W873="","",基本情報入力シート!W873)</f>
        <v/>
      </c>
      <c r="M836" s="784" t="str">
        <f>IF(基本情報入力シート!X873="","",基本情報入力シート!X873)</f>
        <v/>
      </c>
      <c r="N836" s="796" t="str">
        <f>IF(基本情報入力シート!Y873="","",基本情報入力シート!Y873)</f>
        <v/>
      </c>
      <c r="O836" s="804"/>
      <c r="P836" s="808"/>
      <c r="Q836" s="813"/>
      <c r="R836" s="820"/>
      <c r="S836" s="825"/>
      <c r="T836" s="830" t="str">
        <f>IFERROR(S836*VLOOKUP(AE836,'【参考】数式用3'!$AD$3:$BA$14,MATCH(N836,'【参考】数式用3'!$AD$2:$BA$2,0)),"")</f>
        <v/>
      </c>
      <c r="U836" s="835"/>
      <c r="V836" s="842"/>
      <c r="W836" s="843"/>
      <c r="X836" s="852" t="str">
        <f>IFERROR(V836*VLOOKUP(AF836,'【参考】数式用3'!$AD$15:$BA$23,MATCH(N836,'【参考】数式用3'!$AD$2:$BA$2,0)),"")</f>
        <v/>
      </c>
      <c r="Y836" s="861"/>
      <c r="Z836" s="864"/>
      <c r="AA836" s="870"/>
      <c r="AB836" s="852" t="str">
        <f>IFERROR(AA836*VLOOKUP(AG836,'【参考】数式用3'!$AD$24:$BA$27,MATCH(N836,'【参考】数式用3'!$AD$2:$BA$2,0)),"")</f>
        <v/>
      </c>
      <c r="AC836" s="878"/>
      <c r="AD836" s="881" t="str">
        <f t="shared" si="48"/>
        <v/>
      </c>
      <c r="AE836" s="884" t="str">
        <f t="shared" si="49"/>
        <v/>
      </c>
      <c r="AF836" s="884" t="str">
        <f t="shared" si="50"/>
        <v/>
      </c>
      <c r="AG836" s="884" t="str">
        <f t="shared" si="51"/>
        <v/>
      </c>
    </row>
    <row r="837" spans="1:33" ht="24.9" customHeight="1">
      <c r="A837" s="729">
        <v>822</v>
      </c>
      <c r="B837" s="742" t="str">
        <f>IF(基本情報入力シート!C874="","",基本情報入力シート!C874)</f>
        <v/>
      </c>
      <c r="C837" s="750"/>
      <c r="D837" s="750"/>
      <c r="E837" s="750"/>
      <c r="F837" s="750"/>
      <c r="G837" s="750"/>
      <c r="H837" s="750"/>
      <c r="I837" s="761"/>
      <c r="J837" s="767" t="str">
        <f>IF(基本情報入力シート!M874="","",基本情報入力シート!M874)</f>
        <v/>
      </c>
      <c r="K837" s="768" t="str">
        <f>IF(基本情報入力シート!R874="","",基本情報入力シート!R874)</f>
        <v/>
      </c>
      <c r="L837" s="768" t="str">
        <f>IF(基本情報入力シート!W874="","",基本情報入力シート!W874)</f>
        <v/>
      </c>
      <c r="M837" s="784" t="str">
        <f>IF(基本情報入力シート!X874="","",基本情報入力シート!X874)</f>
        <v/>
      </c>
      <c r="N837" s="796" t="str">
        <f>IF(基本情報入力シート!Y874="","",基本情報入力シート!Y874)</f>
        <v/>
      </c>
      <c r="O837" s="804"/>
      <c r="P837" s="808"/>
      <c r="Q837" s="813"/>
      <c r="R837" s="820"/>
      <c r="S837" s="825"/>
      <c r="T837" s="830" t="str">
        <f>IFERROR(S837*VLOOKUP(AE837,'【参考】数式用3'!$AD$3:$BA$14,MATCH(N837,'【参考】数式用3'!$AD$2:$BA$2,0)),"")</f>
        <v/>
      </c>
      <c r="U837" s="835"/>
      <c r="V837" s="842"/>
      <c r="W837" s="843"/>
      <c r="X837" s="852" t="str">
        <f>IFERROR(V837*VLOOKUP(AF837,'【参考】数式用3'!$AD$15:$BA$23,MATCH(N837,'【参考】数式用3'!$AD$2:$BA$2,0)),"")</f>
        <v/>
      </c>
      <c r="Y837" s="861"/>
      <c r="Z837" s="864"/>
      <c r="AA837" s="870"/>
      <c r="AB837" s="852" t="str">
        <f>IFERROR(AA837*VLOOKUP(AG837,'【参考】数式用3'!$AD$24:$BA$27,MATCH(N837,'【参考】数式用3'!$AD$2:$BA$2,0)),"")</f>
        <v/>
      </c>
      <c r="AC837" s="878"/>
      <c r="AD837" s="881" t="str">
        <f t="shared" si="48"/>
        <v/>
      </c>
      <c r="AE837" s="884" t="str">
        <f t="shared" si="49"/>
        <v/>
      </c>
      <c r="AF837" s="884" t="str">
        <f t="shared" si="50"/>
        <v/>
      </c>
      <c r="AG837" s="884" t="str">
        <f t="shared" si="51"/>
        <v/>
      </c>
    </row>
    <row r="838" spans="1:33" ht="24.9" customHeight="1">
      <c r="A838" s="729">
        <v>823</v>
      </c>
      <c r="B838" s="742" t="str">
        <f>IF(基本情報入力シート!C875="","",基本情報入力シート!C875)</f>
        <v/>
      </c>
      <c r="C838" s="750"/>
      <c r="D838" s="750"/>
      <c r="E838" s="750"/>
      <c r="F838" s="750"/>
      <c r="G838" s="750"/>
      <c r="H838" s="750"/>
      <c r="I838" s="761"/>
      <c r="J838" s="767" t="str">
        <f>IF(基本情報入力シート!M875="","",基本情報入力シート!M875)</f>
        <v/>
      </c>
      <c r="K838" s="768" t="str">
        <f>IF(基本情報入力シート!R875="","",基本情報入力シート!R875)</f>
        <v/>
      </c>
      <c r="L838" s="768" t="str">
        <f>IF(基本情報入力シート!W875="","",基本情報入力シート!W875)</f>
        <v/>
      </c>
      <c r="M838" s="784" t="str">
        <f>IF(基本情報入力シート!X875="","",基本情報入力シート!X875)</f>
        <v/>
      </c>
      <c r="N838" s="796" t="str">
        <f>IF(基本情報入力シート!Y875="","",基本情報入力シート!Y875)</f>
        <v/>
      </c>
      <c r="O838" s="804"/>
      <c r="P838" s="808"/>
      <c r="Q838" s="813"/>
      <c r="R838" s="820"/>
      <c r="S838" s="825"/>
      <c r="T838" s="830" t="str">
        <f>IFERROR(S838*VLOOKUP(AE838,'【参考】数式用3'!$AD$3:$BA$14,MATCH(N838,'【参考】数式用3'!$AD$2:$BA$2,0)),"")</f>
        <v/>
      </c>
      <c r="U838" s="835"/>
      <c r="V838" s="842"/>
      <c r="W838" s="843"/>
      <c r="X838" s="852" t="str">
        <f>IFERROR(V838*VLOOKUP(AF838,'【参考】数式用3'!$AD$15:$BA$23,MATCH(N838,'【参考】数式用3'!$AD$2:$BA$2,0)),"")</f>
        <v/>
      </c>
      <c r="Y838" s="861"/>
      <c r="Z838" s="864"/>
      <c r="AA838" s="870"/>
      <c r="AB838" s="852" t="str">
        <f>IFERROR(AA838*VLOOKUP(AG838,'【参考】数式用3'!$AD$24:$BA$27,MATCH(N838,'【参考】数式用3'!$AD$2:$BA$2,0)),"")</f>
        <v/>
      </c>
      <c r="AC838" s="878"/>
      <c r="AD838" s="881" t="str">
        <f t="shared" si="48"/>
        <v/>
      </c>
      <c r="AE838" s="884" t="str">
        <f t="shared" si="49"/>
        <v/>
      </c>
      <c r="AF838" s="884" t="str">
        <f t="shared" si="50"/>
        <v/>
      </c>
      <c r="AG838" s="884" t="str">
        <f t="shared" si="51"/>
        <v/>
      </c>
    </row>
    <row r="839" spans="1:33" ht="24.9" customHeight="1">
      <c r="A839" s="729">
        <v>824</v>
      </c>
      <c r="B839" s="742" t="str">
        <f>IF(基本情報入力シート!C876="","",基本情報入力シート!C876)</f>
        <v/>
      </c>
      <c r="C839" s="750"/>
      <c r="D839" s="750"/>
      <c r="E839" s="750"/>
      <c r="F839" s="750"/>
      <c r="G839" s="750"/>
      <c r="H839" s="750"/>
      <c r="I839" s="761"/>
      <c r="J839" s="767" t="str">
        <f>IF(基本情報入力シート!M876="","",基本情報入力シート!M876)</f>
        <v/>
      </c>
      <c r="K839" s="768" t="str">
        <f>IF(基本情報入力シート!R876="","",基本情報入力シート!R876)</f>
        <v/>
      </c>
      <c r="L839" s="768" t="str">
        <f>IF(基本情報入力シート!W876="","",基本情報入力シート!W876)</f>
        <v/>
      </c>
      <c r="M839" s="784" t="str">
        <f>IF(基本情報入力シート!X876="","",基本情報入力シート!X876)</f>
        <v/>
      </c>
      <c r="N839" s="796" t="str">
        <f>IF(基本情報入力シート!Y876="","",基本情報入力シート!Y876)</f>
        <v/>
      </c>
      <c r="O839" s="804"/>
      <c r="P839" s="808"/>
      <c r="Q839" s="813"/>
      <c r="R839" s="820"/>
      <c r="S839" s="825"/>
      <c r="T839" s="830" t="str">
        <f>IFERROR(S839*VLOOKUP(AE839,'【参考】数式用3'!$AD$3:$BA$14,MATCH(N839,'【参考】数式用3'!$AD$2:$BA$2,0)),"")</f>
        <v/>
      </c>
      <c r="U839" s="835"/>
      <c r="V839" s="842"/>
      <c r="W839" s="843"/>
      <c r="X839" s="852" t="str">
        <f>IFERROR(V839*VLOOKUP(AF839,'【参考】数式用3'!$AD$15:$BA$23,MATCH(N839,'【参考】数式用3'!$AD$2:$BA$2,0)),"")</f>
        <v/>
      </c>
      <c r="Y839" s="861"/>
      <c r="Z839" s="864"/>
      <c r="AA839" s="870"/>
      <c r="AB839" s="852" t="str">
        <f>IFERROR(AA839*VLOOKUP(AG839,'【参考】数式用3'!$AD$24:$BA$27,MATCH(N839,'【参考】数式用3'!$AD$2:$BA$2,0)),"")</f>
        <v/>
      </c>
      <c r="AC839" s="878"/>
      <c r="AD839" s="881" t="str">
        <f t="shared" si="48"/>
        <v/>
      </c>
      <c r="AE839" s="884" t="str">
        <f t="shared" si="49"/>
        <v/>
      </c>
      <c r="AF839" s="884" t="str">
        <f t="shared" si="50"/>
        <v/>
      </c>
      <c r="AG839" s="884" t="str">
        <f t="shared" si="51"/>
        <v/>
      </c>
    </row>
    <row r="840" spans="1:33" ht="24.9" customHeight="1">
      <c r="A840" s="729">
        <v>825</v>
      </c>
      <c r="B840" s="742" t="str">
        <f>IF(基本情報入力シート!C877="","",基本情報入力シート!C877)</f>
        <v/>
      </c>
      <c r="C840" s="750"/>
      <c r="D840" s="750"/>
      <c r="E840" s="750"/>
      <c r="F840" s="750"/>
      <c r="G840" s="750"/>
      <c r="H840" s="750"/>
      <c r="I840" s="761"/>
      <c r="J840" s="767" t="str">
        <f>IF(基本情報入力シート!M877="","",基本情報入力シート!M877)</f>
        <v/>
      </c>
      <c r="K840" s="768" t="str">
        <f>IF(基本情報入力シート!R877="","",基本情報入力シート!R877)</f>
        <v/>
      </c>
      <c r="L840" s="768" t="str">
        <f>IF(基本情報入力シート!W877="","",基本情報入力シート!W877)</f>
        <v/>
      </c>
      <c r="M840" s="784" t="str">
        <f>IF(基本情報入力シート!X877="","",基本情報入力シート!X877)</f>
        <v/>
      </c>
      <c r="N840" s="796" t="str">
        <f>IF(基本情報入力シート!Y877="","",基本情報入力シート!Y877)</f>
        <v/>
      </c>
      <c r="O840" s="804"/>
      <c r="P840" s="808"/>
      <c r="Q840" s="813"/>
      <c r="R840" s="820"/>
      <c r="S840" s="825"/>
      <c r="T840" s="830" t="str">
        <f>IFERROR(S840*VLOOKUP(AE840,'【参考】数式用3'!$AD$3:$BA$14,MATCH(N840,'【参考】数式用3'!$AD$2:$BA$2,0)),"")</f>
        <v/>
      </c>
      <c r="U840" s="835"/>
      <c r="V840" s="842"/>
      <c r="W840" s="843"/>
      <c r="X840" s="852" t="str">
        <f>IFERROR(V840*VLOOKUP(AF840,'【参考】数式用3'!$AD$15:$BA$23,MATCH(N840,'【参考】数式用3'!$AD$2:$BA$2,0)),"")</f>
        <v/>
      </c>
      <c r="Y840" s="861"/>
      <c r="Z840" s="864"/>
      <c r="AA840" s="870"/>
      <c r="AB840" s="852" t="str">
        <f>IFERROR(AA840*VLOOKUP(AG840,'【参考】数式用3'!$AD$24:$BA$27,MATCH(N840,'【参考】数式用3'!$AD$2:$BA$2,0)),"")</f>
        <v/>
      </c>
      <c r="AC840" s="878"/>
      <c r="AD840" s="881" t="str">
        <f t="shared" si="48"/>
        <v/>
      </c>
      <c r="AE840" s="884" t="str">
        <f t="shared" si="49"/>
        <v/>
      </c>
      <c r="AF840" s="884" t="str">
        <f t="shared" si="50"/>
        <v/>
      </c>
      <c r="AG840" s="884" t="str">
        <f t="shared" si="51"/>
        <v/>
      </c>
    </row>
    <row r="841" spans="1:33" ht="24.9" customHeight="1">
      <c r="A841" s="729">
        <v>826</v>
      </c>
      <c r="B841" s="742" t="str">
        <f>IF(基本情報入力シート!C878="","",基本情報入力シート!C878)</f>
        <v/>
      </c>
      <c r="C841" s="750"/>
      <c r="D841" s="750"/>
      <c r="E841" s="750"/>
      <c r="F841" s="750"/>
      <c r="G841" s="750"/>
      <c r="H841" s="750"/>
      <c r="I841" s="761"/>
      <c r="J841" s="767" t="str">
        <f>IF(基本情報入力シート!M878="","",基本情報入力シート!M878)</f>
        <v/>
      </c>
      <c r="K841" s="768" t="str">
        <f>IF(基本情報入力シート!R878="","",基本情報入力シート!R878)</f>
        <v/>
      </c>
      <c r="L841" s="768" t="str">
        <f>IF(基本情報入力シート!W878="","",基本情報入力シート!W878)</f>
        <v/>
      </c>
      <c r="M841" s="784" t="str">
        <f>IF(基本情報入力シート!X878="","",基本情報入力シート!X878)</f>
        <v/>
      </c>
      <c r="N841" s="796" t="str">
        <f>IF(基本情報入力シート!Y878="","",基本情報入力シート!Y878)</f>
        <v/>
      </c>
      <c r="O841" s="804"/>
      <c r="P841" s="808"/>
      <c r="Q841" s="813"/>
      <c r="R841" s="820"/>
      <c r="S841" s="825"/>
      <c r="T841" s="830" t="str">
        <f>IFERROR(S841*VLOOKUP(AE841,'【参考】数式用3'!$AD$3:$BA$14,MATCH(N841,'【参考】数式用3'!$AD$2:$BA$2,0)),"")</f>
        <v/>
      </c>
      <c r="U841" s="835"/>
      <c r="V841" s="842"/>
      <c r="W841" s="843"/>
      <c r="X841" s="852" t="str">
        <f>IFERROR(V841*VLOOKUP(AF841,'【参考】数式用3'!$AD$15:$BA$23,MATCH(N841,'【参考】数式用3'!$AD$2:$BA$2,0)),"")</f>
        <v/>
      </c>
      <c r="Y841" s="861"/>
      <c r="Z841" s="864"/>
      <c r="AA841" s="870"/>
      <c r="AB841" s="852" t="str">
        <f>IFERROR(AA841*VLOOKUP(AG841,'【参考】数式用3'!$AD$24:$BA$27,MATCH(N841,'【参考】数式用3'!$AD$2:$BA$2,0)),"")</f>
        <v/>
      </c>
      <c r="AC841" s="878"/>
      <c r="AD841" s="881" t="str">
        <f t="shared" si="48"/>
        <v/>
      </c>
      <c r="AE841" s="884" t="str">
        <f t="shared" si="49"/>
        <v/>
      </c>
      <c r="AF841" s="884" t="str">
        <f t="shared" si="50"/>
        <v/>
      </c>
      <c r="AG841" s="884" t="str">
        <f t="shared" si="51"/>
        <v/>
      </c>
    </row>
    <row r="842" spans="1:33" ht="24.9" customHeight="1">
      <c r="A842" s="729">
        <v>827</v>
      </c>
      <c r="B842" s="742" t="str">
        <f>IF(基本情報入力シート!C879="","",基本情報入力シート!C879)</f>
        <v/>
      </c>
      <c r="C842" s="750"/>
      <c r="D842" s="750"/>
      <c r="E842" s="750"/>
      <c r="F842" s="750"/>
      <c r="G842" s="750"/>
      <c r="H842" s="750"/>
      <c r="I842" s="761"/>
      <c r="J842" s="767" t="str">
        <f>IF(基本情報入力シート!M879="","",基本情報入力シート!M879)</f>
        <v/>
      </c>
      <c r="K842" s="768" t="str">
        <f>IF(基本情報入力シート!R879="","",基本情報入力シート!R879)</f>
        <v/>
      </c>
      <c r="L842" s="768" t="str">
        <f>IF(基本情報入力シート!W879="","",基本情報入力シート!W879)</f>
        <v/>
      </c>
      <c r="M842" s="784" t="str">
        <f>IF(基本情報入力シート!X879="","",基本情報入力シート!X879)</f>
        <v/>
      </c>
      <c r="N842" s="796" t="str">
        <f>IF(基本情報入力シート!Y879="","",基本情報入力シート!Y879)</f>
        <v/>
      </c>
      <c r="O842" s="804"/>
      <c r="P842" s="808"/>
      <c r="Q842" s="813"/>
      <c r="R842" s="820"/>
      <c r="S842" s="825"/>
      <c r="T842" s="830" t="str">
        <f>IFERROR(S842*VLOOKUP(AE842,'【参考】数式用3'!$AD$3:$BA$14,MATCH(N842,'【参考】数式用3'!$AD$2:$BA$2,0)),"")</f>
        <v/>
      </c>
      <c r="U842" s="835"/>
      <c r="V842" s="842"/>
      <c r="W842" s="843"/>
      <c r="X842" s="852" t="str">
        <f>IFERROR(V842*VLOOKUP(AF842,'【参考】数式用3'!$AD$15:$BA$23,MATCH(N842,'【参考】数式用3'!$AD$2:$BA$2,0)),"")</f>
        <v/>
      </c>
      <c r="Y842" s="861"/>
      <c r="Z842" s="864"/>
      <c r="AA842" s="870"/>
      <c r="AB842" s="852" t="str">
        <f>IFERROR(AA842*VLOOKUP(AG842,'【参考】数式用3'!$AD$24:$BA$27,MATCH(N842,'【参考】数式用3'!$AD$2:$BA$2,0)),"")</f>
        <v/>
      </c>
      <c r="AC842" s="878"/>
      <c r="AD842" s="881" t="str">
        <f t="shared" si="48"/>
        <v/>
      </c>
      <c r="AE842" s="884" t="str">
        <f t="shared" si="49"/>
        <v/>
      </c>
      <c r="AF842" s="884" t="str">
        <f t="shared" si="50"/>
        <v/>
      </c>
      <c r="AG842" s="884" t="str">
        <f t="shared" si="51"/>
        <v/>
      </c>
    </row>
    <row r="843" spans="1:33" ht="24.9" customHeight="1">
      <c r="A843" s="729">
        <v>828</v>
      </c>
      <c r="B843" s="742" t="str">
        <f>IF(基本情報入力シート!C880="","",基本情報入力シート!C880)</f>
        <v/>
      </c>
      <c r="C843" s="750"/>
      <c r="D843" s="750"/>
      <c r="E843" s="750"/>
      <c r="F843" s="750"/>
      <c r="G843" s="750"/>
      <c r="H843" s="750"/>
      <c r="I843" s="761"/>
      <c r="J843" s="767" t="str">
        <f>IF(基本情報入力シート!M880="","",基本情報入力シート!M880)</f>
        <v/>
      </c>
      <c r="K843" s="768" t="str">
        <f>IF(基本情報入力シート!R880="","",基本情報入力シート!R880)</f>
        <v/>
      </c>
      <c r="L843" s="768" t="str">
        <f>IF(基本情報入力シート!W880="","",基本情報入力シート!W880)</f>
        <v/>
      </c>
      <c r="M843" s="784" t="str">
        <f>IF(基本情報入力シート!X880="","",基本情報入力シート!X880)</f>
        <v/>
      </c>
      <c r="N843" s="796" t="str">
        <f>IF(基本情報入力シート!Y880="","",基本情報入力シート!Y880)</f>
        <v/>
      </c>
      <c r="O843" s="804"/>
      <c r="P843" s="808"/>
      <c r="Q843" s="813"/>
      <c r="R843" s="820"/>
      <c r="S843" s="825"/>
      <c r="T843" s="830" t="str">
        <f>IFERROR(S843*VLOOKUP(AE843,'【参考】数式用3'!$AD$3:$BA$14,MATCH(N843,'【参考】数式用3'!$AD$2:$BA$2,0)),"")</f>
        <v/>
      </c>
      <c r="U843" s="835"/>
      <c r="V843" s="842"/>
      <c r="W843" s="843"/>
      <c r="X843" s="852" t="str">
        <f>IFERROR(V843*VLOOKUP(AF843,'【参考】数式用3'!$AD$15:$BA$23,MATCH(N843,'【参考】数式用3'!$AD$2:$BA$2,0)),"")</f>
        <v/>
      </c>
      <c r="Y843" s="861"/>
      <c r="Z843" s="864"/>
      <c r="AA843" s="870"/>
      <c r="AB843" s="852" t="str">
        <f>IFERROR(AA843*VLOOKUP(AG843,'【参考】数式用3'!$AD$24:$BA$27,MATCH(N843,'【参考】数式用3'!$AD$2:$BA$2,0)),"")</f>
        <v/>
      </c>
      <c r="AC843" s="878"/>
      <c r="AD843" s="881" t="str">
        <f t="shared" si="48"/>
        <v/>
      </c>
      <c r="AE843" s="884" t="str">
        <f t="shared" si="49"/>
        <v/>
      </c>
      <c r="AF843" s="884" t="str">
        <f t="shared" si="50"/>
        <v/>
      </c>
      <c r="AG843" s="884" t="str">
        <f t="shared" si="51"/>
        <v/>
      </c>
    </row>
    <row r="844" spans="1:33" ht="24.9" customHeight="1">
      <c r="A844" s="729">
        <v>829</v>
      </c>
      <c r="B844" s="742" t="str">
        <f>IF(基本情報入力シート!C881="","",基本情報入力シート!C881)</f>
        <v/>
      </c>
      <c r="C844" s="750"/>
      <c r="D844" s="750"/>
      <c r="E844" s="750"/>
      <c r="F844" s="750"/>
      <c r="G844" s="750"/>
      <c r="H844" s="750"/>
      <c r="I844" s="761"/>
      <c r="J844" s="767" t="str">
        <f>IF(基本情報入力シート!M881="","",基本情報入力シート!M881)</f>
        <v/>
      </c>
      <c r="K844" s="768" t="str">
        <f>IF(基本情報入力シート!R881="","",基本情報入力シート!R881)</f>
        <v/>
      </c>
      <c r="L844" s="768" t="str">
        <f>IF(基本情報入力シート!W881="","",基本情報入力シート!W881)</f>
        <v/>
      </c>
      <c r="M844" s="784" t="str">
        <f>IF(基本情報入力シート!X881="","",基本情報入力シート!X881)</f>
        <v/>
      </c>
      <c r="N844" s="796" t="str">
        <f>IF(基本情報入力シート!Y881="","",基本情報入力シート!Y881)</f>
        <v/>
      </c>
      <c r="O844" s="804"/>
      <c r="P844" s="808"/>
      <c r="Q844" s="813"/>
      <c r="R844" s="820"/>
      <c r="S844" s="825"/>
      <c r="T844" s="830" t="str">
        <f>IFERROR(S844*VLOOKUP(AE844,'【参考】数式用3'!$AD$3:$BA$14,MATCH(N844,'【参考】数式用3'!$AD$2:$BA$2,0)),"")</f>
        <v/>
      </c>
      <c r="U844" s="835"/>
      <c r="V844" s="842"/>
      <c r="W844" s="843"/>
      <c r="X844" s="852" t="str">
        <f>IFERROR(V844*VLOOKUP(AF844,'【参考】数式用3'!$AD$15:$BA$23,MATCH(N844,'【参考】数式用3'!$AD$2:$BA$2,0)),"")</f>
        <v/>
      </c>
      <c r="Y844" s="861"/>
      <c r="Z844" s="864"/>
      <c r="AA844" s="870"/>
      <c r="AB844" s="852" t="str">
        <f>IFERROR(AA844*VLOOKUP(AG844,'【参考】数式用3'!$AD$24:$BA$27,MATCH(N844,'【参考】数式用3'!$AD$2:$BA$2,0)),"")</f>
        <v/>
      </c>
      <c r="AC844" s="878"/>
      <c r="AD844" s="881" t="str">
        <f t="shared" si="48"/>
        <v/>
      </c>
      <c r="AE844" s="884" t="str">
        <f t="shared" si="49"/>
        <v/>
      </c>
      <c r="AF844" s="884" t="str">
        <f t="shared" si="50"/>
        <v/>
      </c>
      <c r="AG844" s="884" t="str">
        <f t="shared" si="51"/>
        <v/>
      </c>
    </row>
    <row r="845" spans="1:33" ht="24.9" customHeight="1">
      <c r="A845" s="729">
        <v>830</v>
      </c>
      <c r="B845" s="742" t="str">
        <f>IF(基本情報入力シート!C882="","",基本情報入力シート!C882)</f>
        <v/>
      </c>
      <c r="C845" s="750"/>
      <c r="D845" s="750"/>
      <c r="E845" s="750"/>
      <c r="F845" s="750"/>
      <c r="G845" s="750"/>
      <c r="H845" s="750"/>
      <c r="I845" s="761"/>
      <c r="J845" s="767" t="str">
        <f>IF(基本情報入力シート!M882="","",基本情報入力シート!M882)</f>
        <v/>
      </c>
      <c r="K845" s="768" t="str">
        <f>IF(基本情報入力シート!R882="","",基本情報入力シート!R882)</f>
        <v/>
      </c>
      <c r="L845" s="768" t="str">
        <f>IF(基本情報入力シート!W882="","",基本情報入力シート!W882)</f>
        <v/>
      </c>
      <c r="M845" s="784" t="str">
        <f>IF(基本情報入力シート!X882="","",基本情報入力シート!X882)</f>
        <v/>
      </c>
      <c r="N845" s="796" t="str">
        <f>IF(基本情報入力シート!Y882="","",基本情報入力シート!Y882)</f>
        <v/>
      </c>
      <c r="O845" s="804"/>
      <c r="P845" s="808"/>
      <c r="Q845" s="813"/>
      <c r="R845" s="820"/>
      <c r="S845" s="825"/>
      <c r="T845" s="830" t="str">
        <f>IFERROR(S845*VLOOKUP(AE845,'【参考】数式用3'!$AD$3:$BA$14,MATCH(N845,'【参考】数式用3'!$AD$2:$BA$2,0)),"")</f>
        <v/>
      </c>
      <c r="U845" s="835"/>
      <c r="V845" s="842"/>
      <c r="W845" s="843"/>
      <c r="X845" s="852" t="str">
        <f>IFERROR(V845*VLOOKUP(AF845,'【参考】数式用3'!$AD$15:$BA$23,MATCH(N845,'【参考】数式用3'!$AD$2:$BA$2,0)),"")</f>
        <v/>
      </c>
      <c r="Y845" s="861"/>
      <c r="Z845" s="864"/>
      <c r="AA845" s="870"/>
      <c r="AB845" s="852" t="str">
        <f>IFERROR(AA845*VLOOKUP(AG845,'【参考】数式用3'!$AD$24:$BA$27,MATCH(N845,'【参考】数式用3'!$AD$2:$BA$2,0)),"")</f>
        <v/>
      </c>
      <c r="AC845" s="878"/>
      <c r="AD845" s="881" t="str">
        <f t="shared" si="48"/>
        <v/>
      </c>
      <c r="AE845" s="884" t="str">
        <f t="shared" si="49"/>
        <v/>
      </c>
      <c r="AF845" s="884" t="str">
        <f t="shared" si="50"/>
        <v/>
      </c>
      <c r="AG845" s="884" t="str">
        <f t="shared" si="51"/>
        <v/>
      </c>
    </row>
    <row r="846" spans="1:33" ht="24.9" customHeight="1">
      <c r="A846" s="729">
        <v>831</v>
      </c>
      <c r="B846" s="742" t="str">
        <f>IF(基本情報入力シート!C883="","",基本情報入力シート!C883)</f>
        <v/>
      </c>
      <c r="C846" s="750"/>
      <c r="D846" s="750"/>
      <c r="E846" s="750"/>
      <c r="F846" s="750"/>
      <c r="G846" s="750"/>
      <c r="H846" s="750"/>
      <c r="I846" s="761"/>
      <c r="J846" s="767" t="str">
        <f>IF(基本情報入力シート!M883="","",基本情報入力シート!M883)</f>
        <v/>
      </c>
      <c r="K846" s="768" t="str">
        <f>IF(基本情報入力シート!R883="","",基本情報入力シート!R883)</f>
        <v/>
      </c>
      <c r="L846" s="768" t="str">
        <f>IF(基本情報入力シート!W883="","",基本情報入力シート!W883)</f>
        <v/>
      </c>
      <c r="M846" s="784" t="str">
        <f>IF(基本情報入力シート!X883="","",基本情報入力シート!X883)</f>
        <v/>
      </c>
      <c r="N846" s="796" t="str">
        <f>IF(基本情報入力シート!Y883="","",基本情報入力シート!Y883)</f>
        <v/>
      </c>
      <c r="O846" s="804"/>
      <c r="P846" s="808"/>
      <c r="Q846" s="813"/>
      <c r="R846" s="820"/>
      <c r="S846" s="825"/>
      <c r="T846" s="830" t="str">
        <f>IFERROR(S846*VLOOKUP(AE846,'【参考】数式用3'!$AD$3:$BA$14,MATCH(N846,'【参考】数式用3'!$AD$2:$BA$2,0)),"")</f>
        <v/>
      </c>
      <c r="U846" s="835"/>
      <c r="V846" s="842"/>
      <c r="W846" s="843"/>
      <c r="X846" s="852" t="str">
        <f>IFERROR(V846*VLOOKUP(AF846,'【参考】数式用3'!$AD$15:$BA$23,MATCH(N846,'【参考】数式用3'!$AD$2:$BA$2,0)),"")</f>
        <v/>
      </c>
      <c r="Y846" s="861"/>
      <c r="Z846" s="864"/>
      <c r="AA846" s="870"/>
      <c r="AB846" s="852" t="str">
        <f>IFERROR(AA846*VLOOKUP(AG846,'【参考】数式用3'!$AD$24:$BA$27,MATCH(N846,'【参考】数式用3'!$AD$2:$BA$2,0)),"")</f>
        <v/>
      </c>
      <c r="AC846" s="878"/>
      <c r="AD846" s="881" t="str">
        <f t="shared" si="48"/>
        <v/>
      </c>
      <c r="AE846" s="884" t="str">
        <f t="shared" si="49"/>
        <v/>
      </c>
      <c r="AF846" s="884" t="str">
        <f t="shared" si="50"/>
        <v/>
      </c>
      <c r="AG846" s="884" t="str">
        <f t="shared" si="51"/>
        <v/>
      </c>
    </row>
    <row r="847" spans="1:33" ht="24.9" customHeight="1">
      <c r="A847" s="729">
        <v>832</v>
      </c>
      <c r="B847" s="742" t="str">
        <f>IF(基本情報入力シート!C884="","",基本情報入力シート!C884)</f>
        <v/>
      </c>
      <c r="C847" s="750"/>
      <c r="D847" s="750"/>
      <c r="E847" s="750"/>
      <c r="F847" s="750"/>
      <c r="G847" s="750"/>
      <c r="H847" s="750"/>
      <c r="I847" s="761"/>
      <c r="J847" s="767" t="str">
        <f>IF(基本情報入力シート!M884="","",基本情報入力シート!M884)</f>
        <v/>
      </c>
      <c r="K847" s="768" t="str">
        <f>IF(基本情報入力シート!R884="","",基本情報入力シート!R884)</f>
        <v/>
      </c>
      <c r="L847" s="768" t="str">
        <f>IF(基本情報入力シート!W884="","",基本情報入力シート!W884)</f>
        <v/>
      </c>
      <c r="M847" s="784" t="str">
        <f>IF(基本情報入力シート!X884="","",基本情報入力シート!X884)</f>
        <v/>
      </c>
      <c r="N847" s="796" t="str">
        <f>IF(基本情報入力シート!Y884="","",基本情報入力シート!Y884)</f>
        <v/>
      </c>
      <c r="O847" s="804"/>
      <c r="P847" s="808"/>
      <c r="Q847" s="813"/>
      <c r="R847" s="820"/>
      <c r="S847" s="825"/>
      <c r="T847" s="830" t="str">
        <f>IFERROR(S847*VLOOKUP(AE847,'【参考】数式用3'!$AD$3:$BA$14,MATCH(N847,'【参考】数式用3'!$AD$2:$BA$2,0)),"")</f>
        <v/>
      </c>
      <c r="U847" s="835"/>
      <c r="V847" s="842"/>
      <c r="W847" s="843"/>
      <c r="X847" s="852" t="str">
        <f>IFERROR(V847*VLOOKUP(AF847,'【参考】数式用3'!$AD$15:$BA$23,MATCH(N847,'【参考】数式用3'!$AD$2:$BA$2,0)),"")</f>
        <v/>
      </c>
      <c r="Y847" s="861"/>
      <c r="Z847" s="864"/>
      <c r="AA847" s="870"/>
      <c r="AB847" s="852" t="str">
        <f>IFERROR(AA847*VLOOKUP(AG847,'【参考】数式用3'!$AD$24:$BA$27,MATCH(N847,'【参考】数式用3'!$AD$2:$BA$2,0)),"")</f>
        <v/>
      </c>
      <c r="AC847" s="878"/>
      <c r="AD847" s="881" t="str">
        <f t="shared" si="48"/>
        <v/>
      </c>
      <c r="AE847" s="884" t="str">
        <f t="shared" si="49"/>
        <v/>
      </c>
      <c r="AF847" s="884" t="str">
        <f t="shared" si="50"/>
        <v/>
      </c>
      <c r="AG847" s="884" t="str">
        <f t="shared" si="51"/>
        <v/>
      </c>
    </row>
    <row r="848" spans="1:33" ht="24.9" customHeight="1">
      <c r="A848" s="729">
        <v>833</v>
      </c>
      <c r="B848" s="742" t="str">
        <f>IF(基本情報入力シート!C885="","",基本情報入力シート!C885)</f>
        <v/>
      </c>
      <c r="C848" s="750"/>
      <c r="D848" s="750"/>
      <c r="E848" s="750"/>
      <c r="F848" s="750"/>
      <c r="G848" s="750"/>
      <c r="H848" s="750"/>
      <c r="I848" s="761"/>
      <c r="J848" s="767" t="str">
        <f>IF(基本情報入力シート!M885="","",基本情報入力シート!M885)</f>
        <v/>
      </c>
      <c r="K848" s="768" t="str">
        <f>IF(基本情報入力シート!R885="","",基本情報入力シート!R885)</f>
        <v/>
      </c>
      <c r="L848" s="768" t="str">
        <f>IF(基本情報入力シート!W885="","",基本情報入力シート!W885)</f>
        <v/>
      </c>
      <c r="M848" s="784" t="str">
        <f>IF(基本情報入力シート!X885="","",基本情報入力シート!X885)</f>
        <v/>
      </c>
      <c r="N848" s="796" t="str">
        <f>IF(基本情報入力シート!Y885="","",基本情報入力シート!Y885)</f>
        <v/>
      </c>
      <c r="O848" s="804"/>
      <c r="P848" s="808"/>
      <c r="Q848" s="813"/>
      <c r="R848" s="820"/>
      <c r="S848" s="825"/>
      <c r="T848" s="830" t="str">
        <f>IFERROR(S848*VLOOKUP(AE848,'【参考】数式用3'!$AD$3:$BA$14,MATCH(N848,'【参考】数式用3'!$AD$2:$BA$2,0)),"")</f>
        <v/>
      </c>
      <c r="U848" s="835"/>
      <c r="V848" s="842"/>
      <c r="W848" s="843"/>
      <c r="X848" s="852" t="str">
        <f>IFERROR(V848*VLOOKUP(AF848,'【参考】数式用3'!$AD$15:$BA$23,MATCH(N848,'【参考】数式用3'!$AD$2:$BA$2,0)),"")</f>
        <v/>
      </c>
      <c r="Y848" s="861"/>
      <c r="Z848" s="864"/>
      <c r="AA848" s="870"/>
      <c r="AB848" s="852" t="str">
        <f>IFERROR(AA848*VLOOKUP(AG848,'【参考】数式用3'!$AD$24:$BA$27,MATCH(N848,'【参考】数式用3'!$AD$2:$BA$2,0)),"")</f>
        <v/>
      </c>
      <c r="AC848" s="878"/>
      <c r="AD848" s="881" t="str">
        <f t="shared" ref="AD848:AD911" si="52">IF(OR(U848="特定加算Ⅰ",U848="特定加算Ⅱ"),IF(OR(AND(N848&lt;&gt;"訪問型サービス（総合事業）",N848&lt;&gt;"通所型サービス（総合事業）",N848&lt;&gt;"（介護予防）短期入所生活介護",N848&lt;&gt;"（介護予防）短期入所療養介護（老健）",N848&lt;&gt;"（介護予防）短期入所療養介護 （病院等（老健以外）)",N848&lt;&gt;"（介護予防）短期入所療養介護（医療院）"),W848&lt;&gt;""),1,""),"")</f>
        <v/>
      </c>
      <c r="AE848" s="884" t="str">
        <f t="shared" ref="AE848:AE911" si="53">IF(AND(O848="",R848=""),"",O848&amp;"から"&amp;R848)</f>
        <v/>
      </c>
      <c r="AF848" s="884" t="str">
        <f t="shared" ref="AF848:AF911" si="54">IF(AND(P848="",U848=""),"",P848&amp;"から"&amp;U848)</f>
        <v/>
      </c>
      <c r="AG848" s="884" t="str">
        <f t="shared" ref="AG848:AG911" si="55">IF(AND(Q848="",Z848=""),"",Q848&amp;"から"&amp;Z848)</f>
        <v/>
      </c>
    </row>
    <row r="849" spans="1:33" ht="24.9" customHeight="1">
      <c r="A849" s="729">
        <v>834</v>
      </c>
      <c r="B849" s="742" t="str">
        <f>IF(基本情報入力シート!C886="","",基本情報入力シート!C886)</f>
        <v/>
      </c>
      <c r="C849" s="750"/>
      <c r="D849" s="750"/>
      <c r="E849" s="750"/>
      <c r="F849" s="750"/>
      <c r="G849" s="750"/>
      <c r="H849" s="750"/>
      <c r="I849" s="761"/>
      <c r="J849" s="767" t="str">
        <f>IF(基本情報入力シート!M886="","",基本情報入力シート!M886)</f>
        <v/>
      </c>
      <c r="K849" s="768" t="str">
        <f>IF(基本情報入力シート!R886="","",基本情報入力シート!R886)</f>
        <v/>
      </c>
      <c r="L849" s="768" t="str">
        <f>IF(基本情報入力シート!W886="","",基本情報入力シート!W886)</f>
        <v/>
      </c>
      <c r="M849" s="784" t="str">
        <f>IF(基本情報入力シート!X886="","",基本情報入力シート!X886)</f>
        <v/>
      </c>
      <c r="N849" s="796" t="str">
        <f>IF(基本情報入力シート!Y886="","",基本情報入力シート!Y886)</f>
        <v/>
      </c>
      <c r="O849" s="804"/>
      <c r="P849" s="808"/>
      <c r="Q849" s="813"/>
      <c r="R849" s="820"/>
      <c r="S849" s="825"/>
      <c r="T849" s="830" t="str">
        <f>IFERROR(S849*VLOOKUP(AE849,'【参考】数式用3'!$AD$3:$BA$14,MATCH(N849,'【参考】数式用3'!$AD$2:$BA$2,0)),"")</f>
        <v/>
      </c>
      <c r="U849" s="835"/>
      <c r="V849" s="842"/>
      <c r="W849" s="843"/>
      <c r="X849" s="852" t="str">
        <f>IFERROR(V849*VLOOKUP(AF849,'【参考】数式用3'!$AD$15:$BA$23,MATCH(N849,'【参考】数式用3'!$AD$2:$BA$2,0)),"")</f>
        <v/>
      </c>
      <c r="Y849" s="861"/>
      <c r="Z849" s="864"/>
      <c r="AA849" s="870"/>
      <c r="AB849" s="852" t="str">
        <f>IFERROR(AA849*VLOOKUP(AG849,'【参考】数式用3'!$AD$24:$BA$27,MATCH(N849,'【参考】数式用3'!$AD$2:$BA$2,0)),"")</f>
        <v/>
      </c>
      <c r="AC849" s="878"/>
      <c r="AD849" s="881" t="str">
        <f t="shared" si="52"/>
        <v/>
      </c>
      <c r="AE849" s="884" t="str">
        <f t="shared" si="53"/>
        <v/>
      </c>
      <c r="AF849" s="884" t="str">
        <f t="shared" si="54"/>
        <v/>
      </c>
      <c r="AG849" s="884" t="str">
        <f t="shared" si="55"/>
        <v/>
      </c>
    </row>
    <row r="850" spans="1:33" ht="24.9" customHeight="1">
      <c r="A850" s="729">
        <v>835</v>
      </c>
      <c r="B850" s="742" t="str">
        <f>IF(基本情報入力シート!C887="","",基本情報入力シート!C887)</f>
        <v/>
      </c>
      <c r="C850" s="750"/>
      <c r="D850" s="750"/>
      <c r="E850" s="750"/>
      <c r="F850" s="750"/>
      <c r="G850" s="750"/>
      <c r="H850" s="750"/>
      <c r="I850" s="761"/>
      <c r="J850" s="767" t="str">
        <f>IF(基本情報入力シート!M887="","",基本情報入力シート!M887)</f>
        <v/>
      </c>
      <c r="K850" s="768" t="str">
        <f>IF(基本情報入力シート!R887="","",基本情報入力シート!R887)</f>
        <v/>
      </c>
      <c r="L850" s="768" t="str">
        <f>IF(基本情報入力シート!W887="","",基本情報入力シート!W887)</f>
        <v/>
      </c>
      <c r="M850" s="784" t="str">
        <f>IF(基本情報入力シート!X887="","",基本情報入力シート!X887)</f>
        <v/>
      </c>
      <c r="N850" s="796" t="str">
        <f>IF(基本情報入力シート!Y887="","",基本情報入力シート!Y887)</f>
        <v/>
      </c>
      <c r="O850" s="804"/>
      <c r="P850" s="808"/>
      <c r="Q850" s="813"/>
      <c r="R850" s="820"/>
      <c r="S850" s="825"/>
      <c r="T850" s="830" t="str">
        <f>IFERROR(S850*VLOOKUP(AE850,'【参考】数式用3'!$AD$3:$BA$14,MATCH(N850,'【参考】数式用3'!$AD$2:$BA$2,0)),"")</f>
        <v/>
      </c>
      <c r="U850" s="835"/>
      <c r="V850" s="842"/>
      <c r="W850" s="843"/>
      <c r="X850" s="852" t="str">
        <f>IFERROR(V850*VLOOKUP(AF850,'【参考】数式用3'!$AD$15:$BA$23,MATCH(N850,'【参考】数式用3'!$AD$2:$BA$2,0)),"")</f>
        <v/>
      </c>
      <c r="Y850" s="861"/>
      <c r="Z850" s="864"/>
      <c r="AA850" s="870"/>
      <c r="AB850" s="852" t="str">
        <f>IFERROR(AA850*VLOOKUP(AG850,'【参考】数式用3'!$AD$24:$BA$27,MATCH(N850,'【参考】数式用3'!$AD$2:$BA$2,0)),"")</f>
        <v/>
      </c>
      <c r="AC850" s="878"/>
      <c r="AD850" s="881" t="str">
        <f t="shared" si="52"/>
        <v/>
      </c>
      <c r="AE850" s="884" t="str">
        <f t="shared" si="53"/>
        <v/>
      </c>
      <c r="AF850" s="884" t="str">
        <f t="shared" si="54"/>
        <v/>
      </c>
      <c r="AG850" s="884" t="str">
        <f t="shared" si="55"/>
        <v/>
      </c>
    </row>
    <row r="851" spans="1:33" ht="24.9" customHeight="1">
      <c r="A851" s="729">
        <v>836</v>
      </c>
      <c r="B851" s="742" t="str">
        <f>IF(基本情報入力シート!C888="","",基本情報入力シート!C888)</f>
        <v/>
      </c>
      <c r="C851" s="750"/>
      <c r="D851" s="750"/>
      <c r="E851" s="750"/>
      <c r="F851" s="750"/>
      <c r="G851" s="750"/>
      <c r="H851" s="750"/>
      <c r="I851" s="761"/>
      <c r="J851" s="767" t="str">
        <f>IF(基本情報入力シート!M888="","",基本情報入力シート!M888)</f>
        <v/>
      </c>
      <c r="K851" s="768" t="str">
        <f>IF(基本情報入力シート!R888="","",基本情報入力シート!R888)</f>
        <v/>
      </c>
      <c r="L851" s="768" t="str">
        <f>IF(基本情報入力シート!W888="","",基本情報入力シート!W888)</f>
        <v/>
      </c>
      <c r="M851" s="784" t="str">
        <f>IF(基本情報入力シート!X888="","",基本情報入力シート!X888)</f>
        <v/>
      </c>
      <c r="N851" s="796" t="str">
        <f>IF(基本情報入力シート!Y888="","",基本情報入力シート!Y888)</f>
        <v/>
      </c>
      <c r="O851" s="804"/>
      <c r="P851" s="808"/>
      <c r="Q851" s="813"/>
      <c r="R851" s="820"/>
      <c r="S851" s="825"/>
      <c r="T851" s="830" t="str">
        <f>IFERROR(S851*VLOOKUP(AE851,'【参考】数式用3'!$AD$3:$BA$14,MATCH(N851,'【参考】数式用3'!$AD$2:$BA$2,0)),"")</f>
        <v/>
      </c>
      <c r="U851" s="835"/>
      <c r="V851" s="842"/>
      <c r="W851" s="843"/>
      <c r="X851" s="852" t="str">
        <f>IFERROR(V851*VLOOKUP(AF851,'【参考】数式用3'!$AD$15:$BA$23,MATCH(N851,'【参考】数式用3'!$AD$2:$BA$2,0)),"")</f>
        <v/>
      </c>
      <c r="Y851" s="861"/>
      <c r="Z851" s="864"/>
      <c r="AA851" s="870"/>
      <c r="AB851" s="852" t="str">
        <f>IFERROR(AA851*VLOOKUP(AG851,'【参考】数式用3'!$AD$24:$BA$27,MATCH(N851,'【参考】数式用3'!$AD$2:$BA$2,0)),"")</f>
        <v/>
      </c>
      <c r="AC851" s="878"/>
      <c r="AD851" s="881" t="str">
        <f t="shared" si="52"/>
        <v/>
      </c>
      <c r="AE851" s="884" t="str">
        <f t="shared" si="53"/>
        <v/>
      </c>
      <c r="AF851" s="884" t="str">
        <f t="shared" si="54"/>
        <v/>
      </c>
      <c r="AG851" s="884" t="str">
        <f t="shared" si="55"/>
        <v/>
      </c>
    </row>
    <row r="852" spans="1:33" ht="24.9" customHeight="1">
      <c r="A852" s="729">
        <v>837</v>
      </c>
      <c r="B852" s="742" t="str">
        <f>IF(基本情報入力シート!C889="","",基本情報入力シート!C889)</f>
        <v/>
      </c>
      <c r="C852" s="750"/>
      <c r="D852" s="750"/>
      <c r="E852" s="750"/>
      <c r="F852" s="750"/>
      <c r="G852" s="750"/>
      <c r="H852" s="750"/>
      <c r="I852" s="761"/>
      <c r="J852" s="767" t="str">
        <f>IF(基本情報入力シート!M889="","",基本情報入力シート!M889)</f>
        <v/>
      </c>
      <c r="K852" s="768" t="str">
        <f>IF(基本情報入力シート!R889="","",基本情報入力シート!R889)</f>
        <v/>
      </c>
      <c r="L852" s="768" t="str">
        <f>IF(基本情報入力シート!W889="","",基本情報入力シート!W889)</f>
        <v/>
      </c>
      <c r="M852" s="784" t="str">
        <f>IF(基本情報入力シート!X889="","",基本情報入力シート!X889)</f>
        <v/>
      </c>
      <c r="N852" s="796" t="str">
        <f>IF(基本情報入力シート!Y889="","",基本情報入力シート!Y889)</f>
        <v/>
      </c>
      <c r="O852" s="804"/>
      <c r="P852" s="808"/>
      <c r="Q852" s="813"/>
      <c r="R852" s="820"/>
      <c r="S852" s="825"/>
      <c r="T852" s="830" t="str">
        <f>IFERROR(S852*VLOOKUP(AE852,'【参考】数式用3'!$AD$3:$BA$14,MATCH(N852,'【参考】数式用3'!$AD$2:$BA$2,0)),"")</f>
        <v/>
      </c>
      <c r="U852" s="835"/>
      <c r="V852" s="842"/>
      <c r="W852" s="843"/>
      <c r="X852" s="852" t="str">
        <f>IFERROR(V852*VLOOKUP(AF852,'【参考】数式用3'!$AD$15:$BA$23,MATCH(N852,'【参考】数式用3'!$AD$2:$BA$2,0)),"")</f>
        <v/>
      </c>
      <c r="Y852" s="861"/>
      <c r="Z852" s="864"/>
      <c r="AA852" s="870"/>
      <c r="AB852" s="852" t="str">
        <f>IFERROR(AA852*VLOOKUP(AG852,'【参考】数式用3'!$AD$24:$BA$27,MATCH(N852,'【参考】数式用3'!$AD$2:$BA$2,0)),"")</f>
        <v/>
      </c>
      <c r="AC852" s="878"/>
      <c r="AD852" s="881" t="str">
        <f t="shared" si="52"/>
        <v/>
      </c>
      <c r="AE852" s="884" t="str">
        <f t="shared" si="53"/>
        <v/>
      </c>
      <c r="AF852" s="884" t="str">
        <f t="shared" si="54"/>
        <v/>
      </c>
      <c r="AG852" s="884" t="str">
        <f t="shared" si="55"/>
        <v/>
      </c>
    </row>
    <row r="853" spans="1:33" ht="24.9" customHeight="1">
      <c r="A853" s="729">
        <v>838</v>
      </c>
      <c r="B853" s="742" t="str">
        <f>IF(基本情報入力シート!C890="","",基本情報入力シート!C890)</f>
        <v/>
      </c>
      <c r="C853" s="750"/>
      <c r="D853" s="750"/>
      <c r="E853" s="750"/>
      <c r="F853" s="750"/>
      <c r="G853" s="750"/>
      <c r="H853" s="750"/>
      <c r="I853" s="761"/>
      <c r="J853" s="767" t="str">
        <f>IF(基本情報入力シート!M890="","",基本情報入力シート!M890)</f>
        <v/>
      </c>
      <c r="K853" s="768" t="str">
        <f>IF(基本情報入力シート!R890="","",基本情報入力シート!R890)</f>
        <v/>
      </c>
      <c r="L853" s="768" t="str">
        <f>IF(基本情報入力シート!W890="","",基本情報入力シート!W890)</f>
        <v/>
      </c>
      <c r="M853" s="784" t="str">
        <f>IF(基本情報入力シート!X890="","",基本情報入力シート!X890)</f>
        <v/>
      </c>
      <c r="N853" s="796" t="str">
        <f>IF(基本情報入力シート!Y890="","",基本情報入力シート!Y890)</f>
        <v/>
      </c>
      <c r="O853" s="804"/>
      <c r="P853" s="808"/>
      <c r="Q853" s="813"/>
      <c r="R853" s="820"/>
      <c r="S853" s="825"/>
      <c r="T853" s="830" t="str">
        <f>IFERROR(S853*VLOOKUP(AE853,'【参考】数式用3'!$AD$3:$BA$14,MATCH(N853,'【参考】数式用3'!$AD$2:$BA$2,0)),"")</f>
        <v/>
      </c>
      <c r="U853" s="835"/>
      <c r="V853" s="842"/>
      <c r="W853" s="843"/>
      <c r="X853" s="852" t="str">
        <f>IFERROR(V853*VLOOKUP(AF853,'【参考】数式用3'!$AD$15:$BA$23,MATCH(N853,'【参考】数式用3'!$AD$2:$BA$2,0)),"")</f>
        <v/>
      </c>
      <c r="Y853" s="861"/>
      <c r="Z853" s="864"/>
      <c r="AA853" s="870"/>
      <c r="AB853" s="852" t="str">
        <f>IFERROR(AA853*VLOOKUP(AG853,'【参考】数式用3'!$AD$24:$BA$27,MATCH(N853,'【参考】数式用3'!$AD$2:$BA$2,0)),"")</f>
        <v/>
      </c>
      <c r="AC853" s="878"/>
      <c r="AD853" s="881" t="str">
        <f t="shared" si="52"/>
        <v/>
      </c>
      <c r="AE853" s="884" t="str">
        <f t="shared" si="53"/>
        <v/>
      </c>
      <c r="AF853" s="884" t="str">
        <f t="shared" si="54"/>
        <v/>
      </c>
      <c r="AG853" s="884" t="str">
        <f t="shared" si="55"/>
        <v/>
      </c>
    </row>
    <row r="854" spans="1:33" ht="24.9" customHeight="1">
      <c r="A854" s="729">
        <v>839</v>
      </c>
      <c r="B854" s="742" t="str">
        <f>IF(基本情報入力シート!C891="","",基本情報入力シート!C891)</f>
        <v/>
      </c>
      <c r="C854" s="750"/>
      <c r="D854" s="750"/>
      <c r="E854" s="750"/>
      <c r="F854" s="750"/>
      <c r="G854" s="750"/>
      <c r="H854" s="750"/>
      <c r="I854" s="761"/>
      <c r="J854" s="767" t="str">
        <f>IF(基本情報入力シート!M891="","",基本情報入力シート!M891)</f>
        <v/>
      </c>
      <c r="K854" s="768" t="str">
        <f>IF(基本情報入力シート!R891="","",基本情報入力シート!R891)</f>
        <v/>
      </c>
      <c r="L854" s="768" t="str">
        <f>IF(基本情報入力シート!W891="","",基本情報入力シート!W891)</f>
        <v/>
      </c>
      <c r="M854" s="784" t="str">
        <f>IF(基本情報入力シート!X891="","",基本情報入力シート!X891)</f>
        <v/>
      </c>
      <c r="N854" s="796" t="str">
        <f>IF(基本情報入力シート!Y891="","",基本情報入力シート!Y891)</f>
        <v/>
      </c>
      <c r="O854" s="804"/>
      <c r="P854" s="808"/>
      <c r="Q854" s="813"/>
      <c r="R854" s="820"/>
      <c r="S854" s="825"/>
      <c r="T854" s="830" t="str">
        <f>IFERROR(S854*VLOOKUP(AE854,'【参考】数式用3'!$AD$3:$BA$14,MATCH(N854,'【参考】数式用3'!$AD$2:$BA$2,0)),"")</f>
        <v/>
      </c>
      <c r="U854" s="835"/>
      <c r="V854" s="842"/>
      <c r="W854" s="843"/>
      <c r="X854" s="852" t="str">
        <f>IFERROR(V854*VLOOKUP(AF854,'【参考】数式用3'!$AD$15:$BA$23,MATCH(N854,'【参考】数式用3'!$AD$2:$BA$2,0)),"")</f>
        <v/>
      </c>
      <c r="Y854" s="861"/>
      <c r="Z854" s="864"/>
      <c r="AA854" s="870"/>
      <c r="AB854" s="852" t="str">
        <f>IFERROR(AA854*VLOOKUP(AG854,'【参考】数式用3'!$AD$24:$BA$27,MATCH(N854,'【参考】数式用3'!$AD$2:$BA$2,0)),"")</f>
        <v/>
      </c>
      <c r="AC854" s="878"/>
      <c r="AD854" s="881" t="str">
        <f t="shared" si="52"/>
        <v/>
      </c>
      <c r="AE854" s="884" t="str">
        <f t="shared" si="53"/>
        <v/>
      </c>
      <c r="AF854" s="884" t="str">
        <f t="shared" si="54"/>
        <v/>
      </c>
      <c r="AG854" s="884" t="str">
        <f t="shared" si="55"/>
        <v/>
      </c>
    </row>
    <row r="855" spans="1:33" ht="24.9" customHeight="1">
      <c r="A855" s="729">
        <v>840</v>
      </c>
      <c r="B855" s="742" t="str">
        <f>IF(基本情報入力シート!C892="","",基本情報入力シート!C892)</f>
        <v/>
      </c>
      <c r="C855" s="750"/>
      <c r="D855" s="750"/>
      <c r="E855" s="750"/>
      <c r="F855" s="750"/>
      <c r="G855" s="750"/>
      <c r="H855" s="750"/>
      <c r="I855" s="761"/>
      <c r="J855" s="767" t="str">
        <f>IF(基本情報入力シート!M892="","",基本情報入力シート!M892)</f>
        <v/>
      </c>
      <c r="K855" s="768" t="str">
        <f>IF(基本情報入力シート!R892="","",基本情報入力シート!R892)</f>
        <v/>
      </c>
      <c r="L855" s="768" t="str">
        <f>IF(基本情報入力シート!W892="","",基本情報入力シート!W892)</f>
        <v/>
      </c>
      <c r="M855" s="784" t="str">
        <f>IF(基本情報入力シート!X892="","",基本情報入力シート!X892)</f>
        <v/>
      </c>
      <c r="N855" s="796" t="str">
        <f>IF(基本情報入力シート!Y892="","",基本情報入力シート!Y892)</f>
        <v/>
      </c>
      <c r="O855" s="804"/>
      <c r="P855" s="808"/>
      <c r="Q855" s="813"/>
      <c r="R855" s="820"/>
      <c r="S855" s="825"/>
      <c r="T855" s="830" t="str">
        <f>IFERROR(S855*VLOOKUP(AE855,'【参考】数式用3'!$AD$3:$BA$14,MATCH(N855,'【参考】数式用3'!$AD$2:$BA$2,0)),"")</f>
        <v/>
      </c>
      <c r="U855" s="835"/>
      <c r="V855" s="842"/>
      <c r="W855" s="843"/>
      <c r="X855" s="852" t="str">
        <f>IFERROR(V855*VLOOKUP(AF855,'【参考】数式用3'!$AD$15:$BA$23,MATCH(N855,'【参考】数式用3'!$AD$2:$BA$2,0)),"")</f>
        <v/>
      </c>
      <c r="Y855" s="861"/>
      <c r="Z855" s="864"/>
      <c r="AA855" s="870"/>
      <c r="AB855" s="852" t="str">
        <f>IFERROR(AA855*VLOOKUP(AG855,'【参考】数式用3'!$AD$24:$BA$27,MATCH(N855,'【参考】数式用3'!$AD$2:$BA$2,0)),"")</f>
        <v/>
      </c>
      <c r="AC855" s="878"/>
      <c r="AD855" s="881" t="str">
        <f t="shared" si="52"/>
        <v/>
      </c>
      <c r="AE855" s="884" t="str">
        <f t="shared" si="53"/>
        <v/>
      </c>
      <c r="AF855" s="884" t="str">
        <f t="shared" si="54"/>
        <v/>
      </c>
      <c r="AG855" s="884" t="str">
        <f t="shared" si="55"/>
        <v/>
      </c>
    </row>
    <row r="856" spans="1:33" ht="24.9" customHeight="1">
      <c r="A856" s="729">
        <v>841</v>
      </c>
      <c r="B856" s="742" t="str">
        <f>IF(基本情報入力シート!C893="","",基本情報入力シート!C893)</f>
        <v/>
      </c>
      <c r="C856" s="750"/>
      <c r="D856" s="750"/>
      <c r="E856" s="750"/>
      <c r="F856" s="750"/>
      <c r="G856" s="750"/>
      <c r="H856" s="750"/>
      <c r="I856" s="761"/>
      <c r="J856" s="767" t="str">
        <f>IF(基本情報入力シート!M893="","",基本情報入力シート!M893)</f>
        <v/>
      </c>
      <c r="K856" s="768" t="str">
        <f>IF(基本情報入力シート!R893="","",基本情報入力シート!R893)</f>
        <v/>
      </c>
      <c r="L856" s="768" t="str">
        <f>IF(基本情報入力シート!W893="","",基本情報入力シート!W893)</f>
        <v/>
      </c>
      <c r="M856" s="784" t="str">
        <f>IF(基本情報入力シート!X893="","",基本情報入力シート!X893)</f>
        <v/>
      </c>
      <c r="N856" s="796" t="str">
        <f>IF(基本情報入力シート!Y893="","",基本情報入力シート!Y893)</f>
        <v/>
      </c>
      <c r="O856" s="804"/>
      <c r="P856" s="808"/>
      <c r="Q856" s="813"/>
      <c r="R856" s="820"/>
      <c r="S856" s="825"/>
      <c r="T856" s="830" t="str">
        <f>IFERROR(S856*VLOOKUP(AE856,'【参考】数式用3'!$AD$3:$BA$14,MATCH(N856,'【参考】数式用3'!$AD$2:$BA$2,0)),"")</f>
        <v/>
      </c>
      <c r="U856" s="835"/>
      <c r="V856" s="842"/>
      <c r="W856" s="843"/>
      <c r="X856" s="852" t="str">
        <f>IFERROR(V856*VLOOKUP(AF856,'【参考】数式用3'!$AD$15:$BA$23,MATCH(N856,'【参考】数式用3'!$AD$2:$BA$2,0)),"")</f>
        <v/>
      </c>
      <c r="Y856" s="861"/>
      <c r="Z856" s="864"/>
      <c r="AA856" s="870"/>
      <c r="AB856" s="852" t="str">
        <f>IFERROR(AA856*VLOOKUP(AG856,'【参考】数式用3'!$AD$24:$BA$27,MATCH(N856,'【参考】数式用3'!$AD$2:$BA$2,0)),"")</f>
        <v/>
      </c>
      <c r="AC856" s="878"/>
      <c r="AD856" s="881" t="str">
        <f t="shared" si="52"/>
        <v/>
      </c>
      <c r="AE856" s="884" t="str">
        <f t="shared" si="53"/>
        <v/>
      </c>
      <c r="AF856" s="884" t="str">
        <f t="shared" si="54"/>
        <v/>
      </c>
      <c r="AG856" s="884" t="str">
        <f t="shared" si="55"/>
        <v/>
      </c>
    </row>
    <row r="857" spans="1:33" ht="24.9" customHeight="1">
      <c r="A857" s="729">
        <v>842</v>
      </c>
      <c r="B857" s="742" t="str">
        <f>IF(基本情報入力シート!C894="","",基本情報入力シート!C894)</f>
        <v/>
      </c>
      <c r="C857" s="750"/>
      <c r="D857" s="750"/>
      <c r="E857" s="750"/>
      <c r="F857" s="750"/>
      <c r="G857" s="750"/>
      <c r="H857" s="750"/>
      <c r="I857" s="761"/>
      <c r="J857" s="767" t="str">
        <f>IF(基本情報入力シート!M894="","",基本情報入力シート!M894)</f>
        <v/>
      </c>
      <c r="K857" s="768" t="str">
        <f>IF(基本情報入力シート!R894="","",基本情報入力シート!R894)</f>
        <v/>
      </c>
      <c r="L857" s="768" t="str">
        <f>IF(基本情報入力シート!W894="","",基本情報入力シート!W894)</f>
        <v/>
      </c>
      <c r="M857" s="784" t="str">
        <f>IF(基本情報入力シート!X894="","",基本情報入力シート!X894)</f>
        <v/>
      </c>
      <c r="N857" s="796" t="str">
        <f>IF(基本情報入力シート!Y894="","",基本情報入力シート!Y894)</f>
        <v/>
      </c>
      <c r="O857" s="804"/>
      <c r="P857" s="808"/>
      <c r="Q857" s="813"/>
      <c r="R857" s="820"/>
      <c r="S857" s="825"/>
      <c r="T857" s="830" t="str">
        <f>IFERROR(S857*VLOOKUP(AE857,'【参考】数式用3'!$AD$3:$BA$14,MATCH(N857,'【参考】数式用3'!$AD$2:$BA$2,0)),"")</f>
        <v/>
      </c>
      <c r="U857" s="835"/>
      <c r="V857" s="842"/>
      <c r="W857" s="843"/>
      <c r="X857" s="852" t="str">
        <f>IFERROR(V857*VLOOKUP(AF857,'【参考】数式用3'!$AD$15:$BA$23,MATCH(N857,'【参考】数式用3'!$AD$2:$BA$2,0)),"")</f>
        <v/>
      </c>
      <c r="Y857" s="861"/>
      <c r="Z857" s="864"/>
      <c r="AA857" s="870"/>
      <c r="AB857" s="852" t="str">
        <f>IFERROR(AA857*VLOOKUP(AG857,'【参考】数式用3'!$AD$24:$BA$27,MATCH(N857,'【参考】数式用3'!$AD$2:$BA$2,0)),"")</f>
        <v/>
      </c>
      <c r="AC857" s="878"/>
      <c r="AD857" s="881" t="str">
        <f t="shared" si="52"/>
        <v/>
      </c>
      <c r="AE857" s="884" t="str">
        <f t="shared" si="53"/>
        <v/>
      </c>
      <c r="AF857" s="884" t="str">
        <f t="shared" si="54"/>
        <v/>
      </c>
      <c r="AG857" s="884" t="str">
        <f t="shared" si="55"/>
        <v/>
      </c>
    </row>
    <row r="858" spans="1:33" ht="24.9" customHeight="1">
      <c r="A858" s="729">
        <v>843</v>
      </c>
      <c r="B858" s="742" t="str">
        <f>IF(基本情報入力シート!C895="","",基本情報入力シート!C895)</f>
        <v/>
      </c>
      <c r="C858" s="750"/>
      <c r="D858" s="750"/>
      <c r="E858" s="750"/>
      <c r="F858" s="750"/>
      <c r="G858" s="750"/>
      <c r="H858" s="750"/>
      <c r="I858" s="761"/>
      <c r="J858" s="767" t="str">
        <f>IF(基本情報入力シート!M895="","",基本情報入力シート!M895)</f>
        <v/>
      </c>
      <c r="K858" s="768" t="str">
        <f>IF(基本情報入力シート!R895="","",基本情報入力シート!R895)</f>
        <v/>
      </c>
      <c r="L858" s="768" t="str">
        <f>IF(基本情報入力シート!W895="","",基本情報入力シート!W895)</f>
        <v/>
      </c>
      <c r="M858" s="784" t="str">
        <f>IF(基本情報入力シート!X895="","",基本情報入力シート!X895)</f>
        <v/>
      </c>
      <c r="N858" s="796" t="str">
        <f>IF(基本情報入力シート!Y895="","",基本情報入力シート!Y895)</f>
        <v/>
      </c>
      <c r="O858" s="804"/>
      <c r="P858" s="808"/>
      <c r="Q858" s="813"/>
      <c r="R858" s="820"/>
      <c r="S858" s="825"/>
      <c r="T858" s="830" t="str">
        <f>IFERROR(S858*VLOOKUP(AE858,'【参考】数式用3'!$AD$3:$BA$14,MATCH(N858,'【参考】数式用3'!$AD$2:$BA$2,0)),"")</f>
        <v/>
      </c>
      <c r="U858" s="835"/>
      <c r="V858" s="842"/>
      <c r="W858" s="843"/>
      <c r="X858" s="852" t="str">
        <f>IFERROR(V858*VLOOKUP(AF858,'【参考】数式用3'!$AD$15:$BA$23,MATCH(N858,'【参考】数式用3'!$AD$2:$BA$2,0)),"")</f>
        <v/>
      </c>
      <c r="Y858" s="861"/>
      <c r="Z858" s="864"/>
      <c r="AA858" s="870"/>
      <c r="AB858" s="852" t="str">
        <f>IFERROR(AA858*VLOOKUP(AG858,'【参考】数式用3'!$AD$24:$BA$27,MATCH(N858,'【参考】数式用3'!$AD$2:$BA$2,0)),"")</f>
        <v/>
      </c>
      <c r="AC858" s="878"/>
      <c r="AD858" s="881" t="str">
        <f t="shared" si="52"/>
        <v/>
      </c>
      <c r="AE858" s="884" t="str">
        <f t="shared" si="53"/>
        <v/>
      </c>
      <c r="AF858" s="884" t="str">
        <f t="shared" si="54"/>
        <v/>
      </c>
      <c r="AG858" s="884" t="str">
        <f t="shared" si="55"/>
        <v/>
      </c>
    </row>
    <row r="859" spans="1:33" ht="24.9" customHeight="1">
      <c r="A859" s="729">
        <v>844</v>
      </c>
      <c r="B859" s="742" t="str">
        <f>IF(基本情報入力シート!C896="","",基本情報入力シート!C896)</f>
        <v/>
      </c>
      <c r="C859" s="750"/>
      <c r="D859" s="750"/>
      <c r="E859" s="750"/>
      <c r="F859" s="750"/>
      <c r="G859" s="750"/>
      <c r="H859" s="750"/>
      <c r="I859" s="761"/>
      <c r="J859" s="767" t="str">
        <f>IF(基本情報入力シート!M896="","",基本情報入力シート!M896)</f>
        <v/>
      </c>
      <c r="K859" s="768" t="str">
        <f>IF(基本情報入力シート!R896="","",基本情報入力シート!R896)</f>
        <v/>
      </c>
      <c r="L859" s="768" t="str">
        <f>IF(基本情報入力シート!W896="","",基本情報入力シート!W896)</f>
        <v/>
      </c>
      <c r="M859" s="784" t="str">
        <f>IF(基本情報入力シート!X896="","",基本情報入力シート!X896)</f>
        <v/>
      </c>
      <c r="N859" s="796" t="str">
        <f>IF(基本情報入力シート!Y896="","",基本情報入力シート!Y896)</f>
        <v/>
      </c>
      <c r="O859" s="804"/>
      <c r="P859" s="808"/>
      <c r="Q859" s="813"/>
      <c r="R859" s="820"/>
      <c r="S859" s="825"/>
      <c r="T859" s="830" t="str">
        <f>IFERROR(S859*VLOOKUP(AE859,'【参考】数式用3'!$AD$3:$BA$14,MATCH(N859,'【参考】数式用3'!$AD$2:$BA$2,0)),"")</f>
        <v/>
      </c>
      <c r="U859" s="835"/>
      <c r="V859" s="842"/>
      <c r="W859" s="843"/>
      <c r="X859" s="852" t="str">
        <f>IFERROR(V859*VLOOKUP(AF859,'【参考】数式用3'!$AD$15:$BA$23,MATCH(N859,'【参考】数式用3'!$AD$2:$BA$2,0)),"")</f>
        <v/>
      </c>
      <c r="Y859" s="861"/>
      <c r="Z859" s="864"/>
      <c r="AA859" s="870"/>
      <c r="AB859" s="852" t="str">
        <f>IFERROR(AA859*VLOOKUP(AG859,'【参考】数式用3'!$AD$24:$BA$27,MATCH(N859,'【参考】数式用3'!$AD$2:$BA$2,0)),"")</f>
        <v/>
      </c>
      <c r="AC859" s="878"/>
      <c r="AD859" s="881" t="str">
        <f t="shared" si="52"/>
        <v/>
      </c>
      <c r="AE859" s="884" t="str">
        <f t="shared" si="53"/>
        <v/>
      </c>
      <c r="AF859" s="884" t="str">
        <f t="shared" si="54"/>
        <v/>
      </c>
      <c r="AG859" s="884" t="str">
        <f t="shared" si="55"/>
        <v/>
      </c>
    </row>
    <row r="860" spans="1:33" ht="24.9" customHeight="1">
      <c r="A860" s="729">
        <v>845</v>
      </c>
      <c r="B860" s="742" t="str">
        <f>IF(基本情報入力シート!C897="","",基本情報入力シート!C897)</f>
        <v/>
      </c>
      <c r="C860" s="750"/>
      <c r="D860" s="750"/>
      <c r="E860" s="750"/>
      <c r="F860" s="750"/>
      <c r="G860" s="750"/>
      <c r="H860" s="750"/>
      <c r="I860" s="761"/>
      <c r="J860" s="767" t="str">
        <f>IF(基本情報入力シート!M897="","",基本情報入力シート!M897)</f>
        <v/>
      </c>
      <c r="K860" s="768" t="str">
        <f>IF(基本情報入力シート!R897="","",基本情報入力シート!R897)</f>
        <v/>
      </c>
      <c r="L860" s="768" t="str">
        <f>IF(基本情報入力シート!W897="","",基本情報入力シート!W897)</f>
        <v/>
      </c>
      <c r="M860" s="784" t="str">
        <f>IF(基本情報入力シート!X897="","",基本情報入力シート!X897)</f>
        <v/>
      </c>
      <c r="N860" s="796" t="str">
        <f>IF(基本情報入力シート!Y897="","",基本情報入力シート!Y897)</f>
        <v/>
      </c>
      <c r="O860" s="804"/>
      <c r="P860" s="808"/>
      <c r="Q860" s="813"/>
      <c r="R860" s="820"/>
      <c r="S860" s="825"/>
      <c r="T860" s="830" t="str">
        <f>IFERROR(S860*VLOOKUP(AE860,'【参考】数式用3'!$AD$3:$BA$14,MATCH(N860,'【参考】数式用3'!$AD$2:$BA$2,0)),"")</f>
        <v/>
      </c>
      <c r="U860" s="835"/>
      <c r="V860" s="842"/>
      <c r="W860" s="843"/>
      <c r="X860" s="852" t="str">
        <f>IFERROR(V860*VLOOKUP(AF860,'【参考】数式用3'!$AD$15:$BA$23,MATCH(N860,'【参考】数式用3'!$AD$2:$BA$2,0)),"")</f>
        <v/>
      </c>
      <c r="Y860" s="861"/>
      <c r="Z860" s="864"/>
      <c r="AA860" s="870"/>
      <c r="AB860" s="852" t="str">
        <f>IFERROR(AA860*VLOOKUP(AG860,'【参考】数式用3'!$AD$24:$BA$27,MATCH(N860,'【参考】数式用3'!$AD$2:$BA$2,0)),"")</f>
        <v/>
      </c>
      <c r="AC860" s="878"/>
      <c r="AD860" s="881" t="str">
        <f t="shared" si="52"/>
        <v/>
      </c>
      <c r="AE860" s="884" t="str">
        <f t="shared" si="53"/>
        <v/>
      </c>
      <c r="AF860" s="884" t="str">
        <f t="shared" si="54"/>
        <v/>
      </c>
      <c r="AG860" s="884" t="str">
        <f t="shared" si="55"/>
        <v/>
      </c>
    </row>
    <row r="861" spans="1:33" ht="24.9" customHeight="1">
      <c r="A861" s="729">
        <v>846</v>
      </c>
      <c r="B861" s="742" t="str">
        <f>IF(基本情報入力シート!C898="","",基本情報入力シート!C898)</f>
        <v/>
      </c>
      <c r="C861" s="750"/>
      <c r="D861" s="750"/>
      <c r="E861" s="750"/>
      <c r="F861" s="750"/>
      <c r="G861" s="750"/>
      <c r="H861" s="750"/>
      <c r="I861" s="761"/>
      <c r="J861" s="767" t="str">
        <f>IF(基本情報入力シート!M898="","",基本情報入力シート!M898)</f>
        <v/>
      </c>
      <c r="K861" s="768" t="str">
        <f>IF(基本情報入力シート!R898="","",基本情報入力シート!R898)</f>
        <v/>
      </c>
      <c r="L861" s="768" t="str">
        <f>IF(基本情報入力シート!W898="","",基本情報入力シート!W898)</f>
        <v/>
      </c>
      <c r="M861" s="784" t="str">
        <f>IF(基本情報入力シート!X898="","",基本情報入力シート!X898)</f>
        <v/>
      </c>
      <c r="N861" s="796" t="str">
        <f>IF(基本情報入力シート!Y898="","",基本情報入力シート!Y898)</f>
        <v/>
      </c>
      <c r="O861" s="804"/>
      <c r="P861" s="808"/>
      <c r="Q861" s="813"/>
      <c r="R861" s="820"/>
      <c r="S861" s="825"/>
      <c r="T861" s="830" t="str">
        <f>IFERROR(S861*VLOOKUP(AE861,'【参考】数式用3'!$AD$3:$BA$14,MATCH(N861,'【参考】数式用3'!$AD$2:$BA$2,0)),"")</f>
        <v/>
      </c>
      <c r="U861" s="835"/>
      <c r="V861" s="842"/>
      <c r="W861" s="843"/>
      <c r="X861" s="852" t="str">
        <f>IFERROR(V861*VLOOKUP(AF861,'【参考】数式用3'!$AD$15:$BA$23,MATCH(N861,'【参考】数式用3'!$AD$2:$BA$2,0)),"")</f>
        <v/>
      </c>
      <c r="Y861" s="861"/>
      <c r="Z861" s="864"/>
      <c r="AA861" s="870"/>
      <c r="AB861" s="852" t="str">
        <f>IFERROR(AA861*VLOOKUP(AG861,'【参考】数式用3'!$AD$24:$BA$27,MATCH(N861,'【参考】数式用3'!$AD$2:$BA$2,0)),"")</f>
        <v/>
      </c>
      <c r="AC861" s="878"/>
      <c r="AD861" s="881" t="str">
        <f t="shared" si="52"/>
        <v/>
      </c>
      <c r="AE861" s="884" t="str">
        <f t="shared" si="53"/>
        <v/>
      </c>
      <c r="AF861" s="884" t="str">
        <f t="shared" si="54"/>
        <v/>
      </c>
      <c r="AG861" s="884" t="str">
        <f t="shared" si="55"/>
        <v/>
      </c>
    </row>
    <row r="862" spans="1:33" ht="24.9" customHeight="1">
      <c r="A862" s="729">
        <v>847</v>
      </c>
      <c r="B862" s="742" t="str">
        <f>IF(基本情報入力シート!C899="","",基本情報入力シート!C899)</f>
        <v/>
      </c>
      <c r="C862" s="750"/>
      <c r="D862" s="750"/>
      <c r="E862" s="750"/>
      <c r="F862" s="750"/>
      <c r="G862" s="750"/>
      <c r="H862" s="750"/>
      <c r="I862" s="761"/>
      <c r="J862" s="767" t="str">
        <f>IF(基本情報入力シート!M899="","",基本情報入力シート!M899)</f>
        <v/>
      </c>
      <c r="K862" s="768" t="str">
        <f>IF(基本情報入力シート!R899="","",基本情報入力シート!R899)</f>
        <v/>
      </c>
      <c r="L862" s="768" t="str">
        <f>IF(基本情報入力シート!W899="","",基本情報入力シート!W899)</f>
        <v/>
      </c>
      <c r="M862" s="784" t="str">
        <f>IF(基本情報入力シート!X899="","",基本情報入力シート!X899)</f>
        <v/>
      </c>
      <c r="N862" s="796" t="str">
        <f>IF(基本情報入力シート!Y899="","",基本情報入力シート!Y899)</f>
        <v/>
      </c>
      <c r="O862" s="804"/>
      <c r="P862" s="808"/>
      <c r="Q862" s="813"/>
      <c r="R862" s="820"/>
      <c r="S862" s="825"/>
      <c r="T862" s="830" t="str">
        <f>IFERROR(S862*VLOOKUP(AE862,'【参考】数式用3'!$AD$3:$BA$14,MATCH(N862,'【参考】数式用3'!$AD$2:$BA$2,0)),"")</f>
        <v/>
      </c>
      <c r="U862" s="835"/>
      <c r="V862" s="842"/>
      <c r="W862" s="843"/>
      <c r="X862" s="852" t="str">
        <f>IFERROR(V862*VLOOKUP(AF862,'【参考】数式用3'!$AD$15:$BA$23,MATCH(N862,'【参考】数式用3'!$AD$2:$BA$2,0)),"")</f>
        <v/>
      </c>
      <c r="Y862" s="861"/>
      <c r="Z862" s="864"/>
      <c r="AA862" s="870"/>
      <c r="AB862" s="852" t="str">
        <f>IFERROR(AA862*VLOOKUP(AG862,'【参考】数式用3'!$AD$24:$BA$27,MATCH(N862,'【参考】数式用3'!$AD$2:$BA$2,0)),"")</f>
        <v/>
      </c>
      <c r="AC862" s="878"/>
      <c r="AD862" s="881" t="str">
        <f t="shared" si="52"/>
        <v/>
      </c>
      <c r="AE862" s="884" t="str">
        <f t="shared" si="53"/>
        <v/>
      </c>
      <c r="AF862" s="884" t="str">
        <f t="shared" si="54"/>
        <v/>
      </c>
      <c r="AG862" s="884" t="str">
        <f t="shared" si="55"/>
        <v/>
      </c>
    </row>
    <row r="863" spans="1:33" ht="24.9" customHeight="1">
      <c r="A863" s="729">
        <v>848</v>
      </c>
      <c r="B863" s="742" t="str">
        <f>IF(基本情報入力シート!C900="","",基本情報入力シート!C900)</f>
        <v/>
      </c>
      <c r="C863" s="750"/>
      <c r="D863" s="750"/>
      <c r="E863" s="750"/>
      <c r="F863" s="750"/>
      <c r="G863" s="750"/>
      <c r="H863" s="750"/>
      <c r="I863" s="761"/>
      <c r="J863" s="767" t="str">
        <f>IF(基本情報入力シート!M900="","",基本情報入力シート!M900)</f>
        <v/>
      </c>
      <c r="K863" s="768" t="str">
        <f>IF(基本情報入力シート!R900="","",基本情報入力シート!R900)</f>
        <v/>
      </c>
      <c r="L863" s="768" t="str">
        <f>IF(基本情報入力シート!W900="","",基本情報入力シート!W900)</f>
        <v/>
      </c>
      <c r="M863" s="784" t="str">
        <f>IF(基本情報入力シート!X900="","",基本情報入力シート!X900)</f>
        <v/>
      </c>
      <c r="N863" s="796" t="str">
        <f>IF(基本情報入力シート!Y900="","",基本情報入力シート!Y900)</f>
        <v/>
      </c>
      <c r="O863" s="804"/>
      <c r="P863" s="808"/>
      <c r="Q863" s="813"/>
      <c r="R863" s="820"/>
      <c r="S863" s="825"/>
      <c r="T863" s="830" t="str">
        <f>IFERROR(S863*VLOOKUP(AE863,'【参考】数式用3'!$AD$3:$BA$14,MATCH(N863,'【参考】数式用3'!$AD$2:$BA$2,0)),"")</f>
        <v/>
      </c>
      <c r="U863" s="835"/>
      <c r="V863" s="842"/>
      <c r="W863" s="843"/>
      <c r="X863" s="852" t="str">
        <f>IFERROR(V863*VLOOKUP(AF863,'【参考】数式用3'!$AD$15:$BA$23,MATCH(N863,'【参考】数式用3'!$AD$2:$BA$2,0)),"")</f>
        <v/>
      </c>
      <c r="Y863" s="861"/>
      <c r="Z863" s="864"/>
      <c r="AA863" s="870"/>
      <c r="AB863" s="852" t="str">
        <f>IFERROR(AA863*VLOOKUP(AG863,'【参考】数式用3'!$AD$24:$BA$27,MATCH(N863,'【参考】数式用3'!$AD$2:$BA$2,0)),"")</f>
        <v/>
      </c>
      <c r="AC863" s="878"/>
      <c r="AD863" s="881" t="str">
        <f t="shared" si="52"/>
        <v/>
      </c>
      <c r="AE863" s="884" t="str">
        <f t="shared" si="53"/>
        <v/>
      </c>
      <c r="AF863" s="884" t="str">
        <f t="shared" si="54"/>
        <v/>
      </c>
      <c r="AG863" s="884" t="str">
        <f t="shared" si="55"/>
        <v/>
      </c>
    </row>
    <row r="864" spans="1:33" ht="24.9" customHeight="1">
      <c r="A864" s="729">
        <v>849</v>
      </c>
      <c r="B864" s="742" t="str">
        <f>IF(基本情報入力シート!C901="","",基本情報入力シート!C901)</f>
        <v/>
      </c>
      <c r="C864" s="750"/>
      <c r="D864" s="750"/>
      <c r="E864" s="750"/>
      <c r="F864" s="750"/>
      <c r="G864" s="750"/>
      <c r="H864" s="750"/>
      <c r="I864" s="761"/>
      <c r="J864" s="767" t="str">
        <f>IF(基本情報入力シート!M901="","",基本情報入力シート!M901)</f>
        <v/>
      </c>
      <c r="K864" s="768" t="str">
        <f>IF(基本情報入力シート!R901="","",基本情報入力シート!R901)</f>
        <v/>
      </c>
      <c r="L864" s="768" t="str">
        <f>IF(基本情報入力シート!W901="","",基本情報入力シート!W901)</f>
        <v/>
      </c>
      <c r="M864" s="784" t="str">
        <f>IF(基本情報入力シート!X901="","",基本情報入力シート!X901)</f>
        <v/>
      </c>
      <c r="N864" s="796" t="str">
        <f>IF(基本情報入力シート!Y901="","",基本情報入力シート!Y901)</f>
        <v/>
      </c>
      <c r="O864" s="804"/>
      <c r="P864" s="808"/>
      <c r="Q864" s="813"/>
      <c r="R864" s="820"/>
      <c r="S864" s="825"/>
      <c r="T864" s="830" t="str">
        <f>IFERROR(S864*VLOOKUP(AE864,'【参考】数式用3'!$AD$3:$BA$14,MATCH(N864,'【参考】数式用3'!$AD$2:$BA$2,0)),"")</f>
        <v/>
      </c>
      <c r="U864" s="835"/>
      <c r="V864" s="842"/>
      <c r="W864" s="843"/>
      <c r="X864" s="852" t="str">
        <f>IFERROR(V864*VLOOKUP(AF864,'【参考】数式用3'!$AD$15:$BA$23,MATCH(N864,'【参考】数式用3'!$AD$2:$BA$2,0)),"")</f>
        <v/>
      </c>
      <c r="Y864" s="861"/>
      <c r="Z864" s="864"/>
      <c r="AA864" s="870"/>
      <c r="AB864" s="852" t="str">
        <f>IFERROR(AA864*VLOOKUP(AG864,'【参考】数式用3'!$AD$24:$BA$27,MATCH(N864,'【参考】数式用3'!$AD$2:$BA$2,0)),"")</f>
        <v/>
      </c>
      <c r="AC864" s="878"/>
      <c r="AD864" s="881" t="str">
        <f t="shared" si="52"/>
        <v/>
      </c>
      <c r="AE864" s="884" t="str">
        <f t="shared" si="53"/>
        <v/>
      </c>
      <c r="AF864" s="884" t="str">
        <f t="shared" si="54"/>
        <v/>
      </c>
      <c r="AG864" s="884" t="str">
        <f t="shared" si="55"/>
        <v/>
      </c>
    </row>
    <row r="865" spans="1:33" ht="24.9" customHeight="1">
      <c r="A865" s="729">
        <v>850</v>
      </c>
      <c r="B865" s="742" t="str">
        <f>IF(基本情報入力シート!C902="","",基本情報入力シート!C902)</f>
        <v/>
      </c>
      <c r="C865" s="750"/>
      <c r="D865" s="750"/>
      <c r="E865" s="750"/>
      <c r="F865" s="750"/>
      <c r="G865" s="750"/>
      <c r="H865" s="750"/>
      <c r="I865" s="761"/>
      <c r="J865" s="767" t="str">
        <f>IF(基本情報入力シート!M902="","",基本情報入力シート!M902)</f>
        <v/>
      </c>
      <c r="K865" s="768" t="str">
        <f>IF(基本情報入力シート!R902="","",基本情報入力シート!R902)</f>
        <v/>
      </c>
      <c r="L865" s="768" t="str">
        <f>IF(基本情報入力シート!W902="","",基本情報入力シート!W902)</f>
        <v/>
      </c>
      <c r="M865" s="784" t="str">
        <f>IF(基本情報入力シート!X902="","",基本情報入力シート!X902)</f>
        <v/>
      </c>
      <c r="N865" s="796" t="str">
        <f>IF(基本情報入力シート!Y902="","",基本情報入力シート!Y902)</f>
        <v/>
      </c>
      <c r="O865" s="804"/>
      <c r="P865" s="808"/>
      <c r="Q865" s="813"/>
      <c r="R865" s="820"/>
      <c r="S865" s="825"/>
      <c r="T865" s="830" t="str">
        <f>IFERROR(S865*VLOOKUP(AE865,'【参考】数式用3'!$AD$3:$BA$14,MATCH(N865,'【参考】数式用3'!$AD$2:$BA$2,0)),"")</f>
        <v/>
      </c>
      <c r="U865" s="835"/>
      <c r="V865" s="842"/>
      <c r="W865" s="843"/>
      <c r="X865" s="852" t="str">
        <f>IFERROR(V865*VLOOKUP(AF865,'【参考】数式用3'!$AD$15:$BA$23,MATCH(N865,'【参考】数式用3'!$AD$2:$BA$2,0)),"")</f>
        <v/>
      </c>
      <c r="Y865" s="861"/>
      <c r="Z865" s="864"/>
      <c r="AA865" s="870"/>
      <c r="AB865" s="852" t="str">
        <f>IFERROR(AA865*VLOOKUP(AG865,'【参考】数式用3'!$AD$24:$BA$27,MATCH(N865,'【参考】数式用3'!$AD$2:$BA$2,0)),"")</f>
        <v/>
      </c>
      <c r="AC865" s="878"/>
      <c r="AD865" s="881" t="str">
        <f t="shared" si="52"/>
        <v/>
      </c>
      <c r="AE865" s="884" t="str">
        <f t="shared" si="53"/>
        <v/>
      </c>
      <c r="AF865" s="884" t="str">
        <f t="shared" si="54"/>
        <v/>
      </c>
      <c r="AG865" s="884" t="str">
        <f t="shared" si="55"/>
        <v/>
      </c>
    </row>
    <row r="866" spans="1:33" ht="24.9" customHeight="1">
      <c r="A866" s="729">
        <v>851</v>
      </c>
      <c r="B866" s="742" t="str">
        <f>IF(基本情報入力シート!C903="","",基本情報入力シート!C903)</f>
        <v/>
      </c>
      <c r="C866" s="750"/>
      <c r="D866" s="750"/>
      <c r="E866" s="750"/>
      <c r="F866" s="750"/>
      <c r="G866" s="750"/>
      <c r="H866" s="750"/>
      <c r="I866" s="761"/>
      <c r="J866" s="767" t="str">
        <f>IF(基本情報入力シート!M903="","",基本情報入力シート!M903)</f>
        <v/>
      </c>
      <c r="K866" s="768" t="str">
        <f>IF(基本情報入力シート!R903="","",基本情報入力シート!R903)</f>
        <v/>
      </c>
      <c r="L866" s="768" t="str">
        <f>IF(基本情報入力シート!W903="","",基本情報入力シート!W903)</f>
        <v/>
      </c>
      <c r="M866" s="784" t="str">
        <f>IF(基本情報入力シート!X903="","",基本情報入力シート!X903)</f>
        <v/>
      </c>
      <c r="N866" s="796" t="str">
        <f>IF(基本情報入力シート!Y903="","",基本情報入力シート!Y903)</f>
        <v/>
      </c>
      <c r="O866" s="804"/>
      <c r="P866" s="808"/>
      <c r="Q866" s="813"/>
      <c r="R866" s="820"/>
      <c r="S866" s="825"/>
      <c r="T866" s="830" t="str">
        <f>IFERROR(S866*VLOOKUP(AE866,'【参考】数式用3'!$AD$3:$BA$14,MATCH(N866,'【参考】数式用3'!$AD$2:$BA$2,0)),"")</f>
        <v/>
      </c>
      <c r="U866" s="835"/>
      <c r="V866" s="842"/>
      <c r="W866" s="843"/>
      <c r="X866" s="852" t="str">
        <f>IFERROR(V866*VLOOKUP(AF866,'【参考】数式用3'!$AD$15:$BA$23,MATCH(N866,'【参考】数式用3'!$AD$2:$BA$2,0)),"")</f>
        <v/>
      </c>
      <c r="Y866" s="861"/>
      <c r="Z866" s="864"/>
      <c r="AA866" s="870"/>
      <c r="AB866" s="852" t="str">
        <f>IFERROR(AA866*VLOOKUP(AG866,'【参考】数式用3'!$AD$24:$BA$27,MATCH(N866,'【参考】数式用3'!$AD$2:$BA$2,0)),"")</f>
        <v/>
      </c>
      <c r="AC866" s="878"/>
      <c r="AD866" s="881" t="str">
        <f t="shared" si="52"/>
        <v/>
      </c>
      <c r="AE866" s="884" t="str">
        <f t="shared" si="53"/>
        <v/>
      </c>
      <c r="AF866" s="884" t="str">
        <f t="shared" si="54"/>
        <v/>
      </c>
      <c r="AG866" s="884" t="str">
        <f t="shared" si="55"/>
        <v/>
      </c>
    </row>
    <row r="867" spans="1:33" ht="24.9" customHeight="1">
      <c r="A867" s="729">
        <v>852</v>
      </c>
      <c r="B867" s="742" t="str">
        <f>IF(基本情報入力シート!C904="","",基本情報入力シート!C904)</f>
        <v/>
      </c>
      <c r="C867" s="750"/>
      <c r="D867" s="750"/>
      <c r="E867" s="750"/>
      <c r="F867" s="750"/>
      <c r="G867" s="750"/>
      <c r="H867" s="750"/>
      <c r="I867" s="761"/>
      <c r="J867" s="767" t="str">
        <f>IF(基本情報入力シート!M904="","",基本情報入力シート!M904)</f>
        <v/>
      </c>
      <c r="K867" s="768" t="str">
        <f>IF(基本情報入力シート!R904="","",基本情報入力シート!R904)</f>
        <v/>
      </c>
      <c r="L867" s="768" t="str">
        <f>IF(基本情報入力シート!W904="","",基本情報入力シート!W904)</f>
        <v/>
      </c>
      <c r="M867" s="784" t="str">
        <f>IF(基本情報入力シート!X904="","",基本情報入力シート!X904)</f>
        <v/>
      </c>
      <c r="N867" s="796" t="str">
        <f>IF(基本情報入力シート!Y904="","",基本情報入力シート!Y904)</f>
        <v/>
      </c>
      <c r="O867" s="804"/>
      <c r="P867" s="808"/>
      <c r="Q867" s="813"/>
      <c r="R867" s="820"/>
      <c r="S867" s="825"/>
      <c r="T867" s="830" t="str">
        <f>IFERROR(S867*VLOOKUP(AE867,'【参考】数式用3'!$AD$3:$BA$14,MATCH(N867,'【参考】数式用3'!$AD$2:$BA$2,0)),"")</f>
        <v/>
      </c>
      <c r="U867" s="835"/>
      <c r="V867" s="842"/>
      <c r="W867" s="843"/>
      <c r="X867" s="852" t="str">
        <f>IFERROR(V867*VLOOKUP(AF867,'【参考】数式用3'!$AD$15:$BA$23,MATCH(N867,'【参考】数式用3'!$AD$2:$BA$2,0)),"")</f>
        <v/>
      </c>
      <c r="Y867" s="861"/>
      <c r="Z867" s="864"/>
      <c r="AA867" s="870"/>
      <c r="AB867" s="852" t="str">
        <f>IFERROR(AA867*VLOOKUP(AG867,'【参考】数式用3'!$AD$24:$BA$27,MATCH(N867,'【参考】数式用3'!$AD$2:$BA$2,0)),"")</f>
        <v/>
      </c>
      <c r="AC867" s="878"/>
      <c r="AD867" s="881" t="str">
        <f t="shared" si="52"/>
        <v/>
      </c>
      <c r="AE867" s="884" t="str">
        <f t="shared" si="53"/>
        <v/>
      </c>
      <c r="AF867" s="884" t="str">
        <f t="shared" si="54"/>
        <v/>
      </c>
      <c r="AG867" s="884" t="str">
        <f t="shared" si="55"/>
        <v/>
      </c>
    </row>
    <row r="868" spans="1:33" ht="24.9" customHeight="1">
      <c r="A868" s="729">
        <v>853</v>
      </c>
      <c r="B868" s="742" t="str">
        <f>IF(基本情報入力シート!C905="","",基本情報入力シート!C905)</f>
        <v/>
      </c>
      <c r="C868" s="750"/>
      <c r="D868" s="750"/>
      <c r="E868" s="750"/>
      <c r="F868" s="750"/>
      <c r="G868" s="750"/>
      <c r="H868" s="750"/>
      <c r="I868" s="761"/>
      <c r="J868" s="767" t="str">
        <f>IF(基本情報入力シート!M905="","",基本情報入力シート!M905)</f>
        <v/>
      </c>
      <c r="K868" s="768" t="str">
        <f>IF(基本情報入力シート!R905="","",基本情報入力シート!R905)</f>
        <v/>
      </c>
      <c r="L868" s="768" t="str">
        <f>IF(基本情報入力シート!W905="","",基本情報入力シート!W905)</f>
        <v/>
      </c>
      <c r="M868" s="784" t="str">
        <f>IF(基本情報入力シート!X905="","",基本情報入力シート!X905)</f>
        <v/>
      </c>
      <c r="N868" s="796" t="str">
        <f>IF(基本情報入力シート!Y905="","",基本情報入力シート!Y905)</f>
        <v/>
      </c>
      <c r="O868" s="804"/>
      <c r="P868" s="808"/>
      <c r="Q868" s="813"/>
      <c r="R868" s="820"/>
      <c r="S868" s="825"/>
      <c r="T868" s="830" t="str">
        <f>IFERROR(S868*VLOOKUP(AE868,'【参考】数式用3'!$AD$3:$BA$14,MATCH(N868,'【参考】数式用3'!$AD$2:$BA$2,0)),"")</f>
        <v/>
      </c>
      <c r="U868" s="835"/>
      <c r="V868" s="842"/>
      <c r="W868" s="843"/>
      <c r="X868" s="852" t="str">
        <f>IFERROR(V868*VLOOKUP(AF868,'【参考】数式用3'!$AD$15:$BA$23,MATCH(N868,'【参考】数式用3'!$AD$2:$BA$2,0)),"")</f>
        <v/>
      </c>
      <c r="Y868" s="861"/>
      <c r="Z868" s="864"/>
      <c r="AA868" s="870"/>
      <c r="AB868" s="852" t="str">
        <f>IFERROR(AA868*VLOOKUP(AG868,'【参考】数式用3'!$AD$24:$BA$27,MATCH(N868,'【参考】数式用3'!$AD$2:$BA$2,0)),"")</f>
        <v/>
      </c>
      <c r="AC868" s="878"/>
      <c r="AD868" s="881" t="str">
        <f t="shared" si="52"/>
        <v/>
      </c>
      <c r="AE868" s="884" t="str">
        <f t="shared" si="53"/>
        <v/>
      </c>
      <c r="AF868" s="884" t="str">
        <f t="shared" si="54"/>
        <v/>
      </c>
      <c r="AG868" s="884" t="str">
        <f t="shared" si="55"/>
        <v/>
      </c>
    </row>
    <row r="869" spans="1:33" ht="24.9" customHeight="1">
      <c r="A869" s="729">
        <v>854</v>
      </c>
      <c r="B869" s="742" t="str">
        <f>IF(基本情報入力シート!C906="","",基本情報入力シート!C906)</f>
        <v/>
      </c>
      <c r="C869" s="750"/>
      <c r="D869" s="750"/>
      <c r="E869" s="750"/>
      <c r="F869" s="750"/>
      <c r="G869" s="750"/>
      <c r="H869" s="750"/>
      <c r="I869" s="761"/>
      <c r="J869" s="767" t="str">
        <f>IF(基本情報入力シート!M906="","",基本情報入力シート!M906)</f>
        <v/>
      </c>
      <c r="K869" s="768" t="str">
        <f>IF(基本情報入力シート!R906="","",基本情報入力シート!R906)</f>
        <v/>
      </c>
      <c r="L869" s="768" t="str">
        <f>IF(基本情報入力シート!W906="","",基本情報入力シート!W906)</f>
        <v/>
      </c>
      <c r="M869" s="784" t="str">
        <f>IF(基本情報入力シート!X906="","",基本情報入力シート!X906)</f>
        <v/>
      </c>
      <c r="N869" s="796" t="str">
        <f>IF(基本情報入力シート!Y906="","",基本情報入力シート!Y906)</f>
        <v/>
      </c>
      <c r="O869" s="804"/>
      <c r="P869" s="808"/>
      <c r="Q869" s="813"/>
      <c r="R869" s="820"/>
      <c r="S869" s="825"/>
      <c r="T869" s="830" t="str">
        <f>IFERROR(S869*VLOOKUP(AE869,'【参考】数式用3'!$AD$3:$BA$14,MATCH(N869,'【参考】数式用3'!$AD$2:$BA$2,0)),"")</f>
        <v/>
      </c>
      <c r="U869" s="835"/>
      <c r="V869" s="842"/>
      <c r="W869" s="843"/>
      <c r="X869" s="852" t="str">
        <f>IFERROR(V869*VLOOKUP(AF869,'【参考】数式用3'!$AD$15:$BA$23,MATCH(N869,'【参考】数式用3'!$AD$2:$BA$2,0)),"")</f>
        <v/>
      </c>
      <c r="Y869" s="861"/>
      <c r="Z869" s="864"/>
      <c r="AA869" s="870"/>
      <c r="AB869" s="852" t="str">
        <f>IFERROR(AA869*VLOOKUP(AG869,'【参考】数式用3'!$AD$24:$BA$27,MATCH(N869,'【参考】数式用3'!$AD$2:$BA$2,0)),"")</f>
        <v/>
      </c>
      <c r="AC869" s="878"/>
      <c r="AD869" s="881" t="str">
        <f t="shared" si="52"/>
        <v/>
      </c>
      <c r="AE869" s="884" t="str">
        <f t="shared" si="53"/>
        <v/>
      </c>
      <c r="AF869" s="884" t="str">
        <f t="shared" si="54"/>
        <v/>
      </c>
      <c r="AG869" s="884" t="str">
        <f t="shared" si="55"/>
        <v/>
      </c>
    </row>
    <row r="870" spans="1:33" ht="24.9" customHeight="1">
      <c r="A870" s="729">
        <v>855</v>
      </c>
      <c r="B870" s="742" t="str">
        <f>IF(基本情報入力シート!C907="","",基本情報入力シート!C907)</f>
        <v/>
      </c>
      <c r="C870" s="750"/>
      <c r="D870" s="750"/>
      <c r="E870" s="750"/>
      <c r="F870" s="750"/>
      <c r="G870" s="750"/>
      <c r="H870" s="750"/>
      <c r="I870" s="761"/>
      <c r="J870" s="767" t="str">
        <f>IF(基本情報入力シート!M907="","",基本情報入力シート!M907)</f>
        <v/>
      </c>
      <c r="K870" s="768" t="str">
        <f>IF(基本情報入力シート!R907="","",基本情報入力シート!R907)</f>
        <v/>
      </c>
      <c r="L870" s="768" t="str">
        <f>IF(基本情報入力シート!W907="","",基本情報入力シート!W907)</f>
        <v/>
      </c>
      <c r="M870" s="784" t="str">
        <f>IF(基本情報入力シート!X907="","",基本情報入力シート!X907)</f>
        <v/>
      </c>
      <c r="N870" s="796" t="str">
        <f>IF(基本情報入力シート!Y907="","",基本情報入力シート!Y907)</f>
        <v/>
      </c>
      <c r="O870" s="804"/>
      <c r="P870" s="808"/>
      <c r="Q870" s="813"/>
      <c r="R870" s="820"/>
      <c r="S870" s="825"/>
      <c r="T870" s="830" t="str">
        <f>IFERROR(S870*VLOOKUP(AE870,'【参考】数式用3'!$AD$3:$BA$14,MATCH(N870,'【参考】数式用3'!$AD$2:$BA$2,0)),"")</f>
        <v/>
      </c>
      <c r="U870" s="835"/>
      <c r="V870" s="842"/>
      <c r="W870" s="843"/>
      <c r="X870" s="852" t="str">
        <f>IFERROR(V870*VLOOKUP(AF870,'【参考】数式用3'!$AD$15:$BA$23,MATCH(N870,'【参考】数式用3'!$AD$2:$BA$2,0)),"")</f>
        <v/>
      </c>
      <c r="Y870" s="861"/>
      <c r="Z870" s="864"/>
      <c r="AA870" s="870"/>
      <c r="AB870" s="852" t="str">
        <f>IFERROR(AA870*VLOOKUP(AG870,'【参考】数式用3'!$AD$24:$BA$27,MATCH(N870,'【参考】数式用3'!$AD$2:$BA$2,0)),"")</f>
        <v/>
      </c>
      <c r="AC870" s="878"/>
      <c r="AD870" s="881" t="str">
        <f t="shared" si="52"/>
        <v/>
      </c>
      <c r="AE870" s="884" t="str">
        <f t="shared" si="53"/>
        <v/>
      </c>
      <c r="AF870" s="884" t="str">
        <f t="shared" si="54"/>
        <v/>
      </c>
      <c r="AG870" s="884" t="str">
        <f t="shared" si="55"/>
        <v/>
      </c>
    </row>
    <row r="871" spans="1:33" ht="24.9" customHeight="1">
      <c r="A871" s="729">
        <v>856</v>
      </c>
      <c r="B871" s="742" t="str">
        <f>IF(基本情報入力シート!C908="","",基本情報入力シート!C908)</f>
        <v/>
      </c>
      <c r="C871" s="750"/>
      <c r="D871" s="750"/>
      <c r="E871" s="750"/>
      <c r="F871" s="750"/>
      <c r="G871" s="750"/>
      <c r="H871" s="750"/>
      <c r="I871" s="761"/>
      <c r="J871" s="767" t="str">
        <f>IF(基本情報入力シート!M908="","",基本情報入力シート!M908)</f>
        <v/>
      </c>
      <c r="K871" s="768" t="str">
        <f>IF(基本情報入力シート!R908="","",基本情報入力シート!R908)</f>
        <v/>
      </c>
      <c r="L871" s="768" t="str">
        <f>IF(基本情報入力シート!W908="","",基本情報入力シート!W908)</f>
        <v/>
      </c>
      <c r="M871" s="784" t="str">
        <f>IF(基本情報入力シート!X908="","",基本情報入力シート!X908)</f>
        <v/>
      </c>
      <c r="N871" s="796" t="str">
        <f>IF(基本情報入力シート!Y908="","",基本情報入力シート!Y908)</f>
        <v/>
      </c>
      <c r="O871" s="804"/>
      <c r="P871" s="808"/>
      <c r="Q871" s="813"/>
      <c r="R871" s="820"/>
      <c r="S871" s="825"/>
      <c r="T871" s="830" t="str">
        <f>IFERROR(S871*VLOOKUP(AE871,'【参考】数式用3'!$AD$3:$BA$14,MATCH(N871,'【参考】数式用3'!$AD$2:$BA$2,0)),"")</f>
        <v/>
      </c>
      <c r="U871" s="835"/>
      <c r="V871" s="842"/>
      <c r="W871" s="843"/>
      <c r="X871" s="852" t="str">
        <f>IFERROR(V871*VLOOKUP(AF871,'【参考】数式用3'!$AD$15:$BA$23,MATCH(N871,'【参考】数式用3'!$AD$2:$BA$2,0)),"")</f>
        <v/>
      </c>
      <c r="Y871" s="861"/>
      <c r="Z871" s="864"/>
      <c r="AA871" s="870"/>
      <c r="AB871" s="852" t="str">
        <f>IFERROR(AA871*VLOOKUP(AG871,'【参考】数式用3'!$AD$24:$BA$27,MATCH(N871,'【参考】数式用3'!$AD$2:$BA$2,0)),"")</f>
        <v/>
      </c>
      <c r="AC871" s="878"/>
      <c r="AD871" s="881" t="str">
        <f t="shared" si="52"/>
        <v/>
      </c>
      <c r="AE871" s="884" t="str">
        <f t="shared" si="53"/>
        <v/>
      </c>
      <c r="AF871" s="884" t="str">
        <f t="shared" si="54"/>
        <v/>
      </c>
      <c r="AG871" s="884" t="str">
        <f t="shared" si="55"/>
        <v/>
      </c>
    </row>
    <row r="872" spans="1:33" ht="24.9" customHeight="1">
      <c r="A872" s="729">
        <v>857</v>
      </c>
      <c r="B872" s="742" t="str">
        <f>IF(基本情報入力シート!C909="","",基本情報入力シート!C909)</f>
        <v/>
      </c>
      <c r="C872" s="750"/>
      <c r="D872" s="750"/>
      <c r="E872" s="750"/>
      <c r="F872" s="750"/>
      <c r="G872" s="750"/>
      <c r="H872" s="750"/>
      <c r="I872" s="761"/>
      <c r="J872" s="767" t="str">
        <f>IF(基本情報入力シート!M909="","",基本情報入力シート!M909)</f>
        <v/>
      </c>
      <c r="K872" s="768" t="str">
        <f>IF(基本情報入力シート!R909="","",基本情報入力シート!R909)</f>
        <v/>
      </c>
      <c r="L872" s="768" t="str">
        <f>IF(基本情報入力シート!W909="","",基本情報入力シート!W909)</f>
        <v/>
      </c>
      <c r="M872" s="784" t="str">
        <f>IF(基本情報入力シート!X909="","",基本情報入力シート!X909)</f>
        <v/>
      </c>
      <c r="N872" s="796" t="str">
        <f>IF(基本情報入力シート!Y909="","",基本情報入力シート!Y909)</f>
        <v/>
      </c>
      <c r="O872" s="804"/>
      <c r="P872" s="808"/>
      <c r="Q872" s="813"/>
      <c r="R872" s="820"/>
      <c r="S872" s="825"/>
      <c r="T872" s="830" t="str">
        <f>IFERROR(S872*VLOOKUP(AE872,'【参考】数式用3'!$AD$3:$BA$14,MATCH(N872,'【参考】数式用3'!$AD$2:$BA$2,0)),"")</f>
        <v/>
      </c>
      <c r="U872" s="835"/>
      <c r="V872" s="842"/>
      <c r="W872" s="843"/>
      <c r="X872" s="852" t="str">
        <f>IFERROR(V872*VLOOKUP(AF872,'【参考】数式用3'!$AD$15:$BA$23,MATCH(N872,'【参考】数式用3'!$AD$2:$BA$2,0)),"")</f>
        <v/>
      </c>
      <c r="Y872" s="861"/>
      <c r="Z872" s="864"/>
      <c r="AA872" s="870"/>
      <c r="AB872" s="852" t="str">
        <f>IFERROR(AA872*VLOOKUP(AG872,'【参考】数式用3'!$AD$24:$BA$27,MATCH(N872,'【参考】数式用3'!$AD$2:$BA$2,0)),"")</f>
        <v/>
      </c>
      <c r="AC872" s="878"/>
      <c r="AD872" s="881" t="str">
        <f t="shared" si="52"/>
        <v/>
      </c>
      <c r="AE872" s="884" t="str">
        <f t="shared" si="53"/>
        <v/>
      </c>
      <c r="AF872" s="884" t="str">
        <f t="shared" si="54"/>
        <v/>
      </c>
      <c r="AG872" s="884" t="str">
        <f t="shared" si="55"/>
        <v/>
      </c>
    </row>
    <row r="873" spans="1:33" ht="24.9" customHeight="1">
      <c r="A873" s="729">
        <v>858</v>
      </c>
      <c r="B873" s="742" t="str">
        <f>IF(基本情報入力シート!C910="","",基本情報入力シート!C910)</f>
        <v/>
      </c>
      <c r="C873" s="750"/>
      <c r="D873" s="750"/>
      <c r="E873" s="750"/>
      <c r="F873" s="750"/>
      <c r="G873" s="750"/>
      <c r="H873" s="750"/>
      <c r="I873" s="761"/>
      <c r="J873" s="767" t="str">
        <f>IF(基本情報入力シート!M910="","",基本情報入力シート!M910)</f>
        <v/>
      </c>
      <c r="K873" s="768" t="str">
        <f>IF(基本情報入力シート!R910="","",基本情報入力シート!R910)</f>
        <v/>
      </c>
      <c r="L873" s="768" t="str">
        <f>IF(基本情報入力シート!W910="","",基本情報入力シート!W910)</f>
        <v/>
      </c>
      <c r="M873" s="784" t="str">
        <f>IF(基本情報入力シート!X910="","",基本情報入力シート!X910)</f>
        <v/>
      </c>
      <c r="N873" s="796" t="str">
        <f>IF(基本情報入力シート!Y910="","",基本情報入力シート!Y910)</f>
        <v/>
      </c>
      <c r="O873" s="804"/>
      <c r="P873" s="808"/>
      <c r="Q873" s="813"/>
      <c r="R873" s="820"/>
      <c r="S873" s="825"/>
      <c r="T873" s="830" t="str">
        <f>IFERROR(S873*VLOOKUP(AE873,'【参考】数式用3'!$AD$3:$BA$14,MATCH(N873,'【参考】数式用3'!$AD$2:$BA$2,0)),"")</f>
        <v/>
      </c>
      <c r="U873" s="835"/>
      <c r="V873" s="842"/>
      <c r="W873" s="843"/>
      <c r="X873" s="852" t="str">
        <f>IFERROR(V873*VLOOKUP(AF873,'【参考】数式用3'!$AD$15:$BA$23,MATCH(N873,'【参考】数式用3'!$AD$2:$BA$2,0)),"")</f>
        <v/>
      </c>
      <c r="Y873" s="861"/>
      <c r="Z873" s="864"/>
      <c r="AA873" s="870"/>
      <c r="AB873" s="852" t="str">
        <f>IFERROR(AA873*VLOOKUP(AG873,'【参考】数式用3'!$AD$24:$BA$27,MATCH(N873,'【参考】数式用3'!$AD$2:$BA$2,0)),"")</f>
        <v/>
      </c>
      <c r="AC873" s="878"/>
      <c r="AD873" s="881" t="str">
        <f t="shared" si="52"/>
        <v/>
      </c>
      <c r="AE873" s="884" t="str">
        <f t="shared" si="53"/>
        <v/>
      </c>
      <c r="AF873" s="884" t="str">
        <f t="shared" si="54"/>
        <v/>
      </c>
      <c r="AG873" s="884" t="str">
        <f t="shared" si="55"/>
        <v/>
      </c>
    </row>
    <row r="874" spans="1:33" ht="24.9" customHeight="1">
      <c r="A874" s="729">
        <v>859</v>
      </c>
      <c r="B874" s="742" t="str">
        <f>IF(基本情報入力シート!C911="","",基本情報入力シート!C911)</f>
        <v/>
      </c>
      <c r="C874" s="750"/>
      <c r="D874" s="750"/>
      <c r="E874" s="750"/>
      <c r="F874" s="750"/>
      <c r="G874" s="750"/>
      <c r="H874" s="750"/>
      <c r="I874" s="761"/>
      <c r="J874" s="767" t="str">
        <f>IF(基本情報入力シート!M911="","",基本情報入力シート!M911)</f>
        <v/>
      </c>
      <c r="K874" s="768" t="str">
        <f>IF(基本情報入力シート!R911="","",基本情報入力シート!R911)</f>
        <v/>
      </c>
      <c r="L874" s="768" t="str">
        <f>IF(基本情報入力シート!W911="","",基本情報入力シート!W911)</f>
        <v/>
      </c>
      <c r="M874" s="784" t="str">
        <f>IF(基本情報入力シート!X911="","",基本情報入力シート!X911)</f>
        <v/>
      </c>
      <c r="N874" s="796" t="str">
        <f>IF(基本情報入力シート!Y911="","",基本情報入力シート!Y911)</f>
        <v/>
      </c>
      <c r="O874" s="804"/>
      <c r="P874" s="808"/>
      <c r="Q874" s="813"/>
      <c r="R874" s="820"/>
      <c r="S874" s="825"/>
      <c r="T874" s="830" t="str">
        <f>IFERROR(S874*VLOOKUP(AE874,'【参考】数式用3'!$AD$3:$BA$14,MATCH(N874,'【参考】数式用3'!$AD$2:$BA$2,0)),"")</f>
        <v/>
      </c>
      <c r="U874" s="835"/>
      <c r="V874" s="842"/>
      <c r="W874" s="843"/>
      <c r="X874" s="852" t="str">
        <f>IFERROR(V874*VLOOKUP(AF874,'【参考】数式用3'!$AD$15:$BA$23,MATCH(N874,'【参考】数式用3'!$AD$2:$BA$2,0)),"")</f>
        <v/>
      </c>
      <c r="Y874" s="861"/>
      <c r="Z874" s="864"/>
      <c r="AA874" s="870"/>
      <c r="AB874" s="852" t="str">
        <f>IFERROR(AA874*VLOOKUP(AG874,'【参考】数式用3'!$AD$24:$BA$27,MATCH(N874,'【参考】数式用3'!$AD$2:$BA$2,0)),"")</f>
        <v/>
      </c>
      <c r="AC874" s="878"/>
      <c r="AD874" s="881" t="str">
        <f t="shared" si="52"/>
        <v/>
      </c>
      <c r="AE874" s="884" t="str">
        <f t="shared" si="53"/>
        <v/>
      </c>
      <c r="AF874" s="884" t="str">
        <f t="shared" si="54"/>
        <v/>
      </c>
      <c r="AG874" s="884" t="str">
        <f t="shared" si="55"/>
        <v/>
      </c>
    </row>
    <row r="875" spans="1:33" ht="24.9" customHeight="1">
      <c r="A875" s="729">
        <v>860</v>
      </c>
      <c r="B875" s="742" t="str">
        <f>IF(基本情報入力シート!C912="","",基本情報入力シート!C912)</f>
        <v/>
      </c>
      <c r="C875" s="750"/>
      <c r="D875" s="750"/>
      <c r="E875" s="750"/>
      <c r="F875" s="750"/>
      <c r="G875" s="750"/>
      <c r="H875" s="750"/>
      <c r="I875" s="761"/>
      <c r="J875" s="767" t="str">
        <f>IF(基本情報入力シート!M912="","",基本情報入力シート!M912)</f>
        <v/>
      </c>
      <c r="K875" s="768" t="str">
        <f>IF(基本情報入力シート!R912="","",基本情報入力シート!R912)</f>
        <v/>
      </c>
      <c r="L875" s="768" t="str">
        <f>IF(基本情報入力シート!W912="","",基本情報入力シート!W912)</f>
        <v/>
      </c>
      <c r="M875" s="784" t="str">
        <f>IF(基本情報入力シート!X912="","",基本情報入力シート!X912)</f>
        <v/>
      </c>
      <c r="N875" s="796" t="str">
        <f>IF(基本情報入力シート!Y912="","",基本情報入力シート!Y912)</f>
        <v/>
      </c>
      <c r="O875" s="804"/>
      <c r="P875" s="808"/>
      <c r="Q875" s="813"/>
      <c r="R875" s="820"/>
      <c r="S875" s="825"/>
      <c r="T875" s="830" t="str">
        <f>IFERROR(S875*VLOOKUP(AE875,'【参考】数式用3'!$AD$3:$BA$14,MATCH(N875,'【参考】数式用3'!$AD$2:$BA$2,0)),"")</f>
        <v/>
      </c>
      <c r="U875" s="835"/>
      <c r="V875" s="842"/>
      <c r="W875" s="843"/>
      <c r="X875" s="852" t="str">
        <f>IFERROR(V875*VLOOKUP(AF875,'【参考】数式用3'!$AD$15:$BA$23,MATCH(N875,'【参考】数式用3'!$AD$2:$BA$2,0)),"")</f>
        <v/>
      </c>
      <c r="Y875" s="861"/>
      <c r="Z875" s="864"/>
      <c r="AA875" s="870"/>
      <c r="AB875" s="852" t="str">
        <f>IFERROR(AA875*VLOOKUP(AG875,'【参考】数式用3'!$AD$24:$BA$27,MATCH(N875,'【参考】数式用3'!$AD$2:$BA$2,0)),"")</f>
        <v/>
      </c>
      <c r="AC875" s="878"/>
      <c r="AD875" s="881" t="str">
        <f t="shared" si="52"/>
        <v/>
      </c>
      <c r="AE875" s="884" t="str">
        <f t="shared" si="53"/>
        <v/>
      </c>
      <c r="AF875" s="884" t="str">
        <f t="shared" si="54"/>
        <v/>
      </c>
      <c r="AG875" s="884" t="str">
        <f t="shared" si="55"/>
        <v/>
      </c>
    </row>
    <row r="876" spans="1:33" ht="24.9" customHeight="1">
      <c r="A876" s="729">
        <v>861</v>
      </c>
      <c r="B876" s="742" t="str">
        <f>IF(基本情報入力シート!C913="","",基本情報入力シート!C913)</f>
        <v/>
      </c>
      <c r="C876" s="750"/>
      <c r="D876" s="750"/>
      <c r="E876" s="750"/>
      <c r="F876" s="750"/>
      <c r="G876" s="750"/>
      <c r="H876" s="750"/>
      <c r="I876" s="761"/>
      <c r="J876" s="767" t="str">
        <f>IF(基本情報入力シート!M913="","",基本情報入力シート!M913)</f>
        <v/>
      </c>
      <c r="K876" s="768" t="str">
        <f>IF(基本情報入力シート!R913="","",基本情報入力シート!R913)</f>
        <v/>
      </c>
      <c r="L876" s="768" t="str">
        <f>IF(基本情報入力シート!W913="","",基本情報入力シート!W913)</f>
        <v/>
      </c>
      <c r="M876" s="784" t="str">
        <f>IF(基本情報入力シート!X913="","",基本情報入力シート!X913)</f>
        <v/>
      </c>
      <c r="N876" s="796" t="str">
        <f>IF(基本情報入力シート!Y913="","",基本情報入力シート!Y913)</f>
        <v/>
      </c>
      <c r="O876" s="804"/>
      <c r="P876" s="808"/>
      <c r="Q876" s="813"/>
      <c r="R876" s="820"/>
      <c r="S876" s="825"/>
      <c r="T876" s="830" t="str">
        <f>IFERROR(S876*VLOOKUP(AE876,'【参考】数式用3'!$AD$3:$BA$14,MATCH(N876,'【参考】数式用3'!$AD$2:$BA$2,0)),"")</f>
        <v/>
      </c>
      <c r="U876" s="835"/>
      <c r="V876" s="842"/>
      <c r="W876" s="843"/>
      <c r="X876" s="852" t="str">
        <f>IFERROR(V876*VLOOKUP(AF876,'【参考】数式用3'!$AD$15:$BA$23,MATCH(N876,'【参考】数式用3'!$AD$2:$BA$2,0)),"")</f>
        <v/>
      </c>
      <c r="Y876" s="861"/>
      <c r="Z876" s="864"/>
      <c r="AA876" s="870"/>
      <c r="AB876" s="852" t="str">
        <f>IFERROR(AA876*VLOOKUP(AG876,'【参考】数式用3'!$AD$24:$BA$27,MATCH(N876,'【参考】数式用3'!$AD$2:$BA$2,0)),"")</f>
        <v/>
      </c>
      <c r="AC876" s="878"/>
      <c r="AD876" s="881" t="str">
        <f t="shared" si="52"/>
        <v/>
      </c>
      <c r="AE876" s="884" t="str">
        <f t="shared" si="53"/>
        <v/>
      </c>
      <c r="AF876" s="884" t="str">
        <f t="shared" si="54"/>
        <v/>
      </c>
      <c r="AG876" s="884" t="str">
        <f t="shared" si="55"/>
        <v/>
      </c>
    </row>
    <row r="877" spans="1:33" ht="24.9" customHeight="1">
      <c r="A877" s="729">
        <v>862</v>
      </c>
      <c r="B877" s="742" t="str">
        <f>IF(基本情報入力シート!C914="","",基本情報入力シート!C914)</f>
        <v/>
      </c>
      <c r="C877" s="750"/>
      <c r="D877" s="750"/>
      <c r="E877" s="750"/>
      <c r="F877" s="750"/>
      <c r="G877" s="750"/>
      <c r="H877" s="750"/>
      <c r="I877" s="761"/>
      <c r="J877" s="767" t="str">
        <f>IF(基本情報入力シート!M914="","",基本情報入力シート!M914)</f>
        <v/>
      </c>
      <c r="K877" s="768" t="str">
        <f>IF(基本情報入力シート!R914="","",基本情報入力シート!R914)</f>
        <v/>
      </c>
      <c r="L877" s="768" t="str">
        <f>IF(基本情報入力シート!W914="","",基本情報入力シート!W914)</f>
        <v/>
      </c>
      <c r="M877" s="784" t="str">
        <f>IF(基本情報入力シート!X914="","",基本情報入力シート!X914)</f>
        <v/>
      </c>
      <c r="N877" s="796" t="str">
        <f>IF(基本情報入力シート!Y914="","",基本情報入力シート!Y914)</f>
        <v/>
      </c>
      <c r="O877" s="804"/>
      <c r="P877" s="808"/>
      <c r="Q877" s="813"/>
      <c r="R877" s="820"/>
      <c r="S877" s="825"/>
      <c r="T877" s="830" t="str">
        <f>IFERROR(S877*VLOOKUP(AE877,'【参考】数式用3'!$AD$3:$BA$14,MATCH(N877,'【参考】数式用3'!$AD$2:$BA$2,0)),"")</f>
        <v/>
      </c>
      <c r="U877" s="835"/>
      <c r="V877" s="842"/>
      <c r="W877" s="843"/>
      <c r="X877" s="852" t="str">
        <f>IFERROR(V877*VLOOKUP(AF877,'【参考】数式用3'!$AD$15:$BA$23,MATCH(N877,'【参考】数式用3'!$AD$2:$BA$2,0)),"")</f>
        <v/>
      </c>
      <c r="Y877" s="861"/>
      <c r="Z877" s="864"/>
      <c r="AA877" s="870"/>
      <c r="AB877" s="852" t="str">
        <f>IFERROR(AA877*VLOOKUP(AG877,'【参考】数式用3'!$AD$24:$BA$27,MATCH(N877,'【参考】数式用3'!$AD$2:$BA$2,0)),"")</f>
        <v/>
      </c>
      <c r="AC877" s="878"/>
      <c r="AD877" s="881" t="str">
        <f t="shared" si="52"/>
        <v/>
      </c>
      <c r="AE877" s="884" t="str">
        <f t="shared" si="53"/>
        <v/>
      </c>
      <c r="AF877" s="884" t="str">
        <f t="shared" si="54"/>
        <v/>
      </c>
      <c r="AG877" s="884" t="str">
        <f t="shared" si="55"/>
        <v/>
      </c>
    </row>
    <row r="878" spans="1:33" ht="24.9" customHeight="1">
      <c r="A878" s="729">
        <v>863</v>
      </c>
      <c r="B878" s="742" t="str">
        <f>IF(基本情報入力シート!C915="","",基本情報入力シート!C915)</f>
        <v/>
      </c>
      <c r="C878" s="750"/>
      <c r="D878" s="750"/>
      <c r="E878" s="750"/>
      <c r="F878" s="750"/>
      <c r="G878" s="750"/>
      <c r="H878" s="750"/>
      <c r="I878" s="761"/>
      <c r="J878" s="767" t="str">
        <f>IF(基本情報入力シート!M915="","",基本情報入力シート!M915)</f>
        <v/>
      </c>
      <c r="K878" s="768" t="str">
        <f>IF(基本情報入力シート!R915="","",基本情報入力シート!R915)</f>
        <v/>
      </c>
      <c r="L878" s="768" t="str">
        <f>IF(基本情報入力シート!W915="","",基本情報入力シート!W915)</f>
        <v/>
      </c>
      <c r="M878" s="784" t="str">
        <f>IF(基本情報入力シート!X915="","",基本情報入力シート!X915)</f>
        <v/>
      </c>
      <c r="N878" s="796" t="str">
        <f>IF(基本情報入力シート!Y915="","",基本情報入力シート!Y915)</f>
        <v/>
      </c>
      <c r="O878" s="804"/>
      <c r="P878" s="808"/>
      <c r="Q878" s="813"/>
      <c r="R878" s="820"/>
      <c r="S878" s="825"/>
      <c r="T878" s="830" t="str">
        <f>IFERROR(S878*VLOOKUP(AE878,'【参考】数式用3'!$AD$3:$BA$14,MATCH(N878,'【参考】数式用3'!$AD$2:$BA$2,0)),"")</f>
        <v/>
      </c>
      <c r="U878" s="835"/>
      <c r="V878" s="842"/>
      <c r="W878" s="843"/>
      <c r="X878" s="852" t="str">
        <f>IFERROR(V878*VLOOKUP(AF878,'【参考】数式用3'!$AD$15:$BA$23,MATCH(N878,'【参考】数式用3'!$AD$2:$BA$2,0)),"")</f>
        <v/>
      </c>
      <c r="Y878" s="861"/>
      <c r="Z878" s="864"/>
      <c r="AA878" s="870"/>
      <c r="AB878" s="852" t="str">
        <f>IFERROR(AA878*VLOOKUP(AG878,'【参考】数式用3'!$AD$24:$BA$27,MATCH(N878,'【参考】数式用3'!$AD$2:$BA$2,0)),"")</f>
        <v/>
      </c>
      <c r="AC878" s="878"/>
      <c r="AD878" s="881" t="str">
        <f t="shared" si="52"/>
        <v/>
      </c>
      <c r="AE878" s="884" t="str">
        <f t="shared" si="53"/>
        <v/>
      </c>
      <c r="AF878" s="884" t="str">
        <f t="shared" si="54"/>
        <v/>
      </c>
      <c r="AG878" s="884" t="str">
        <f t="shared" si="55"/>
        <v/>
      </c>
    </row>
    <row r="879" spans="1:33" ht="24.9" customHeight="1">
      <c r="A879" s="729">
        <v>864</v>
      </c>
      <c r="B879" s="742" t="str">
        <f>IF(基本情報入力シート!C916="","",基本情報入力シート!C916)</f>
        <v/>
      </c>
      <c r="C879" s="750"/>
      <c r="D879" s="750"/>
      <c r="E879" s="750"/>
      <c r="F879" s="750"/>
      <c r="G879" s="750"/>
      <c r="H879" s="750"/>
      <c r="I879" s="761"/>
      <c r="J879" s="767" t="str">
        <f>IF(基本情報入力シート!M916="","",基本情報入力シート!M916)</f>
        <v/>
      </c>
      <c r="K879" s="768" t="str">
        <f>IF(基本情報入力シート!R916="","",基本情報入力シート!R916)</f>
        <v/>
      </c>
      <c r="L879" s="768" t="str">
        <f>IF(基本情報入力シート!W916="","",基本情報入力シート!W916)</f>
        <v/>
      </c>
      <c r="M879" s="784" t="str">
        <f>IF(基本情報入力シート!X916="","",基本情報入力シート!X916)</f>
        <v/>
      </c>
      <c r="N879" s="796" t="str">
        <f>IF(基本情報入力シート!Y916="","",基本情報入力シート!Y916)</f>
        <v/>
      </c>
      <c r="O879" s="804"/>
      <c r="P879" s="808"/>
      <c r="Q879" s="813"/>
      <c r="R879" s="820"/>
      <c r="S879" s="825"/>
      <c r="T879" s="830" t="str">
        <f>IFERROR(S879*VLOOKUP(AE879,'【参考】数式用3'!$AD$3:$BA$14,MATCH(N879,'【参考】数式用3'!$AD$2:$BA$2,0)),"")</f>
        <v/>
      </c>
      <c r="U879" s="835"/>
      <c r="V879" s="842"/>
      <c r="W879" s="843"/>
      <c r="X879" s="852" t="str">
        <f>IFERROR(V879*VLOOKUP(AF879,'【参考】数式用3'!$AD$15:$BA$23,MATCH(N879,'【参考】数式用3'!$AD$2:$BA$2,0)),"")</f>
        <v/>
      </c>
      <c r="Y879" s="861"/>
      <c r="Z879" s="864"/>
      <c r="AA879" s="870"/>
      <c r="AB879" s="852" t="str">
        <f>IFERROR(AA879*VLOOKUP(AG879,'【参考】数式用3'!$AD$24:$BA$27,MATCH(N879,'【参考】数式用3'!$AD$2:$BA$2,0)),"")</f>
        <v/>
      </c>
      <c r="AC879" s="878"/>
      <c r="AD879" s="881" t="str">
        <f t="shared" si="52"/>
        <v/>
      </c>
      <c r="AE879" s="884" t="str">
        <f t="shared" si="53"/>
        <v/>
      </c>
      <c r="AF879" s="884" t="str">
        <f t="shared" si="54"/>
        <v/>
      </c>
      <c r="AG879" s="884" t="str">
        <f t="shared" si="55"/>
        <v/>
      </c>
    </row>
    <row r="880" spans="1:33" ht="24.9" customHeight="1">
      <c r="A880" s="729">
        <v>865</v>
      </c>
      <c r="B880" s="742" t="str">
        <f>IF(基本情報入力シート!C917="","",基本情報入力シート!C917)</f>
        <v/>
      </c>
      <c r="C880" s="750"/>
      <c r="D880" s="750"/>
      <c r="E880" s="750"/>
      <c r="F880" s="750"/>
      <c r="G880" s="750"/>
      <c r="H880" s="750"/>
      <c r="I880" s="761"/>
      <c r="J880" s="767" t="str">
        <f>IF(基本情報入力シート!M917="","",基本情報入力シート!M917)</f>
        <v/>
      </c>
      <c r="K880" s="768" t="str">
        <f>IF(基本情報入力シート!R917="","",基本情報入力シート!R917)</f>
        <v/>
      </c>
      <c r="L880" s="768" t="str">
        <f>IF(基本情報入力シート!W917="","",基本情報入力シート!W917)</f>
        <v/>
      </c>
      <c r="M880" s="784" t="str">
        <f>IF(基本情報入力シート!X917="","",基本情報入力シート!X917)</f>
        <v/>
      </c>
      <c r="N880" s="796" t="str">
        <f>IF(基本情報入力シート!Y917="","",基本情報入力シート!Y917)</f>
        <v/>
      </c>
      <c r="O880" s="804"/>
      <c r="P880" s="808"/>
      <c r="Q880" s="813"/>
      <c r="R880" s="820"/>
      <c r="S880" s="825"/>
      <c r="T880" s="830" t="str">
        <f>IFERROR(S880*VLOOKUP(AE880,'【参考】数式用3'!$AD$3:$BA$14,MATCH(N880,'【参考】数式用3'!$AD$2:$BA$2,0)),"")</f>
        <v/>
      </c>
      <c r="U880" s="835"/>
      <c r="V880" s="842"/>
      <c r="W880" s="843"/>
      <c r="X880" s="852" t="str">
        <f>IFERROR(V880*VLOOKUP(AF880,'【参考】数式用3'!$AD$15:$BA$23,MATCH(N880,'【参考】数式用3'!$AD$2:$BA$2,0)),"")</f>
        <v/>
      </c>
      <c r="Y880" s="861"/>
      <c r="Z880" s="864"/>
      <c r="AA880" s="870"/>
      <c r="AB880" s="852" t="str">
        <f>IFERROR(AA880*VLOOKUP(AG880,'【参考】数式用3'!$AD$24:$BA$27,MATCH(N880,'【参考】数式用3'!$AD$2:$BA$2,0)),"")</f>
        <v/>
      </c>
      <c r="AC880" s="878"/>
      <c r="AD880" s="881" t="str">
        <f t="shared" si="52"/>
        <v/>
      </c>
      <c r="AE880" s="884" t="str">
        <f t="shared" si="53"/>
        <v/>
      </c>
      <c r="AF880" s="884" t="str">
        <f t="shared" si="54"/>
        <v/>
      </c>
      <c r="AG880" s="884" t="str">
        <f t="shared" si="55"/>
        <v/>
      </c>
    </row>
    <row r="881" spans="1:33" ht="24.9" customHeight="1">
      <c r="A881" s="729">
        <v>866</v>
      </c>
      <c r="B881" s="742" t="str">
        <f>IF(基本情報入力シート!C918="","",基本情報入力シート!C918)</f>
        <v/>
      </c>
      <c r="C881" s="750"/>
      <c r="D881" s="750"/>
      <c r="E881" s="750"/>
      <c r="F881" s="750"/>
      <c r="G881" s="750"/>
      <c r="H881" s="750"/>
      <c r="I881" s="761"/>
      <c r="J881" s="767" t="str">
        <f>IF(基本情報入力シート!M918="","",基本情報入力シート!M918)</f>
        <v/>
      </c>
      <c r="K881" s="768" t="str">
        <f>IF(基本情報入力シート!R918="","",基本情報入力シート!R918)</f>
        <v/>
      </c>
      <c r="L881" s="768" t="str">
        <f>IF(基本情報入力シート!W918="","",基本情報入力シート!W918)</f>
        <v/>
      </c>
      <c r="M881" s="784" t="str">
        <f>IF(基本情報入力シート!X918="","",基本情報入力シート!X918)</f>
        <v/>
      </c>
      <c r="N881" s="796" t="str">
        <f>IF(基本情報入力シート!Y918="","",基本情報入力シート!Y918)</f>
        <v/>
      </c>
      <c r="O881" s="804"/>
      <c r="P881" s="808"/>
      <c r="Q881" s="813"/>
      <c r="R881" s="820"/>
      <c r="S881" s="825"/>
      <c r="T881" s="830" t="str">
        <f>IFERROR(S881*VLOOKUP(AE881,'【参考】数式用3'!$AD$3:$BA$14,MATCH(N881,'【参考】数式用3'!$AD$2:$BA$2,0)),"")</f>
        <v/>
      </c>
      <c r="U881" s="835"/>
      <c r="V881" s="842"/>
      <c r="W881" s="843"/>
      <c r="X881" s="852" t="str">
        <f>IFERROR(V881*VLOOKUP(AF881,'【参考】数式用3'!$AD$15:$BA$23,MATCH(N881,'【参考】数式用3'!$AD$2:$BA$2,0)),"")</f>
        <v/>
      </c>
      <c r="Y881" s="861"/>
      <c r="Z881" s="864"/>
      <c r="AA881" s="870"/>
      <c r="AB881" s="852" t="str">
        <f>IFERROR(AA881*VLOOKUP(AG881,'【参考】数式用3'!$AD$24:$BA$27,MATCH(N881,'【参考】数式用3'!$AD$2:$BA$2,0)),"")</f>
        <v/>
      </c>
      <c r="AC881" s="878"/>
      <c r="AD881" s="881" t="str">
        <f t="shared" si="52"/>
        <v/>
      </c>
      <c r="AE881" s="884" t="str">
        <f t="shared" si="53"/>
        <v/>
      </c>
      <c r="AF881" s="884" t="str">
        <f t="shared" si="54"/>
        <v/>
      </c>
      <c r="AG881" s="884" t="str">
        <f t="shared" si="55"/>
        <v/>
      </c>
    </row>
    <row r="882" spans="1:33" ht="24.9" customHeight="1">
      <c r="A882" s="729">
        <v>867</v>
      </c>
      <c r="B882" s="742" t="str">
        <f>IF(基本情報入力シート!C919="","",基本情報入力シート!C919)</f>
        <v/>
      </c>
      <c r="C882" s="750"/>
      <c r="D882" s="750"/>
      <c r="E882" s="750"/>
      <c r="F882" s="750"/>
      <c r="G882" s="750"/>
      <c r="H882" s="750"/>
      <c r="I882" s="761"/>
      <c r="J882" s="767" t="str">
        <f>IF(基本情報入力シート!M919="","",基本情報入力シート!M919)</f>
        <v/>
      </c>
      <c r="K882" s="768" t="str">
        <f>IF(基本情報入力シート!R919="","",基本情報入力シート!R919)</f>
        <v/>
      </c>
      <c r="L882" s="768" t="str">
        <f>IF(基本情報入力シート!W919="","",基本情報入力シート!W919)</f>
        <v/>
      </c>
      <c r="M882" s="784" t="str">
        <f>IF(基本情報入力シート!X919="","",基本情報入力シート!X919)</f>
        <v/>
      </c>
      <c r="N882" s="796" t="str">
        <f>IF(基本情報入力シート!Y919="","",基本情報入力シート!Y919)</f>
        <v/>
      </c>
      <c r="O882" s="804"/>
      <c r="P882" s="808"/>
      <c r="Q882" s="813"/>
      <c r="R882" s="820"/>
      <c r="S882" s="825"/>
      <c r="T882" s="830" t="str">
        <f>IFERROR(S882*VLOOKUP(AE882,'【参考】数式用3'!$AD$3:$BA$14,MATCH(N882,'【参考】数式用3'!$AD$2:$BA$2,0)),"")</f>
        <v/>
      </c>
      <c r="U882" s="835"/>
      <c r="V882" s="842"/>
      <c r="W882" s="843"/>
      <c r="X882" s="852" t="str">
        <f>IFERROR(V882*VLOOKUP(AF882,'【参考】数式用3'!$AD$15:$BA$23,MATCH(N882,'【参考】数式用3'!$AD$2:$BA$2,0)),"")</f>
        <v/>
      </c>
      <c r="Y882" s="861"/>
      <c r="Z882" s="864"/>
      <c r="AA882" s="870"/>
      <c r="AB882" s="852" t="str">
        <f>IFERROR(AA882*VLOOKUP(AG882,'【参考】数式用3'!$AD$24:$BA$27,MATCH(N882,'【参考】数式用3'!$AD$2:$BA$2,0)),"")</f>
        <v/>
      </c>
      <c r="AC882" s="878"/>
      <c r="AD882" s="881" t="str">
        <f t="shared" si="52"/>
        <v/>
      </c>
      <c r="AE882" s="884" t="str">
        <f t="shared" si="53"/>
        <v/>
      </c>
      <c r="AF882" s="884" t="str">
        <f t="shared" si="54"/>
        <v/>
      </c>
      <c r="AG882" s="884" t="str">
        <f t="shared" si="55"/>
        <v/>
      </c>
    </row>
    <row r="883" spans="1:33" ht="24.9" customHeight="1">
      <c r="A883" s="729">
        <v>868</v>
      </c>
      <c r="B883" s="742" t="str">
        <f>IF(基本情報入力シート!C920="","",基本情報入力シート!C920)</f>
        <v/>
      </c>
      <c r="C883" s="750"/>
      <c r="D883" s="750"/>
      <c r="E883" s="750"/>
      <c r="F883" s="750"/>
      <c r="G883" s="750"/>
      <c r="H883" s="750"/>
      <c r="I883" s="761"/>
      <c r="J883" s="767" t="str">
        <f>IF(基本情報入力シート!M920="","",基本情報入力シート!M920)</f>
        <v/>
      </c>
      <c r="K883" s="768" t="str">
        <f>IF(基本情報入力シート!R920="","",基本情報入力シート!R920)</f>
        <v/>
      </c>
      <c r="L883" s="768" t="str">
        <f>IF(基本情報入力シート!W920="","",基本情報入力シート!W920)</f>
        <v/>
      </c>
      <c r="M883" s="784" t="str">
        <f>IF(基本情報入力シート!X920="","",基本情報入力シート!X920)</f>
        <v/>
      </c>
      <c r="N883" s="796" t="str">
        <f>IF(基本情報入力シート!Y920="","",基本情報入力シート!Y920)</f>
        <v/>
      </c>
      <c r="O883" s="804"/>
      <c r="P883" s="808"/>
      <c r="Q883" s="813"/>
      <c r="R883" s="820"/>
      <c r="S883" s="825"/>
      <c r="T883" s="830" t="str">
        <f>IFERROR(S883*VLOOKUP(AE883,'【参考】数式用3'!$AD$3:$BA$14,MATCH(N883,'【参考】数式用3'!$AD$2:$BA$2,0)),"")</f>
        <v/>
      </c>
      <c r="U883" s="835"/>
      <c r="V883" s="842"/>
      <c r="W883" s="843"/>
      <c r="X883" s="852" t="str">
        <f>IFERROR(V883*VLOOKUP(AF883,'【参考】数式用3'!$AD$15:$BA$23,MATCH(N883,'【参考】数式用3'!$AD$2:$BA$2,0)),"")</f>
        <v/>
      </c>
      <c r="Y883" s="861"/>
      <c r="Z883" s="864"/>
      <c r="AA883" s="870"/>
      <c r="AB883" s="852" t="str">
        <f>IFERROR(AA883*VLOOKUP(AG883,'【参考】数式用3'!$AD$24:$BA$27,MATCH(N883,'【参考】数式用3'!$AD$2:$BA$2,0)),"")</f>
        <v/>
      </c>
      <c r="AC883" s="878"/>
      <c r="AD883" s="881" t="str">
        <f t="shared" si="52"/>
        <v/>
      </c>
      <c r="AE883" s="884" t="str">
        <f t="shared" si="53"/>
        <v/>
      </c>
      <c r="AF883" s="884" t="str">
        <f t="shared" si="54"/>
        <v/>
      </c>
      <c r="AG883" s="884" t="str">
        <f t="shared" si="55"/>
        <v/>
      </c>
    </row>
    <row r="884" spans="1:33" ht="24.9" customHeight="1">
      <c r="A884" s="729">
        <v>869</v>
      </c>
      <c r="B884" s="742" t="str">
        <f>IF(基本情報入力シート!C921="","",基本情報入力シート!C921)</f>
        <v/>
      </c>
      <c r="C884" s="750"/>
      <c r="D884" s="750"/>
      <c r="E884" s="750"/>
      <c r="F884" s="750"/>
      <c r="G884" s="750"/>
      <c r="H884" s="750"/>
      <c r="I884" s="761"/>
      <c r="J884" s="767" t="str">
        <f>IF(基本情報入力シート!M921="","",基本情報入力シート!M921)</f>
        <v/>
      </c>
      <c r="K884" s="768" t="str">
        <f>IF(基本情報入力シート!R921="","",基本情報入力シート!R921)</f>
        <v/>
      </c>
      <c r="L884" s="768" t="str">
        <f>IF(基本情報入力シート!W921="","",基本情報入力シート!W921)</f>
        <v/>
      </c>
      <c r="M884" s="784" t="str">
        <f>IF(基本情報入力シート!X921="","",基本情報入力シート!X921)</f>
        <v/>
      </c>
      <c r="N884" s="796" t="str">
        <f>IF(基本情報入力シート!Y921="","",基本情報入力シート!Y921)</f>
        <v/>
      </c>
      <c r="O884" s="804"/>
      <c r="P884" s="808"/>
      <c r="Q884" s="813"/>
      <c r="R884" s="820"/>
      <c r="S884" s="825"/>
      <c r="T884" s="830" t="str">
        <f>IFERROR(S884*VLOOKUP(AE884,'【参考】数式用3'!$AD$3:$BA$14,MATCH(N884,'【参考】数式用3'!$AD$2:$BA$2,0)),"")</f>
        <v/>
      </c>
      <c r="U884" s="835"/>
      <c r="V884" s="842"/>
      <c r="W884" s="843"/>
      <c r="X884" s="852" t="str">
        <f>IFERROR(V884*VLOOKUP(AF884,'【参考】数式用3'!$AD$15:$BA$23,MATCH(N884,'【参考】数式用3'!$AD$2:$BA$2,0)),"")</f>
        <v/>
      </c>
      <c r="Y884" s="861"/>
      <c r="Z884" s="864"/>
      <c r="AA884" s="870"/>
      <c r="AB884" s="852" t="str">
        <f>IFERROR(AA884*VLOOKUP(AG884,'【参考】数式用3'!$AD$24:$BA$27,MATCH(N884,'【参考】数式用3'!$AD$2:$BA$2,0)),"")</f>
        <v/>
      </c>
      <c r="AC884" s="878"/>
      <c r="AD884" s="881" t="str">
        <f t="shared" si="52"/>
        <v/>
      </c>
      <c r="AE884" s="884" t="str">
        <f t="shared" si="53"/>
        <v/>
      </c>
      <c r="AF884" s="884" t="str">
        <f t="shared" si="54"/>
        <v/>
      </c>
      <c r="AG884" s="884" t="str">
        <f t="shared" si="55"/>
        <v/>
      </c>
    </row>
    <row r="885" spans="1:33" ht="24.9" customHeight="1">
      <c r="A885" s="729">
        <v>870</v>
      </c>
      <c r="B885" s="742" t="str">
        <f>IF(基本情報入力シート!C922="","",基本情報入力シート!C922)</f>
        <v/>
      </c>
      <c r="C885" s="750"/>
      <c r="D885" s="750"/>
      <c r="E885" s="750"/>
      <c r="F885" s="750"/>
      <c r="G885" s="750"/>
      <c r="H885" s="750"/>
      <c r="I885" s="761"/>
      <c r="J885" s="767" t="str">
        <f>IF(基本情報入力シート!M922="","",基本情報入力シート!M922)</f>
        <v/>
      </c>
      <c r="K885" s="768" t="str">
        <f>IF(基本情報入力シート!R922="","",基本情報入力シート!R922)</f>
        <v/>
      </c>
      <c r="L885" s="768" t="str">
        <f>IF(基本情報入力シート!W922="","",基本情報入力シート!W922)</f>
        <v/>
      </c>
      <c r="M885" s="784" t="str">
        <f>IF(基本情報入力シート!X922="","",基本情報入力シート!X922)</f>
        <v/>
      </c>
      <c r="N885" s="796" t="str">
        <f>IF(基本情報入力シート!Y922="","",基本情報入力シート!Y922)</f>
        <v/>
      </c>
      <c r="O885" s="804"/>
      <c r="P885" s="808"/>
      <c r="Q885" s="813"/>
      <c r="R885" s="820"/>
      <c r="S885" s="825"/>
      <c r="T885" s="830" t="str">
        <f>IFERROR(S885*VLOOKUP(AE885,'【参考】数式用3'!$AD$3:$BA$14,MATCH(N885,'【参考】数式用3'!$AD$2:$BA$2,0)),"")</f>
        <v/>
      </c>
      <c r="U885" s="835"/>
      <c r="V885" s="842"/>
      <c r="W885" s="843"/>
      <c r="X885" s="852" t="str">
        <f>IFERROR(V885*VLOOKUP(AF885,'【参考】数式用3'!$AD$15:$BA$23,MATCH(N885,'【参考】数式用3'!$AD$2:$BA$2,0)),"")</f>
        <v/>
      </c>
      <c r="Y885" s="861"/>
      <c r="Z885" s="864"/>
      <c r="AA885" s="870"/>
      <c r="AB885" s="852" t="str">
        <f>IFERROR(AA885*VLOOKUP(AG885,'【参考】数式用3'!$AD$24:$BA$27,MATCH(N885,'【参考】数式用3'!$AD$2:$BA$2,0)),"")</f>
        <v/>
      </c>
      <c r="AC885" s="878"/>
      <c r="AD885" s="881" t="str">
        <f t="shared" si="52"/>
        <v/>
      </c>
      <c r="AE885" s="884" t="str">
        <f t="shared" si="53"/>
        <v/>
      </c>
      <c r="AF885" s="884" t="str">
        <f t="shared" si="54"/>
        <v/>
      </c>
      <c r="AG885" s="884" t="str">
        <f t="shared" si="55"/>
        <v/>
      </c>
    </row>
    <row r="886" spans="1:33" ht="24.9" customHeight="1">
      <c r="A886" s="729">
        <v>871</v>
      </c>
      <c r="B886" s="742" t="str">
        <f>IF(基本情報入力シート!C923="","",基本情報入力シート!C923)</f>
        <v/>
      </c>
      <c r="C886" s="750"/>
      <c r="D886" s="750"/>
      <c r="E886" s="750"/>
      <c r="F886" s="750"/>
      <c r="G886" s="750"/>
      <c r="H886" s="750"/>
      <c r="I886" s="761"/>
      <c r="J886" s="767" t="str">
        <f>IF(基本情報入力シート!M923="","",基本情報入力シート!M923)</f>
        <v/>
      </c>
      <c r="K886" s="768" t="str">
        <f>IF(基本情報入力シート!R923="","",基本情報入力シート!R923)</f>
        <v/>
      </c>
      <c r="L886" s="768" t="str">
        <f>IF(基本情報入力シート!W923="","",基本情報入力シート!W923)</f>
        <v/>
      </c>
      <c r="M886" s="784" t="str">
        <f>IF(基本情報入力シート!X923="","",基本情報入力シート!X923)</f>
        <v/>
      </c>
      <c r="N886" s="796" t="str">
        <f>IF(基本情報入力シート!Y923="","",基本情報入力シート!Y923)</f>
        <v/>
      </c>
      <c r="O886" s="804"/>
      <c r="P886" s="808"/>
      <c r="Q886" s="813"/>
      <c r="R886" s="820"/>
      <c r="S886" s="825"/>
      <c r="T886" s="830" t="str">
        <f>IFERROR(S886*VLOOKUP(AE886,'【参考】数式用3'!$AD$3:$BA$14,MATCH(N886,'【参考】数式用3'!$AD$2:$BA$2,0)),"")</f>
        <v/>
      </c>
      <c r="U886" s="835"/>
      <c r="V886" s="842"/>
      <c r="W886" s="843"/>
      <c r="X886" s="852" t="str">
        <f>IFERROR(V886*VLOOKUP(AF886,'【参考】数式用3'!$AD$15:$BA$23,MATCH(N886,'【参考】数式用3'!$AD$2:$BA$2,0)),"")</f>
        <v/>
      </c>
      <c r="Y886" s="861"/>
      <c r="Z886" s="864"/>
      <c r="AA886" s="870"/>
      <c r="AB886" s="852" t="str">
        <f>IFERROR(AA886*VLOOKUP(AG886,'【参考】数式用3'!$AD$24:$BA$27,MATCH(N886,'【参考】数式用3'!$AD$2:$BA$2,0)),"")</f>
        <v/>
      </c>
      <c r="AC886" s="878"/>
      <c r="AD886" s="881" t="str">
        <f t="shared" si="52"/>
        <v/>
      </c>
      <c r="AE886" s="884" t="str">
        <f t="shared" si="53"/>
        <v/>
      </c>
      <c r="AF886" s="884" t="str">
        <f t="shared" si="54"/>
        <v/>
      </c>
      <c r="AG886" s="884" t="str">
        <f t="shared" si="55"/>
        <v/>
      </c>
    </row>
    <row r="887" spans="1:33" ht="24.9" customHeight="1">
      <c r="A887" s="729">
        <v>872</v>
      </c>
      <c r="B887" s="742" t="str">
        <f>IF(基本情報入力シート!C924="","",基本情報入力シート!C924)</f>
        <v/>
      </c>
      <c r="C887" s="750"/>
      <c r="D887" s="750"/>
      <c r="E887" s="750"/>
      <c r="F887" s="750"/>
      <c r="G887" s="750"/>
      <c r="H887" s="750"/>
      <c r="I887" s="761"/>
      <c r="J887" s="767" t="str">
        <f>IF(基本情報入力シート!M924="","",基本情報入力シート!M924)</f>
        <v/>
      </c>
      <c r="K887" s="768" t="str">
        <f>IF(基本情報入力シート!R924="","",基本情報入力シート!R924)</f>
        <v/>
      </c>
      <c r="L887" s="768" t="str">
        <f>IF(基本情報入力シート!W924="","",基本情報入力シート!W924)</f>
        <v/>
      </c>
      <c r="M887" s="784" t="str">
        <f>IF(基本情報入力シート!X924="","",基本情報入力シート!X924)</f>
        <v/>
      </c>
      <c r="N887" s="796" t="str">
        <f>IF(基本情報入力シート!Y924="","",基本情報入力シート!Y924)</f>
        <v/>
      </c>
      <c r="O887" s="804"/>
      <c r="P887" s="808"/>
      <c r="Q887" s="813"/>
      <c r="R887" s="820"/>
      <c r="S887" s="825"/>
      <c r="T887" s="830" t="str">
        <f>IFERROR(S887*VLOOKUP(AE887,'【参考】数式用3'!$AD$3:$BA$14,MATCH(N887,'【参考】数式用3'!$AD$2:$BA$2,0)),"")</f>
        <v/>
      </c>
      <c r="U887" s="835"/>
      <c r="V887" s="842"/>
      <c r="W887" s="843"/>
      <c r="X887" s="852" t="str">
        <f>IFERROR(V887*VLOOKUP(AF887,'【参考】数式用3'!$AD$15:$BA$23,MATCH(N887,'【参考】数式用3'!$AD$2:$BA$2,0)),"")</f>
        <v/>
      </c>
      <c r="Y887" s="861"/>
      <c r="Z887" s="864"/>
      <c r="AA887" s="870"/>
      <c r="AB887" s="852" t="str">
        <f>IFERROR(AA887*VLOOKUP(AG887,'【参考】数式用3'!$AD$24:$BA$27,MATCH(N887,'【参考】数式用3'!$AD$2:$BA$2,0)),"")</f>
        <v/>
      </c>
      <c r="AC887" s="878"/>
      <c r="AD887" s="881" t="str">
        <f t="shared" si="52"/>
        <v/>
      </c>
      <c r="AE887" s="884" t="str">
        <f t="shared" si="53"/>
        <v/>
      </c>
      <c r="AF887" s="884" t="str">
        <f t="shared" si="54"/>
        <v/>
      </c>
      <c r="AG887" s="884" t="str">
        <f t="shared" si="55"/>
        <v/>
      </c>
    </row>
    <row r="888" spans="1:33" ht="24.9" customHeight="1">
      <c r="A888" s="729">
        <v>873</v>
      </c>
      <c r="B888" s="742" t="str">
        <f>IF(基本情報入力シート!C925="","",基本情報入力シート!C925)</f>
        <v/>
      </c>
      <c r="C888" s="750"/>
      <c r="D888" s="750"/>
      <c r="E888" s="750"/>
      <c r="F888" s="750"/>
      <c r="G888" s="750"/>
      <c r="H888" s="750"/>
      <c r="I888" s="761"/>
      <c r="J888" s="767" t="str">
        <f>IF(基本情報入力シート!M925="","",基本情報入力シート!M925)</f>
        <v/>
      </c>
      <c r="K888" s="768" t="str">
        <f>IF(基本情報入力シート!R925="","",基本情報入力シート!R925)</f>
        <v/>
      </c>
      <c r="L888" s="768" t="str">
        <f>IF(基本情報入力シート!W925="","",基本情報入力シート!W925)</f>
        <v/>
      </c>
      <c r="M888" s="784" t="str">
        <f>IF(基本情報入力シート!X925="","",基本情報入力シート!X925)</f>
        <v/>
      </c>
      <c r="N888" s="796" t="str">
        <f>IF(基本情報入力シート!Y925="","",基本情報入力シート!Y925)</f>
        <v/>
      </c>
      <c r="O888" s="804"/>
      <c r="P888" s="808"/>
      <c r="Q888" s="813"/>
      <c r="R888" s="820"/>
      <c r="S888" s="825"/>
      <c r="T888" s="830" t="str">
        <f>IFERROR(S888*VLOOKUP(AE888,'【参考】数式用3'!$AD$3:$BA$14,MATCH(N888,'【参考】数式用3'!$AD$2:$BA$2,0)),"")</f>
        <v/>
      </c>
      <c r="U888" s="835"/>
      <c r="V888" s="842"/>
      <c r="W888" s="843"/>
      <c r="X888" s="852" t="str">
        <f>IFERROR(V888*VLOOKUP(AF888,'【参考】数式用3'!$AD$15:$BA$23,MATCH(N888,'【参考】数式用3'!$AD$2:$BA$2,0)),"")</f>
        <v/>
      </c>
      <c r="Y888" s="861"/>
      <c r="Z888" s="864"/>
      <c r="AA888" s="870"/>
      <c r="AB888" s="852" t="str">
        <f>IFERROR(AA888*VLOOKUP(AG888,'【参考】数式用3'!$AD$24:$BA$27,MATCH(N888,'【参考】数式用3'!$AD$2:$BA$2,0)),"")</f>
        <v/>
      </c>
      <c r="AC888" s="878"/>
      <c r="AD888" s="881" t="str">
        <f t="shared" si="52"/>
        <v/>
      </c>
      <c r="AE888" s="884" t="str">
        <f t="shared" si="53"/>
        <v/>
      </c>
      <c r="AF888" s="884" t="str">
        <f t="shared" si="54"/>
        <v/>
      </c>
      <c r="AG888" s="884" t="str">
        <f t="shared" si="55"/>
        <v/>
      </c>
    </row>
    <row r="889" spans="1:33" ht="24.9" customHeight="1">
      <c r="A889" s="729">
        <v>874</v>
      </c>
      <c r="B889" s="742" t="str">
        <f>IF(基本情報入力シート!C926="","",基本情報入力シート!C926)</f>
        <v/>
      </c>
      <c r="C889" s="750"/>
      <c r="D889" s="750"/>
      <c r="E889" s="750"/>
      <c r="F889" s="750"/>
      <c r="G889" s="750"/>
      <c r="H889" s="750"/>
      <c r="I889" s="761"/>
      <c r="J889" s="767" t="str">
        <f>IF(基本情報入力シート!M926="","",基本情報入力シート!M926)</f>
        <v/>
      </c>
      <c r="K889" s="768" t="str">
        <f>IF(基本情報入力シート!R926="","",基本情報入力シート!R926)</f>
        <v/>
      </c>
      <c r="L889" s="768" t="str">
        <f>IF(基本情報入力シート!W926="","",基本情報入力シート!W926)</f>
        <v/>
      </c>
      <c r="M889" s="784" t="str">
        <f>IF(基本情報入力シート!X926="","",基本情報入力シート!X926)</f>
        <v/>
      </c>
      <c r="N889" s="796" t="str">
        <f>IF(基本情報入力シート!Y926="","",基本情報入力シート!Y926)</f>
        <v/>
      </c>
      <c r="O889" s="804"/>
      <c r="P889" s="808"/>
      <c r="Q889" s="813"/>
      <c r="R889" s="820"/>
      <c r="S889" s="825"/>
      <c r="T889" s="830" t="str">
        <f>IFERROR(S889*VLOOKUP(AE889,'【参考】数式用3'!$AD$3:$BA$14,MATCH(N889,'【参考】数式用3'!$AD$2:$BA$2,0)),"")</f>
        <v/>
      </c>
      <c r="U889" s="835"/>
      <c r="V889" s="842"/>
      <c r="W889" s="843"/>
      <c r="X889" s="852" t="str">
        <f>IFERROR(V889*VLOOKUP(AF889,'【参考】数式用3'!$AD$15:$BA$23,MATCH(N889,'【参考】数式用3'!$AD$2:$BA$2,0)),"")</f>
        <v/>
      </c>
      <c r="Y889" s="861"/>
      <c r="Z889" s="864"/>
      <c r="AA889" s="870"/>
      <c r="AB889" s="852" t="str">
        <f>IFERROR(AA889*VLOOKUP(AG889,'【参考】数式用3'!$AD$24:$BA$27,MATCH(N889,'【参考】数式用3'!$AD$2:$BA$2,0)),"")</f>
        <v/>
      </c>
      <c r="AC889" s="878"/>
      <c r="AD889" s="881" t="str">
        <f t="shared" si="52"/>
        <v/>
      </c>
      <c r="AE889" s="884" t="str">
        <f t="shared" si="53"/>
        <v/>
      </c>
      <c r="AF889" s="884" t="str">
        <f t="shared" si="54"/>
        <v/>
      </c>
      <c r="AG889" s="884" t="str">
        <f t="shared" si="55"/>
        <v/>
      </c>
    </row>
    <row r="890" spans="1:33" ht="24.9" customHeight="1">
      <c r="A890" s="729">
        <v>875</v>
      </c>
      <c r="B890" s="742" t="str">
        <f>IF(基本情報入力シート!C927="","",基本情報入力シート!C927)</f>
        <v/>
      </c>
      <c r="C890" s="750"/>
      <c r="D890" s="750"/>
      <c r="E890" s="750"/>
      <c r="F890" s="750"/>
      <c r="G890" s="750"/>
      <c r="H890" s="750"/>
      <c r="I890" s="761"/>
      <c r="J890" s="767" t="str">
        <f>IF(基本情報入力シート!M927="","",基本情報入力シート!M927)</f>
        <v/>
      </c>
      <c r="K890" s="768" t="str">
        <f>IF(基本情報入力シート!R927="","",基本情報入力シート!R927)</f>
        <v/>
      </c>
      <c r="L890" s="768" t="str">
        <f>IF(基本情報入力シート!W927="","",基本情報入力シート!W927)</f>
        <v/>
      </c>
      <c r="M890" s="784" t="str">
        <f>IF(基本情報入力シート!X927="","",基本情報入力シート!X927)</f>
        <v/>
      </c>
      <c r="N890" s="796" t="str">
        <f>IF(基本情報入力シート!Y927="","",基本情報入力シート!Y927)</f>
        <v/>
      </c>
      <c r="O890" s="804"/>
      <c r="P890" s="808"/>
      <c r="Q890" s="813"/>
      <c r="R890" s="820"/>
      <c r="S890" s="825"/>
      <c r="T890" s="830" t="str">
        <f>IFERROR(S890*VLOOKUP(AE890,'【参考】数式用3'!$AD$3:$BA$14,MATCH(N890,'【参考】数式用3'!$AD$2:$BA$2,0)),"")</f>
        <v/>
      </c>
      <c r="U890" s="835"/>
      <c r="V890" s="842"/>
      <c r="W890" s="843"/>
      <c r="X890" s="852" t="str">
        <f>IFERROR(V890*VLOOKUP(AF890,'【参考】数式用3'!$AD$15:$BA$23,MATCH(N890,'【参考】数式用3'!$AD$2:$BA$2,0)),"")</f>
        <v/>
      </c>
      <c r="Y890" s="861"/>
      <c r="Z890" s="864"/>
      <c r="AA890" s="870"/>
      <c r="AB890" s="852" t="str">
        <f>IFERROR(AA890*VLOOKUP(AG890,'【参考】数式用3'!$AD$24:$BA$27,MATCH(N890,'【参考】数式用3'!$AD$2:$BA$2,0)),"")</f>
        <v/>
      </c>
      <c r="AC890" s="878"/>
      <c r="AD890" s="881" t="str">
        <f t="shared" si="52"/>
        <v/>
      </c>
      <c r="AE890" s="884" t="str">
        <f t="shared" si="53"/>
        <v/>
      </c>
      <c r="AF890" s="884" t="str">
        <f t="shared" si="54"/>
        <v/>
      </c>
      <c r="AG890" s="884" t="str">
        <f t="shared" si="55"/>
        <v/>
      </c>
    </row>
    <row r="891" spans="1:33" ht="24.9" customHeight="1">
      <c r="A891" s="729">
        <v>876</v>
      </c>
      <c r="B891" s="742" t="str">
        <f>IF(基本情報入力シート!C928="","",基本情報入力シート!C928)</f>
        <v/>
      </c>
      <c r="C891" s="750"/>
      <c r="D891" s="750"/>
      <c r="E891" s="750"/>
      <c r="F891" s="750"/>
      <c r="G891" s="750"/>
      <c r="H891" s="750"/>
      <c r="I891" s="761"/>
      <c r="J891" s="767" t="str">
        <f>IF(基本情報入力シート!M928="","",基本情報入力シート!M928)</f>
        <v/>
      </c>
      <c r="K891" s="768" t="str">
        <f>IF(基本情報入力シート!R928="","",基本情報入力シート!R928)</f>
        <v/>
      </c>
      <c r="L891" s="768" t="str">
        <f>IF(基本情報入力シート!W928="","",基本情報入力シート!W928)</f>
        <v/>
      </c>
      <c r="M891" s="784" t="str">
        <f>IF(基本情報入力シート!X928="","",基本情報入力シート!X928)</f>
        <v/>
      </c>
      <c r="N891" s="796" t="str">
        <f>IF(基本情報入力シート!Y928="","",基本情報入力シート!Y928)</f>
        <v/>
      </c>
      <c r="O891" s="804"/>
      <c r="P891" s="808"/>
      <c r="Q891" s="813"/>
      <c r="R891" s="820"/>
      <c r="S891" s="825"/>
      <c r="T891" s="830" t="str">
        <f>IFERROR(S891*VLOOKUP(AE891,'【参考】数式用3'!$AD$3:$BA$14,MATCH(N891,'【参考】数式用3'!$AD$2:$BA$2,0)),"")</f>
        <v/>
      </c>
      <c r="U891" s="835"/>
      <c r="V891" s="842"/>
      <c r="W891" s="843"/>
      <c r="X891" s="852" t="str">
        <f>IFERROR(V891*VLOOKUP(AF891,'【参考】数式用3'!$AD$15:$BA$23,MATCH(N891,'【参考】数式用3'!$AD$2:$BA$2,0)),"")</f>
        <v/>
      </c>
      <c r="Y891" s="861"/>
      <c r="Z891" s="864"/>
      <c r="AA891" s="870"/>
      <c r="AB891" s="852" t="str">
        <f>IFERROR(AA891*VLOOKUP(AG891,'【参考】数式用3'!$AD$24:$BA$27,MATCH(N891,'【参考】数式用3'!$AD$2:$BA$2,0)),"")</f>
        <v/>
      </c>
      <c r="AC891" s="878"/>
      <c r="AD891" s="881" t="str">
        <f t="shared" si="52"/>
        <v/>
      </c>
      <c r="AE891" s="884" t="str">
        <f t="shared" si="53"/>
        <v/>
      </c>
      <c r="AF891" s="884" t="str">
        <f t="shared" si="54"/>
        <v/>
      </c>
      <c r="AG891" s="884" t="str">
        <f t="shared" si="55"/>
        <v/>
      </c>
    </row>
    <row r="892" spans="1:33" ht="24.9" customHeight="1">
      <c r="A892" s="729">
        <v>877</v>
      </c>
      <c r="B892" s="742" t="str">
        <f>IF(基本情報入力シート!C929="","",基本情報入力シート!C929)</f>
        <v/>
      </c>
      <c r="C892" s="750"/>
      <c r="D892" s="750"/>
      <c r="E892" s="750"/>
      <c r="F892" s="750"/>
      <c r="G892" s="750"/>
      <c r="H892" s="750"/>
      <c r="I892" s="761"/>
      <c r="J892" s="767" t="str">
        <f>IF(基本情報入力シート!M929="","",基本情報入力シート!M929)</f>
        <v/>
      </c>
      <c r="K892" s="768" t="str">
        <f>IF(基本情報入力シート!R929="","",基本情報入力シート!R929)</f>
        <v/>
      </c>
      <c r="L892" s="768" t="str">
        <f>IF(基本情報入力シート!W929="","",基本情報入力シート!W929)</f>
        <v/>
      </c>
      <c r="M892" s="784" t="str">
        <f>IF(基本情報入力シート!X929="","",基本情報入力シート!X929)</f>
        <v/>
      </c>
      <c r="N892" s="796" t="str">
        <f>IF(基本情報入力シート!Y929="","",基本情報入力シート!Y929)</f>
        <v/>
      </c>
      <c r="O892" s="804"/>
      <c r="P892" s="808"/>
      <c r="Q892" s="813"/>
      <c r="R892" s="820"/>
      <c r="S892" s="825"/>
      <c r="T892" s="830" t="str">
        <f>IFERROR(S892*VLOOKUP(AE892,'【参考】数式用3'!$AD$3:$BA$14,MATCH(N892,'【参考】数式用3'!$AD$2:$BA$2,0)),"")</f>
        <v/>
      </c>
      <c r="U892" s="835"/>
      <c r="V892" s="842"/>
      <c r="W892" s="843"/>
      <c r="X892" s="852" t="str">
        <f>IFERROR(V892*VLOOKUP(AF892,'【参考】数式用3'!$AD$15:$BA$23,MATCH(N892,'【参考】数式用3'!$AD$2:$BA$2,0)),"")</f>
        <v/>
      </c>
      <c r="Y892" s="861"/>
      <c r="Z892" s="864"/>
      <c r="AA892" s="870"/>
      <c r="AB892" s="852" t="str">
        <f>IFERROR(AA892*VLOOKUP(AG892,'【参考】数式用3'!$AD$24:$BA$27,MATCH(N892,'【参考】数式用3'!$AD$2:$BA$2,0)),"")</f>
        <v/>
      </c>
      <c r="AC892" s="878"/>
      <c r="AD892" s="881" t="str">
        <f t="shared" si="52"/>
        <v/>
      </c>
      <c r="AE892" s="884" t="str">
        <f t="shared" si="53"/>
        <v/>
      </c>
      <c r="AF892" s="884" t="str">
        <f t="shared" si="54"/>
        <v/>
      </c>
      <c r="AG892" s="884" t="str">
        <f t="shared" si="55"/>
        <v/>
      </c>
    </row>
    <row r="893" spans="1:33" ht="24.9" customHeight="1">
      <c r="A893" s="729">
        <v>878</v>
      </c>
      <c r="B893" s="742" t="str">
        <f>IF(基本情報入力シート!C930="","",基本情報入力シート!C930)</f>
        <v/>
      </c>
      <c r="C893" s="750"/>
      <c r="D893" s="750"/>
      <c r="E893" s="750"/>
      <c r="F893" s="750"/>
      <c r="G893" s="750"/>
      <c r="H893" s="750"/>
      <c r="I893" s="761"/>
      <c r="J893" s="767" t="str">
        <f>IF(基本情報入力シート!M930="","",基本情報入力シート!M930)</f>
        <v/>
      </c>
      <c r="K893" s="768" t="str">
        <f>IF(基本情報入力シート!R930="","",基本情報入力シート!R930)</f>
        <v/>
      </c>
      <c r="L893" s="768" t="str">
        <f>IF(基本情報入力シート!W930="","",基本情報入力シート!W930)</f>
        <v/>
      </c>
      <c r="M893" s="784" t="str">
        <f>IF(基本情報入力シート!X930="","",基本情報入力シート!X930)</f>
        <v/>
      </c>
      <c r="N893" s="796" t="str">
        <f>IF(基本情報入力シート!Y930="","",基本情報入力シート!Y930)</f>
        <v/>
      </c>
      <c r="O893" s="804"/>
      <c r="P893" s="808"/>
      <c r="Q893" s="813"/>
      <c r="R893" s="820"/>
      <c r="S893" s="825"/>
      <c r="T893" s="830" t="str">
        <f>IFERROR(S893*VLOOKUP(AE893,'【参考】数式用3'!$AD$3:$BA$14,MATCH(N893,'【参考】数式用3'!$AD$2:$BA$2,0)),"")</f>
        <v/>
      </c>
      <c r="U893" s="835"/>
      <c r="V893" s="842"/>
      <c r="W893" s="843"/>
      <c r="X893" s="852" t="str">
        <f>IFERROR(V893*VLOOKUP(AF893,'【参考】数式用3'!$AD$15:$BA$23,MATCH(N893,'【参考】数式用3'!$AD$2:$BA$2,0)),"")</f>
        <v/>
      </c>
      <c r="Y893" s="861"/>
      <c r="Z893" s="864"/>
      <c r="AA893" s="870"/>
      <c r="AB893" s="852" t="str">
        <f>IFERROR(AA893*VLOOKUP(AG893,'【参考】数式用3'!$AD$24:$BA$27,MATCH(N893,'【参考】数式用3'!$AD$2:$BA$2,0)),"")</f>
        <v/>
      </c>
      <c r="AC893" s="878"/>
      <c r="AD893" s="881" t="str">
        <f t="shared" si="52"/>
        <v/>
      </c>
      <c r="AE893" s="884" t="str">
        <f t="shared" si="53"/>
        <v/>
      </c>
      <c r="AF893" s="884" t="str">
        <f t="shared" si="54"/>
        <v/>
      </c>
      <c r="AG893" s="884" t="str">
        <f t="shared" si="55"/>
        <v/>
      </c>
    </row>
    <row r="894" spans="1:33" ht="24.9" customHeight="1">
      <c r="A894" s="729">
        <v>879</v>
      </c>
      <c r="B894" s="742" t="str">
        <f>IF(基本情報入力シート!C931="","",基本情報入力シート!C931)</f>
        <v/>
      </c>
      <c r="C894" s="750"/>
      <c r="D894" s="750"/>
      <c r="E894" s="750"/>
      <c r="F894" s="750"/>
      <c r="G894" s="750"/>
      <c r="H894" s="750"/>
      <c r="I894" s="761"/>
      <c r="J894" s="767" t="str">
        <f>IF(基本情報入力シート!M931="","",基本情報入力シート!M931)</f>
        <v/>
      </c>
      <c r="K894" s="768" t="str">
        <f>IF(基本情報入力シート!R931="","",基本情報入力シート!R931)</f>
        <v/>
      </c>
      <c r="L894" s="768" t="str">
        <f>IF(基本情報入力シート!W931="","",基本情報入力シート!W931)</f>
        <v/>
      </c>
      <c r="M894" s="784" t="str">
        <f>IF(基本情報入力シート!X931="","",基本情報入力シート!X931)</f>
        <v/>
      </c>
      <c r="N894" s="796" t="str">
        <f>IF(基本情報入力シート!Y931="","",基本情報入力シート!Y931)</f>
        <v/>
      </c>
      <c r="O894" s="804"/>
      <c r="P894" s="808"/>
      <c r="Q894" s="813"/>
      <c r="R894" s="820"/>
      <c r="S894" s="825"/>
      <c r="T894" s="830" t="str">
        <f>IFERROR(S894*VLOOKUP(AE894,'【参考】数式用3'!$AD$3:$BA$14,MATCH(N894,'【参考】数式用3'!$AD$2:$BA$2,0)),"")</f>
        <v/>
      </c>
      <c r="U894" s="835"/>
      <c r="V894" s="842"/>
      <c r="W894" s="843"/>
      <c r="X894" s="852" t="str">
        <f>IFERROR(V894*VLOOKUP(AF894,'【参考】数式用3'!$AD$15:$BA$23,MATCH(N894,'【参考】数式用3'!$AD$2:$BA$2,0)),"")</f>
        <v/>
      </c>
      <c r="Y894" s="861"/>
      <c r="Z894" s="864"/>
      <c r="AA894" s="870"/>
      <c r="AB894" s="852" t="str">
        <f>IFERROR(AA894*VLOOKUP(AG894,'【参考】数式用3'!$AD$24:$BA$27,MATCH(N894,'【参考】数式用3'!$AD$2:$BA$2,0)),"")</f>
        <v/>
      </c>
      <c r="AC894" s="878"/>
      <c r="AD894" s="881" t="str">
        <f t="shared" si="52"/>
        <v/>
      </c>
      <c r="AE894" s="884" t="str">
        <f t="shared" si="53"/>
        <v/>
      </c>
      <c r="AF894" s="884" t="str">
        <f t="shared" si="54"/>
        <v/>
      </c>
      <c r="AG894" s="884" t="str">
        <f t="shared" si="55"/>
        <v/>
      </c>
    </row>
    <row r="895" spans="1:33" ht="24.9" customHeight="1">
      <c r="A895" s="729">
        <v>880</v>
      </c>
      <c r="B895" s="742" t="str">
        <f>IF(基本情報入力シート!C932="","",基本情報入力シート!C932)</f>
        <v/>
      </c>
      <c r="C895" s="750"/>
      <c r="D895" s="750"/>
      <c r="E895" s="750"/>
      <c r="F895" s="750"/>
      <c r="G895" s="750"/>
      <c r="H895" s="750"/>
      <c r="I895" s="761"/>
      <c r="J895" s="767" t="str">
        <f>IF(基本情報入力シート!M932="","",基本情報入力シート!M932)</f>
        <v/>
      </c>
      <c r="K895" s="768" t="str">
        <f>IF(基本情報入力シート!R932="","",基本情報入力シート!R932)</f>
        <v/>
      </c>
      <c r="L895" s="768" t="str">
        <f>IF(基本情報入力シート!W932="","",基本情報入力シート!W932)</f>
        <v/>
      </c>
      <c r="M895" s="784" t="str">
        <f>IF(基本情報入力シート!X932="","",基本情報入力シート!X932)</f>
        <v/>
      </c>
      <c r="N895" s="796" t="str">
        <f>IF(基本情報入力シート!Y932="","",基本情報入力シート!Y932)</f>
        <v/>
      </c>
      <c r="O895" s="804"/>
      <c r="P895" s="808"/>
      <c r="Q895" s="813"/>
      <c r="R895" s="820"/>
      <c r="S895" s="825"/>
      <c r="T895" s="830" t="str">
        <f>IFERROR(S895*VLOOKUP(AE895,'【参考】数式用3'!$AD$3:$BA$14,MATCH(N895,'【参考】数式用3'!$AD$2:$BA$2,0)),"")</f>
        <v/>
      </c>
      <c r="U895" s="835"/>
      <c r="V895" s="842"/>
      <c r="W895" s="843"/>
      <c r="X895" s="852" t="str">
        <f>IFERROR(V895*VLOOKUP(AF895,'【参考】数式用3'!$AD$15:$BA$23,MATCH(N895,'【参考】数式用3'!$AD$2:$BA$2,0)),"")</f>
        <v/>
      </c>
      <c r="Y895" s="861"/>
      <c r="Z895" s="864"/>
      <c r="AA895" s="870"/>
      <c r="AB895" s="852" t="str">
        <f>IFERROR(AA895*VLOOKUP(AG895,'【参考】数式用3'!$AD$24:$BA$27,MATCH(N895,'【参考】数式用3'!$AD$2:$BA$2,0)),"")</f>
        <v/>
      </c>
      <c r="AC895" s="878"/>
      <c r="AD895" s="881" t="str">
        <f t="shared" si="52"/>
        <v/>
      </c>
      <c r="AE895" s="884" t="str">
        <f t="shared" si="53"/>
        <v/>
      </c>
      <c r="AF895" s="884" t="str">
        <f t="shared" si="54"/>
        <v/>
      </c>
      <c r="AG895" s="884" t="str">
        <f t="shared" si="55"/>
        <v/>
      </c>
    </row>
    <row r="896" spans="1:33" ht="24.9" customHeight="1">
      <c r="A896" s="729">
        <v>881</v>
      </c>
      <c r="B896" s="742" t="str">
        <f>IF(基本情報入力シート!C933="","",基本情報入力シート!C933)</f>
        <v/>
      </c>
      <c r="C896" s="750"/>
      <c r="D896" s="750"/>
      <c r="E896" s="750"/>
      <c r="F896" s="750"/>
      <c r="G896" s="750"/>
      <c r="H896" s="750"/>
      <c r="I896" s="761"/>
      <c r="J896" s="767" t="str">
        <f>IF(基本情報入力シート!M933="","",基本情報入力シート!M933)</f>
        <v/>
      </c>
      <c r="K896" s="768" t="str">
        <f>IF(基本情報入力シート!R933="","",基本情報入力シート!R933)</f>
        <v/>
      </c>
      <c r="L896" s="768" t="str">
        <f>IF(基本情報入力シート!W933="","",基本情報入力シート!W933)</f>
        <v/>
      </c>
      <c r="M896" s="784" t="str">
        <f>IF(基本情報入力シート!X933="","",基本情報入力シート!X933)</f>
        <v/>
      </c>
      <c r="N896" s="796" t="str">
        <f>IF(基本情報入力シート!Y933="","",基本情報入力シート!Y933)</f>
        <v/>
      </c>
      <c r="O896" s="804"/>
      <c r="P896" s="808"/>
      <c r="Q896" s="813"/>
      <c r="R896" s="820"/>
      <c r="S896" s="825"/>
      <c r="T896" s="830" t="str">
        <f>IFERROR(S896*VLOOKUP(AE896,'【参考】数式用3'!$AD$3:$BA$14,MATCH(N896,'【参考】数式用3'!$AD$2:$BA$2,0)),"")</f>
        <v/>
      </c>
      <c r="U896" s="835"/>
      <c r="V896" s="842"/>
      <c r="W896" s="843"/>
      <c r="X896" s="852" t="str">
        <f>IFERROR(V896*VLOOKUP(AF896,'【参考】数式用3'!$AD$15:$BA$23,MATCH(N896,'【参考】数式用3'!$AD$2:$BA$2,0)),"")</f>
        <v/>
      </c>
      <c r="Y896" s="861"/>
      <c r="Z896" s="864"/>
      <c r="AA896" s="870"/>
      <c r="AB896" s="852" t="str">
        <f>IFERROR(AA896*VLOOKUP(AG896,'【参考】数式用3'!$AD$24:$BA$27,MATCH(N896,'【参考】数式用3'!$AD$2:$BA$2,0)),"")</f>
        <v/>
      </c>
      <c r="AC896" s="878"/>
      <c r="AD896" s="881" t="str">
        <f t="shared" si="52"/>
        <v/>
      </c>
      <c r="AE896" s="884" t="str">
        <f t="shared" si="53"/>
        <v/>
      </c>
      <c r="AF896" s="884" t="str">
        <f t="shared" si="54"/>
        <v/>
      </c>
      <c r="AG896" s="884" t="str">
        <f t="shared" si="55"/>
        <v/>
      </c>
    </row>
    <row r="897" spans="1:33" ht="24.9" customHeight="1">
      <c r="A897" s="729">
        <v>882</v>
      </c>
      <c r="B897" s="742" t="str">
        <f>IF(基本情報入力シート!C934="","",基本情報入力シート!C934)</f>
        <v/>
      </c>
      <c r="C897" s="750"/>
      <c r="D897" s="750"/>
      <c r="E897" s="750"/>
      <c r="F897" s="750"/>
      <c r="G897" s="750"/>
      <c r="H897" s="750"/>
      <c r="I897" s="761"/>
      <c r="J897" s="767" t="str">
        <f>IF(基本情報入力シート!M934="","",基本情報入力シート!M934)</f>
        <v/>
      </c>
      <c r="K897" s="768" t="str">
        <f>IF(基本情報入力シート!R934="","",基本情報入力シート!R934)</f>
        <v/>
      </c>
      <c r="L897" s="768" t="str">
        <f>IF(基本情報入力シート!W934="","",基本情報入力シート!W934)</f>
        <v/>
      </c>
      <c r="M897" s="784" t="str">
        <f>IF(基本情報入力シート!X934="","",基本情報入力シート!X934)</f>
        <v/>
      </c>
      <c r="N897" s="796" t="str">
        <f>IF(基本情報入力シート!Y934="","",基本情報入力シート!Y934)</f>
        <v/>
      </c>
      <c r="O897" s="804"/>
      <c r="P897" s="808"/>
      <c r="Q897" s="813"/>
      <c r="R897" s="820"/>
      <c r="S897" s="825"/>
      <c r="T897" s="830" t="str">
        <f>IFERROR(S897*VLOOKUP(AE897,'【参考】数式用3'!$AD$3:$BA$14,MATCH(N897,'【参考】数式用3'!$AD$2:$BA$2,0)),"")</f>
        <v/>
      </c>
      <c r="U897" s="835"/>
      <c r="V897" s="842"/>
      <c r="W897" s="843"/>
      <c r="X897" s="852" t="str">
        <f>IFERROR(V897*VLOOKUP(AF897,'【参考】数式用3'!$AD$15:$BA$23,MATCH(N897,'【参考】数式用3'!$AD$2:$BA$2,0)),"")</f>
        <v/>
      </c>
      <c r="Y897" s="861"/>
      <c r="Z897" s="864"/>
      <c r="AA897" s="870"/>
      <c r="AB897" s="852" t="str">
        <f>IFERROR(AA897*VLOOKUP(AG897,'【参考】数式用3'!$AD$24:$BA$27,MATCH(N897,'【参考】数式用3'!$AD$2:$BA$2,0)),"")</f>
        <v/>
      </c>
      <c r="AC897" s="878"/>
      <c r="AD897" s="881" t="str">
        <f t="shared" si="52"/>
        <v/>
      </c>
      <c r="AE897" s="884" t="str">
        <f t="shared" si="53"/>
        <v/>
      </c>
      <c r="AF897" s="884" t="str">
        <f t="shared" si="54"/>
        <v/>
      </c>
      <c r="AG897" s="884" t="str">
        <f t="shared" si="55"/>
        <v/>
      </c>
    </row>
    <row r="898" spans="1:33" ht="24.9" customHeight="1">
      <c r="A898" s="729">
        <v>883</v>
      </c>
      <c r="B898" s="742" t="str">
        <f>IF(基本情報入力シート!C935="","",基本情報入力シート!C935)</f>
        <v/>
      </c>
      <c r="C898" s="750"/>
      <c r="D898" s="750"/>
      <c r="E898" s="750"/>
      <c r="F898" s="750"/>
      <c r="G898" s="750"/>
      <c r="H898" s="750"/>
      <c r="I898" s="761"/>
      <c r="J898" s="767" t="str">
        <f>IF(基本情報入力シート!M935="","",基本情報入力シート!M935)</f>
        <v/>
      </c>
      <c r="K898" s="768" t="str">
        <f>IF(基本情報入力シート!R935="","",基本情報入力シート!R935)</f>
        <v/>
      </c>
      <c r="L898" s="768" t="str">
        <f>IF(基本情報入力シート!W935="","",基本情報入力シート!W935)</f>
        <v/>
      </c>
      <c r="M898" s="784" t="str">
        <f>IF(基本情報入力シート!X935="","",基本情報入力シート!X935)</f>
        <v/>
      </c>
      <c r="N898" s="796" t="str">
        <f>IF(基本情報入力シート!Y935="","",基本情報入力シート!Y935)</f>
        <v/>
      </c>
      <c r="O898" s="804"/>
      <c r="P898" s="808"/>
      <c r="Q898" s="813"/>
      <c r="R898" s="820"/>
      <c r="S898" s="825"/>
      <c r="T898" s="830" t="str">
        <f>IFERROR(S898*VLOOKUP(AE898,'【参考】数式用3'!$AD$3:$BA$14,MATCH(N898,'【参考】数式用3'!$AD$2:$BA$2,0)),"")</f>
        <v/>
      </c>
      <c r="U898" s="835"/>
      <c r="V898" s="842"/>
      <c r="W898" s="843"/>
      <c r="X898" s="852" t="str">
        <f>IFERROR(V898*VLOOKUP(AF898,'【参考】数式用3'!$AD$15:$BA$23,MATCH(N898,'【参考】数式用3'!$AD$2:$BA$2,0)),"")</f>
        <v/>
      </c>
      <c r="Y898" s="861"/>
      <c r="Z898" s="864"/>
      <c r="AA898" s="870"/>
      <c r="AB898" s="852" t="str">
        <f>IFERROR(AA898*VLOOKUP(AG898,'【参考】数式用3'!$AD$24:$BA$27,MATCH(N898,'【参考】数式用3'!$AD$2:$BA$2,0)),"")</f>
        <v/>
      </c>
      <c r="AC898" s="878"/>
      <c r="AD898" s="881" t="str">
        <f t="shared" si="52"/>
        <v/>
      </c>
      <c r="AE898" s="884" t="str">
        <f t="shared" si="53"/>
        <v/>
      </c>
      <c r="AF898" s="884" t="str">
        <f t="shared" si="54"/>
        <v/>
      </c>
      <c r="AG898" s="884" t="str">
        <f t="shared" si="55"/>
        <v/>
      </c>
    </row>
    <row r="899" spans="1:33" ht="24.9" customHeight="1">
      <c r="A899" s="729">
        <v>884</v>
      </c>
      <c r="B899" s="742" t="str">
        <f>IF(基本情報入力シート!C936="","",基本情報入力シート!C936)</f>
        <v/>
      </c>
      <c r="C899" s="750"/>
      <c r="D899" s="750"/>
      <c r="E899" s="750"/>
      <c r="F899" s="750"/>
      <c r="G899" s="750"/>
      <c r="H899" s="750"/>
      <c r="I899" s="761"/>
      <c r="J899" s="767" t="str">
        <f>IF(基本情報入力シート!M936="","",基本情報入力シート!M936)</f>
        <v/>
      </c>
      <c r="K899" s="768" t="str">
        <f>IF(基本情報入力シート!R936="","",基本情報入力シート!R936)</f>
        <v/>
      </c>
      <c r="L899" s="768" t="str">
        <f>IF(基本情報入力シート!W936="","",基本情報入力シート!W936)</f>
        <v/>
      </c>
      <c r="M899" s="784" t="str">
        <f>IF(基本情報入力シート!X936="","",基本情報入力シート!X936)</f>
        <v/>
      </c>
      <c r="N899" s="796" t="str">
        <f>IF(基本情報入力シート!Y936="","",基本情報入力シート!Y936)</f>
        <v/>
      </c>
      <c r="O899" s="804"/>
      <c r="P899" s="808"/>
      <c r="Q899" s="813"/>
      <c r="R899" s="820"/>
      <c r="S899" s="825"/>
      <c r="T899" s="830" t="str">
        <f>IFERROR(S899*VLOOKUP(AE899,'【参考】数式用3'!$AD$3:$BA$14,MATCH(N899,'【参考】数式用3'!$AD$2:$BA$2,0)),"")</f>
        <v/>
      </c>
      <c r="U899" s="835"/>
      <c r="V899" s="842"/>
      <c r="W899" s="843"/>
      <c r="X899" s="852" t="str">
        <f>IFERROR(V899*VLOOKUP(AF899,'【参考】数式用3'!$AD$15:$BA$23,MATCH(N899,'【参考】数式用3'!$AD$2:$BA$2,0)),"")</f>
        <v/>
      </c>
      <c r="Y899" s="861"/>
      <c r="Z899" s="864"/>
      <c r="AA899" s="870"/>
      <c r="AB899" s="852" t="str">
        <f>IFERROR(AA899*VLOOKUP(AG899,'【参考】数式用3'!$AD$24:$BA$27,MATCH(N899,'【参考】数式用3'!$AD$2:$BA$2,0)),"")</f>
        <v/>
      </c>
      <c r="AC899" s="878"/>
      <c r="AD899" s="881" t="str">
        <f t="shared" si="52"/>
        <v/>
      </c>
      <c r="AE899" s="884" t="str">
        <f t="shared" si="53"/>
        <v/>
      </c>
      <c r="AF899" s="884" t="str">
        <f t="shared" si="54"/>
        <v/>
      </c>
      <c r="AG899" s="884" t="str">
        <f t="shared" si="55"/>
        <v/>
      </c>
    </row>
    <row r="900" spans="1:33" ht="24.9" customHeight="1">
      <c r="A900" s="729">
        <v>885</v>
      </c>
      <c r="B900" s="742" t="str">
        <f>IF(基本情報入力シート!C937="","",基本情報入力シート!C937)</f>
        <v/>
      </c>
      <c r="C900" s="750"/>
      <c r="D900" s="750"/>
      <c r="E900" s="750"/>
      <c r="F900" s="750"/>
      <c r="G900" s="750"/>
      <c r="H900" s="750"/>
      <c r="I900" s="761"/>
      <c r="J900" s="767" t="str">
        <f>IF(基本情報入力シート!M937="","",基本情報入力シート!M937)</f>
        <v/>
      </c>
      <c r="K900" s="768" t="str">
        <f>IF(基本情報入力シート!R937="","",基本情報入力シート!R937)</f>
        <v/>
      </c>
      <c r="L900" s="768" t="str">
        <f>IF(基本情報入力シート!W937="","",基本情報入力シート!W937)</f>
        <v/>
      </c>
      <c r="M900" s="784" t="str">
        <f>IF(基本情報入力シート!X937="","",基本情報入力シート!X937)</f>
        <v/>
      </c>
      <c r="N900" s="796" t="str">
        <f>IF(基本情報入力シート!Y937="","",基本情報入力シート!Y937)</f>
        <v/>
      </c>
      <c r="O900" s="804"/>
      <c r="P900" s="808"/>
      <c r="Q900" s="813"/>
      <c r="R900" s="820"/>
      <c r="S900" s="825"/>
      <c r="T900" s="830" t="str">
        <f>IFERROR(S900*VLOOKUP(AE900,'【参考】数式用3'!$AD$3:$BA$14,MATCH(N900,'【参考】数式用3'!$AD$2:$BA$2,0)),"")</f>
        <v/>
      </c>
      <c r="U900" s="835"/>
      <c r="V900" s="842"/>
      <c r="W900" s="843"/>
      <c r="X900" s="852" t="str">
        <f>IFERROR(V900*VLOOKUP(AF900,'【参考】数式用3'!$AD$15:$BA$23,MATCH(N900,'【参考】数式用3'!$AD$2:$BA$2,0)),"")</f>
        <v/>
      </c>
      <c r="Y900" s="861"/>
      <c r="Z900" s="864"/>
      <c r="AA900" s="870"/>
      <c r="AB900" s="852" t="str">
        <f>IFERROR(AA900*VLOOKUP(AG900,'【参考】数式用3'!$AD$24:$BA$27,MATCH(N900,'【参考】数式用3'!$AD$2:$BA$2,0)),"")</f>
        <v/>
      </c>
      <c r="AC900" s="878"/>
      <c r="AD900" s="881" t="str">
        <f t="shared" si="52"/>
        <v/>
      </c>
      <c r="AE900" s="884" t="str">
        <f t="shared" si="53"/>
        <v/>
      </c>
      <c r="AF900" s="884" t="str">
        <f t="shared" si="54"/>
        <v/>
      </c>
      <c r="AG900" s="884" t="str">
        <f t="shared" si="55"/>
        <v/>
      </c>
    </row>
    <row r="901" spans="1:33" ht="24.9" customHeight="1">
      <c r="A901" s="729">
        <v>886</v>
      </c>
      <c r="B901" s="742" t="str">
        <f>IF(基本情報入力シート!C938="","",基本情報入力シート!C938)</f>
        <v/>
      </c>
      <c r="C901" s="750"/>
      <c r="D901" s="750"/>
      <c r="E901" s="750"/>
      <c r="F901" s="750"/>
      <c r="G901" s="750"/>
      <c r="H901" s="750"/>
      <c r="I901" s="761"/>
      <c r="J901" s="767" t="str">
        <f>IF(基本情報入力シート!M938="","",基本情報入力シート!M938)</f>
        <v/>
      </c>
      <c r="K901" s="768" t="str">
        <f>IF(基本情報入力シート!R938="","",基本情報入力シート!R938)</f>
        <v/>
      </c>
      <c r="L901" s="768" t="str">
        <f>IF(基本情報入力シート!W938="","",基本情報入力シート!W938)</f>
        <v/>
      </c>
      <c r="M901" s="784" t="str">
        <f>IF(基本情報入力シート!X938="","",基本情報入力シート!X938)</f>
        <v/>
      </c>
      <c r="N901" s="796" t="str">
        <f>IF(基本情報入力シート!Y938="","",基本情報入力シート!Y938)</f>
        <v/>
      </c>
      <c r="O901" s="804"/>
      <c r="P901" s="808"/>
      <c r="Q901" s="813"/>
      <c r="R901" s="820"/>
      <c r="S901" s="825"/>
      <c r="T901" s="830" t="str">
        <f>IFERROR(S901*VLOOKUP(AE901,'【参考】数式用3'!$AD$3:$BA$14,MATCH(N901,'【参考】数式用3'!$AD$2:$BA$2,0)),"")</f>
        <v/>
      </c>
      <c r="U901" s="835"/>
      <c r="V901" s="842"/>
      <c r="W901" s="843"/>
      <c r="X901" s="852" t="str">
        <f>IFERROR(V901*VLOOKUP(AF901,'【参考】数式用3'!$AD$15:$BA$23,MATCH(N901,'【参考】数式用3'!$AD$2:$BA$2,0)),"")</f>
        <v/>
      </c>
      <c r="Y901" s="861"/>
      <c r="Z901" s="864"/>
      <c r="AA901" s="870"/>
      <c r="AB901" s="852" t="str">
        <f>IFERROR(AA901*VLOOKUP(AG901,'【参考】数式用3'!$AD$24:$BA$27,MATCH(N901,'【参考】数式用3'!$AD$2:$BA$2,0)),"")</f>
        <v/>
      </c>
      <c r="AC901" s="878"/>
      <c r="AD901" s="881" t="str">
        <f t="shared" si="52"/>
        <v/>
      </c>
      <c r="AE901" s="884" t="str">
        <f t="shared" si="53"/>
        <v/>
      </c>
      <c r="AF901" s="884" t="str">
        <f t="shared" si="54"/>
        <v/>
      </c>
      <c r="AG901" s="884" t="str">
        <f t="shared" si="55"/>
        <v/>
      </c>
    </row>
    <row r="902" spans="1:33" ht="24.9" customHeight="1">
      <c r="A902" s="729">
        <v>887</v>
      </c>
      <c r="B902" s="742" t="str">
        <f>IF(基本情報入力シート!C939="","",基本情報入力シート!C939)</f>
        <v/>
      </c>
      <c r="C902" s="750"/>
      <c r="D902" s="750"/>
      <c r="E902" s="750"/>
      <c r="F902" s="750"/>
      <c r="G902" s="750"/>
      <c r="H902" s="750"/>
      <c r="I902" s="761"/>
      <c r="J902" s="767" t="str">
        <f>IF(基本情報入力シート!M939="","",基本情報入力シート!M939)</f>
        <v/>
      </c>
      <c r="K902" s="768" t="str">
        <f>IF(基本情報入力シート!R939="","",基本情報入力シート!R939)</f>
        <v/>
      </c>
      <c r="L902" s="768" t="str">
        <f>IF(基本情報入力シート!W939="","",基本情報入力シート!W939)</f>
        <v/>
      </c>
      <c r="M902" s="784" t="str">
        <f>IF(基本情報入力シート!X939="","",基本情報入力シート!X939)</f>
        <v/>
      </c>
      <c r="N902" s="796" t="str">
        <f>IF(基本情報入力シート!Y939="","",基本情報入力シート!Y939)</f>
        <v/>
      </c>
      <c r="O902" s="804"/>
      <c r="P902" s="808"/>
      <c r="Q902" s="813"/>
      <c r="R902" s="820"/>
      <c r="S902" s="825"/>
      <c r="T902" s="830" t="str">
        <f>IFERROR(S902*VLOOKUP(AE902,'【参考】数式用3'!$AD$3:$BA$14,MATCH(N902,'【参考】数式用3'!$AD$2:$BA$2,0)),"")</f>
        <v/>
      </c>
      <c r="U902" s="835"/>
      <c r="V902" s="842"/>
      <c r="W902" s="843"/>
      <c r="X902" s="852" t="str">
        <f>IFERROR(V902*VLOOKUP(AF902,'【参考】数式用3'!$AD$15:$BA$23,MATCH(N902,'【参考】数式用3'!$AD$2:$BA$2,0)),"")</f>
        <v/>
      </c>
      <c r="Y902" s="861"/>
      <c r="Z902" s="864"/>
      <c r="AA902" s="870"/>
      <c r="AB902" s="852" t="str">
        <f>IFERROR(AA902*VLOOKUP(AG902,'【参考】数式用3'!$AD$24:$BA$27,MATCH(N902,'【参考】数式用3'!$AD$2:$BA$2,0)),"")</f>
        <v/>
      </c>
      <c r="AC902" s="878"/>
      <c r="AD902" s="881" t="str">
        <f t="shared" si="52"/>
        <v/>
      </c>
      <c r="AE902" s="884" t="str">
        <f t="shared" si="53"/>
        <v/>
      </c>
      <c r="AF902" s="884" t="str">
        <f t="shared" si="54"/>
        <v/>
      </c>
      <c r="AG902" s="884" t="str">
        <f t="shared" si="55"/>
        <v/>
      </c>
    </row>
    <row r="903" spans="1:33" ht="24.9" customHeight="1">
      <c r="A903" s="729">
        <v>888</v>
      </c>
      <c r="B903" s="742" t="str">
        <f>IF(基本情報入力シート!C940="","",基本情報入力シート!C940)</f>
        <v/>
      </c>
      <c r="C903" s="750"/>
      <c r="D903" s="750"/>
      <c r="E903" s="750"/>
      <c r="F903" s="750"/>
      <c r="G903" s="750"/>
      <c r="H903" s="750"/>
      <c r="I903" s="761"/>
      <c r="J903" s="767" t="str">
        <f>IF(基本情報入力シート!M940="","",基本情報入力シート!M940)</f>
        <v/>
      </c>
      <c r="K903" s="768" t="str">
        <f>IF(基本情報入力シート!R940="","",基本情報入力シート!R940)</f>
        <v/>
      </c>
      <c r="L903" s="768" t="str">
        <f>IF(基本情報入力シート!W940="","",基本情報入力シート!W940)</f>
        <v/>
      </c>
      <c r="M903" s="784" t="str">
        <f>IF(基本情報入力シート!X940="","",基本情報入力シート!X940)</f>
        <v/>
      </c>
      <c r="N903" s="796" t="str">
        <f>IF(基本情報入力シート!Y940="","",基本情報入力シート!Y940)</f>
        <v/>
      </c>
      <c r="O903" s="804"/>
      <c r="P903" s="808"/>
      <c r="Q903" s="813"/>
      <c r="R903" s="820"/>
      <c r="S903" s="825"/>
      <c r="T903" s="830" t="str">
        <f>IFERROR(S903*VLOOKUP(AE903,'【参考】数式用3'!$AD$3:$BA$14,MATCH(N903,'【参考】数式用3'!$AD$2:$BA$2,0)),"")</f>
        <v/>
      </c>
      <c r="U903" s="835"/>
      <c r="V903" s="842"/>
      <c r="W903" s="843"/>
      <c r="X903" s="852" t="str">
        <f>IFERROR(V903*VLOOKUP(AF903,'【参考】数式用3'!$AD$15:$BA$23,MATCH(N903,'【参考】数式用3'!$AD$2:$BA$2,0)),"")</f>
        <v/>
      </c>
      <c r="Y903" s="861"/>
      <c r="Z903" s="864"/>
      <c r="AA903" s="870"/>
      <c r="AB903" s="852" t="str">
        <f>IFERROR(AA903*VLOOKUP(AG903,'【参考】数式用3'!$AD$24:$BA$27,MATCH(N903,'【参考】数式用3'!$AD$2:$BA$2,0)),"")</f>
        <v/>
      </c>
      <c r="AC903" s="878"/>
      <c r="AD903" s="881" t="str">
        <f t="shared" si="52"/>
        <v/>
      </c>
      <c r="AE903" s="884" t="str">
        <f t="shared" si="53"/>
        <v/>
      </c>
      <c r="AF903" s="884" t="str">
        <f t="shared" si="54"/>
        <v/>
      </c>
      <c r="AG903" s="884" t="str">
        <f t="shared" si="55"/>
        <v/>
      </c>
    </row>
    <row r="904" spans="1:33" ht="24.9" customHeight="1">
      <c r="A904" s="729">
        <v>889</v>
      </c>
      <c r="B904" s="742" t="str">
        <f>IF(基本情報入力シート!C941="","",基本情報入力シート!C941)</f>
        <v/>
      </c>
      <c r="C904" s="750"/>
      <c r="D904" s="750"/>
      <c r="E904" s="750"/>
      <c r="F904" s="750"/>
      <c r="G904" s="750"/>
      <c r="H904" s="750"/>
      <c r="I904" s="761"/>
      <c r="J904" s="767" t="str">
        <f>IF(基本情報入力シート!M941="","",基本情報入力シート!M941)</f>
        <v/>
      </c>
      <c r="K904" s="768" t="str">
        <f>IF(基本情報入力シート!R941="","",基本情報入力シート!R941)</f>
        <v/>
      </c>
      <c r="L904" s="768" t="str">
        <f>IF(基本情報入力シート!W941="","",基本情報入力シート!W941)</f>
        <v/>
      </c>
      <c r="M904" s="784" t="str">
        <f>IF(基本情報入力シート!X941="","",基本情報入力シート!X941)</f>
        <v/>
      </c>
      <c r="N904" s="796" t="str">
        <f>IF(基本情報入力シート!Y941="","",基本情報入力シート!Y941)</f>
        <v/>
      </c>
      <c r="O904" s="804"/>
      <c r="P904" s="808"/>
      <c r="Q904" s="813"/>
      <c r="R904" s="820"/>
      <c r="S904" s="825"/>
      <c r="T904" s="830" t="str">
        <f>IFERROR(S904*VLOOKUP(AE904,'【参考】数式用3'!$AD$3:$BA$14,MATCH(N904,'【参考】数式用3'!$AD$2:$BA$2,0)),"")</f>
        <v/>
      </c>
      <c r="U904" s="835"/>
      <c r="V904" s="842"/>
      <c r="W904" s="843"/>
      <c r="X904" s="852" t="str">
        <f>IFERROR(V904*VLOOKUP(AF904,'【参考】数式用3'!$AD$15:$BA$23,MATCH(N904,'【参考】数式用3'!$AD$2:$BA$2,0)),"")</f>
        <v/>
      </c>
      <c r="Y904" s="861"/>
      <c r="Z904" s="864"/>
      <c r="AA904" s="870"/>
      <c r="AB904" s="852" t="str">
        <f>IFERROR(AA904*VLOOKUP(AG904,'【参考】数式用3'!$AD$24:$BA$27,MATCH(N904,'【参考】数式用3'!$AD$2:$BA$2,0)),"")</f>
        <v/>
      </c>
      <c r="AC904" s="878"/>
      <c r="AD904" s="881" t="str">
        <f t="shared" si="52"/>
        <v/>
      </c>
      <c r="AE904" s="884" t="str">
        <f t="shared" si="53"/>
        <v/>
      </c>
      <c r="AF904" s="884" t="str">
        <f t="shared" si="54"/>
        <v/>
      </c>
      <c r="AG904" s="884" t="str">
        <f t="shared" si="55"/>
        <v/>
      </c>
    </row>
    <row r="905" spans="1:33" ht="24.9" customHeight="1">
      <c r="A905" s="729">
        <v>890</v>
      </c>
      <c r="B905" s="742" t="str">
        <f>IF(基本情報入力シート!C942="","",基本情報入力シート!C942)</f>
        <v/>
      </c>
      <c r="C905" s="750"/>
      <c r="D905" s="750"/>
      <c r="E905" s="750"/>
      <c r="F905" s="750"/>
      <c r="G905" s="750"/>
      <c r="H905" s="750"/>
      <c r="I905" s="761"/>
      <c r="J905" s="767" t="str">
        <f>IF(基本情報入力シート!M942="","",基本情報入力シート!M942)</f>
        <v/>
      </c>
      <c r="K905" s="768" t="str">
        <f>IF(基本情報入力シート!R942="","",基本情報入力シート!R942)</f>
        <v/>
      </c>
      <c r="L905" s="768" t="str">
        <f>IF(基本情報入力シート!W942="","",基本情報入力シート!W942)</f>
        <v/>
      </c>
      <c r="M905" s="784" t="str">
        <f>IF(基本情報入力シート!X942="","",基本情報入力シート!X942)</f>
        <v/>
      </c>
      <c r="N905" s="796" t="str">
        <f>IF(基本情報入力シート!Y942="","",基本情報入力シート!Y942)</f>
        <v/>
      </c>
      <c r="O905" s="804"/>
      <c r="P905" s="808"/>
      <c r="Q905" s="813"/>
      <c r="R905" s="820"/>
      <c r="S905" s="825"/>
      <c r="T905" s="830" t="str">
        <f>IFERROR(S905*VLOOKUP(AE905,'【参考】数式用3'!$AD$3:$BA$14,MATCH(N905,'【参考】数式用3'!$AD$2:$BA$2,0)),"")</f>
        <v/>
      </c>
      <c r="U905" s="835"/>
      <c r="V905" s="842"/>
      <c r="W905" s="843"/>
      <c r="X905" s="852" t="str">
        <f>IFERROR(V905*VLOOKUP(AF905,'【参考】数式用3'!$AD$15:$BA$23,MATCH(N905,'【参考】数式用3'!$AD$2:$BA$2,0)),"")</f>
        <v/>
      </c>
      <c r="Y905" s="861"/>
      <c r="Z905" s="864"/>
      <c r="AA905" s="870"/>
      <c r="AB905" s="852" t="str">
        <f>IFERROR(AA905*VLOOKUP(AG905,'【参考】数式用3'!$AD$24:$BA$27,MATCH(N905,'【参考】数式用3'!$AD$2:$BA$2,0)),"")</f>
        <v/>
      </c>
      <c r="AC905" s="878"/>
      <c r="AD905" s="881" t="str">
        <f t="shared" si="52"/>
        <v/>
      </c>
      <c r="AE905" s="884" t="str">
        <f t="shared" si="53"/>
        <v/>
      </c>
      <c r="AF905" s="884" t="str">
        <f t="shared" si="54"/>
        <v/>
      </c>
      <c r="AG905" s="884" t="str">
        <f t="shared" si="55"/>
        <v/>
      </c>
    </row>
    <row r="906" spans="1:33" ht="24.9" customHeight="1">
      <c r="A906" s="729">
        <v>891</v>
      </c>
      <c r="B906" s="742" t="str">
        <f>IF(基本情報入力シート!C943="","",基本情報入力シート!C943)</f>
        <v/>
      </c>
      <c r="C906" s="750"/>
      <c r="D906" s="750"/>
      <c r="E906" s="750"/>
      <c r="F906" s="750"/>
      <c r="G906" s="750"/>
      <c r="H906" s="750"/>
      <c r="I906" s="761"/>
      <c r="J906" s="767" t="str">
        <f>IF(基本情報入力シート!M943="","",基本情報入力シート!M943)</f>
        <v/>
      </c>
      <c r="K906" s="768" t="str">
        <f>IF(基本情報入力シート!R943="","",基本情報入力シート!R943)</f>
        <v/>
      </c>
      <c r="L906" s="768" t="str">
        <f>IF(基本情報入力シート!W943="","",基本情報入力シート!W943)</f>
        <v/>
      </c>
      <c r="M906" s="784" t="str">
        <f>IF(基本情報入力シート!X943="","",基本情報入力シート!X943)</f>
        <v/>
      </c>
      <c r="N906" s="796" t="str">
        <f>IF(基本情報入力シート!Y943="","",基本情報入力シート!Y943)</f>
        <v/>
      </c>
      <c r="O906" s="804"/>
      <c r="P906" s="808"/>
      <c r="Q906" s="813"/>
      <c r="R906" s="820"/>
      <c r="S906" s="825"/>
      <c r="T906" s="830" t="str">
        <f>IFERROR(S906*VLOOKUP(AE906,'【参考】数式用3'!$AD$3:$BA$14,MATCH(N906,'【参考】数式用3'!$AD$2:$BA$2,0)),"")</f>
        <v/>
      </c>
      <c r="U906" s="835"/>
      <c r="V906" s="842"/>
      <c r="W906" s="843"/>
      <c r="X906" s="852" t="str">
        <f>IFERROR(V906*VLOOKUP(AF906,'【参考】数式用3'!$AD$15:$BA$23,MATCH(N906,'【参考】数式用3'!$AD$2:$BA$2,0)),"")</f>
        <v/>
      </c>
      <c r="Y906" s="861"/>
      <c r="Z906" s="864"/>
      <c r="AA906" s="870"/>
      <c r="AB906" s="852" t="str">
        <f>IFERROR(AA906*VLOOKUP(AG906,'【参考】数式用3'!$AD$24:$BA$27,MATCH(N906,'【参考】数式用3'!$AD$2:$BA$2,0)),"")</f>
        <v/>
      </c>
      <c r="AC906" s="878"/>
      <c r="AD906" s="881" t="str">
        <f t="shared" si="52"/>
        <v/>
      </c>
      <c r="AE906" s="884" t="str">
        <f t="shared" si="53"/>
        <v/>
      </c>
      <c r="AF906" s="884" t="str">
        <f t="shared" si="54"/>
        <v/>
      </c>
      <c r="AG906" s="884" t="str">
        <f t="shared" si="55"/>
        <v/>
      </c>
    </row>
    <row r="907" spans="1:33" ht="24.9" customHeight="1">
      <c r="A907" s="729">
        <v>892</v>
      </c>
      <c r="B907" s="742" t="str">
        <f>IF(基本情報入力シート!C944="","",基本情報入力シート!C944)</f>
        <v/>
      </c>
      <c r="C907" s="750"/>
      <c r="D907" s="750"/>
      <c r="E907" s="750"/>
      <c r="F907" s="750"/>
      <c r="G907" s="750"/>
      <c r="H907" s="750"/>
      <c r="I907" s="761"/>
      <c r="J907" s="767" t="str">
        <f>IF(基本情報入力シート!M944="","",基本情報入力シート!M944)</f>
        <v/>
      </c>
      <c r="K907" s="768" t="str">
        <f>IF(基本情報入力シート!R944="","",基本情報入力シート!R944)</f>
        <v/>
      </c>
      <c r="L907" s="768" t="str">
        <f>IF(基本情報入力シート!W944="","",基本情報入力シート!W944)</f>
        <v/>
      </c>
      <c r="M907" s="784" t="str">
        <f>IF(基本情報入力シート!X944="","",基本情報入力シート!X944)</f>
        <v/>
      </c>
      <c r="N907" s="796" t="str">
        <f>IF(基本情報入力シート!Y944="","",基本情報入力シート!Y944)</f>
        <v/>
      </c>
      <c r="O907" s="804"/>
      <c r="P907" s="808"/>
      <c r="Q907" s="813"/>
      <c r="R907" s="820"/>
      <c r="S907" s="825"/>
      <c r="T907" s="830" t="str">
        <f>IFERROR(S907*VLOOKUP(AE907,'【参考】数式用3'!$AD$3:$BA$14,MATCH(N907,'【参考】数式用3'!$AD$2:$BA$2,0)),"")</f>
        <v/>
      </c>
      <c r="U907" s="835"/>
      <c r="V907" s="842"/>
      <c r="W907" s="843"/>
      <c r="X907" s="852" t="str">
        <f>IFERROR(V907*VLOOKUP(AF907,'【参考】数式用3'!$AD$15:$BA$23,MATCH(N907,'【参考】数式用3'!$AD$2:$BA$2,0)),"")</f>
        <v/>
      </c>
      <c r="Y907" s="861"/>
      <c r="Z907" s="864"/>
      <c r="AA907" s="870"/>
      <c r="AB907" s="852" t="str">
        <f>IFERROR(AA907*VLOOKUP(AG907,'【参考】数式用3'!$AD$24:$BA$27,MATCH(N907,'【参考】数式用3'!$AD$2:$BA$2,0)),"")</f>
        <v/>
      </c>
      <c r="AC907" s="878"/>
      <c r="AD907" s="881" t="str">
        <f t="shared" si="52"/>
        <v/>
      </c>
      <c r="AE907" s="884" t="str">
        <f t="shared" si="53"/>
        <v/>
      </c>
      <c r="AF907" s="884" t="str">
        <f t="shared" si="54"/>
        <v/>
      </c>
      <c r="AG907" s="884" t="str">
        <f t="shared" si="55"/>
        <v/>
      </c>
    </row>
    <row r="908" spans="1:33" ht="24.9" customHeight="1">
      <c r="A908" s="729">
        <v>893</v>
      </c>
      <c r="B908" s="742" t="str">
        <f>IF(基本情報入力シート!C945="","",基本情報入力シート!C945)</f>
        <v/>
      </c>
      <c r="C908" s="750"/>
      <c r="D908" s="750"/>
      <c r="E908" s="750"/>
      <c r="F908" s="750"/>
      <c r="G908" s="750"/>
      <c r="H908" s="750"/>
      <c r="I908" s="761"/>
      <c r="J908" s="767" t="str">
        <f>IF(基本情報入力シート!M945="","",基本情報入力シート!M945)</f>
        <v/>
      </c>
      <c r="K908" s="768" t="str">
        <f>IF(基本情報入力シート!R945="","",基本情報入力シート!R945)</f>
        <v/>
      </c>
      <c r="L908" s="768" t="str">
        <f>IF(基本情報入力シート!W945="","",基本情報入力シート!W945)</f>
        <v/>
      </c>
      <c r="M908" s="784" t="str">
        <f>IF(基本情報入力シート!X945="","",基本情報入力シート!X945)</f>
        <v/>
      </c>
      <c r="N908" s="796" t="str">
        <f>IF(基本情報入力シート!Y945="","",基本情報入力シート!Y945)</f>
        <v/>
      </c>
      <c r="O908" s="804"/>
      <c r="P908" s="808"/>
      <c r="Q908" s="813"/>
      <c r="R908" s="820"/>
      <c r="S908" s="825"/>
      <c r="T908" s="830" t="str">
        <f>IFERROR(S908*VLOOKUP(AE908,'【参考】数式用3'!$AD$3:$BA$14,MATCH(N908,'【参考】数式用3'!$AD$2:$BA$2,0)),"")</f>
        <v/>
      </c>
      <c r="U908" s="835"/>
      <c r="V908" s="842"/>
      <c r="W908" s="843"/>
      <c r="X908" s="852" t="str">
        <f>IFERROR(V908*VLOOKUP(AF908,'【参考】数式用3'!$AD$15:$BA$23,MATCH(N908,'【参考】数式用3'!$AD$2:$BA$2,0)),"")</f>
        <v/>
      </c>
      <c r="Y908" s="861"/>
      <c r="Z908" s="864"/>
      <c r="AA908" s="870"/>
      <c r="AB908" s="852" t="str">
        <f>IFERROR(AA908*VLOOKUP(AG908,'【参考】数式用3'!$AD$24:$BA$27,MATCH(N908,'【参考】数式用3'!$AD$2:$BA$2,0)),"")</f>
        <v/>
      </c>
      <c r="AC908" s="878"/>
      <c r="AD908" s="881" t="str">
        <f t="shared" si="52"/>
        <v/>
      </c>
      <c r="AE908" s="884" t="str">
        <f t="shared" si="53"/>
        <v/>
      </c>
      <c r="AF908" s="884" t="str">
        <f t="shared" si="54"/>
        <v/>
      </c>
      <c r="AG908" s="884" t="str">
        <f t="shared" si="55"/>
        <v/>
      </c>
    </row>
    <row r="909" spans="1:33" ht="24.9" customHeight="1">
      <c r="A909" s="729">
        <v>894</v>
      </c>
      <c r="B909" s="742" t="str">
        <f>IF(基本情報入力シート!C946="","",基本情報入力シート!C946)</f>
        <v/>
      </c>
      <c r="C909" s="750"/>
      <c r="D909" s="750"/>
      <c r="E909" s="750"/>
      <c r="F909" s="750"/>
      <c r="G909" s="750"/>
      <c r="H909" s="750"/>
      <c r="I909" s="761"/>
      <c r="J909" s="767" t="str">
        <f>IF(基本情報入力シート!M946="","",基本情報入力シート!M946)</f>
        <v/>
      </c>
      <c r="K909" s="768" t="str">
        <f>IF(基本情報入力シート!R946="","",基本情報入力シート!R946)</f>
        <v/>
      </c>
      <c r="L909" s="768" t="str">
        <f>IF(基本情報入力シート!W946="","",基本情報入力シート!W946)</f>
        <v/>
      </c>
      <c r="M909" s="784" t="str">
        <f>IF(基本情報入力シート!X946="","",基本情報入力シート!X946)</f>
        <v/>
      </c>
      <c r="N909" s="796" t="str">
        <f>IF(基本情報入力シート!Y946="","",基本情報入力シート!Y946)</f>
        <v/>
      </c>
      <c r="O909" s="804"/>
      <c r="P909" s="808"/>
      <c r="Q909" s="813"/>
      <c r="R909" s="820"/>
      <c r="S909" s="825"/>
      <c r="T909" s="830" t="str">
        <f>IFERROR(S909*VLOOKUP(AE909,'【参考】数式用3'!$AD$3:$BA$14,MATCH(N909,'【参考】数式用3'!$AD$2:$BA$2,0)),"")</f>
        <v/>
      </c>
      <c r="U909" s="835"/>
      <c r="V909" s="842"/>
      <c r="W909" s="843"/>
      <c r="X909" s="852" t="str">
        <f>IFERROR(V909*VLOOKUP(AF909,'【参考】数式用3'!$AD$15:$BA$23,MATCH(N909,'【参考】数式用3'!$AD$2:$BA$2,0)),"")</f>
        <v/>
      </c>
      <c r="Y909" s="861"/>
      <c r="Z909" s="864"/>
      <c r="AA909" s="870"/>
      <c r="AB909" s="852" t="str">
        <f>IFERROR(AA909*VLOOKUP(AG909,'【参考】数式用3'!$AD$24:$BA$27,MATCH(N909,'【参考】数式用3'!$AD$2:$BA$2,0)),"")</f>
        <v/>
      </c>
      <c r="AC909" s="878"/>
      <c r="AD909" s="881" t="str">
        <f t="shared" si="52"/>
        <v/>
      </c>
      <c r="AE909" s="884" t="str">
        <f t="shared" si="53"/>
        <v/>
      </c>
      <c r="AF909" s="884" t="str">
        <f t="shared" si="54"/>
        <v/>
      </c>
      <c r="AG909" s="884" t="str">
        <f t="shared" si="55"/>
        <v/>
      </c>
    </row>
    <row r="910" spans="1:33" ht="24.9" customHeight="1">
      <c r="A910" s="729">
        <v>895</v>
      </c>
      <c r="B910" s="742" t="str">
        <f>IF(基本情報入力シート!C947="","",基本情報入力シート!C947)</f>
        <v/>
      </c>
      <c r="C910" s="750"/>
      <c r="D910" s="750"/>
      <c r="E910" s="750"/>
      <c r="F910" s="750"/>
      <c r="G910" s="750"/>
      <c r="H910" s="750"/>
      <c r="I910" s="761"/>
      <c r="J910" s="767" t="str">
        <f>IF(基本情報入力シート!M947="","",基本情報入力シート!M947)</f>
        <v/>
      </c>
      <c r="K910" s="768" t="str">
        <f>IF(基本情報入力シート!R947="","",基本情報入力シート!R947)</f>
        <v/>
      </c>
      <c r="L910" s="768" t="str">
        <f>IF(基本情報入力シート!W947="","",基本情報入力シート!W947)</f>
        <v/>
      </c>
      <c r="M910" s="784" t="str">
        <f>IF(基本情報入力シート!X947="","",基本情報入力シート!X947)</f>
        <v/>
      </c>
      <c r="N910" s="796" t="str">
        <f>IF(基本情報入力シート!Y947="","",基本情報入力シート!Y947)</f>
        <v/>
      </c>
      <c r="O910" s="804"/>
      <c r="P910" s="808"/>
      <c r="Q910" s="813"/>
      <c r="R910" s="820"/>
      <c r="S910" s="825"/>
      <c r="T910" s="830" t="str">
        <f>IFERROR(S910*VLOOKUP(AE910,'【参考】数式用3'!$AD$3:$BA$14,MATCH(N910,'【参考】数式用3'!$AD$2:$BA$2,0)),"")</f>
        <v/>
      </c>
      <c r="U910" s="835"/>
      <c r="V910" s="842"/>
      <c r="W910" s="843"/>
      <c r="X910" s="852" t="str">
        <f>IFERROR(V910*VLOOKUP(AF910,'【参考】数式用3'!$AD$15:$BA$23,MATCH(N910,'【参考】数式用3'!$AD$2:$BA$2,0)),"")</f>
        <v/>
      </c>
      <c r="Y910" s="861"/>
      <c r="Z910" s="864"/>
      <c r="AA910" s="870"/>
      <c r="AB910" s="852" t="str">
        <f>IFERROR(AA910*VLOOKUP(AG910,'【参考】数式用3'!$AD$24:$BA$27,MATCH(N910,'【参考】数式用3'!$AD$2:$BA$2,0)),"")</f>
        <v/>
      </c>
      <c r="AC910" s="878"/>
      <c r="AD910" s="881" t="str">
        <f t="shared" si="52"/>
        <v/>
      </c>
      <c r="AE910" s="884" t="str">
        <f t="shared" si="53"/>
        <v/>
      </c>
      <c r="AF910" s="884" t="str">
        <f t="shared" si="54"/>
        <v/>
      </c>
      <c r="AG910" s="884" t="str">
        <f t="shared" si="55"/>
        <v/>
      </c>
    </row>
    <row r="911" spans="1:33" ht="24.9" customHeight="1">
      <c r="A911" s="729">
        <v>896</v>
      </c>
      <c r="B911" s="742" t="str">
        <f>IF(基本情報入力シート!C948="","",基本情報入力シート!C948)</f>
        <v/>
      </c>
      <c r="C911" s="750"/>
      <c r="D911" s="750"/>
      <c r="E911" s="750"/>
      <c r="F911" s="750"/>
      <c r="G911" s="750"/>
      <c r="H911" s="750"/>
      <c r="I911" s="761"/>
      <c r="J911" s="767" t="str">
        <f>IF(基本情報入力シート!M948="","",基本情報入力シート!M948)</f>
        <v/>
      </c>
      <c r="K911" s="768" t="str">
        <f>IF(基本情報入力シート!R948="","",基本情報入力シート!R948)</f>
        <v/>
      </c>
      <c r="L911" s="768" t="str">
        <f>IF(基本情報入力シート!W948="","",基本情報入力シート!W948)</f>
        <v/>
      </c>
      <c r="M911" s="784" t="str">
        <f>IF(基本情報入力シート!X948="","",基本情報入力シート!X948)</f>
        <v/>
      </c>
      <c r="N911" s="796" t="str">
        <f>IF(基本情報入力シート!Y948="","",基本情報入力シート!Y948)</f>
        <v/>
      </c>
      <c r="O911" s="804"/>
      <c r="P911" s="808"/>
      <c r="Q911" s="813"/>
      <c r="R911" s="820"/>
      <c r="S911" s="825"/>
      <c r="T911" s="830" t="str">
        <f>IFERROR(S911*VLOOKUP(AE911,'【参考】数式用3'!$AD$3:$BA$14,MATCH(N911,'【参考】数式用3'!$AD$2:$BA$2,0)),"")</f>
        <v/>
      </c>
      <c r="U911" s="835"/>
      <c r="V911" s="842"/>
      <c r="W911" s="843"/>
      <c r="X911" s="852" t="str">
        <f>IFERROR(V911*VLOOKUP(AF911,'【参考】数式用3'!$AD$15:$BA$23,MATCH(N911,'【参考】数式用3'!$AD$2:$BA$2,0)),"")</f>
        <v/>
      </c>
      <c r="Y911" s="861"/>
      <c r="Z911" s="864"/>
      <c r="AA911" s="870"/>
      <c r="AB911" s="852" t="str">
        <f>IFERROR(AA911*VLOOKUP(AG911,'【参考】数式用3'!$AD$24:$BA$27,MATCH(N911,'【参考】数式用3'!$AD$2:$BA$2,0)),"")</f>
        <v/>
      </c>
      <c r="AC911" s="878"/>
      <c r="AD911" s="881" t="str">
        <f t="shared" si="52"/>
        <v/>
      </c>
      <c r="AE911" s="884" t="str">
        <f t="shared" si="53"/>
        <v/>
      </c>
      <c r="AF911" s="884" t="str">
        <f t="shared" si="54"/>
        <v/>
      </c>
      <c r="AG911" s="884" t="str">
        <f t="shared" si="55"/>
        <v/>
      </c>
    </row>
    <row r="912" spans="1:33" ht="24.9" customHeight="1">
      <c r="A912" s="729">
        <v>897</v>
      </c>
      <c r="B912" s="742" t="str">
        <f>IF(基本情報入力シート!C949="","",基本情報入力シート!C949)</f>
        <v/>
      </c>
      <c r="C912" s="750"/>
      <c r="D912" s="750"/>
      <c r="E912" s="750"/>
      <c r="F912" s="750"/>
      <c r="G912" s="750"/>
      <c r="H912" s="750"/>
      <c r="I912" s="761"/>
      <c r="J912" s="767" t="str">
        <f>IF(基本情報入力シート!M949="","",基本情報入力シート!M949)</f>
        <v/>
      </c>
      <c r="K912" s="768" t="str">
        <f>IF(基本情報入力シート!R949="","",基本情報入力シート!R949)</f>
        <v/>
      </c>
      <c r="L912" s="768" t="str">
        <f>IF(基本情報入力シート!W949="","",基本情報入力シート!W949)</f>
        <v/>
      </c>
      <c r="M912" s="784" t="str">
        <f>IF(基本情報入力シート!X949="","",基本情報入力シート!X949)</f>
        <v/>
      </c>
      <c r="N912" s="796" t="str">
        <f>IF(基本情報入力シート!Y949="","",基本情報入力シート!Y949)</f>
        <v/>
      </c>
      <c r="O912" s="804"/>
      <c r="P912" s="808"/>
      <c r="Q912" s="813"/>
      <c r="R912" s="820"/>
      <c r="S912" s="825"/>
      <c r="T912" s="830" t="str">
        <f>IFERROR(S912*VLOOKUP(AE912,'【参考】数式用3'!$AD$3:$BA$14,MATCH(N912,'【参考】数式用3'!$AD$2:$BA$2,0)),"")</f>
        <v/>
      </c>
      <c r="U912" s="835"/>
      <c r="V912" s="842"/>
      <c r="W912" s="843"/>
      <c r="X912" s="852" t="str">
        <f>IFERROR(V912*VLOOKUP(AF912,'【参考】数式用3'!$AD$15:$BA$23,MATCH(N912,'【参考】数式用3'!$AD$2:$BA$2,0)),"")</f>
        <v/>
      </c>
      <c r="Y912" s="861"/>
      <c r="Z912" s="864"/>
      <c r="AA912" s="870"/>
      <c r="AB912" s="852" t="str">
        <f>IFERROR(AA912*VLOOKUP(AG912,'【参考】数式用3'!$AD$24:$BA$27,MATCH(N912,'【参考】数式用3'!$AD$2:$BA$2,0)),"")</f>
        <v/>
      </c>
      <c r="AC912" s="878"/>
      <c r="AD912" s="881" t="str">
        <f t="shared" ref="AD912:AD975" si="56">IF(OR(U912="特定加算Ⅰ",U912="特定加算Ⅱ"),IF(OR(AND(N912&lt;&gt;"訪問型サービス（総合事業）",N912&lt;&gt;"通所型サービス（総合事業）",N912&lt;&gt;"（介護予防）短期入所生活介護",N912&lt;&gt;"（介護予防）短期入所療養介護（老健）",N912&lt;&gt;"（介護予防）短期入所療養介護 （病院等（老健以外）)",N912&lt;&gt;"（介護予防）短期入所療養介護（医療院）"),W912&lt;&gt;""),1,""),"")</f>
        <v/>
      </c>
      <c r="AE912" s="884" t="str">
        <f t="shared" ref="AE912:AE975" si="57">IF(AND(O912="",R912=""),"",O912&amp;"から"&amp;R912)</f>
        <v/>
      </c>
      <c r="AF912" s="884" t="str">
        <f t="shared" ref="AF912:AF975" si="58">IF(AND(P912="",U912=""),"",P912&amp;"から"&amp;U912)</f>
        <v/>
      </c>
      <c r="AG912" s="884" t="str">
        <f t="shared" ref="AG912:AG975" si="59">IF(AND(Q912="",Z912=""),"",Q912&amp;"から"&amp;Z912)</f>
        <v/>
      </c>
    </row>
    <row r="913" spans="1:33" ht="24.9" customHeight="1">
      <c r="A913" s="729">
        <v>898</v>
      </c>
      <c r="B913" s="742" t="str">
        <f>IF(基本情報入力シート!C950="","",基本情報入力シート!C950)</f>
        <v/>
      </c>
      <c r="C913" s="750"/>
      <c r="D913" s="750"/>
      <c r="E913" s="750"/>
      <c r="F913" s="750"/>
      <c r="G913" s="750"/>
      <c r="H913" s="750"/>
      <c r="I913" s="761"/>
      <c r="J913" s="767" t="str">
        <f>IF(基本情報入力シート!M950="","",基本情報入力シート!M950)</f>
        <v/>
      </c>
      <c r="K913" s="768" t="str">
        <f>IF(基本情報入力シート!R950="","",基本情報入力シート!R950)</f>
        <v/>
      </c>
      <c r="L913" s="768" t="str">
        <f>IF(基本情報入力シート!W950="","",基本情報入力シート!W950)</f>
        <v/>
      </c>
      <c r="M913" s="784" t="str">
        <f>IF(基本情報入力シート!X950="","",基本情報入力シート!X950)</f>
        <v/>
      </c>
      <c r="N913" s="796" t="str">
        <f>IF(基本情報入力シート!Y950="","",基本情報入力シート!Y950)</f>
        <v/>
      </c>
      <c r="O913" s="804"/>
      <c r="P913" s="808"/>
      <c r="Q913" s="813"/>
      <c r="R913" s="820"/>
      <c r="S913" s="825"/>
      <c r="T913" s="830" t="str">
        <f>IFERROR(S913*VLOOKUP(AE913,'【参考】数式用3'!$AD$3:$BA$14,MATCH(N913,'【参考】数式用3'!$AD$2:$BA$2,0)),"")</f>
        <v/>
      </c>
      <c r="U913" s="835"/>
      <c r="V913" s="842"/>
      <c r="W913" s="843"/>
      <c r="X913" s="852" t="str">
        <f>IFERROR(V913*VLOOKUP(AF913,'【参考】数式用3'!$AD$15:$BA$23,MATCH(N913,'【参考】数式用3'!$AD$2:$BA$2,0)),"")</f>
        <v/>
      </c>
      <c r="Y913" s="861"/>
      <c r="Z913" s="864"/>
      <c r="AA913" s="870"/>
      <c r="AB913" s="852" t="str">
        <f>IFERROR(AA913*VLOOKUP(AG913,'【参考】数式用3'!$AD$24:$BA$27,MATCH(N913,'【参考】数式用3'!$AD$2:$BA$2,0)),"")</f>
        <v/>
      </c>
      <c r="AC913" s="878"/>
      <c r="AD913" s="881" t="str">
        <f t="shared" si="56"/>
        <v/>
      </c>
      <c r="AE913" s="884" t="str">
        <f t="shared" si="57"/>
        <v/>
      </c>
      <c r="AF913" s="884" t="str">
        <f t="shared" si="58"/>
        <v/>
      </c>
      <c r="AG913" s="884" t="str">
        <f t="shared" si="59"/>
        <v/>
      </c>
    </row>
    <row r="914" spans="1:33" ht="24.9" customHeight="1">
      <c r="A914" s="729">
        <v>899</v>
      </c>
      <c r="B914" s="742" t="str">
        <f>IF(基本情報入力シート!C951="","",基本情報入力シート!C951)</f>
        <v/>
      </c>
      <c r="C914" s="750"/>
      <c r="D914" s="750"/>
      <c r="E914" s="750"/>
      <c r="F914" s="750"/>
      <c r="G914" s="750"/>
      <c r="H914" s="750"/>
      <c r="I914" s="761"/>
      <c r="J914" s="767" t="str">
        <f>IF(基本情報入力シート!M951="","",基本情報入力シート!M951)</f>
        <v/>
      </c>
      <c r="K914" s="768" t="str">
        <f>IF(基本情報入力シート!R951="","",基本情報入力シート!R951)</f>
        <v/>
      </c>
      <c r="L914" s="768" t="str">
        <f>IF(基本情報入力シート!W951="","",基本情報入力シート!W951)</f>
        <v/>
      </c>
      <c r="M914" s="784" t="str">
        <f>IF(基本情報入力シート!X951="","",基本情報入力シート!X951)</f>
        <v/>
      </c>
      <c r="N914" s="796" t="str">
        <f>IF(基本情報入力シート!Y951="","",基本情報入力シート!Y951)</f>
        <v/>
      </c>
      <c r="O914" s="804"/>
      <c r="P914" s="808"/>
      <c r="Q914" s="813"/>
      <c r="R914" s="820"/>
      <c r="S914" s="825"/>
      <c r="T914" s="830" t="str">
        <f>IFERROR(S914*VLOOKUP(AE914,'【参考】数式用3'!$AD$3:$BA$14,MATCH(N914,'【参考】数式用3'!$AD$2:$BA$2,0)),"")</f>
        <v/>
      </c>
      <c r="U914" s="835"/>
      <c r="V914" s="842"/>
      <c r="W914" s="843"/>
      <c r="X914" s="852" t="str">
        <f>IFERROR(V914*VLOOKUP(AF914,'【参考】数式用3'!$AD$15:$BA$23,MATCH(N914,'【参考】数式用3'!$AD$2:$BA$2,0)),"")</f>
        <v/>
      </c>
      <c r="Y914" s="861"/>
      <c r="Z914" s="864"/>
      <c r="AA914" s="870"/>
      <c r="AB914" s="852" t="str">
        <f>IFERROR(AA914*VLOOKUP(AG914,'【参考】数式用3'!$AD$24:$BA$27,MATCH(N914,'【参考】数式用3'!$AD$2:$BA$2,0)),"")</f>
        <v/>
      </c>
      <c r="AC914" s="878"/>
      <c r="AD914" s="881" t="str">
        <f t="shared" si="56"/>
        <v/>
      </c>
      <c r="AE914" s="884" t="str">
        <f t="shared" si="57"/>
        <v/>
      </c>
      <c r="AF914" s="884" t="str">
        <f t="shared" si="58"/>
        <v/>
      </c>
      <c r="AG914" s="884" t="str">
        <f t="shared" si="59"/>
        <v/>
      </c>
    </row>
    <row r="915" spans="1:33" ht="24.9" customHeight="1">
      <c r="A915" s="729">
        <v>900</v>
      </c>
      <c r="B915" s="742" t="str">
        <f>IF(基本情報入力シート!C952="","",基本情報入力シート!C952)</f>
        <v/>
      </c>
      <c r="C915" s="750"/>
      <c r="D915" s="750"/>
      <c r="E915" s="750"/>
      <c r="F915" s="750"/>
      <c r="G915" s="750"/>
      <c r="H915" s="750"/>
      <c r="I915" s="761"/>
      <c r="J915" s="767" t="str">
        <f>IF(基本情報入力シート!M952="","",基本情報入力シート!M952)</f>
        <v/>
      </c>
      <c r="K915" s="768" t="str">
        <f>IF(基本情報入力シート!R952="","",基本情報入力シート!R952)</f>
        <v/>
      </c>
      <c r="L915" s="768" t="str">
        <f>IF(基本情報入力シート!W952="","",基本情報入力シート!W952)</f>
        <v/>
      </c>
      <c r="M915" s="784" t="str">
        <f>IF(基本情報入力シート!X952="","",基本情報入力シート!X952)</f>
        <v/>
      </c>
      <c r="N915" s="796" t="str">
        <f>IF(基本情報入力シート!Y952="","",基本情報入力シート!Y952)</f>
        <v/>
      </c>
      <c r="O915" s="804"/>
      <c r="P915" s="808"/>
      <c r="Q915" s="813"/>
      <c r="R915" s="820"/>
      <c r="S915" s="825"/>
      <c r="T915" s="830" t="str">
        <f>IFERROR(S915*VLOOKUP(AE915,'【参考】数式用3'!$AD$3:$BA$14,MATCH(N915,'【参考】数式用3'!$AD$2:$BA$2,0)),"")</f>
        <v/>
      </c>
      <c r="U915" s="835"/>
      <c r="V915" s="842"/>
      <c r="W915" s="843"/>
      <c r="X915" s="852" t="str">
        <f>IFERROR(V915*VLOOKUP(AF915,'【参考】数式用3'!$AD$15:$BA$23,MATCH(N915,'【参考】数式用3'!$AD$2:$BA$2,0)),"")</f>
        <v/>
      </c>
      <c r="Y915" s="861"/>
      <c r="Z915" s="864"/>
      <c r="AA915" s="870"/>
      <c r="AB915" s="852" t="str">
        <f>IFERROR(AA915*VLOOKUP(AG915,'【参考】数式用3'!$AD$24:$BA$27,MATCH(N915,'【参考】数式用3'!$AD$2:$BA$2,0)),"")</f>
        <v/>
      </c>
      <c r="AC915" s="878"/>
      <c r="AD915" s="881" t="str">
        <f t="shared" si="56"/>
        <v/>
      </c>
      <c r="AE915" s="884" t="str">
        <f t="shared" si="57"/>
        <v/>
      </c>
      <c r="AF915" s="884" t="str">
        <f t="shared" si="58"/>
        <v/>
      </c>
      <c r="AG915" s="884" t="str">
        <f t="shared" si="59"/>
        <v/>
      </c>
    </row>
    <row r="916" spans="1:33" ht="24.9" customHeight="1">
      <c r="A916" s="729">
        <v>901</v>
      </c>
      <c r="B916" s="742" t="str">
        <f>IF(基本情報入力シート!C953="","",基本情報入力シート!C953)</f>
        <v/>
      </c>
      <c r="C916" s="750"/>
      <c r="D916" s="750"/>
      <c r="E916" s="750"/>
      <c r="F916" s="750"/>
      <c r="G916" s="750"/>
      <c r="H916" s="750"/>
      <c r="I916" s="761"/>
      <c r="J916" s="767" t="str">
        <f>IF(基本情報入力シート!M953="","",基本情報入力シート!M953)</f>
        <v/>
      </c>
      <c r="K916" s="768" t="str">
        <f>IF(基本情報入力シート!R953="","",基本情報入力シート!R953)</f>
        <v/>
      </c>
      <c r="L916" s="768" t="str">
        <f>IF(基本情報入力シート!W953="","",基本情報入力シート!W953)</f>
        <v/>
      </c>
      <c r="M916" s="784" t="str">
        <f>IF(基本情報入力シート!X953="","",基本情報入力シート!X953)</f>
        <v/>
      </c>
      <c r="N916" s="796" t="str">
        <f>IF(基本情報入力シート!Y953="","",基本情報入力シート!Y953)</f>
        <v/>
      </c>
      <c r="O916" s="804"/>
      <c r="P916" s="808"/>
      <c r="Q916" s="813"/>
      <c r="R916" s="820"/>
      <c r="S916" s="825"/>
      <c r="T916" s="830" t="str">
        <f>IFERROR(S916*VLOOKUP(AE916,'【参考】数式用3'!$AD$3:$BA$14,MATCH(N916,'【参考】数式用3'!$AD$2:$BA$2,0)),"")</f>
        <v/>
      </c>
      <c r="U916" s="835"/>
      <c r="V916" s="842"/>
      <c r="W916" s="843"/>
      <c r="X916" s="852" t="str">
        <f>IFERROR(V916*VLOOKUP(AF916,'【参考】数式用3'!$AD$15:$BA$23,MATCH(N916,'【参考】数式用3'!$AD$2:$BA$2,0)),"")</f>
        <v/>
      </c>
      <c r="Y916" s="861"/>
      <c r="Z916" s="864"/>
      <c r="AA916" s="870"/>
      <c r="AB916" s="852" t="str">
        <f>IFERROR(AA916*VLOOKUP(AG916,'【参考】数式用3'!$AD$24:$BA$27,MATCH(N916,'【参考】数式用3'!$AD$2:$BA$2,0)),"")</f>
        <v/>
      </c>
      <c r="AC916" s="878"/>
      <c r="AD916" s="881" t="str">
        <f t="shared" si="56"/>
        <v/>
      </c>
      <c r="AE916" s="884" t="str">
        <f t="shared" si="57"/>
        <v/>
      </c>
      <c r="AF916" s="884" t="str">
        <f t="shared" si="58"/>
        <v/>
      </c>
      <c r="AG916" s="884" t="str">
        <f t="shared" si="59"/>
        <v/>
      </c>
    </row>
    <row r="917" spans="1:33" ht="24.9" customHeight="1">
      <c r="A917" s="729">
        <v>902</v>
      </c>
      <c r="B917" s="742" t="str">
        <f>IF(基本情報入力シート!C954="","",基本情報入力シート!C954)</f>
        <v/>
      </c>
      <c r="C917" s="750"/>
      <c r="D917" s="750"/>
      <c r="E917" s="750"/>
      <c r="F917" s="750"/>
      <c r="G917" s="750"/>
      <c r="H917" s="750"/>
      <c r="I917" s="761"/>
      <c r="J917" s="767" t="str">
        <f>IF(基本情報入力シート!M954="","",基本情報入力シート!M954)</f>
        <v/>
      </c>
      <c r="K917" s="768" t="str">
        <f>IF(基本情報入力シート!R954="","",基本情報入力シート!R954)</f>
        <v/>
      </c>
      <c r="L917" s="768" t="str">
        <f>IF(基本情報入力シート!W954="","",基本情報入力シート!W954)</f>
        <v/>
      </c>
      <c r="M917" s="784" t="str">
        <f>IF(基本情報入力シート!X954="","",基本情報入力シート!X954)</f>
        <v/>
      </c>
      <c r="N917" s="796" t="str">
        <f>IF(基本情報入力シート!Y954="","",基本情報入力シート!Y954)</f>
        <v/>
      </c>
      <c r="O917" s="804"/>
      <c r="P917" s="808"/>
      <c r="Q917" s="813"/>
      <c r="R917" s="820"/>
      <c r="S917" s="825"/>
      <c r="T917" s="830" t="str">
        <f>IFERROR(S917*VLOOKUP(AE917,'【参考】数式用3'!$AD$3:$BA$14,MATCH(N917,'【参考】数式用3'!$AD$2:$BA$2,0)),"")</f>
        <v/>
      </c>
      <c r="U917" s="835"/>
      <c r="V917" s="842"/>
      <c r="W917" s="843"/>
      <c r="X917" s="852" t="str">
        <f>IFERROR(V917*VLOOKUP(AF917,'【参考】数式用3'!$AD$15:$BA$23,MATCH(N917,'【参考】数式用3'!$AD$2:$BA$2,0)),"")</f>
        <v/>
      </c>
      <c r="Y917" s="861"/>
      <c r="Z917" s="864"/>
      <c r="AA917" s="870"/>
      <c r="AB917" s="852" t="str">
        <f>IFERROR(AA917*VLOOKUP(AG917,'【参考】数式用3'!$AD$24:$BA$27,MATCH(N917,'【参考】数式用3'!$AD$2:$BA$2,0)),"")</f>
        <v/>
      </c>
      <c r="AC917" s="878"/>
      <c r="AD917" s="881" t="str">
        <f t="shared" si="56"/>
        <v/>
      </c>
      <c r="AE917" s="884" t="str">
        <f t="shared" si="57"/>
        <v/>
      </c>
      <c r="AF917" s="884" t="str">
        <f t="shared" si="58"/>
        <v/>
      </c>
      <c r="AG917" s="884" t="str">
        <f t="shared" si="59"/>
        <v/>
      </c>
    </row>
    <row r="918" spans="1:33" ht="24.9" customHeight="1">
      <c r="A918" s="729">
        <v>903</v>
      </c>
      <c r="B918" s="742" t="str">
        <f>IF(基本情報入力シート!C955="","",基本情報入力シート!C955)</f>
        <v/>
      </c>
      <c r="C918" s="750"/>
      <c r="D918" s="750"/>
      <c r="E918" s="750"/>
      <c r="F918" s="750"/>
      <c r="G918" s="750"/>
      <c r="H918" s="750"/>
      <c r="I918" s="761"/>
      <c r="J918" s="767" t="str">
        <f>IF(基本情報入力シート!M955="","",基本情報入力シート!M955)</f>
        <v/>
      </c>
      <c r="K918" s="768" t="str">
        <f>IF(基本情報入力シート!R955="","",基本情報入力シート!R955)</f>
        <v/>
      </c>
      <c r="L918" s="768" t="str">
        <f>IF(基本情報入力シート!W955="","",基本情報入力シート!W955)</f>
        <v/>
      </c>
      <c r="M918" s="784" t="str">
        <f>IF(基本情報入力シート!X955="","",基本情報入力シート!X955)</f>
        <v/>
      </c>
      <c r="N918" s="796" t="str">
        <f>IF(基本情報入力シート!Y955="","",基本情報入力シート!Y955)</f>
        <v/>
      </c>
      <c r="O918" s="804"/>
      <c r="P918" s="808"/>
      <c r="Q918" s="813"/>
      <c r="R918" s="820"/>
      <c r="S918" s="825"/>
      <c r="T918" s="830" t="str">
        <f>IFERROR(S918*VLOOKUP(AE918,'【参考】数式用3'!$AD$3:$BA$14,MATCH(N918,'【参考】数式用3'!$AD$2:$BA$2,0)),"")</f>
        <v/>
      </c>
      <c r="U918" s="835"/>
      <c r="V918" s="842"/>
      <c r="W918" s="843"/>
      <c r="X918" s="852" t="str">
        <f>IFERROR(V918*VLOOKUP(AF918,'【参考】数式用3'!$AD$15:$BA$23,MATCH(N918,'【参考】数式用3'!$AD$2:$BA$2,0)),"")</f>
        <v/>
      </c>
      <c r="Y918" s="861"/>
      <c r="Z918" s="864"/>
      <c r="AA918" s="870"/>
      <c r="AB918" s="852" t="str">
        <f>IFERROR(AA918*VLOOKUP(AG918,'【参考】数式用3'!$AD$24:$BA$27,MATCH(N918,'【参考】数式用3'!$AD$2:$BA$2,0)),"")</f>
        <v/>
      </c>
      <c r="AC918" s="878"/>
      <c r="AD918" s="881" t="str">
        <f t="shared" si="56"/>
        <v/>
      </c>
      <c r="AE918" s="884" t="str">
        <f t="shared" si="57"/>
        <v/>
      </c>
      <c r="AF918" s="884" t="str">
        <f t="shared" si="58"/>
        <v/>
      </c>
      <c r="AG918" s="884" t="str">
        <f t="shared" si="59"/>
        <v/>
      </c>
    </row>
    <row r="919" spans="1:33" ht="24.9" customHeight="1">
      <c r="A919" s="729">
        <v>904</v>
      </c>
      <c r="B919" s="742" t="str">
        <f>IF(基本情報入力シート!C956="","",基本情報入力シート!C956)</f>
        <v/>
      </c>
      <c r="C919" s="750"/>
      <c r="D919" s="750"/>
      <c r="E919" s="750"/>
      <c r="F919" s="750"/>
      <c r="G919" s="750"/>
      <c r="H919" s="750"/>
      <c r="I919" s="761"/>
      <c r="J919" s="767" t="str">
        <f>IF(基本情報入力シート!M956="","",基本情報入力シート!M956)</f>
        <v/>
      </c>
      <c r="K919" s="768" t="str">
        <f>IF(基本情報入力シート!R956="","",基本情報入力シート!R956)</f>
        <v/>
      </c>
      <c r="L919" s="768" t="str">
        <f>IF(基本情報入力シート!W956="","",基本情報入力シート!W956)</f>
        <v/>
      </c>
      <c r="M919" s="784" t="str">
        <f>IF(基本情報入力シート!X956="","",基本情報入力シート!X956)</f>
        <v/>
      </c>
      <c r="N919" s="796" t="str">
        <f>IF(基本情報入力シート!Y956="","",基本情報入力シート!Y956)</f>
        <v/>
      </c>
      <c r="O919" s="804"/>
      <c r="P919" s="808"/>
      <c r="Q919" s="813"/>
      <c r="R919" s="820"/>
      <c r="S919" s="825"/>
      <c r="T919" s="830" t="str">
        <f>IFERROR(S919*VLOOKUP(AE919,'【参考】数式用3'!$AD$3:$BA$14,MATCH(N919,'【参考】数式用3'!$AD$2:$BA$2,0)),"")</f>
        <v/>
      </c>
      <c r="U919" s="835"/>
      <c r="V919" s="842"/>
      <c r="W919" s="843"/>
      <c r="X919" s="852" t="str">
        <f>IFERROR(V919*VLOOKUP(AF919,'【参考】数式用3'!$AD$15:$BA$23,MATCH(N919,'【参考】数式用3'!$AD$2:$BA$2,0)),"")</f>
        <v/>
      </c>
      <c r="Y919" s="861"/>
      <c r="Z919" s="864"/>
      <c r="AA919" s="870"/>
      <c r="AB919" s="852" t="str">
        <f>IFERROR(AA919*VLOOKUP(AG919,'【参考】数式用3'!$AD$24:$BA$27,MATCH(N919,'【参考】数式用3'!$AD$2:$BA$2,0)),"")</f>
        <v/>
      </c>
      <c r="AC919" s="878"/>
      <c r="AD919" s="881" t="str">
        <f t="shared" si="56"/>
        <v/>
      </c>
      <c r="AE919" s="884" t="str">
        <f t="shared" si="57"/>
        <v/>
      </c>
      <c r="AF919" s="884" t="str">
        <f t="shared" si="58"/>
        <v/>
      </c>
      <c r="AG919" s="884" t="str">
        <f t="shared" si="59"/>
        <v/>
      </c>
    </row>
    <row r="920" spans="1:33" ht="24.9" customHeight="1">
      <c r="A920" s="729">
        <v>905</v>
      </c>
      <c r="B920" s="742" t="str">
        <f>IF(基本情報入力シート!C957="","",基本情報入力シート!C957)</f>
        <v/>
      </c>
      <c r="C920" s="750"/>
      <c r="D920" s="750"/>
      <c r="E920" s="750"/>
      <c r="F920" s="750"/>
      <c r="G920" s="750"/>
      <c r="H920" s="750"/>
      <c r="I920" s="761"/>
      <c r="J920" s="767" t="str">
        <f>IF(基本情報入力シート!M957="","",基本情報入力シート!M957)</f>
        <v/>
      </c>
      <c r="K920" s="768" t="str">
        <f>IF(基本情報入力シート!R957="","",基本情報入力シート!R957)</f>
        <v/>
      </c>
      <c r="L920" s="768" t="str">
        <f>IF(基本情報入力シート!W957="","",基本情報入力シート!W957)</f>
        <v/>
      </c>
      <c r="M920" s="784" t="str">
        <f>IF(基本情報入力シート!X957="","",基本情報入力シート!X957)</f>
        <v/>
      </c>
      <c r="N920" s="796" t="str">
        <f>IF(基本情報入力シート!Y957="","",基本情報入力シート!Y957)</f>
        <v/>
      </c>
      <c r="O920" s="804"/>
      <c r="P920" s="808"/>
      <c r="Q920" s="813"/>
      <c r="R920" s="820"/>
      <c r="S920" s="825"/>
      <c r="T920" s="830" t="str">
        <f>IFERROR(S920*VLOOKUP(AE920,'【参考】数式用3'!$AD$3:$BA$14,MATCH(N920,'【参考】数式用3'!$AD$2:$BA$2,0)),"")</f>
        <v/>
      </c>
      <c r="U920" s="835"/>
      <c r="V920" s="842"/>
      <c r="W920" s="843"/>
      <c r="X920" s="852" t="str">
        <f>IFERROR(V920*VLOOKUP(AF920,'【参考】数式用3'!$AD$15:$BA$23,MATCH(N920,'【参考】数式用3'!$AD$2:$BA$2,0)),"")</f>
        <v/>
      </c>
      <c r="Y920" s="861"/>
      <c r="Z920" s="864"/>
      <c r="AA920" s="870"/>
      <c r="AB920" s="852" t="str">
        <f>IFERROR(AA920*VLOOKUP(AG920,'【参考】数式用3'!$AD$24:$BA$27,MATCH(N920,'【参考】数式用3'!$AD$2:$BA$2,0)),"")</f>
        <v/>
      </c>
      <c r="AC920" s="878"/>
      <c r="AD920" s="881" t="str">
        <f t="shared" si="56"/>
        <v/>
      </c>
      <c r="AE920" s="884" t="str">
        <f t="shared" si="57"/>
        <v/>
      </c>
      <c r="AF920" s="884" t="str">
        <f t="shared" si="58"/>
        <v/>
      </c>
      <c r="AG920" s="884" t="str">
        <f t="shared" si="59"/>
        <v/>
      </c>
    </row>
    <row r="921" spans="1:33" ht="24.9" customHeight="1">
      <c r="A921" s="729">
        <v>906</v>
      </c>
      <c r="B921" s="742" t="str">
        <f>IF(基本情報入力シート!C958="","",基本情報入力シート!C958)</f>
        <v/>
      </c>
      <c r="C921" s="750"/>
      <c r="D921" s="750"/>
      <c r="E921" s="750"/>
      <c r="F921" s="750"/>
      <c r="G921" s="750"/>
      <c r="H921" s="750"/>
      <c r="I921" s="761"/>
      <c r="J921" s="767" t="str">
        <f>IF(基本情報入力シート!M958="","",基本情報入力シート!M958)</f>
        <v/>
      </c>
      <c r="K921" s="768" t="str">
        <f>IF(基本情報入力シート!R958="","",基本情報入力シート!R958)</f>
        <v/>
      </c>
      <c r="L921" s="768" t="str">
        <f>IF(基本情報入力シート!W958="","",基本情報入力シート!W958)</f>
        <v/>
      </c>
      <c r="M921" s="784" t="str">
        <f>IF(基本情報入力シート!X958="","",基本情報入力シート!X958)</f>
        <v/>
      </c>
      <c r="N921" s="796" t="str">
        <f>IF(基本情報入力シート!Y958="","",基本情報入力シート!Y958)</f>
        <v/>
      </c>
      <c r="O921" s="804"/>
      <c r="P921" s="808"/>
      <c r="Q921" s="813"/>
      <c r="R921" s="820"/>
      <c r="S921" s="825"/>
      <c r="T921" s="830" t="str">
        <f>IFERROR(S921*VLOOKUP(AE921,'【参考】数式用3'!$AD$3:$BA$14,MATCH(N921,'【参考】数式用3'!$AD$2:$BA$2,0)),"")</f>
        <v/>
      </c>
      <c r="U921" s="835"/>
      <c r="V921" s="842"/>
      <c r="W921" s="843"/>
      <c r="X921" s="852" t="str">
        <f>IFERROR(V921*VLOOKUP(AF921,'【参考】数式用3'!$AD$15:$BA$23,MATCH(N921,'【参考】数式用3'!$AD$2:$BA$2,0)),"")</f>
        <v/>
      </c>
      <c r="Y921" s="861"/>
      <c r="Z921" s="864"/>
      <c r="AA921" s="870"/>
      <c r="AB921" s="852" t="str">
        <f>IFERROR(AA921*VLOOKUP(AG921,'【参考】数式用3'!$AD$24:$BA$27,MATCH(N921,'【参考】数式用3'!$AD$2:$BA$2,0)),"")</f>
        <v/>
      </c>
      <c r="AC921" s="878"/>
      <c r="AD921" s="881" t="str">
        <f t="shared" si="56"/>
        <v/>
      </c>
      <c r="AE921" s="884" t="str">
        <f t="shared" si="57"/>
        <v/>
      </c>
      <c r="AF921" s="884" t="str">
        <f t="shared" si="58"/>
        <v/>
      </c>
      <c r="AG921" s="884" t="str">
        <f t="shared" si="59"/>
        <v/>
      </c>
    </row>
    <row r="922" spans="1:33" ht="24.9" customHeight="1">
      <c r="A922" s="729">
        <v>907</v>
      </c>
      <c r="B922" s="742" t="str">
        <f>IF(基本情報入力シート!C959="","",基本情報入力シート!C959)</f>
        <v/>
      </c>
      <c r="C922" s="750"/>
      <c r="D922" s="750"/>
      <c r="E922" s="750"/>
      <c r="F922" s="750"/>
      <c r="G922" s="750"/>
      <c r="H922" s="750"/>
      <c r="I922" s="761"/>
      <c r="J922" s="767" t="str">
        <f>IF(基本情報入力シート!M959="","",基本情報入力シート!M959)</f>
        <v/>
      </c>
      <c r="K922" s="768" t="str">
        <f>IF(基本情報入力シート!R959="","",基本情報入力シート!R959)</f>
        <v/>
      </c>
      <c r="L922" s="768" t="str">
        <f>IF(基本情報入力シート!W959="","",基本情報入力シート!W959)</f>
        <v/>
      </c>
      <c r="M922" s="784" t="str">
        <f>IF(基本情報入力シート!X959="","",基本情報入力シート!X959)</f>
        <v/>
      </c>
      <c r="N922" s="796" t="str">
        <f>IF(基本情報入力シート!Y959="","",基本情報入力シート!Y959)</f>
        <v/>
      </c>
      <c r="O922" s="804"/>
      <c r="P922" s="808"/>
      <c r="Q922" s="813"/>
      <c r="R922" s="820"/>
      <c r="S922" s="825"/>
      <c r="T922" s="830" t="str">
        <f>IFERROR(S922*VLOOKUP(AE922,'【参考】数式用3'!$AD$3:$BA$14,MATCH(N922,'【参考】数式用3'!$AD$2:$BA$2,0)),"")</f>
        <v/>
      </c>
      <c r="U922" s="835"/>
      <c r="V922" s="842"/>
      <c r="W922" s="843"/>
      <c r="X922" s="852" t="str">
        <f>IFERROR(V922*VLOOKUP(AF922,'【参考】数式用3'!$AD$15:$BA$23,MATCH(N922,'【参考】数式用3'!$AD$2:$BA$2,0)),"")</f>
        <v/>
      </c>
      <c r="Y922" s="861"/>
      <c r="Z922" s="864"/>
      <c r="AA922" s="870"/>
      <c r="AB922" s="852" t="str">
        <f>IFERROR(AA922*VLOOKUP(AG922,'【参考】数式用3'!$AD$24:$BA$27,MATCH(N922,'【参考】数式用3'!$AD$2:$BA$2,0)),"")</f>
        <v/>
      </c>
      <c r="AC922" s="878"/>
      <c r="AD922" s="881" t="str">
        <f t="shared" si="56"/>
        <v/>
      </c>
      <c r="AE922" s="884" t="str">
        <f t="shared" si="57"/>
        <v/>
      </c>
      <c r="AF922" s="884" t="str">
        <f t="shared" si="58"/>
        <v/>
      </c>
      <c r="AG922" s="884" t="str">
        <f t="shared" si="59"/>
        <v/>
      </c>
    </row>
    <row r="923" spans="1:33" ht="24.9" customHeight="1">
      <c r="A923" s="729">
        <v>908</v>
      </c>
      <c r="B923" s="742" t="str">
        <f>IF(基本情報入力シート!C960="","",基本情報入力シート!C960)</f>
        <v/>
      </c>
      <c r="C923" s="750"/>
      <c r="D923" s="750"/>
      <c r="E923" s="750"/>
      <c r="F923" s="750"/>
      <c r="G923" s="750"/>
      <c r="H923" s="750"/>
      <c r="I923" s="761"/>
      <c r="J923" s="767" t="str">
        <f>IF(基本情報入力シート!M960="","",基本情報入力シート!M960)</f>
        <v/>
      </c>
      <c r="K923" s="768" t="str">
        <f>IF(基本情報入力シート!R960="","",基本情報入力シート!R960)</f>
        <v/>
      </c>
      <c r="L923" s="768" t="str">
        <f>IF(基本情報入力シート!W960="","",基本情報入力シート!W960)</f>
        <v/>
      </c>
      <c r="M923" s="784" t="str">
        <f>IF(基本情報入力シート!X960="","",基本情報入力シート!X960)</f>
        <v/>
      </c>
      <c r="N923" s="796" t="str">
        <f>IF(基本情報入力シート!Y960="","",基本情報入力シート!Y960)</f>
        <v/>
      </c>
      <c r="O923" s="804"/>
      <c r="P923" s="808"/>
      <c r="Q923" s="813"/>
      <c r="R923" s="820"/>
      <c r="S923" s="825"/>
      <c r="T923" s="830" t="str">
        <f>IFERROR(S923*VLOOKUP(AE923,'【参考】数式用3'!$AD$3:$BA$14,MATCH(N923,'【参考】数式用3'!$AD$2:$BA$2,0)),"")</f>
        <v/>
      </c>
      <c r="U923" s="835"/>
      <c r="V923" s="842"/>
      <c r="W923" s="843"/>
      <c r="X923" s="852" t="str">
        <f>IFERROR(V923*VLOOKUP(AF923,'【参考】数式用3'!$AD$15:$BA$23,MATCH(N923,'【参考】数式用3'!$AD$2:$BA$2,0)),"")</f>
        <v/>
      </c>
      <c r="Y923" s="861"/>
      <c r="Z923" s="864"/>
      <c r="AA923" s="870"/>
      <c r="AB923" s="852" t="str">
        <f>IFERROR(AA923*VLOOKUP(AG923,'【参考】数式用3'!$AD$24:$BA$27,MATCH(N923,'【参考】数式用3'!$AD$2:$BA$2,0)),"")</f>
        <v/>
      </c>
      <c r="AC923" s="878"/>
      <c r="AD923" s="881" t="str">
        <f t="shared" si="56"/>
        <v/>
      </c>
      <c r="AE923" s="884" t="str">
        <f t="shared" si="57"/>
        <v/>
      </c>
      <c r="AF923" s="884" t="str">
        <f t="shared" si="58"/>
        <v/>
      </c>
      <c r="AG923" s="884" t="str">
        <f t="shared" si="59"/>
        <v/>
      </c>
    </row>
    <row r="924" spans="1:33" ht="24.9" customHeight="1">
      <c r="A924" s="729">
        <v>909</v>
      </c>
      <c r="B924" s="742" t="str">
        <f>IF(基本情報入力シート!C961="","",基本情報入力シート!C961)</f>
        <v/>
      </c>
      <c r="C924" s="750"/>
      <c r="D924" s="750"/>
      <c r="E924" s="750"/>
      <c r="F924" s="750"/>
      <c r="G924" s="750"/>
      <c r="H924" s="750"/>
      <c r="I924" s="761"/>
      <c r="J924" s="767" t="str">
        <f>IF(基本情報入力シート!M961="","",基本情報入力シート!M961)</f>
        <v/>
      </c>
      <c r="K924" s="768" t="str">
        <f>IF(基本情報入力シート!R961="","",基本情報入力シート!R961)</f>
        <v/>
      </c>
      <c r="L924" s="768" t="str">
        <f>IF(基本情報入力シート!W961="","",基本情報入力シート!W961)</f>
        <v/>
      </c>
      <c r="M924" s="784" t="str">
        <f>IF(基本情報入力シート!X961="","",基本情報入力シート!X961)</f>
        <v/>
      </c>
      <c r="N924" s="796" t="str">
        <f>IF(基本情報入力シート!Y961="","",基本情報入力シート!Y961)</f>
        <v/>
      </c>
      <c r="O924" s="804"/>
      <c r="P924" s="808"/>
      <c r="Q924" s="813"/>
      <c r="R924" s="820"/>
      <c r="S924" s="825"/>
      <c r="T924" s="830" t="str">
        <f>IFERROR(S924*VLOOKUP(AE924,'【参考】数式用3'!$AD$3:$BA$14,MATCH(N924,'【参考】数式用3'!$AD$2:$BA$2,0)),"")</f>
        <v/>
      </c>
      <c r="U924" s="835"/>
      <c r="V924" s="842"/>
      <c r="W924" s="843"/>
      <c r="X924" s="852" t="str">
        <f>IFERROR(V924*VLOOKUP(AF924,'【参考】数式用3'!$AD$15:$BA$23,MATCH(N924,'【参考】数式用3'!$AD$2:$BA$2,0)),"")</f>
        <v/>
      </c>
      <c r="Y924" s="861"/>
      <c r="Z924" s="864"/>
      <c r="AA924" s="870"/>
      <c r="AB924" s="852" t="str">
        <f>IFERROR(AA924*VLOOKUP(AG924,'【参考】数式用3'!$AD$24:$BA$27,MATCH(N924,'【参考】数式用3'!$AD$2:$BA$2,0)),"")</f>
        <v/>
      </c>
      <c r="AC924" s="878"/>
      <c r="AD924" s="881" t="str">
        <f t="shared" si="56"/>
        <v/>
      </c>
      <c r="AE924" s="884" t="str">
        <f t="shared" si="57"/>
        <v/>
      </c>
      <c r="AF924" s="884" t="str">
        <f t="shared" si="58"/>
        <v/>
      </c>
      <c r="AG924" s="884" t="str">
        <f t="shared" si="59"/>
        <v/>
      </c>
    </row>
    <row r="925" spans="1:33" ht="24.9" customHeight="1">
      <c r="A925" s="729">
        <v>910</v>
      </c>
      <c r="B925" s="742" t="str">
        <f>IF(基本情報入力シート!C962="","",基本情報入力シート!C962)</f>
        <v/>
      </c>
      <c r="C925" s="750"/>
      <c r="D925" s="750"/>
      <c r="E925" s="750"/>
      <c r="F925" s="750"/>
      <c r="G925" s="750"/>
      <c r="H925" s="750"/>
      <c r="I925" s="761"/>
      <c r="J925" s="767" t="str">
        <f>IF(基本情報入力シート!M962="","",基本情報入力シート!M962)</f>
        <v/>
      </c>
      <c r="K925" s="768" t="str">
        <f>IF(基本情報入力シート!R962="","",基本情報入力シート!R962)</f>
        <v/>
      </c>
      <c r="L925" s="768" t="str">
        <f>IF(基本情報入力シート!W962="","",基本情報入力シート!W962)</f>
        <v/>
      </c>
      <c r="M925" s="784" t="str">
        <f>IF(基本情報入力シート!X962="","",基本情報入力シート!X962)</f>
        <v/>
      </c>
      <c r="N925" s="796" t="str">
        <f>IF(基本情報入力シート!Y962="","",基本情報入力シート!Y962)</f>
        <v/>
      </c>
      <c r="O925" s="804"/>
      <c r="P925" s="808"/>
      <c r="Q925" s="813"/>
      <c r="R925" s="820"/>
      <c r="S925" s="825"/>
      <c r="T925" s="830" t="str">
        <f>IFERROR(S925*VLOOKUP(AE925,'【参考】数式用3'!$AD$3:$BA$14,MATCH(N925,'【参考】数式用3'!$AD$2:$BA$2,0)),"")</f>
        <v/>
      </c>
      <c r="U925" s="835"/>
      <c r="V925" s="842"/>
      <c r="W925" s="843"/>
      <c r="X925" s="852" t="str">
        <f>IFERROR(V925*VLOOKUP(AF925,'【参考】数式用3'!$AD$15:$BA$23,MATCH(N925,'【参考】数式用3'!$AD$2:$BA$2,0)),"")</f>
        <v/>
      </c>
      <c r="Y925" s="861"/>
      <c r="Z925" s="864"/>
      <c r="AA925" s="870"/>
      <c r="AB925" s="852" t="str">
        <f>IFERROR(AA925*VLOOKUP(AG925,'【参考】数式用3'!$AD$24:$BA$27,MATCH(N925,'【参考】数式用3'!$AD$2:$BA$2,0)),"")</f>
        <v/>
      </c>
      <c r="AC925" s="878"/>
      <c r="AD925" s="881" t="str">
        <f t="shared" si="56"/>
        <v/>
      </c>
      <c r="AE925" s="884" t="str">
        <f t="shared" si="57"/>
        <v/>
      </c>
      <c r="AF925" s="884" t="str">
        <f t="shared" si="58"/>
        <v/>
      </c>
      <c r="AG925" s="884" t="str">
        <f t="shared" si="59"/>
        <v/>
      </c>
    </row>
    <row r="926" spans="1:33" ht="24.9" customHeight="1">
      <c r="A926" s="729">
        <v>911</v>
      </c>
      <c r="B926" s="742" t="str">
        <f>IF(基本情報入力シート!C963="","",基本情報入力シート!C963)</f>
        <v/>
      </c>
      <c r="C926" s="750"/>
      <c r="D926" s="750"/>
      <c r="E926" s="750"/>
      <c r="F926" s="750"/>
      <c r="G926" s="750"/>
      <c r="H926" s="750"/>
      <c r="I926" s="761"/>
      <c r="J926" s="767" t="str">
        <f>IF(基本情報入力シート!M963="","",基本情報入力シート!M963)</f>
        <v/>
      </c>
      <c r="K926" s="768" t="str">
        <f>IF(基本情報入力シート!R963="","",基本情報入力シート!R963)</f>
        <v/>
      </c>
      <c r="L926" s="768" t="str">
        <f>IF(基本情報入力シート!W963="","",基本情報入力シート!W963)</f>
        <v/>
      </c>
      <c r="M926" s="784" t="str">
        <f>IF(基本情報入力シート!X963="","",基本情報入力シート!X963)</f>
        <v/>
      </c>
      <c r="N926" s="796" t="str">
        <f>IF(基本情報入力シート!Y963="","",基本情報入力シート!Y963)</f>
        <v/>
      </c>
      <c r="O926" s="804"/>
      <c r="P926" s="808"/>
      <c r="Q926" s="813"/>
      <c r="R926" s="820"/>
      <c r="S926" s="825"/>
      <c r="T926" s="830" t="str">
        <f>IFERROR(S926*VLOOKUP(AE926,'【参考】数式用3'!$AD$3:$BA$14,MATCH(N926,'【参考】数式用3'!$AD$2:$BA$2,0)),"")</f>
        <v/>
      </c>
      <c r="U926" s="835"/>
      <c r="V926" s="842"/>
      <c r="W926" s="843"/>
      <c r="X926" s="852" t="str">
        <f>IFERROR(V926*VLOOKUP(AF926,'【参考】数式用3'!$AD$15:$BA$23,MATCH(N926,'【参考】数式用3'!$AD$2:$BA$2,0)),"")</f>
        <v/>
      </c>
      <c r="Y926" s="861"/>
      <c r="Z926" s="864"/>
      <c r="AA926" s="870"/>
      <c r="AB926" s="852" t="str">
        <f>IFERROR(AA926*VLOOKUP(AG926,'【参考】数式用3'!$AD$24:$BA$27,MATCH(N926,'【参考】数式用3'!$AD$2:$BA$2,0)),"")</f>
        <v/>
      </c>
      <c r="AC926" s="878"/>
      <c r="AD926" s="881" t="str">
        <f t="shared" si="56"/>
        <v/>
      </c>
      <c r="AE926" s="884" t="str">
        <f t="shared" si="57"/>
        <v/>
      </c>
      <c r="AF926" s="884" t="str">
        <f t="shared" si="58"/>
        <v/>
      </c>
      <c r="AG926" s="884" t="str">
        <f t="shared" si="59"/>
        <v/>
      </c>
    </row>
    <row r="927" spans="1:33" ht="24.9" customHeight="1">
      <c r="A927" s="729">
        <v>912</v>
      </c>
      <c r="B927" s="742" t="str">
        <f>IF(基本情報入力シート!C964="","",基本情報入力シート!C964)</f>
        <v/>
      </c>
      <c r="C927" s="750"/>
      <c r="D927" s="750"/>
      <c r="E927" s="750"/>
      <c r="F927" s="750"/>
      <c r="G927" s="750"/>
      <c r="H927" s="750"/>
      <c r="I927" s="761"/>
      <c r="J927" s="767" t="str">
        <f>IF(基本情報入力シート!M964="","",基本情報入力シート!M964)</f>
        <v/>
      </c>
      <c r="K927" s="768" t="str">
        <f>IF(基本情報入力シート!R964="","",基本情報入力シート!R964)</f>
        <v/>
      </c>
      <c r="L927" s="768" t="str">
        <f>IF(基本情報入力シート!W964="","",基本情報入力シート!W964)</f>
        <v/>
      </c>
      <c r="M927" s="784" t="str">
        <f>IF(基本情報入力シート!X964="","",基本情報入力シート!X964)</f>
        <v/>
      </c>
      <c r="N927" s="796" t="str">
        <f>IF(基本情報入力シート!Y964="","",基本情報入力シート!Y964)</f>
        <v/>
      </c>
      <c r="O927" s="804"/>
      <c r="P927" s="808"/>
      <c r="Q927" s="813"/>
      <c r="R927" s="820"/>
      <c r="S927" s="825"/>
      <c r="T927" s="830" t="str">
        <f>IFERROR(S927*VLOOKUP(AE927,'【参考】数式用3'!$AD$3:$BA$14,MATCH(N927,'【参考】数式用3'!$AD$2:$BA$2,0)),"")</f>
        <v/>
      </c>
      <c r="U927" s="835"/>
      <c r="V927" s="842"/>
      <c r="W927" s="843"/>
      <c r="X927" s="852" t="str">
        <f>IFERROR(V927*VLOOKUP(AF927,'【参考】数式用3'!$AD$15:$BA$23,MATCH(N927,'【参考】数式用3'!$AD$2:$BA$2,0)),"")</f>
        <v/>
      </c>
      <c r="Y927" s="861"/>
      <c r="Z927" s="864"/>
      <c r="AA927" s="870"/>
      <c r="AB927" s="852" t="str">
        <f>IFERROR(AA927*VLOOKUP(AG927,'【参考】数式用3'!$AD$24:$BA$27,MATCH(N927,'【参考】数式用3'!$AD$2:$BA$2,0)),"")</f>
        <v/>
      </c>
      <c r="AC927" s="878"/>
      <c r="AD927" s="881" t="str">
        <f t="shared" si="56"/>
        <v/>
      </c>
      <c r="AE927" s="884" t="str">
        <f t="shared" si="57"/>
        <v/>
      </c>
      <c r="AF927" s="884" t="str">
        <f t="shared" si="58"/>
        <v/>
      </c>
      <c r="AG927" s="884" t="str">
        <f t="shared" si="59"/>
        <v/>
      </c>
    </row>
    <row r="928" spans="1:33" ht="24.9" customHeight="1">
      <c r="A928" s="729">
        <v>913</v>
      </c>
      <c r="B928" s="742" t="str">
        <f>IF(基本情報入力シート!C965="","",基本情報入力シート!C965)</f>
        <v/>
      </c>
      <c r="C928" s="750"/>
      <c r="D928" s="750"/>
      <c r="E928" s="750"/>
      <c r="F928" s="750"/>
      <c r="G928" s="750"/>
      <c r="H928" s="750"/>
      <c r="I928" s="761"/>
      <c r="J928" s="767" t="str">
        <f>IF(基本情報入力シート!M965="","",基本情報入力シート!M965)</f>
        <v/>
      </c>
      <c r="K928" s="768" t="str">
        <f>IF(基本情報入力シート!R965="","",基本情報入力シート!R965)</f>
        <v/>
      </c>
      <c r="L928" s="768" t="str">
        <f>IF(基本情報入力シート!W965="","",基本情報入力シート!W965)</f>
        <v/>
      </c>
      <c r="M928" s="784" t="str">
        <f>IF(基本情報入力シート!X965="","",基本情報入力シート!X965)</f>
        <v/>
      </c>
      <c r="N928" s="796" t="str">
        <f>IF(基本情報入力シート!Y965="","",基本情報入力シート!Y965)</f>
        <v/>
      </c>
      <c r="O928" s="804"/>
      <c r="P928" s="808"/>
      <c r="Q928" s="813"/>
      <c r="R928" s="820"/>
      <c r="S928" s="825"/>
      <c r="T928" s="830" t="str">
        <f>IFERROR(S928*VLOOKUP(AE928,'【参考】数式用3'!$AD$3:$BA$14,MATCH(N928,'【参考】数式用3'!$AD$2:$BA$2,0)),"")</f>
        <v/>
      </c>
      <c r="U928" s="835"/>
      <c r="V928" s="842"/>
      <c r="W928" s="843"/>
      <c r="X928" s="852" t="str">
        <f>IFERROR(V928*VLOOKUP(AF928,'【参考】数式用3'!$AD$15:$BA$23,MATCH(N928,'【参考】数式用3'!$AD$2:$BA$2,0)),"")</f>
        <v/>
      </c>
      <c r="Y928" s="861"/>
      <c r="Z928" s="864"/>
      <c r="AA928" s="870"/>
      <c r="AB928" s="852" t="str">
        <f>IFERROR(AA928*VLOOKUP(AG928,'【参考】数式用3'!$AD$24:$BA$27,MATCH(N928,'【参考】数式用3'!$AD$2:$BA$2,0)),"")</f>
        <v/>
      </c>
      <c r="AC928" s="878"/>
      <c r="AD928" s="881" t="str">
        <f t="shared" si="56"/>
        <v/>
      </c>
      <c r="AE928" s="884" t="str">
        <f t="shared" si="57"/>
        <v/>
      </c>
      <c r="AF928" s="884" t="str">
        <f t="shared" si="58"/>
        <v/>
      </c>
      <c r="AG928" s="884" t="str">
        <f t="shared" si="59"/>
        <v/>
      </c>
    </row>
    <row r="929" spans="1:33" ht="24.9" customHeight="1">
      <c r="A929" s="729">
        <v>914</v>
      </c>
      <c r="B929" s="742" t="str">
        <f>IF(基本情報入力シート!C966="","",基本情報入力シート!C966)</f>
        <v/>
      </c>
      <c r="C929" s="750"/>
      <c r="D929" s="750"/>
      <c r="E929" s="750"/>
      <c r="F929" s="750"/>
      <c r="G929" s="750"/>
      <c r="H929" s="750"/>
      <c r="I929" s="761"/>
      <c r="J929" s="767" t="str">
        <f>IF(基本情報入力シート!M966="","",基本情報入力シート!M966)</f>
        <v/>
      </c>
      <c r="K929" s="768" t="str">
        <f>IF(基本情報入力シート!R966="","",基本情報入力シート!R966)</f>
        <v/>
      </c>
      <c r="L929" s="768" t="str">
        <f>IF(基本情報入力シート!W966="","",基本情報入力シート!W966)</f>
        <v/>
      </c>
      <c r="M929" s="784" t="str">
        <f>IF(基本情報入力シート!X966="","",基本情報入力シート!X966)</f>
        <v/>
      </c>
      <c r="N929" s="796" t="str">
        <f>IF(基本情報入力シート!Y966="","",基本情報入力シート!Y966)</f>
        <v/>
      </c>
      <c r="O929" s="804"/>
      <c r="P929" s="808"/>
      <c r="Q929" s="813"/>
      <c r="R929" s="820"/>
      <c r="S929" s="825"/>
      <c r="T929" s="830" t="str">
        <f>IFERROR(S929*VLOOKUP(AE929,'【参考】数式用3'!$AD$3:$BA$14,MATCH(N929,'【参考】数式用3'!$AD$2:$BA$2,0)),"")</f>
        <v/>
      </c>
      <c r="U929" s="835"/>
      <c r="V929" s="842"/>
      <c r="W929" s="843"/>
      <c r="X929" s="852" t="str">
        <f>IFERROR(V929*VLOOKUP(AF929,'【参考】数式用3'!$AD$15:$BA$23,MATCH(N929,'【参考】数式用3'!$AD$2:$BA$2,0)),"")</f>
        <v/>
      </c>
      <c r="Y929" s="861"/>
      <c r="Z929" s="864"/>
      <c r="AA929" s="870"/>
      <c r="AB929" s="852" t="str">
        <f>IFERROR(AA929*VLOOKUP(AG929,'【参考】数式用3'!$AD$24:$BA$27,MATCH(N929,'【参考】数式用3'!$AD$2:$BA$2,0)),"")</f>
        <v/>
      </c>
      <c r="AC929" s="878"/>
      <c r="AD929" s="881" t="str">
        <f t="shared" si="56"/>
        <v/>
      </c>
      <c r="AE929" s="884" t="str">
        <f t="shared" si="57"/>
        <v/>
      </c>
      <c r="AF929" s="884" t="str">
        <f t="shared" si="58"/>
        <v/>
      </c>
      <c r="AG929" s="884" t="str">
        <f t="shared" si="59"/>
        <v/>
      </c>
    </row>
    <row r="930" spans="1:33" ht="24.9" customHeight="1">
      <c r="A930" s="729">
        <v>915</v>
      </c>
      <c r="B930" s="742" t="str">
        <f>IF(基本情報入力シート!C967="","",基本情報入力シート!C967)</f>
        <v/>
      </c>
      <c r="C930" s="750"/>
      <c r="D930" s="750"/>
      <c r="E930" s="750"/>
      <c r="F930" s="750"/>
      <c r="G930" s="750"/>
      <c r="H930" s="750"/>
      <c r="I930" s="761"/>
      <c r="J930" s="767" t="str">
        <f>IF(基本情報入力シート!M967="","",基本情報入力シート!M967)</f>
        <v/>
      </c>
      <c r="K930" s="768" t="str">
        <f>IF(基本情報入力シート!R967="","",基本情報入力シート!R967)</f>
        <v/>
      </c>
      <c r="L930" s="768" t="str">
        <f>IF(基本情報入力シート!W967="","",基本情報入力シート!W967)</f>
        <v/>
      </c>
      <c r="M930" s="784" t="str">
        <f>IF(基本情報入力シート!X967="","",基本情報入力シート!X967)</f>
        <v/>
      </c>
      <c r="N930" s="796" t="str">
        <f>IF(基本情報入力シート!Y967="","",基本情報入力シート!Y967)</f>
        <v/>
      </c>
      <c r="O930" s="804"/>
      <c r="P930" s="808"/>
      <c r="Q930" s="813"/>
      <c r="R930" s="820"/>
      <c r="S930" s="825"/>
      <c r="T930" s="830" t="str">
        <f>IFERROR(S930*VLOOKUP(AE930,'【参考】数式用3'!$AD$3:$BA$14,MATCH(N930,'【参考】数式用3'!$AD$2:$BA$2,0)),"")</f>
        <v/>
      </c>
      <c r="U930" s="835"/>
      <c r="V930" s="842"/>
      <c r="W930" s="843"/>
      <c r="X930" s="852" t="str">
        <f>IFERROR(V930*VLOOKUP(AF930,'【参考】数式用3'!$AD$15:$BA$23,MATCH(N930,'【参考】数式用3'!$AD$2:$BA$2,0)),"")</f>
        <v/>
      </c>
      <c r="Y930" s="861"/>
      <c r="Z930" s="864"/>
      <c r="AA930" s="870"/>
      <c r="AB930" s="852" t="str">
        <f>IFERROR(AA930*VLOOKUP(AG930,'【参考】数式用3'!$AD$24:$BA$27,MATCH(N930,'【参考】数式用3'!$AD$2:$BA$2,0)),"")</f>
        <v/>
      </c>
      <c r="AC930" s="878"/>
      <c r="AD930" s="881" t="str">
        <f t="shared" si="56"/>
        <v/>
      </c>
      <c r="AE930" s="884" t="str">
        <f t="shared" si="57"/>
        <v/>
      </c>
      <c r="AF930" s="884" t="str">
        <f t="shared" si="58"/>
        <v/>
      </c>
      <c r="AG930" s="884" t="str">
        <f t="shared" si="59"/>
        <v/>
      </c>
    </row>
    <row r="931" spans="1:33" ht="24.9" customHeight="1">
      <c r="A931" s="729">
        <v>916</v>
      </c>
      <c r="B931" s="742" t="str">
        <f>IF(基本情報入力シート!C968="","",基本情報入力シート!C968)</f>
        <v/>
      </c>
      <c r="C931" s="750"/>
      <c r="D931" s="750"/>
      <c r="E931" s="750"/>
      <c r="F931" s="750"/>
      <c r="G931" s="750"/>
      <c r="H931" s="750"/>
      <c r="I931" s="761"/>
      <c r="J931" s="767" t="str">
        <f>IF(基本情報入力シート!M968="","",基本情報入力シート!M968)</f>
        <v/>
      </c>
      <c r="K931" s="768" t="str">
        <f>IF(基本情報入力シート!R968="","",基本情報入力シート!R968)</f>
        <v/>
      </c>
      <c r="L931" s="768" t="str">
        <f>IF(基本情報入力シート!W968="","",基本情報入力シート!W968)</f>
        <v/>
      </c>
      <c r="M931" s="784" t="str">
        <f>IF(基本情報入力シート!X968="","",基本情報入力シート!X968)</f>
        <v/>
      </c>
      <c r="N931" s="796" t="str">
        <f>IF(基本情報入力シート!Y968="","",基本情報入力シート!Y968)</f>
        <v/>
      </c>
      <c r="O931" s="804"/>
      <c r="P931" s="808"/>
      <c r="Q931" s="813"/>
      <c r="R931" s="820"/>
      <c r="S931" s="825"/>
      <c r="T931" s="830" t="str">
        <f>IFERROR(S931*VLOOKUP(AE931,'【参考】数式用3'!$AD$3:$BA$14,MATCH(N931,'【参考】数式用3'!$AD$2:$BA$2,0)),"")</f>
        <v/>
      </c>
      <c r="U931" s="835"/>
      <c r="V931" s="842"/>
      <c r="W931" s="843"/>
      <c r="X931" s="852" t="str">
        <f>IFERROR(V931*VLOOKUP(AF931,'【参考】数式用3'!$AD$15:$BA$23,MATCH(N931,'【参考】数式用3'!$AD$2:$BA$2,0)),"")</f>
        <v/>
      </c>
      <c r="Y931" s="861"/>
      <c r="Z931" s="864"/>
      <c r="AA931" s="870"/>
      <c r="AB931" s="852" t="str">
        <f>IFERROR(AA931*VLOOKUP(AG931,'【参考】数式用3'!$AD$24:$BA$27,MATCH(N931,'【参考】数式用3'!$AD$2:$BA$2,0)),"")</f>
        <v/>
      </c>
      <c r="AC931" s="878"/>
      <c r="AD931" s="881" t="str">
        <f t="shared" si="56"/>
        <v/>
      </c>
      <c r="AE931" s="884" t="str">
        <f t="shared" si="57"/>
        <v/>
      </c>
      <c r="AF931" s="884" t="str">
        <f t="shared" si="58"/>
        <v/>
      </c>
      <c r="AG931" s="884" t="str">
        <f t="shared" si="59"/>
        <v/>
      </c>
    </row>
    <row r="932" spans="1:33" ht="24.9" customHeight="1">
      <c r="A932" s="729">
        <v>917</v>
      </c>
      <c r="B932" s="742" t="str">
        <f>IF(基本情報入力シート!C969="","",基本情報入力シート!C969)</f>
        <v/>
      </c>
      <c r="C932" s="750"/>
      <c r="D932" s="750"/>
      <c r="E932" s="750"/>
      <c r="F932" s="750"/>
      <c r="G932" s="750"/>
      <c r="H932" s="750"/>
      <c r="I932" s="761"/>
      <c r="J932" s="767" t="str">
        <f>IF(基本情報入力シート!M969="","",基本情報入力シート!M969)</f>
        <v/>
      </c>
      <c r="K932" s="768" t="str">
        <f>IF(基本情報入力シート!R969="","",基本情報入力シート!R969)</f>
        <v/>
      </c>
      <c r="L932" s="768" t="str">
        <f>IF(基本情報入力シート!W969="","",基本情報入力シート!W969)</f>
        <v/>
      </c>
      <c r="M932" s="784" t="str">
        <f>IF(基本情報入力シート!X969="","",基本情報入力シート!X969)</f>
        <v/>
      </c>
      <c r="N932" s="796" t="str">
        <f>IF(基本情報入力シート!Y969="","",基本情報入力シート!Y969)</f>
        <v/>
      </c>
      <c r="O932" s="804"/>
      <c r="P932" s="808"/>
      <c r="Q932" s="813"/>
      <c r="R932" s="820"/>
      <c r="S932" s="825"/>
      <c r="T932" s="830" t="str">
        <f>IFERROR(S932*VLOOKUP(AE932,'【参考】数式用3'!$AD$3:$BA$14,MATCH(N932,'【参考】数式用3'!$AD$2:$BA$2,0)),"")</f>
        <v/>
      </c>
      <c r="U932" s="835"/>
      <c r="V932" s="842"/>
      <c r="W932" s="843"/>
      <c r="X932" s="852" t="str">
        <f>IFERROR(V932*VLOOKUP(AF932,'【参考】数式用3'!$AD$15:$BA$23,MATCH(N932,'【参考】数式用3'!$AD$2:$BA$2,0)),"")</f>
        <v/>
      </c>
      <c r="Y932" s="861"/>
      <c r="Z932" s="864"/>
      <c r="AA932" s="870"/>
      <c r="AB932" s="852" t="str">
        <f>IFERROR(AA932*VLOOKUP(AG932,'【参考】数式用3'!$AD$24:$BA$27,MATCH(N932,'【参考】数式用3'!$AD$2:$BA$2,0)),"")</f>
        <v/>
      </c>
      <c r="AC932" s="878"/>
      <c r="AD932" s="881" t="str">
        <f t="shared" si="56"/>
        <v/>
      </c>
      <c r="AE932" s="884" t="str">
        <f t="shared" si="57"/>
        <v/>
      </c>
      <c r="AF932" s="884" t="str">
        <f t="shared" si="58"/>
        <v/>
      </c>
      <c r="AG932" s="884" t="str">
        <f t="shared" si="59"/>
        <v/>
      </c>
    </row>
    <row r="933" spans="1:33" ht="24.9" customHeight="1">
      <c r="A933" s="729">
        <v>918</v>
      </c>
      <c r="B933" s="742" t="str">
        <f>IF(基本情報入力シート!C970="","",基本情報入力シート!C970)</f>
        <v/>
      </c>
      <c r="C933" s="750"/>
      <c r="D933" s="750"/>
      <c r="E933" s="750"/>
      <c r="F933" s="750"/>
      <c r="G933" s="750"/>
      <c r="H933" s="750"/>
      <c r="I933" s="761"/>
      <c r="J933" s="767" t="str">
        <f>IF(基本情報入力シート!M970="","",基本情報入力シート!M970)</f>
        <v/>
      </c>
      <c r="K933" s="768" t="str">
        <f>IF(基本情報入力シート!R970="","",基本情報入力シート!R970)</f>
        <v/>
      </c>
      <c r="L933" s="768" t="str">
        <f>IF(基本情報入力シート!W970="","",基本情報入力シート!W970)</f>
        <v/>
      </c>
      <c r="M933" s="784" t="str">
        <f>IF(基本情報入力シート!X970="","",基本情報入力シート!X970)</f>
        <v/>
      </c>
      <c r="N933" s="796" t="str">
        <f>IF(基本情報入力シート!Y970="","",基本情報入力シート!Y970)</f>
        <v/>
      </c>
      <c r="O933" s="804"/>
      <c r="P933" s="808"/>
      <c r="Q933" s="813"/>
      <c r="R933" s="820"/>
      <c r="S933" s="825"/>
      <c r="T933" s="830" t="str">
        <f>IFERROR(S933*VLOOKUP(AE933,'【参考】数式用3'!$AD$3:$BA$14,MATCH(N933,'【参考】数式用3'!$AD$2:$BA$2,0)),"")</f>
        <v/>
      </c>
      <c r="U933" s="835"/>
      <c r="V933" s="842"/>
      <c r="W933" s="843"/>
      <c r="X933" s="852" t="str">
        <f>IFERROR(V933*VLOOKUP(AF933,'【参考】数式用3'!$AD$15:$BA$23,MATCH(N933,'【参考】数式用3'!$AD$2:$BA$2,0)),"")</f>
        <v/>
      </c>
      <c r="Y933" s="861"/>
      <c r="Z933" s="864"/>
      <c r="AA933" s="870"/>
      <c r="AB933" s="852" t="str">
        <f>IFERROR(AA933*VLOOKUP(AG933,'【参考】数式用3'!$AD$24:$BA$27,MATCH(N933,'【参考】数式用3'!$AD$2:$BA$2,0)),"")</f>
        <v/>
      </c>
      <c r="AC933" s="878"/>
      <c r="AD933" s="881" t="str">
        <f t="shared" si="56"/>
        <v/>
      </c>
      <c r="AE933" s="884" t="str">
        <f t="shared" si="57"/>
        <v/>
      </c>
      <c r="AF933" s="884" t="str">
        <f t="shared" si="58"/>
        <v/>
      </c>
      <c r="AG933" s="884" t="str">
        <f t="shared" si="59"/>
        <v/>
      </c>
    </row>
    <row r="934" spans="1:33" ht="24.9" customHeight="1">
      <c r="A934" s="729">
        <v>919</v>
      </c>
      <c r="B934" s="742" t="str">
        <f>IF(基本情報入力シート!C971="","",基本情報入力シート!C971)</f>
        <v/>
      </c>
      <c r="C934" s="750"/>
      <c r="D934" s="750"/>
      <c r="E934" s="750"/>
      <c r="F934" s="750"/>
      <c r="G934" s="750"/>
      <c r="H934" s="750"/>
      <c r="I934" s="761"/>
      <c r="J934" s="767" t="str">
        <f>IF(基本情報入力シート!M971="","",基本情報入力シート!M971)</f>
        <v/>
      </c>
      <c r="K934" s="768" t="str">
        <f>IF(基本情報入力シート!R971="","",基本情報入力シート!R971)</f>
        <v/>
      </c>
      <c r="L934" s="768" t="str">
        <f>IF(基本情報入力シート!W971="","",基本情報入力シート!W971)</f>
        <v/>
      </c>
      <c r="M934" s="784" t="str">
        <f>IF(基本情報入力シート!X971="","",基本情報入力シート!X971)</f>
        <v/>
      </c>
      <c r="N934" s="796" t="str">
        <f>IF(基本情報入力シート!Y971="","",基本情報入力シート!Y971)</f>
        <v/>
      </c>
      <c r="O934" s="804"/>
      <c r="P934" s="808"/>
      <c r="Q934" s="813"/>
      <c r="R934" s="820"/>
      <c r="S934" s="825"/>
      <c r="T934" s="830" t="str">
        <f>IFERROR(S934*VLOOKUP(AE934,'【参考】数式用3'!$AD$3:$BA$14,MATCH(N934,'【参考】数式用3'!$AD$2:$BA$2,0)),"")</f>
        <v/>
      </c>
      <c r="U934" s="835"/>
      <c r="V934" s="842"/>
      <c r="W934" s="843"/>
      <c r="X934" s="852" t="str">
        <f>IFERROR(V934*VLOOKUP(AF934,'【参考】数式用3'!$AD$15:$BA$23,MATCH(N934,'【参考】数式用3'!$AD$2:$BA$2,0)),"")</f>
        <v/>
      </c>
      <c r="Y934" s="861"/>
      <c r="Z934" s="864"/>
      <c r="AA934" s="870"/>
      <c r="AB934" s="852" t="str">
        <f>IFERROR(AA934*VLOOKUP(AG934,'【参考】数式用3'!$AD$24:$BA$27,MATCH(N934,'【参考】数式用3'!$AD$2:$BA$2,0)),"")</f>
        <v/>
      </c>
      <c r="AC934" s="878"/>
      <c r="AD934" s="881" t="str">
        <f t="shared" si="56"/>
        <v/>
      </c>
      <c r="AE934" s="884" t="str">
        <f t="shared" si="57"/>
        <v/>
      </c>
      <c r="AF934" s="884" t="str">
        <f t="shared" si="58"/>
        <v/>
      </c>
      <c r="AG934" s="884" t="str">
        <f t="shared" si="59"/>
        <v/>
      </c>
    </row>
    <row r="935" spans="1:33" ht="24.9" customHeight="1">
      <c r="A935" s="729">
        <v>920</v>
      </c>
      <c r="B935" s="742" t="str">
        <f>IF(基本情報入力シート!C972="","",基本情報入力シート!C972)</f>
        <v/>
      </c>
      <c r="C935" s="750"/>
      <c r="D935" s="750"/>
      <c r="E935" s="750"/>
      <c r="F935" s="750"/>
      <c r="G935" s="750"/>
      <c r="H935" s="750"/>
      <c r="I935" s="761"/>
      <c r="J935" s="767" t="str">
        <f>IF(基本情報入力シート!M972="","",基本情報入力シート!M972)</f>
        <v/>
      </c>
      <c r="K935" s="768" t="str">
        <f>IF(基本情報入力シート!R972="","",基本情報入力シート!R972)</f>
        <v/>
      </c>
      <c r="L935" s="768" t="str">
        <f>IF(基本情報入力シート!W972="","",基本情報入力シート!W972)</f>
        <v/>
      </c>
      <c r="M935" s="784" t="str">
        <f>IF(基本情報入力シート!X972="","",基本情報入力シート!X972)</f>
        <v/>
      </c>
      <c r="N935" s="796" t="str">
        <f>IF(基本情報入力シート!Y972="","",基本情報入力シート!Y972)</f>
        <v/>
      </c>
      <c r="O935" s="804"/>
      <c r="P935" s="808"/>
      <c r="Q935" s="813"/>
      <c r="R935" s="820"/>
      <c r="S935" s="825"/>
      <c r="T935" s="830" t="str">
        <f>IFERROR(S935*VLOOKUP(AE935,'【参考】数式用3'!$AD$3:$BA$14,MATCH(N935,'【参考】数式用3'!$AD$2:$BA$2,0)),"")</f>
        <v/>
      </c>
      <c r="U935" s="835"/>
      <c r="V935" s="842"/>
      <c r="W935" s="843"/>
      <c r="X935" s="852" t="str">
        <f>IFERROR(V935*VLOOKUP(AF935,'【参考】数式用3'!$AD$15:$BA$23,MATCH(N935,'【参考】数式用3'!$AD$2:$BA$2,0)),"")</f>
        <v/>
      </c>
      <c r="Y935" s="861"/>
      <c r="Z935" s="864"/>
      <c r="AA935" s="870"/>
      <c r="AB935" s="852" t="str">
        <f>IFERROR(AA935*VLOOKUP(AG935,'【参考】数式用3'!$AD$24:$BA$27,MATCH(N935,'【参考】数式用3'!$AD$2:$BA$2,0)),"")</f>
        <v/>
      </c>
      <c r="AC935" s="878"/>
      <c r="AD935" s="881" t="str">
        <f t="shared" si="56"/>
        <v/>
      </c>
      <c r="AE935" s="884" t="str">
        <f t="shared" si="57"/>
        <v/>
      </c>
      <c r="AF935" s="884" t="str">
        <f t="shared" si="58"/>
        <v/>
      </c>
      <c r="AG935" s="884" t="str">
        <f t="shared" si="59"/>
        <v/>
      </c>
    </row>
    <row r="936" spans="1:33" ht="24.9" customHeight="1">
      <c r="A936" s="729">
        <v>921</v>
      </c>
      <c r="B936" s="742" t="str">
        <f>IF(基本情報入力シート!C973="","",基本情報入力シート!C973)</f>
        <v/>
      </c>
      <c r="C936" s="750"/>
      <c r="D936" s="750"/>
      <c r="E936" s="750"/>
      <c r="F936" s="750"/>
      <c r="G936" s="750"/>
      <c r="H936" s="750"/>
      <c r="I936" s="761"/>
      <c r="J936" s="767" t="str">
        <f>IF(基本情報入力シート!M973="","",基本情報入力シート!M973)</f>
        <v/>
      </c>
      <c r="K936" s="768" t="str">
        <f>IF(基本情報入力シート!R973="","",基本情報入力シート!R973)</f>
        <v/>
      </c>
      <c r="L936" s="768" t="str">
        <f>IF(基本情報入力シート!W973="","",基本情報入力シート!W973)</f>
        <v/>
      </c>
      <c r="M936" s="784" t="str">
        <f>IF(基本情報入力シート!X973="","",基本情報入力シート!X973)</f>
        <v/>
      </c>
      <c r="N936" s="796" t="str">
        <f>IF(基本情報入力シート!Y973="","",基本情報入力シート!Y973)</f>
        <v/>
      </c>
      <c r="O936" s="804"/>
      <c r="P936" s="808"/>
      <c r="Q936" s="813"/>
      <c r="R936" s="820"/>
      <c r="S936" s="825"/>
      <c r="T936" s="830" t="str">
        <f>IFERROR(S936*VLOOKUP(AE936,'【参考】数式用3'!$AD$3:$BA$14,MATCH(N936,'【参考】数式用3'!$AD$2:$BA$2,0)),"")</f>
        <v/>
      </c>
      <c r="U936" s="835"/>
      <c r="V936" s="842"/>
      <c r="W936" s="843"/>
      <c r="X936" s="852" t="str">
        <f>IFERROR(V936*VLOOKUP(AF936,'【参考】数式用3'!$AD$15:$BA$23,MATCH(N936,'【参考】数式用3'!$AD$2:$BA$2,0)),"")</f>
        <v/>
      </c>
      <c r="Y936" s="861"/>
      <c r="Z936" s="864"/>
      <c r="AA936" s="870"/>
      <c r="AB936" s="852" t="str">
        <f>IFERROR(AA936*VLOOKUP(AG936,'【参考】数式用3'!$AD$24:$BA$27,MATCH(N936,'【参考】数式用3'!$AD$2:$BA$2,0)),"")</f>
        <v/>
      </c>
      <c r="AC936" s="878"/>
      <c r="AD936" s="881" t="str">
        <f t="shared" si="56"/>
        <v/>
      </c>
      <c r="AE936" s="884" t="str">
        <f t="shared" si="57"/>
        <v/>
      </c>
      <c r="AF936" s="884" t="str">
        <f t="shared" si="58"/>
        <v/>
      </c>
      <c r="AG936" s="884" t="str">
        <f t="shared" si="59"/>
        <v/>
      </c>
    </row>
    <row r="937" spans="1:33" ht="24.9" customHeight="1">
      <c r="A937" s="729">
        <v>922</v>
      </c>
      <c r="B937" s="742" t="str">
        <f>IF(基本情報入力シート!C974="","",基本情報入力シート!C974)</f>
        <v/>
      </c>
      <c r="C937" s="750"/>
      <c r="D937" s="750"/>
      <c r="E937" s="750"/>
      <c r="F937" s="750"/>
      <c r="G937" s="750"/>
      <c r="H937" s="750"/>
      <c r="I937" s="761"/>
      <c r="J937" s="767" t="str">
        <f>IF(基本情報入力シート!M974="","",基本情報入力シート!M974)</f>
        <v/>
      </c>
      <c r="K937" s="768" t="str">
        <f>IF(基本情報入力シート!R974="","",基本情報入力シート!R974)</f>
        <v/>
      </c>
      <c r="L937" s="768" t="str">
        <f>IF(基本情報入力シート!W974="","",基本情報入力シート!W974)</f>
        <v/>
      </c>
      <c r="M937" s="784" t="str">
        <f>IF(基本情報入力シート!X974="","",基本情報入力シート!X974)</f>
        <v/>
      </c>
      <c r="N937" s="796" t="str">
        <f>IF(基本情報入力シート!Y974="","",基本情報入力シート!Y974)</f>
        <v/>
      </c>
      <c r="O937" s="804"/>
      <c r="P937" s="808"/>
      <c r="Q937" s="813"/>
      <c r="R937" s="820"/>
      <c r="S937" s="825"/>
      <c r="T937" s="830" t="str">
        <f>IFERROR(S937*VLOOKUP(AE937,'【参考】数式用3'!$AD$3:$BA$14,MATCH(N937,'【参考】数式用3'!$AD$2:$BA$2,0)),"")</f>
        <v/>
      </c>
      <c r="U937" s="835"/>
      <c r="V937" s="842"/>
      <c r="W937" s="843"/>
      <c r="X937" s="852" t="str">
        <f>IFERROR(V937*VLOOKUP(AF937,'【参考】数式用3'!$AD$15:$BA$23,MATCH(N937,'【参考】数式用3'!$AD$2:$BA$2,0)),"")</f>
        <v/>
      </c>
      <c r="Y937" s="861"/>
      <c r="Z937" s="864"/>
      <c r="AA937" s="870"/>
      <c r="AB937" s="852" t="str">
        <f>IFERROR(AA937*VLOOKUP(AG937,'【参考】数式用3'!$AD$24:$BA$27,MATCH(N937,'【参考】数式用3'!$AD$2:$BA$2,0)),"")</f>
        <v/>
      </c>
      <c r="AC937" s="878"/>
      <c r="AD937" s="881" t="str">
        <f t="shared" si="56"/>
        <v/>
      </c>
      <c r="AE937" s="884" t="str">
        <f t="shared" si="57"/>
        <v/>
      </c>
      <c r="AF937" s="884" t="str">
        <f t="shared" si="58"/>
        <v/>
      </c>
      <c r="AG937" s="884" t="str">
        <f t="shared" si="59"/>
        <v/>
      </c>
    </row>
    <row r="938" spans="1:33" ht="24.9" customHeight="1">
      <c r="A938" s="729">
        <v>923</v>
      </c>
      <c r="B938" s="742" t="str">
        <f>IF(基本情報入力シート!C975="","",基本情報入力シート!C975)</f>
        <v/>
      </c>
      <c r="C938" s="750"/>
      <c r="D938" s="750"/>
      <c r="E938" s="750"/>
      <c r="F938" s="750"/>
      <c r="G938" s="750"/>
      <c r="H938" s="750"/>
      <c r="I938" s="761"/>
      <c r="J938" s="767" t="str">
        <f>IF(基本情報入力シート!M975="","",基本情報入力シート!M975)</f>
        <v/>
      </c>
      <c r="K938" s="768" t="str">
        <f>IF(基本情報入力シート!R975="","",基本情報入力シート!R975)</f>
        <v/>
      </c>
      <c r="L938" s="768" t="str">
        <f>IF(基本情報入力シート!W975="","",基本情報入力シート!W975)</f>
        <v/>
      </c>
      <c r="M938" s="784" t="str">
        <f>IF(基本情報入力シート!X975="","",基本情報入力シート!X975)</f>
        <v/>
      </c>
      <c r="N938" s="796" t="str">
        <f>IF(基本情報入力シート!Y975="","",基本情報入力シート!Y975)</f>
        <v/>
      </c>
      <c r="O938" s="804"/>
      <c r="P938" s="808"/>
      <c r="Q938" s="813"/>
      <c r="R938" s="820"/>
      <c r="S938" s="825"/>
      <c r="T938" s="830" t="str">
        <f>IFERROR(S938*VLOOKUP(AE938,'【参考】数式用3'!$AD$3:$BA$14,MATCH(N938,'【参考】数式用3'!$AD$2:$BA$2,0)),"")</f>
        <v/>
      </c>
      <c r="U938" s="835"/>
      <c r="V938" s="842"/>
      <c r="W938" s="843"/>
      <c r="X938" s="852" t="str">
        <f>IFERROR(V938*VLOOKUP(AF938,'【参考】数式用3'!$AD$15:$BA$23,MATCH(N938,'【参考】数式用3'!$AD$2:$BA$2,0)),"")</f>
        <v/>
      </c>
      <c r="Y938" s="861"/>
      <c r="Z938" s="864"/>
      <c r="AA938" s="870"/>
      <c r="AB938" s="852" t="str">
        <f>IFERROR(AA938*VLOOKUP(AG938,'【参考】数式用3'!$AD$24:$BA$27,MATCH(N938,'【参考】数式用3'!$AD$2:$BA$2,0)),"")</f>
        <v/>
      </c>
      <c r="AC938" s="878"/>
      <c r="AD938" s="881" t="str">
        <f t="shared" si="56"/>
        <v/>
      </c>
      <c r="AE938" s="884" t="str">
        <f t="shared" si="57"/>
        <v/>
      </c>
      <c r="AF938" s="884" t="str">
        <f t="shared" si="58"/>
        <v/>
      </c>
      <c r="AG938" s="884" t="str">
        <f t="shared" si="59"/>
        <v/>
      </c>
    </row>
    <row r="939" spans="1:33" ht="24.9" customHeight="1">
      <c r="A939" s="729">
        <v>924</v>
      </c>
      <c r="B939" s="742" t="str">
        <f>IF(基本情報入力シート!C976="","",基本情報入力シート!C976)</f>
        <v/>
      </c>
      <c r="C939" s="750"/>
      <c r="D939" s="750"/>
      <c r="E939" s="750"/>
      <c r="F939" s="750"/>
      <c r="G939" s="750"/>
      <c r="H939" s="750"/>
      <c r="I939" s="761"/>
      <c r="J939" s="767" t="str">
        <f>IF(基本情報入力シート!M976="","",基本情報入力シート!M976)</f>
        <v/>
      </c>
      <c r="K939" s="768" t="str">
        <f>IF(基本情報入力シート!R976="","",基本情報入力シート!R976)</f>
        <v/>
      </c>
      <c r="L939" s="768" t="str">
        <f>IF(基本情報入力シート!W976="","",基本情報入力シート!W976)</f>
        <v/>
      </c>
      <c r="M939" s="784" t="str">
        <f>IF(基本情報入力シート!X976="","",基本情報入力シート!X976)</f>
        <v/>
      </c>
      <c r="N939" s="796" t="str">
        <f>IF(基本情報入力シート!Y976="","",基本情報入力シート!Y976)</f>
        <v/>
      </c>
      <c r="O939" s="804"/>
      <c r="P939" s="808"/>
      <c r="Q939" s="813"/>
      <c r="R939" s="820"/>
      <c r="S939" s="825"/>
      <c r="T939" s="830" t="str">
        <f>IFERROR(S939*VLOOKUP(AE939,'【参考】数式用3'!$AD$3:$BA$14,MATCH(N939,'【参考】数式用3'!$AD$2:$BA$2,0)),"")</f>
        <v/>
      </c>
      <c r="U939" s="835"/>
      <c r="V939" s="842"/>
      <c r="W939" s="843"/>
      <c r="X939" s="852" t="str">
        <f>IFERROR(V939*VLOOKUP(AF939,'【参考】数式用3'!$AD$15:$BA$23,MATCH(N939,'【参考】数式用3'!$AD$2:$BA$2,0)),"")</f>
        <v/>
      </c>
      <c r="Y939" s="861"/>
      <c r="Z939" s="864"/>
      <c r="AA939" s="870"/>
      <c r="AB939" s="852" t="str">
        <f>IFERROR(AA939*VLOOKUP(AG939,'【参考】数式用3'!$AD$24:$BA$27,MATCH(N939,'【参考】数式用3'!$AD$2:$BA$2,0)),"")</f>
        <v/>
      </c>
      <c r="AC939" s="878"/>
      <c r="AD939" s="881" t="str">
        <f t="shared" si="56"/>
        <v/>
      </c>
      <c r="AE939" s="884" t="str">
        <f t="shared" si="57"/>
        <v/>
      </c>
      <c r="AF939" s="884" t="str">
        <f t="shared" si="58"/>
        <v/>
      </c>
      <c r="AG939" s="884" t="str">
        <f t="shared" si="59"/>
        <v/>
      </c>
    </row>
    <row r="940" spans="1:33" ht="24.9" customHeight="1">
      <c r="A940" s="729">
        <v>925</v>
      </c>
      <c r="B940" s="742" t="str">
        <f>IF(基本情報入力シート!C977="","",基本情報入力シート!C977)</f>
        <v/>
      </c>
      <c r="C940" s="750"/>
      <c r="D940" s="750"/>
      <c r="E940" s="750"/>
      <c r="F940" s="750"/>
      <c r="G940" s="750"/>
      <c r="H940" s="750"/>
      <c r="I940" s="761"/>
      <c r="J940" s="767" t="str">
        <f>IF(基本情報入力シート!M977="","",基本情報入力シート!M977)</f>
        <v/>
      </c>
      <c r="K940" s="768" t="str">
        <f>IF(基本情報入力シート!R977="","",基本情報入力シート!R977)</f>
        <v/>
      </c>
      <c r="L940" s="768" t="str">
        <f>IF(基本情報入力シート!W977="","",基本情報入力シート!W977)</f>
        <v/>
      </c>
      <c r="M940" s="784" t="str">
        <f>IF(基本情報入力シート!X977="","",基本情報入力シート!X977)</f>
        <v/>
      </c>
      <c r="N940" s="796" t="str">
        <f>IF(基本情報入力シート!Y977="","",基本情報入力シート!Y977)</f>
        <v/>
      </c>
      <c r="O940" s="804"/>
      <c r="P940" s="808"/>
      <c r="Q940" s="813"/>
      <c r="R940" s="820"/>
      <c r="S940" s="825"/>
      <c r="T940" s="830" t="str">
        <f>IFERROR(S940*VLOOKUP(AE940,'【参考】数式用3'!$AD$3:$BA$14,MATCH(N940,'【参考】数式用3'!$AD$2:$BA$2,0)),"")</f>
        <v/>
      </c>
      <c r="U940" s="835"/>
      <c r="V940" s="842"/>
      <c r="W940" s="843"/>
      <c r="X940" s="852" t="str">
        <f>IFERROR(V940*VLOOKUP(AF940,'【参考】数式用3'!$AD$15:$BA$23,MATCH(N940,'【参考】数式用3'!$AD$2:$BA$2,0)),"")</f>
        <v/>
      </c>
      <c r="Y940" s="861"/>
      <c r="Z940" s="864"/>
      <c r="AA940" s="870"/>
      <c r="AB940" s="852" t="str">
        <f>IFERROR(AA940*VLOOKUP(AG940,'【参考】数式用3'!$AD$24:$BA$27,MATCH(N940,'【参考】数式用3'!$AD$2:$BA$2,0)),"")</f>
        <v/>
      </c>
      <c r="AC940" s="878"/>
      <c r="AD940" s="881" t="str">
        <f t="shared" si="56"/>
        <v/>
      </c>
      <c r="AE940" s="884" t="str">
        <f t="shared" si="57"/>
        <v/>
      </c>
      <c r="AF940" s="884" t="str">
        <f t="shared" si="58"/>
        <v/>
      </c>
      <c r="AG940" s="884" t="str">
        <f t="shared" si="59"/>
        <v/>
      </c>
    </row>
    <row r="941" spans="1:33" ht="24.9" customHeight="1">
      <c r="A941" s="729">
        <v>926</v>
      </c>
      <c r="B941" s="742" t="str">
        <f>IF(基本情報入力シート!C978="","",基本情報入力シート!C978)</f>
        <v/>
      </c>
      <c r="C941" s="750"/>
      <c r="D941" s="750"/>
      <c r="E941" s="750"/>
      <c r="F941" s="750"/>
      <c r="G941" s="750"/>
      <c r="H941" s="750"/>
      <c r="I941" s="761"/>
      <c r="J941" s="767" t="str">
        <f>IF(基本情報入力シート!M978="","",基本情報入力シート!M978)</f>
        <v/>
      </c>
      <c r="K941" s="768" t="str">
        <f>IF(基本情報入力シート!R978="","",基本情報入力シート!R978)</f>
        <v/>
      </c>
      <c r="L941" s="768" t="str">
        <f>IF(基本情報入力シート!W978="","",基本情報入力シート!W978)</f>
        <v/>
      </c>
      <c r="M941" s="784" t="str">
        <f>IF(基本情報入力シート!X978="","",基本情報入力シート!X978)</f>
        <v/>
      </c>
      <c r="N941" s="796" t="str">
        <f>IF(基本情報入力シート!Y978="","",基本情報入力シート!Y978)</f>
        <v/>
      </c>
      <c r="O941" s="804"/>
      <c r="P941" s="808"/>
      <c r="Q941" s="813"/>
      <c r="R941" s="820"/>
      <c r="S941" s="825"/>
      <c r="T941" s="830" t="str">
        <f>IFERROR(S941*VLOOKUP(AE941,'【参考】数式用3'!$AD$3:$BA$14,MATCH(N941,'【参考】数式用3'!$AD$2:$BA$2,0)),"")</f>
        <v/>
      </c>
      <c r="U941" s="835"/>
      <c r="V941" s="842"/>
      <c r="W941" s="843"/>
      <c r="X941" s="852" t="str">
        <f>IFERROR(V941*VLOOKUP(AF941,'【参考】数式用3'!$AD$15:$BA$23,MATCH(N941,'【参考】数式用3'!$AD$2:$BA$2,0)),"")</f>
        <v/>
      </c>
      <c r="Y941" s="861"/>
      <c r="Z941" s="864"/>
      <c r="AA941" s="870"/>
      <c r="AB941" s="852" t="str">
        <f>IFERROR(AA941*VLOOKUP(AG941,'【参考】数式用3'!$AD$24:$BA$27,MATCH(N941,'【参考】数式用3'!$AD$2:$BA$2,0)),"")</f>
        <v/>
      </c>
      <c r="AC941" s="878"/>
      <c r="AD941" s="881" t="str">
        <f t="shared" si="56"/>
        <v/>
      </c>
      <c r="AE941" s="884" t="str">
        <f t="shared" si="57"/>
        <v/>
      </c>
      <c r="AF941" s="884" t="str">
        <f t="shared" si="58"/>
        <v/>
      </c>
      <c r="AG941" s="884" t="str">
        <f t="shared" si="59"/>
        <v/>
      </c>
    </row>
    <row r="942" spans="1:33" ht="24.9" customHeight="1">
      <c r="A942" s="729">
        <v>927</v>
      </c>
      <c r="B942" s="742" t="str">
        <f>IF(基本情報入力シート!C979="","",基本情報入力シート!C979)</f>
        <v/>
      </c>
      <c r="C942" s="750"/>
      <c r="D942" s="750"/>
      <c r="E942" s="750"/>
      <c r="F942" s="750"/>
      <c r="G942" s="750"/>
      <c r="H942" s="750"/>
      <c r="I942" s="761"/>
      <c r="J942" s="767" t="str">
        <f>IF(基本情報入力シート!M979="","",基本情報入力シート!M979)</f>
        <v/>
      </c>
      <c r="K942" s="768" t="str">
        <f>IF(基本情報入力シート!R979="","",基本情報入力シート!R979)</f>
        <v/>
      </c>
      <c r="L942" s="768" t="str">
        <f>IF(基本情報入力シート!W979="","",基本情報入力シート!W979)</f>
        <v/>
      </c>
      <c r="M942" s="784" t="str">
        <f>IF(基本情報入力シート!X979="","",基本情報入力シート!X979)</f>
        <v/>
      </c>
      <c r="N942" s="796" t="str">
        <f>IF(基本情報入力シート!Y979="","",基本情報入力シート!Y979)</f>
        <v/>
      </c>
      <c r="O942" s="804"/>
      <c r="P942" s="808"/>
      <c r="Q942" s="813"/>
      <c r="R942" s="820"/>
      <c r="S942" s="825"/>
      <c r="T942" s="830" t="str">
        <f>IFERROR(S942*VLOOKUP(AE942,'【参考】数式用3'!$AD$3:$BA$14,MATCH(N942,'【参考】数式用3'!$AD$2:$BA$2,0)),"")</f>
        <v/>
      </c>
      <c r="U942" s="835"/>
      <c r="V942" s="842"/>
      <c r="W942" s="843"/>
      <c r="X942" s="852" t="str">
        <f>IFERROR(V942*VLOOKUP(AF942,'【参考】数式用3'!$AD$15:$BA$23,MATCH(N942,'【参考】数式用3'!$AD$2:$BA$2,0)),"")</f>
        <v/>
      </c>
      <c r="Y942" s="861"/>
      <c r="Z942" s="864"/>
      <c r="AA942" s="870"/>
      <c r="AB942" s="852" t="str">
        <f>IFERROR(AA942*VLOOKUP(AG942,'【参考】数式用3'!$AD$24:$BA$27,MATCH(N942,'【参考】数式用3'!$AD$2:$BA$2,0)),"")</f>
        <v/>
      </c>
      <c r="AC942" s="878"/>
      <c r="AD942" s="881" t="str">
        <f t="shared" si="56"/>
        <v/>
      </c>
      <c r="AE942" s="884" t="str">
        <f t="shared" si="57"/>
        <v/>
      </c>
      <c r="AF942" s="884" t="str">
        <f t="shared" si="58"/>
        <v/>
      </c>
      <c r="AG942" s="884" t="str">
        <f t="shared" si="59"/>
        <v/>
      </c>
    </row>
    <row r="943" spans="1:33" ht="24.9" customHeight="1">
      <c r="A943" s="729">
        <v>928</v>
      </c>
      <c r="B943" s="742" t="str">
        <f>IF(基本情報入力シート!C980="","",基本情報入力シート!C980)</f>
        <v/>
      </c>
      <c r="C943" s="750"/>
      <c r="D943" s="750"/>
      <c r="E943" s="750"/>
      <c r="F943" s="750"/>
      <c r="G943" s="750"/>
      <c r="H943" s="750"/>
      <c r="I943" s="761"/>
      <c r="J943" s="767" t="str">
        <f>IF(基本情報入力シート!M980="","",基本情報入力シート!M980)</f>
        <v/>
      </c>
      <c r="K943" s="768" t="str">
        <f>IF(基本情報入力シート!R980="","",基本情報入力シート!R980)</f>
        <v/>
      </c>
      <c r="L943" s="768" t="str">
        <f>IF(基本情報入力シート!W980="","",基本情報入力シート!W980)</f>
        <v/>
      </c>
      <c r="M943" s="784" t="str">
        <f>IF(基本情報入力シート!X980="","",基本情報入力シート!X980)</f>
        <v/>
      </c>
      <c r="N943" s="796" t="str">
        <f>IF(基本情報入力シート!Y980="","",基本情報入力シート!Y980)</f>
        <v/>
      </c>
      <c r="O943" s="804"/>
      <c r="P943" s="808"/>
      <c r="Q943" s="813"/>
      <c r="R943" s="820"/>
      <c r="S943" s="825"/>
      <c r="T943" s="830" t="str">
        <f>IFERROR(S943*VLOOKUP(AE943,'【参考】数式用3'!$AD$3:$BA$14,MATCH(N943,'【参考】数式用3'!$AD$2:$BA$2,0)),"")</f>
        <v/>
      </c>
      <c r="U943" s="835"/>
      <c r="V943" s="842"/>
      <c r="W943" s="843"/>
      <c r="X943" s="852" t="str">
        <f>IFERROR(V943*VLOOKUP(AF943,'【参考】数式用3'!$AD$15:$BA$23,MATCH(N943,'【参考】数式用3'!$AD$2:$BA$2,0)),"")</f>
        <v/>
      </c>
      <c r="Y943" s="861"/>
      <c r="Z943" s="864"/>
      <c r="AA943" s="870"/>
      <c r="AB943" s="852" t="str">
        <f>IFERROR(AA943*VLOOKUP(AG943,'【参考】数式用3'!$AD$24:$BA$27,MATCH(N943,'【参考】数式用3'!$AD$2:$BA$2,0)),"")</f>
        <v/>
      </c>
      <c r="AC943" s="878"/>
      <c r="AD943" s="881" t="str">
        <f t="shared" si="56"/>
        <v/>
      </c>
      <c r="AE943" s="884" t="str">
        <f t="shared" si="57"/>
        <v/>
      </c>
      <c r="AF943" s="884" t="str">
        <f t="shared" si="58"/>
        <v/>
      </c>
      <c r="AG943" s="884" t="str">
        <f t="shared" si="59"/>
        <v/>
      </c>
    </row>
    <row r="944" spans="1:33" ht="24.9" customHeight="1">
      <c r="A944" s="729">
        <v>929</v>
      </c>
      <c r="B944" s="742" t="str">
        <f>IF(基本情報入力シート!C981="","",基本情報入力シート!C981)</f>
        <v/>
      </c>
      <c r="C944" s="750"/>
      <c r="D944" s="750"/>
      <c r="E944" s="750"/>
      <c r="F944" s="750"/>
      <c r="G944" s="750"/>
      <c r="H944" s="750"/>
      <c r="I944" s="761"/>
      <c r="J944" s="767" t="str">
        <f>IF(基本情報入力シート!M981="","",基本情報入力シート!M981)</f>
        <v/>
      </c>
      <c r="K944" s="768" t="str">
        <f>IF(基本情報入力シート!R981="","",基本情報入力シート!R981)</f>
        <v/>
      </c>
      <c r="L944" s="768" t="str">
        <f>IF(基本情報入力シート!W981="","",基本情報入力シート!W981)</f>
        <v/>
      </c>
      <c r="M944" s="784" t="str">
        <f>IF(基本情報入力シート!X981="","",基本情報入力シート!X981)</f>
        <v/>
      </c>
      <c r="N944" s="796" t="str">
        <f>IF(基本情報入力シート!Y981="","",基本情報入力シート!Y981)</f>
        <v/>
      </c>
      <c r="O944" s="804"/>
      <c r="P944" s="808"/>
      <c r="Q944" s="813"/>
      <c r="R944" s="820"/>
      <c r="S944" s="825"/>
      <c r="T944" s="830" t="str">
        <f>IFERROR(S944*VLOOKUP(AE944,'【参考】数式用3'!$AD$3:$BA$14,MATCH(N944,'【参考】数式用3'!$AD$2:$BA$2,0)),"")</f>
        <v/>
      </c>
      <c r="U944" s="835"/>
      <c r="V944" s="842"/>
      <c r="W944" s="843"/>
      <c r="X944" s="852" t="str">
        <f>IFERROR(V944*VLOOKUP(AF944,'【参考】数式用3'!$AD$15:$BA$23,MATCH(N944,'【参考】数式用3'!$AD$2:$BA$2,0)),"")</f>
        <v/>
      </c>
      <c r="Y944" s="861"/>
      <c r="Z944" s="864"/>
      <c r="AA944" s="870"/>
      <c r="AB944" s="852" t="str">
        <f>IFERROR(AA944*VLOOKUP(AG944,'【参考】数式用3'!$AD$24:$BA$27,MATCH(N944,'【参考】数式用3'!$AD$2:$BA$2,0)),"")</f>
        <v/>
      </c>
      <c r="AC944" s="878"/>
      <c r="AD944" s="881" t="str">
        <f t="shared" si="56"/>
        <v/>
      </c>
      <c r="AE944" s="884" t="str">
        <f t="shared" si="57"/>
        <v/>
      </c>
      <c r="AF944" s="884" t="str">
        <f t="shared" si="58"/>
        <v/>
      </c>
      <c r="AG944" s="884" t="str">
        <f t="shared" si="59"/>
        <v/>
      </c>
    </row>
    <row r="945" spans="1:33" ht="24.9" customHeight="1">
      <c r="A945" s="729">
        <v>930</v>
      </c>
      <c r="B945" s="742" t="str">
        <f>IF(基本情報入力シート!C982="","",基本情報入力シート!C982)</f>
        <v/>
      </c>
      <c r="C945" s="750"/>
      <c r="D945" s="750"/>
      <c r="E945" s="750"/>
      <c r="F945" s="750"/>
      <c r="G945" s="750"/>
      <c r="H945" s="750"/>
      <c r="I945" s="761"/>
      <c r="J945" s="767" t="str">
        <f>IF(基本情報入力シート!M982="","",基本情報入力シート!M982)</f>
        <v/>
      </c>
      <c r="K945" s="768" t="str">
        <f>IF(基本情報入力シート!R982="","",基本情報入力シート!R982)</f>
        <v/>
      </c>
      <c r="L945" s="768" t="str">
        <f>IF(基本情報入力シート!W982="","",基本情報入力シート!W982)</f>
        <v/>
      </c>
      <c r="M945" s="784" t="str">
        <f>IF(基本情報入力シート!X982="","",基本情報入力シート!X982)</f>
        <v/>
      </c>
      <c r="N945" s="796" t="str">
        <f>IF(基本情報入力シート!Y982="","",基本情報入力シート!Y982)</f>
        <v/>
      </c>
      <c r="O945" s="804"/>
      <c r="P945" s="808"/>
      <c r="Q945" s="813"/>
      <c r="R945" s="820"/>
      <c r="S945" s="825"/>
      <c r="T945" s="830" t="str">
        <f>IFERROR(S945*VLOOKUP(AE945,'【参考】数式用3'!$AD$3:$BA$14,MATCH(N945,'【参考】数式用3'!$AD$2:$BA$2,0)),"")</f>
        <v/>
      </c>
      <c r="U945" s="835"/>
      <c r="V945" s="842"/>
      <c r="W945" s="843"/>
      <c r="X945" s="852" t="str">
        <f>IFERROR(V945*VLOOKUP(AF945,'【参考】数式用3'!$AD$15:$BA$23,MATCH(N945,'【参考】数式用3'!$AD$2:$BA$2,0)),"")</f>
        <v/>
      </c>
      <c r="Y945" s="861"/>
      <c r="Z945" s="864"/>
      <c r="AA945" s="870"/>
      <c r="AB945" s="852" t="str">
        <f>IFERROR(AA945*VLOOKUP(AG945,'【参考】数式用3'!$AD$24:$BA$27,MATCH(N945,'【参考】数式用3'!$AD$2:$BA$2,0)),"")</f>
        <v/>
      </c>
      <c r="AC945" s="878"/>
      <c r="AD945" s="881" t="str">
        <f t="shared" si="56"/>
        <v/>
      </c>
      <c r="AE945" s="884" t="str">
        <f t="shared" si="57"/>
        <v/>
      </c>
      <c r="AF945" s="884" t="str">
        <f t="shared" si="58"/>
        <v/>
      </c>
      <c r="AG945" s="884" t="str">
        <f t="shared" si="59"/>
        <v/>
      </c>
    </row>
    <row r="946" spans="1:33" ht="24.9" customHeight="1">
      <c r="A946" s="729">
        <v>931</v>
      </c>
      <c r="B946" s="742" t="str">
        <f>IF(基本情報入力シート!C983="","",基本情報入力シート!C983)</f>
        <v/>
      </c>
      <c r="C946" s="750"/>
      <c r="D946" s="750"/>
      <c r="E946" s="750"/>
      <c r="F946" s="750"/>
      <c r="G946" s="750"/>
      <c r="H946" s="750"/>
      <c r="I946" s="761"/>
      <c r="J946" s="767" t="str">
        <f>IF(基本情報入力シート!M983="","",基本情報入力シート!M983)</f>
        <v/>
      </c>
      <c r="K946" s="768" t="str">
        <f>IF(基本情報入力シート!R983="","",基本情報入力シート!R983)</f>
        <v/>
      </c>
      <c r="L946" s="768" t="str">
        <f>IF(基本情報入力シート!W983="","",基本情報入力シート!W983)</f>
        <v/>
      </c>
      <c r="M946" s="784" t="str">
        <f>IF(基本情報入力シート!X983="","",基本情報入力シート!X983)</f>
        <v/>
      </c>
      <c r="N946" s="796" t="str">
        <f>IF(基本情報入力シート!Y983="","",基本情報入力シート!Y983)</f>
        <v/>
      </c>
      <c r="O946" s="804"/>
      <c r="P946" s="808"/>
      <c r="Q946" s="813"/>
      <c r="R946" s="820"/>
      <c r="S946" s="825"/>
      <c r="T946" s="830" t="str">
        <f>IFERROR(S946*VLOOKUP(AE946,'【参考】数式用3'!$AD$3:$BA$14,MATCH(N946,'【参考】数式用3'!$AD$2:$BA$2,0)),"")</f>
        <v/>
      </c>
      <c r="U946" s="835"/>
      <c r="V946" s="842"/>
      <c r="W946" s="843"/>
      <c r="X946" s="852" t="str">
        <f>IFERROR(V946*VLOOKUP(AF946,'【参考】数式用3'!$AD$15:$BA$23,MATCH(N946,'【参考】数式用3'!$AD$2:$BA$2,0)),"")</f>
        <v/>
      </c>
      <c r="Y946" s="861"/>
      <c r="Z946" s="864"/>
      <c r="AA946" s="870"/>
      <c r="AB946" s="852" t="str">
        <f>IFERROR(AA946*VLOOKUP(AG946,'【参考】数式用3'!$AD$24:$BA$27,MATCH(N946,'【参考】数式用3'!$AD$2:$BA$2,0)),"")</f>
        <v/>
      </c>
      <c r="AC946" s="878"/>
      <c r="AD946" s="881" t="str">
        <f t="shared" si="56"/>
        <v/>
      </c>
      <c r="AE946" s="884" t="str">
        <f t="shared" si="57"/>
        <v/>
      </c>
      <c r="AF946" s="884" t="str">
        <f t="shared" si="58"/>
        <v/>
      </c>
      <c r="AG946" s="884" t="str">
        <f t="shared" si="59"/>
        <v/>
      </c>
    </row>
    <row r="947" spans="1:33" ht="24.9" customHeight="1">
      <c r="A947" s="729">
        <v>932</v>
      </c>
      <c r="B947" s="742" t="str">
        <f>IF(基本情報入力シート!C984="","",基本情報入力シート!C984)</f>
        <v/>
      </c>
      <c r="C947" s="750"/>
      <c r="D947" s="750"/>
      <c r="E947" s="750"/>
      <c r="F947" s="750"/>
      <c r="G947" s="750"/>
      <c r="H947" s="750"/>
      <c r="I947" s="761"/>
      <c r="J947" s="767" t="str">
        <f>IF(基本情報入力シート!M984="","",基本情報入力シート!M984)</f>
        <v/>
      </c>
      <c r="K947" s="768" t="str">
        <f>IF(基本情報入力シート!R984="","",基本情報入力シート!R984)</f>
        <v/>
      </c>
      <c r="L947" s="768" t="str">
        <f>IF(基本情報入力シート!W984="","",基本情報入力シート!W984)</f>
        <v/>
      </c>
      <c r="M947" s="784" t="str">
        <f>IF(基本情報入力シート!X984="","",基本情報入力シート!X984)</f>
        <v/>
      </c>
      <c r="N947" s="796" t="str">
        <f>IF(基本情報入力シート!Y984="","",基本情報入力シート!Y984)</f>
        <v/>
      </c>
      <c r="O947" s="804"/>
      <c r="P947" s="808"/>
      <c r="Q947" s="813"/>
      <c r="R947" s="820"/>
      <c r="S947" s="825"/>
      <c r="T947" s="830" t="str">
        <f>IFERROR(S947*VLOOKUP(AE947,'【参考】数式用3'!$AD$3:$BA$14,MATCH(N947,'【参考】数式用3'!$AD$2:$BA$2,0)),"")</f>
        <v/>
      </c>
      <c r="U947" s="835"/>
      <c r="V947" s="842"/>
      <c r="W947" s="843"/>
      <c r="X947" s="852" t="str">
        <f>IFERROR(V947*VLOOKUP(AF947,'【参考】数式用3'!$AD$15:$BA$23,MATCH(N947,'【参考】数式用3'!$AD$2:$BA$2,0)),"")</f>
        <v/>
      </c>
      <c r="Y947" s="861"/>
      <c r="Z947" s="864"/>
      <c r="AA947" s="870"/>
      <c r="AB947" s="852" t="str">
        <f>IFERROR(AA947*VLOOKUP(AG947,'【参考】数式用3'!$AD$24:$BA$27,MATCH(N947,'【参考】数式用3'!$AD$2:$BA$2,0)),"")</f>
        <v/>
      </c>
      <c r="AC947" s="878"/>
      <c r="AD947" s="881" t="str">
        <f t="shared" si="56"/>
        <v/>
      </c>
      <c r="AE947" s="884" t="str">
        <f t="shared" si="57"/>
        <v/>
      </c>
      <c r="AF947" s="884" t="str">
        <f t="shared" si="58"/>
        <v/>
      </c>
      <c r="AG947" s="884" t="str">
        <f t="shared" si="59"/>
        <v/>
      </c>
    </row>
    <row r="948" spans="1:33" ht="24.9" customHeight="1">
      <c r="A948" s="729">
        <v>933</v>
      </c>
      <c r="B948" s="742" t="str">
        <f>IF(基本情報入力シート!C985="","",基本情報入力シート!C985)</f>
        <v/>
      </c>
      <c r="C948" s="750"/>
      <c r="D948" s="750"/>
      <c r="E948" s="750"/>
      <c r="F948" s="750"/>
      <c r="G948" s="750"/>
      <c r="H948" s="750"/>
      <c r="I948" s="761"/>
      <c r="J948" s="767" t="str">
        <f>IF(基本情報入力シート!M985="","",基本情報入力シート!M985)</f>
        <v/>
      </c>
      <c r="K948" s="768" t="str">
        <f>IF(基本情報入力シート!R985="","",基本情報入力シート!R985)</f>
        <v/>
      </c>
      <c r="L948" s="768" t="str">
        <f>IF(基本情報入力シート!W985="","",基本情報入力シート!W985)</f>
        <v/>
      </c>
      <c r="M948" s="784" t="str">
        <f>IF(基本情報入力シート!X985="","",基本情報入力シート!X985)</f>
        <v/>
      </c>
      <c r="N948" s="796" t="str">
        <f>IF(基本情報入力シート!Y985="","",基本情報入力シート!Y985)</f>
        <v/>
      </c>
      <c r="O948" s="804"/>
      <c r="P948" s="808"/>
      <c r="Q948" s="813"/>
      <c r="R948" s="820"/>
      <c r="S948" s="825"/>
      <c r="T948" s="830" t="str">
        <f>IFERROR(S948*VLOOKUP(AE948,'【参考】数式用3'!$AD$3:$BA$14,MATCH(N948,'【参考】数式用3'!$AD$2:$BA$2,0)),"")</f>
        <v/>
      </c>
      <c r="U948" s="835"/>
      <c r="V948" s="842"/>
      <c r="W948" s="843"/>
      <c r="X948" s="852" t="str">
        <f>IFERROR(V948*VLOOKUP(AF948,'【参考】数式用3'!$AD$15:$BA$23,MATCH(N948,'【参考】数式用3'!$AD$2:$BA$2,0)),"")</f>
        <v/>
      </c>
      <c r="Y948" s="861"/>
      <c r="Z948" s="864"/>
      <c r="AA948" s="870"/>
      <c r="AB948" s="852" t="str">
        <f>IFERROR(AA948*VLOOKUP(AG948,'【参考】数式用3'!$AD$24:$BA$27,MATCH(N948,'【参考】数式用3'!$AD$2:$BA$2,0)),"")</f>
        <v/>
      </c>
      <c r="AC948" s="878"/>
      <c r="AD948" s="881" t="str">
        <f t="shared" si="56"/>
        <v/>
      </c>
      <c r="AE948" s="884" t="str">
        <f t="shared" si="57"/>
        <v/>
      </c>
      <c r="AF948" s="884" t="str">
        <f t="shared" si="58"/>
        <v/>
      </c>
      <c r="AG948" s="884" t="str">
        <f t="shared" si="59"/>
        <v/>
      </c>
    </row>
    <row r="949" spans="1:33" ht="24.9" customHeight="1">
      <c r="A949" s="729">
        <v>934</v>
      </c>
      <c r="B949" s="742" t="str">
        <f>IF(基本情報入力シート!C986="","",基本情報入力シート!C986)</f>
        <v/>
      </c>
      <c r="C949" s="750"/>
      <c r="D949" s="750"/>
      <c r="E949" s="750"/>
      <c r="F949" s="750"/>
      <c r="G949" s="750"/>
      <c r="H949" s="750"/>
      <c r="I949" s="761"/>
      <c r="J949" s="767" t="str">
        <f>IF(基本情報入力シート!M986="","",基本情報入力シート!M986)</f>
        <v/>
      </c>
      <c r="K949" s="768" t="str">
        <f>IF(基本情報入力シート!R986="","",基本情報入力シート!R986)</f>
        <v/>
      </c>
      <c r="L949" s="768" t="str">
        <f>IF(基本情報入力シート!W986="","",基本情報入力シート!W986)</f>
        <v/>
      </c>
      <c r="M949" s="784" t="str">
        <f>IF(基本情報入力シート!X986="","",基本情報入力シート!X986)</f>
        <v/>
      </c>
      <c r="N949" s="796" t="str">
        <f>IF(基本情報入力シート!Y986="","",基本情報入力シート!Y986)</f>
        <v/>
      </c>
      <c r="O949" s="804"/>
      <c r="P949" s="808"/>
      <c r="Q949" s="813"/>
      <c r="R949" s="820"/>
      <c r="S949" s="825"/>
      <c r="T949" s="830" t="str">
        <f>IFERROR(S949*VLOOKUP(AE949,'【参考】数式用3'!$AD$3:$BA$14,MATCH(N949,'【参考】数式用3'!$AD$2:$BA$2,0)),"")</f>
        <v/>
      </c>
      <c r="U949" s="835"/>
      <c r="V949" s="842"/>
      <c r="W949" s="843"/>
      <c r="X949" s="852" t="str">
        <f>IFERROR(V949*VLOOKUP(AF949,'【参考】数式用3'!$AD$15:$BA$23,MATCH(N949,'【参考】数式用3'!$AD$2:$BA$2,0)),"")</f>
        <v/>
      </c>
      <c r="Y949" s="861"/>
      <c r="Z949" s="864"/>
      <c r="AA949" s="870"/>
      <c r="AB949" s="852" t="str">
        <f>IFERROR(AA949*VLOOKUP(AG949,'【参考】数式用3'!$AD$24:$BA$27,MATCH(N949,'【参考】数式用3'!$AD$2:$BA$2,0)),"")</f>
        <v/>
      </c>
      <c r="AC949" s="878"/>
      <c r="AD949" s="881" t="str">
        <f t="shared" si="56"/>
        <v/>
      </c>
      <c r="AE949" s="884" t="str">
        <f t="shared" si="57"/>
        <v/>
      </c>
      <c r="AF949" s="884" t="str">
        <f t="shared" si="58"/>
        <v/>
      </c>
      <c r="AG949" s="884" t="str">
        <f t="shared" si="59"/>
        <v/>
      </c>
    </row>
    <row r="950" spans="1:33" ht="24.9" customHeight="1">
      <c r="A950" s="729">
        <v>935</v>
      </c>
      <c r="B950" s="742" t="str">
        <f>IF(基本情報入力シート!C987="","",基本情報入力シート!C987)</f>
        <v/>
      </c>
      <c r="C950" s="750"/>
      <c r="D950" s="750"/>
      <c r="E950" s="750"/>
      <c r="F950" s="750"/>
      <c r="G950" s="750"/>
      <c r="H950" s="750"/>
      <c r="I950" s="761"/>
      <c r="J950" s="767" t="str">
        <f>IF(基本情報入力シート!M987="","",基本情報入力シート!M987)</f>
        <v/>
      </c>
      <c r="K950" s="768" t="str">
        <f>IF(基本情報入力シート!R987="","",基本情報入力シート!R987)</f>
        <v/>
      </c>
      <c r="L950" s="768" t="str">
        <f>IF(基本情報入力シート!W987="","",基本情報入力シート!W987)</f>
        <v/>
      </c>
      <c r="M950" s="784" t="str">
        <f>IF(基本情報入力シート!X987="","",基本情報入力シート!X987)</f>
        <v/>
      </c>
      <c r="N950" s="796" t="str">
        <f>IF(基本情報入力シート!Y987="","",基本情報入力シート!Y987)</f>
        <v/>
      </c>
      <c r="O950" s="804"/>
      <c r="P950" s="808"/>
      <c r="Q950" s="813"/>
      <c r="R950" s="820"/>
      <c r="S950" s="825"/>
      <c r="T950" s="830" t="str">
        <f>IFERROR(S950*VLOOKUP(AE950,'【参考】数式用3'!$AD$3:$BA$14,MATCH(N950,'【参考】数式用3'!$AD$2:$BA$2,0)),"")</f>
        <v/>
      </c>
      <c r="U950" s="835"/>
      <c r="V950" s="842"/>
      <c r="W950" s="843"/>
      <c r="X950" s="852" t="str">
        <f>IFERROR(V950*VLOOKUP(AF950,'【参考】数式用3'!$AD$15:$BA$23,MATCH(N950,'【参考】数式用3'!$AD$2:$BA$2,0)),"")</f>
        <v/>
      </c>
      <c r="Y950" s="861"/>
      <c r="Z950" s="864"/>
      <c r="AA950" s="870"/>
      <c r="AB950" s="852" t="str">
        <f>IFERROR(AA950*VLOOKUP(AG950,'【参考】数式用3'!$AD$24:$BA$27,MATCH(N950,'【参考】数式用3'!$AD$2:$BA$2,0)),"")</f>
        <v/>
      </c>
      <c r="AC950" s="878"/>
      <c r="AD950" s="881" t="str">
        <f t="shared" si="56"/>
        <v/>
      </c>
      <c r="AE950" s="884" t="str">
        <f t="shared" si="57"/>
        <v/>
      </c>
      <c r="AF950" s="884" t="str">
        <f t="shared" si="58"/>
        <v/>
      </c>
      <c r="AG950" s="884" t="str">
        <f t="shared" si="59"/>
        <v/>
      </c>
    </row>
    <row r="951" spans="1:33" ht="24.9" customHeight="1">
      <c r="A951" s="729">
        <v>936</v>
      </c>
      <c r="B951" s="742" t="str">
        <f>IF(基本情報入力シート!C988="","",基本情報入力シート!C988)</f>
        <v/>
      </c>
      <c r="C951" s="750"/>
      <c r="D951" s="750"/>
      <c r="E951" s="750"/>
      <c r="F951" s="750"/>
      <c r="G951" s="750"/>
      <c r="H951" s="750"/>
      <c r="I951" s="761"/>
      <c r="J951" s="767" t="str">
        <f>IF(基本情報入力シート!M988="","",基本情報入力シート!M988)</f>
        <v/>
      </c>
      <c r="K951" s="768" t="str">
        <f>IF(基本情報入力シート!R988="","",基本情報入力シート!R988)</f>
        <v/>
      </c>
      <c r="L951" s="768" t="str">
        <f>IF(基本情報入力シート!W988="","",基本情報入力シート!W988)</f>
        <v/>
      </c>
      <c r="M951" s="784" t="str">
        <f>IF(基本情報入力シート!X988="","",基本情報入力シート!X988)</f>
        <v/>
      </c>
      <c r="N951" s="796" t="str">
        <f>IF(基本情報入力シート!Y988="","",基本情報入力シート!Y988)</f>
        <v/>
      </c>
      <c r="O951" s="804"/>
      <c r="P951" s="808"/>
      <c r="Q951" s="813"/>
      <c r="R951" s="820"/>
      <c r="S951" s="825"/>
      <c r="T951" s="830" t="str">
        <f>IFERROR(S951*VLOOKUP(AE951,'【参考】数式用3'!$AD$3:$BA$14,MATCH(N951,'【参考】数式用3'!$AD$2:$BA$2,0)),"")</f>
        <v/>
      </c>
      <c r="U951" s="835"/>
      <c r="V951" s="842"/>
      <c r="W951" s="843"/>
      <c r="X951" s="852" t="str">
        <f>IFERROR(V951*VLOOKUP(AF951,'【参考】数式用3'!$AD$15:$BA$23,MATCH(N951,'【参考】数式用3'!$AD$2:$BA$2,0)),"")</f>
        <v/>
      </c>
      <c r="Y951" s="861"/>
      <c r="Z951" s="864"/>
      <c r="AA951" s="870"/>
      <c r="AB951" s="852" t="str">
        <f>IFERROR(AA951*VLOOKUP(AG951,'【参考】数式用3'!$AD$24:$BA$27,MATCH(N951,'【参考】数式用3'!$AD$2:$BA$2,0)),"")</f>
        <v/>
      </c>
      <c r="AC951" s="878"/>
      <c r="AD951" s="881" t="str">
        <f t="shared" si="56"/>
        <v/>
      </c>
      <c r="AE951" s="884" t="str">
        <f t="shared" si="57"/>
        <v/>
      </c>
      <c r="AF951" s="884" t="str">
        <f t="shared" si="58"/>
        <v/>
      </c>
      <c r="AG951" s="884" t="str">
        <f t="shared" si="59"/>
        <v/>
      </c>
    </row>
    <row r="952" spans="1:33" ht="24.9" customHeight="1">
      <c r="A952" s="729">
        <v>937</v>
      </c>
      <c r="B952" s="742" t="str">
        <f>IF(基本情報入力シート!C989="","",基本情報入力シート!C989)</f>
        <v/>
      </c>
      <c r="C952" s="750"/>
      <c r="D952" s="750"/>
      <c r="E952" s="750"/>
      <c r="F952" s="750"/>
      <c r="G952" s="750"/>
      <c r="H952" s="750"/>
      <c r="I952" s="761"/>
      <c r="J952" s="767" t="str">
        <f>IF(基本情報入力シート!M989="","",基本情報入力シート!M989)</f>
        <v/>
      </c>
      <c r="K952" s="768" t="str">
        <f>IF(基本情報入力シート!R989="","",基本情報入力シート!R989)</f>
        <v/>
      </c>
      <c r="L952" s="768" t="str">
        <f>IF(基本情報入力シート!W989="","",基本情報入力シート!W989)</f>
        <v/>
      </c>
      <c r="M952" s="784" t="str">
        <f>IF(基本情報入力シート!X989="","",基本情報入力シート!X989)</f>
        <v/>
      </c>
      <c r="N952" s="796" t="str">
        <f>IF(基本情報入力シート!Y989="","",基本情報入力シート!Y989)</f>
        <v/>
      </c>
      <c r="O952" s="804"/>
      <c r="P952" s="808"/>
      <c r="Q952" s="813"/>
      <c r="R952" s="820"/>
      <c r="S952" s="825"/>
      <c r="T952" s="830" t="str">
        <f>IFERROR(S952*VLOOKUP(AE952,'【参考】数式用3'!$AD$3:$BA$14,MATCH(N952,'【参考】数式用3'!$AD$2:$BA$2,0)),"")</f>
        <v/>
      </c>
      <c r="U952" s="835"/>
      <c r="V952" s="842"/>
      <c r="W952" s="843"/>
      <c r="X952" s="852" t="str">
        <f>IFERROR(V952*VLOOKUP(AF952,'【参考】数式用3'!$AD$15:$BA$23,MATCH(N952,'【参考】数式用3'!$AD$2:$BA$2,0)),"")</f>
        <v/>
      </c>
      <c r="Y952" s="861"/>
      <c r="Z952" s="864"/>
      <c r="AA952" s="870"/>
      <c r="AB952" s="852" t="str">
        <f>IFERROR(AA952*VLOOKUP(AG952,'【参考】数式用3'!$AD$24:$BA$27,MATCH(N952,'【参考】数式用3'!$AD$2:$BA$2,0)),"")</f>
        <v/>
      </c>
      <c r="AC952" s="878"/>
      <c r="AD952" s="881" t="str">
        <f t="shared" si="56"/>
        <v/>
      </c>
      <c r="AE952" s="884" t="str">
        <f t="shared" si="57"/>
        <v/>
      </c>
      <c r="AF952" s="884" t="str">
        <f t="shared" si="58"/>
        <v/>
      </c>
      <c r="AG952" s="884" t="str">
        <f t="shared" si="59"/>
        <v/>
      </c>
    </row>
    <row r="953" spans="1:33" ht="24.9" customHeight="1">
      <c r="A953" s="729">
        <v>938</v>
      </c>
      <c r="B953" s="742" t="str">
        <f>IF(基本情報入力シート!C990="","",基本情報入力シート!C990)</f>
        <v/>
      </c>
      <c r="C953" s="750"/>
      <c r="D953" s="750"/>
      <c r="E953" s="750"/>
      <c r="F953" s="750"/>
      <c r="G953" s="750"/>
      <c r="H953" s="750"/>
      <c r="I953" s="761"/>
      <c r="J953" s="767" t="str">
        <f>IF(基本情報入力シート!M990="","",基本情報入力シート!M990)</f>
        <v/>
      </c>
      <c r="K953" s="768" t="str">
        <f>IF(基本情報入力シート!R990="","",基本情報入力シート!R990)</f>
        <v/>
      </c>
      <c r="L953" s="768" t="str">
        <f>IF(基本情報入力シート!W990="","",基本情報入力シート!W990)</f>
        <v/>
      </c>
      <c r="M953" s="784" t="str">
        <f>IF(基本情報入力シート!X990="","",基本情報入力シート!X990)</f>
        <v/>
      </c>
      <c r="N953" s="796" t="str">
        <f>IF(基本情報入力シート!Y990="","",基本情報入力シート!Y990)</f>
        <v/>
      </c>
      <c r="O953" s="804"/>
      <c r="P953" s="808"/>
      <c r="Q953" s="813"/>
      <c r="R953" s="820"/>
      <c r="S953" s="825"/>
      <c r="T953" s="830" t="str">
        <f>IFERROR(S953*VLOOKUP(AE953,'【参考】数式用3'!$AD$3:$BA$14,MATCH(N953,'【参考】数式用3'!$AD$2:$BA$2,0)),"")</f>
        <v/>
      </c>
      <c r="U953" s="835"/>
      <c r="V953" s="842"/>
      <c r="W953" s="843"/>
      <c r="X953" s="852" t="str">
        <f>IFERROR(V953*VLOOKUP(AF953,'【参考】数式用3'!$AD$15:$BA$23,MATCH(N953,'【参考】数式用3'!$AD$2:$BA$2,0)),"")</f>
        <v/>
      </c>
      <c r="Y953" s="861"/>
      <c r="Z953" s="864"/>
      <c r="AA953" s="870"/>
      <c r="AB953" s="852" t="str">
        <f>IFERROR(AA953*VLOOKUP(AG953,'【参考】数式用3'!$AD$24:$BA$27,MATCH(N953,'【参考】数式用3'!$AD$2:$BA$2,0)),"")</f>
        <v/>
      </c>
      <c r="AC953" s="878"/>
      <c r="AD953" s="881" t="str">
        <f t="shared" si="56"/>
        <v/>
      </c>
      <c r="AE953" s="884" t="str">
        <f t="shared" si="57"/>
        <v/>
      </c>
      <c r="AF953" s="884" t="str">
        <f t="shared" si="58"/>
        <v/>
      </c>
      <c r="AG953" s="884" t="str">
        <f t="shared" si="59"/>
        <v/>
      </c>
    </row>
    <row r="954" spans="1:33" ht="24.9" customHeight="1">
      <c r="A954" s="729">
        <v>939</v>
      </c>
      <c r="B954" s="742" t="str">
        <f>IF(基本情報入力シート!C991="","",基本情報入力シート!C991)</f>
        <v/>
      </c>
      <c r="C954" s="750"/>
      <c r="D954" s="750"/>
      <c r="E954" s="750"/>
      <c r="F954" s="750"/>
      <c r="G954" s="750"/>
      <c r="H954" s="750"/>
      <c r="I954" s="761"/>
      <c r="J954" s="767" t="str">
        <f>IF(基本情報入力シート!M991="","",基本情報入力シート!M991)</f>
        <v/>
      </c>
      <c r="K954" s="768" t="str">
        <f>IF(基本情報入力シート!R991="","",基本情報入力シート!R991)</f>
        <v/>
      </c>
      <c r="L954" s="768" t="str">
        <f>IF(基本情報入力シート!W991="","",基本情報入力シート!W991)</f>
        <v/>
      </c>
      <c r="M954" s="784" t="str">
        <f>IF(基本情報入力シート!X991="","",基本情報入力シート!X991)</f>
        <v/>
      </c>
      <c r="N954" s="796" t="str">
        <f>IF(基本情報入力シート!Y991="","",基本情報入力シート!Y991)</f>
        <v/>
      </c>
      <c r="O954" s="804"/>
      <c r="P954" s="808"/>
      <c r="Q954" s="813"/>
      <c r="R954" s="820"/>
      <c r="S954" s="825"/>
      <c r="T954" s="830" t="str">
        <f>IFERROR(S954*VLOOKUP(AE954,'【参考】数式用3'!$AD$3:$BA$14,MATCH(N954,'【参考】数式用3'!$AD$2:$BA$2,0)),"")</f>
        <v/>
      </c>
      <c r="U954" s="835"/>
      <c r="V954" s="842"/>
      <c r="W954" s="843"/>
      <c r="X954" s="852" t="str">
        <f>IFERROR(V954*VLOOKUP(AF954,'【参考】数式用3'!$AD$15:$BA$23,MATCH(N954,'【参考】数式用3'!$AD$2:$BA$2,0)),"")</f>
        <v/>
      </c>
      <c r="Y954" s="861"/>
      <c r="Z954" s="864"/>
      <c r="AA954" s="870"/>
      <c r="AB954" s="852" t="str">
        <f>IFERROR(AA954*VLOOKUP(AG954,'【参考】数式用3'!$AD$24:$BA$27,MATCH(N954,'【参考】数式用3'!$AD$2:$BA$2,0)),"")</f>
        <v/>
      </c>
      <c r="AC954" s="878"/>
      <c r="AD954" s="881" t="str">
        <f t="shared" si="56"/>
        <v/>
      </c>
      <c r="AE954" s="884" t="str">
        <f t="shared" si="57"/>
        <v/>
      </c>
      <c r="AF954" s="884" t="str">
        <f t="shared" si="58"/>
        <v/>
      </c>
      <c r="AG954" s="884" t="str">
        <f t="shared" si="59"/>
        <v/>
      </c>
    </row>
    <row r="955" spans="1:33" ht="24.9" customHeight="1">
      <c r="A955" s="729">
        <v>940</v>
      </c>
      <c r="B955" s="742" t="str">
        <f>IF(基本情報入力シート!C992="","",基本情報入力シート!C992)</f>
        <v/>
      </c>
      <c r="C955" s="750"/>
      <c r="D955" s="750"/>
      <c r="E955" s="750"/>
      <c r="F955" s="750"/>
      <c r="G955" s="750"/>
      <c r="H955" s="750"/>
      <c r="I955" s="761"/>
      <c r="J955" s="767" t="str">
        <f>IF(基本情報入力シート!M992="","",基本情報入力シート!M992)</f>
        <v/>
      </c>
      <c r="K955" s="768" t="str">
        <f>IF(基本情報入力シート!R992="","",基本情報入力シート!R992)</f>
        <v/>
      </c>
      <c r="L955" s="768" t="str">
        <f>IF(基本情報入力シート!W992="","",基本情報入力シート!W992)</f>
        <v/>
      </c>
      <c r="M955" s="784" t="str">
        <f>IF(基本情報入力シート!X992="","",基本情報入力シート!X992)</f>
        <v/>
      </c>
      <c r="N955" s="796" t="str">
        <f>IF(基本情報入力シート!Y992="","",基本情報入力シート!Y992)</f>
        <v/>
      </c>
      <c r="O955" s="804"/>
      <c r="P955" s="808"/>
      <c r="Q955" s="813"/>
      <c r="R955" s="820"/>
      <c r="S955" s="825"/>
      <c r="T955" s="830" t="str">
        <f>IFERROR(S955*VLOOKUP(AE955,'【参考】数式用3'!$AD$3:$BA$14,MATCH(N955,'【参考】数式用3'!$AD$2:$BA$2,0)),"")</f>
        <v/>
      </c>
      <c r="U955" s="835"/>
      <c r="V955" s="842"/>
      <c r="W955" s="843"/>
      <c r="X955" s="852" t="str">
        <f>IFERROR(V955*VLOOKUP(AF955,'【参考】数式用3'!$AD$15:$BA$23,MATCH(N955,'【参考】数式用3'!$AD$2:$BA$2,0)),"")</f>
        <v/>
      </c>
      <c r="Y955" s="861"/>
      <c r="Z955" s="864"/>
      <c r="AA955" s="870"/>
      <c r="AB955" s="852" t="str">
        <f>IFERROR(AA955*VLOOKUP(AG955,'【参考】数式用3'!$AD$24:$BA$27,MATCH(N955,'【参考】数式用3'!$AD$2:$BA$2,0)),"")</f>
        <v/>
      </c>
      <c r="AC955" s="878"/>
      <c r="AD955" s="881" t="str">
        <f t="shared" si="56"/>
        <v/>
      </c>
      <c r="AE955" s="884" t="str">
        <f t="shared" si="57"/>
        <v/>
      </c>
      <c r="AF955" s="884" t="str">
        <f t="shared" si="58"/>
        <v/>
      </c>
      <c r="AG955" s="884" t="str">
        <f t="shared" si="59"/>
        <v/>
      </c>
    </row>
    <row r="956" spans="1:33" ht="24.9" customHeight="1">
      <c r="A956" s="729">
        <v>941</v>
      </c>
      <c r="B956" s="742" t="str">
        <f>IF(基本情報入力シート!C993="","",基本情報入力シート!C993)</f>
        <v/>
      </c>
      <c r="C956" s="750"/>
      <c r="D956" s="750"/>
      <c r="E956" s="750"/>
      <c r="F956" s="750"/>
      <c r="G956" s="750"/>
      <c r="H956" s="750"/>
      <c r="I956" s="761"/>
      <c r="J956" s="767" t="str">
        <f>IF(基本情報入力シート!M993="","",基本情報入力シート!M993)</f>
        <v/>
      </c>
      <c r="K956" s="768" t="str">
        <f>IF(基本情報入力シート!R993="","",基本情報入力シート!R993)</f>
        <v/>
      </c>
      <c r="L956" s="768" t="str">
        <f>IF(基本情報入力シート!W993="","",基本情報入力シート!W993)</f>
        <v/>
      </c>
      <c r="M956" s="784" t="str">
        <f>IF(基本情報入力シート!X993="","",基本情報入力シート!X993)</f>
        <v/>
      </c>
      <c r="N956" s="796" t="str">
        <f>IF(基本情報入力シート!Y993="","",基本情報入力シート!Y993)</f>
        <v/>
      </c>
      <c r="O956" s="804"/>
      <c r="P956" s="808"/>
      <c r="Q956" s="813"/>
      <c r="R956" s="820"/>
      <c r="S956" s="825"/>
      <c r="T956" s="830" t="str">
        <f>IFERROR(S956*VLOOKUP(AE956,'【参考】数式用3'!$AD$3:$BA$14,MATCH(N956,'【参考】数式用3'!$AD$2:$BA$2,0)),"")</f>
        <v/>
      </c>
      <c r="U956" s="835"/>
      <c r="V956" s="842"/>
      <c r="W956" s="843"/>
      <c r="X956" s="852" t="str">
        <f>IFERROR(V956*VLOOKUP(AF956,'【参考】数式用3'!$AD$15:$BA$23,MATCH(N956,'【参考】数式用3'!$AD$2:$BA$2,0)),"")</f>
        <v/>
      </c>
      <c r="Y956" s="861"/>
      <c r="Z956" s="864"/>
      <c r="AA956" s="870"/>
      <c r="AB956" s="852" t="str">
        <f>IFERROR(AA956*VLOOKUP(AG956,'【参考】数式用3'!$AD$24:$BA$27,MATCH(N956,'【参考】数式用3'!$AD$2:$BA$2,0)),"")</f>
        <v/>
      </c>
      <c r="AC956" s="878"/>
      <c r="AD956" s="881" t="str">
        <f t="shared" si="56"/>
        <v/>
      </c>
      <c r="AE956" s="884" t="str">
        <f t="shared" si="57"/>
        <v/>
      </c>
      <c r="AF956" s="884" t="str">
        <f t="shared" si="58"/>
        <v/>
      </c>
      <c r="AG956" s="884" t="str">
        <f t="shared" si="59"/>
        <v/>
      </c>
    </row>
    <row r="957" spans="1:33" ht="24.9" customHeight="1">
      <c r="A957" s="729">
        <v>942</v>
      </c>
      <c r="B957" s="742" t="str">
        <f>IF(基本情報入力シート!C994="","",基本情報入力シート!C994)</f>
        <v/>
      </c>
      <c r="C957" s="750"/>
      <c r="D957" s="750"/>
      <c r="E957" s="750"/>
      <c r="F957" s="750"/>
      <c r="G957" s="750"/>
      <c r="H957" s="750"/>
      <c r="I957" s="761"/>
      <c r="J957" s="767" t="str">
        <f>IF(基本情報入力シート!M994="","",基本情報入力シート!M994)</f>
        <v/>
      </c>
      <c r="K957" s="768" t="str">
        <f>IF(基本情報入力シート!R994="","",基本情報入力シート!R994)</f>
        <v/>
      </c>
      <c r="L957" s="768" t="str">
        <f>IF(基本情報入力シート!W994="","",基本情報入力シート!W994)</f>
        <v/>
      </c>
      <c r="M957" s="784" t="str">
        <f>IF(基本情報入力シート!X994="","",基本情報入力シート!X994)</f>
        <v/>
      </c>
      <c r="N957" s="796" t="str">
        <f>IF(基本情報入力シート!Y994="","",基本情報入力シート!Y994)</f>
        <v/>
      </c>
      <c r="O957" s="804"/>
      <c r="P957" s="808"/>
      <c r="Q957" s="813"/>
      <c r="R957" s="820"/>
      <c r="S957" s="825"/>
      <c r="T957" s="830" t="str">
        <f>IFERROR(S957*VLOOKUP(AE957,'【参考】数式用3'!$AD$3:$BA$14,MATCH(N957,'【参考】数式用3'!$AD$2:$BA$2,0)),"")</f>
        <v/>
      </c>
      <c r="U957" s="835"/>
      <c r="V957" s="842"/>
      <c r="W957" s="843"/>
      <c r="X957" s="852" t="str">
        <f>IFERROR(V957*VLOOKUP(AF957,'【参考】数式用3'!$AD$15:$BA$23,MATCH(N957,'【参考】数式用3'!$AD$2:$BA$2,0)),"")</f>
        <v/>
      </c>
      <c r="Y957" s="861"/>
      <c r="Z957" s="864"/>
      <c r="AA957" s="870"/>
      <c r="AB957" s="852" t="str">
        <f>IFERROR(AA957*VLOOKUP(AG957,'【参考】数式用3'!$AD$24:$BA$27,MATCH(N957,'【参考】数式用3'!$AD$2:$BA$2,0)),"")</f>
        <v/>
      </c>
      <c r="AC957" s="878"/>
      <c r="AD957" s="881" t="str">
        <f t="shared" si="56"/>
        <v/>
      </c>
      <c r="AE957" s="884" t="str">
        <f t="shared" si="57"/>
        <v/>
      </c>
      <c r="AF957" s="884" t="str">
        <f t="shared" si="58"/>
        <v/>
      </c>
      <c r="AG957" s="884" t="str">
        <f t="shared" si="59"/>
        <v/>
      </c>
    </row>
    <row r="958" spans="1:33" ht="24.9" customHeight="1">
      <c r="A958" s="729">
        <v>943</v>
      </c>
      <c r="B958" s="742" t="str">
        <f>IF(基本情報入力シート!C995="","",基本情報入力シート!C995)</f>
        <v/>
      </c>
      <c r="C958" s="750"/>
      <c r="D958" s="750"/>
      <c r="E958" s="750"/>
      <c r="F958" s="750"/>
      <c r="G958" s="750"/>
      <c r="H958" s="750"/>
      <c r="I958" s="761"/>
      <c r="J958" s="767" t="str">
        <f>IF(基本情報入力シート!M995="","",基本情報入力シート!M995)</f>
        <v/>
      </c>
      <c r="K958" s="768" t="str">
        <f>IF(基本情報入力シート!R995="","",基本情報入力シート!R995)</f>
        <v/>
      </c>
      <c r="L958" s="768" t="str">
        <f>IF(基本情報入力シート!W995="","",基本情報入力シート!W995)</f>
        <v/>
      </c>
      <c r="M958" s="784" t="str">
        <f>IF(基本情報入力シート!X995="","",基本情報入力シート!X995)</f>
        <v/>
      </c>
      <c r="N958" s="796" t="str">
        <f>IF(基本情報入力シート!Y995="","",基本情報入力シート!Y995)</f>
        <v/>
      </c>
      <c r="O958" s="804"/>
      <c r="P958" s="808"/>
      <c r="Q958" s="813"/>
      <c r="R958" s="820"/>
      <c r="S958" s="825"/>
      <c r="T958" s="830" t="str">
        <f>IFERROR(S958*VLOOKUP(AE958,'【参考】数式用3'!$AD$3:$BA$14,MATCH(N958,'【参考】数式用3'!$AD$2:$BA$2,0)),"")</f>
        <v/>
      </c>
      <c r="U958" s="835"/>
      <c r="V958" s="842"/>
      <c r="W958" s="843"/>
      <c r="X958" s="852" t="str">
        <f>IFERROR(V958*VLOOKUP(AF958,'【参考】数式用3'!$AD$15:$BA$23,MATCH(N958,'【参考】数式用3'!$AD$2:$BA$2,0)),"")</f>
        <v/>
      </c>
      <c r="Y958" s="861"/>
      <c r="Z958" s="864"/>
      <c r="AA958" s="870"/>
      <c r="AB958" s="852" t="str">
        <f>IFERROR(AA958*VLOOKUP(AG958,'【参考】数式用3'!$AD$24:$BA$27,MATCH(N958,'【参考】数式用3'!$AD$2:$BA$2,0)),"")</f>
        <v/>
      </c>
      <c r="AC958" s="878"/>
      <c r="AD958" s="881" t="str">
        <f t="shared" si="56"/>
        <v/>
      </c>
      <c r="AE958" s="884" t="str">
        <f t="shared" si="57"/>
        <v/>
      </c>
      <c r="AF958" s="884" t="str">
        <f t="shared" si="58"/>
        <v/>
      </c>
      <c r="AG958" s="884" t="str">
        <f t="shared" si="59"/>
        <v/>
      </c>
    </row>
    <row r="959" spans="1:33" ht="24.9" customHeight="1">
      <c r="A959" s="729">
        <v>944</v>
      </c>
      <c r="B959" s="742" t="str">
        <f>IF(基本情報入力シート!C996="","",基本情報入力シート!C996)</f>
        <v/>
      </c>
      <c r="C959" s="750"/>
      <c r="D959" s="750"/>
      <c r="E959" s="750"/>
      <c r="F959" s="750"/>
      <c r="G959" s="750"/>
      <c r="H959" s="750"/>
      <c r="I959" s="761"/>
      <c r="J959" s="767" t="str">
        <f>IF(基本情報入力シート!M996="","",基本情報入力シート!M996)</f>
        <v/>
      </c>
      <c r="K959" s="768" t="str">
        <f>IF(基本情報入力シート!R996="","",基本情報入力シート!R996)</f>
        <v/>
      </c>
      <c r="L959" s="768" t="str">
        <f>IF(基本情報入力シート!W996="","",基本情報入力シート!W996)</f>
        <v/>
      </c>
      <c r="M959" s="784" t="str">
        <f>IF(基本情報入力シート!X996="","",基本情報入力シート!X996)</f>
        <v/>
      </c>
      <c r="N959" s="796" t="str">
        <f>IF(基本情報入力シート!Y996="","",基本情報入力シート!Y996)</f>
        <v/>
      </c>
      <c r="O959" s="804"/>
      <c r="P959" s="808"/>
      <c r="Q959" s="813"/>
      <c r="R959" s="820"/>
      <c r="S959" s="825"/>
      <c r="T959" s="830" t="str">
        <f>IFERROR(S959*VLOOKUP(AE959,'【参考】数式用3'!$AD$3:$BA$14,MATCH(N959,'【参考】数式用3'!$AD$2:$BA$2,0)),"")</f>
        <v/>
      </c>
      <c r="U959" s="835"/>
      <c r="V959" s="842"/>
      <c r="W959" s="843"/>
      <c r="X959" s="852" t="str">
        <f>IFERROR(V959*VLOOKUP(AF959,'【参考】数式用3'!$AD$15:$BA$23,MATCH(N959,'【参考】数式用3'!$AD$2:$BA$2,0)),"")</f>
        <v/>
      </c>
      <c r="Y959" s="861"/>
      <c r="Z959" s="864"/>
      <c r="AA959" s="870"/>
      <c r="AB959" s="852" t="str">
        <f>IFERROR(AA959*VLOOKUP(AG959,'【参考】数式用3'!$AD$24:$BA$27,MATCH(N959,'【参考】数式用3'!$AD$2:$BA$2,0)),"")</f>
        <v/>
      </c>
      <c r="AC959" s="878"/>
      <c r="AD959" s="881" t="str">
        <f t="shared" si="56"/>
        <v/>
      </c>
      <c r="AE959" s="884" t="str">
        <f t="shared" si="57"/>
        <v/>
      </c>
      <c r="AF959" s="884" t="str">
        <f t="shared" si="58"/>
        <v/>
      </c>
      <c r="AG959" s="884" t="str">
        <f t="shared" si="59"/>
        <v/>
      </c>
    </row>
    <row r="960" spans="1:33" ht="24.9" customHeight="1">
      <c r="A960" s="729">
        <v>945</v>
      </c>
      <c r="B960" s="742" t="str">
        <f>IF(基本情報入力シート!C997="","",基本情報入力シート!C997)</f>
        <v/>
      </c>
      <c r="C960" s="750"/>
      <c r="D960" s="750"/>
      <c r="E960" s="750"/>
      <c r="F960" s="750"/>
      <c r="G960" s="750"/>
      <c r="H960" s="750"/>
      <c r="I960" s="761"/>
      <c r="J960" s="767" t="str">
        <f>IF(基本情報入力シート!M997="","",基本情報入力シート!M997)</f>
        <v/>
      </c>
      <c r="K960" s="768" t="str">
        <f>IF(基本情報入力シート!R997="","",基本情報入力シート!R997)</f>
        <v/>
      </c>
      <c r="L960" s="768" t="str">
        <f>IF(基本情報入力シート!W997="","",基本情報入力シート!W997)</f>
        <v/>
      </c>
      <c r="M960" s="784" t="str">
        <f>IF(基本情報入力シート!X997="","",基本情報入力シート!X997)</f>
        <v/>
      </c>
      <c r="N960" s="796" t="str">
        <f>IF(基本情報入力シート!Y997="","",基本情報入力シート!Y997)</f>
        <v/>
      </c>
      <c r="O960" s="804"/>
      <c r="P960" s="808"/>
      <c r="Q960" s="813"/>
      <c r="R960" s="820"/>
      <c r="S960" s="825"/>
      <c r="T960" s="830" t="str">
        <f>IFERROR(S960*VLOOKUP(AE960,'【参考】数式用3'!$AD$3:$BA$14,MATCH(N960,'【参考】数式用3'!$AD$2:$BA$2,0)),"")</f>
        <v/>
      </c>
      <c r="U960" s="835"/>
      <c r="V960" s="842"/>
      <c r="W960" s="843"/>
      <c r="X960" s="852" t="str">
        <f>IFERROR(V960*VLOOKUP(AF960,'【参考】数式用3'!$AD$15:$BA$23,MATCH(N960,'【参考】数式用3'!$AD$2:$BA$2,0)),"")</f>
        <v/>
      </c>
      <c r="Y960" s="861"/>
      <c r="Z960" s="864"/>
      <c r="AA960" s="870"/>
      <c r="AB960" s="852" t="str">
        <f>IFERROR(AA960*VLOOKUP(AG960,'【参考】数式用3'!$AD$24:$BA$27,MATCH(N960,'【参考】数式用3'!$AD$2:$BA$2,0)),"")</f>
        <v/>
      </c>
      <c r="AC960" s="878"/>
      <c r="AD960" s="881" t="str">
        <f t="shared" si="56"/>
        <v/>
      </c>
      <c r="AE960" s="884" t="str">
        <f t="shared" si="57"/>
        <v/>
      </c>
      <c r="AF960" s="884" t="str">
        <f t="shared" si="58"/>
        <v/>
      </c>
      <c r="AG960" s="884" t="str">
        <f t="shared" si="59"/>
        <v/>
      </c>
    </row>
    <row r="961" spans="1:33" ht="24.9" customHeight="1">
      <c r="A961" s="729">
        <v>946</v>
      </c>
      <c r="B961" s="742" t="str">
        <f>IF(基本情報入力シート!C998="","",基本情報入力シート!C998)</f>
        <v/>
      </c>
      <c r="C961" s="750"/>
      <c r="D961" s="750"/>
      <c r="E961" s="750"/>
      <c r="F961" s="750"/>
      <c r="G961" s="750"/>
      <c r="H961" s="750"/>
      <c r="I961" s="761"/>
      <c r="J961" s="767" t="str">
        <f>IF(基本情報入力シート!M998="","",基本情報入力シート!M998)</f>
        <v/>
      </c>
      <c r="K961" s="768" t="str">
        <f>IF(基本情報入力シート!R998="","",基本情報入力シート!R998)</f>
        <v/>
      </c>
      <c r="L961" s="768" t="str">
        <f>IF(基本情報入力シート!W998="","",基本情報入力シート!W998)</f>
        <v/>
      </c>
      <c r="M961" s="784" t="str">
        <f>IF(基本情報入力シート!X998="","",基本情報入力シート!X998)</f>
        <v/>
      </c>
      <c r="N961" s="796" t="str">
        <f>IF(基本情報入力シート!Y998="","",基本情報入力シート!Y998)</f>
        <v/>
      </c>
      <c r="O961" s="804"/>
      <c r="P961" s="808"/>
      <c r="Q961" s="813"/>
      <c r="R961" s="820"/>
      <c r="S961" s="825"/>
      <c r="T961" s="830" t="str">
        <f>IFERROR(S961*VLOOKUP(AE961,'【参考】数式用3'!$AD$3:$BA$14,MATCH(N961,'【参考】数式用3'!$AD$2:$BA$2,0)),"")</f>
        <v/>
      </c>
      <c r="U961" s="835"/>
      <c r="V961" s="842"/>
      <c r="W961" s="843"/>
      <c r="X961" s="852" t="str">
        <f>IFERROR(V961*VLOOKUP(AF961,'【参考】数式用3'!$AD$15:$BA$23,MATCH(N961,'【参考】数式用3'!$AD$2:$BA$2,0)),"")</f>
        <v/>
      </c>
      <c r="Y961" s="861"/>
      <c r="Z961" s="864"/>
      <c r="AA961" s="870"/>
      <c r="AB961" s="852" t="str">
        <f>IFERROR(AA961*VLOOKUP(AG961,'【参考】数式用3'!$AD$24:$BA$27,MATCH(N961,'【参考】数式用3'!$AD$2:$BA$2,0)),"")</f>
        <v/>
      </c>
      <c r="AC961" s="878"/>
      <c r="AD961" s="881" t="str">
        <f t="shared" si="56"/>
        <v/>
      </c>
      <c r="AE961" s="884" t="str">
        <f t="shared" si="57"/>
        <v/>
      </c>
      <c r="AF961" s="884" t="str">
        <f t="shared" si="58"/>
        <v/>
      </c>
      <c r="AG961" s="884" t="str">
        <f t="shared" si="59"/>
        <v/>
      </c>
    </row>
    <row r="962" spans="1:33" ht="24.9" customHeight="1">
      <c r="A962" s="729">
        <v>947</v>
      </c>
      <c r="B962" s="742" t="str">
        <f>IF(基本情報入力シート!C999="","",基本情報入力シート!C999)</f>
        <v/>
      </c>
      <c r="C962" s="750"/>
      <c r="D962" s="750"/>
      <c r="E962" s="750"/>
      <c r="F962" s="750"/>
      <c r="G962" s="750"/>
      <c r="H962" s="750"/>
      <c r="I962" s="761"/>
      <c r="J962" s="767" t="str">
        <f>IF(基本情報入力シート!M999="","",基本情報入力シート!M999)</f>
        <v/>
      </c>
      <c r="K962" s="768" t="str">
        <f>IF(基本情報入力シート!R999="","",基本情報入力シート!R999)</f>
        <v/>
      </c>
      <c r="L962" s="768" t="str">
        <f>IF(基本情報入力シート!W999="","",基本情報入力シート!W999)</f>
        <v/>
      </c>
      <c r="M962" s="784" t="str">
        <f>IF(基本情報入力シート!X999="","",基本情報入力シート!X999)</f>
        <v/>
      </c>
      <c r="N962" s="796" t="str">
        <f>IF(基本情報入力シート!Y999="","",基本情報入力シート!Y999)</f>
        <v/>
      </c>
      <c r="O962" s="804"/>
      <c r="P962" s="808"/>
      <c r="Q962" s="813"/>
      <c r="R962" s="820"/>
      <c r="S962" s="825"/>
      <c r="T962" s="830" t="str">
        <f>IFERROR(S962*VLOOKUP(AE962,'【参考】数式用3'!$AD$3:$BA$14,MATCH(N962,'【参考】数式用3'!$AD$2:$BA$2,0)),"")</f>
        <v/>
      </c>
      <c r="U962" s="835"/>
      <c r="V962" s="842"/>
      <c r="W962" s="843"/>
      <c r="X962" s="852" t="str">
        <f>IFERROR(V962*VLOOKUP(AF962,'【参考】数式用3'!$AD$15:$BA$23,MATCH(N962,'【参考】数式用3'!$AD$2:$BA$2,0)),"")</f>
        <v/>
      </c>
      <c r="Y962" s="861"/>
      <c r="Z962" s="864"/>
      <c r="AA962" s="870"/>
      <c r="AB962" s="852" t="str">
        <f>IFERROR(AA962*VLOOKUP(AG962,'【参考】数式用3'!$AD$24:$BA$27,MATCH(N962,'【参考】数式用3'!$AD$2:$BA$2,0)),"")</f>
        <v/>
      </c>
      <c r="AC962" s="878"/>
      <c r="AD962" s="881" t="str">
        <f t="shared" si="56"/>
        <v/>
      </c>
      <c r="AE962" s="884" t="str">
        <f t="shared" si="57"/>
        <v/>
      </c>
      <c r="AF962" s="884" t="str">
        <f t="shared" si="58"/>
        <v/>
      </c>
      <c r="AG962" s="884" t="str">
        <f t="shared" si="59"/>
        <v/>
      </c>
    </row>
    <row r="963" spans="1:33" ht="24.9" customHeight="1">
      <c r="A963" s="729">
        <v>948</v>
      </c>
      <c r="B963" s="742" t="str">
        <f>IF(基本情報入力シート!C1000="","",基本情報入力シート!C1000)</f>
        <v/>
      </c>
      <c r="C963" s="750"/>
      <c r="D963" s="750"/>
      <c r="E963" s="750"/>
      <c r="F963" s="750"/>
      <c r="G963" s="750"/>
      <c r="H963" s="750"/>
      <c r="I963" s="761"/>
      <c r="J963" s="767" t="str">
        <f>IF(基本情報入力シート!M1000="","",基本情報入力シート!M1000)</f>
        <v/>
      </c>
      <c r="K963" s="768" t="str">
        <f>IF(基本情報入力シート!R1000="","",基本情報入力シート!R1000)</f>
        <v/>
      </c>
      <c r="L963" s="768" t="str">
        <f>IF(基本情報入力シート!W1000="","",基本情報入力シート!W1000)</f>
        <v/>
      </c>
      <c r="M963" s="784" t="str">
        <f>IF(基本情報入力シート!X1000="","",基本情報入力シート!X1000)</f>
        <v/>
      </c>
      <c r="N963" s="796" t="str">
        <f>IF(基本情報入力シート!Y1000="","",基本情報入力シート!Y1000)</f>
        <v/>
      </c>
      <c r="O963" s="804"/>
      <c r="P963" s="808"/>
      <c r="Q963" s="813"/>
      <c r="R963" s="820"/>
      <c r="S963" s="825"/>
      <c r="T963" s="830" t="str">
        <f>IFERROR(S963*VLOOKUP(AE963,'【参考】数式用3'!$AD$3:$BA$14,MATCH(N963,'【参考】数式用3'!$AD$2:$BA$2,0)),"")</f>
        <v/>
      </c>
      <c r="U963" s="835"/>
      <c r="V963" s="842"/>
      <c r="W963" s="843"/>
      <c r="X963" s="852" t="str">
        <f>IFERROR(V963*VLOOKUP(AF963,'【参考】数式用3'!$AD$15:$BA$23,MATCH(N963,'【参考】数式用3'!$AD$2:$BA$2,0)),"")</f>
        <v/>
      </c>
      <c r="Y963" s="861"/>
      <c r="Z963" s="864"/>
      <c r="AA963" s="870"/>
      <c r="AB963" s="852" t="str">
        <f>IFERROR(AA963*VLOOKUP(AG963,'【参考】数式用3'!$AD$24:$BA$27,MATCH(N963,'【参考】数式用3'!$AD$2:$BA$2,0)),"")</f>
        <v/>
      </c>
      <c r="AC963" s="878"/>
      <c r="AD963" s="881" t="str">
        <f t="shared" si="56"/>
        <v/>
      </c>
      <c r="AE963" s="884" t="str">
        <f t="shared" si="57"/>
        <v/>
      </c>
      <c r="AF963" s="884" t="str">
        <f t="shared" si="58"/>
        <v/>
      </c>
      <c r="AG963" s="884" t="str">
        <f t="shared" si="59"/>
        <v/>
      </c>
    </row>
    <row r="964" spans="1:33" ht="24.9" customHeight="1">
      <c r="A964" s="729">
        <v>949</v>
      </c>
      <c r="B964" s="742" t="str">
        <f>IF(基本情報入力シート!C1001="","",基本情報入力シート!C1001)</f>
        <v/>
      </c>
      <c r="C964" s="750"/>
      <c r="D964" s="750"/>
      <c r="E964" s="750"/>
      <c r="F964" s="750"/>
      <c r="G964" s="750"/>
      <c r="H964" s="750"/>
      <c r="I964" s="761"/>
      <c r="J964" s="767" t="str">
        <f>IF(基本情報入力シート!M1001="","",基本情報入力シート!M1001)</f>
        <v/>
      </c>
      <c r="K964" s="768" t="str">
        <f>IF(基本情報入力シート!R1001="","",基本情報入力シート!R1001)</f>
        <v/>
      </c>
      <c r="L964" s="768" t="str">
        <f>IF(基本情報入力シート!W1001="","",基本情報入力シート!W1001)</f>
        <v/>
      </c>
      <c r="M964" s="784" t="str">
        <f>IF(基本情報入力シート!X1001="","",基本情報入力シート!X1001)</f>
        <v/>
      </c>
      <c r="N964" s="796" t="str">
        <f>IF(基本情報入力シート!Y1001="","",基本情報入力シート!Y1001)</f>
        <v/>
      </c>
      <c r="O964" s="804"/>
      <c r="P964" s="808"/>
      <c r="Q964" s="813"/>
      <c r="R964" s="820"/>
      <c r="S964" s="825"/>
      <c r="T964" s="830" t="str">
        <f>IFERROR(S964*VLOOKUP(AE964,'【参考】数式用3'!$AD$3:$BA$14,MATCH(N964,'【参考】数式用3'!$AD$2:$BA$2,0)),"")</f>
        <v/>
      </c>
      <c r="U964" s="835"/>
      <c r="V964" s="842"/>
      <c r="W964" s="843"/>
      <c r="X964" s="852" t="str">
        <f>IFERROR(V964*VLOOKUP(AF964,'【参考】数式用3'!$AD$15:$BA$23,MATCH(N964,'【参考】数式用3'!$AD$2:$BA$2,0)),"")</f>
        <v/>
      </c>
      <c r="Y964" s="861"/>
      <c r="Z964" s="864"/>
      <c r="AA964" s="870"/>
      <c r="AB964" s="852" t="str">
        <f>IFERROR(AA964*VLOOKUP(AG964,'【参考】数式用3'!$AD$24:$BA$27,MATCH(N964,'【参考】数式用3'!$AD$2:$BA$2,0)),"")</f>
        <v/>
      </c>
      <c r="AC964" s="878"/>
      <c r="AD964" s="881" t="str">
        <f t="shared" si="56"/>
        <v/>
      </c>
      <c r="AE964" s="884" t="str">
        <f t="shared" si="57"/>
        <v/>
      </c>
      <c r="AF964" s="884" t="str">
        <f t="shared" si="58"/>
        <v/>
      </c>
      <c r="AG964" s="884" t="str">
        <f t="shared" si="59"/>
        <v/>
      </c>
    </row>
    <row r="965" spans="1:33" ht="24.9" customHeight="1">
      <c r="A965" s="729">
        <v>950</v>
      </c>
      <c r="B965" s="742" t="str">
        <f>IF(基本情報入力シート!C1002="","",基本情報入力シート!C1002)</f>
        <v/>
      </c>
      <c r="C965" s="750"/>
      <c r="D965" s="750"/>
      <c r="E965" s="750"/>
      <c r="F965" s="750"/>
      <c r="G965" s="750"/>
      <c r="H965" s="750"/>
      <c r="I965" s="761"/>
      <c r="J965" s="767" t="str">
        <f>IF(基本情報入力シート!M1002="","",基本情報入力シート!M1002)</f>
        <v/>
      </c>
      <c r="K965" s="768" t="str">
        <f>IF(基本情報入力シート!R1002="","",基本情報入力シート!R1002)</f>
        <v/>
      </c>
      <c r="L965" s="768" t="str">
        <f>IF(基本情報入力シート!W1002="","",基本情報入力シート!W1002)</f>
        <v/>
      </c>
      <c r="M965" s="784" t="str">
        <f>IF(基本情報入力シート!X1002="","",基本情報入力シート!X1002)</f>
        <v/>
      </c>
      <c r="N965" s="796" t="str">
        <f>IF(基本情報入力シート!Y1002="","",基本情報入力シート!Y1002)</f>
        <v/>
      </c>
      <c r="O965" s="804"/>
      <c r="P965" s="808"/>
      <c r="Q965" s="813"/>
      <c r="R965" s="820"/>
      <c r="S965" s="825"/>
      <c r="T965" s="830" t="str">
        <f>IFERROR(S965*VLOOKUP(AE965,'【参考】数式用3'!$AD$3:$BA$14,MATCH(N965,'【参考】数式用3'!$AD$2:$BA$2,0)),"")</f>
        <v/>
      </c>
      <c r="U965" s="835"/>
      <c r="V965" s="842"/>
      <c r="W965" s="843"/>
      <c r="X965" s="852" t="str">
        <f>IFERROR(V965*VLOOKUP(AF965,'【参考】数式用3'!$AD$15:$BA$23,MATCH(N965,'【参考】数式用3'!$AD$2:$BA$2,0)),"")</f>
        <v/>
      </c>
      <c r="Y965" s="861"/>
      <c r="Z965" s="864"/>
      <c r="AA965" s="870"/>
      <c r="AB965" s="852" t="str">
        <f>IFERROR(AA965*VLOOKUP(AG965,'【参考】数式用3'!$AD$24:$BA$27,MATCH(N965,'【参考】数式用3'!$AD$2:$BA$2,0)),"")</f>
        <v/>
      </c>
      <c r="AC965" s="878"/>
      <c r="AD965" s="881" t="str">
        <f t="shared" si="56"/>
        <v/>
      </c>
      <c r="AE965" s="884" t="str">
        <f t="shared" si="57"/>
        <v/>
      </c>
      <c r="AF965" s="884" t="str">
        <f t="shared" si="58"/>
        <v/>
      </c>
      <c r="AG965" s="884" t="str">
        <f t="shared" si="59"/>
        <v/>
      </c>
    </row>
    <row r="966" spans="1:33" ht="24.9" customHeight="1">
      <c r="A966" s="729">
        <v>951</v>
      </c>
      <c r="B966" s="742" t="str">
        <f>IF(基本情報入力シート!C1003="","",基本情報入力シート!C1003)</f>
        <v/>
      </c>
      <c r="C966" s="750"/>
      <c r="D966" s="750"/>
      <c r="E966" s="750"/>
      <c r="F966" s="750"/>
      <c r="G966" s="750"/>
      <c r="H966" s="750"/>
      <c r="I966" s="761"/>
      <c r="J966" s="767" t="str">
        <f>IF(基本情報入力シート!M1003="","",基本情報入力シート!M1003)</f>
        <v/>
      </c>
      <c r="K966" s="768" t="str">
        <f>IF(基本情報入力シート!R1003="","",基本情報入力シート!R1003)</f>
        <v/>
      </c>
      <c r="L966" s="768" t="str">
        <f>IF(基本情報入力シート!W1003="","",基本情報入力シート!W1003)</f>
        <v/>
      </c>
      <c r="M966" s="784" t="str">
        <f>IF(基本情報入力シート!X1003="","",基本情報入力シート!X1003)</f>
        <v/>
      </c>
      <c r="N966" s="796" t="str">
        <f>IF(基本情報入力シート!Y1003="","",基本情報入力シート!Y1003)</f>
        <v/>
      </c>
      <c r="O966" s="804"/>
      <c r="P966" s="808"/>
      <c r="Q966" s="813"/>
      <c r="R966" s="820"/>
      <c r="S966" s="825"/>
      <c r="T966" s="830" t="str">
        <f>IFERROR(S966*VLOOKUP(AE966,'【参考】数式用3'!$AD$3:$BA$14,MATCH(N966,'【参考】数式用3'!$AD$2:$BA$2,0)),"")</f>
        <v/>
      </c>
      <c r="U966" s="835"/>
      <c r="V966" s="842"/>
      <c r="W966" s="843"/>
      <c r="X966" s="852" t="str">
        <f>IFERROR(V966*VLOOKUP(AF966,'【参考】数式用3'!$AD$15:$BA$23,MATCH(N966,'【参考】数式用3'!$AD$2:$BA$2,0)),"")</f>
        <v/>
      </c>
      <c r="Y966" s="861"/>
      <c r="Z966" s="864"/>
      <c r="AA966" s="870"/>
      <c r="AB966" s="852" t="str">
        <f>IFERROR(AA966*VLOOKUP(AG966,'【参考】数式用3'!$AD$24:$BA$27,MATCH(N966,'【参考】数式用3'!$AD$2:$BA$2,0)),"")</f>
        <v/>
      </c>
      <c r="AC966" s="878"/>
      <c r="AD966" s="881" t="str">
        <f t="shared" si="56"/>
        <v/>
      </c>
      <c r="AE966" s="884" t="str">
        <f t="shared" si="57"/>
        <v/>
      </c>
      <c r="AF966" s="884" t="str">
        <f t="shared" si="58"/>
        <v/>
      </c>
      <c r="AG966" s="884" t="str">
        <f t="shared" si="59"/>
        <v/>
      </c>
    </row>
    <row r="967" spans="1:33" ht="24.9" customHeight="1">
      <c r="A967" s="729">
        <v>952</v>
      </c>
      <c r="B967" s="742" t="str">
        <f>IF(基本情報入力シート!C1004="","",基本情報入力シート!C1004)</f>
        <v/>
      </c>
      <c r="C967" s="750"/>
      <c r="D967" s="750"/>
      <c r="E967" s="750"/>
      <c r="F967" s="750"/>
      <c r="G967" s="750"/>
      <c r="H967" s="750"/>
      <c r="I967" s="761"/>
      <c r="J967" s="767" t="str">
        <f>IF(基本情報入力シート!M1004="","",基本情報入力シート!M1004)</f>
        <v/>
      </c>
      <c r="K967" s="768" t="str">
        <f>IF(基本情報入力シート!R1004="","",基本情報入力シート!R1004)</f>
        <v/>
      </c>
      <c r="L967" s="768" t="str">
        <f>IF(基本情報入力シート!W1004="","",基本情報入力シート!W1004)</f>
        <v/>
      </c>
      <c r="M967" s="784" t="str">
        <f>IF(基本情報入力シート!X1004="","",基本情報入力シート!X1004)</f>
        <v/>
      </c>
      <c r="N967" s="796" t="str">
        <f>IF(基本情報入力シート!Y1004="","",基本情報入力シート!Y1004)</f>
        <v/>
      </c>
      <c r="O967" s="804"/>
      <c r="P967" s="808"/>
      <c r="Q967" s="813"/>
      <c r="R967" s="820"/>
      <c r="S967" s="825"/>
      <c r="T967" s="830" t="str">
        <f>IFERROR(S967*VLOOKUP(AE967,'【参考】数式用3'!$AD$3:$BA$14,MATCH(N967,'【参考】数式用3'!$AD$2:$BA$2,0)),"")</f>
        <v/>
      </c>
      <c r="U967" s="835"/>
      <c r="V967" s="842"/>
      <c r="W967" s="843"/>
      <c r="X967" s="852" t="str">
        <f>IFERROR(V967*VLOOKUP(AF967,'【参考】数式用3'!$AD$15:$BA$23,MATCH(N967,'【参考】数式用3'!$AD$2:$BA$2,0)),"")</f>
        <v/>
      </c>
      <c r="Y967" s="861"/>
      <c r="Z967" s="864"/>
      <c r="AA967" s="870"/>
      <c r="AB967" s="852" t="str">
        <f>IFERROR(AA967*VLOOKUP(AG967,'【参考】数式用3'!$AD$24:$BA$27,MATCH(N967,'【参考】数式用3'!$AD$2:$BA$2,0)),"")</f>
        <v/>
      </c>
      <c r="AC967" s="878"/>
      <c r="AD967" s="881" t="str">
        <f t="shared" si="56"/>
        <v/>
      </c>
      <c r="AE967" s="884" t="str">
        <f t="shared" si="57"/>
        <v/>
      </c>
      <c r="AF967" s="884" t="str">
        <f t="shared" si="58"/>
        <v/>
      </c>
      <c r="AG967" s="884" t="str">
        <f t="shared" si="59"/>
        <v/>
      </c>
    </row>
    <row r="968" spans="1:33" ht="24.9" customHeight="1">
      <c r="A968" s="729">
        <v>953</v>
      </c>
      <c r="B968" s="742" t="str">
        <f>IF(基本情報入力シート!C1005="","",基本情報入力シート!C1005)</f>
        <v/>
      </c>
      <c r="C968" s="750"/>
      <c r="D968" s="750"/>
      <c r="E968" s="750"/>
      <c r="F968" s="750"/>
      <c r="G968" s="750"/>
      <c r="H968" s="750"/>
      <c r="I968" s="761"/>
      <c r="J968" s="767" t="str">
        <f>IF(基本情報入力シート!M1005="","",基本情報入力シート!M1005)</f>
        <v/>
      </c>
      <c r="K968" s="768" t="str">
        <f>IF(基本情報入力シート!R1005="","",基本情報入力シート!R1005)</f>
        <v/>
      </c>
      <c r="L968" s="768" t="str">
        <f>IF(基本情報入力シート!W1005="","",基本情報入力シート!W1005)</f>
        <v/>
      </c>
      <c r="M968" s="784" t="str">
        <f>IF(基本情報入力シート!X1005="","",基本情報入力シート!X1005)</f>
        <v/>
      </c>
      <c r="N968" s="796" t="str">
        <f>IF(基本情報入力シート!Y1005="","",基本情報入力シート!Y1005)</f>
        <v/>
      </c>
      <c r="O968" s="804"/>
      <c r="P968" s="808"/>
      <c r="Q968" s="813"/>
      <c r="R968" s="820"/>
      <c r="S968" s="825"/>
      <c r="T968" s="830" t="str">
        <f>IFERROR(S968*VLOOKUP(AE968,'【参考】数式用3'!$AD$3:$BA$14,MATCH(N968,'【参考】数式用3'!$AD$2:$BA$2,0)),"")</f>
        <v/>
      </c>
      <c r="U968" s="835"/>
      <c r="V968" s="842"/>
      <c r="W968" s="843"/>
      <c r="X968" s="852" t="str">
        <f>IFERROR(V968*VLOOKUP(AF968,'【参考】数式用3'!$AD$15:$BA$23,MATCH(N968,'【参考】数式用3'!$AD$2:$BA$2,0)),"")</f>
        <v/>
      </c>
      <c r="Y968" s="861"/>
      <c r="Z968" s="864"/>
      <c r="AA968" s="870"/>
      <c r="AB968" s="852" t="str">
        <f>IFERROR(AA968*VLOOKUP(AG968,'【参考】数式用3'!$AD$24:$BA$27,MATCH(N968,'【参考】数式用3'!$AD$2:$BA$2,0)),"")</f>
        <v/>
      </c>
      <c r="AC968" s="878"/>
      <c r="AD968" s="881" t="str">
        <f t="shared" si="56"/>
        <v/>
      </c>
      <c r="AE968" s="884" t="str">
        <f t="shared" si="57"/>
        <v/>
      </c>
      <c r="AF968" s="884" t="str">
        <f t="shared" si="58"/>
        <v/>
      </c>
      <c r="AG968" s="884" t="str">
        <f t="shared" si="59"/>
        <v/>
      </c>
    </row>
    <row r="969" spans="1:33" ht="24.9" customHeight="1">
      <c r="A969" s="729">
        <v>954</v>
      </c>
      <c r="B969" s="742" t="str">
        <f>IF(基本情報入力シート!C1006="","",基本情報入力シート!C1006)</f>
        <v/>
      </c>
      <c r="C969" s="750"/>
      <c r="D969" s="750"/>
      <c r="E969" s="750"/>
      <c r="F969" s="750"/>
      <c r="G969" s="750"/>
      <c r="H969" s="750"/>
      <c r="I969" s="761"/>
      <c r="J969" s="767" t="str">
        <f>IF(基本情報入力シート!M1006="","",基本情報入力シート!M1006)</f>
        <v/>
      </c>
      <c r="K969" s="768" t="str">
        <f>IF(基本情報入力シート!R1006="","",基本情報入力シート!R1006)</f>
        <v/>
      </c>
      <c r="L969" s="768" t="str">
        <f>IF(基本情報入力シート!W1006="","",基本情報入力シート!W1006)</f>
        <v/>
      </c>
      <c r="M969" s="784" t="str">
        <f>IF(基本情報入力シート!X1006="","",基本情報入力シート!X1006)</f>
        <v/>
      </c>
      <c r="N969" s="796" t="str">
        <f>IF(基本情報入力シート!Y1006="","",基本情報入力シート!Y1006)</f>
        <v/>
      </c>
      <c r="O969" s="804"/>
      <c r="P969" s="808"/>
      <c r="Q969" s="813"/>
      <c r="R969" s="820"/>
      <c r="S969" s="825"/>
      <c r="T969" s="830" t="str">
        <f>IFERROR(S969*VLOOKUP(AE969,'【参考】数式用3'!$AD$3:$BA$14,MATCH(N969,'【参考】数式用3'!$AD$2:$BA$2,0)),"")</f>
        <v/>
      </c>
      <c r="U969" s="835"/>
      <c r="V969" s="842"/>
      <c r="W969" s="843"/>
      <c r="X969" s="852" t="str">
        <f>IFERROR(V969*VLOOKUP(AF969,'【参考】数式用3'!$AD$15:$BA$23,MATCH(N969,'【参考】数式用3'!$AD$2:$BA$2,0)),"")</f>
        <v/>
      </c>
      <c r="Y969" s="861"/>
      <c r="Z969" s="864"/>
      <c r="AA969" s="870"/>
      <c r="AB969" s="852" t="str">
        <f>IFERROR(AA969*VLOOKUP(AG969,'【参考】数式用3'!$AD$24:$BA$27,MATCH(N969,'【参考】数式用3'!$AD$2:$BA$2,0)),"")</f>
        <v/>
      </c>
      <c r="AC969" s="878"/>
      <c r="AD969" s="881" t="str">
        <f t="shared" si="56"/>
        <v/>
      </c>
      <c r="AE969" s="884" t="str">
        <f t="shared" si="57"/>
        <v/>
      </c>
      <c r="AF969" s="884" t="str">
        <f t="shared" si="58"/>
        <v/>
      </c>
      <c r="AG969" s="884" t="str">
        <f t="shared" si="59"/>
        <v/>
      </c>
    </row>
    <row r="970" spans="1:33" ht="24.9" customHeight="1">
      <c r="A970" s="729">
        <v>955</v>
      </c>
      <c r="B970" s="742" t="str">
        <f>IF(基本情報入力シート!C1007="","",基本情報入力シート!C1007)</f>
        <v/>
      </c>
      <c r="C970" s="750"/>
      <c r="D970" s="750"/>
      <c r="E970" s="750"/>
      <c r="F970" s="750"/>
      <c r="G970" s="750"/>
      <c r="H970" s="750"/>
      <c r="I970" s="761"/>
      <c r="J970" s="767" t="str">
        <f>IF(基本情報入力シート!M1007="","",基本情報入力シート!M1007)</f>
        <v/>
      </c>
      <c r="K970" s="768" t="str">
        <f>IF(基本情報入力シート!R1007="","",基本情報入力シート!R1007)</f>
        <v/>
      </c>
      <c r="L970" s="768" t="str">
        <f>IF(基本情報入力シート!W1007="","",基本情報入力シート!W1007)</f>
        <v/>
      </c>
      <c r="M970" s="784" t="str">
        <f>IF(基本情報入力シート!X1007="","",基本情報入力シート!X1007)</f>
        <v/>
      </c>
      <c r="N970" s="796" t="str">
        <f>IF(基本情報入力シート!Y1007="","",基本情報入力シート!Y1007)</f>
        <v/>
      </c>
      <c r="O970" s="804"/>
      <c r="P970" s="808"/>
      <c r="Q970" s="813"/>
      <c r="R970" s="820"/>
      <c r="S970" s="825"/>
      <c r="T970" s="830" t="str">
        <f>IFERROR(S970*VLOOKUP(AE970,'【参考】数式用3'!$AD$3:$BA$14,MATCH(N970,'【参考】数式用3'!$AD$2:$BA$2,0)),"")</f>
        <v/>
      </c>
      <c r="U970" s="835"/>
      <c r="V970" s="842"/>
      <c r="W970" s="843"/>
      <c r="X970" s="852" t="str">
        <f>IFERROR(V970*VLOOKUP(AF970,'【参考】数式用3'!$AD$15:$BA$23,MATCH(N970,'【参考】数式用3'!$AD$2:$BA$2,0)),"")</f>
        <v/>
      </c>
      <c r="Y970" s="861"/>
      <c r="Z970" s="864"/>
      <c r="AA970" s="870"/>
      <c r="AB970" s="852" t="str">
        <f>IFERROR(AA970*VLOOKUP(AG970,'【参考】数式用3'!$AD$24:$BA$27,MATCH(N970,'【参考】数式用3'!$AD$2:$BA$2,0)),"")</f>
        <v/>
      </c>
      <c r="AC970" s="878"/>
      <c r="AD970" s="881" t="str">
        <f t="shared" si="56"/>
        <v/>
      </c>
      <c r="AE970" s="884" t="str">
        <f t="shared" si="57"/>
        <v/>
      </c>
      <c r="AF970" s="884" t="str">
        <f t="shared" si="58"/>
        <v/>
      </c>
      <c r="AG970" s="884" t="str">
        <f t="shared" si="59"/>
        <v/>
      </c>
    </row>
    <row r="971" spans="1:33" ht="24.9" customHeight="1">
      <c r="A971" s="729">
        <v>956</v>
      </c>
      <c r="B971" s="742" t="str">
        <f>IF(基本情報入力シート!C1008="","",基本情報入力シート!C1008)</f>
        <v/>
      </c>
      <c r="C971" s="750"/>
      <c r="D971" s="750"/>
      <c r="E971" s="750"/>
      <c r="F971" s="750"/>
      <c r="G971" s="750"/>
      <c r="H971" s="750"/>
      <c r="I971" s="761"/>
      <c r="J971" s="767" t="str">
        <f>IF(基本情報入力シート!M1008="","",基本情報入力シート!M1008)</f>
        <v/>
      </c>
      <c r="K971" s="768" t="str">
        <f>IF(基本情報入力シート!R1008="","",基本情報入力シート!R1008)</f>
        <v/>
      </c>
      <c r="L971" s="768" t="str">
        <f>IF(基本情報入力シート!W1008="","",基本情報入力シート!W1008)</f>
        <v/>
      </c>
      <c r="M971" s="784" t="str">
        <f>IF(基本情報入力シート!X1008="","",基本情報入力シート!X1008)</f>
        <v/>
      </c>
      <c r="N971" s="796" t="str">
        <f>IF(基本情報入力シート!Y1008="","",基本情報入力シート!Y1008)</f>
        <v/>
      </c>
      <c r="O971" s="804"/>
      <c r="P971" s="808"/>
      <c r="Q971" s="813"/>
      <c r="R971" s="820"/>
      <c r="S971" s="825"/>
      <c r="T971" s="830" t="str">
        <f>IFERROR(S971*VLOOKUP(AE971,'【参考】数式用3'!$AD$3:$BA$14,MATCH(N971,'【参考】数式用3'!$AD$2:$BA$2,0)),"")</f>
        <v/>
      </c>
      <c r="U971" s="835"/>
      <c r="V971" s="842"/>
      <c r="W971" s="843"/>
      <c r="X971" s="852" t="str">
        <f>IFERROR(V971*VLOOKUP(AF971,'【参考】数式用3'!$AD$15:$BA$23,MATCH(N971,'【参考】数式用3'!$AD$2:$BA$2,0)),"")</f>
        <v/>
      </c>
      <c r="Y971" s="861"/>
      <c r="Z971" s="864"/>
      <c r="AA971" s="870"/>
      <c r="AB971" s="852" t="str">
        <f>IFERROR(AA971*VLOOKUP(AG971,'【参考】数式用3'!$AD$24:$BA$27,MATCH(N971,'【参考】数式用3'!$AD$2:$BA$2,0)),"")</f>
        <v/>
      </c>
      <c r="AC971" s="878"/>
      <c r="AD971" s="881" t="str">
        <f t="shared" si="56"/>
        <v/>
      </c>
      <c r="AE971" s="884" t="str">
        <f t="shared" si="57"/>
        <v/>
      </c>
      <c r="AF971" s="884" t="str">
        <f t="shared" si="58"/>
        <v/>
      </c>
      <c r="AG971" s="884" t="str">
        <f t="shared" si="59"/>
        <v/>
      </c>
    </row>
    <row r="972" spans="1:33" ht="24.9" customHeight="1">
      <c r="A972" s="729">
        <v>957</v>
      </c>
      <c r="B972" s="742" t="str">
        <f>IF(基本情報入力シート!C1009="","",基本情報入力シート!C1009)</f>
        <v/>
      </c>
      <c r="C972" s="750"/>
      <c r="D972" s="750"/>
      <c r="E972" s="750"/>
      <c r="F972" s="750"/>
      <c r="G972" s="750"/>
      <c r="H972" s="750"/>
      <c r="I972" s="761"/>
      <c r="J972" s="767" t="str">
        <f>IF(基本情報入力シート!M1009="","",基本情報入力シート!M1009)</f>
        <v/>
      </c>
      <c r="K972" s="768" t="str">
        <f>IF(基本情報入力シート!R1009="","",基本情報入力シート!R1009)</f>
        <v/>
      </c>
      <c r="L972" s="768" t="str">
        <f>IF(基本情報入力シート!W1009="","",基本情報入力シート!W1009)</f>
        <v/>
      </c>
      <c r="M972" s="784" t="str">
        <f>IF(基本情報入力シート!X1009="","",基本情報入力シート!X1009)</f>
        <v/>
      </c>
      <c r="N972" s="796" t="str">
        <f>IF(基本情報入力シート!Y1009="","",基本情報入力シート!Y1009)</f>
        <v/>
      </c>
      <c r="O972" s="804"/>
      <c r="P972" s="808"/>
      <c r="Q972" s="813"/>
      <c r="R972" s="820"/>
      <c r="S972" s="825"/>
      <c r="T972" s="830" t="str">
        <f>IFERROR(S972*VLOOKUP(AE972,'【参考】数式用3'!$AD$3:$BA$14,MATCH(N972,'【参考】数式用3'!$AD$2:$BA$2,0)),"")</f>
        <v/>
      </c>
      <c r="U972" s="835"/>
      <c r="V972" s="842"/>
      <c r="W972" s="843"/>
      <c r="X972" s="852" t="str">
        <f>IFERROR(V972*VLOOKUP(AF972,'【参考】数式用3'!$AD$15:$BA$23,MATCH(N972,'【参考】数式用3'!$AD$2:$BA$2,0)),"")</f>
        <v/>
      </c>
      <c r="Y972" s="861"/>
      <c r="Z972" s="864"/>
      <c r="AA972" s="870"/>
      <c r="AB972" s="852" t="str">
        <f>IFERROR(AA972*VLOOKUP(AG972,'【参考】数式用3'!$AD$24:$BA$27,MATCH(N972,'【参考】数式用3'!$AD$2:$BA$2,0)),"")</f>
        <v/>
      </c>
      <c r="AC972" s="878"/>
      <c r="AD972" s="881" t="str">
        <f t="shared" si="56"/>
        <v/>
      </c>
      <c r="AE972" s="884" t="str">
        <f t="shared" si="57"/>
        <v/>
      </c>
      <c r="AF972" s="884" t="str">
        <f t="shared" si="58"/>
        <v/>
      </c>
      <c r="AG972" s="884" t="str">
        <f t="shared" si="59"/>
        <v/>
      </c>
    </row>
    <row r="973" spans="1:33" ht="24.9" customHeight="1">
      <c r="A973" s="729">
        <v>958</v>
      </c>
      <c r="B973" s="742" t="str">
        <f>IF(基本情報入力シート!C1010="","",基本情報入力シート!C1010)</f>
        <v/>
      </c>
      <c r="C973" s="750"/>
      <c r="D973" s="750"/>
      <c r="E973" s="750"/>
      <c r="F973" s="750"/>
      <c r="G973" s="750"/>
      <c r="H973" s="750"/>
      <c r="I973" s="761"/>
      <c r="J973" s="767" t="str">
        <f>IF(基本情報入力シート!M1010="","",基本情報入力シート!M1010)</f>
        <v/>
      </c>
      <c r="K973" s="768" t="str">
        <f>IF(基本情報入力シート!R1010="","",基本情報入力シート!R1010)</f>
        <v/>
      </c>
      <c r="L973" s="768" t="str">
        <f>IF(基本情報入力シート!W1010="","",基本情報入力シート!W1010)</f>
        <v/>
      </c>
      <c r="M973" s="784" t="str">
        <f>IF(基本情報入力シート!X1010="","",基本情報入力シート!X1010)</f>
        <v/>
      </c>
      <c r="N973" s="796" t="str">
        <f>IF(基本情報入力シート!Y1010="","",基本情報入力シート!Y1010)</f>
        <v/>
      </c>
      <c r="O973" s="804"/>
      <c r="P973" s="808"/>
      <c r="Q973" s="813"/>
      <c r="R973" s="820"/>
      <c r="S973" s="825"/>
      <c r="T973" s="830" t="str">
        <f>IFERROR(S973*VLOOKUP(AE973,'【参考】数式用3'!$AD$3:$BA$14,MATCH(N973,'【参考】数式用3'!$AD$2:$BA$2,0)),"")</f>
        <v/>
      </c>
      <c r="U973" s="835"/>
      <c r="V973" s="842"/>
      <c r="W973" s="843"/>
      <c r="X973" s="852" t="str">
        <f>IFERROR(V973*VLOOKUP(AF973,'【参考】数式用3'!$AD$15:$BA$23,MATCH(N973,'【参考】数式用3'!$AD$2:$BA$2,0)),"")</f>
        <v/>
      </c>
      <c r="Y973" s="861"/>
      <c r="Z973" s="864"/>
      <c r="AA973" s="870"/>
      <c r="AB973" s="852" t="str">
        <f>IFERROR(AA973*VLOOKUP(AG973,'【参考】数式用3'!$AD$24:$BA$27,MATCH(N973,'【参考】数式用3'!$AD$2:$BA$2,0)),"")</f>
        <v/>
      </c>
      <c r="AC973" s="878"/>
      <c r="AD973" s="881" t="str">
        <f t="shared" si="56"/>
        <v/>
      </c>
      <c r="AE973" s="884" t="str">
        <f t="shared" si="57"/>
        <v/>
      </c>
      <c r="AF973" s="884" t="str">
        <f t="shared" si="58"/>
        <v/>
      </c>
      <c r="AG973" s="884" t="str">
        <f t="shared" si="59"/>
        <v/>
      </c>
    </row>
    <row r="974" spans="1:33" ht="24.9" customHeight="1">
      <c r="A974" s="729">
        <v>959</v>
      </c>
      <c r="B974" s="742" t="str">
        <f>IF(基本情報入力シート!C1011="","",基本情報入力シート!C1011)</f>
        <v/>
      </c>
      <c r="C974" s="750"/>
      <c r="D974" s="750"/>
      <c r="E974" s="750"/>
      <c r="F974" s="750"/>
      <c r="G974" s="750"/>
      <c r="H974" s="750"/>
      <c r="I974" s="761"/>
      <c r="J974" s="767" t="str">
        <f>IF(基本情報入力シート!M1011="","",基本情報入力シート!M1011)</f>
        <v/>
      </c>
      <c r="K974" s="768" t="str">
        <f>IF(基本情報入力シート!R1011="","",基本情報入力シート!R1011)</f>
        <v/>
      </c>
      <c r="L974" s="768" t="str">
        <f>IF(基本情報入力シート!W1011="","",基本情報入力シート!W1011)</f>
        <v/>
      </c>
      <c r="M974" s="784" t="str">
        <f>IF(基本情報入力シート!X1011="","",基本情報入力シート!X1011)</f>
        <v/>
      </c>
      <c r="N974" s="796" t="str">
        <f>IF(基本情報入力シート!Y1011="","",基本情報入力シート!Y1011)</f>
        <v/>
      </c>
      <c r="O974" s="804"/>
      <c r="P974" s="808"/>
      <c r="Q974" s="813"/>
      <c r="R974" s="820"/>
      <c r="S974" s="825"/>
      <c r="T974" s="830" t="str">
        <f>IFERROR(S974*VLOOKUP(AE974,'【参考】数式用3'!$AD$3:$BA$14,MATCH(N974,'【参考】数式用3'!$AD$2:$BA$2,0)),"")</f>
        <v/>
      </c>
      <c r="U974" s="835"/>
      <c r="V974" s="842"/>
      <c r="W974" s="843"/>
      <c r="X974" s="852" t="str">
        <f>IFERROR(V974*VLOOKUP(AF974,'【参考】数式用3'!$AD$15:$BA$23,MATCH(N974,'【参考】数式用3'!$AD$2:$BA$2,0)),"")</f>
        <v/>
      </c>
      <c r="Y974" s="861"/>
      <c r="Z974" s="864"/>
      <c r="AA974" s="870"/>
      <c r="AB974" s="852" t="str">
        <f>IFERROR(AA974*VLOOKUP(AG974,'【参考】数式用3'!$AD$24:$BA$27,MATCH(N974,'【参考】数式用3'!$AD$2:$BA$2,0)),"")</f>
        <v/>
      </c>
      <c r="AC974" s="878"/>
      <c r="AD974" s="881" t="str">
        <f t="shared" si="56"/>
        <v/>
      </c>
      <c r="AE974" s="884" t="str">
        <f t="shared" si="57"/>
        <v/>
      </c>
      <c r="AF974" s="884" t="str">
        <f t="shared" si="58"/>
        <v/>
      </c>
      <c r="AG974" s="884" t="str">
        <f t="shared" si="59"/>
        <v/>
      </c>
    </row>
    <row r="975" spans="1:33" ht="24.9" customHeight="1">
      <c r="A975" s="729">
        <v>960</v>
      </c>
      <c r="B975" s="742" t="str">
        <f>IF(基本情報入力シート!C1012="","",基本情報入力シート!C1012)</f>
        <v/>
      </c>
      <c r="C975" s="750"/>
      <c r="D975" s="750"/>
      <c r="E975" s="750"/>
      <c r="F975" s="750"/>
      <c r="G975" s="750"/>
      <c r="H975" s="750"/>
      <c r="I975" s="761"/>
      <c r="J975" s="767" t="str">
        <f>IF(基本情報入力シート!M1012="","",基本情報入力シート!M1012)</f>
        <v/>
      </c>
      <c r="K975" s="768" t="str">
        <f>IF(基本情報入力シート!R1012="","",基本情報入力シート!R1012)</f>
        <v/>
      </c>
      <c r="L975" s="768" t="str">
        <f>IF(基本情報入力シート!W1012="","",基本情報入力シート!W1012)</f>
        <v/>
      </c>
      <c r="M975" s="784" t="str">
        <f>IF(基本情報入力シート!X1012="","",基本情報入力シート!X1012)</f>
        <v/>
      </c>
      <c r="N975" s="796" t="str">
        <f>IF(基本情報入力シート!Y1012="","",基本情報入力シート!Y1012)</f>
        <v/>
      </c>
      <c r="O975" s="804"/>
      <c r="P975" s="808"/>
      <c r="Q975" s="813"/>
      <c r="R975" s="820"/>
      <c r="S975" s="825"/>
      <c r="T975" s="830" t="str">
        <f>IFERROR(S975*VLOOKUP(AE975,'【参考】数式用3'!$AD$3:$BA$14,MATCH(N975,'【参考】数式用3'!$AD$2:$BA$2,0)),"")</f>
        <v/>
      </c>
      <c r="U975" s="835"/>
      <c r="V975" s="842"/>
      <c r="W975" s="843"/>
      <c r="X975" s="852" t="str">
        <f>IFERROR(V975*VLOOKUP(AF975,'【参考】数式用3'!$AD$15:$BA$23,MATCH(N975,'【参考】数式用3'!$AD$2:$BA$2,0)),"")</f>
        <v/>
      </c>
      <c r="Y975" s="861"/>
      <c r="Z975" s="864"/>
      <c r="AA975" s="870"/>
      <c r="AB975" s="852" t="str">
        <f>IFERROR(AA975*VLOOKUP(AG975,'【参考】数式用3'!$AD$24:$BA$27,MATCH(N975,'【参考】数式用3'!$AD$2:$BA$2,0)),"")</f>
        <v/>
      </c>
      <c r="AC975" s="878"/>
      <c r="AD975" s="881" t="str">
        <f t="shared" si="56"/>
        <v/>
      </c>
      <c r="AE975" s="884" t="str">
        <f t="shared" si="57"/>
        <v/>
      </c>
      <c r="AF975" s="884" t="str">
        <f t="shared" si="58"/>
        <v/>
      </c>
      <c r="AG975" s="884" t="str">
        <f t="shared" si="59"/>
        <v/>
      </c>
    </row>
    <row r="976" spans="1:33" ht="24.9" customHeight="1">
      <c r="A976" s="729">
        <v>961</v>
      </c>
      <c r="B976" s="742" t="str">
        <f>IF(基本情報入力シート!C1013="","",基本情報入力シート!C1013)</f>
        <v/>
      </c>
      <c r="C976" s="750"/>
      <c r="D976" s="750"/>
      <c r="E976" s="750"/>
      <c r="F976" s="750"/>
      <c r="G976" s="750"/>
      <c r="H976" s="750"/>
      <c r="I976" s="761"/>
      <c r="J976" s="767" t="str">
        <f>IF(基本情報入力シート!M1013="","",基本情報入力シート!M1013)</f>
        <v/>
      </c>
      <c r="K976" s="768" t="str">
        <f>IF(基本情報入力シート!R1013="","",基本情報入力シート!R1013)</f>
        <v/>
      </c>
      <c r="L976" s="768" t="str">
        <f>IF(基本情報入力シート!W1013="","",基本情報入力シート!W1013)</f>
        <v/>
      </c>
      <c r="M976" s="784" t="str">
        <f>IF(基本情報入力シート!X1013="","",基本情報入力シート!X1013)</f>
        <v/>
      </c>
      <c r="N976" s="796" t="str">
        <f>IF(基本情報入力シート!Y1013="","",基本情報入力シート!Y1013)</f>
        <v/>
      </c>
      <c r="O976" s="804"/>
      <c r="P976" s="808"/>
      <c r="Q976" s="813"/>
      <c r="R976" s="820"/>
      <c r="S976" s="825"/>
      <c r="T976" s="830" t="str">
        <f>IFERROR(S976*VLOOKUP(AE976,'【参考】数式用3'!$AD$3:$BA$14,MATCH(N976,'【参考】数式用3'!$AD$2:$BA$2,0)),"")</f>
        <v/>
      </c>
      <c r="U976" s="835"/>
      <c r="V976" s="842"/>
      <c r="W976" s="843"/>
      <c r="X976" s="852" t="str">
        <f>IFERROR(V976*VLOOKUP(AF976,'【参考】数式用3'!$AD$15:$BA$23,MATCH(N976,'【参考】数式用3'!$AD$2:$BA$2,0)),"")</f>
        <v/>
      </c>
      <c r="Y976" s="861"/>
      <c r="Z976" s="864"/>
      <c r="AA976" s="870"/>
      <c r="AB976" s="852" t="str">
        <f>IFERROR(AA976*VLOOKUP(AG976,'【参考】数式用3'!$AD$24:$BA$27,MATCH(N976,'【参考】数式用3'!$AD$2:$BA$2,0)),"")</f>
        <v/>
      </c>
      <c r="AC976" s="878"/>
      <c r="AD976" s="881" t="str">
        <f t="shared" ref="AD976:AD1039" si="60">IF(OR(U976="特定加算Ⅰ",U976="特定加算Ⅱ"),IF(OR(AND(N976&lt;&gt;"訪問型サービス（総合事業）",N976&lt;&gt;"通所型サービス（総合事業）",N976&lt;&gt;"（介護予防）短期入所生活介護",N976&lt;&gt;"（介護予防）短期入所療養介護（老健）",N976&lt;&gt;"（介護予防）短期入所療養介護 （病院等（老健以外）)",N976&lt;&gt;"（介護予防）短期入所療養介護（医療院）"),W976&lt;&gt;""),1,""),"")</f>
        <v/>
      </c>
      <c r="AE976" s="884" t="str">
        <f t="shared" ref="AE976:AE1039" si="61">IF(AND(O976="",R976=""),"",O976&amp;"から"&amp;R976)</f>
        <v/>
      </c>
      <c r="AF976" s="884" t="str">
        <f t="shared" ref="AF976:AF1039" si="62">IF(AND(P976="",U976=""),"",P976&amp;"から"&amp;U976)</f>
        <v/>
      </c>
      <c r="AG976" s="884" t="str">
        <f t="shared" ref="AG976:AG1039" si="63">IF(AND(Q976="",Z976=""),"",Q976&amp;"から"&amp;Z976)</f>
        <v/>
      </c>
    </row>
    <row r="977" spans="1:33" ht="24.9" customHeight="1">
      <c r="A977" s="729">
        <v>962</v>
      </c>
      <c r="B977" s="742" t="str">
        <f>IF(基本情報入力シート!C1014="","",基本情報入力シート!C1014)</f>
        <v/>
      </c>
      <c r="C977" s="750"/>
      <c r="D977" s="750"/>
      <c r="E977" s="750"/>
      <c r="F977" s="750"/>
      <c r="G977" s="750"/>
      <c r="H977" s="750"/>
      <c r="I977" s="761"/>
      <c r="J977" s="767" t="str">
        <f>IF(基本情報入力シート!M1014="","",基本情報入力シート!M1014)</f>
        <v/>
      </c>
      <c r="K977" s="768" t="str">
        <f>IF(基本情報入力シート!R1014="","",基本情報入力シート!R1014)</f>
        <v/>
      </c>
      <c r="L977" s="768" t="str">
        <f>IF(基本情報入力シート!W1014="","",基本情報入力シート!W1014)</f>
        <v/>
      </c>
      <c r="M977" s="784" t="str">
        <f>IF(基本情報入力シート!X1014="","",基本情報入力シート!X1014)</f>
        <v/>
      </c>
      <c r="N977" s="796" t="str">
        <f>IF(基本情報入力シート!Y1014="","",基本情報入力シート!Y1014)</f>
        <v/>
      </c>
      <c r="O977" s="804"/>
      <c r="P977" s="808"/>
      <c r="Q977" s="813"/>
      <c r="R977" s="820"/>
      <c r="S977" s="825"/>
      <c r="T977" s="830" t="str">
        <f>IFERROR(S977*VLOOKUP(AE977,'【参考】数式用3'!$AD$3:$BA$14,MATCH(N977,'【参考】数式用3'!$AD$2:$BA$2,0)),"")</f>
        <v/>
      </c>
      <c r="U977" s="835"/>
      <c r="V977" s="842"/>
      <c r="W977" s="843"/>
      <c r="X977" s="852" t="str">
        <f>IFERROR(V977*VLOOKUP(AF977,'【参考】数式用3'!$AD$15:$BA$23,MATCH(N977,'【参考】数式用3'!$AD$2:$BA$2,0)),"")</f>
        <v/>
      </c>
      <c r="Y977" s="861"/>
      <c r="Z977" s="864"/>
      <c r="AA977" s="870"/>
      <c r="AB977" s="852" t="str">
        <f>IFERROR(AA977*VLOOKUP(AG977,'【参考】数式用3'!$AD$24:$BA$27,MATCH(N977,'【参考】数式用3'!$AD$2:$BA$2,0)),"")</f>
        <v/>
      </c>
      <c r="AC977" s="878"/>
      <c r="AD977" s="881" t="str">
        <f t="shared" si="60"/>
        <v/>
      </c>
      <c r="AE977" s="884" t="str">
        <f t="shared" si="61"/>
        <v/>
      </c>
      <c r="AF977" s="884" t="str">
        <f t="shared" si="62"/>
        <v/>
      </c>
      <c r="AG977" s="884" t="str">
        <f t="shared" si="63"/>
        <v/>
      </c>
    </row>
    <row r="978" spans="1:33" ht="24.9" customHeight="1">
      <c r="A978" s="729">
        <v>963</v>
      </c>
      <c r="B978" s="742" t="str">
        <f>IF(基本情報入力シート!C1015="","",基本情報入力シート!C1015)</f>
        <v/>
      </c>
      <c r="C978" s="750"/>
      <c r="D978" s="750"/>
      <c r="E978" s="750"/>
      <c r="F978" s="750"/>
      <c r="G978" s="750"/>
      <c r="H978" s="750"/>
      <c r="I978" s="761"/>
      <c r="J978" s="767" t="str">
        <f>IF(基本情報入力シート!M1015="","",基本情報入力シート!M1015)</f>
        <v/>
      </c>
      <c r="K978" s="768" t="str">
        <f>IF(基本情報入力シート!R1015="","",基本情報入力シート!R1015)</f>
        <v/>
      </c>
      <c r="L978" s="768" t="str">
        <f>IF(基本情報入力シート!W1015="","",基本情報入力シート!W1015)</f>
        <v/>
      </c>
      <c r="M978" s="784" t="str">
        <f>IF(基本情報入力シート!X1015="","",基本情報入力シート!X1015)</f>
        <v/>
      </c>
      <c r="N978" s="796" t="str">
        <f>IF(基本情報入力シート!Y1015="","",基本情報入力シート!Y1015)</f>
        <v/>
      </c>
      <c r="O978" s="804"/>
      <c r="P978" s="808"/>
      <c r="Q978" s="813"/>
      <c r="R978" s="820"/>
      <c r="S978" s="825"/>
      <c r="T978" s="830" t="str">
        <f>IFERROR(S978*VLOOKUP(AE978,'【参考】数式用3'!$AD$3:$BA$14,MATCH(N978,'【参考】数式用3'!$AD$2:$BA$2,0)),"")</f>
        <v/>
      </c>
      <c r="U978" s="835"/>
      <c r="V978" s="842"/>
      <c r="W978" s="843"/>
      <c r="X978" s="852" t="str">
        <f>IFERROR(V978*VLOOKUP(AF978,'【参考】数式用3'!$AD$15:$BA$23,MATCH(N978,'【参考】数式用3'!$AD$2:$BA$2,0)),"")</f>
        <v/>
      </c>
      <c r="Y978" s="861"/>
      <c r="Z978" s="864"/>
      <c r="AA978" s="870"/>
      <c r="AB978" s="852" t="str">
        <f>IFERROR(AA978*VLOOKUP(AG978,'【参考】数式用3'!$AD$24:$BA$27,MATCH(N978,'【参考】数式用3'!$AD$2:$BA$2,0)),"")</f>
        <v/>
      </c>
      <c r="AC978" s="878"/>
      <c r="AD978" s="881" t="str">
        <f t="shared" si="60"/>
        <v/>
      </c>
      <c r="AE978" s="884" t="str">
        <f t="shared" si="61"/>
        <v/>
      </c>
      <c r="AF978" s="884" t="str">
        <f t="shared" si="62"/>
        <v/>
      </c>
      <c r="AG978" s="884" t="str">
        <f t="shared" si="63"/>
        <v/>
      </c>
    </row>
    <row r="979" spans="1:33" ht="24.9" customHeight="1">
      <c r="A979" s="729">
        <v>964</v>
      </c>
      <c r="B979" s="742" t="str">
        <f>IF(基本情報入力シート!C1016="","",基本情報入力シート!C1016)</f>
        <v/>
      </c>
      <c r="C979" s="750"/>
      <c r="D979" s="750"/>
      <c r="E979" s="750"/>
      <c r="F979" s="750"/>
      <c r="G979" s="750"/>
      <c r="H979" s="750"/>
      <c r="I979" s="761"/>
      <c r="J979" s="767" t="str">
        <f>IF(基本情報入力シート!M1016="","",基本情報入力シート!M1016)</f>
        <v/>
      </c>
      <c r="K979" s="768" t="str">
        <f>IF(基本情報入力シート!R1016="","",基本情報入力シート!R1016)</f>
        <v/>
      </c>
      <c r="L979" s="768" t="str">
        <f>IF(基本情報入力シート!W1016="","",基本情報入力シート!W1016)</f>
        <v/>
      </c>
      <c r="M979" s="784" t="str">
        <f>IF(基本情報入力シート!X1016="","",基本情報入力シート!X1016)</f>
        <v/>
      </c>
      <c r="N979" s="796" t="str">
        <f>IF(基本情報入力シート!Y1016="","",基本情報入力シート!Y1016)</f>
        <v/>
      </c>
      <c r="O979" s="804"/>
      <c r="P979" s="808"/>
      <c r="Q979" s="813"/>
      <c r="R979" s="820"/>
      <c r="S979" s="825"/>
      <c r="T979" s="830" t="str">
        <f>IFERROR(S979*VLOOKUP(AE979,'【参考】数式用3'!$AD$3:$BA$14,MATCH(N979,'【参考】数式用3'!$AD$2:$BA$2,0)),"")</f>
        <v/>
      </c>
      <c r="U979" s="835"/>
      <c r="V979" s="842"/>
      <c r="W979" s="843"/>
      <c r="X979" s="852" t="str">
        <f>IFERROR(V979*VLOOKUP(AF979,'【参考】数式用3'!$AD$15:$BA$23,MATCH(N979,'【参考】数式用3'!$AD$2:$BA$2,0)),"")</f>
        <v/>
      </c>
      <c r="Y979" s="861"/>
      <c r="Z979" s="864"/>
      <c r="AA979" s="870"/>
      <c r="AB979" s="852" t="str">
        <f>IFERROR(AA979*VLOOKUP(AG979,'【参考】数式用3'!$AD$24:$BA$27,MATCH(N979,'【参考】数式用3'!$AD$2:$BA$2,0)),"")</f>
        <v/>
      </c>
      <c r="AC979" s="878"/>
      <c r="AD979" s="881" t="str">
        <f t="shared" si="60"/>
        <v/>
      </c>
      <c r="AE979" s="884" t="str">
        <f t="shared" si="61"/>
        <v/>
      </c>
      <c r="AF979" s="884" t="str">
        <f t="shared" si="62"/>
        <v/>
      </c>
      <c r="AG979" s="884" t="str">
        <f t="shared" si="63"/>
        <v/>
      </c>
    </row>
    <row r="980" spans="1:33" ht="24.9" customHeight="1">
      <c r="A980" s="729">
        <v>965</v>
      </c>
      <c r="B980" s="742" t="str">
        <f>IF(基本情報入力シート!C1017="","",基本情報入力シート!C1017)</f>
        <v/>
      </c>
      <c r="C980" s="750"/>
      <c r="D980" s="750"/>
      <c r="E980" s="750"/>
      <c r="F980" s="750"/>
      <c r="G980" s="750"/>
      <c r="H980" s="750"/>
      <c r="I980" s="761"/>
      <c r="J980" s="767" t="str">
        <f>IF(基本情報入力シート!M1017="","",基本情報入力シート!M1017)</f>
        <v/>
      </c>
      <c r="K980" s="768" t="str">
        <f>IF(基本情報入力シート!R1017="","",基本情報入力シート!R1017)</f>
        <v/>
      </c>
      <c r="L980" s="768" t="str">
        <f>IF(基本情報入力シート!W1017="","",基本情報入力シート!W1017)</f>
        <v/>
      </c>
      <c r="M980" s="784" t="str">
        <f>IF(基本情報入力シート!X1017="","",基本情報入力シート!X1017)</f>
        <v/>
      </c>
      <c r="N980" s="796" t="str">
        <f>IF(基本情報入力シート!Y1017="","",基本情報入力シート!Y1017)</f>
        <v/>
      </c>
      <c r="O980" s="804"/>
      <c r="P980" s="808"/>
      <c r="Q980" s="813"/>
      <c r="R980" s="820"/>
      <c r="S980" s="825"/>
      <c r="T980" s="830" t="str">
        <f>IFERROR(S980*VLOOKUP(AE980,'【参考】数式用3'!$AD$3:$BA$14,MATCH(N980,'【参考】数式用3'!$AD$2:$BA$2,0)),"")</f>
        <v/>
      </c>
      <c r="U980" s="835"/>
      <c r="V980" s="842"/>
      <c r="W980" s="843"/>
      <c r="X980" s="852" t="str">
        <f>IFERROR(V980*VLOOKUP(AF980,'【参考】数式用3'!$AD$15:$BA$23,MATCH(N980,'【参考】数式用3'!$AD$2:$BA$2,0)),"")</f>
        <v/>
      </c>
      <c r="Y980" s="861"/>
      <c r="Z980" s="864"/>
      <c r="AA980" s="870"/>
      <c r="AB980" s="852" t="str">
        <f>IFERROR(AA980*VLOOKUP(AG980,'【参考】数式用3'!$AD$24:$BA$27,MATCH(N980,'【参考】数式用3'!$AD$2:$BA$2,0)),"")</f>
        <v/>
      </c>
      <c r="AC980" s="878"/>
      <c r="AD980" s="881" t="str">
        <f t="shared" si="60"/>
        <v/>
      </c>
      <c r="AE980" s="884" t="str">
        <f t="shared" si="61"/>
        <v/>
      </c>
      <c r="AF980" s="884" t="str">
        <f t="shared" si="62"/>
        <v/>
      </c>
      <c r="AG980" s="884" t="str">
        <f t="shared" si="63"/>
        <v/>
      </c>
    </row>
    <row r="981" spans="1:33" ht="24.9" customHeight="1">
      <c r="A981" s="729">
        <v>966</v>
      </c>
      <c r="B981" s="742" t="str">
        <f>IF(基本情報入力シート!C1018="","",基本情報入力シート!C1018)</f>
        <v/>
      </c>
      <c r="C981" s="750"/>
      <c r="D981" s="750"/>
      <c r="E981" s="750"/>
      <c r="F981" s="750"/>
      <c r="G981" s="750"/>
      <c r="H981" s="750"/>
      <c r="I981" s="761"/>
      <c r="J981" s="767" t="str">
        <f>IF(基本情報入力シート!M1018="","",基本情報入力シート!M1018)</f>
        <v/>
      </c>
      <c r="K981" s="768" t="str">
        <f>IF(基本情報入力シート!R1018="","",基本情報入力シート!R1018)</f>
        <v/>
      </c>
      <c r="L981" s="768" t="str">
        <f>IF(基本情報入力シート!W1018="","",基本情報入力シート!W1018)</f>
        <v/>
      </c>
      <c r="M981" s="784" t="str">
        <f>IF(基本情報入力シート!X1018="","",基本情報入力シート!X1018)</f>
        <v/>
      </c>
      <c r="N981" s="796" t="str">
        <f>IF(基本情報入力シート!Y1018="","",基本情報入力シート!Y1018)</f>
        <v/>
      </c>
      <c r="O981" s="804"/>
      <c r="P981" s="808"/>
      <c r="Q981" s="813"/>
      <c r="R981" s="820"/>
      <c r="S981" s="825"/>
      <c r="T981" s="830" t="str">
        <f>IFERROR(S981*VLOOKUP(AE981,'【参考】数式用3'!$AD$3:$BA$14,MATCH(N981,'【参考】数式用3'!$AD$2:$BA$2,0)),"")</f>
        <v/>
      </c>
      <c r="U981" s="835"/>
      <c r="V981" s="842"/>
      <c r="W981" s="843"/>
      <c r="X981" s="852" t="str">
        <f>IFERROR(V981*VLOOKUP(AF981,'【参考】数式用3'!$AD$15:$BA$23,MATCH(N981,'【参考】数式用3'!$AD$2:$BA$2,0)),"")</f>
        <v/>
      </c>
      <c r="Y981" s="861"/>
      <c r="Z981" s="864"/>
      <c r="AA981" s="870"/>
      <c r="AB981" s="852" t="str">
        <f>IFERROR(AA981*VLOOKUP(AG981,'【参考】数式用3'!$AD$24:$BA$27,MATCH(N981,'【参考】数式用3'!$AD$2:$BA$2,0)),"")</f>
        <v/>
      </c>
      <c r="AC981" s="878"/>
      <c r="AD981" s="881" t="str">
        <f t="shared" si="60"/>
        <v/>
      </c>
      <c r="AE981" s="884" t="str">
        <f t="shared" si="61"/>
        <v/>
      </c>
      <c r="AF981" s="884" t="str">
        <f t="shared" si="62"/>
        <v/>
      </c>
      <c r="AG981" s="884" t="str">
        <f t="shared" si="63"/>
        <v/>
      </c>
    </row>
    <row r="982" spans="1:33" ht="24.9" customHeight="1">
      <c r="A982" s="729">
        <v>967</v>
      </c>
      <c r="B982" s="742" t="str">
        <f>IF(基本情報入力シート!C1019="","",基本情報入力シート!C1019)</f>
        <v/>
      </c>
      <c r="C982" s="750"/>
      <c r="D982" s="750"/>
      <c r="E982" s="750"/>
      <c r="F982" s="750"/>
      <c r="G982" s="750"/>
      <c r="H982" s="750"/>
      <c r="I982" s="761"/>
      <c r="J982" s="767" t="str">
        <f>IF(基本情報入力シート!M1019="","",基本情報入力シート!M1019)</f>
        <v/>
      </c>
      <c r="K982" s="768" t="str">
        <f>IF(基本情報入力シート!R1019="","",基本情報入力シート!R1019)</f>
        <v/>
      </c>
      <c r="L982" s="768" t="str">
        <f>IF(基本情報入力シート!W1019="","",基本情報入力シート!W1019)</f>
        <v/>
      </c>
      <c r="M982" s="784" t="str">
        <f>IF(基本情報入力シート!X1019="","",基本情報入力シート!X1019)</f>
        <v/>
      </c>
      <c r="N982" s="796" t="str">
        <f>IF(基本情報入力シート!Y1019="","",基本情報入力シート!Y1019)</f>
        <v/>
      </c>
      <c r="O982" s="804"/>
      <c r="P982" s="808"/>
      <c r="Q982" s="813"/>
      <c r="R982" s="820"/>
      <c r="S982" s="825"/>
      <c r="T982" s="830" t="str">
        <f>IFERROR(S982*VLOOKUP(AE982,'【参考】数式用3'!$AD$3:$BA$14,MATCH(N982,'【参考】数式用3'!$AD$2:$BA$2,0)),"")</f>
        <v/>
      </c>
      <c r="U982" s="835"/>
      <c r="V982" s="842"/>
      <c r="W982" s="843"/>
      <c r="X982" s="852" t="str">
        <f>IFERROR(V982*VLOOKUP(AF982,'【参考】数式用3'!$AD$15:$BA$23,MATCH(N982,'【参考】数式用3'!$AD$2:$BA$2,0)),"")</f>
        <v/>
      </c>
      <c r="Y982" s="861"/>
      <c r="Z982" s="864"/>
      <c r="AA982" s="870"/>
      <c r="AB982" s="852" t="str">
        <f>IFERROR(AA982*VLOOKUP(AG982,'【参考】数式用3'!$AD$24:$BA$27,MATCH(N982,'【参考】数式用3'!$AD$2:$BA$2,0)),"")</f>
        <v/>
      </c>
      <c r="AC982" s="878"/>
      <c r="AD982" s="881" t="str">
        <f t="shared" si="60"/>
        <v/>
      </c>
      <c r="AE982" s="884" t="str">
        <f t="shared" si="61"/>
        <v/>
      </c>
      <c r="AF982" s="884" t="str">
        <f t="shared" si="62"/>
        <v/>
      </c>
      <c r="AG982" s="884" t="str">
        <f t="shared" si="63"/>
        <v/>
      </c>
    </row>
    <row r="983" spans="1:33" ht="24.9" customHeight="1">
      <c r="A983" s="729">
        <v>968</v>
      </c>
      <c r="B983" s="742" t="str">
        <f>IF(基本情報入力シート!C1020="","",基本情報入力シート!C1020)</f>
        <v/>
      </c>
      <c r="C983" s="750"/>
      <c r="D983" s="750"/>
      <c r="E983" s="750"/>
      <c r="F983" s="750"/>
      <c r="G983" s="750"/>
      <c r="H983" s="750"/>
      <c r="I983" s="761"/>
      <c r="J983" s="767" t="str">
        <f>IF(基本情報入力シート!M1020="","",基本情報入力シート!M1020)</f>
        <v/>
      </c>
      <c r="K983" s="768" t="str">
        <f>IF(基本情報入力シート!R1020="","",基本情報入力シート!R1020)</f>
        <v/>
      </c>
      <c r="L983" s="768" t="str">
        <f>IF(基本情報入力シート!W1020="","",基本情報入力シート!W1020)</f>
        <v/>
      </c>
      <c r="M983" s="784" t="str">
        <f>IF(基本情報入力シート!X1020="","",基本情報入力シート!X1020)</f>
        <v/>
      </c>
      <c r="N983" s="796" t="str">
        <f>IF(基本情報入力シート!Y1020="","",基本情報入力シート!Y1020)</f>
        <v/>
      </c>
      <c r="O983" s="804"/>
      <c r="P983" s="808"/>
      <c r="Q983" s="813"/>
      <c r="R983" s="820"/>
      <c r="S983" s="825"/>
      <c r="T983" s="830" t="str">
        <f>IFERROR(S983*VLOOKUP(AE983,'【参考】数式用3'!$AD$3:$BA$14,MATCH(N983,'【参考】数式用3'!$AD$2:$BA$2,0)),"")</f>
        <v/>
      </c>
      <c r="U983" s="835"/>
      <c r="V983" s="842"/>
      <c r="W983" s="843"/>
      <c r="X983" s="852" t="str">
        <f>IFERROR(V983*VLOOKUP(AF983,'【参考】数式用3'!$AD$15:$BA$23,MATCH(N983,'【参考】数式用3'!$AD$2:$BA$2,0)),"")</f>
        <v/>
      </c>
      <c r="Y983" s="861"/>
      <c r="Z983" s="864"/>
      <c r="AA983" s="870"/>
      <c r="AB983" s="852" t="str">
        <f>IFERROR(AA983*VLOOKUP(AG983,'【参考】数式用3'!$AD$24:$BA$27,MATCH(N983,'【参考】数式用3'!$AD$2:$BA$2,0)),"")</f>
        <v/>
      </c>
      <c r="AC983" s="878"/>
      <c r="AD983" s="881" t="str">
        <f t="shared" si="60"/>
        <v/>
      </c>
      <c r="AE983" s="884" t="str">
        <f t="shared" si="61"/>
        <v/>
      </c>
      <c r="AF983" s="884" t="str">
        <f t="shared" si="62"/>
        <v/>
      </c>
      <c r="AG983" s="884" t="str">
        <f t="shared" si="63"/>
        <v/>
      </c>
    </row>
    <row r="984" spans="1:33" ht="24.9" customHeight="1">
      <c r="A984" s="729">
        <v>969</v>
      </c>
      <c r="B984" s="742" t="str">
        <f>IF(基本情報入力シート!C1021="","",基本情報入力シート!C1021)</f>
        <v/>
      </c>
      <c r="C984" s="750"/>
      <c r="D984" s="750"/>
      <c r="E984" s="750"/>
      <c r="F984" s="750"/>
      <c r="G984" s="750"/>
      <c r="H984" s="750"/>
      <c r="I984" s="761"/>
      <c r="J984" s="767" t="str">
        <f>IF(基本情報入力シート!M1021="","",基本情報入力シート!M1021)</f>
        <v/>
      </c>
      <c r="K984" s="768" t="str">
        <f>IF(基本情報入力シート!R1021="","",基本情報入力シート!R1021)</f>
        <v/>
      </c>
      <c r="L984" s="768" t="str">
        <f>IF(基本情報入力シート!W1021="","",基本情報入力シート!W1021)</f>
        <v/>
      </c>
      <c r="M984" s="784" t="str">
        <f>IF(基本情報入力シート!X1021="","",基本情報入力シート!X1021)</f>
        <v/>
      </c>
      <c r="N984" s="796" t="str">
        <f>IF(基本情報入力シート!Y1021="","",基本情報入力シート!Y1021)</f>
        <v/>
      </c>
      <c r="O984" s="804"/>
      <c r="P984" s="808"/>
      <c r="Q984" s="813"/>
      <c r="R984" s="820"/>
      <c r="S984" s="825"/>
      <c r="T984" s="830" t="str">
        <f>IFERROR(S984*VLOOKUP(AE984,'【参考】数式用3'!$AD$3:$BA$14,MATCH(N984,'【参考】数式用3'!$AD$2:$BA$2,0)),"")</f>
        <v/>
      </c>
      <c r="U984" s="835"/>
      <c r="V984" s="842"/>
      <c r="W984" s="843"/>
      <c r="X984" s="852" t="str">
        <f>IFERROR(V984*VLOOKUP(AF984,'【参考】数式用3'!$AD$15:$BA$23,MATCH(N984,'【参考】数式用3'!$AD$2:$BA$2,0)),"")</f>
        <v/>
      </c>
      <c r="Y984" s="861"/>
      <c r="Z984" s="864"/>
      <c r="AA984" s="870"/>
      <c r="AB984" s="852" t="str">
        <f>IFERROR(AA984*VLOOKUP(AG984,'【参考】数式用3'!$AD$24:$BA$27,MATCH(N984,'【参考】数式用3'!$AD$2:$BA$2,0)),"")</f>
        <v/>
      </c>
      <c r="AC984" s="878"/>
      <c r="AD984" s="881" t="str">
        <f t="shared" si="60"/>
        <v/>
      </c>
      <c r="AE984" s="884" t="str">
        <f t="shared" si="61"/>
        <v/>
      </c>
      <c r="AF984" s="884" t="str">
        <f t="shared" si="62"/>
        <v/>
      </c>
      <c r="AG984" s="884" t="str">
        <f t="shared" si="63"/>
        <v/>
      </c>
    </row>
    <row r="985" spans="1:33" ht="24.9" customHeight="1">
      <c r="A985" s="729">
        <v>970</v>
      </c>
      <c r="B985" s="742" t="str">
        <f>IF(基本情報入力シート!C1022="","",基本情報入力シート!C1022)</f>
        <v/>
      </c>
      <c r="C985" s="750"/>
      <c r="D985" s="750"/>
      <c r="E985" s="750"/>
      <c r="F985" s="750"/>
      <c r="G985" s="750"/>
      <c r="H985" s="750"/>
      <c r="I985" s="761"/>
      <c r="J985" s="767" t="str">
        <f>IF(基本情報入力シート!M1022="","",基本情報入力シート!M1022)</f>
        <v/>
      </c>
      <c r="K985" s="768" t="str">
        <f>IF(基本情報入力シート!R1022="","",基本情報入力シート!R1022)</f>
        <v/>
      </c>
      <c r="L985" s="768" t="str">
        <f>IF(基本情報入力シート!W1022="","",基本情報入力シート!W1022)</f>
        <v/>
      </c>
      <c r="M985" s="784" t="str">
        <f>IF(基本情報入力シート!X1022="","",基本情報入力シート!X1022)</f>
        <v/>
      </c>
      <c r="N985" s="796" t="str">
        <f>IF(基本情報入力シート!Y1022="","",基本情報入力シート!Y1022)</f>
        <v/>
      </c>
      <c r="O985" s="804"/>
      <c r="P985" s="808"/>
      <c r="Q985" s="813"/>
      <c r="R985" s="820"/>
      <c r="S985" s="825"/>
      <c r="T985" s="830" t="str">
        <f>IFERROR(S985*VLOOKUP(AE985,'【参考】数式用3'!$AD$3:$BA$14,MATCH(N985,'【参考】数式用3'!$AD$2:$BA$2,0)),"")</f>
        <v/>
      </c>
      <c r="U985" s="835"/>
      <c r="V985" s="842"/>
      <c r="W985" s="843"/>
      <c r="X985" s="852" t="str">
        <f>IFERROR(V985*VLOOKUP(AF985,'【参考】数式用3'!$AD$15:$BA$23,MATCH(N985,'【参考】数式用3'!$AD$2:$BA$2,0)),"")</f>
        <v/>
      </c>
      <c r="Y985" s="861"/>
      <c r="Z985" s="864"/>
      <c r="AA985" s="870"/>
      <c r="AB985" s="852" t="str">
        <f>IFERROR(AA985*VLOOKUP(AG985,'【参考】数式用3'!$AD$24:$BA$27,MATCH(N985,'【参考】数式用3'!$AD$2:$BA$2,0)),"")</f>
        <v/>
      </c>
      <c r="AC985" s="878"/>
      <c r="AD985" s="881" t="str">
        <f t="shared" si="60"/>
        <v/>
      </c>
      <c r="AE985" s="884" t="str">
        <f t="shared" si="61"/>
        <v/>
      </c>
      <c r="AF985" s="884" t="str">
        <f t="shared" si="62"/>
        <v/>
      </c>
      <c r="AG985" s="884" t="str">
        <f t="shared" si="63"/>
        <v/>
      </c>
    </row>
    <row r="986" spans="1:33" ht="24.9" customHeight="1">
      <c r="A986" s="729">
        <v>971</v>
      </c>
      <c r="B986" s="742" t="str">
        <f>IF(基本情報入力シート!C1023="","",基本情報入力シート!C1023)</f>
        <v/>
      </c>
      <c r="C986" s="750"/>
      <c r="D986" s="750"/>
      <c r="E986" s="750"/>
      <c r="F986" s="750"/>
      <c r="G986" s="750"/>
      <c r="H986" s="750"/>
      <c r="I986" s="761"/>
      <c r="J986" s="767" t="str">
        <f>IF(基本情報入力シート!M1023="","",基本情報入力シート!M1023)</f>
        <v/>
      </c>
      <c r="K986" s="768" t="str">
        <f>IF(基本情報入力シート!R1023="","",基本情報入力シート!R1023)</f>
        <v/>
      </c>
      <c r="L986" s="768" t="str">
        <f>IF(基本情報入力シート!W1023="","",基本情報入力シート!W1023)</f>
        <v/>
      </c>
      <c r="M986" s="784" t="str">
        <f>IF(基本情報入力シート!X1023="","",基本情報入力シート!X1023)</f>
        <v/>
      </c>
      <c r="N986" s="796" t="str">
        <f>IF(基本情報入力シート!Y1023="","",基本情報入力シート!Y1023)</f>
        <v/>
      </c>
      <c r="O986" s="804"/>
      <c r="P986" s="808"/>
      <c r="Q986" s="813"/>
      <c r="R986" s="820"/>
      <c r="S986" s="825"/>
      <c r="T986" s="830" t="str">
        <f>IFERROR(S986*VLOOKUP(AE986,'【参考】数式用3'!$AD$3:$BA$14,MATCH(N986,'【参考】数式用3'!$AD$2:$BA$2,0)),"")</f>
        <v/>
      </c>
      <c r="U986" s="835"/>
      <c r="V986" s="842"/>
      <c r="W986" s="843"/>
      <c r="X986" s="852" t="str">
        <f>IFERROR(V986*VLOOKUP(AF986,'【参考】数式用3'!$AD$15:$BA$23,MATCH(N986,'【参考】数式用3'!$AD$2:$BA$2,0)),"")</f>
        <v/>
      </c>
      <c r="Y986" s="861"/>
      <c r="Z986" s="864"/>
      <c r="AA986" s="870"/>
      <c r="AB986" s="852" t="str">
        <f>IFERROR(AA986*VLOOKUP(AG986,'【参考】数式用3'!$AD$24:$BA$27,MATCH(N986,'【参考】数式用3'!$AD$2:$BA$2,0)),"")</f>
        <v/>
      </c>
      <c r="AC986" s="878"/>
      <c r="AD986" s="881" t="str">
        <f t="shared" si="60"/>
        <v/>
      </c>
      <c r="AE986" s="884" t="str">
        <f t="shared" si="61"/>
        <v/>
      </c>
      <c r="AF986" s="884" t="str">
        <f t="shared" si="62"/>
        <v/>
      </c>
      <c r="AG986" s="884" t="str">
        <f t="shared" si="63"/>
        <v/>
      </c>
    </row>
    <row r="987" spans="1:33" ht="24.9" customHeight="1">
      <c r="A987" s="729">
        <v>972</v>
      </c>
      <c r="B987" s="742" t="str">
        <f>IF(基本情報入力シート!C1024="","",基本情報入力シート!C1024)</f>
        <v/>
      </c>
      <c r="C987" s="750"/>
      <c r="D987" s="750"/>
      <c r="E987" s="750"/>
      <c r="F987" s="750"/>
      <c r="G987" s="750"/>
      <c r="H987" s="750"/>
      <c r="I987" s="761"/>
      <c r="J987" s="767" t="str">
        <f>IF(基本情報入力シート!M1024="","",基本情報入力シート!M1024)</f>
        <v/>
      </c>
      <c r="K987" s="768" t="str">
        <f>IF(基本情報入力シート!R1024="","",基本情報入力シート!R1024)</f>
        <v/>
      </c>
      <c r="L987" s="768" t="str">
        <f>IF(基本情報入力シート!W1024="","",基本情報入力シート!W1024)</f>
        <v/>
      </c>
      <c r="M987" s="784" t="str">
        <f>IF(基本情報入力シート!X1024="","",基本情報入力シート!X1024)</f>
        <v/>
      </c>
      <c r="N987" s="796" t="str">
        <f>IF(基本情報入力シート!Y1024="","",基本情報入力シート!Y1024)</f>
        <v/>
      </c>
      <c r="O987" s="804"/>
      <c r="P987" s="808"/>
      <c r="Q987" s="813"/>
      <c r="R987" s="820"/>
      <c r="S987" s="825"/>
      <c r="T987" s="830" t="str">
        <f>IFERROR(S987*VLOOKUP(AE987,'【参考】数式用3'!$AD$3:$BA$14,MATCH(N987,'【参考】数式用3'!$AD$2:$BA$2,0)),"")</f>
        <v/>
      </c>
      <c r="U987" s="835"/>
      <c r="V987" s="842"/>
      <c r="W987" s="843"/>
      <c r="X987" s="852" t="str">
        <f>IFERROR(V987*VLOOKUP(AF987,'【参考】数式用3'!$AD$15:$BA$23,MATCH(N987,'【参考】数式用3'!$AD$2:$BA$2,0)),"")</f>
        <v/>
      </c>
      <c r="Y987" s="861"/>
      <c r="Z987" s="864"/>
      <c r="AA987" s="870"/>
      <c r="AB987" s="852" t="str">
        <f>IFERROR(AA987*VLOOKUP(AG987,'【参考】数式用3'!$AD$24:$BA$27,MATCH(N987,'【参考】数式用3'!$AD$2:$BA$2,0)),"")</f>
        <v/>
      </c>
      <c r="AC987" s="878"/>
      <c r="AD987" s="881" t="str">
        <f t="shared" si="60"/>
        <v/>
      </c>
      <c r="AE987" s="884" t="str">
        <f t="shared" si="61"/>
        <v/>
      </c>
      <c r="AF987" s="884" t="str">
        <f t="shared" si="62"/>
        <v/>
      </c>
      <c r="AG987" s="884" t="str">
        <f t="shared" si="63"/>
        <v/>
      </c>
    </row>
    <row r="988" spans="1:33" ht="24.9" customHeight="1">
      <c r="A988" s="729">
        <v>973</v>
      </c>
      <c r="B988" s="742" t="str">
        <f>IF(基本情報入力シート!C1025="","",基本情報入力シート!C1025)</f>
        <v/>
      </c>
      <c r="C988" s="750"/>
      <c r="D988" s="750"/>
      <c r="E988" s="750"/>
      <c r="F988" s="750"/>
      <c r="G988" s="750"/>
      <c r="H988" s="750"/>
      <c r="I988" s="761"/>
      <c r="J988" s="767" t="str">
        <f>IF(基本情報入力シート!M1025="","",基本情報入力シート!M1025)</f>
        <v/>
      </c>
      <c r="K988" s="768" t="str">
        <f>IF(基本情報入力シート!R1025="","",基本情報入力シート!R1025)</f>
        <v/>
      </c>
      <c r="L988" s="768" t="str">
        <f>IF(基本情報入力シート!W1025="","",基本情報入力シート!W1025)</f>
        <v/>
      </c>
      <c r="M988" s="784" t="str">
        <f>IF(基本情報入力シート!X1025="","",基本情報入力シート!X1025)</f>
        <v/>
      </c>
      <c r="N988" s="796" t="str">
        <f>IF(基本情報入力シート!Y1025="","",基本情報入力シート!Y1025)</f>
        <v/>
      </c>
      <c r="O988" s="804"/>
      <c r="P988" s="808"/>
      <c r="Q988" s="813"/>
      <c r="R988" s="820"/>
      <c r="S988" s="825"/>
      <c r="T988" s="830" t="str">
        <f>IFERROR(S988*VLOOKUP(AE988,'【参考】数式用3'!$AD$3:$BA$14,MATCH(N988,'【参考】数式用3'!$AD$2:$BA$2,0)),"")</f>
        <v/>
      </c>
      <c r="U988" s="835"/>
      <c r="V988" s="842"/>
      <c r="W988" s="843"/>
      <c r="X988" s="852" t="str">
        <f>IFERROR(V988*VLOOKUP(AF988,'【参考】数式用3'!$AD$15:$BA$23,MATCH(N988,'【参考】数式用3'!$AD$2:$BA$2,0)),"")</f>
        <v/>
      </c>
      <c r="Y988" s="861"/>
      <c r="Z988" s="864"/>
      <c r="AA988" s="870"/>
      <c r="AB988" s="852" t="str">
        <f>IFERROR(AA988*VLOOKUP(AG988,'【参考】数式用3'!$AD$24:$BA$27,MATCH(N988,'【参考】数式用3'!$AD$2:$BA$2,0)),"")</f>
        <v/>
      </c>
      <c r="AC988" s="878"/>
      <c r="AD988" s="881" t="str">
        <f t="shared" si="60"/>
        <v/>
      </c>
      <c r="AE988" s="884" t="str">
        <f t="shared" si="61"/>
        <v/>
      </c>
      <c r="AF988" s="884" t="str">
        <f t="shared" si="62"/>
        <v/>
      </c>
      <c r="AG988" s="884" t="str">
        <f t="shared" si="63"/>
        <v/>
      </c>
    </row>
    <row r="989" spans="1:33" ht="24.9" customHeight="1">
      <c r="A989" s="729">
        <v>974</v>
      </c>
      <c r="B989" s="742" t="str">
        <f>IF(基本情報入力シート!C1026="","",基本情報入力シート!C1026)</f>
        <v/>
      </c>
      <c r="C989" s="750"/>
      <c r="D989" s="750"/>
      <c r="E989" s="750"/>
      <c r="F989" s="750"/>
      <c r="G989" s="750"/>
      <c r="H989" s="750"/>
      <c r="I989" s="761"/>
      <c r="J989" s="767" t="str">
        <f>IF(基本情報入力シート!M1026="","",基本情報入力シート!M1026)</f>
        <v/>
      </c>
      <c r="K989" s="768" t="str">
        <f>IF(基本情報入力シート!R1026="","",基本情報入力シート!R1026)</f>
        <v/>
      </c>
      <c r="L989" s="768" t="str">
        <f>IF(基本情報入力シート!W1026="","",基本情報入力シート!W1026)</f>
        <v/>
      </c>
      <c r="M989" s="784" t="str">
        <f>IF(基本情報入力シート!X1026="","",基本情報入力シート!X1026)</f>
        <v/>
      </c>
      <c r="N989" s="796" t="str">
        <f>IF(基本情報入力シート!Y1026="","",基本情報入力シート!Y1026)</f>
        <v/>
      </c>
      <c r="O989" s="804"/>
      <c r="P989" s="808"/>
      <c r="Q989" s="813"/>
      <c r="R989" s="820"/>
      <c r="S989" s="825"/>
      <c r="T989" s="830" t="str">
        <f>IFERROR(S989*VLOOKUP(AE989,'【参考】数式用3'!$AD$3:$BA$14,MATCH(N989,'【参考】数式用3'!$AD$2:$BA$2,0)),"")</f>
        <v/>
      </c>
      <c r="U989" s="835"/>
      <c r="V989" s="842"/>
      <c r="W989" s="843"/>
      <c r="X989" s="852" t="str">
        <f>IFERROR(V989*VLOOKUP(AF989,'【参考】数式用3'!$AD$15:$BA$23,MATCH(N989,'【参考】数式用3'!$AD$2:$BA$2,0)),"")</f>
        <v/>
      </c>
      <c r="Y989" s="861"/>
      <c r="Z989" s="864"/>
      <c r="AA989" s="870"/>
      <c r="AB989" s="852" t="str">
        <f>IFERROR(AA989*VLOOKUP(AG989,'【参考】数式用3'!$AD$24:$BA$27,MATCH(N989,'【参考】数式用3'!$AD$2:$BA$2,0)),"")</f>
        <v/>
      </c>
      <c r="AC989" s="878"/>
      <c r="AD989" s="881" t="str">
        <f t="shared" si="60"/>
        <v/>
      </c>
      <c r="AE989" s="884" t="str">
        <f t="shared" si="61"/>
        <v/>
      </c>
      <c r="AF989" s="884" t="str">
        <f t="shared" si="62"/>
        <v/>
      </c>
      <c r="AG989" s="884" t="str">
        <f t="shared" si="63"/>
        <v/>
      </c>
    </row>
    <row r="990" spans="1:33" ht="24.9" customHeight="1">
      <c r="A990" s="729">
        <v>975</v>
      </c>
      <c r="B990" s="742" t="str">
        <f>IF(基本情報入力シート!C1027="","",基本情報入力シート!C1027)</f>
        <v/>
      </c>
      <c r="C990" s="750"/>
      <c r="D990" s="750"/>
      <c r="E990" s="750"/>
      <c r="F990" s="750"/>
      <c r="G990" s="750"/>
      <c r="H990" s="750"/>
      <c r="I990" s="761"/>
      <c r="J990" s="767" t="str">
        <f>IF(基本情報入力シート!M1027="","",基本情報入力シート!M1027)</f>
        <v/>
      </c>
      <c r="K990" s="768" t="str">
        <f>IF(基本情報入力シート!R1027="","",基本情報入力シート!R1027)</f>
        <v/>
      </c>
      <c r="L990" s="768" t="str">
        <f>IF(基本情報入力シート!W1027="","",基本情報入力シート!W1027)</f>
        <v/>
      </c>
      <c r="M990" s="784" t="str">
        <f>IF(基本情報入力シート!X1027="","",基本情報入力シート!X1027)</f>
        <v/>
      </c>
      <c r="N990" s="796" t="str">
        <f>IF(基本情報入力シート!Y1027="","",基本情報入力シート!Y1027)</f>
        <v/>
      </c>
      <c r="O990" s="804"/>
      <c r="P990" s="808"/>
      <c r="Q990" s="813"/>
      <c r="R990" s="820"/>
      <c r="S990" s="825"/>
      <c r="T990" s="830" t="str">
        <f>IFERROR(S990*VLOOKUP(AE990,'【参考】数式用3'!$AD$3:$BA$14,MATCH(N990,'【参考】数式用3'!$AD$2:$BA$2,0)),"")</f>
        <v/>
      </c>
      <c r="U990" s="835"/>
      <c r="V990" s="842"/>
      <c r="W990" s="843"/>
      <c r="X990" s="852" t="str">
        <f>IFERROR(V990*VLOOKUP(AF990,'【参考】数式用3'!$AD$15:$BA$23,MATCH(N990,'【参考】数式用3'!$AD$2:$BA$2,0)),"")</f>
        <v/>
      </c>
      <c r="Y990" s="861"/>
      <c r="Z990" s="864"/>
      <c r="AA990" s="870"/>
      <c r="AB990" s="852" t="str">
        <f>IFERROR(AA990*VLOOKUP(AG990,'【参考】数式用3'!$AD$24:$BA$27,MATCH(N990,'【参考】数式用3'!$AD$2:$BA$2,0)),"")</f>
        <v/>
      </c>
      <c r="AC990" s="878"/>
      <c r="AD990" s="881" t="str">
        <f t="shared" si="60"/>
        <v/>
      </c>
      <c r="AE990" s="884" t="str">
        <f t="shared" si="61"/>
        <v/>
      </c>
      <c r="AF990" s="884" t="str">
        <f t="shared" si="62"/>
        <v/>
      </c>
      <c r="AG990" s="884" t="str">
        <f t="shared" si="63"/>
        <v/>
      </c>
    </row>
    <row r="991" spans="1:33" ht="24.9" customHeight="1">
      <c r="A991" s="729">
        <v>976</v>
      </c>
      <c r="B991" s="742" t="str">
        <f>IF(基本情報入力シート!C1028="","",基本情報入力シート!C1028)</f>
        <v/>
      </c>
      <c r="C991" s="750"/>
      <c r="D991" s="750"/>
      <c r="E991" s="750"/>
      <c r="F991" s="750"/>
      <c r="G991" s="750"/>
      <c r="H991" s="750"/>
      <c r="I991" s="761"/>
      <c r="J991" s="767" t="str">
        <f>IF(基本情報入力シート!M1028="","",基本情報入力シート!M1028)</f>
        <v/>
      </c>
      <c r="K991" s="768" t="str">
        <f>IF(基本情報入力シート!R1028="","",基本情報入力シート!R1028)</f>
        <v/>
      </c>
      <c r="L991" s="768" t="str">
        <f>IF(基本情報入力シート!W1028="","",基本情報入力シート!W1028)</f>
        <v/>
      </c>
      <c r="M991" s="784" t="str">
        <f>IF(基本情報入力シート!X1028="","",基本情報入力シート!X1028)</f>
        <v/>
      </c>
      <c r="N991" s="796" t="str">
        <f>IF(基本情報入力シート!Y1028="","",基本情報入力シート!Y1028)</f>
        <v/>
      </c>
      <c r="O991" s="804"/>
      <c r="P991" s="808"/>
      <c r="Q991" s="813"/>
      <c r="R991" s="820"/>
      <c r="S991" s="825"/>
      <c r="T991" s="830" t="str">
        <f>IFERROR(S991*VLOOKUP(AE991,'【参考】数式用3'!$AD$3:$BA$14,MATCH(N991,'【参考】数式用3'!$AD$2:$BA$2,0)),"")</f>
        <v/>
      </c>
      <c r="U991" s="835"/>
      <c r="V991" s="842"/>
      <c r="W991" s="843"/>
      <c r="X991" s="852" t="str">
        <f>IFERROR(V991*VLOOKUP(AF991,'【参考】数式用3'!$AD$15:$BA$23,MATCH(N991,'【参考】数式用3'!$AD$2:$BA$2,0)),"")</f>
        <v/>
      </c>
      <c r="Y991" s="861"/>
      <c r="Z991" s="864"/>
      <c r="AA991" s="870"/>
      <c r="AB991" s="852" t="str">
        <f>IFERROR(AA991*VLOOKUP(AG991,'【参考】数式用3'!$AD$24:$BA$27,MATCH(N991,'【参考】数式用3'!$AD$2:$BA$2,0)),"")</f>
        <v/>
      </c>
      <c r="AC991" s="878"/>
      <c r="AD991" s="881" t="str">
        <f t="shared" si="60"/>
        <v/>
      </c>
      <c r="AE991" s="884" t="str">
        <f t="shared" si="61"/>
        <v/>
      </c>
      <c r="AF991" s="884" t="str">
        <f t="shared" si="62"/>
        <v/>
      </c>
      <c r="AG991" s="884" t="str">
        <f t="shared" si="63"/>
        <v/>
      </c>
    </row>
    <row r="992" spans="1:33" ht="24.9" customHeight="1">
      <c r="A992" s="729">
        <v>977</v>
      </c>
      <c r="B992" s="742" t="str">
        <f>IF(基本情報入力シート!C1029="","",基本情報入力シート!C1029)</f>
        <v/>
      </c>
      <c r="C992" s="750"/>
      <c r="D992" s="750"/>
      <c r="E992" s="750"/>
      <c r="F992" s="750"/>
      <c r="G992" s="750"/>
      <c r="H992" s="750"/>
      <c r="I992" s="761"/>
      <c r="J992" s="767" t="str">
        <f>IF(基本情報入力シート!M1029="","",基本情報入力シート!M1029)</f>
        <v/>
      </c>
      <c r="K992" s="768" t="str">
        <f>IF(基本情報入力シート!R1029="","",基本情報入力シート!R1029)</f>
        <v/>
      </c>
      <c r="L992" s="768" t="str">
        <f>IF(基本情報入力シート!W1029="","",基本情報入力シート!W1029)</f>
        <v/>
      </c>
      <c r="M992" s="784" t="str">
        <f>IF(基本情報入力シート!X1029="","",基本情報入力シート!X1029)</f>
        <v/>
      </c>
      <c r="N992" s="796" t="str">
        <f>IF(基本情報入力シート!Y1029="","",基本情報入力シート!Y1029)</f>
        <v/>
      </c>
      <c r="O992" s="804"/>
      <c r="P992" s="808"/>
      <c r="Q992" s="813"/>
      <c r="R992" s="820"/>
      <c r="S992" s="825"/>
      <c r="T992" s="830" t="str">
        <f>IFERROR(S992*VLOOKUP(AE992,'【参考】数式用3'!$AD$3:$BA$14,MATCH(N992,'【参考】数式用3'!$AD$2:$BA$2,0)),"")</f>
        <v/>
      </c>
      <c r="U992" s="835"/>
      <c r="V992" s="842"/>
      <c r="W992" s="843"/>
      <c r="X992" s="852" t="str">
        <f>IFERROR(V992*VLOOKUP(AF992,'【参考】数式用3'!$AD$15:$BA$23,MATCH(N992,'【参考】数式用3'!$AD$2:$BA$2,0)),"")</f>
        <v/>
      </c>
      <c r="Y992" s="861"/>
      <c r="Z992" s="864"/>
      <c r="AA992" s="870"/>
      <c r="AB992" s="852" t="str">
        <f>IFERROR(AA992*VLOOKUP(AG992,'【参考】数式用3'!$AD$24:$BA$27,MATCH(N992,'【参考】数式用3'!$AD$2:$BA$2,0)),"")</f>
        <v/>
      </c>
      <c r="AC992" s="878"/>
      <c r="AD992" s="881" t="str">
        <f t="shared" si="60"/>
        <v/>
      </c>
      <c r="AE992" s="884" t="str">
        <f t="shared" si="61"/>
        <v/>
      </c>
      <c r="AF992" s="884" t="str">
        <f t="shared" si="62"/>
        <v/>
      </c>
      <c r="AG992" s="884" t="str">
        <f t="shared" si="63"/>
        <v/>
      </c>
    </row>
    <row r="993" spans="1:33" ht="24.9" customHeight="1">
      <c r="A993" s="729">
        <v>978</v>
      </c>
      <c r="B993" s="742" t="str">
        <f>IF(基本情報入力シート!C1030="","",基本情報入力シート!C1030)</f>
        <v/>
      </c>
      <c r="C993" s="750"/>
      <c r="D993" s="750"/>
      <c r="E993" s="750"/>
      <c r="F993" s="750"/>
      <c r="G993" s="750"/>
      <c r="H993" s="750"/>
      <c r="I993" s="761"/>
      <c r="J993" s="767" t="str">
        <f>IF(基本情報入力シート!M1030="","",基本情報入力シート!M1030)</f>
        <v/>
      </c>
      <c r="K993" s="768" t="str">
        <f>IF(基本情報入力シート!R1030="","",基本情報入力シート!R1030)</f>
        <v/>
      </c>
      <c r="L993" s="768" t="str">
        <f>IF(基本情報入力シート!W1030="","",基本情報入力シート!W1030)</f>
        <v/>
      </c>
      <c r="M993" s="784" t="str">
        <f>IF(基本情報入力シート!X1030="","",基本情報入力シート!X1030)</f>
        <v/>
      </c>
      <c r="N993" s="796" t="str">
        <f>IF(基本情報入力シート!Y1030="","",基本情報入力シート!Y1030)</f>
        <v/>
      </c>
      <c r="O993" s="804"/>
      <c r="P993" s="808"/>
      <c r="Q993" s="813"/>
      <c r="R993" s="820"/>
      <c r="S993" s="825"/>
      <c r="T993" s="830" t="str">
        <f>IFERROR(S993*VLOOKUP(AE993,'【参考】数式用3'!$AD$3:$BA$14,MATCH(N993,'【参考】数式用3'!$AD$2:$BA$2,0)),"")</f>
        <v/>
      </c>
      <c r="U993" s="835"/>
      <c r="V993" s="842"/>
      <c r="W993" s="843"/>
      <c r="X993" s="852" t="str">
        <f>IFERROR(V993*VLOOKUP(AF993,'【参考】数式用3'!$AD$15:$BA$23,MATCH(N993,'【参考】数式用3'!$AD$2:$BA$2,0)),"")</f>
        <v/>
      </c>
      <c r="Y993" s="861"/>
      <c r="Z993" s="864"/>
      <c r="AA993" s="870"/>
      <c r="AB993" s="852" t="str">
        <f>IFERROR(AA993*VLOOKUP(AG993,'【参考】数式用3'!$AD$24:$BA$27,MATCH(N993,'【参考】数式用3'!$AD$2:$BA$2,0)),"")</f>
        <v/>
      </c>
      <c r="AC993" s="878"/>
      <c r="AD993" s="881" t="str">
        <f t="shared" si="60"/>
        <v/>
      </c>
      <c r="AE993" s="884" t="str">
        <f t="shared" si="61"/>
        <v/>
      </c>
      <c r="AF993" s="884" t="str">
        <f t="shared" si="62"/>
        <v/>
      </c>
      <c r="AG993" s="884" t="str">
        <f t="shared" si="63"/>
        <v/>
      </c>
    </row>
    <row r="994" spans="1:33" ht="24.9" customHeight="1">
      <c r="A994" s="729">
        <v>979</v>
      </c>
      <c r="B994" s="742" t="str">
        <f>IF(基本情報入力シート!C1031="","",基本情報入力シート!C1031)</f>
        <v/>
      </c>
      <c r="C994" s="750"/>
      <c r="D994" s="750"/>
      <c r="E994" s="750"/>
      <c r="F994" s="750"/>
      <c r="G994" s="750"/>
      <c r="H994" s="750"/>
      <c r="I994" s="761"/>
      <c r="J994" s="767" t="str">
        <f>IF(基本情報入力シート!M1031="","",基本情報入力シート!M1031)</f>
        <v/>
      </c>
      <c r="K994" s="768" t="str">
        <f>IF(基本情報入力シート!R1031="","",基本情報入力シート!R1031)</f>
        <v/>
      </c>
      <c r="L994" s="768" t="str">
        <f>IF(基本情報入力シート!W1031="","",基本情報入力シート!W1031)</f>
        <v/>
      </c>
      <c r="M994" s="784" t="str">
        <f>IF(基本情報入力シート!X1031="","",基本情報入力シート!X1031)</f>
        <v/>
      </c>
      <c r="N994" s="796" t="str">
        <f>IF(基本情報入力シート!Y1031="","",基本情報入力シート!Y1031)</f>
        <v/>
      </c>
      <c r="O994" s="804"/>
      <c r="P994" s="808"/>
      <c r="Q994" s="813"/>
      <c r="R994" s="820"/>
      <c r="S994" s="825"/>
      <c r="T994" s="830" t="str">
        <f>IFERROR(S994*VLOOKUP(AE994,'【参考】数式用3'!$AD$3:$BA$14,MATCH(N994,'【参考】数式用3'!$AD$2:$BA$2,0)),"")</f>
        <v/>
      </c>
      <c r="U994" s="835"/>
      <c r="V994" s="842"/>
      <c r="W994" s="843"/>
      <c r="X994" s="852" t="str">
        <f>IFERROR(V994*VLOOKUP(AF994,'【参考】数式用3'!$AD$15:$BA$23,MATCH(N994,'【参考】数式用3'!$AD$2:$BA$2,0)),"")</f>
        <v/>
      </c>
      <c r="Y994" s="861"/>
      <c r="Z994" s="864"/>
      <c r="AA994" s="870"/>
      <c r="AB994" s="852" t="str">
        <f>IFERROR(AA994*VLOOKUP(AG994,'【参考】数式用3'!$AD$24:$BA$27,MATCH(N994,'【参考】数式用3'!$AD$2:$BA$2,0)),"")</f>
        <v/>
      </c>
      <c r="AC994" s="878"/>
      <c r="AD994" s="881" t="str">
        <f t="shared" si="60"/>
        <v/>
      </c>
      <c r="AE994" s="884" t="str">
        <f t="shared" si="61"/>
        <v/>
      </c>
      <c r="AF994" s="884" t="str">
        <f t="shared" si="62"/>
        <v/>
      </c>
      <c r="AG994" s="884" t="str">
        <f t="shared" si="63"/>
        <v/>
      </c>
    </row>
    <row r="995" spans="1:33" ht="24.9" customHeight="1">
      <c r="A995" s="729">
        <v>980</v>
      </c>
      <c r="B995" s="742" t="str">
        <f>IF(基本情報入力シート!C1032="","",基本情報入力シート!C1032)</f>
        <v/>
      </c>
      <c r="C995" s="750"/>
      <c r="D995" s="750"/>
      <c r="E995" s="750"/>
      <c r="F995" s="750"/>
      <c r="G995" s="750"/>
      <c r="H995" s="750"/>
      <c r="I995" s="761"/>
      <c r="J995" s="767" t="str">
        <f>IF(基本情報入力シート!M1032="","",基本情報入力シート!M1032)</f>
        <v/>
      </c>
      <c r="K995" s="768" t="str">
        <f>IF(基本情報入力シート!R1032="","",基本情報入力シート!R1032)</f>
        <v/>
      </c>
      <c r="L995" s="768" t="str">
        <f>IF(基本情報入力シート!W1032="","",基本情報入力シート!W1032)</f>
        <v/>
      </c>
      <c r="M995" s="784" t="str">
        <f>IF(基本情報入力シート!X1032="","",基本情報入力シート!X1032)</f>
        <v/>
      </c>
      <c r="N995" s="796" t="str">
        <f>IF(基本情報入力シート!Y1032="","",基本情報入力シート!Y1032)</f>
        <v/>
      </c>
      <c r="O995" s="804"/>
      <c r="P995" s="808"/>
      <c r="Q995" s="813"/>
      <c r="R995" s="820"/>
      <c r="S995" s="825"/>
      <c r="T995" s="830" t="str">
        <f>IFERROR(S995*VLOOKUP(AE995,'【参考】数式用3'!$AD$3:$BA$14,MATCH(N995,'【参考】数式用3'!$AD$2:$BA$2,0)),"")</f>
        <v/>
      </c>
      <c r="U995" s="835"/>
      <c r="V995" s="842"/>
      <c r="W995" s="843"/>
      <c r="X995" s="852" t="str">
        <f>IFERROR(V995*VLOOKUP(AF995,'【参考】数式用3'!$AD$15:$BA$23,MATCH(N995,'【参考】数式用3'!$AD$2:$BA$2,0)),"")</f>
        <v/>
      </c>
      <c r="Y995" s="861"/>
      <c r="Z995" s="864"/>
      <c r="AA995" s="870"/>
      <c r="AB995" s="852" t="str">
        <f>IFERROR(AA995*VLOOKUP(AG995,'【参考】数式用3'!$AD$24:$BA$27,MATCH(N995,'【参考】数式用3'!$AD$2:$BA$2,0)),"")</f>
        <v/>
      </c>
      <c r="AC995" s="878"/>
      <c r="AD995" s="881" t="str">
        <f t="shared" si="60"/>
        <v/>
      </c>
      <c r="AE995" s="884" t="str">
        <f t="shared" si="61"/>
        <v/>
      </c>
      <c r="AF995" s="884" t="str">
        <f t="shared" si="62"/>
        <v/>
      </c>
      <c r="AG995" s="884" t="str">
        <f t="shared" si="63"/>
        <v/>
      </c>
    </row>
    <row r="996" spans="1:33" ht="24.9" customHeight="1">
      <c r="A996" s="729">
        <v>981</v>
      </c>
      <c r="B996" s="742" t="str">
        <f>IF(基本情報入力シート!C1033="","",基本情報入力シート!C1033)</f>
        <v/>
      </c>
      <c r="C996" s="750"/>
      <c r="D996" s="750"/>
      <c r="E996" s="750"/>
      <c r="F996" s="750"/>
      <c r="G996" s="750"/>
      <c r="H996" s="750"/>
      <c r="I996" s="761"/>
      <c r="J996" s="767" t="str">
        <f>IF(基本情報入力シート!M1033="","",基本情報入力シート!M1033)</f>
        <v/>
      </c>
      <c r="K996" s="768" t="str">
        <f>IF(基本情報入力シート!R1033="","",基本情報入力シート!R1033)</f>
        <v/>
      </c>
      <c r="L996" s="768" t="str">
        <f>IF(基本情報入力シート!W1033="","",基本情報入力シート!W1033)</f>
        <v/>
      </c>
      <c r="M996" s="784" t="str">
        <f>IF(基本情報入力シート!X1033="","",基本情報入力シート!X1033)</f>
        <v/>
      </c>
      <c r="N996" s="796" t="str">
        <f>IF(基本情報入力シート!Y1033="","",基本情報入力シート!Y1033)</f>
        <v/>
      </c>
      <c r="O996" s="804"/>
      <c r="P996" s="808"/>
      <c r="Q996" s="813"/>
      <c r="R996" s="820"/>
      <c r="S996" s="825"/>
      <c r="T996" s="830" t="str">
        <f>IFERROR(S996*VLOOKUP(AE996,'【参考】数式用3'!$AD$3:$BA$14,MATCH(N996,'【参考】数式用3'!$AD$2:$BA$2,0)),"")</f>
        <v/>
      </c>
      <c r="U996" s="835"/>
      <c r="V996" s="842"/>
      <c r="W996" s="843"/>
      <c r="X996" s="852" t="str">
        <f>IFERROR(V996*VLOOKUP(AF996,'【参考】数式用3'!$AD$15:$BA$23,MATCH(N996,'【参考】数式用3'!$AD$2:$BA$2,0)),"")</f>
        <v/>
      </c>
      <c r="Y996" s="861"/>
      <c r="Z996" s="864"/>
      <c r="AA996" s="870"/>
      <c r="AB996" s="852" t="str">
        <f>IFERROR(AA996*VLOOKUP(AG996,'【参考】数式用3'!$AD$24:$BA$27,MATCH(N996,'【参考】数式用3'!$AD$2:$BA$2,0)),"")</f>
        <v/>
      </c>
      <c r="AC996" s="878"/>
      <c r="AD996" s="881" t="str">
        <f t="shared" si="60"/>
        <v/>
      </c>
      <c r="AE996" s="884" t="str">
        <f t="shared" si="61"/>
        <v/>
      </c>
      <c r="AF996" s="884" t="str">
        <f t="shared" si="62"/>
        <v/>
      </c>
      <c r="AG996" s="884" t="str">
        <f t="shared" si="63"/>
        <v/>
      </c>
    </row>
    <row r="997" spans="1:33" ht="24.9" customHeight="1">
      <c r="A997" s="729">
        <v>982</v>
      </c>
      <c r="B997" s="742" t="str">
        <f>IF(基本情報入力シート!C1034="","",基本情報入力シート!C1034)</f>
        <v/>
      </c>
      <c r="C997" s="750"/>
      <c r="D997" s="750"/>
      <c r="E997" s="750"/>
      <c r="F997" s="750"/>
      <c r="G997" s="750"/>
      <c r="H997" s="750"/>
      <c r="I997" s="761"/>
      <c r="J997" s="767" t="str">
        <f>IF(基本情報入力シート!M1034="","",基本情報入力シート!M1034)</f>
        <v/>
      </c>
      <c r="K997" s="768" t="str">
        <f>IF(基本情報入力シート!R1034="","",基本情報入力シート!R1034)</f>
        <v/>
      </c>
      <c r="L997" s="768" t="str">
        <f>IF(基本情報入力シート!W1034="","",基本情報入力シート!W1034)</f>
        <v/>
      </c>
      <c r="M997" s="784" t="str">
        <f>IF(基本情報入力シート!X1034="","",基本情報入力シート!X1034)</f>
        <v/>
      </c>
      <c r="N997" s="796" t="str">
        <f>IF(基本情報入力シート!Y1034="","",基本情報入力シート!Y1034)</f>
        <v/>
      </c>
      <c r="O997" s="804"/>
      <c r="P997" s="808"/>
      <c r="Q997" s="813"/>
      <c r="R997" s="820"/>
      <c r="S997" s="825"/>
      <c r="T997" s="830" t="str">
        <f>IFERROR(S997*VLOOKUP(AE997,'【参考】数式用3'!$AD$3:$BA$14,MATCH(N997,'【参考】数式用3'!$AD$2:$BA$2,0)),"")</f>
        <v/>
      </c>
      <c r="U997" s="835"/>
      <c r="V997" s="842"/>
      <c r="W997" s="843"/>
      <c r="X997" s="852" t="str">
        <f>IFERROR(V997*VLOOKUP(AF997,'【参考】数式用3'!$AD$15:$BA$23,MATCH(N997,'【参考】数式用3'!$AD$2:$BA$2,0)),"")</f>
        <v/>
      </c>
      <c r="Y997" s="861"/>
      <c r="Z997" s="864"/>
      <c r="AA997" s="870"/>
      <c r="AB997" s="852" t="str">
        <f>IFERROR(AA997*VLOOKUP(AG997,'【参考】数式用3'!$AD$24:$BA$27,MATCH(N997,'【参考】数式用3'!$AD$2:$BA$2,0)),"")</f>
        <v/>
      </c>
      <c r="AC997" s="878"/>
      <c r="AD997" s="881" t="str">
        <f t="shared" si="60"/>
        <v/>
      </c>
      <c r="AE997" s="884" t="str">
        <f t="shared" si="61"/>
        <v/>
      </c>
      <c r="AF997" s="884" t="str">
        <f t="shared" si="62"/>
        <v/>
      </c>
      <c r="AG997" s="884" t="str">
        <f t="shared" si="63"/>
        <v/>
      </c>
    </row>
    <row r="998" spans="1:33" ht="24.9" customHeight="1">
      <c r="A998" s="729">
        <v>983</v>
      </c>
      <c r="B998" s="742" t="str">
        <f>IF(基本情報入力シート!C1035="","",基本情報入力シート!C1035)</f>
        <v/>
      </c>
      <c r="C998" s="750"/>
      <c r="D998" s="750"/>
      <c r="E998" s="750"/>
      <c r="F998" s="750"/>
      <c r="G998" s="750"/>
      <c r="H998" s="750"/>
      <c r="I998" s="761"/>
      <c r="J998" s="767" t="str">
        <f>IF(基本情報入力シート!M1035="","",基本情報入力シート!M1035)</f>
        <v/>
      </c>
      <c r="K998" s="768" t="str">
        <f>IF(基本情報入力シート!R1035="","",基本情報入力シート!R1035)</f>
        <v/>
      </c>
      <c r="L998" s="768" t="str">
        <f>IF(基本情報入力シート!W1035="","",基本情報入力シート!W1035)</f>
        <v/>
      </c>
      <c r="M998" s="784" t="str">
        <f>IF(基本情報入力シート!X1035="","",基本情報入力シート!X1035)</f>
        <v/>
      </c>
      <c r="N998" s="796" t="str">
        <f>IF(基本情報入力シート!Y1035="","",基本情報入力シート!Y1035)</f>
        <v/>
      </c>
      <c r="O998" s="804"/>
      <c r="P998" s="808"/>
      <c r="Q998" s="813"/>
      <c r="R998" s="820"/>
      <c r="S998" s="825"/>
      <c r="T998" s="830" t="str">
        <f>IFERROR(S998*VLOOKUP(AE998,'【参考】数式用3'!$AD$3:$BA$14,MATCH(N998,'【参考】数式用3'!$AD$2:$BA$2,0)),"")</f>
        <v/>
      </c>
      <c r="U998" s="835"/>
      <c r="V998" s="842"/>
      <c r="W998" s="843"/>
      <c r="X998" s="852" t="str">
        <f>IFERROR(V998*VLOOKUP(AF998,'【参考】数式用3'!$AD$15:$BA$23,MATCH(N998,'【参考】数式用3'!$AD$2:$BA$2,0)),"")</f>
        <v/>
      </c>
      <c r="Y998" s="861"/>
      <c r="Z998" s="864"/>
      <c r="AA998" s="870"/>
      <c r="AB998" s="852" t="str">
        <f>IFERROR(AA998*VLOOKUP(AG998,'【参考】数式用3'!$AD$24:$BA$27,MATCH(N998,'【参考】数式用3'!$AD$2:$BA$2,0)),"")</f>
        <v/>
      </c>
      <c r="AC998" s="878"/>
      <c r="AD998" s="881" t="str">
        <f t="shared" si="60"/>
        <v/>
      </c>
      <c r="AE998" s="884" t="str">
        <f t="shared" si="61"/>
        <v/>
      </c>
      <c r="AF998" s="884" t="str">
        <f t="shared" si="62"/>
        <v/>
      </c>
      <c r="AG998" s="884" t="str">
        <f t="shared" si="63"/>
        <v/>
      </c>
    </row>
    <row r="999" spans="1:33" ht="24.9" customHeight="1">
      <c r="A999" s="729">
        <v>984</v>
      </c>
      <c r="B999" s="742" t="str">
        <f>IF(基本情報入力シート!C1036="","",基本情報入力シート!C1036)</f>
        <v/>
      </c>
      <c r="C999" s="750"/>
      <c r="D999" s="750"/>
      <c r="E999" s="750"/>
      <c r="F999" s="750"/>
      <c r="G999" s="750"/>
      <c r="H999" s="750"/>
      <c r="I999" s="761"/>
      <c r="J999" s="767" t="str">
        <f>IF(基本情報入力シート!M1036="","",基本情報入力シート!M1036)</f>
        <v/>
      </c>
      <c r="K999" s="768" t="str">
        <f>IF(基本情報入力シート!R1036="","",基本情報入力シート!R1036)</f>
        <v/>
      </c>
      <c r="L999" s="768" t="str">
        <f>IF(基本情報入力シート!W1036="","",基本情報入力シート!W1036)</f>
        <v/>
      </c>
      <c r="M999" s="784" t="str">
        <f>IF(基本情報入力シート!X1036="","",基本情報入力シート!X1036)</f>
        <v/>
      </c>
      <c r="N999" s="796" t="str">
        <f>IF(基本情報入力シート!Y1036="","",基本情報入力シート!Y1036)</f>
        <v/>
      </c>
      <c r="O999" s="804"/>
      <c r="P999" s="808"/>
      <c r="Q999" s="813"/>
      <c r="R999" s="820"/>
      <c r="S999" s="825"/>
      <c r="T999" s="830" t="str">
        <f>IFERROR(S999*VLOOKUP(AE999,'【参考】数式用3'!$AD$3:$BA$14,MATCH(N999,'【参考】数式用3'!$AD$2:$BA$2,0)),"")</f>
        <v/>
      </c>
      <c r="U999" s="835"/>
      <c r="V999" s="842"/>
      <c r="W999" s="843"/>
      <c r="X999" s="852" t="str">
        <f>IFERROR(V999*VLOOKUP(AF999,'【参考】数式用3'!$AD$15:$BA$23,MATCH(N999,'【参考】数式用3'!$AD$2:$BA$2,0)),"")</f>
        <v/>
      </c>
      <c r="Y999" s="861"/>
      <c r="Z999" s="864"/>
      <c r="AA999" s="870"/>
      <c r="AB999" s="852" t="str">
        <f>IFERROR(AA999*VLOOKUP(AG999,'【参考】数式用3'!$AD$24:$BA$27,MATCH(N999,'【参考】数式用3'!$AD$2:$BA$2,0)),"")</f>
        <v/>
      </c>
      <c r="AC999" s="878"/>
      <c r="AD999" s="881" t="str">
        <f t="shared" si="60"/>
        <v/>
      </c>
      <c r="AE999" s="884" t="str">
        <f t="shared" si="61"/>
        <v/>
      </c>
      <c r="AF999" s="884" t="str">
        <f t="shared" si="62"/>
        <v/>
      </c>
      <c r="AG999" s="884" t="str">
        <f t="shared" si="63"/>
        <v/>
      </c>
    </row>
    <row r="1000" spans="1:33" ht="24.9" customHeight="1">
      <c r="A1000" s="729">
        <v>985</v>
      </c>
      <c r="B1000" s="742" t="str">
        <f>IF(基本情報入力シート!C1037="","",基本情報入力シート!C1037)</f>
        <v/>
      </c>
      <c r="C1000" s="750"/>
      <c r="D1000" s="750"/>
      <c r="E1000" s="750"/>
      <c r="F1000" s="750"/>
      <c r="G1000" s="750"/>
      <c r="H1000" s="750"/>
      <c r="I1000" s="761"/>
      <c r="J1000" s="767" t="str">
        <f>IF(基本情報入力シート!M1037="","",基本情報入力シート!M1037)</f>
        <v/>
      </c>
      <c r="K1000" s="768" t="str">
        <f>IF(基本情報入力シート!R1037="","",基本情報入力シート!R1037)</f>
        <v/>
      </c>
      <c r="L1000" s="768" t="str">
        <f>IF(基本情報入力シート!W1037="","",基本情報入力シート!W1037)</f>
        <v/>
      </c>
      <c r="M1000" s="784" t="str">
        <f>IF(基本情報入力シート!X1037="","",基本情報入力シート!X1037)</f>
        <v/>
      </c>
      <c r="N1000" s="796" t="str">
        <f>IF(基本情報入力シート!Y1037="","",基本情報入力シート!Y1037)</f>
        <v/>
      </c>
      <c r="O1000" s="804"/>
      <c r="P1000" s="808"/>
      <c r="Q1000" s="813"/>
      <c r="R1000" s="820"/>
      <c r="S1000" s="825"/>
      <c r="T1000" s="830" t="str">
        <f>IFERROR(S1000*VLOOKUP(AE1000,'【参考】数式用3'!$AD$3:$BA$14,MATCH(N1000,'【参考】数式用3'!$AD$2:$BA$2,0)),"")</f>
        <v/>
      </c>
      <c r="U1000" s="835"/>
      <c r="V1000" s="842"/>
      <c r="W1000" s="843"/>
      <c r="X1000" s="852" t="str">
        <f>IFERROR(V1000*VLOOKUP(AF1000,'【参考】数式用3'!$AD$15:$BA$23,MATCH(N1000,'【参考】数式用3'!$AD$2:$BA$2,0)),"")</f>
        <v/>
      </c>
      <c r="Y1000" s="861"/>
      <c r="Z1000" s="864"/>
      <c r="AA1000" s="870"/>
      <c r="AB1000" s="852" t="str">
        <f>IFERROR(AA1000*VLOOKUP(AG1000,'【参考】数式用3'!$AD$24:$BA$27,MATCH(N1000,'【参考】数式用3'!$AD$2:$BA$2,0)),"")</f>
        <v/>
      </c>
      <c r="AC1000" s="878"/>
      <c r="AD1000" s="881" t="str">
        <f t="shared" si="60"/>
        <v/>
      </c>
      <c r="AE1000" s="884" t="str">
        <f t="shared" si="61"/>
        <v/>
      </c>
      <c r="AF1000" s="884" t="str">
        <f t="shared" si="62"/>
        <v/>
      </c>
      <c r="AG1000" s="884" t="str">
        <f t="shared" si="63"/>
        <v/>
      </c>
    </row>
    <row r="1001" spans="1:33" ht="24.9" customHeight="1">
      <c r="A1001" s="729">
        <v>986</v>
      </c>
      <c r="B1001" s="742" t="str">
        <f>IF(基本情報入力シート!C1038="","",基本情報入力シート!C1038)</f>
        <v/>
      </c>
      <c r="C1001" s="750"/>
      <c r="D1001" s="750"/>
      <c r="E1001" s="750"/>
      <c r="F1001" s="750"/>
      <c r="G1001" s="750"/>
      <c r="H1001" s="750"/>
      <c r="I1001" s="761"/>
      <c r="J1001" s="767" t="str">
        <f>IF(基本情報入力シート!M1038="","",基本情報入力シート!M1038)</f>
        <v/>
      </c>
      <c r="K1001" s="768" t="str">
        <f>IF(基本情報入力シート!R1038="","",基本情報入力シート!R1038)</f>
        <v/>
      </c>
      <c r="L1001" s="768" t="str">
        <f>IF(基本情報入力シート!W1038="","",基本情報入力シート!W1038)</f>
        <v/>
      </c>
      <c r="M1001" s="784" t="str">
        <f>IF(基本情報入力シート!X1038="","",基本情報入力シート!X1038)</f>
        <v/>
      </c>
      <c r="N1001" s="796" t="str">
        <f>IF(基本情報入力シート!Y1038="","",基本情報入力シート!Y1038)</f>
        <v/>
      </c>
      <c r="O1001" s="804"/>
      <c r="P1001" s="808"/>
      <c r="Q1001" s="813"/>
      <c r="R1001" s="820"/>
      <c r="S1001" s="825"/>
      <c r="T1001" s="830" t="str">
        <f>IFERROR(S1001*VLOOKUP(AE1001,'【参考】数式用3'!$AD$3:$BA$14,MATCH(N1001,'【参考】数式用3'!$AD$2:$BA$2,0)),"")</f>
        <v/>
      </c>
      <c r="U1001" s="835"/>
      <c r="V1001" s="842"/>
      <c r="W1001" s="843"/>
      <c r="X1001" s="852" t="str">
        <f>IFERROR(V1001*VLOOKUP(AF1001,'【参考】数式用3'!$AD$15:$BA$23,MATCH(N1001,'【参考】数式用3'!$AD$2:$BA$2,0)),"")</f>
        <v/>
      </c>
      <c r="Y1001" s="861"/>
      <c r="Z1001" s="864"/>
      <c r="AA1001" s="870"/>
      <c r="AB1001" s="852" t="str">
        <f>IFERROR(AA1001*VLOOKUP(AG1001,'【参考】数式用3'!$AD$24:$BA$27,MATCH(N1001,'【参考】数式用3'!$AD$2:$BA$2,0)),"")</f>
        <v/>
      </c>
      <c r="AC1001" s="878"/>
      <c r="AD1001" s="881" t="str">
        <f t="shared" si="60"/>
        <v/>
      </c>
      <c r="AE1001" s="884" t="str">
        <f t="shared" si="61"/>
        <v/>
      </c>
      <c r="AF1001" s="884" t="str">
        <f t="shared" si="62"/>
        <v/>
      </c>
      <c r="AG1001" s="884" t="str">
        <f t="shared" si="63"/>
        <v/>
      </c>
    </row>
    <row r="1002" spans="1:33" ht="24.9" customHeight="1">
      <c r="A1002" s="729">
        <v>987</v>
      </c>
      <c r="B1002" s="742" t="str">
        <f>IF(基本情報入力シート!C1039="","",基本情報入力シート!C1039)</f>
        <v/>
      </c>
      <c r="C1002" s="750"/>
      <c r="D1002" s="750"/>
      <c r="E1002" s="750"/>
      <c r="F1002" s="750"/>
      <c r="G1002" s="750"/>
      <c r="H1002" s="750"/>
      <c r="I1002" s="761"/>
      <c r="J1002" s="767" t="str">
        <f>IF(基本情報入力シート!M1039="","",基本情報入力シート!M1039)</f>
        <v/>
      </c>
      <c r="K1002" s="768" t="str">
        <f>IF(基本情報入力シート!R1039="","",基本情報入力シート!R1039)</f>
        <v/>
      </c>
      <c r="L1002" s="768" t="str">
        <f>IF(基本情報入力シート!W1039="","",基本情報入力シート!W1039)</f>
        <v/>
      </c>
      <c r="M1002" s="784" t="str">
        <f>IF(基本情報入力シート!X1039="","",基本情報入力シート!X1039)</f>
        <v/>
      </c>
      <c r="N1002" s="796" t="str">
        <f>IF(基本情報入力シート!Y1039="","",基本情報入力シート!Y1039)</f>
        <v/>
      </c>
      <c r="O1002" s="804"/>
      <c r="P1002" s="808"/>
      <c r="Q1002" s="813"/>
      <c r="R1002" s="820"/>
      <c r="S1002" s="825"/>
      <c r="T1002" s="830" t="str">
        <f>IFERROR(S1002*VLOOKUP(AE1002,'【参考】数式用3'!$AD$3:$BA$14,MATCH(N1002,'【参考】数式用3'!$AD$2:$BA$2,0)),"")</f>
        <v/>
      </c>
      <c r="U1002" s="835"/>
      <c r="V1002" s="842"/>
      <c r="W1002" s="843"/>
      <c r="X1002" s="852" t="str">
        <f>IFERROR(V1002*VLOOKUP(AF1002,'【参考】数式用3'!$AD$15:$BA$23,MATCH(N1002,'【参考】数式用3'!$AD$2:$BA$2,0)),"")</f>
        <v/>
      </c>
      <c r="Y1002" s="861"/>
      <c r="Z1002" s="864"/>
      <c r="AA1002" s="870"/>
      <c r="AB1002" s="852" t="str">
        <f>IFERROR(AA1002*VLOOKUP(AG1002,'【参考】数式用3'!$AD$24:$BA$27,MATCH(N1002,'【参考】数式用3'!$AD$2:$BA$2,0)),"")</f>
        <v/>
      </c>
      <c r="AC1002" s="878"/>
      <c r="AD1002" s="881" t="str">
        <f t="shared" si="60"/>
        <v/>
      </c>
      <c r="AE1002" s="884" t="str">
        <f t="shared" si="61"/>
        <v/>
      </c>
      <c r="AF1002" s="884" t="str">
        <f t="shared" si="62"/>
        <v/>
      </c>
      <c r="AG1002" s="884" t="str">
        <f t="shared" si="63"/>
        <v/>
      </c>
    </row>
    <row r="1003" spans="1:33" ht="24.9" customHeight="1">
      <c r="A1003" s="729">
        <v>988</v>
      </c>
      <c r="B1003" s="742" t="str">
        <f>IF(基本情報入力シート!C1040="","",基本情報入力シート!C1040)</f>
        <v/>
      </c>
      <c r="C1003" s="750"/>
      <c r="D1003" s="750"/>
      <c r="E1003" s="750"/>
      <c r="F1003" s="750"/>
      <c r="G1003" s="750"/>
      <c r="H1003" s="750"/>
      <c r="I1003" s="761"/>
      <c r="J1003" s="767" t="str">
        <f>IF(基本情報入力シート!M1040="","",基本情報入力シート!M1040)</f>
        <v/>
      </c>
      <c r="K1003" s="768" t="str">
        <f>IF(基本情報入力シート!R1040="","",基本情報入力シート!R1040)</f>
        <v/>
      </c>
      <c r="L1003" s="768" t="str">
        <f>IF(基本情報入力シート!W1040="","",基本情報入力シート!W1040)</f>
        <v/>
      </c>
      <c r="M1003" s="784" t="str">
        <f>IF(基本情報入力シート!X1040="","",基本情報入力シート!X1040)</f>
        <v/>
      </c>
      <c r="N1003" s="796" t="str">
        <f>IF(基本情報入力シート!Y1040="","",基本情報入力シート!Y1040)</f>
        <v/>
      </c>
      <c r="O1003" s="804"/>
      <c r="P1003" s="808"/>
      <c r="Q1003" s="813"/>
      <c r="R1003" s="820"/>
      <c r="S1003" s="825"/>
      <c r="T1003" s="830" t="str">
        <f>IFERROR(S1003*VLOOKUP(AE1003,'【参考】数式用3'!$AD$3:$BA$14,MATCH(N1003,'【参考】数式用3'!$AD$2:$BA$2,0)),"")</f>
        <v/>
      </c>
      <c r="U1003" s="835"/>
      <c r="V1003" s="842"/>
      <c r="W1003" s="843"/>
      <c r="X1003" s="852" t="str">
        <f>IFERROR(V1003*VLOOKUP(AF1003,'【参考】数式用3'!$AD$15:$BA$23,MATCH(N1003,'【参考】数式用3'!$AD$2:$BA$2,0)),"")</f>
        <v/>
      </c>
      <c r="Y1003" s="861"/>
      <c r="Z1003" s="864"/>
      <c r="AA1003" s="870"/>
      <c r="AB1003" s="852" t="str">
        <f>IFERROR(AA1003*VLOOKUP(AG1003,'【参考】数式用3'!$AD$24:$BA$27,MATCH(N1003,'【参考】数式用3'!$AD$2:$BA$2,0)),"")</f>
        <v/>
      </c>
      <c r="AC1003" s="878"/>
      <c r="AD1003" s="881" t="str">
        <f t="shared" si="60"/>
        <v/>
      </c>
      <c r="AE1003" s="884" t="str">
        <f t="shared" si="61"/>
        <v/>
      </c>
      <c r="AF1003" s="884" t="str">
        <f t="shared" si="62"/>
        <v/>
      </c>
      <c r="AG1003" s="884" t="str">
        <f t="shared" si="63"/>
        <v/>
      </c>
    </row>
    <row r="1004" spans="1:33" ht="24.9" customHeight="1">
      <c r="A1004" s="729">
        <v>989</v>
      </c>
      <c r="B1004" s="742" t="str">
        <f>IF(基本情報入力シート!C1041="","",基本情報入力シート!C1041)</f>
        <v/>
      </c>
      <c r="C1004" s="750"/>
      <c r="D1004" s="750"/>
      <c r="E1004" s="750"/>
      <c r="F1004" s="750"/>
      <c r="G1004" s="750"/>
      <c r="H1004" s="750"/>
      <c r="I1004" s="761"/>
      <c r="J1004" s="767" t="str">
        <f>IF(基本情報入力シート!M1041="","",基本情報入力シート!M1041)</f>
        <v/>
      </c>
      <c r="K1004" s="768" t="str">
        <f>IF(基本情報入力シート!R1041="","",基本情報入力シート!R1041)</f>
        <v/>
      </c>
      <c r="L1004" s="768" t="str">
        <f>IF(基本情報入力シート!W1041="","",基本情報入力シート!W1041)</f>
        <v/>
      </c>
      <c r="M1004" s="784" t="str">
        <f>IF(基本情報入力シート!X1041="","",基本情報入力シート!X1041)</f>
        <v/>
      </c>
      <c r="N1004" s="796" t="str">
        <f>IF(基本情報入力シート!Y1041="","",基本情報入力シート!Y1041)</f>
        <v/>
      </c>
      <c r="O1004" s="804"/>
      <c r="P1004" s="808"/>
      <c r="Q1004" s="813"/>
      <c r="R1004" s="820"/>
      <c r="S1004" s="825"/>
      <c r="T1004" s="830" t="str">
        <f>IFERROR(S1004*VLOOKUP(AE1004,'【参考】数式用3'!$AD$3:$BA$14,MATCH(N1004,'【参考】数式用3'!$AD$2:$BA$2,0)),"")</f>
        <v/>
      </c>
      <c r="U1004" s="835"/>
      <c r="V1004" s="842"/>
      <c r="W1004" s="843"/>
      <c r="X1004" s="852" t="str">
        <f>IFERROR(V1004*VLOOKUP(AF1004,'【参考】数式用3'!$AD$15:$BA$23,MATCH(N1004,'【参考】数式用3'!$AD$2:$BA$2,0)),"")</f>
        <v/>
      </c>
      <c r="Y1004" s="861"/>
      <c r="Z1004" s="864"/>
      <c r="AA1004" s="870"/>
      <c r="AB1004" s="852" t="str">
        <f>IFERROR(AA1004*VLOOKUP(AG1004,'【参考】数式用3'!$AD$24:$BA$27,MATCH(N1004,'【参考】数式用3'!$AD$2:$BA$2,0)),"")</f>
        <v/>
      </c>
      <c r="AC1004" s="878"/>
      <c r="AD1004" s="881" t="str">
        <f t="shared" si="60"/>
        <v/>
      </c>
      <c r="AE1004" s="884" t="str">
        <f t="shared" si="61"/>
        <v/>
      </c>
      <c r="AF1004" s="884" t="str">
        <f t="shared" si="62"/>
        <v/>
      </c>
      <c r="AG1004" s="884" t="str">
        <f t="shared" si="63"/>
        <v/>
      </c>
    </row>
    <row r="1005" spans="1:33" ht="24.9" customHeight="1">
      <c r="A1005" s="729">
        <v>990</v>
      </c>
      <c r="B1005" s="742" t="str">
        <f>IF(基本情報入力シート!C1042="","",基本情報入力シート!C1042)</f>
        <v/>
      </c>
      <c r="C1005" s="750"/>
      <c r="D1005" s="750"/>
      <c r="E1005" s="750"/>
      <c r="F1005" s="750"/>
      <c r="G1005" s="750"/>
      <c r="H1005" s="750"/>
      <c r="I1005" s="761"/>
      <c r="J1005" s="767" t="str">
        <f>IF(基本情報入力シート!M1042="","",基本情報入力シート!M1042)</f>
        <v/>
      </c>
      <c r="K1005" s="768" t="str">
        <f>IF(基本情報入力シート!R1042="","",基本情報入力シート!R1042)</f>
        <v/>
      </c>
      <c r="L1005" s="768" t="str">
        <f>IF(基本情報入力シート!W1042="","",基本情報入力シート!W1042)</f>
        <v/>
      </c>
      <c r="M1005" s="784" t="str">
        <f>IF(基本情報入力シート!X1042="","",基本情報入力シート!X1042)</f>
        <v/>
      </c>
      <c r="N1005" s="796" t="str">
        <f>IF(基本情報入力シート!Y1042="","",基本情報入力シート!Y1042)</f>
        <v/>
      </c>
      <c r="O1005" s="804"/>
      <c r="P1005" s="808"/>
      <c r="Q1005" s="813"/>
      <c r="R1005" s="820"/>
      <c r="S1005" s="825"/>
      <c r="T1005" s="830" t="str">
        <f>IFERROR(S1005*VLOOKUP(AE1005,'【参考】数式用3'!$AD$3:$BA$14,MATCH(N1005,'【参考】数式用3'!$AD$2:$BA$2,0)),"")</f>
        <v/>
      </c>
      <c r="U1005" s="835"/>
      <c r="V1005" s="842"/>
      <c r="W1005" s="843"/>
      <c r="X1005" s="852" t="str">
        <f>IFERROR(V1005*VLOOKUP(AF1005,'【参考】数式用3'!$AD$15:$BA$23,MATCH(N1005,'【参考】数式用3'!$AD$2:$BA$2,0)),"")</f>
        <v/>
      </c>
      <c r="Y1005" s="861"/>
      <c r="Z1005" s="864"/>
      <c r="AA1005" s="870"/>
      <c r="AB1005" s="852" t="str">
        <f>IFERROR(AA1005*VLOOKUP(AG1005,'【参考】数式用3'!$AD$24:$BA$27,MATCH(N1005,'【参考】数式用3'!$AD$2:$BA$2,0)),"")</f>
        <v/>
      </c>
      <c r="AC1005" s="878"/>
      <c r="AD1005" s="881" t="str">
        <f t="shared" si="60"/>
        <v/>
      </c>
      <c r="AE1005" s="884" t="str">
        <f t="shared" si="61"/>
        <v/>
      </c>
      <c r="AF1005" s="884" t="str">
        <f t="shared" si="62"/>
        <v/>
      </c>
      <c r="AG1005" s="884" t="str">
        <f t="shared" si="63"/>
        <v/>
      </c>
    </row>
    <row r="1006" spans="1:33" ht="24.9" customHeight="1">
      <c r="A1006" s="729">
        <v>991</v>
      </c>
      <c r="B1006" s="742" t="str">
        <f>IF(基本情報入力シート!C1043="","",基本情報入力シート!C1043)</f>
        <v/>
      </c>
      <c r="C1006" s="750"/>
      <c r="D1006" s="750"/>
      <c r="E1006" s="750"/>
      <c r="F1006" s="750"/>
      <c r="G1006" s="750"/>
      <c r="H1006" s="750"/>
      <c r="I1006" s="761"/>
      <c r="J1006" s="767" t="str">
        <f>IF(基本情報入力シート!M1043="","",基本情報入力シート!M1043)</f>
        <v/>
      </c>
      <c r="K1006" s="768" t="str">
        <f>IF(基本情報入力シート!R1043="","",基本情報入力シート!R1043)</f>
        <v/>
      </c>
      <c r="L1006" s="768" t="str">
        <f>IF(基本情報入力シート!W1043="","",基本情報入力シート!W1043)</f>
        <v/>
      </c>
      <c r="M1006" s="784" t="str">
        <f>IF(基本情報入力シート!X1043="","",基本情報入力シート!X1043)</f>
        <v/>
      </c>
      <c r="N1006" s="796" t="str">
        <f>IF(基本情報入力シート!Y1043="","",基本情報入力シート!Y1043)</f>
        <v/>
      </c>
      <c r="O1006" s="804"/>
      <c r="P1006" s="808"/>
      <c r="Q1006" s="813"/>
      <c r="R1006" s="820"/>
      <c r="S1006" s="825"/>
      <c r="T1006" s="830" t="str">
        <f>IFERROR(S1006*VLOOKUP(AE1006,'【参考】数式用3'!$AD$3:$BA$14,MATCH(N1006,'【参考】数式用3'!$AD$2:$BA$2,0)),"")</f>
        <v/>
      </c>
      <c r="U1006" s="835"/>
      <c r="V1006" s="842"/>
      <c r="W1006" s="843"/>
      <c r="X1006" s="852" t="str">
        <f>IFERROR(V1006*VLOOKUP(AF1006,'【参考】数式用3'!$AD$15:$BA$23,MATCH(N1006,'【参考】数式用3'!$AD$2:$BA$2,0)),"")</f>
        <v/>
      </c>
      <c r="Y1006" s="861"/>
      <c r="Z1006" s="864"/>
      <c r="AA1006" s="870"/>
      <c r="AB1006" s="852" t="str">
        <f>IFERROR(AA1006*VLOOKUP(AG1006,'【参考】数式用3'!$AD$24:$BA$27,MATCH(N1006,'【参考】数式用3'!$AD$2:$BA$2,0)),"")</f>
        <v/>
      </c>
      <c r="AC1006" s="878"/>
      <c r="AD1006" s="881" t="str">
        <f t="shared" si="60"/>
        <v/>
      </c>
      <c r="AE1006" s="884" t="str">
        <f t="shared" si="61"/>
        <v/>
      </c>
      <c r="AF1006" s="884" t="str">
        <f t="shared" si="62"/>
        <v/>
      </c>
      <c r="AG1006" s="884" t="str">
        <f t="shared" si="63"/>
        <v/>
      </c>
    </row>
    <row r="1007" spans="1:33" ht="24.9" customHeight="1">
      <c r="A1007" s="729">
        <v>992</v>
      </c>
      <c r="B1007" s="742" t="str">
        <f>IF(基本情報入力シート!C1044="","",基本情報入力シート!C1044)</f>
        <v/>
      </c>
      <c r="C1007" s="750"/>
      <c r="D1007" s="750"/>
      <c r="E1007" s="750"/>
      <c r="F1007" s="750"/>
      <c r="G1007" s="750"/>
      <c r="H1007" s="750"/>
      <c r="I1007" s="761"/>
      <c r="J1007" s="767" t="str">
        <f>IF(基本情報入力シート!M1044="","",基本情報入力シート!M1044)</f>
        <v/>
      </c>
      <c r="K1007" s="768" t="str">
        <f>IF(基本情報入力シート!R1044="","",基本情報入力シート!R1044)</f>
        <v/>
      </c>
      <c r="L1007" s="768" t="str">
        <f>IF(基本情報入力シート!W1044="","",基本情報入力シート!W1044)</f>
        <v/>
      </c>
      <c r="M1007" s="784" t="str">
        <f>IF(基本情報入力シート!X1044="","",基本情報入力シート!X1044)</f>
        <v/>
      </c>
      <c r="N1007" s="796" t="str">
        <f>IF(基本情報入力シート!Y1044="","",基本情報入力シート!Y1044)</f>
        <v/>
      </c>
      <c r="O1007" s="804"/>
      <c r="P1007" s="808"/>
      <c r="Q1007" s="813"/>
      <c r="R1007" s="820"/>
      <c r="S1007" s="825"/>
      <c r="T1007" s="830" t="str">
        <f>IFERROR(S1007*VLOOKUP(AE1007,'【参考】数式用3'!$AD$3:$BA$14,MATCH(N1007,'【参考】数式用3'!$AD$2:$BA$2,0)),"")</f>
        <v/>
      </c>
      <c r="U1007" s="835"/>
      <c r="V1007" s="842"/>
      <c r="W1007" s="843"/>
      <c r="X1007" s="852" t="str">
        <f>IFERROR(V1007*VLOOKUP(AF1007,'【参考】数式用3'!$AD$15:$BA$23,MATCH(N1007,'【参考】数式用3'!$AD$2:$BA$2,0)),"")</f>
        <v/>
      </c>
      <c r="Y1007" s="861"/>
      <c r="Z1007" s="864"/>
      <c r="AA1007" s="870"/>
      <c r="AB1007" s="852" t="str">
        <f>IFERROR(AA1007*VLOOKUP(AG1007,'【参考】数式用3'!$AD$24:$BA$27,MATCH(N1007,'【参考】数式用3'!$AD$2:$BA$2,0)),"")</f>
        <v/>
      </c>
      <c r="AC1007" s="878"/>
      <c r="AD1007" s="881" t="str">
        <f t="shared" si="60"/>
        <v/>
      </c>
      <c r="AE1007" s="884" t="str">
        <f t="shared" si="61"/>
        <v/>
      </c>
      <c r="AF1007" s="884" t="str">
        <f t="shared" si="62"/>
        <v/>
      </c>
      <c r="AG1007" s="884" t="str">
        <f t="shared" si="63"/>
        <v/>
      </c>
    </row>
    <row r="1008" spans="1:33" ht="24.9" customHeight="1">
      <c r="A1008" s="729">
        <v>993</v>
      </c>
      <c r="B1008" s="742" t="str">
        <f>IF(基本情報入力シート!C1045="","",基本情報入力シート!C1045)</f>
        <v/>
      </c>
      <c r="C1008" s="750"/>
      <c r="D1008" s="750"/>
      <c r="E1008" s="750"/>
      <c r="F1008" s="750"/>
      <c r="G1008" s="750"/>
      <c r="H1008" s="750"/>
      <c r="I1008" s="761"/>
      <c r="J1008" s="767" t="str">
        <f>IF(基本情報入力シート!M1045="","",基本情報入力シート!M1045)</f>
        <v/>
      </c>
      <c r="K1008" s="768" t="str">
        <f>IF(基本情報入力シート!R1045="","",基本情報入力シート!R1045)</f>
        <v/>
      </c>
      <c r="L1008" s="768" t="str">
        <f>IF(基本情報入力シート!W1045="","",基本情報入力シート!W1045)</f>
        <v/>
      </c>
      <c r="M1008" s="784" t="str">
        <f>IF(基本情報入力シート!X1045="","",基本情報入力シート!X1045)</f>
        <v/>
      </c>
      <c r="N1008" s="796" t="str">
        <f>IF(基本情報入力シート!Y1045="","",基本情報入力シート!Y1045)</f>
        <v/>
      </c>
      <c r="O1008" s="804"/>
      <c r="P1008" s="808"/>
      <c r="Q1008" s="813"/>
      <c r="R1008" s="820"/>
      <c r="S1008" s="825"/>
      <c r="T1008" s="830" t="str">
        <f>IFERROR(S1008*VLOOKUP(AE1008,'【参考】数式用3'!$AD$3:$BA$14,MATCH(N1008,'【参考】数式用3'!$AD$2:$BA$2,0)),"")</f>
        <v/>
      </c>
      <c r="U1008" s="835"/>
      <c r="V1008" s="842"/>
      <c r="W1008" s="843"/>
      <c r="X1008" s="852" t="str">
        <f>IFERROR(V1008*VLOOKUP(AF1008,'【参考】数式用3'!$AD$15:$BA$23,MATCH(N1008,'【参考】数式用3'!$AD$2:$BA$2,0)),"")</f>
        <v/>
      </c>
      <c r="Y1008" s="861"/>
      <c r="Z1008" s="864"/>
      <c r="AA1008" s="870"/>
      <c r="AB1008" s="852" t="str">
        <f>IFERROR(AA1008*VLOOKUP(AG1008,'【参考】数式用3'!$AD$24:$BA$27,MATCH(N1008,'【参考】数式用3'!$AD$2:$BA$2,0)),"")</f>
        <v/>
      </c>
      <c r="AC1008" s="878"/>
      <c r="AD1008" s="881" t="str">
        <f t="shared" si="60"/>
        <v/>
      </c>
      <c r="AE1008" s="884" t="str">
        <f t="shared" si="61"/>
        <v/>
      </c>
      <c r="AF1008" s="884" t="str">
        <f t="shared" si="62"/>
        <v/>
      </c>
      <c r="AG1008" s="884" t="str">
        <f t="shared" si="63"/>
        <v/>
      </c>
    </row>
    <row r="1009" spans="1:33" ht="24.9" customHeight="1">
      <c r="A1009" s="729">
        <v>994</v>
      </c>
      <c r="B1009" s="742" t="str">
        <f>IF(基本情報入力シート!C1046="","",基本情報入力シート!C1046)</f>
        <v/>
      </c>
      <c r="C1009" s="750"/>
      <c r="D1009" s="750"/>
      <c r="E1009" s="750"/>
      <c r="F1009" s="750"/>
      <c r="G1009" s="750"/>
      <c r="H1009" s="750"/>
      <c r="I1009" s="761"/>
      <c r="J1009" s="767" t="str">
        <f>IF(基本情報入力シート!M1046="","",基本情報入力シート!M1046)</f>
        <v/>
      </c>
      <c r="K1009" s="768" t="str">
        <f>IF(基本情報入力シート!R1046="","",基本情報入力シート!R1046)</f>
        <v/>
      </c>
      <c r="L1009" s="768" t="str">
        <f>IF(基本情報入力シート!W1046="","",基本情報入力シート!W1046)</f>
        <v/>
      </c>
      <c r="M1009" s="784" t="str">
        <f>IF(基本情報入力シート!X1046="","",基本情報入力シート!X1046)</f>
        <v/>
      </c>
      <c r="N1009" s="796" t="str">
        <f>IF(基本情報入力シート!Y1046="","",基本情報入力シート!Y1046)</f>
        <v/>
      </c>
      <c r="O1009" s="804"/>
      <c r="P1009" s="808"/>
      <c r="Q1009" s="813"/>
      <c r="R1009" s="820"/>
      <c r="S1009" s="825"/>
      <c r="T1009" s="830" t="str">
        <f>IFERROR(S1009*VLOOKUP(AE1009,'【参考】数式用3'!$AD$3:$BA$14,MATCH(N1009,'【参考】数式用3'!$AD$2:$BA$2,0)),"")</f>
        <v/>
      </c>
      <c r="U1009" s="835"/>
      <c r="V1009" s="842"/>
      <c r="W1009" s="843"/>
      <c r="X1009" s="852" t="str">
        <f>IFERROR(V1009*VLOOKUP(AF1009,'【参考】数式用3'!$AD$15:$BA$23,MATCH(N1009,'【参考】数式用3'!$AD$2:$BA$2,0)),"")</f>
        <v/>
      </c>
      <c r="Y1009" s="861"/>
      <c r="Z1009" s="864"/>
      <c r="AA1009" s="870"/>
      <c r="AB1009" s="852" t="str">
        <f>IFERROR(AA1009*VLOOKUP(AG1009,'【参考】数式用3'!$AD$24:$BA$27,MATCH(N1009,'【参考】数式用3'!$AD$2:$BA$2,0)),"")</f>
        <v/>
      </c>
      <c r="AC1009" s="878"/>
      <c r="AD1009" s="881" t="str">
        <f t="shared" si="60"/>
        <v/>
      </c>
      <c r="AE1009" s="884" t="str">
        <f t="shared" si="61"/>
        <v/>
      </c>
      <c r="AF1009" s="884" t="str">
        <f t="shared" si="62"/>
        <v/>
      </c>
      <c r="AG1009" s="884" t="str">
        <f t="shared" si="63"/>
        <v/>
      </c>
    </row>
    <row r="1010" spans="1:33" ht="24.9" customHeight="1">
      <c r="A1010" s="729">
        <v>995</v>
      </c>
      <c r="B1010" s="742" t="str">
        <f>IF(基本情報入力シート!C1047="","",基本情報入力シート!C1047)</f>
        <v/>
      </c>
      <c r="C1010" s="750"/>
      <c r="D1010" s="750"/>
      <c r="E1010" s="750"/>
      <c r="F1010" s="750"/>
      <c r="G1010" s="750"/>
      <c r="H1010" s="750"/>
      <c r="I1010" s="761"/>
      <c r="J1010" s="767" t="str">
        <f>IF(基本情報入力シート!M1047="","",基本情報入力シート!M1047)</f>
        <v/>
      </c>
      <c r="K1010" s="768" t="str">
        <f>IF(基本情報入力シート!R1047="","",基本情報入力シート!R1047)</f>
        <v/>
      </c>
      <c r="L1010" s="768" t="str">
        <f>IF(基本情報入力シート!W1047="","",基本情報入力シート!W1047)</f>
        <v/>
      </c>
      <c r="M1010" s="784" t="str">
        <f>IF(基本情報入力シート!X1047="","",基本情報入力シート!X1047)</f>
        <v/>
      </c>
      <c r="N1010" s="796" t="str">
        <f>IF(基本情報入力シート!Y1047="","",基本情報入力シート!Y1047)</f>
        <v/>
      </c>
      <c r="O1010" s="804"/>
      <c r="P1010" s="808"/>
      <c r="Q1010" s="813"/>
      <c r="R1010" s="820"/>
      <c r="S1010" s="825"/>
      <c r="T1010" s="830" t="str">
        <f>IFERROR(S1010*VLOOKUP(AE1010,'【参考】数式用3'!$AD$3:$BA$14,MATCH(N1010,'【参考】数式用3'!$AD$2:$BA$2,0)),"")</f>
        <v/>
      </c>
      <c r="U1010" s="835"/>
      <c r="V1010" s="842"/>
      <c r="W1010" s="843"/>
      <c r="X1010" s="852" t="str">
        <f>IFERROR(V1010*VLOOKUP(AF1010,'【参考】数式用3'!$AD$15:$BA$23,MATCH(N1010,'【参考】数式用3'!$AD$2:$BA$2,0)),"")</f>
        <v/>
      </c>
      <c r="Y1010" s="861"/>
      <c r="Z1010" s="864"/>
      <c r="AA1010" s="870"/>
      <c r="AB1010" s="852" t="str">
        <f>IFERROR(AA1010*VLOOKUP(AG1010,'【参考】数式用3'!$AD$24:$BA$27,MATCH(N1010,'【参考】数式用3'!$AD$2:$BA$2,0)),"")</f>
        <v/>
      </c>
      <c r="AC1010" s="878"/>
      <c r="AD1010" s="881" t="str">
        <f t="shared" si="60"/>
        <v/>
      </c>
      <c r="AE1010" s="884" t="str">
        <f t="shared" si="61"/>
        <v/>
      </c>
      <c r="AF1010" s="884" t="str">
        <f t="shared" si="62"/>
        <v/>
      </c>
      <c r="AG1010" s="884" t="str">
        <f t="shared" si="63"/>
        <v/>
      </c>
    </row>
    <row r="1011" spans="1:33" ht="24.9" customHeight="1">
      <c r="A1011" s="729">
        <v>996</v>
      </c>
      <c r="B1011" s="742" t="str">
        <f>IF(基本情報入力シート!C1048="","",基本情報入力シート!C1048)</f>
        <v/>
      </c>
      <c r="C1011" s="750"/>
      <c r="D1011" s="750"/>
      <c r="E1011" s="750"/>
      <c r="F1011" s="750"/>
      <c r="G1011" s="750"/>
      <c r="H1011" s="750"/>
      <c r="I1011" s="761"/>
      <c r="J1011" s="767" t="str">
        <f>IF(基本情報入力シート!M1048="","",基本情報入力シート!M1048)</f>
        <v/>
      </c>
      <c r="K1011" s="768" t="str">
        <f>IF(基本情報入力シート!R1048="","",基本情報入力シート!R1048)</f>
        <v/>
      </c>
      <c r="L1011" s="768" t="str">
        <f>IF(基本情報入力シート!W1048="","",基本情報入力シート!W1048)</f>
        <v/>
      </c>
      <c r="M1011" s="784" t="str">
        <f>IF(基本情報入力シート!X1048="","",基本情報入力シート!X1048)</f>
        <v/>
      </c>
      <c r="N1011" s="796" t="str">
        <f>IF(基本情報入力シート!Y1048="","",基本情報入力シート!Y1048)</f>
        <v/>
      </c>
      <c r="O1011" s="804"/>
      <c r="P1011" s="808"/>
      <c r="Q1011" s="813"/>
      <c r="R1011" s="820"/>
      <c r="S1011" s="825"/>
      <c r="T1011" s="830" t="str">
        <f>IFERROR(S1011*VLOOKUP(AE1011,'【参考】数式用3'!$AD$3:$BA$14,MATCH(N1011,'【参考】数式用3'!$AD$2:$BA$2,0)),"")</f>
        <v/>
      </c>
      <c r="U1011" s="835"/>
      <c r="V1011" s="842"/>
      <c r="W1011" s="843"/>
      <c r="X1011" s="852" t="str">
        <f>IFERROR(V1011*VLOOKUP(AF1011,'【参考】数式用3'!$AD$15:$BA$23,MATCH(N1011,'【参考】数式用3'!$AD$2:$BA$2,0)),"")</f>
        <v/>
      </c>
      <c r="Y1011" s="861"/>
      <c r="Z1011" s="864"/>
      <c r="AA1011" s="870"/>
      <c r="AB1011" s="852" t="str">
        <f>IFERROR(AA1011*VLOOKUP(AG1011,'【参考】数式用3'!$AD$24:$BA$27,MATCH(N1011,'【参考】数式用3'!$AD$2:$BA$2,0)),"")</f>
        <v/>
      </c>
      <c r="AC1011" s="878"/>
      <c r="AD1011" s="881" t="str">
        <f t="shared" si="60"/>
        <v/>
      </c>
      <c r="AE1011" s="884" t="str">
        <f t="shared" si="61"/>
        <v/>
      </c>
      <c r="AF1011" s="884" t="str">
        <f t="shared" si="62"/>
        <v/>
      </c>
      <c r="AG1011" s="884" t="str">
        <f t="shared" si="63"/>
        <v/>
      </c>
    </row>
    <row r="1012" spans="1:33" ht="24.9" customHeight="1">
      <c r="A1012" s="729">
        <v>997</v>
      </c>
      <c r="B1012" s="742" t="str">
        <f>IF(基本情報入力シート!C1049="","",基本情報入力シート!C1049)</f>
        <v/>
      </c>
      <c r="C1012" s="750"/>
      <c r="D1012" s="750"/>
      <c r="E1012" s="750"/>
      <c r="F1012" s="750"/>
      <c r="G1012" s="750"/>
      <c r="H1012" s="750"/>
      <c r="I1012" s="761"/>
      <c r="J1012" s="767" t="str">
        <f>IF(基本情報入力シート!M1049="","",基本情報入力シート!M1049)</f>
        <v/>
      </c>
      <c r="K1012" s="768" t="str">
        <f>IF(基本情報入力シート!R1049="","",基本情報入力シート!R1049)</f>
        <v/>
      </c>
      <c r="L1012" s="768" t="str">
        <f>IF(基本情報入力シート!W1049="","",基本情報入力シート!W1049)</f>
        <v/>
      </c>
      <c r="M1012" s="784" t="str">
        <f>IF(基本情報入力シート!X1049="","",基本情報入力シート!X1049)</f>
        <v/>
      </c>
      <c r="N1012" s="796" t="str">
        <f>IF(基本情報入力シート!Y1049="","",基本情報入力シート!Y1049)</f>
        <v/>
      </c>
      <c r="O1012" s="804"/>
      <c r="P1012" s="808"/>
      <c r="Q1012" s="813"/>
      <c r="R1012" s="820"/>
      <c r="S1012" s="825"/>
      <c r="T1012" s="830" t="str">
        <f>IFERROR(S1012*VLOOKUP(AE1012,'【参考】数式用3'!$AD$3:$BA$14,MATCH(N1012,'【参考】数式用3'!$AD$2:$BA$2,0)),"")</f>
        <v/>
      </c>
      <c r="U1012" s="835"/>
      <c r="V1012" s="842"/>
      <c r="W1012" s="843"/>
      <c r="X1012" s="852" t="str">
        <f>IFERROR(V1012*VLOOKUP(AF1012,'【参考】数式用3'!$AD$15:$BA$23,MATCH(N1012,'【参考】数式用3'!$AD$2:$BA$2,0)),"")</f>
        <v/>
      </c>
      <c r="Y1012" s="861"/>
      <c r="Z1012" s="864"/>
      <c r="AA1012" s="870"/>
      <c r="AB1012" s="852" t="str">
        <f>IFERROR(AA1012*VLOOKUP(AG1012,'【参考】数式用3'!$AD$24:$BA$27,MATCH(N1012,'【参考】数式用3'!$AD$2:$BA$2,0)),"")</f>
        <v/>
      </c>
      <c r="AC1012" s="878"/>
      <c r="AD1012" s="881" t="str">
        <f t="shared" si="60"/>
        <v/>
      </c>
      <c r="AE1012" s="884" t="str">
        <f t="shared" si="61"/>
        <v/>
      </c>
      <c r="AF1012" s="884" t="str">
        <f t="shared" si="62"/>
        <v/>
      </c>
      <c r="AG1012" s="884" t="str">
        <f t="shared" si="63"/>
        <v/>
      </c>
    </row>
    <row r="1013" spans="1:33" ht="24.9" customHeight="1">
      <c r="A1013" s="729">
        <v>998</v>
      </c>
      <c r="B1013" s="742" t="str">
        <f>IF(基本情報入力シート!C1050="","",基本情報入力シート!C1050)</f>
        <v/>
      </c>
      <c r="C1013" s="750"/>
      <c r="D1013" s="750"/>
      <c r="E1013" s="750"/>
      <c r="F1013" s="750"/>
      <c r="G1013" s="750"/>
      <c r="H1013" s="750"/>
      <c r="I1013" s="761"/>
      <c r="J1013" s="767" t="str">
        <f>IF(基本情報入力シート!M1050="","",基本情報入力シート!M1050)</f>
        <v/>
      </c>
      <c r="K1013" s="768" t="str">
        <f>IF(基本情報入力シート!R1050="","",基本情報入力シート!R1050)</f>
        <v/>
      </c>
      <c r="L1013" s="768" t="str">
        <f>IF(基本情報入力シート!W1050="","",基本情報入力シート!W1050)</f>
        <v/>
      </c>
      <c r="M1013" s="784" t="str">
        <f>IF(基本情報入力シート!X1050="","",基本情報入力シート!X1050)</f>
        <v/>
      </c>
      <c r="N1013" s="796" t="str">
        <f>IF(基本情報入力シート!Y1050="","",基本情報入力シート!Y1050)</f>
        <v/>
      </c>
      <c r="O1013" s="804"/>
      <c r="P1013" s="808"/>
      <c r="Q1013" s="813"/>
      <c r="R1013" s="820"/>
      <c r="S1013" s="825"/>
      <c r="T1013" s="830" t="str">
        <f>IFERROR(S1013*VLOOKUP(AE1013,'【参考】数式用3'!$AD$3:$BA$14,MATCH(N1013,'【参考】数式用3'!$AD$2:$BA$2,0)),"")</f>
        <v/>
      </c>
      <c r="U1013" s="835"/>
      <c r="V1013" s="842"/>
      <c r="W1013" s="843"/>
      <c r="X1013" s="852" t="str">
        <f>IFERROR(V1013*VLOOKUP(AF1013,'【参考】数式用3'!$AD$15:$BA$23,MATCH(N1013,'【参考】数式用3'!$AD$2:$BA$2,0)),"")</f>
        <v/>
      </c>
      <c r="Y1013" s="861"/>
      <c r="Z1013" s="864"/>
      <c r="AA1013" s="870"/>
      <c r="AB1013" s="852" t="str">
        <f>IFERROR(AA1013*VLOOKUP(AG1013,'【参考】数式用3'!$AD$24:$BA$27,MATCH(N1013,'【参考】数式用3'!$AD$2:$BA$2,0)),"")</f>
        <v/>
      </c>
      <c r="AC1013" s="878"/>
      <c r="AD1013" s="881" t="str">
        <f t="shared" si="60"/>
        <v/>
      </c>
      <c r="AE1013" s="884" t="str">
        <f t="shared" si="61"/>
        <v/>
      </c>
      <c r="AF1013" s="884" t="str">
        <f t="shared" si="62"/>
        <v/>
      </c>
      <c r="AG1013" s="884" t="str">
        <f t="shared" si="63"/>
        <v/>
      </c>
    </row>
    <row r="1014" spans="1:33" ht="24.9" customHeight="1">
      <c r="A1014" s="729">
        <v>999</v>
      </c>
      <c r="B1014" s="742" t="str">
        <f>IF(基本情報入力シート!C1051="","",基本情報入力シート!C1051)</f>
        <v/>
      </c>
      <c r="C1014" s="750"/>
      <c r="D1014" s="750"/>
      <c r="E1014" s="750"/>
      <c r="F1014" s="750"/>
      <c r="G1014" s="750"/>
      <c r="H1014" s="750"/>
      <c r="I1014" s="761"/>
      <c r="J1014" s="767" t="str">
        <f>IF(基本情報入力シート!M1051="","",基本情報入力シート!M1051)</f>
        <v/>
      </c>
      <c r="K1014" s="768" t="str">
        <f>IF(基本情報入力シート!R1051="","",基本情報入力シート!R1051)</f>
        <v/>
      </c>
      <c r="L1014" s="768" t="str">
        <f>IF(基本情報入力シート!W1051="","",基本情報入力シート!W1051)</f>
        <v/>
      </c>
      <c r="M1014" s="784" t="str">
        <f>IF(基本情報入力シート!X1051="","",基本情報入力シート!X1051)</f>
        <v/>
      </c>
      <c r="N1014" s="796" t="str">
        <f>IF(基本情報入力シート!Y1051="","",基本情報入力シート!Y1051)</f>
        <v/>
      </c>
      <c r="O1014" s="804"/>
      <c r="P1014" s="808"/>
      <c r="Q1014" s="813"/>
      <c r="R1014" s="820"/>
      <c r="S1014" s="825"/>
      <c r="T1014" s="830" t="str">
        <f>IFERROR(S1014*VLOOKUP(AE1014,'【参考】数式用3'!$AD$3:$BA$14,MATCH(N1014,'【参考】数式用3'!$AD$2:$BA$2,0)),"")</f>
        <v/>
      </c>
      <c r="U1014" s="835"/>
      <c r="V1014" s="842"/>
      <c r="W1014" s="843"/>
      <c r="X1014" s="852" t="str">
        <f>IFERROR(V1014*VLOOKUP(AF1014,'【参考】数式用3'!$AD$15:$BA$23,MATCH(N1014,'【参考】数式用3'!$AD$2:$BA$2,0)),"")</f>
        <v/>
      </c>
      <c r="Y1014" s="861"/>
      <c r="Z1014" s="864"/>
      <c r="AA1014" s="870"/>
      <c r="AB1014" s="852" t="str">
        <f>IFERROR(AA1014*VLOOKUP(AG1014,'【参考】数式用3'!$AD$24:$BA$27,MATCH(N1014,'【参考】数式用3'!$AD$2:$BA$2,0)),"")</f>
        <v/>
      </c>
      <c r="AC1014" s="878"/>
      <c r="AD1014" s="881" t="str">
        <f t="shared" si="60"/>
        <v/>
      </c>
      <c r="AE1014" s="884" t="str">
        <f t="shared" si="61"/>
        <v/>
      </c>
      <c r="AF1014" s="884" t="str">
        <f t="shared" si="62"/>
        <v/>
      </c>
      <c r="AG1014" s="884" t="str">
        <f t="shared" si="63"/>
        <v/>
      </c>
    </row>
    <row r="1015" spans="1:33" ht="24.9" customHeight="1">
      <c r="A1015" s="729">
        <v>1000</v>
      </c>
      <c r="B1015" s="742" t="str">
        <f>IF(基本情報入力シート!C1052="","",基本情報入力シート!C1052)</f>
        <v/>
      </c>
      <c r="C1015" s="750"/>
      <c r="D1015" s="750"/>
      <c r="E1015" s="750"/>
      <c r="F1015" s="750"/>
      <c r="G1015" s="750"/>
      <c r="H1015" s="750"/>
      <c r="I1015" s="761"/>
      <c r="J1015" s="767" t="str">
        <f>IF(基本情報入力シート!M1052="","",基本情報入力シート!M1052)</f>
        <v/>
      </c>
      <c r="K1015" s="768" t="str">
        <f>IF(基本情報入力シート!R1052="","",基本情報入力シート!R1052)</f>
        <v/>
      </c>
      <c r="L1015" s="768" t="str">
        <f>IF(基本情報入力シート!W1052="","",基本情報入力シート!W1052)</f>
        <v/>
      </c>
      <c r="M1015" s="784" t="str">
        <f>IF(基本情報入力シート!X1052="","",基本情報入力シート!X1052)</f>
        <v/>
      </c>
      <c r="N1015" s="796" t="str">
        <f>IF(基本情報入力シート!Y1052="","",基本情報入力シート!Y1052)</f>
        <v/>
      </c>
      <c r="O1015" s="804"/>
      <c r="P1015" s="808"/>
      <c r="Q1015" s="813"/>
      <c r="R1015" s="820"/>
      <c r="S1015" s="825"/>
      <c r="T1015" s="830" t="str">
        <f>IFERROR(S1015*VLOOKUP(AE1015,'【参考】数式用3'!$AD$3:$BA$14,MATCH(N1015,'【参考】数式用3'!$AD$2:$BA$2,0)),"")</f>
        <v/>
      </c>
      <c r="U1015" s="835"/>
      <c r="V1015" s="842"/>
      <c r="W1015" s="843"/>
      <c r="X1015" s="852" t="str">
        <f>IFERROR(V1015*VLOOKUP(AF1015,'【参考】数式用3'!$AD$15:$BA$23,MATCH(N1015,'【参考】数式用3'!$AD$2:$BA$2,0)),"")</f>
        <v/>
      </c>
      <c r="Y1015" s="861"/>
      <c r="Z1015" s="864"/>
      <c r="AA1015" s="870"/>
      <c r="AB1015" s="852" t="str">
        <f>IFERROR(AA1015*VLOOKUP(AG1015,'【参考】数式用3'!$AD$24:$BA$27,MATCH(N1015,'【参考】数式用3'!$AD$2:$BA$2,0)),"")</f>
        <v/>
      </c>
      <c r="AC1015" s="878"/>
      <c r="AD1015" s="881" t="str">
        <f t="shared" si="60"/>
        <v/>
      </c>
      <c r="AE1015" s="884" t="str">
        <f t="shared" si="61"/>
        <v/>
      </c>
      <c r="AF1015" s="884" t="str">
        <f t="shared" si="62"/>
        <v/>
      </c>
      <c r="AG1015" s="884" t="str">
        <f t="shared" si="63"/>
        <v/>
      </c>
    </row>
    <row r="1016" spans="1:33" ht="24.9" customHeight="1">
      <c r="A1016" s="729">
        <v>1001</v>
      </c>
      <c r="B1016" s="742" t="str">
        <f>IF(基本情報入力シート!C1053="","",基本情報入力シート!C1053)</f>
        <v/>
      </c>
      <c r="C1016" s="750"/>
      <c r="D1016" s="750"/>
      <c r="E1016" s="750"/>
      <c r="F1016" s="750"/>
      <c r="G1016" s="750"/>
      <c r="H1016" s="750"/>
      <c r="I1016" s="761"/>
      <c r="J1016" s="767" t="str">
        <f>IF(基本情報入力シート!M1053="","",基本情報入力シート!M1053)</f>
        <v/>
      </c>
      <c r="K1016" s="768" t="str">
        <f>IF(基本情報入力シート!R1053="","",基本情報入力シート!R1053)</f>
        <v/>
      </c>
      <c r="L1016" s="768" t="str">
        <f>IF(基本情報入力シート!W1053="","",基本情報入力シート!W1053)</f>
        <v/>
      </c>
      <c r="M1016" s="784" t="str">
        <f>IF(基本情報入力シート!X1053="","",基本情報入力シート!X1053)</f>
        <v/>
      </c>
      <c r="N1016" s="796" t="str">
        <f>IF(基本情報入力シート!Y1053="","",基本情報入力シート!Y1053)</f>
        <v/>
      </c>
      <c r="O1016" s="804"/>
      <c r="P1016" s="808"/>
      <c r="Q1016" s="813"/>
      <c r="R1016" s="820"/>
      <c r="S1016" s="825"/>
      <c r="T1016" s="830" t="str">
        <f>IFERROR(S1016*VLOOKUP(AE1016,'【参考】数式用3'!$AD$3:$BA$14,MATCH(N1016,'【参考】数式用3'!$AD$2:$BA$2,0)),"")</f>
        <v/>
      </c>
      <c r="U1016" s="835"/>
      <c r="V1016" s="842"/>
      <c r="W1016" s="843"/>
      <c r="X1016" s="852" t="str">
        <f>IFERROR(V1016*VLOOKUP(AF1016,'【参考】数式用3'!$AD$15:$BA$23,MATCH(N1016,'【参考】数式用3'!$AD$2:$BA$2,0)),"")</f>
        <v/>
      </c>
      <c r="Y1016" s="861"/>
      <c r="Z1016" s="864"/>
      <c r="AA1016" s="870"/>
      <c r="AB1016" s="852" t="str">
        <f>IFERROR(AA1016*VLOOKUP(AG1016,'【参考】数式用3'!$AD$24:$BA$27,MATCH(N1016,'【参考】数式用3'!$AD$2:$BA$2,0)),"")</f>
        <v/>
      </c>
      <c r="AC1016" s="878"/>
      <c r="AD1016" s="881" t="str">
        <f t="shared" si="60"/>
        <v/>
      </c>
      <c r="AE1016" s="884" t="str">
        <f t="shared" si="61"/>
        <v/>
      </c>
      <c r="AF1016" s="884" t="str">
        <f t="shared" si="62"/>
        <v/>
      </c>
      <c r="AG1016" s="884" t="str">
        <f t="shared" si="63"/>
        <v/>
      </c>
    </row>
    <row r="1017" spans="1:33" ht="24.9" customHeight="1">
      <c r="A1017" s="729">
        <v>1002</v>
      </c>
      <c r="B1017" s="742" t="str">
        <f>IF(基本情報入力シート!C1054="","",基本情報入力シート!C1054)</f>
        <v/>
      </c>
      <c r="C1017" s="750"/>
      <c r="D1017" s="750"/>
      <c r="E1017" s="750"/>
      <c r="F1017" s="750"/>
      <c r="G1017" s="750"/>
      <c r="H1017" s="750"/>
      <c r="I1017" s="761"/>
      <c r="J1017" s="767" t="str">
        <f>IF(基本情報入力シート!M1054="","",基本情報入力シート!M1054)</f>
        <v/>
      </c>
      <c r="K1017" s="768" t="str">
        <f>IF(基本情報入力シート!R1054="","",基本情報入力シート!R1054)</f>
        <v/>
      </c>
      <c r="L1017" s="768" t="str">
        <f>IF(基本情報入力シート!W1054="","",基本情報入力シート!W1054)</f>
        <v/>
      </c>
      <c r="M1017" s="784" t="str">
        <f>IF(基本情報入力シート!X1054="","",基本情報入力シート!X1054)</f>
        <v/>
      </c>
      <c r="N1017" s="796" t="str">
        <f>IF(基本情報入力シート!Y1054="","",基本情報入力シート!Y1054)</f>
        <v/>
      </c>
      <c r="O1017" s="804"/>
      <c r="P1017" s="808"/>
      <c r="Q1017" s="813"/>
      <c r="R1017" s="820"/>
      <c r="S1017" s="825"/>
      <c r="T1017" s="830" t="str">
        <f>IFERROR(S1017*VLOOKUP(AE1017,'【参考】数式用3'!$AD$3:$BA$14,MATCH(N1017,'【参考】数式用3'!$AD$2:$BA$2,0)),"")</f>
        <v/>
      </c>
      <c r="U1017" s="835"/>
      <c r="V1017" s="842"/>
      <c r="W1017" s="843"/>
      <c r="X1017" s="852" t="str">
        <f>IFERROR(V1017*VLOOKUP(AF1017,'【参考】数式用3'!$AD$15:$BA$23,MATCH(N1017,'【参考】数式用3'!$AD$2:$BA$2,0)),"")</f>
        <v/>
      </c>
      <c r="Y1017" s="861"/>
      <c r="Z1017" s="864"/>
      <c r="AA1017" s="870"/>
      <c r="AB1017" s="852" t="str">
        <f>IFERROR(AA1017*VLOOKUP(AG1017,'【参考】数式用3'!$AD$24:$BA$27,MATCH(N1017,'【参考】数式用3'!$AD$2:$BA$2,0)),"")</f>
        <v/>
      </c>
      <c r="AC1017" s="878"/>
      <c r="AD1017" s="881" t="str">
        <f t="shared" si="60"/>
        <v/>
      </c>
      <c r="AE1017" s="884" t="str">
        <f t="shared" si="61"/>
        <v/>
      </c>
      <c r="AF1017" s="884" t="str">
        <f t="shared" si="62"/>
        <v/>
      </c>
      <c r="AG1017" s="884" t="str">
        <f t="shared" si="63"/>
        <v/>
      </c>
    </row>
    <row r="1018" spans="1:33" ht="24.9" customHeight="1">
      <c r="A1018" s="729">
        <v>1003</v>
      </c>
      <c r="B1018" s="742" t="str">
        <f>IF(基本情報入力シート!C1055="","",基本情報入力シート!C1055)</f>
        <v/>
      </c>
      <c r="C1018" s="750"/>
      <c r="D1018" s="750"/>
      <c r="E1018" s="750"/>
      <c r="F1018" s="750"/>
      <c r="G1018" s="750"/>
      <c r="H1018" s="750"/>
      <c r="I1018" s="761"/>
      <c r="J1018" s="767" t="str">
        <f>IF(基本情報入力シート!M1055="","",基本情報入力シート!M1055)</f>
        <v/>
      </c>
      <c r="K1018" s="768" t="str">
        <f>IF(基本情報入力シート!R1055="","",基本情報入力シート!R1055)</f>
        <v/>
      </c>
      <c r="L1018" s="768" t="str">
        <f>IF(基本情報入力シート!W1055="","",基本情報入力シート!W1055)</f>
        <v/>
      </c>
      <c r="M1018" s="784" t="str">
        <f>IF(基本情報入力シート!X1055="","",基本情報入力シート!X1055)</f>
        <v/>
      </c>
      <c r="N1018" s="796" t="str">
        <f>IF(基本情報入力シート!Y1055="","",基本情報入力シート!Y1055)</f>
        <v/>
      </c>
      <c r="O1018" s="804"/>
      <c r="P1018" s="808"/>
      <c r="Q1018" s="813"/>
      <c r="R1018" s="820"/>
      <c r="S1018" s="825"/>
      <c r="T1018" s="830" t="str">
        <f>IFERROR(S1018*VLOOKUP(AE1018,'【参考】数式用3'!$AD$3:$BA$14,MATCH(N1018,'【参考】数式用3'!$AD$2:$BA$2,0)),"")</f>
        <v/>
      </c>
      <c r="U1018" s="835"/>
      <c r="V1018" s="842"/>
      <c r="W1018" s="843"/>
      <c r="X1018" s="852" t="str">
        <f>IFERROR(V1018*VLOOKUP(AF1018,'【参考】数式用3'!$AD$15:$BA$23,MATCH(N1018,'【参考】数式用3'!$AD$2:$BA$2,0)),"")</f>
        <v/>
      </c>
      <c r="Y1018" s="861"/>
      <c r="Z1018" s="864"/>
      <c r="AA1018" s="870"/>
      <c r="AB1018" s="852" t="str">
        <f>IFERROR(AA1018*VLOOKUP(AG1018,'【参考】数式用3'!$AD$24:$BA$27,MATCH(N1018,'【参考】数式用3'!$AD$2:$BA$2,0)),"")</f>
        <v/>
      </c>
      <c r="AC1018" s="878"/>
      <c r="AD1018" s="881" t="str">
        <f t="shared" si="60"/>
        <v/>
      </c>
      <c r="AE1018" s="884" t="str">
        <f t="shared" si="61"/>
        <v/>
      </c>
      <c r="AF1018" s="884" t="str">
        <f t="shared" si="62"/>
        <v/>
      </c>
      <c r="AG1018" s="884" t="str">
        <f t="shared" si="63"/>
        <v/>
      </c>
    </row>
    <row r="1019" spans="1:33" ht="24.9" customHeight="1">
      <c r="A1019" s="729">
        <v>1004</v>
      </c>
      <c r="B1019" s="742" t="str">
        <f>IF(基本情報入力シート!C1056="","",基本情報入力シート!C1056)</f>
        <v/>
      </c>
      <c r="C1019" s="750"/>
      <c r="D1019" s="750"/>
      <c r="E1019" s="750"/>
      <c r="F1019" s="750"/>
      <c r="G1019" s="750"/>
      <c r="H1019" s="750"/>
      <c r="I1019" s="761"/>
      <c r="J1019" s="767" t="str">
        <f>IF(基本情報入力シート!M1056="","",基本情報入力シート!M1056)</f>
        <v/>
      </c>
      <c r="K1019" s="768" t="str">
        <f>IF(基本情報入力シート!R1056="","",基本情報入力シート!R1056)</f>
        <v/>
      </c>
      <c r="L1019" s="768" t="str">
        <f>IF(基本情報入力シート!W1056="","",基本情報入力シート!W1056)</f>
        <v/>
      </c>
      <c r="M1019" s="784" t="str">
        <f>IF(基本情報入力シート!X1056="","",基本情報入力シート!X1056)</f>
        <v/>
      </c>
      <c r="N1019" s="796" t="str">
        <f>IF(基本情報入力シート!Y1056="","",基本情報入力シート!Y1056)</f>
        <v/>
      </c>
      <c r="O1019" s="804"/>
      <c r="P1019" s="808"/>
      <c r="Q1019" s="813"/>
      <c r="R1019" s="820"/>
      <c r="S1019" s="825"/>
      <c r="T1019" s="830" t="str">
        <f>IFERROR(S1019*VLOOKUP(AE1019,'【参考】数式用3'!$AD$3:$BA$14,MATCH(N1019,'【参考】数式用3'!$AD$2:$BA$2,0)),"")</f>
        <v/>
      </c>
      <c r="U1019" s="835"/>
      <c r="V1019" s="842"/>
      <c r="W1019" s="843"/>
      <c r="X1019" s="852" t="str">
        <f>IFERROR(V1019*VLOOKUP(AF1019,'【参考】数式用3'!$AD$15:$BA$23,MATCH(N1019,'【参考】数式用3'!$AD$2:$BA$2,0)),"")</f>
        <v/>
      </c>
      <c r="Y1019" s="861"/>
      <c r="Z1019" s="864"/>
      <c r="AA1019" s="870"/>
      <c r="AB1019" s="852" t="str">
        <f>IFERROR(AA1019*VLOOKUP(AG1019,'【参考】数式用3'!$AD$24:$BA$27,MATCH(N1019,'【参考】数式用3'!$AD$2:$BA$2,0)),"")</f>
        <v/>
      </c>
      <c r="AC1019" s="878"/>
      <c r="AD1019" s="881" t="str">
        <f t="shared" si="60"/>
        <v/>
      </c>
      <c r="AE1019" s="884" t="str">
        <f t="shared" si="61"/>
        <v/>
      </c>
      <c r="AF1019" s="884" t="str">
        <f t="shared" si="62"/>
        <v/>
      </c>
      <c r="AG1019" s="884" t="str">
        <f t="shared" si="63"/>
        <v/>
      </c>
    </row>
    <row r="1020" spans="1:33" ht="24.9" customHeight="1">
      <c r="A1020" s="729">
        <v>1005</v>
      </c>
      <c r="B1020" s="742" t="str">
        <f>IF(基本情報入力シート!C1057="","",基本情報入力シート!C1057)</f>
        <v/>
      </c>
      <c r="C1020" s="750"/>
      <c r="D1020" s="750"/>
      <c r="E1020" s="750"/>
      <c r="F1020" s="750"/>
      <c r="G1020" s="750"/>
      <c r="H1020" s="750"/>
      <c r="I1020" s="761"/>
      <c r="J1020" s="767" t="str">
        <f>IF(基本情報入力シート!M1057="","",基本情報入力シート!M1057)</f>
        <v/>
      </c>
      <c r="K1020" s="768" t="str">
        <f>IF(基本情報入力シート!R1057="","",基本情報入力シート!R1057)</f>
        <v/>
      </c>
      <c r="L1020" s="768" t="str">
        <f>IF(基本情報入力シート!W1057="","",基本情報入力シート!W1057)</f>
        <v/>
      </c>
      <c r="M1020" s="784" t="str">
        <f>IF(基本情報入力シート!X1057="","",基本情報入力シート!X1057)</f>
        <v/>
      </c>
      <c r="N1020" s="796" t="str">
        <f>IF(基本情報入力シート!Y1057="","",基本情報入力シート!Y1057)</f>
        <v/>
      </c>
      <c r="O1020" s="804"/>
      <c r="P1020" s="808"/>
      <c r="Q1020" s="813"/>
      <c r="R1020" s="820"/>
      <c r="S1020" s="825"/>
      <c r="T1020" s="830" t="str">
        <f>IFERROR(S1020*VLOOKUP(AE1020,'【参考】数式用3'!$AD$3:$BA$14,MATCH(N1020,'【参考】数式用3'!$AD$2:$BA$2,0)),"")</f>
        <v/>
      </c>
      <c r="U1020" s="835"/>
      <c r="V1020" s="842"/>
      <c r="W1020" s="843"/>
      <c r="X1020" s="852" t="str">
        <f>IFERROR(V1020*VLOOKUP(AF1020,'【参考】数式用3'!$AD$15:$BA$23,MATCH(N1020,'【参考】数式用3'!$AD$2:$BA$2,0)),"")</f>
        <v/>
      </c>
      <c r="Y1020" s="861"/>
      <c r="Z1020" s="864"/>
      <c r="AA1020" s="870"/>
      <c r="AB1020" s="852" t="str">
        <f>IFERROR(AA1020*VLOOKUP(AG1020,'【参考】数式用3'!$AD$24:$BA$27,MATCH(N1020,'【参考】数式用3'!$AD$2:$BA$2,0)),"")</f>
        <v/>
      </c>
      <c r="AC1020" s="878"/>
      <c r="AD1020" s="881" t="str">
        <f t="shared" si="60"/>
        <v/>
      </c>
      <c r="AE1020" s="884" t="str">
        <f t="shared" si="61"/>
        <v/>
      </c>
      <c r="AF1020" s="884" t="str">
        <f t="shared" si="62"/>
        <v/>
      </c>
      <c r="AG1020" s="884" t="str">
        <f t="shared" si="63"/>
        <v/>
      </c>
    </row>
    <row r="1021" spans="1:33" ht="24.9" customHeight="1">
      <c r="A1021" s="729">
        <v>1006</v>
      </c>
      <c r="B1021" s="742" t="str">
        <f>IF(基本情報入力シート!C1058="","",基本情報入力シート!C1058)</f>
        <v/>
      </c>
      <c r="C1021" s="750"/>
      <c r="D1021" s="750"/>
      <c r="E1021" s="750"/>
      <c r="F1021" s="750"/>
      <c r="G1021" s="750"/>
      <c r="H1021" s="750"/>
      <c r="I1021" s="761"/>
      <c r="J1021" s="767" t="str">
        <f>IF(基本情報入力シート!M1058="","",基本情報入力シート!M1058)</f>
        <v/>
      </c>
      <c r="K1021" s="768" t="str">
        <f>IF(基本情報入力シート!R1058="","",基本情報入力シート!R1058)</f>
        <v/>
      </c>
      <c r="L1021" s="768" t="str">
        <f>IF(基本情報入力シート!W1058="","",基本情報入力シート!W1058)</f>
        <v/>
      </c>
      <c r="M1021" s="784" t="str">
        <f>IF(基本情報入力シート!X1058="","",基本情報入力シート!X1058)</f>
        <v/>
      </c>
      <c r="N1021" s="796" t="str">
        <f>IF(基本情報入力シート!Y1058="","",基本情報入力シート!Y1058)</f>
        <v/>
      </c>
      <c r="O1021" s="804"/>
      <c r="P1021" s="808"/>
      <c r="Q1021" s="813"/>
      <c r="R1021" s="820"/>
      <c r="S1021" s="825"/>
      <c r="T1021" s="830" t="str">
        <f>IFERROR(S1021*VLOOKUP(AE1021,'【参考】数式用3'!$AD$3:$BA$14,MATCH(N1021,'【参考】数式用3'!$AD$2:$BA$2,0)),"")</f>
        <v/>
      </c>
      <c r="U1021" s="835"/>
      <c r="V1021" s="842"/>
      <c r="W1021" s="843"/>
      <c r="X1021" s="852" t="str">
        <f>IFERROR(V1021*VLOOKUP(AF1021,'【参考】数式用3'!$AD$15:$BA$23,MATCH(N1021,'【参考】数式用3'!$AD$2:$BA$2,0)),"")</f>
        <v/>
      </c>
      <c r="Y1021" s="861"/>
      <c r="Z1021" s="864"/>
      <c r="AA1021" s="870"/>
      <c r="AB1021" s="852" t="str">
        <f>IFERROR(AA1021*VLOOKUP(AG1021,'【参考】数式用3'!$AD$24:$BA$27,MATCH(N1021,'【参考】数式用3'!$AD$2:$BA$2,0)),"")</f>
        <v/>
      </c>
      <c r="AC1021" s="878"/>
      <c r="AD1021" s="881" t="str">
        <f t="shared" si="60"/>
        <v/>
      </c>
      <c r="AE1021" s="884" t="str">
        <f t="shared" si="61"/>
        <v/>
      </c>
      <c r="AF1021" s="884" t="str">
        <f t="shared" si="62"/>
        <v/>
      </c>
      <c r="AG1021" s="884" t="str">
        <f t="shared" si="63"/>
        <v/>
      </c>
    </row>
    <row r="1022" spans="1:33" ht="24.9" customHeight="1">
      <c r="A1022" s="729">
        <v>1007</v>
      </c>
      <c r="B1022" s="742" t="str">
        <f>IF(基本情報入力シート!C1059="","",基本情報入力シート!C1059)</f>
        <v/>
      </c>
      <c r="C1022" s="750"/>
      <c r="D1022" s="750"/>
      <c r="E1022" s="750"/>
      <c r="F1022" s="750"/>
      <c r="G1022" s="750"/>
      <c r="H1022" s="750"/>
      <c r="I1022" s="761"/>
      <c r="J1022" s="767" t="str">
        <f>IF(基本情報入力シート!M1059="","",基本情報入力シート!M1059)</f>
        <v/>
      </c>
      <c r="K1022" s="768" t="str">
        <f>IF(基本情報入力シート!R1059="","",基本情報入力シート!R1059)</f>
        <v/>
      </c>
      <c r="L1022" s="768" t="str">
        <f>IF(基本情報入力シート!W1059="","",基本情報入力シート!W1059)</f>
        <v/>
      </c>
      <c r="M1022" s="784" t="str">
        <f>IF(基本情報入力シート!X1059="","",基本情報入力シート!X1059)</f>
        <v/>
      </c>
      <c r="N1022" s="796" t="str">
        <f>IF(基本情報入力シート!Y1059="","",基本情報入力シート!Y1059)</f>
        <v/>
      </c>
      <c r="O1022" s="804"/>
      <c r="P1022" s="808"/>
      <c r="Q1022" s="813"/>
      <c r="R1022" s="820"/>
      <c r="S1022" s="825"/>
      <c r="T1022" s="830" t="str">
        <f>IFERROR(S1022*VLOOKUP(AE1022,'【参考】数式用3'!$AD$3:$BA$14,MATCH(N1022,'【参考】数式用3'!$AD$2:$BA$2,0)),"")</f>
        <v/>
      </c>
      <c r="U1022" s="835"/>
      <c r="V1022" s="842"/>
      <c r="W1022" s="843"/>
      <c r="X1022" s="852" t="str">
        <f>IFERROR(V1022*VLOOKUP(AF1022,'【参考】数式用3'!$AD$15:$BA$23,MATCH(N1022,'【参考】数式用3'!$AD$2:$BA$2,0)),"")</f>
        <v/>
      </c>
      <c r="Y1022" s="861"/>
      <c r="Z1022" s="864"/>
      <c r="AA1022" s="870"/>
      <c r="AB1022" s="852" t="str">
        <f>IFERROR(AA1022*VLOOKUP(AG1022,'【参考】数式用3'!$AD$24:$BA$27,MATCH(N1022,'【参考】数式用3'!$AD$2:$BA$2,0)),"")</f>
        <v/>
      </c>
      <c r="AC1022" s="878"/>
      <c r="AD1022" s="881" t="str">
        <f t="shared" si="60"/>
        <v/>
      </c>
      <c r="AE1022" s="884" t="str">
        <f t="shared" si="61"/>
        <v/>
      </c>
      <c r="AF1022" s="884" t="str">
        <f t="shared" si="62"/>
        <v/>
      </c>
      <c r="AG1022" s="884" t="str">
        <f t="shared" si="63"/>
        <v/>
      </c>
    </row>
    <row r="1023" spans="1:33" ht="24.9" customHeight="1">
      <c r="A1023" s="729">
        <v>1008</v>
      </c>
      <c r="B1023" s="742" t="str">
        <f>IF(基本情報入力シート!C1060="","",基本情報入力シート!C1060)</f>
        <v/>
      </c>
      <c r="C1023" s="750"/>
      <c r="D1023" s="750"/>
      <c r="E1023" s="750"/>
      <c r="F1023" s="750"/>
      <c r="G1023" s="750"/>
      <c r="H1023" s="750"/>
      <c r="I1023" s="761"/>
      <c r="J1023" s="767" t="str">
        <f>IF(基本情報入力シート!M1060="","",基本情報入力シート!M1060)</f>
        <v/>
      </c>
      <c r="K1023" s="768" t="str">
        <f>IF(基本情報入力シート!R1060="","",基本情報入力シート!R1060)</f>
        <v/>
      </c>
      <c r="L1023" s="768" t="str">
        <f>IF(基本情報入力シート!W1060="","",基本情報入力シート!W1060)</f>
        <v/>
      </c>
      <c r="M1023" s="784" t="str">
        <f>IF(基本情報入力シート!X1060="","",基本情報入力シート!X1060)</f>
        <v/>
      </c>
      <c r="N1023" s="796" t="str">
        <f>IF(基本情報入力シート!Y1060="","",基本情報入力シート!Y1060)</f>
        <v/>
      </c>
      <c r="O1023" s="804"/>
      <c r="P1023" s="808"/>
      <c r="Q1023" s="813"/>
      <c r="R1023" s="820"/>
      <c r="S1023" s="825"/>
      <c r="T1023" s="830" t="str">
        <f>IFERROR(S1023*VLOOKUP(AE1023,'【参考】数式用3'!$AD$3:$BA$14,MATCH(N1023,'【参考】数式用3'!$AD$2:$BA$2,0)),"")</f>
        <v/>
      </c>
      <c r="U1023" s="835"/>
      <c r="V1023" s="842"/>
      <c r="W1023" s="843"/>
      <c r="X1023" s="852" t="str">
        <f>IFERROR(V1023*VLOOKUP(AF1023,'【参考】数式用3'!$AD$15:$BA$23,MATCH(N1023,'【参考】数式用3'!$AD$2:$BA$2,0)),"")</f>
        <v/>
      </c>
      <c r="Y1023" s="861"/>
      <c r="Z1023" s="864"/>
      <c r="AA1023" s="870"/>
      <c r="AB1023" s="852" t="str">
        <f>IFERROR(AA1023*VLOOKUP(AG1023,'【参考】数式用3'!$AD$24:$BA$27,MATCH(N1023,'【参考】数式用3'!$AD$2:$BA$2,0)),"")</f>
        <v/>
      </c>
      <c r="AC1023" s="878"/>
      <c r="AD1023" s="881" t="str">
        <f t="shared" si="60"/>
        <v/>
      </c>
      <c r="AE1023" s="884" t="str">
        <f t="shared" si="61"/>
        <v/>
      </c>
      <c r="AF1023" s="884" t="str">
        <f t="shared" si="62"/>
        <v/>
      </c>
      <c r="AG1023" s="884" t="str">
        <f t="shared" si="63"/>
        <v/>
      </c>
    </row>
    <row r="1024" spans="1:33" ht="24.9" customHeight="1">
      <c r="A1024" s="729">
        <v>1009</v>
      </c>
      <c r="B1024" s="742" t="str">
        <f>IF(基本情報入力シート!C1061="","",基本情報入力シート!C1061)</f>
        <v/>
      </c>
      <c r="C1024" s="750"/>
      <c r="D1024" s="750"/>
      <c r="E1024" s="750"/>
      <c r="F1024" s="750"/>
      <c r="G1024" s="750"/>
      <c r="H1024" s="750"/>
      <c r="I1024" s="761"/>
      <c r="J1024" s="767" t="str">
        <f>IF(基本情報入力シート!M1061="","",基本情報入力シート!M1061)</f>
        <v/>
      </c>
      <c r="K1024" s="768" t="str">
        <f>IF(基本情報入力シート!R1061="","",基本情報入力シート!R1061)</f>
        <v/>
      </c>
      <c r="L1024" s="768" t="str">
        <f>IF(基本情報入力シート!W1061="","",基本情報入力シート!W1061)</f>
        <v/>
      </c>
      <c r="M1024" s="784" t="str">
        <f>IF(基本情報入力シート!X1061="","",基本情報入力シート!X1061)</f>
        <v/>
      </c>
      <c r="N1024" s="796" t="str">
        <f>IF(基本情報入力シート!Y1061="","",基本情報入力シート!Y1061)</f>
        <v/>
      </c>
      <c r="O1024" s="804"/>
      <c r="P1024" s="808"/>
      <c r="Q1024" s="813"/>
      <c r="R1024" s="820"/>
      <c r="S1024" s="825"/>
      <c r="T1024" s="830" t="str">
        <f>IFERROR(S1024*VLOOKUP(AE1024,'【参考】数式用3'!$AD$3:$BA$14,MATCH(N1024,'【参考】数式用3'!$AD$2:$BA$2,0)),"")</f>
        <v/>
      </c>
      <c r="U1024" s="835"/>
      <c r="V1024" s="842"/>
      <c r="W1024" s="843"/>
      <c r="X1024" s="852" t="str">
        <f>IFERROR(V1024*VLOOKUP(AF1024,'【参考】数式用3'!$AD$15:$BA$23,MATCH(N1024,'【参考】数式用3'!$AD$2:$BA$2,0)),"")</f>
        <v/>
      </c>
      <c r="Y1024" s="861"/>
      <c r="Z1024" s="864"/>
      <c r="AA1024" s="870"/>
      <c r="AB1024" s="852" t="str">
        <f>IFERROR(AA1024*VLOOKUP(AG1024,'【参考】数式用3'!$AD$24:$BA$27,MATCH(N1024,'【参考】数式用3'!$AD$2:$BA$2,0)),"")</f>
        <v/>
      </c>
      <c r="AC1024" s="878"/>
      <c r="AD1024" s="881" t="str">
        <f t="shared" si="60"/>
        <v/>
      </c>
      <c r="AE1024" s="884" t="str">
        <f t="shared" si="61"/>
        <v/>
      </c>
      <c r="AF1024" s="884" t="str">
        <f t="shared" si="62"/>
        <v/>
      </c>
      <c r="AG1024" s="884" t="str">
        <f t="shared" si="63"/>
        <v/>
      </c>
    </row>
    <row r="1025" spans="1:33" ht="24.9" customHeight="1">
      <c r="A1025" s="729">
        <v>1010</v>
      </c>
      <c r="B1025" s="742" t="str">
        <f>IF(基本情報入力シート!C1062="","",基本情報入力シート!C1062)</f>
        <v/>
      </c>
      <c r="C1025" s="750"/>
      <c r="D1025" s="750"/>
      <c r="E1025" s="750"/>
      <c r="F1025" s="750"/>
      <c r="G1025" s="750"/>
      <c r="H1025" s="750"/>
      <c r="I1025" s="761"/>
      <c r="J1025" s="767" t="str">
        <f>IF(基本情報入力シート!M1062="","",基本情報入力シート!M1062)</f>
        <v/>
      </c>
      <c r="K1025" s="768" t="str">
        <f>IF(基本情報入力シート!R1062="","",基本情報入力シート!R1062)</f>
        <v/>
      </c>
      <c r="L1025" s="768" t="str">
        <f>IF(基本情報入力シート!W1062="","",基本情報入力シート!W1062)</f>
        <v/>
      </c>
      <c r="M1025" s="784" t="str">
        <f>IF(基本情報入力シート!X1062="","",基本情報入力シート!X1062)</f>
        <v/>
      </c>
      <c r="N1025" s="796" t="str">
        <f>IF(基本情報入力シート!Y1062="","",基本情報入力シート!Y1062)</f>
        <v/>
      </c>
      <c r="O1025" s="804"/>
      <c r="P1025" s="808"/>
      <c r="Q1025" s="813"/>
      <c r="R1025" s="820"/>
      <c r="S1025" s="825"/>
      <c r="T1025" s="830" t="str">
        <f>IFERROR(S1025*VLOOKUP(AE1025,'【参考】数式用3'!$AD$3:$BA$14,MATCH(N1025,'【参考】数式用3'!$AD$2:$BA$2,0)),"")</f>
        <v/>
      </c>
      <c r="U1025" s="835"/>
      <c r="V1025" s="842"/>
      <c r="W1025" s="843"/>
      <c r="X1025" s="852" t="str">
        <f>IFERROR(V1025*VLOOKUP(AF1025,'【参考】数式用3'!$AD$15:$BA$23,MATCH(N1025,'【参考】数式用3'!$AD$2:$BA$2,0)),"")</f>
        <v/>
      </c>
      <c r="Y1025" s="861"/>
      <c r="Z1025" s="864"/>
      <c r="AA1025" s="870"/>
      <c r="AB1025" s="852" t="str">
        <f>IFERROR(AA1025*VLOOKUP(AG1025,'【参考】数式用3'!$AD$24:$BA$27,MATCH(N1025,'【参考】数式用3'!$AD$2:$BA$2,0)),"")</f>
        <v/>
      </c>
      <c r="AC1025" s="878"/>
      <c r="AD1025" s="881" t="str">
        <f t="shared" si="60"/>
        <v/>
      </c>
      <c r="AE1025" s="884" t="str">
        <f t="shared" si="61"/>
        <v/>
      </c>
      <c r="AF1025" s="884" t="str">
        <f t="shared" si="62"/>
        <v/>
      </c>
      <c r="AG1025" s="884" t="str">
        <f t="shared" si="63"/>
        <v/>
      </c>
    </row>
    <row r="1026" spans="1:33" ht="24.9" customHeight="1">
      <c r="A1026" s="729">
        <v>1011</v>
      </c>
      <c r="B1026" s="742" t="str">
        <f>IF(基本情報入力シート!C1063="","",基本情報入力シート!C1063)</f>
        <v/>
      </c>
      <c r="C1026" s="750"/>
      <c r="D1026" s="750"/>
      <c r="E1026" s="750"/>
      <c r="F1026" s="750"/>
      <c r="G1026" s="750"/>
      <c r="H1026" s="750"/>
      <c r="I1026" s="761"/>
      <c r="J1026" s="767" t="str">
        <f>IF(基本情報入力シート!M1063="","",基本情報入力シート!M1063)</f>
        <v/>
      </c>
      <c r="K1026" s="768" t="str">
        <f>IF(基本情報入力シート!R1063="","",基本情報入力シート!R1063)</f>
        <v/>
      </c>
      <c r="L1026" s="768" t="str">
        <f>IF(基本情報入力シート!W1063="","",基本情報入力シート!W1063)</f>
        <v/>
      </c>
      <c r="M1026" s="784" t="str">
        <f>IF(基本情報入力シート!X1063="","",基本情報入力シート!X1063)</f>
        <v/>
      </c>
      <c r="N1026" s="796" t="str">
        <f>IF(基本情報入力シート!Y1063="","",基本情報入力シート!Y1063)</f>
        <v/>
      </c>
      <c r="O1026" s="804"/>
      <c r="P1026" s="808"/>
      <c r="Q1026" s="813"/>
      <c r="R1026" s="820"/>
      <c r="S1026" s="825"/>
      <c r="T1026" s="830" t="str">
        <f>IFERROR(S1026*VLOOKUP(AE1026,'【参考】数式用3'!$AD$3:$BA$14,MATCH(N1026,'【参考】数式用3'!$AD$2:$BA$2,0)),"")</f>
        <v/>
      </c>
      <c r="U1026" s="835"/>
      <c r="V1026" s="842"/>
      <c r="W1026" s="843"/>
      <c r="X1026" s="852" t="str">
        <f>IFERROR(V1026*VLOOKUP(AF1026,'【参考】数式用3'!$AD$15:$BA$23,MATCH(N1026,'【参考】数式用3'!$AD$2:$BA$2,0)),"")</f>
        <v/>
      </c>
      <c r="Y1026" s="861"/>
      <c r="Z1026" s="864"/>
      <c r="AA1026" s="870"/>
      <c r="AB1026" s="852" t="str">
        <f>IFERROR(AA1026*VLOOKUP(AG1026,'【参考】数式用3'!$AD$24:$BA$27,MATCH(N1026,'【参考】数式用3'!$AD$2:$BA$2,0)),"")</f>
        <v/>
      </c>
      <c r="AC1026" s="878"/>
      <c r="AD1026" s="881" t="str">
        <f t="shared" si="60"/>
        <v/>
      </c>
      <c r="AE1026" s="884" t="str">
        <f t="shared" si="61"/>
        <v/>
      </c>
      <c r="AF1026" s="884" t="str">
        <f t="shared" si="62"/>
        <v/>
      </c>
      <c r="AG1026" s="884" t="str">
        <f t="shared" si="63"/>
        <v/>
      </c>
    </row>
    <row r="1027" spans="1:33" ht="24.9" customHeight="1">
      <c r="A1027" s="729">
        <v>1012</v>
      </c>
      <c r="B1027" s="742" t="str">
        <f>IF(基本情報入力シート!C1064="","",基本情報入力シート!C1064)</f>
        <v/>
      </c>
      <c r="C1027" s="750"/>
      <c r="D1027" s="750"/>
      <c r="E1027" s="750"/>
      <c r="F1027" s="750"/>
      <c r="G1027" s="750"/>
      <c r="H1027" s="750"/>
      <c r="I1027" s="761"/>
      <c r="J1027" s="767" t="str">
        <f>IF(基本情報入力シート!M1064="","",基本情報入力シート!M1064)</f>
        <v/>
      </c>
      <c r="K1027" s="768" t="str">
        <f>IF(基本情報入力シート!R1064="","",基本情報入力シート!R1064)</f>
        <v/>
      </c>
      <c r="L1027" s="768" t="str">
        <f>IF(基本情報入力シート!W1064="","",基本情報入力シート!W1064)</f>
        <v/>
      </c>
      <c r="M1027" s="784" t="str">
        <f>IF(基本情報入力シート!X1064="","",基本情報入力シート!X1064)</f>
        <v/>
      </c>
      <c r="N1027" s="796" t="str">
        <f>IF(基本情報入力シート!Y1064="","",基本情報入力シート!Y1064)</f>
        <v/>
      </c>
      <c r="O1027" s="804"/>
      <c r="P1027" s="808"/>
      <c r="Q1027" s="813"/>
      <c r="R1027" s="820"/>
      <c r="S1027" s="825"/>
      <c r="T1027" s="830" t="str">
        <f>IFERROR(S1027*VLOOKUP(AE1027,'【参考】数式用3'!$AD$3:$BA$14,MATCH(N1027,'【参考】数式用3'!$AD$2:$BA$2,0)),"")</f>
        <v/>
      </c>
      <c r="U1027" s="835"/>
      <c r="V1027" s="842"/>
      <c r="W1027" s="843"/>
      <c r="X1027" s="852" t="str">
        <f>IFERROR(V1027*VLOOKUP(AF1027,'【参考】数式用3'!$AD$15:$BA$23,MATCH(N1027,'【参考】数式用3'!$AD$2:$BA$2,0)),"")</f>
        <v/>
      </c>
      <c r="Y1027" s="861"/>
      <c r="Z1027" s="864"/>
      <c r="AA1027" s="870"/>
      <c r="AB1027" s="852" t="str">
        <f>IFERROR(AA1027*VLOOKUP(AG1027,'【参考】数式用3'!$AD$24:$BA$27,MATCH(N1027,'【参考】数式用3'!$AD$2:$BA$2,0)),"")</f>
        <v/>
      </c>
      <c r="AC1027" s="878"/>
      <c r="AD1027" s="881" t="str">
        <f t="shared" si="60"/>
        <v/>
      </c>
      <c r="AE1027" s="884" t="str">
        <f t="shared" si="61"/>
        <v/>
      </c>
      <c r="AF1027" s="884" t="str">
        <f t="shared" si="62"/>
        <v/>
      </c>
      <c r="AG1027" s="884" t="str">
        <f t="shared" si="63"/>
        <v/>
      </c>
    </row>
    <row r="1028" spans="1:33" ht="24.9" customHeight="1">
      <c r="A1028" s="729">
        <v>1013</v>
      </c>
      <c r="B1028" s="742" t="str">
        <f>IF(基本情報入力シート!C1065="","",基本情報入力シート!C1065)</f>
        <v/>
      </c>
      <c r="C1028" s="750"/>
      <c r="D1028" s="750"/>
      <c r="E1028" s="750"/>
      <c r="F1028" s="750"/>
      <c r="G1028" s="750"/>
      <c r="H1028" s="750"/>
      <c r="I1028" s="761"/>
      <c r="J1028" s="767" t="str">
        <f>IF(基本情報入力シート!M1065="","",基本情報入力シート!M1065)</f>
        <v/>
      </c>
      <c r="K1028" s="768" t="str">
        <f>IF(基本情報入力シート!R1065="","",基本情報入力シート!R1065)</f>
        <v/>
      </c>
      <c r="L1028" s="768" t="str">
        <f>IF(基本情報入力シート!W1065="","",基本情報入力シート!W1065)</f>
        <v/>
      </c>
      <c r="M1028" s="784" t="str">
        <f>IF(基本情報入力シート!X1065="","",基本情報入力シート!X1065)</f>
        <v/>
      </c>
      <c r="N1028" s="796" t="str">
        <f>IF(基本情報入力シート!Y1065="","",基本情報入力シート!Y1065)</f>
        <v/>
      </c>
      <c r="O1028" s="804"/>
      <c r="P1028" s="808"/>
      <c r="Q1028" s="813"/>
      <c r="R1028" s="820"/>
      <c r="S1028" s="825"/>
      <c r="T1028" s="830" t="str">
        <f>IFERROR(S1028*VLOOKUP(AE1028,'【参考】数式用3'!$AD$3:$BA$14,MATCH(N1028,'【参考】数式用3'!$AD$2:$BA$2,0)),"")</f>
        <v/>
      </c>
      <c r="U1028" s="835"/>
      <c r="V1028" s="842"/>
      <c r="W1028" s="843"/>
      <c r="X1028" s="852" t="str">
        <f>IFERROR(V1028*VLOOKUP(AF1028,'【参考】数式用3'!$AD$15:$BA$23,MATCH(N1028,'【参考】数式用3'!$AD$2:$BA$2,0)),"")</f>
        <v/>
      </c>
      <c r="Y1028" s="861"/>
      <c r="Z1028" s="864"/>
      <c r="AA1028" s="870"/>
      <c r="AB1028" s="852" t="str">
        <f>IFERROR(AA1028*VLOOKUP(AG1028,'【参考】数式用3'!$AD$24:$BA$27,MATCH(N1028,'【参考】数式用3'!$AD$2:$BA$2,0)),"")</f>
        <v/>
      </c>
      <c r="AC1028" s="878"/>
      <c r="AD1028" s="881" t="str">
        <f t="shared" si="60"/>
        <v/>
      </c>
      <c r="AE1028" s="884" t="str">
        <f t="shared" si="61"/>
        <v/>
      </c>
      <c r="AF1028" s="884" t="str">
        <f t="shared" si="62"/>
        <v/>
      </c>
      <c r="AG1028" s="884" t="str">
        <f t="shared" si="63"/>
        <v/>
      </c>
    </row>
    <row r="1029" spans="1:33" ht="24.9" customHeight="1">
      <c r="A1029" s="729">
        <v>1014</v>
      </c>
      <c r="B1029" s="742" t="str">
        <f>IF(基本情報入力シート!C1066="","",基本情報入力シート!C1066)</f>
        <v/>
      </c>
      <c r="C1029" s="750"/>
      <c r="D1029" s="750"/>
      <c r="E1029" s="750"/>
      <c r="F1029" s="750"/>
      <c r="G1029" s="750"/>
      <c r="H1029" s="750"/>
      <c r="I1029" s="761"/>
      <c r="J1029" s="767" t="str">
        <f>IF(基本情報入力シート!M1066="","",基本情報入力シート!M1066)</f>
        <v/>
      </c>
      <c r="K1029" s="768" t="str">
        <f>IF(基本情報入力シート!R1066="","",基本情報入力シート!R1066)</f>
        <v/>
      </c>
      <c r="L1029" s="768" t="str">
        <f>IF(基本情報入力シート!W1066="","",基本情報入力シート!W1066)</f>
        <v/>
      </c>
      <c r="M1029" s="784" t="str">
        <f>IF(基本情報入力シート!X1066="","",基本情報入力シート!X1066)</f>
        <v/>
      </c>
      <c r="N1029" s="796" t="str">
        <f>IF(基本情報入力シート!Y1066="","",基本情報入力シート!Y1066)</f>
        <v/>
      </c>
      <c r="O1029" s="804"/>
      <c r="P1029" s="808"/>
      <c r="Q1029" s="813"/>
      <c r="R1029" s="820"/>
      <c r="S1029" s="825"/>
      <c r="T1029" s="830" t="str">
        <f>IFERROR(S1029*VLOOKUP(AE1029,'【参考】数式用3'!$AD$3:$BA$14,MATCH(N1029,'【参考】数式用3'!$AD$2:$BA$2,0)),"")</f>
        <v/>
      </c>
      <c r="U1029" s="835"/>
      <c r="V1029" s="842"/>
      <c r="W1029" s="843"/>
      <c r="X1029" s="852" t="str">
        <f>IFERROR(V1029*VLOOKUP(AF1029,'【参考】数式用3'!$AD$15:$BA$23,MATCH(N1029,'【参考】数式用3'!$AD$2:$BA$2,0)),"")</f>
        <v/>
      </c>
      <c r="Y1029" s="861"/>
      <c r="Z1029" s="864"/>
      <c r="AA1029" s="870"/>
      <c r="AB1029" s="852" t="str">
        <f>IFERROR(AA1029*VLOOKUP(AG1029,'【参考】数式用3'!$AD$24:$BA$27,MATCH(N1029,'【参考】数式用3'!$AD$2:$BA$2,0)),"")</f>
        <v/>
      </c>
      <c r="AC1029" s="878"/>
      <c r="AD1029" s="881" t="str">
        <f t="shared" si="60"/>
        <v/>
      </c>
      <c r="AE1029" s="884" t="str">
        <f t="shared" si="61"/>
        <v/>
      </c>
      <c r="AF1029" s="884" t="str">
        <f t="shared" si="62"/>
        <v/>
      </c>
      <c r="AG1029" s="884" t="str">
        <f t="shared" si="63"/>
        <v/>
      </c>
    </row>
    <row r="1030" spans="1:33" ht="24.9" customHeight="1">
      <c r="A1030" s="729">
        <v>1015</v>
      </c>
      <c r="B1030" s="742" t="str">
        <f>IF(基本情報入力シート!C1067="","",基本情報入力シート!C1067)</f>
        <v/>
      </c>
      <c r="C1030" s="750"/>
      <c r="D1030" s="750"/>
      <c r="E1030" s="750"/>
      <c r="F1030" s="750"/>
      <c r="G1030" s="750"/>
      <c r="H1030" s="750"/>
      <c r="I1030" s="761"/>
      <c r="J1030" s="767" t="str">
        <f>IF(基本情報入力シート!M1067="","",基本情報入力シート!M1067)</f>
        <v/>
      </c>
      <c r="K1030" s="768" t="str">
        <f>IF(基本情報入力シート!R1067="","",基本情報入力シート!R1067)</f>
        <v/>
      </c>
      <c r="L1030" s="768" t="str">
        <f>IF(基本情報入力シート!W1067="","",基本情報入力シート!W1067)</f>
        <v/>
      </c>
      <c r="M1030" s="784" t="str">
        <f>IF(基本情報入力シート!X1067="","",基本情報入力シート!X1067)</f>
        <v/>
      </c>
      <c r="N1030" s="796" t="str">
        <f>IF(基本情報入力シート!Y1067="","",基本情報入力シート!Y1067)</f>
        <v/>
      </c>
      <c r="O1030" s="804"/>
      <c r="P1030" s="808"/>
      <c r="Q1030" s="813"/>
      <c r="R1030" s="820"/>
      <c r="S1030" s="825"/>
      <c r="T1030" s="830" t="str">
        <f>IFERROR(S1030*VLOOKUP(AE1030,'【参考】数式用3'!$AD$3:$BA$14,MATCH(N1030,'【参考】数式用3'!$AD$2:$BA$2,0)),"")</f>
        <v/>
      </c>
      <c r="U1030" s="835"/>
      <c r="V1030" s="842"/>
      <c r="W1030" s="843"/>
      <c r="X1030" s="852" t="str">
        <f>IFERROR(V1030*VLOOKUP(AF1030,'【参考】数式用3'!$AD$15:$BA$23,MATCH(N1030,'【参考】数式用3'!$AD$2:$BA$2,0)),"")</f>
        <v/>
      </c>
      <c r="Y1030" s="861"/>
      <c r="Z1030" s="864"/>
      <c r="AA1030" s="870"/>
      <c r="AB1030" s="852" t="str">
        <f>IFERROR(AA1030*VLOOKUP(AG1030,'【参考】数式用3'!$AD$24:$BA$27,MATCH(N1030,'【参考】数式用3'!$AD$2:$BA$2,0)),"")</f>
        <v/>
      </c>
      <c r="AC1030" s="878"/>
      <c r="AD1030" s="881" t="str">
        <f t="shared" si="60"/>
        <v/>
      </c>
      <c r="AE1030" s="884" t="str">
        <f t="shared" si="61"/>
        <v/>
      </c>
      <c r="AF1030" s="884" t="str">
        <f t="shared" si="62"/>
        <v/>
      </c>
      <c r="AG1030" s="884" t="str">
        <f t="shared" si="63"/>
        <v/>
      </c>
    </row>
    <row r="1031" spans="1:33" ht="24.9" customHeight="1">
      <c r="A1031" s="729">
        <v>1016</v>
      </c>
      <c r="B1031" s="742" t="str">
        <f>IF(基本情報入力シート!C1068="","",基本情報入力シート!C1068)</f>
        <v/>
      </c>
      <c r="C1031" s="750"/>
      <c r="D1031" s="750"/>
      <c r="E1031" s="750"/>
      <c r="F1031" s="750"/>
      <c r="G1031" s="750"/>
      <c r="H1031" s="750"/>
      <c r="I1031" s="761"/>
      <c r="J1031" s="767" t="str">
        <f>IF(基本情報入力シート!M1068="","",基本情報入力シート!M1068)</f>
        <v/>
      </c>
      <c r="K1031" s="768" t="str">
        <f>IF(基本情報入力シート!R1068="","",基本情報入力シート!R1068)</f>
        <v/>
      </c>
      <c r="L1031" s="768" t="str">
        <f>IF(基本情報入力シート!W1068="","",基本情報入力シート!W1068)</f>
        <v/>
      </c>
      <c r="M1031" s="784" t="str">
        <f>IF(基本情報入力シート!X1068="","",基本情報入力シート!X1068)</f>
        <v/>
      </c>
      <c r="N1031" s="796" t="str">
        <f>IF(基本情報入力シート!Y1068="","",基本情報入力シート!Y1068)</f>
        <v/>
      </c>
      <c r="O1031" s="804"/>
      <c r="P1031" s="808"/>
      <c r="Q1031" s="813"/>
      <c r="R1031" s="820"/>
      <c r="S1031" s="825"/>
      <c r="T1031" s="830" t="str">
        <f>IFERROR(S1031*VLOOKUP(AE1031,'【参考】数式用3'!$AD$3:$BA$14,MATCH(N1031,'【参考】数式用3'!$AD$2:$BA$2,0)),"")</f>
        <v/>
      </c>
      <c r="U1031" s="835"/>
      <c r="V1031" s="842"/>
      <c r="W1031" s="843"/>
      <c r="X1031" s="852" t="str">
        <f>IFERROR(V1031*VLOOKUP(AF1031,'【参考】数式用3'!$AD$15:$BA$23,MATCH(N1031,'【参考】数式用3'!$AD$2:$BA$2,0)),"")</f>
        <v/>
      </c>
      <c r="Y1031" s="861"/>
      <c r="Z1031" s="864"/>
      <c r="AA1031" s="870"/>
      <c r="AB1031" s="852" t="str">
        <f>IFERROR(AA1031*VLOOKUP(AG1031,'【参考】数式用3'!$AD$24:$BA$27,MATCH(N1031,'【参考】数式用3'!$AD$2:$BA$2,0)),"")</f>
        <v/>
      </c>
      <c r="AC1031" s="878"/>
      <c r="AD1031" s="881" t="str">
        <f t="shared" si="60"/>
        <v/>
      </c>
      <c r="AE1031" s="884" t="str">
        <f t="shared" si="61"/>
        <v/>
      </c>
      <c r="AF1031" s="884" t="str">
        <f t="shared" si="62"/>
        <v/>
      </c>
      <c r="AG1031" s="884" t="str">
        <f t="shared" si="63"/>
        <v/>
      </c>
    </row>
    <row r="1032" spans="1:33" ht="24.9" customHeight="1">
      <c r="A1032" s="729">
        <v>1017</v>
      </c>
      <c r="B1032" s="742" t="str">
        <f>IF(基本情報入力シート!C1069="","",基本情報入力シート!C1069)</f>
        <v/>
      </c>
      <c r="C1032" s="750"/>
      <c r="D1032" s="750"/>
      <c r="E1032" s="750"/>
      <c r="F1032" s="750"/>
      <c r="G1032" s="750"/>
      <c r="H1032" s="750"/>
      <c r="I1032" s="761"/>
      <c r="J1032" s="767" t="str">
        <f>IF(基本情報入力シート!M1069="","",基本情報入力シート!M1069)</f>
        <v/>
      </c>
      <c r="K1032" s="768" t="str">
        <f>IF(基本情報入力シート!R1069="","",基本情報入力シート!R1069)</f>
        <v/>
      </c>
      <c r="L1032" s="768" t="str">
        <f>IF(基本情報入力シート!W1069="","",基本情報入力シート!W1069)</f>
        <v/>
      </c>
      <c r="M1032" s="784" t="str">
        <f>IF(基本情報入力シート!X1069="","",基本情報入力シート!X1069)</f>
        <v/>
      </c>
      <c r="N1032" s="796" t="str">
        <f>IF(基本情報入力シート!Y1069="","",基本情報入力シート!Y1069)</f>
        <v/>
      </c>
      <c r="O1032" s="804"/>
      <c r="P1032" s="808"/>
      <c r="Q1032" s="813"/>
      <c r="R1032" s="820"/>
      <c r="S1032" s="825"/>
      <c r="T1032" s="830" t="str">
        <f>IFERROR(S1032*VLOOKUP(AE1032,'【参考】数式用3'!$AD$3:$BA$14,MATCH(N1032,'【参考】数式用3'!$AD$2:$BA$2,0)),"")</f>
        <v/>
      </c>
      <c r="U1032" s="835"/>
      <c r="V1032" s="842"/>
      <c r="W1032" s="843"/>
      <c r="X1032" s="852" t="str">
        <f>IFERROR(V1032*VLOOKUP(AF1032,'【参考】数式用3'!$AD$15:$BA$23,MATCH(N1032,'【参考】数式用3'!$AD$2:$BA$2,0)),"")</f>
        <v/>
      </c>
      <c r="Y1032" s="861"/>
      <c r="Z1032" s="864"/>
      <c r="AA1032" s="870"/>
      <c r="AB1032" s="852" t="str">
        <f>IFERROR(AA1032*VLOOKUP(AG1032,'【参考】数式用3'!$AD$24:$BA$27,MATCH(N1032,'【参考】数式用3'!$AD$2:$BA$2,0)),"")</f>
        <v/>
      </c>
      <c r="AC1032" s="878"/>
      <c r="AD1032" s="881" t="str">
        <f t="shared" si="60"/>
        <v/>
      </c>
      <c r="AE1032" s="884" t="str">
        <f t="shared" si="61"/>
        <v/>
      </c>
      <c r="AF1032" s="884" t="str">
        <f t="shared" si="62"/>
        <v/>
      </c>
      <c r="AG1032" s="884" t="str">
        <f t="shared" si="63"/>
        <v/>
      </c>
    </row>
    <row r="1033" spans="1:33" ht="24.9" customHeight="1">
      <c r="A1033" s="729">
        <v>1018</v>
      </c>
      <c r="B1033" s="742" t="str">
        <f>IF(基本情報入力シート!C1070="","",基本情報入力シート!C1070)</f>
        <v/>
      </c>
      <c r="C1033" s="750"/>
      <c r="D1033" s="750"/>
      <c r="E1033" s="750"/>
      <c r="F1033" s="750"/>
      <c r="G1033" s="750"/>
      <c r="H1033" s="750"/>
      <c r="I1033" s="761"/>
      <c r="J1033" s="767" t="str">
        <f>IF(基本情報入力シート!M1070="","",基本情報入力シート!M1070)</f>
        <v/>
      </c>
      <c r="K1033" s="768" t="str">
        <f>IF(基本情報入力シート!R1070="","",基本情報入力シート!R1070)</f>
        <v/>
      </c>
      <c r="L1033" s="768" t="str">
        <f>IF(基本情報入力シート!W1070="","",基本情報入力シート!W1070)</f>
        <v/>
      </c>
      <c r="M1033" s="784" t="str">
        <f>IF(基本情報入力シート!X1070="","",基本情報入力シート!X1070)</f>
        <v/>
      </c>
      <c r="N1033" s="796" t="str">
        <f>IF(基本情報入力シート!Y1070="","",基本情報入力シート!Y1070)</f>
        <v/>
      </c>
      <c r="O1033" s="804"/>
      <c r="P1033" s="808"/>
      <c r="Q1033" s="813"/>
      <c r="R1033" s="820"/>
      <c r="S1033" s="825"/>
      <c r="T1033" s="830" t="str">
        <f>IFERROR(S1033*VLOOKUP(AE1033,'【参考】数式用3'!$AD$3:$BA$14,MATCH(N1033,'【参考】数式用3'!$AD$2:$BA$2,0)),"")</f>
        <v/>
      </c>
      <c r="U1033" s="835"/>
      <c r="V1033" s="842"/>
      <c r="W1033" s="843"/>
      <c r="X1033" s="852" t="str">
        <f>IFERROR(V1033*VLOOKUP(AF1033,'【参考】数式用3'!$AD$15:$BA$23,MATCH(N1033,'【参考】数式用3'!$AD$2:$BA$2,0)),"")</f>
        <v/>
      </c>
      <c r="Y1033" s="861"/>
      <c r="Z1033" s="864"/>
      <c r="AA1033" s="870"/>
      <c r="AB1033" s="852" t="str">
        <f>IFERROR(AA1033*VLOOKUP(AG1033,'【参考】数式用3'!$AD$24:$BA$27,MATCH(N1033,'【参考】数式用3'!$AD$2:$BA$2,0)),"")</f>
        <v/>
      </c>
      <c r="AC1033" s="878"/>
      <c r="AD1033" s="881" t="str">
        <f t="shared" si="60"/>
        <v/>
      </c>
      <c r="AE1033" s="884" t="str">
        <f t="shared" si="61"/>
        <v/>
      </c>
      <c r="AF1033" s="884" t="str">
        <f t="shared" si="62"/>
        <v/>
      </c>
      <c r="AG1033" s="884" t="str">
        <f t="shared" si="63"/>
        <v/>
      </c>
    </row>
    <row r="1034" spans="1:33" ht="24.9" customHeight="1">
      <c r="A1034" s="729">
        <v>1019</v>
      </c>
      <c r="B1034" s="742" t="str">
        <f>IF(基本情報入力シート!C1071="","",基本情報入力シート!C1071)</f>
        <v/>
      </c>
      <c r="C1034" s="750"/>
      <c r="D1034" s="750"/>
      <c r="E1034" s="750"/>
      <c r="F1034" s="750"/>
      <c r="G1034" s="750"/>
      <c r="H1034" s="750"/>
      <c r="I1034" s="761"/>
      <c r="J1034" s="767" t="str">
        <f>IF(基本情報入力シート!M1071="","",基本情報入力シート!M1071)</f>
        <v/>
      </c>
      <c r="K1034" s="768" t="str">
        <f>IF(基本情報入力シート!R1071="","",基本情報入力シート!R1071)</f>
        <v/>
      </c>
      <c r="L1034" s="768" t="str">
        <f>IF(基本情報入力シート!W1071="","",基本情報入力シート!W1071)</f>
        <v/>
      </c>
      <c r="M1034" s="784" t="str">
        <f>IF(基本情報入力シート!X1071="","",基本情報入力シート!X1071)</f>
        <v/>
      </c>
      <c r="N1034" s="796" t="str">
        <f>IF(基本情報入力シート!Y1071="","",基本情報入力シート!Y1071)</f>
        <v/>
      </c>
      <c r="O1034" s="804"/>
      <c r="P1034" s="808"/>
      <c r="Q1034" s="813"/>
      <c r="R1034" s="820"/>
      <c r="S1034" s="825"/>
      <c r="T1034" s="830" t="str">
        <f>IFERROR(S1034*VLOOKUP(AE1034,'【参考】数式用3'!$AD$3:$BA$14,MATCH(N1034,'【参考】数式用3'!$AD$2:$BA$2,0)),"")</f>
        <v/>
      </c>
      <c r="U1034" s="835"/>
      <c r="V1034" s="842"/>
      <c r="W1034" s="843"/>
      <c r="X1034" s="852" t="str">
        <f>IFERROR(V1034*VLOOKUP(AF1034,'【参考】数式用3'!$AD$15:$BA$23,MATCH(N1034,'【参考】数式用3'!$AD$2:$BA$2,0)),"")</f>
        <v/>
      </c>
      <c r="Y1034" s="861"/>
      <c r="Z1034" s="864"/>
      <c r="AA1034" s="870"/>
      <c r="AB1034" s="852" t="str">
        <f>IFERROR(AA1034*VLOOKUP(AG1034,'【参考】数式用3'!$AD$24:$BA$27,MATCH(N1034,'【参考】数式用3'!$AD$2:$BA$2,0)),"")</f>
        <v/>
      </c>
      <c r="AC1034" s="878"/>
      <c r="AD1034" s="881" t="str">
        <f t="shared" si="60"/>
        <v/>
      </c>
      <c r="AE1034" s="884" t="str">
        <f t="shared" si="61"/>
        <v/>
      </c>
      <c r="AF1034" s="884" t="str">
        <f t="shared" si="62"/>
        <v/>
      </c>
      <c r="AG1034" s="884" t="str">
        <f t="shared" si="63"/>
        <v/>
      </c>
    </row>
    <row r="1035" spans="1:33" ht="24.9" customHeight="1">
      <c r="A1035" s="729">
        <v>1020</v>
      </c>
      <c r="B1035" s="742" t="str">
        <f>IF(基本情報入力シート!C1072="","",基本情報入力シート!C1072)</f>
        <v/>
      </c>
      <c r="C1035" s="750"/>
      <c r="D1035" s="750"/>
      <c r="E1035" s="750"/>
      <c r="F1035" s="750"/>
      <c r="G1035" s="750"/>
      <c r="H1035" s="750"/>
      <c r="I1035" s="761"/>
      <c r="J1035" s="767" t="str">
        <f>IF(基本情報入力シート!M1072="","",基本情報入力シート!M1072)</f>
        <v/>
      </c>
      <c r="K1035" s="768" t="str">
        <f>IF(基本情報入力シート!R1072="","",基本情報入力シート!R1072)</f>
        <v/>
      </c>
      <c r="L1035" s="768" t="str">
        <f>IF(基本情報入力シート!W1072="","",基本情報入力シート!W1072)</f>
        <v/>
      </c>
      <c r="M1035" s="784" t="str">
        <f>IF(基本情報入力シート!X1072="","",基本情報入力シート!X1072)</f>
        <v/>
      </c>
      <c r="N1035" s="796" t="str">
        <f>IF(基本情報入力シート!Y1072="","",基本情報入力シート!Y1072)</f>
        <v/>
      </c>
      <c r="O1035" s="804"/>
      <c r="P1035" s="808"/>
      <c r="Q1035" s="813"/>
      <c r="R1035" s="820"/>
      <c r="S1035" s="825"/>
      <c r="T1035" s="830" t="str">
        <f>IFERROR(S1035*VLOOKUP(AE1035,'【参考】数式用3'!$AD$3:$BA$14,MATCH(N1035,'【参考】数式用3'!$AD$2:$BA$2,0)),"")</f>
        <v/>
      </c>
      <c r="U1035" s="835"/>
      <c r="V1035" s="842"/>
      <c r="W1035" s="843"/>
      <c r="X1035" s="852" t="str">
        <f>IFERROR(V1035*VLOOKUP(AF1035,'【参考】数式用3'!$AD$15:$BA$23,MATCH(N1035,'【参考】数式用3'!$AD$2:$BA$2,0)),"")</f>
        <v/>
      </c>
      <c r="Y1035" s="861"/>
      <c r="Z1035" s="864"/>
      <c r="AA1035" s="870"/>
      <c r="AB1035" s="852" t="str">
        <f>IFERROR(AA1035*VLOOKUP(AG1035,'【参考】数式用3'!$AD$24:$BA$27,MATCH(N1035,'【参考】数式用3'!$AD$2:$BA$2,0)),"")</f>
        <v/>
      </c>
      <c r="AC1035" s="878"/>
      <c r="AD1035" s="881" t="str">
        <f t="shared" si="60"/>
        <v/>
      </c>
      <c r="AE1035" s="884" t="str">
        <f t="shared" si="61"/>
        <v/>
      </c>
      <c r="AF1035" s="884" t="str">
        <f t="shared" si="62"/>
        <v/>
      </c>
      <c r="AG1035" s="884" t="str">
        <f t="shared" si="63"/>
        <v/>
      </c>
    </row>
    <row r="1036" spans="1:33" ht="24.9" customHeight="1">
      <c r="A1036" s="729">
        <v>1021</v>
      </c>
      <c r="B1036" s="742" t="str">
        <f>IF(基本情報入力シート!C1073="","",基本情報入力シート!C1073)</f>
        <v/>
      </c>
      <c r="C1036" s="750"/>
      <c r="D1036" s="750"/>
      <c r="E1036" s="750"/>
      <c r="F1036" s="750"/>
      <c r="G1036" s="750"/>
      <c r="H1036" s="750"/>
      <c r="I1036" s="761"/>
      <c r="J1036" s="767" t="str">
        <f>IF(基本情報入力シート!M1073="","",基本情報入力シート!M1073)</f>
        <v/>
      </c>
      <c r="K1036" s="768" t="str">
        <f>IF(基本情報入力シート!R1073="","",基本情報入力シート!R1073)</f>
        <v/>
      </c>
      <c r="L1036" s="768" t="str">
        <f>IF(基本情報入力シート!W1073="","",基本情報入力シート!W1073)</f>
        <v/>
      </c>
      <c r="M1036" s="784" t="str">
        <f>IF(基本情報入力シート!X1073="","",基本情報入力シート!X1073)</f>
        <v/>
      </c>
      <c r="N1036" s="796" t="str">
        <f>IF(基本情報入力シート!Y1073="","",基本情報入力シート!Y1073)</f>
        <v/>
      </c>
      <c r="O1036" s="804"/>
      <c r="P1036" s="808"/>
      <c r="Q1036" s="813"/>
      <c r="R1036" s="820"/>
      <c r="S1036" s="825"/>
      <c r="T1036" s="830" t="str">
        <f>IFERROR(S1036*VLOOKUP(AE1036,'【参考】数式用3'!$AD$3:$BA$14,MATCH(N1036,'【参考】数式用3'!$AD$2:$BA$2,0)),"")</f>
        <v/>
      </c>
      <c r="U1036" s="835"/>
      <c r="V1036" s="842"/>
      <c r="W1036" s="843"/>
      <c r="X1036" s="852" t="str">
        <f>IFERROR(V1036*VLOOKUP(AF1036,'【参考】数式用3'!$AD$15:$BA$23,MATCH(N1036,'【参考】数式用3'!$AD$2:$BA$2,0)),"")</f>
        <v/>
      </c>
      <c r="Y1036" s="861"/>
      <c r="Z1036" s="864"/>
      <c r="AA1036" s="870"/>
      <c r="AB1036" s="852" t="str">
        <f>IFERROR(AA1036*VLOOKUP(AG1036,'【参考】数式用3'!$AD$24:$BA$27,MATCH(N1036,'【参考】数式用3'!$AD$2:$BA$2,0)),"")</f>
        <v/>
      </c>
      <c r="AC1036" s="878"/>
      <c r="AD1036" s="881" t="str">
        <f t="shared" si="60"/>
        <v/>
      </c>
      <c r="AE1036" s="884" t="str">
        <f t="shared" si="61"/>
        <v/>
      </c>
      <c r="AF1036" s="884" t="str">
        <f t="shared" si="62"/>
        <v/>
      </c>
      <c r="AG1036" s="884" t="str">
        <f t="shared" si="63"/>
        <v/>
      </c>
    </row>
    <row r="1037" spans="1:33" ht="24.9" customHeight="1">
      <c r="A1037" s="729">
        <v>1022</v>
      </c>
      <c r="B1037" s="742" t="str">
        <f>IF(基本情報入力シート!C1074="","",基本情報入力シート!C1074)</f>
        <v/>
      </c>
      <c r="C1037" s="750"/>
      <c r="D1037" s="750"/>
      <c r="E1037" s="750"/>
      <c r="F1037" s="750"/>
      <c r="G1037" s="750"/>
      <c r="H1037" s="750"/>
      <c r="I1037" s="761"/>
      <c r="J1037" s="767" t="str">
        <f>IF(基本情報入力シート!M1074="","",基本情報入力シート!M1074)</f>
        <v/>
      </c>
      <c r="K1037" s="768" t="str">
        <f>IF(基本情報入力シート!R1074="","",基本情報入力シート!R1074)</f>
        <v/>
      </c>
      <c r="L1037" s="768" t="str">
        <f>IF(基本情報入力シート!W1074="","",基本情報入力シート!W1074)</f>
        <v/>
      </c>
      <c r="M1037" s="784" t="str">
        <f>IF(基本情報入力シート!X1074="","",基本情報入力シート!X1074)</f>
        <v/>
      </c>
      <c r="N1037" s="796" t="str">
        <f>IF(基本情報入力シート!Y1074="","",基本情報入力シート!Y1074)</f>
        <v/>
      </c>
      <c r="O1037" s="804"/>
      <c r="P1037" s="808"/>
      <c r="Q1037" s="813"/>
      <c r="R1037" s="820"/>
      <c r="S1037" s="825"/>
      <c r="T1037" s="830" t="str">
        <f>IFERROR(S1037*VLOOKUP(AE1037,'【参考】数式用3'!$AD$3:$BA$14,MATCH(N1037,'【参考】数式用3'!$AD$2:$BA$2,0)),"")</f>
        <v/>
      </c>
      <c r="U1037" s="835"/>
      <c r="V1037" s="842"/>
      <c r="W1037" s="843"/>
      <c r="X1037" s="852" t="str">
        <f>IFERROR(V1037*VLOOKUP(AF1037,'【参考】数式用3'!$AD$15:$BA$23,MATCH(N1037,'【参考】数式用3'!$AD$2:$BA$2,0)),"")</f>
        <v/>
      </c>
      <c r="Y1037" s="861"/>
      <c r="Z1037" s="864"/>
      <c r="AA1037" s="870"/>
      <c r="AB1037" s="852" t="str">
        <f>IFERROR(AA1037*VLOOKUP(AG1037,'【参考】数式用3'!$AD$24:$BA$27,MATCH(N1037,'【参考】数式用3'!$AD$2:$BA$2,0)),"")</f>
        <v/>
      </c>
      <c r="AC1037" s="878"/>
      <c r="AD1037" s="881" t="str">
        <f t="shared" si="60"/>
        <v/>
      </c>
      <c r="AE1037" s="884" t="str">
        <f t="shared" si="61"/>
        <v/>
      </c>
      <c r="AF1037" s="884" t="str">
        <f t="shared" si="62"/>
        <v/>
      </c>
      <c r="AG1037" s="884" t="str">
        <f t="shared" si="63"/>
        <v/>
      </c>
    </row>
    <row r="1038" spans="1:33" ht="24.9" customHeight="1">
      <c r="A1038" s="729">
        <v>1023</v>
      </c>
      <c r="B1038" s="742" t="str">
        <f>IF(基本情報入力シート!C1075="","",基本情報入力シート!C1075)</f>
        <v/>
      </c>
      <c r="C1038" s="750"/>
      <c r="D1038" s="750"/>
      <c r="E1038" s="750"/>
      <c r="F1038" s="750"/>
      <c r="G1038" s="750"/>
      <c r="H1038" s="750"/>
      <c r="I1038" s="761"/>
      <c r="J1038" s="767" t="str">
        <f>IF(基本情報入力シート!M1075="","",基本情報入力シート!M1075)</f>
        <v/>
      </c>
      <c r="K1038" s="768" t="str">
        <f>IF(基本情報入力シート!R1075="","",基本情報入力シート!R1075)</f>
        <v/>
      </c>
      <c r="L1038" s="768" t="str">
        <f>IF(基本情報入力シート!W1075="","",基本情報入力シート!W1075)</f>
        <v/>
      </c>
      <c r="M1038" s="784" t="str">
        <f>IF(基本情報入力シート!X1075="","",基本情報入力シート!X1075)</f>
        <v/>
      </c>
      <c r="N1038" s="796" t="str">
        <f>IF(基本情報入力シート!Y1075="","",基本情報入力シート!Y1075)</f>
        <v/>
      </c>
      <c r="O1038" s="804"/>
      <c r="P1038" s="808"/>
      <c r="Q1038" s="813"/>
      <c r="R1038" s="820"/>
      <c r="S1038" s="825"/>
      <c r="T1038" s="830" t="str">
        <f>IFERROR(S1038*VLOOKUP(AE1038,'【参考】数式用3'!$AD$3:$BA$14,MATCH(N1038,'【参考】数式用3'!$AD$2:$BA$2,0)),"")</f>
        <v/>
      </c>
      <c r="U1038" s="835"/>
      <c r="V1038" s="842"/>
      <c r="W1038" s="843"/>
      <c r="X1038" s="852" t="str">
        <f>IFERROR(V1038*VLOOKUP(AF1038,'【参考】数式用3'!$AD$15:$BA$23,MATCH(N1038,'【参考】数式用3'!$AD$2:$BA$2,0)),"")</f>
        <v/>
      </c>
      <c r="Y1038" s="861"/>
      <c r="Z1038" s="864"/>
      <c r="AA1038" s="870"/>
      <c r="AB1038" s="852" t="str">
        <f>IFERROR(AA1038*VLOOKUP(AG1038,'【参考】数式用3'!$AD$24:$BA$27,MATCH(N1038,'【参考】数式用3'!$AD$2:$BA$2,0)),"")</f>
        <v/>
      </c>
      <c r="AC1038" s="878"/>
      <c r="AD1038" s="881" t="str">
        <f t="shared" si="60"/>
        <v/>
      </c>
      <c r="AE1038" s="884" t="str">
        <f t="shared" si="61"/>
        <v/>
      </c>
      <c r="AF1038" s="884" t="str">
        <f t="shared" si="62"/>
        <v/>
      </c>
      <c r="AG1038" s="884" t="str">
        <f t="shared" si="63"/>
        <v/>
      </c>
    </row>
    <row r="1039" spans="1:33" ht="24.9" customHeight="1">
      <c r="A1039" s="729">
        <v>1024</v>
      </c>
      <c r="B1039" s="742" t="str">
        <f>IF(基本情報入力シート!C1076="","",基本情報入力シート!C1076)</f>
        <v/>
      </c>
      <c r="C1039" s="750"/>
      <c r="D1039" s="750"/>
      <c r="E1039" s="750"/>
      <c r="F1039" s="750"/>
      <c r="G1039" s="750"/>
      <c r="H1039" s="750"/>
      <c r="I1039" s="761"/>
      <c r="J1039" s="767" t="str">
        <f>IF(基本情報入力シート!M1076="","",基本情報入力シート!M1076)</f>
        <v/>
      </c>
      <c r="K1039" s="768" t="str">
        <f>IF(基本情報入力シート!R1076="","",基本情報入力シート!R1076)</f>
        <v/>
      </c>
      <c r="L1039" s="768" t="str">
        <f>IF(基本情報入力シート!W1076="","",基本情報入力シート!W1076)</f>
        <v/>
      </c>
      <c r="M1039" s="784" t="str">
        <f>IF(基本情報入力シート!X1076="","",基本情報入力シート!X1076)</f>
        <v/>
      </c>
      <c r="N1039" s="796" t="str">
        <f>IF(基本情報入力シート!Y1076="","",基本情報入力シート!Y1076)</f>
        <v/>
      </c>
      <c r="O1039" s="804"/>
      <c r="P1039" s="808"/>
      <c r="Q1039" s="813"/>
      <c r="R1039" s="820"/>
      <c r="S1039" s="825"/>
      <c r="T1039" s="830" t="str">
        <f>IFERROR(S1039*VLOOKUP(AE1039,'【参考】数式用3'!$AD$3:$BA$14,MATCH(N1039,'【参考】数式用3'!$AD$2:$BA$2,0)),"")</f>
        <v/>
      </c>
      <c r="U1039" s="835"/>
      <c r="V1039" s="842"/>
      <c r="W1039" s="843"/>
      <c r="X1039" s="852" t="str">
        <f>IFERROR(V1039*VLOOKUP(AF1039,'【参考】数式用3'!$AD$15:$BA$23,MATCH(N1039,'【参考】数式用3'!$AD$2:$BA$2,0)),"")</f>
        <v/>
      </c>
      <c r="Y1039" s="861"/>
      <c r="Z1039" s="864"/>
      <c r="AA1039" s="870"/>
      <c r="AB1039" s="852" t="str">
        <f>IFERROR(AA1039*VLOOKUP(AG1039,'【参考】数式用3'!$AD$24:$BA$27,MATCH(N1039,'【参考】数式用3'!$AD$2:$BA$2,0)),"")</f>
        <v/>
      </c>
      <c r="AC1039" s="878"/>
      <c r="AD1039" s="881" t="str">
        <f t="shared" si="60"/>
        <v/>
      </c>
      <c r="AE1039" s="884" t="str">
        <f t="shared" si="61"/>
        <v/>
      </c>
      <c r="AF1039" s="884" t="str">
        <f t="shared" si="62"/>
        <v/>
      </c>
      <c r="AG1039" s="884" t="str">
        <f t="shared" si="63"/>
        <v/>
      </c>
    </row>
    <row r="1040" spans="1:33" ht="24.9" customHeight="1">
      <c r="A1040" s="729">
        <v>1025</v>
      </c>
      <c r="B1040" s="742" t="str">
        <f>IF(基本情報入力シート!C1077="","",基本情報入力シート!C1077)</f>
        <v/>
      </c>
      <c r="C1040" s="750"/>
      <c r="D1040" s="750"/>
      <c r="E1040" s="750"/>
      <c r="F1040" s="750"/>
      <c r="G1040" s="750"/>
      <c r="H1040" s="750"/>
      <c r="I1040" s="761"/>
      <c r="J1040" s="767" t="str">
        <f>IF(基本情報入力シート!M1077="","",基本情報入力シート!M1077)</f>
        <v/>
      </c>
      <c r="K1040" s="768" t="str">
        <f>IF(基本情報入力シート!R1077="","",基本情報入力シート!R1077)</f>
        <v/>
      </c>
      <c r="L1040" s="768" t="str">
        <f>IF(基本情報入力シート!W1077="","",基本情報入力シート!W1077)</f>
        <v/>
      </c>
      <c r="M1040" s="784" t="str">
        <f>IF(基本情報入力シート!X1077="","",基本情報入力シート!X1077)</f>
        <v/>
      </c>
      <c r="N1040" s="796" t="str">
        <f>IF(基本情報入力シート!Y1077="","",基本情報入力シート!Y1077)</f>
        <v/>
      </c>
      <c r="O1040" s="804"/>
      <c r="P1040" s="808"/>
      <c r="Q1040" s="813"/>
      <c r="R1040" s="820"/>
      <c r="S1040" s="825"/>
      <c r="T1040" s="830" t="str">
        <f>IFERROR(S1040*VLOOKUP(AE1040,'【参考】数式用3'!$AD$3:$BA$14,MATCH(N1040,'【参考】数式用3'!$AD$2:$BA$2,0)),"")</f>
        <v/>
      </c>
      <c r="U1040" s="835"/>
      <c r="V1040" s="842"/>
      <c r="W1040" s="843"/>
      <c r="X1040" s="852" t="str">
        <f>IFERROR(V1040*VLOOKUP(AF1040,'【参考】数式用3'!$AD$15:$BA$23,MATCH(N1040,'【参考】数式用3'!$AD$2:$BA$2,0)),"")</f>
        <v/>
      </c>
      <c r="Y1040" s="861"/>
      <c r="Z1040" s="864"/>
      <c r="AA1040" s="870"/>
      <c r="AB1040" s="852" t="str">
        <f>IFERROR(AA1040*VLOOKUP(AG1040,'【参考】数式用3'!$AD$24:$BA$27,MATCH(N1040,'【参考】数式用3'!$AD$2:$BA$2,0)),"")</f>
        <v/>
      </c>
      <c r="AC1040" s="878"/>
      <c r="AD1040" s="881" t="str">
        <f t="shared" ref="AD1040:AD1103" si="64">IF(OR(U1040="特定加算Ⅰ",U1040="特定加算Ⅱ"),IF(OR(AND(N1040&lt;&gt;"訪問型サービス（総合事業）",N1040&lt;&gt;"通所型サービス（総合事業）",N1040&lt;&gt;"（介護予防）短期入所生活介護",N1040&lt;&gt;"（介護予防）短期入所療養介護（老健）",N1040&lt;&gt;"（介護予防）短期入所療養介護 （病院等（老健以外）)",N1040&lt;&gt;"（介護予防）短期入所療養介護（医療院）"),W1040&lt;&gt;""),1,""),"")</f>
        <v/>
      </c>
      <c r="AE1040" s="884" t="str">
        <f t="shared" ref="AE1040:AE1103" si="65">IF(AND(O1040="",R1040=""),"",O1040&amp;"から"&amp;R1040)</f>
        <v/>
      </c>
      <c r="AF1040" s="884" t="str">
        <f t="shared" ref="AF1040:AF1103" si="66">IF(AND(P1040="",U1040=""),"",P1040&amp;"から"&amp;U1040)</f>
        <v/>
      </c>
      <c r="AG1040" s="884" t="str">
        <f t="shared" ref="AG1040:AG1103" si="67">IF(AND(Q1040="",Z1040=""),"",Q1040&amp;"から"&amp;Z1040)</f>
        <v/>
      </c>
    </row>
    <row r="1041" spans="1:33" ht="24.9" customHeight="1">
      <c r="A1041" s="729">
        <v>1026</v>
      </c>
      <c r="B1041" s="742" t="str">
        <f>IF(基本情報入力シート!C1078="","",基本情報入力シート!C1078)</f>
        <v/>
      </c>
      <c r="C1041" s="750"/>
      <c r="D1041" s="750"/>
      <c r="E1041" s="750"/>
      <c r="F1041" s="750"/>
      <c r="G1041" s="750"/>
      <c r="H1041" s="750"/>
      <c r="I1041" s="761"/>
      <c r="J1041" s="767" t="str">
        <f>IF(基本情報入力シート!M1078="","",基本情報入力シート!M1078)</f>
        <v/>
      </c>
      <c r="K1041" s="768" t="str">
        <f>IF(基本情報入力シート!R1078="","",基本情報入力シート!R1078)</f>
        <v/>
      </c>
      <c r="L1041" s="768" t="str">
        <f>IF(基本情報入力シート!W1078="","",基本情報入力シート!W1078)</f>
        <v/>
      </c>
      <c r="M1041" s="784" t="str">
        <f>IF(基本情報入力シート!X1078="","",基本情報入力シート!X1078)</f>
        <v/>
      </c>
      <c r="N1041" s="796" t="str">
        <f>IF(基本情報入力シート!Y1078="","",基本情報入力シート!Y1078)</f>
        <v/>
      </c>
      <c r="O1041" s="804"/>
      <c r="P1041" s="808"/>
      <c r="Q1041" s="813"/>
      <c r="R1041" s="820"/>
      <c r="S1041" s="825"/>
      <c r="T1041" s="830" t="str">
        <f>IFERROR(S1041*VLOOKUP(AE1041,'【参考】数式用3'!$AD$3:$BA$14,MATCH(N1041,'【参考】数式用3'!$AD$2:$BA$2,0)),"")</f>
        <v/>
      </c>
      <c r="U1041" s="835"/>
      <c r="V1041" s="842"/>
      <c r="W1041" s="843"/>
      <c r="X1041" s="852" t="str">
        <f>IFERROR(V1041*VLOOKUP(AF1041,'【参考】数式用3'!$AD$15:$BA$23,MATCH(N1041,'【参考】数式用3'!$AD$2:$BA$2,0)),"")</f>
        <v/>
      </c>
      <c r="Y1041" s="861"/>
      <c r="Z1041" s="864"/>
      <c r="AA1041" s="870"/>
      <c r="AB1041" s="852" t="str">
        <f>IFERROR(AA1041*VLOOKUP(AG1041,'【参考】数式用3'!$AD$24:$BA$27,MATCH(N1041,'【参考】数式用3'!$AD$2:$BA$2,0)),"")</f>
        <v/>
      </c>
      <c r="AC1041" s="878"/>
      <c r="AD1041" s="881" t="str">
        <f t="shared" si="64"/>
        <v/>
      </c>
      <c r="AE1041" s="884" t="str">
        <f t="shared" si="65"/>
        <v/>
      </c>
      <c r="AF1041" s="884" t="str">
        <f t="shared" si="66"/>
        <v/>
      </c>
      <c r="AG1041" s="884" t="str">
        <f t="shared" si="67"/>
        <v/>
      </c>
    </row>
    <row r="1042" spans="1:33" ht="24.9" customHeight="1">
      <c r="A1042" s="729">
        <v>1027</v>
      </c>
      <c r="B1042" s="742" t="str">
        <f>IF(基本情報入力シート!C1079="","",基本情報入力シート!C1079)</f>
        <v/>
      </c>
      <c r="C1042" s="750"/>
      <c r="D1042" s="750"/>
      <c r="E1042" s="750"/>
      <c r="F1042" s="750"/>
      <c r="G1042" s="750"/>
      <c r="H1042" s="750"/>
      <c r="I1042" s="761"/>
      <c r="J1042" s="767" t="str">
        <f>IF(基本情報入力シート!M1079="","",基本情報入力シート!M1079)</f>
        <v/>
      </c>
      <c r="K1042" s="768" t="str">
        <f>IF(基本情報入力シート!R1079="","",基本情報入力シート!R1079)</f>
        <v/>
      </c>
      <c r="L1042" s="768" t="str">
        <f>IF(基本情報入力シート!W1079="","",基本情報入力シート!W1079)</f>
        <v/>
      </c>
      <c r="M1042" s="784" t="str">
        <f>IF(基本情報入力シート!X1079="","",基本情報入力シート!X1079)</f>
        <v/>
      </c>
      <c r="N1042" s="796" t="str">
        <f>IF(基本情報入力シート!Y1079="","",基本情報入力シート!Y1079)</f>
        <v/>
      </c>
      <c r="O1042" s="804"/>
      <c r="P1042" s="808"/>
      <c r="Q1042" s="813"/>
      <c r="R1042" s="820"/>
      <c r="S1042" s="825"/>
      <c r="T1042" s="830" t="str">
        <f>IFERROR(S1042*VLOOKUP(AE1042,'【参考】数式用3'!$AD$3:$BA$14,MATCH(N1042,'【参考】数式用3'!$AD$2:$BA$2,0)),"")</f>
        <v/>
      </c>
      <c r="U1042" s="835"/>
      <c r="V1042" s="842"/>
      <c r="W1042" s="843"/>
      <c r="X1042" s="852" t="str">
        <f>IFERROR(V1042*VLOOKUP(AF1042,'【参考】数式用3'!$AD$15:$BA$23,MATCH(N1042,'【参考】数式用3'!$AD$2:$BA$2,0)),"")</f>
        <v/>
      </c>
      <c r="Y1042" s="861"/>
      <c r="Z1042" s="864"/>
      <c r="AA1042" s="870"/>
      <c r="AB1042" s="852" t="str">
        <f>IFERROR(AA1042*VLOOKUP(AG1042,'【参考】数式用3'!$AD$24:$BA$27,MATCH(N1042,'【参考】数式用3'!$AD$2:$BA$2,0)),"")</f>
        <v/>
      </c>
      <c r="AC1042" s="878"/>
      <c r="AD1042" s="881" t="str">
        <f t="shared" si="64"/>
        <v/>
      </c>
      <c r="AE1042" s="884" t="str">
        <f t="shared" si="65"/>
        <v/>
      </c>
      <c r="AF1042" s="884" t="str">
        <f t="shared" si="66"/>
        <v/>
      </c>
      <c r="AG1042" s="884" t="str">
        <f t="shared" si="67"/>
        <v/>
      </c>
    </row>
    <row r="1043" spans="1:33" ht="24.9" customHeight="1">
      <c r="A1043" s="729">
        <v>1028</v>
      </c>
      <c r="B1043" s="742" t="str">
        <f>IF(基本情報入力シート!C1080="","",基本情報入力シート!C1080)</f>
        <v/>
      </c>
      <c r="C1043" s="750"/>
      <c r="D1043" s="750"/>
      <c r="E1043" s="750"/>
      <c r="F1043" s="750"/>
      <c r="G1043" s="750"/>
      <c r="H1043" s="750"/>
      <c r="I1043" s="761"/>
      <c r="J1043" s="767" t="str">
        <f>IF(基本情報入力シート!M1080="","",基本情報入力シート!M1080)</f>
        <v/>
      </c>
      <c r="K1043" s="768" t="str">
        <f>IF(基本情報入力シート!R1080="","",基本情報入力シート!R1080)</f>
        <v/>
      </c>
      <c r="L1043" s="768" t="str">
        <f>IF(基本情報入力シート!W1080="","",基本情報入力シート!W1080)</f>
        <v/>
      </c>
      <c r="M1043" s="784" t="str">
        <f>IF(基本情報入力シート!X1080="","",基本情報入力シート!X1080)</f>
        <v/>
      </c>
      <c r="N1043" s="796" t="str">
        <f>IF(基本情報入力シート!Y1080="","",基本情報入力シート!Y1080)</f>
        <v/>
      </c>
      <c r="O1043" s="804"/>
      <c r="P1043" s="808"/>
      <c r="Q1043" s="813"/>
      <c r="R1043" s="820"/>
      <c r="S1043" s="825"/>
      <c r="T1043" s="830" t="str">
        <f>IFERROR(S1043*VLOOKUP(AE1043,'【参考】数式用3'!$AD$3:$BA$14,MATCH(N1043,'【参考】数式用3'!$AD$2:$BA$2,0)),"")</f>
        <v/>
      </c>
      <c r="U1043" s="835"/>
      <c r="V1043" s="842"/>
      <c r="W1043" s="843"/>
      <c r="X1043" s="852" t="str">
        <f>IFERROR(V1043*VLOOKUP(AF1043,'【参考】数式用3'!$AD$15:$BA$23,MATCH(N1043,'【参考】数式用3'!$AD$2:$BA$2,0)),"")</f>
        <v/>
      </c>
      <c r="Y1043" s="861"/>
      <c r="Z1043" s="864"/>
      <c r="AA1043" s="870"/>
      <c r="AB1043" s="852" t="str">
        <f>IFERROR(AA1043*VLOOKUP(AG1043,'【参考】数式用3'!$AD$24:$BA$27,MATCH(N1043,'【参考】数式用3'!$AD$2:$BA$2,0)),"")</f>
        <v/>
      </c>
      <c r="AC1043" s="878"/>
      <c r="AD1043" s="881" t="str">
        <f t="shared" si="64"/>
        <v/>
      </c>
      <c r="AE1043" s="884" t="str">
        <f t="shared" si="65"/>
        <v/>
      </c>
      <c r="AF1043" s="884" t="str">
        <f t="shared" si="66"/>
        <v/>
      </c>
      <c r="AG1043" s="884" t="str">
        <f t="shared" si="67"/>
        <v/>
      </c>
    </row>
    <row r="1044" spans="1:33" ht="24.9" customHeight="1">
      <c r="A1044" s="729">
        <v>1029</v>
      </c>
      <c r="B1044" s="742" t="str">
        <f>IF(基本情報入力シート!C1081="","",基本情報入力シート!C1081)</f>
        <v/>
      </c>
      <c r="C1044" s="750"/>
      <c r="D1044" s="750"/>
      <c r="E1044" s="750"/>
      <c r="F1044" s="750"/>
      <c r="G1044" s="750"/>
      <c r="H1044" s="750"/>
      <c r="I1044" s="761"/>
      <c r="J1044" s="767" t="str">
        <f>IF(基本情報入力シート!M1081="","",基本情報入力シート!M1081)</f>
        <v/>
      </c>
      <c r="K1044" s="768" t="str">
        <f>IF(基本情報入力シート!R1081="","",基本情報入力シート!R1081)</f>
        <v/>
      </c>
      <c r="L1044" s="768" t="str">
        <f>IF(基本情報入力シート!W1081="","",基本情報入力シート!W1081)</f>
        <v/>
      </c>
      <c r="M1044" s="784" t="str">
        <f>IF(基本情報入力シート!X1081="","",基本情報入力シート!X1081)</f>
        <v/>
      </c>
      <c r="N1044" s="796" t="str">
        <f>IF(基本情報入力シート!Y1081="","",基本情報入力シート!Y1081)</f>
        <v/>
      </c>
      <c r="O1044" s="804"/>
      <c r="P1044" s="808"/>
      <c r="Q1044" s="813"/>
      <c r="R1044" s="820"/>
      <c r="S1044" s="825"/>
      <c r="T1044" s="830" t="str">
        <f>IFERROR(S1044*VLOOKUP(AE1044,'【参考】数式用3'!$AD$3:$BA$14,MATCH(N1044,'【参考】数式用3'!$AD$2:$BA$2,0)),"")</f>
        <v/>
      </c>
      <c r="U1044" s="835"/>
      <c r="V1044" s="842"/>
      <c r="W1044" s="843"/>
      <c r="X1044" s="852" t="str">
        <f>IFERROR(V1044*VLOOKUP(AF1044,'【参考】数式用3'!$AD$15:$BA$23,MATCH(N1044,'【参考】数式用3'!$AD$2:$BA$2,0)),"")</f>
        <v/>
      </c>
      <c r="Y1044" s="861"/>
      <c r="Z1044" s="864"/>
      <c r="AA1044" s="870"/>
      <c r="AB1044" s="852" t="str">
        <f>IFERROR(AA1044*VLOOKUP(AG1044,'【参考】数式用3'!$AD$24:$BA$27,MATCH(N1044,'【参考】数式用3'!$AD$2:$BA$2,0)),"")</f>
        <v/>
      </c>
      <c r="AC1044" s="878"/>
      <c r="AD1044" s="881" t="str">
        <f t="shared" si="64"/>
        <v/>
      </c>
      <c r="AE1044" s="884" t="str">
        <f t="shared" si="65"/>
        <v/>
      </c>
      <c r="AF1044" s="884" t="str">
        <f t="shared" si="66"/>
        <v/>
      </c>
      <c r="AG1044" s="884" t="str">
        <f t="shared" si="67"/>
        <v/>
      </c>
    </row>
    <row r="1045" spans="1:33" ht="24.9" customHeight="1">
      <c r="A1045" s="729">
        <v>1030</v>
      </c>
      <c r="B1045" s="742" t="str">
        <f>IF(基本情報入力シート!C1082="","",基本情報入力シート!C1082)</f>
        <v/>
      </c>
      <c r="C1045" s="750"/>
      <c r="D1045" s="750"/>
      <c r="E1045" s="750"/>
      <c r="F1045" s="750"/>
      <c r="G1045" s="750"/>
      <c r="H1045" s="750"/>
      <c r="I1045" s="761"/>
      <c r="J1045" s="767" t="str">
        <f>IF(基本情報入力シート!M1082="","",基本情報入力シート!M1082)</f>
        <v/>
      </c>
      <c r="K1045" s="768" t="str">
        <f>IF(基本情報入力シート!R1082="","",基本情報入力シート!R1082)</f>
        <v/>
      </c>
      <c r="L1045" s="768" t="str">
        <f>IF(基本情報入力シート!W1082="","",基本情報入力シート!W1082)</f>
        <v/>
      </c>
      <c r="M1045" s="784" t="str">
        <f>IF(基本情報入力シート!X1082="","",基本情報入力シート!X1082)</f>
        <v/>
      </c>
      <c r="N1045" s="796" t="str">
        <f>IF(基本情報入力シート!Y1082="","",基本情報入力シート!Y1082)</f>
        <v/>
      </c>
      <c r="O1045" s="804"/>
      <c r="P1045" s="808"/>
      <c r="Q1045" s="813"/>
      <c r="R1045" s="820"/>
      <c r="S1045" s="825"/>
      <c r="T1045" s="830" t="str">
        <f>IFERROR(S1045*VLOOKUP(AE1045,'【参考】数式用3'!$AD$3:$BA$14,MATCH(N1045,'【参考】数式用3'!$AD$2:$BA$2,0)),"")</f>
        <v/>
      </c>
      <c r="U1045" s="835"/>
      <c r="V1045" s="842"/>
      <c r="W1045" s="843"/>
      <c r="X1045" s="852" t="str">
        <f>IFERROR(V1045*VLOOKUP(AF1045,'【参考】数式用3'!$AD$15:$BA$23,MATCH(N1045,'【参考】数式用3'!$AD$2:$BA$2,0)),"")</f>
        <v/>
      </c>
      <c r="Y1045" s="861"/>
      <c r="Z1045" s="864"/>
      <c r="AA1045" s="870"/>
      <c r="AB1045" s="852" t="str">
        <f>IFERROR(AA1045*VLOOKUP(AG1045,'【参考】数式用3'!$AD$24:$BA$27,MATCH(N1045,'【参考】数式用3'!$AD$2:$BA$2,0)),"")</f>
        <v/>
      </c>
      <c r="AC1045" s="878"/>
      <c r="AD1045" s="881" t="str">
        <f t="shared" si="64"/>
        <v/>
      </c>
      <c r="AE1045" s="884" t="str">
        <f t="shared" si="65"/>
        <v/>
      </c>
      <c r="AF1045" s="884" t="str">
        <f t="shared" si="66"/>
        <v/>
      </c>
      <c r="AG1045" s="884" t="str">
        <f t="shared" si="67"/>
        <v/>
      </c>
    </row>
    <row r="1046" spans="1:33" ht="24.9" customHeight="1">
      <c r="A1046" s="729">
        <v>1031</v>
      </c>
      <c r="B1046" s="742" t="str">
        <f>IF(基本情報入力シート!C1083="","",基本情報入力シート!C1083)</f>
        <v/>
      </c>
      <c r="C1046" s="750"/>
      <c r="D1046" s="750"/>
      <c r="E1046" s="750"/>
      <c r="F1046" s="750"/>
      <c r="G1046" s="750"/>
      <c r="H1046" s="750"/>
      <c r="I1046" s="761"/>
      <c r="J1046" s="767" t="str">
        <f>IF(基本情報入力シート!M1083="","",基本情報入力シート!M1083)</f>
        <v/>
      </c>
      <c r="K1046" s="768" t="str">
        <f>IF(基本情報入力シート!R1083="","",基本情報入力シート!R1083)</f>
        <v/>
      </c>
      <c r="L1046" s="768" t="str">
        <f>IF(基本情報入力シート!W1083="","",基本情報入力シート!W1083)</f>
        <v/>
      </c>
      <c r="M1046" s="784" t="str">
        <f>IF(基本情報入力シート!X1083="","",基本情報入力シート!X1083)</f>
        <v/>
      </c>
      <c r="N1046" s="796" t="str">
        <f>IF(基本情報入力シート!Y1083="","",基本情報入力シート!Y1083)</f>
        <v/>
      </c>
      <c r="O1046" s="804"/>
      <c r="P1046" s="808"/>
      <c r="Q1046" s="813"/>
      <c r="R1046" s="820"/>
      <c r="S1046" s="825"/>
      <c r="T1046" s="830" t="str">
        <f>IFERROR(S1046*VLOOKUP(AE1046,'【参考】数式用3'!$AD$3:$BA$14,MATCH(N1046,'【参考】数式用3'!$AD$2:$BA$2,0)),"")</f>
        <v/>
      </c>
      <c r="U1046" s="835"/>
      <c r="V1046" s="842"/>
      <c r="W1046" s="843"/>
      <c r="X1046" s="852" t="str">
        <f>IFERROR(V1046*VLOOKUP(AF1046,'【参考】数式用3'!$AD$15:$BA$23,MATCH(N1046,'【参考】数式用3'!$AD$2:$BA$2,0)),"")</f>
        <v/>
      </c>
      <c r="Y1046" s="861"/>
      <c r="Z1046" s="864"/>
      <c r="AA1046" s="870"/>
      <c r="AB1046" s="852" t="str">
        <f>IFERROR(AA1046*VLOOKUP(AG1046,'【参考】数式用3'!$AD$24:$BA$27,MATCH(N1046,'【参考】数式用3'!$AD$2:$BA$2,0)),"")</f>
        <v/>
      </c>
      <c r="AC1046" s="878"/>
      <c r="AD1046" s="881" t="str">
        <f t="shared" si="64"/>
        <v/>
      </c>
      <c r="AE1046" s="884" t="str">
        <f t="shared" si="65"/>
        <v/>
      </c>
      <c r="AF1046" s="884" t="str">
        <f t="shared" si="66"/>
        <v/>
      </c>
      <c r="AG1046" s="884" t="str">
        <f t="shared" si="67"/>
        <v/>
      </c>
    </row>
    <row r="1047" spans="1:33" ht="24.9" customHeight="1">
      <c r="A1047" s="729">
        <v>1032</v>
      </c>
      <c r="B1047" s="742" t="str">
        <f>IF(基本情報入力シート!C1084="","",基本情報入力シート!C1084)</f>
        <v/>
      </c>
      <c r="C1047" s="750"/>
      <c r="D1047" s="750"/>
      <c r="E1047" s="750"/>
      <c r="F1047" s="750"/>
      <c r="G1047" s="750"/>
      <c r="H1047" s="750"/>
      <c r="I1047" s="761"/>
      <c r="J1047" s="767" t="str">
        <f>IF(基本情報入力シート!M1084="","",基本情報入力シート!M1084)</f>
        <v/>
      </c>
      <c r="K1047" s="768" t="str">
        <f>IF(基本情報入力シート!R1084="","",基本情報入力シート!R1084)</f>
        <v/>
      </c>
      <c r="L1047" s="768" t="str">
        <f>IF(基本情報入力シート!W1084="","",基本情報入力シート!W1084)</f>
        <v/>
      </c>
      <c r="M1047" s="784" t="str">
        <f>IF(基本情報入力シート!X1084="","",基本情報入力シート!X1084)</f>
        <v/>
      </c>
      <c r="N1047" s="796" t="str">
        <f>IF(基本情報入力シート!Y1084="","",基本情報入力シート!Y1084)</f>
        <v/>
      </c>
      <c r="O1047" s="804"/>
      <c r="P1047" s="808"/>
      <c r="Q1047" s="813"/>
      <c r="R1047" s="820"/>
      <c r="S1047" s="825"/>
      <c r="T1047" s="830" t="str">
        <f>IFERROR(S1047*VLOOKUP(AE1047,'【参考】数式用3'!$AD$3:$BA$14,MATCH(N1047,'【参考】数式用3'!$AD$2:$BA$2,0)),"")</f>
        <v/>
      </c>
      <c r="U1047" s="835"/>
      <c r="V1047" s="842"/>
      <c r="W1047" s="843"/>
      <c r="X1047" s="852" t="str">
        <f>IFERROR(V1047*VLOOKUP(AF1047,'【参考】数式用3'!$AD$15:$BA$23,MATCH(N1047,'【参考】数式用3'!$AD$2:$BA$2,0)),"")</f>
        <v/>
      </c>
      <c r="Y1047" s="861"/>
      <c r="Z1047" s="864"/>
      <c r="AA1047" s="870"/>
      <c r="AB1047" s="852" t="str">
        <f>IFERROR(AA1047*VLOOKUP(AG1047,'【参考】数式用3'!$AD$24:$BA$27,MATCH(N1047,'【参考】数式用3'!$AD$2:$BA$2,0)),"")</f>
        <v/>
      </c>
      <c r="AC1047" s="878"/>
      <c r="AD1047" s="881" t="str">
        <f t="shared" si="64"/>
        <v/>
      </c>
      <c r="AE1047" s="884" t="str">
        <f t="shared" si="65"/>
        <v/>
      </c>
      <c r="AF1047" s="884" t="str">
        <f t="shared" si="66"/>
        <v/>
      </c>
      <c r="AG1047" s="884" t="str">
        <f t="shared" si="67"/>
        <v/>
      </c>
    </row>
    <row r="1048" spans="1:33" ht="24.9" customHeight="1">
      <c r="A1048" s="729">
        <v>1033</v>
      </c>
      <c r="B1048" s="742" t="str">
        <f>IF(基本情報入力シート!C1085="","",基本情報入力シート!C1085)</f>
        <v/>
      </c>
      <c r="C1048" s="750"/>
      <c r="D1048" s="750"/>
      <c r="E1048" s="750"/>
      <c r="F1048" s="750"/>
      <c r="G1048" s="750"/>
      <c r="H1048" s="750"/>
      <c r="I1048" s="761"/>
      <c r="J1048" s="767" t="str">
        <f>IF(基本情報入力シート!M1085="","",基本情報入力シート!M1085)</f>
        <v/>
      </c>
      <c r="K1048" s="768" t="str">
        <f>IF(基本情報入力シート!R1085="","",基本情報入力シート!R1085)</f>
        <v/>
      </c>
      <c r="L1048" s="768" t="str">
        <f>IF(基本情報入力シート!W1085="","",基本情報入力シート!W1085)</f>
        <v/>
      </c>
      <c r="M1048" s="784" t="str">
        <f>IF(基本情報入力シート!X1085="","",基本情報入力シート!X1085)</f>
        <v/>
      </c>
      <c r="N1048" s="796" t="str">
        <f>IF(基本情報入力シート!Y1085="","",基本情報入力シート!Y1085)</f>
        <v/>
      </c>
      <c r="O1048" s="804"/>
      <c r="P1048" s="808"/>
      <c r="Q1048" s="813"/>
      <c r="R1048" s="820"/>
      <c r="S1048" s="825"/>
      <c r="T1048" s="830" t="str">
        <f>IFERROR(S1048*VLOOKUP(AE1048,'【参考】数式用3'!$AD$3:$BA$14,MATCH(N1048,'【参考】数式用3'!$AD$2:$BA$2,0)),"")</f>
        <v/>
      </c>
      <c r="U1048" s="835"/>
      <c r="V1048" s="842"/>
      <c r="W1048" s="843"/>
      <c r="X1048" s="852" t="str">
        <f>IFERROR(V1048*VLOOKUP(AF1048,'【参考】数式用3'!$AD$15:$BA$23,MATCH(N1048,'【参考】数式用3'!$AD$2:$BA$2,0)),"")</f>
        <v/>
      </c>
      <c r="Y1048" s="861"/>
      <c r="Z1048" s="864"/>
      <c r="AA1048" s="870"/>
      <c r="AB1048" s="852" t="str">
        <f>IFERROR(AA1048*VLOOKUP(AG1048,'【参考】数式用3'!$AD$24:$BA$27,MATCH(N1048,'【参考】数式用3'!$AD$2:$BA$2,0)),"")</f>
        <v/>
      </c>
      <c r="AC1048" s="878"/>
      <c r="AD1048" s="881" t="str">
        <f t="shared" si="64"/>
        <v/>
      </c>
      <c r="AE1048" s="884" t="str">
        <f t="shared" si="65"/>
        <v/>
      </c>
      <c r="AF1048" s="884" t="str">
        <f t="shared" si="66"/>
        <v/>
      </c>
      <c r="AG1048" s="884" t="str">
        <f t="shared" si="67"/>
        <v/>
      </c>
    </row>
    <row r="1049" spans="1:33" ht="24.9" customHeight="1">
      <c r="A1049" s="729">
        <v>1034</v>
      </c>
      <c r="B1049" s="742" t="str">
        <f>IF(基本情報入力シート!C1086="","",基本情報入力シート!C1086)</f>
        <v/>
      </c>
      <c r="C1049" s="750"/>
      <c r="D1049" s="750"/>
      <c r="E1049" s="750"/>
      <c r="F1049" s="750"/>
      <c r="G1049" s="750"/>
      <c r="H1049" s="750"/>
      <c r="I1049" s="761"/>
      <c r="J1049" s="767" t="str">
        <f>IF(基本情報入力シート!M1086="","",基本情報入力シート!M1086)</f>
        <v/>
      </c>
      <c r="K1049" s="768" t="str">
        <f>IF(基本情報入力シート!R1086="","",基本情報入力シート!R1086)</f>
        <v/>
      </c>
      <c r="L1049" s="768" t="str">
        <f>IF(基本情報入力シート!W1086="","",基本情報入力シート!W1086)</f>
        <v/>
      </c>
      <c r="M1049" s="784" t="str">
        <f>IF(基本情報入力シート!X1086="","",基本情報入力シート!X1086)</f>
        <v/>
      </c>
      <c r="N1049" s="796" t="str">
        <f>IF(基本情報入力シート!Y1086="","",基本情報入力シート!Y1086)</f>
        <v/>
      </c>
      <c r="O1049" s="804"/>
      <c r="P1049" s="808"/>
      <c r="Q1049" s="813"/>
      <c r="R1049" s="820"/>
      <c r="S1049" s="825"/>
      <c r="T1049" s="830" t="str">
        <f>IFERROR(S1049*VLOOKUP(AE1049,'【参考】数式用3'!$AD$3:$BA$14,MATCH(N1049,'【参考】数式用3'!$AD$2:$BA$2,0)),"")</f>
        <v/>
      </c>
      <c r="U1049" s="835"/>
      <c r="V1049" s="842"/>
      <c r="W1049" s="843"/>
      <c r="X1049" s="852" t="str">
        <f>IFERROR(V1049*VLOOKUP(AF1049,'【参考】数式用3'!$AD$15:$BA$23,MATCH(N1049,'【参考】数式用3'!$AD$2:$BA$2,0)),"")</f>
        <v/>
      </c>
      <c r="Y1049" s="861"/>
      <c r="Z1049" s="864"/>
      <c r="AA1049" s="870"/>
      <c r="AB1049" s="852" t="str">
        <f>IFERROR(AA1049*VLOOKUP(AG1049,'【参考】数式用3'!$AD$24:$BA$27,MATCH(N1049,'【参考】数式用3'!$AD$2:$BA$2,0)),"")</f>
        <v/>
      </c>
      <c r="AC1049" s="878"/>
      <c r="AD1049" s="881" t="str">
        <f t="shared" si="64"/>
        <v/>
      </c>
      <c r="AE1049" s="884" t="str">
        <f t="shared" si="65"/>
        <v/>
      </c>
      <c r="AF1049" s="884" t="str">
        <f t="shared" si="66"/>
        <v/>
      </c>
      <c r="AG1049" s="884" t="str">
        <f t="shared" si="67"/>
        <v/>
      </c>
    </row>
    <row r="1050" spans="1:33" ht="24.9" customHeight="1">
      <c r="A1050" s="729">
        <v>1035</v>
      </c>
      <c r="B1050" s="742" t="str">
        <f>IF(基本情報入力シート!C1087="","",基本情報入力シート!C1087)</f>
        <v/>
      </c>
      <c r="C1050" s="750"/>
      <c r="D1050" s="750"/>
      <c r="E1050" s="750"/>
      <c r="F1050" s="750"/>
      <c r="G1050" s="750"/>
      <c r="H1050" s="750"/>
      <c r="I1050" s="761"/>
      <c r="J1050" s="767" t="str">
        <f>IF(基本情報入力シート!M1087="","",基本情報入力シート!M1087)</f>
        <v/>
      </c>
      <c r="K1050" s="768" t="str">
        <f>IF(基本情報入力シート!R1087="","",基本情報入力シート!R1087)</f>
        <v/>
      </c>
      <c r="L1050" s="768" t="str">
        <f>IF(基本情報入力シート!W1087="","",基本情報入力シート!W1087)</f>
        <v/>
      </c>
      <c r="M1050" s="784" t="str">
        <f>IF(基本情報入力シート!X1087="","",基本情報入力シート!X1087)</f>
        <v/>
      </c>
      <c r="N1050" s="796" t="str">
        <f>IF(基本情報入力シート!Y1087="","",基本情報入力シート!Y1087)</f>
        <v/>
      </c>
      <c r="O1050" s="804"/>
      <c r="P1050" s="808"/>
      <c r="Q1050" s="813"/>
      <c r="R1050" s="820"/>
      <c r="S1050" s="825"/>
      <c r="T1050" s="830" t="str">
        <f>IFERROR(S1050*VLOOKUP(AE1050,'【参考】数式用3'!$AD$3:$BA$14,MATCH(N1050,'【参考】数式用3'!$AD$2:$BA$2,0)),"")</f>
        <v/>
      </c>
      <c r="U1050" s="835"/>
      <c r="V1050" s="842"/>
      <c r="W1050" s="843"/>
      <c r="X1050" s="852" t="str">
        <f>IFERROR(V1050*VLOOKUP(AF1050,'【参考】数式用3'!$AD$15:$BA$23,MATCH(N1050,'【参考】数式用3'!$AD$2:$BA$2,0)),"")</f>
        <v/>
      </c>
      <c r="Y1050" s="861"/>
      <c r="Z1050" s="864"/>
      <c r="AA1050" s="870"/>
      <c r="AB1050" s="852" t="str">
        <f>IFERROR(AA1050*VLOOKUP(AG1050,'【参考】数式用3'!$AD$24:$BA$27,MATCH(N1050,'【参考】数式用3'!$AD$2:$BA$2,0)),"")</f>
        <v/>
      </c>
      <c r="AC1050" s="878"/>
      <c r="AD1050" s="881" t="str">
        <f t="shared" si="64"/>
        <v/>
      </c>
      <c r="AE1050" s="884" t="str">
        <f t="shared" si="65"/>
        <v/>
      </c>
      <c r="AF1050" s="884" t="str">
        <f t="shared" si="66"/>
        <v/>
      </c>
      <c r="AG1050" s="884" t="str">
        <f t="shared" si="67"/>
        <v/>
      </c>
    </row>
    <row r="1051" spans="1:33" ht="24.9" customHeight="1">
      <c r="A1051" s="729">
        <v>1036</v>
      </c>
      <c r="B1051" s="742" t="str">
        <f>IF(基本情報入力シート!C1088="","",基本情報入力シート!C1088)</f>
        <v/>
      </c>
      <c r="C1051" s="750"/>
      <c r="D1051" s="750"/>
      <c r="E1051" s="750"/>
      <c r="F1051" s="750"/>
      <c r="G1051" s="750"/>
      <c r="H1051" s="750"/>
      <c r="I1051" s="761"/>
      <c r="J1051" s="767" t="str">
        <f>IF(基本情報入力シート!M1088="","",基本情報入力シート!M1088)</f>
        <v/>
      </c>
      <c r="K1051" s="768" t="str">
        <f>IF(基本情報入力シート!R1088="","",基本情報入力シート!R1088)</f>
        <v/>
      </c>
      <c r="L1051" s="768" t="str">
        <f>IF(基本情報入力シート!W1088="","",基本情報入力シート!W1088)</f>
        <v/>
      </c>
      <c r="M1051" s="784" t="str">
        <f>IF(基本情報入力シート!X1088="","",基本情報入力シート!X1088)</f>
        <v/>
      </c>
      <c r="N1051" s="796" t="str">
        <f>IF(基本情報入力シート!Y1088="","",基本情報入力シート!Y1088)</f>
        <v/>
      </c>
      <c r="O1051" s="804"/>
      <c r="P1051" s="808"/>
      <c r="Q1051" s="813"/>
      <c r="R1051" s="820"/>
      <c r="S1051" s="825"/>
      <c r="T1051" s="830" t="str">
        <f>IFERROR(S1051*VLOOKUP(AE1051,'【参考】数式用3'!$AD$3:$BA$14,MATCH(N1051,'【参考】数式用3'!$AD$2:$BA$2,0)),"")</f>
        <v/>
      </c>
      <c r="U1051" s="835"/>
      <c r="V1051" s="842"/>
      <c r="W1051" s="843"/>
      <c r="X1051" s="852" t="str">
        <f>IFERROR(V1051*VLOOKUP(AF1051,'【参考】数式用3'!$AD$15:$BA$23,MATCH(N1051,'【参考】数式用3'!$AD$2:$BA$2,0)),"")</f>
        <v/>
      </c>
      <c r="Y1051" s="861"/>
      <c r="Z1051" s="864"/>
      <c r="AA1051" s="870"/>
      <c r="AB1051" s="852" t="str">
        <f>IFERROR(AA1051*VLOOKUP(AG1051,'【参考】数式用3'!$AD$24:$BA$27,MATCH(N1051,'【参考】数式用3'!$AD$2:$BA$2,0)),"")</f>
        <v/>
      </c>
      <c r="AC1051" s="878"/>
      <c r="AD1051" s="881" t="str">
        <f t="shared" si="64"/>
        <v/>
      </c>
      <c r="AE1051" s="884" t="str">
        <f t="shared" si="65"/>
        <v/>
      </c>
      <c r="AF1051" s="884" t="str">
        <f t="shared" si="66"/>
        <v/>
      </c>
      <c r="AG1051" s="884" t="str">
        <f t="shared" si="67"/>
        <v/>
      </c>
    </row>
    <row r="1052" spans="1:33" ht="24.9" customHeight="1">
      <c r="A1052" s="729">
        <v>1037</v>
      </c>
      <c r="B1052" s="742" t="str">
        <f>IF(基本情報入力シート!C1089="","",基本情報入力シート!C1089)</f>
        <v/>
      </c>
      <c r="C1052" s="750"/>
      <c r="D1052" s="750"/>
      <c r="E1052" s="750"/>
      <c r="F1052" s="750"/>
      <c r="G1052" s="750"/>
      <c r="H1052" s="750"/>
      <c r="I1052" s="761"/>
      <c r="J1052" s="767" t="str">
        <f>IF(基本情報入力シート!M1089="","",基本情報入力シート!M1089)</f>
        <v/>
      </c>
      <c r="K1052" s="768" t="str">
        <f>IF(基本情報入力シート!R1089="","",基本情報入力シート!R1089)</f>
        <v/>
      </c>
      <c r="L1052" s="768" t="str">
        <f>IF(基本情報入力シート!W1089="","",基本情報入力シート!W1089)</f>
        <v/>
      </c>
      <c r="M1052" s="784" t="str">
        <f>IF(基本情報入力シート!X1089="","",基本情報入力シート!X1089)</f>
        <v/>
      </c>
      <c r="N1052" s="796" t="str">
        <f>IF(基本情報入力シート!Y1089="","",基本情報入力シート!Y1089)</f>
        <v/>
      </c>
      <c r="O1052" s="804"/>
      <c r="P1052" s="808"/>
      <c r="Q1052" s="813"/>
      <c r="R1052" s="820"/>
      <c r="S1052" s="825"/>
      <c r="T1052" s="830" t="str">
        <f>IFERROR(S1052*VLOOKUP(AE1052,'【参考】数式用3'!$AD$3:$BA$14,MATCH(N1052,'【参考】数式用3'!$AD$2:$BA$2,0)),"")</f>
        <v/>
      </c>
      <c r="U1052" s="835"/>
      <c r="V1052" s="842"/>
      <c r="W1052" s="843"/>
      <c r="X1052" s="852" t="str">
        <f>IFERROR(V1052*VLOOKUP(AF1052,'【参考】数式用3'!$AD$15:$BA$23,MATCH(N1052,'【参考】数式用3'!$AD$2:$BA$2,0)),"")</f>
        <v/>
      </c>
      <c r="Y1052" s="861"/>
      <c r="Z1052" s="864"/>
      <c r="AA1052" s="870"/>
      <c r="AB1052" s="852" t="str">
        <f>IFERROR(AA1052*VLOOKUP(AG1052,'【参考】数式用3'!$AD$24:$BA$27,MATCH(N1052,'【参考】数式用3'!$AD$2:$BA$2,0)),"")</f>
        <v/>
      </c>
      <c r="AC1052" s="878"/>
      <c r="AD1052" s="881" t="str">
        <f t="shared" si="64"/>
        <v/>
      </c>
      <c r="AE1052" s="884" t="str">
        <f t="shared" si="65"/>
        <v/>
      </c>
      <c r="AF1052" s="884" t="str">
        <f t="shared" si="66"/>
        <v/>
      </c>
      <c r="AG1052" s="884" t="str">
        <f t="shared" si="67"/>
        <v/>
      </c>
    </row>
    <row r="1053" spans="1:33" ht="24.9" customHeight="1">
      <c r="A1053" s="729">
        <v>1038</v>
      </c>
      <c r="B1053" s="742" t="str">
        <f>IF(基本情報入力シート!C1090="","",基本情報入力シート!C1090)</f>
        <v/>
      </c>
      <c r="C1053" s="750"/>
      <c r="D1053" s="750"/>
      <c r="E1053" s="750"/>
      <c r="F1053" s="750"/>
      <c r="G1053" s="750"/>
      <c r="H1053" s="750"/>
      <c r="I1053" s="761"/>
      <c r="J1053" s="767" t="str">
        <f>IF(基本情報入力シート!M1090="","",基本情報入力シート!M1090)</f>
        <v/>
      </c>
      <c r="K1053" s="768" t="str">
        <f>IF(基本情報入力シート!R1090="","",基本情報入力シート!R1090)</f>
        <v/>
      </c>
      <c r="L1053" s="768" t="str">
        <f>IF(基本情報入力シート!W1090="","",基本情報入力シート!W1090)</f>
        <v/>
      </c>
      <c r="M1053" s="784" t="str">
        <f>IF(基本情報入力シート!X1090="","",基本情報入力シート!X1090)</f>
        <v/>
      </c>
      <c r="N1053" s="796" t="str">
        <f>IF(基本情報入力シート!Y1090="","",基本情報入力シート!Y1090)</f>
        <v/>
      </c>
      <c r="O1053" s="804"/>
      <c r="P1053" s="808"/>
      <c r="Q1053" s="813"/>
      <c r="R1053" s="820"/>
      <c r="S1053" s="825"/>
      <c r="T1053" s="830" t="str">
        <f>IFERROR(S1053*VLOOKUP(AE1053,'【参考】数式用3'!$AD$3:$BA$14,MATCH(N1053,'【参考】数式用3'!$AD$2:$BA$2,0)),"")</f>
        <v/>
      </c>
      <c r="U1053" s="835"/>
      <c r="V1053" s="842"/>
      <c r="W1053" s="843"/>
      <c r="X1053" s="852" t="str">
        <f>IFERROR(V1053*VLOOKUP(AF1053,'【参考】数式用3'!$AD$15:$BA$23,MATCH(N1053,'【参考】数式用3'!$AD$2:$BA$2,0)),"")</f>
        <v/>
      </c>
      <c r="Y1053" s="861"/>
      <c r="Z1053" s="864"/>
      <c r="AA1053" s="870"/>
      <c r="AB1053" s="852" t="str">
        <f>IFERROR(AA1053*VLOOKUP(AG1053,'【参考】数式用3'!$AD$24:$BA$27,MATCH(N1053,'【参考】数式用3'!$AD$2:$BA$2,0)),"")</f>
        <v/>
      </c>
      <c r="AC1053" s="878"/>
      <c r="AD1053" s="881" t="str">
        <f t="shared" si="64"/>
        <v/>
      </c>
      <c r="AE1053" s="884" t="str">
        <f t="shared" si="65"/>
        <v/>
      </c>
      <c r="AF1053" s="884" t="str">
        <f t="shared" si="66"/>
        <v/>
      </c>
      <c r="AG1053" s="884" t="str">
        <f t="shared" si="67"/>
        <v/>
      </c>
    </row>
    <row r="1054" spans="1:33" ht="24.9" customHeight="1">
      <c r="A1054" s="729">
        <v>1039</v>
      </c>
      <c r="B1054" s="742" t="str">
        <f>IF(基本情報入力シート!C1091="","",基本情報入力シート!C1091)</f>
        <v/>
      </c>
      <c r="C1054" s="750"/>
      <c r="D1054" s="750"/>
      <c r="E1054" s="750"/>
      <c r="F1054" s="750"/>
      <c r="G1054" s="750"/>
      <c r="H1054" s="750"/>
      <c r="I1054" s="761"/>
      <c r="J1054" s="767" t="str">
        <f>IF(基本情報入力シート!M1091="","",基本情報入力シート!M1091)</f>
        <v/>
      </c>
      <c r="K1054" s="768" t="str">
        <f>IF(基本情報入力シート!R1091="","",基本情報入力シート!R1091)</f>
        <v/>
      </c>
      <c r="L1054" s="768" t="str">
        <f>IF(基本情報入力シート!W1091="","",基本情報入力シート!W1091)</f>
        <v/>
      </c>
      <c r="M1054" s="784" t="str">
        <f>IF(基本情報入力シート!X1091="","",基本情報入力シート!X1091)</f>
        <v/>
      </c>
      <c r="N1054" s="796" t="str">
        <f>IF(基本情報入力シート!Y1091="","",基本情報入力シート!Y1091)</f>
        <v/>
      </c>
      <c r="O1054" s="804"/>
      <c r="P1054" s="808"/>
      <c r="Q1054" s="813"/>
      <c r="R1054" s="820"/>
      <c r="S1054" s="825"/>
      <c r="T1054" s="830" t="str">
        <f>IFERROR(S1054*VLOOKUP(AE1054,'【参考】数式用3'!$AD$3:$BA$14,MATCH(N1054,'【参考】数式用3'!$AD$2:$BA$2,0)),"")</f>
        <v/>
      </c>
      <c r="U1054" s="835"/>
      <c r="V1054" s="842"/>
      <c r="W1054" s="843"/>
      <c r="X1054" s="852" t="str">
        <f>IFERROR(V1054*VLOOKUP(AF1054,'【参考】数式用3'!$AD$15:$BA$23,MATCH(N1054,'【参考】数式用3'!$AD$2:$BA$2,0)),"")</f>
        <v/>
      </c>
      <c r="Y1054" s="861"/>
      <c r="Z1054" s="864"/>
      <c r="AA1054" s="870"/>
      <c r="AB1054" s="852" t="str">
        <f>IFERROR(AA1054*VLOOKUP(AG1054,'【参考】数式用3'!$AD$24:$BA$27,MATCH(N1054,'【参考】数式用3'!$AD$2:$BA$2,0)),"")</f>
        <v/>
      </c>
      <c r="AC1054" s="878"/>
      <c r="AD1054" s="881" t="str">
        <f t="shared" si="64"/>
        <v/>
      </c>
      <c r="AE1054" s="884" t="str">
        <f t="shared" si="65"/>
        <v/>
      </c>
      <c r="AF1054" s="884" t="str">
        <f t="shared" si="66"/>
        <v/>
      </c>
      <c r="AG1054" s="884" t="str">
        <f t="shared" si="67"/>
        <v/>
      </c>
    </row>
    <row r="1055" spans="1:33" ht="24.9" customHeight="1">
      <c r="A1055" s="729">
        <v>1040</v>
      </c>
      <c r="B1055" s="742" t="str">
        <f>IF(基本情報入力シート!C1092="","",基本情報入力シート!C1092)</f>
        <v/>
      </c>
      <c r="C1055" s="750"/>
      <c r="D1055" s="750"/>
      <c r="E1055" s="750"/>
      <c r="F1055" s="750"/>
      <c r="G1055" s="750"/>
      <c r="H1055" s="750"/>
      <c r="I1055" s="761"/>
      <c r="J1055" s="767" t="str">
        <f>IF(基本情報入力シート!M1092="","",基本情報入力シート!M1092)</f>
        <v/>
      </c>
      <c r="K1055" s="768" t="str">
        <f>IF(基本情報入力シート!R1092="","",基本情報入力シート!R1092)</f>
        <v/>
      </c>
      <c r="L1055" s="768" t="str">
        <f>IF(基本情報入力シート!W1092="","",基本情報入力シート!W1092)</f>
        <v/>
      </c>
      <c r="M1055" s="784" t="str">
        <f>IF(基本情報入力シート!X1092="","",基本情報入力シート!X1092)</f>
        <v/>
      </c>
      <c r="N1055" s="796" t="str">
        <f>IF(基本情報入力シート!Y1092="","",基本情報入力シート!Y1092)</f>
        <v/>
      </c>
      <c r="O1055" s="804"/>
      <c r="P1055" s="808"/>
      <c r="Q1055" s="813"/>
      <c r="R1055" s="820"/>
      <c r="S1055" s="825"/>
      <c r="T1055" s="830" t="str">
        <f>IFERROR(S1055*VLOOKUP(AE1055,'【参考】数式用3'!$AD$3:$BA$14,MATCH(N1055,'【参考】数式用3'!$AD$2:$BA$2,0)),"")</f>
        <v/>
      </c>
      <c r="U1055" s="835"/>
      <c r="V1055" s="842"/>
      <c r="W1055" s="843"/>
      <c r="X1055" s="852" t="str">
        <f>IFERROR(V1055*VLOOKUP(AF1055,'【参考】数式用3'!$AD$15:$BA$23,MATCH(N1055,'【参考】数式用3'!$AD$2:$BA$2,0)),"")</f>
        <v/>
      </c>
      <c r="Y1055" s="861"/>
      <c r="Z1055" s="864"/>
      <c r="AA1055" s="870"/>
      <c r="AB1055" s="852" t="str">
        <f>IFERROR(AA1055*VLOOKUP(AG1055,'【参考】数式用3'!$AD$24:$BA$27,MATCH(N1055,'【参考】数式用3'!$AD$2:$BA$2,0)),"")</f>
        <v/>
      </c>
      <c r="AC1055" s="878"/>
      <c r="AD1055" s="881" t="str">
        <f t="shared" si="64"/>
        <v/>
      </c>
      <c r="AE1055" s="884" t="str">
        <f t="shared" si="65"/>
        <v/>
      </c>
      <c r="AF1055" s="884" t="str">
        <f t="shared" si="66"/>
        <v/>
      </c>
      <c r="AG1055" s="884" t="str">
        <f t="shared" si="67"/>
        <v/>
      </c>
    </row>
    <row r="1056" spans="1:33" ht="24.9" customHeight="1">
      <c r="A1056" s="729">
        <v>1041</v>
      </c>
      <c r="B1056" s="742" t="str">
        <f>IF(基本情報入力シート!C1093="","",基本情報入力シート!C1093)</f>
        <v/>
      </c>
      <c r="C1056" s="750"/>
      <c r="D1056" s="750"/>
      <c r="E1056" s="750"/>
      <c r="F1056" s="750"/>
      <c r="G1056" s="750"/>
      <c r="H1056" s="750"/>
      <c r="I1056" s="761"/>
      <c r="J1056" s="767" t="str">
        <f>IF(基本情報入力シート!M1093="","",基本情報入力シート!M1093)</f>
        <v/>
      </c>
      <c r="K1056" s="768" t="str">
        <f>IF(基本情報入力シート!R1093="","",基本情報入力シート!R1093)</f>
        <v/>
      </c>
      <c r="L1056" s="768" t="str">
        <f>IF(基本情報入力シート!W1093="","",基本情報入力シート!W1093)</f>
        <v/>
      </c>
      <c r="M1056" s="784" t="str">
        <f>IF(基本情報入力シート!X1093="","",基本情報入力シート!X1093)</f>
        <v/>
      </c>
      <c r="N1056" s="796" t="str">
        <f>IF(基本情報入力シート!Y1093="","",基本情報入力シート!Y1093)</f>
        <v/>
      </c>
      <c r="O1056" s="804"/>
      <c r="P1056" s="808"/>
      <c r="Q1056" s="813"/>
      <c r="R1056" s="820"/>
      <c r="S1056" s="825"/>
      <c r="T1056" s="830" t="str">
        <f>IFERROR(S1056*VLOOKUP(AE1056,'【参考】数式用3'!$AD$3:$BA$14,MATCH(N1056,'【参考】数式用3'!$AD$2:$BA$2,0)),"")</f>
        <v/>
      </c>
      <c r="U1056" s="835"/>
      <c r="V1056" s="842"/>
      <c r="W1056" s="843"/>
      <c r="X1056" s="852" t="str">
        <f>IFERROR(V1056*VLOOKUP(AF1056,'【参考】数式用3'!$AD$15:$BA$23,MATCH(N1056,'【参考】数式用3'!$AD$2:$BA$2,0)),"")</f>
        <v/>
      </c>
      <c r="Y1056" s="861"/>
      <c r="Z1056" s="864"/>
      <c r="AA1056" s="870"/>
      <c r="AB1056" s="852" t="str">
        <f>IFERROR(AA1056*VLOOKUP(AG1056,'【参考】数式用3'!$AD$24:$BA$27,MATCH(N1056,'【参考】数式用3'!$AD$2:$BA$2,0)),"")</f>
        <v/>
      </c>
      <c r="AC1056" s="878"/>
      <c r="AD1056" s="881" t="str">
        <f t="shared" si="64"/>
        <v/>
      </c>
      <c r="AE1056" s="884" t="str">
        <f t="shared" si="65"/>
        <v/>
      </c>
      <c r="AF1056" s="884" t="str">
        <f t="shared" si="66"/>
        <v/>
      </c>
      <c r="AG1056" s="884" t="str">
        <f t="shared" si="67"/>
        <v/>
      </c>
    </row>
    <row r="1057" spans="1:33" ht="24.9" customHeight="1">
      <c r="A1057" s="729">
        <v>1042</v>
      </c>
      <c r="B1057" s="742" t="str">
        <f>IF(基本情報入力シート!C1094="","",基本情報入力シート!C1094)</f>
        <v/>
      </c>
      <c r="C1057" s="750"/>
      <c r="D1057" s="750"/>
      <c r="E1057" s="750"/>
      <c r="F1057" s="750"/>
      <c r="G1057" s="750"/>
      <c r="H1057" s="750"/>
      <c r="I1057" s="761"/>
      <c r="J1057" s="767" t="str">
        <f>IF(基本情報入力シート!M1094="","",基本情報入力シート!M1094)</f>
        <v/>
      </c>
      <c r="K1057" s="768" t="str">
        <f>IF(基本情報入力シート!R1094="","",基本情報入力シート!R1094)</f>
        <v/>
      </c>
      <c r="L1057" s="768" t="str">
        <f>IF(基本情報入力シート!W1094="","",基本情報入力シート!W1094)</f>
        <v/>
      </c>
      <c r="M1057" s="784" t="str">
        <f>IF(基本情報入力シート!X1094="","",基本情報入力シート!X1094)</f>
        <v/>
      </c>
      <c r="N1057" s="796" t="str">
        <f>IF(基本情報入力シート!Y1094="","",基本情報入力シート!Y1094)</f>
        <v/>
      </c>
      <c r="O1057" s="804"/>
      <c r="P1057" s="808"/>
      <c r="Q1057" s="813"/>
      <c r="R1057" s="820"/>
      <c r="S1057" s="825"/>
      <c r="T1057" s="830" t="str">
        <f>IFERROR(S1057*VLOOKUP(AE1057,'【参考】数式用3'!$AD$3:$BA$14,MATCH(N1057,'【参考】数式用3'!$AD$2:$BA$2,0)),"")</f>
        <v/>
      </c>
      <c r="U1057" s="835"/>
      <c r="V1057" s="842"/>
      <c r="W1057" s="843"/>
      <c r="X1057" s="852" t="str">
        <f>IFERROR(V1057*VLOOKUP(AF1057,'【参考】数式用3'!$AD$15:$BA$23,MATCH(N1057,'【参考】数式用3'!$AD$2:$BA$2,0)),"")</f>
        <v/>
      </c>
      <c r="Y1057" s="861"/>
      <c r="Z1057" s="864"/>
      <c r="AA1057" s="870"/>
      <c r="AB1057" s="852" t="str">
        <f>IFERROR(AA1057*VLOOKUP(AG1057,'【参考】数式用3'!$AD$24:$BA$27,MATCH(N1057,'【参考】数式用3'!$AD$2:$BA$2,0)),"")</f>
        <v/>
      </c>
      <c r="AC1057" s="878"/>
      <c r="AD1057" s="881" t="str">
        <f t="shared" si="64"/>
        <v/>
      </c>
      <c r="AE1057" s="884" t="str">
        <f t="shared" si="65"/>
        <v/>
      </c>
      <c r="AF1057" s="884" t="str">
        <f t="shared" si="66"/>
        <v/>
      </c>
      <c r="AG1057" s="884" t="str">
        <f t="shared" si="67"/>
        <v/>
      </c>
    </row>
    <row r="1058" spans="1:33" ht="24.9" customHeight="1">
      <c r="A1058" s="729">
        <v>1043</v>
      </c>
      <c r="B1058" s="742" t="str">
        <f>IF(基本情報入力シート!C1095="","",基本情報入力シート!C1095)</f>
        <v/>
      </c>
      <c r="C1058" s="750"/>
      <c r="D1058" s="750"/>
      <c r="E1058" s="750"/>
      <c r="F1058" s="750"/>
      <c r="G1058" s="750"/>
      <c r="H1058" s="750"/>
      <c r="I1058" s="761"/>
      <c r="J1058" s="767" t="str">
        <f>IF(基本情報入力シート!M1095="","",基本情報入力シート!M1095)</f>
        <v/>
      </c>
      <c r="K1058" s="768" t="str">
        <f>IF(基本情報入力シート!R1095="","",基本情報入力シート!R1095)</f>
        <v/>
      </c>
      <c r="L1058" s="768" t="str">
        <f>IF(基本情報入力シート!W1095="","",基本情報入力シート!W1095)</f>
        <v/>
      </c>
      <c r="M1058" s="784" t="str">
        <f>IF(基本情報入力シート!X1095="","",基本情報入力シート!X1095)</f>
        <v/>
      </c>
      <c r="N1058" s="796" t="str">
        <f>IF(基本情報入力シート!Y1095="","",基本情報入力シート!Y1095)</f>
        <v/>
      </c>
      <c r="O1058" s="804"/>
      <c r="P1058" s="808"/>
      <c r="Q1058" s="813"/>
      <c r="R1058" s="820"/>
      <c r="S1058" s="825"/>
      <c r="T1058" s="830" t="str">
        <f>IFERROR(S1058*VLOOKUP(AE1058,'【参考】数式用3'!$AD$3:$BA$14,MATCH(N1058,'【参考】数式用3'!$AD$2:$BA$2,0)),"")</f>
        <v/>
      </c>
      <c r="U1058" s="835"/>
      <c r="V1058" s="842"/>
      <c r="W1058" s="843"/>
      <c r="X1058" s="852" t="str">
        <f>IFERROR(V1058*VLOOKUP(AF1058,'【参考】数式用3'!$AD$15:$BA$23,MATCH(N1058,'【参考】数式用3'!$AD$2:$BA$2,0)),"")</f>
        <v/>
      </c>
      <c r="Y1058" s="861"/>
      <c r="Z1058" s="864"/>
      <c r="AA1058" s="870"/>
      <c r="AB1058" s="852" t="str">
        <f>IFERROR(AA1058*VLOOKUP(AG1058,'【参考】数式用3'!$AD$24:$BA$27,MATCH(N1058,'【参考】数式用3'!$AD$2:$BA$2,0)),"")</f>
        <v/>
      </c>
      <c r="AC1058" s="878"/>
      <c r="AD1058" s="881" t="str">
        <f t="shared" si="64"/>
        <v/>
      </c>
      <c r="AE1058" s="884" t="str">
        <f t="shared" si="65"/>
        <v/>
      </c>
      <c r="AF1058" s="884" t="str">
        <f t="shared" si="66"/>
        <v/>
      </c>
      <c r="AG1058" s="884" t="str">
        <f t="shared" si="67"/>
        <v/>
      </c>
    </row>
    <row r="1059" spans="1:33" ht="24.9" customHeight="1">
      <c r="A1059" s="729">
        <v>1044</v>
      </c>
      <c r="B1059" s="742" t="str">
        <f>IF(基本情報入力シート!C1096="","",基本情報入力シート!C1096)</f>
        <v/>
      </c>
      <c r="C1059" s="750"/>
      <c r="D1059" s="750"/>
      <c r="E1059" s="750"/>
      <c r="F1059" s="750"/>
      <c r="G1059" s="750"/>
      <c r="H1059" s="750"/>
      <c r="I1059" s="761"/>
      <c r="J1059" s="767" t="str">
        <f>IF(基本情報入力シート!M1096="","",基本情報入力シート!M1096)</f>
        <v/>
      </c>
      <c r="K1059" s="768" t="str">
        <f>IF(基本情報入力シート!R1096="","",基本情報入力シート!R1096)</f>
        <v/>
      </c>
      <c r="L1059" s="768" t="str">
        <f>IF(基本情報入力シート!W1096="","",基本情報入力シート!W1096)</f>
        <v/>
      </c>
      <c r="M1059" s="784" t="str">
        <f>IF(基本情報入力シート!X1096="","",基本情報入力シート!X1096)</f>
        <v/>
      </c>
      <c r="N1059" s="796" t="str">
        <f>IF(基本情報入力シート!Y1096="","",基本情報入力シート!Y1096)</f>
        <v/>
      </c>
      <c r="O1059" s="804"/>
      <c r="P1059" s="808"/>
      <c r="Q1059" s="813"/>
      <c r="R1059" s="820"/>
      <c r="S1059" s="825"/>
      <c r="T1059" s="830" t="str">
        <f>IFERROR(S1059*VLOOKUP(AE1059,'【参考】数式用3'!$AD$3:$BA$14,MATCH(N1059,'【参考】数式用3'!$AD$2:$BA$2,0)),"")</f>
        <v/>
      </c>
      <c r="U1059" s="835"/>
      <c r="V1059" s="842"/>
      <c r="W1059" s="843"/>
      <c r="X1059" s="852" t="str">
        <f>IFERROR(V1059*VLOOKUP(AF1059,'【参考】数式用3'!$AD$15:$BA$23,MATCH(N1059,'【参考】数式用3'!$AD$2:$BA$2,0)),"")</f>
        <v/>
      </c>
      <c r="Y1059" s="861"/>
      <c r="Z1059" s="864"/>
      <c r="AA1059" s="870"/>
      <c r="AB1059" s="852" t="str">
        <f>IFERROR(AA1059*VLOOKUP(AG1059,'【参考】数式用3'!$AD$24:$BA$27,MATCH(N1059,'【参考】数式用3'!$AD$2:$BA$2,0)),"")</f>
        <v/>
      </c>
      <c r="AC1059" s="878"/>
      <c r="AD1059" s="881" t="str">
        <f t="shared" si="64"/>
        <v/>
      </c>
      <c r="AE1059" s="884" t="str">
        <f t="shared" si="65"/>
        <v/>
      </c>
      <c r="AF1059" s="884" t="str">
        <f t="shared" si="66"/>
        <v/>
      </c>
      <c r="AG1059" s="884" t="str">
        <f t="shared" si="67"/>
        <v/>
      </c>
    </row>
    <row r="1060" spans="1:33" ht="24.9" customHeight="1">
      <c r="A1060" s="729">
        <v>1045</v>
      </c>
      <c r="B1060" s="742" t="str">
        <f>IF(基本情報入力シート!C1097="","",基本情報入力シート!C1097)</f>
        <v/>
      </c>
      <c r="C1060" s="750"/>
      <c r="D1060" s="750"/>
      <c r="E1060" s="750"/>
      <c r="F1060" s="750"/>
      <c r="G1060" s="750"/>
      <c r="H1060" s="750"/>
      <c r="I1060" s="761"/>
      <c r="J1060" s="767" t="str">
        <f>IF(基本情報入力シート!M1097="","",基本情報入力シート!M1097)</f>
        <v/>
      </c>
      <c r="K1060" s="768" t="str">
        <f>IF(基本情報入力シート!R1097="","",基本情報入力シート!R1097)</f>
        <v/>
      </c>
      <c r="L1060" s="768" t="str">
        <f>IF(基本情報入力シート!W1097="","",基本情報入力シート!W1097)</f>
        <v/>
      </c>
      <c r="M1060" s="784" t="str">
        <f>IF(基本情報入力シート!X1097="","",基本情報入力シート!X1097)</f>
        <v/>
      </c>
      <c r="N1060" s="796" t="str">
        <f>IF(基本情報入力シート!Y1097="","",基本情報入力シート!Y1097)</f>
        <v/>
      </c>
      <c r="O1060" s="804"/>
      <c r="P1060" s="808"/>
      <c r="Q1060" s="813"/>
      <c r="R1060" s="820"/>
      <c r="S1060" s="825"/>
      <c r="T1060" s="830" t="str">
        <f>IFERROR(S1060*VLOOKUP(AE1060,'【参考】数式用3'!$AD$3:$BA$14,MATCH(N1060,'【参考】数式用3'!$AD$2:$BA$2,0)),"")</f>
        <v/>
      </c>
      <c r="U1060" s="835"/>
      <c r="V1060" s="842"/>
      <c r="W1060" s="843"/>
      <c r="X1060" s="852" t="str">
        <f>IFERROR(V1060*VLOOKUP(AF1060,'【参考】数式用3'!$AD$15:$BA$23,MATCH(N1060,'【参考】数式用3'!$AD$2:$BA$2,0)),"")</f>
        <v/>
      </c>
      <c r="Y1060" s="861"/>
      <c r="Z1060" s="864"/>
      <c r="AA1060" s="870"/>
      <c r="AB1060" s="852" t="str">
        <f>IFERROR(AA1060*VLOOKUP(AG1060,'【参考】数式用3'!$AD$24:$BA$27,MATCH(N1060,'【参考】数式用3'!$AD$2:$BA$2,0)),"")</f>
        <v/>
      </c>
      <c r="AC1060" s="878"/>
      <c r="AD1060" s="881" t="str">
        <f t="shared" si="64"/>
        <v/>
      </c>
      <c r="AE1060" s="884" t="str">
        <f t="shared" si="65"/>
        <v/>
      </c>
      <c r="AF1060" s="884" t="str">
        <f t="shared" si="66"/>
        <v/>
      </c>
      <c r="AG1060" s="884" t="str">
        <f t="shared" si="67"/>
        <v/>
      </c>
    </row>
    <row r="1061" spans="1:33" ht="24.9" customHeight="1">
      <c r="A1061" s="729">
        <v>1046</v>
      </c>
      <c r="B1061" s="742" t="str">
        <f>IF(基本情報入力シート!C1098="","",基本情報入力シート!C1098)</f>
        <v/>
      </c>
      <c r="C1061" s="750"/>
      <c r="D1061" s="750"/>
      <c r="E1061" s="750"/>
      <c r="F1061" s="750"/>
      <c r="G1061" s="750"/>
      <c r="H1061" s="750"/>
      <c r="I1061" s="761"/>
      <c r="J1061" s="767" t="str">
        <f>IF(基本情報入力シート!M1098="","",基本情報入力シート!M1098)</f>
        <v/>
      </c>
      <c r="K1061" s="768" t="str">
        <f>IF(基本情報入力シート!R1098="","",基本情報入力シート!R1098)</f>
        <v/>
      </c>
      <c r="L1061" s="768" t="str">
        <f>IF(基本情報入力シート!W1098="","",基本情報入力シート!W1098)</f>
        <v/>
      </c>
      <c r="M1061" s="784" t="str">
        <f>IF(基本情報入力シート!X1098="","",基本情報入力シート!X1098)</f>
        <v/>
      </c>
      <c r="N1061" s="796" t="str">
        <f>IF(基本情報入力シート!Y1098="","",基本情報入力シート!Y1098)</f>
        <v/>
      </c>
      <c r="O1061" s="804"/>
      <c r="P1061" s="808"/>
      <c r="Q1061" s="813"/>
      <c r="R1061" s="820"/>
      <c r="S1061" s="825"/>
      <c r="T1061" s="830" t="str">
        <f>IFERROR(S1061*VLOOKUP(AE1061,'【参考】数式用3'!$AD$3:$BA$14,MATCH(N1061,'【参考】数式用3'!$AD$2:$BA$2,0)),"")</f>
        <v/>
      </c>
      <c r="U1061" s="835"/>
      <c r="V1061" s="842"/>
      <c r="W1061" s="843"/>
      <c r="X1061" s="852" t="str">
        <f>IFERROR(V1061*VLOOKUP(AF1061,'【参考】数式用3'!$AD$15:$BA$23,MATCH(N1061,'【参考】数式用3'!$AD$2:$BA$2,0)),"")</f>
        <v/>
      </c>
      <c r="Y1061" s="861"/>
      <c r="Z1061" s="864"/>
      <c r="AA1061" s="870"/>
      <c r="AB1061" s="852" t="str">
        <f>IFERROR(AA1061*VLOOKUP(AG1061,'【参考】数式用3'!$AD$24:$BA$27,MATCH(N1061,'【参考】数式用3'!$AD$2:$BA$2,0)),"")</f>
        <v/>
      </c>
      <c r="AC1061" s="878"/>
      <c r="AD1061" s="881" t="str">
        <f t="shared" si="64"/>
        <v/>
      </c>
      <c r="AE1061" s="884" t="str">
        <f t="shared" si="65"/>
        <v/>
      </c>
      <c r="AF1061" s="884" t="str">
        <f t="shared" si="66"/>
        <v/>
      </c>
      <c r="AG1061" s="884" t="str">
        <f t="shared" si="67"/>
        <v/>
      </c>
    </row>
    <row r="1062" spans="1:33" ht="24.9" customHeight="1">
      <c r="A1062" s="729">
        <v>1047</v>
      </c>
      <c r="B1062" s="742" t="str">
        <f>IF(基本情報入力シート!C1099="","",基本情報入力シート!C1099)</f>
        <v/>
      </c>
      <c r="C1062" s="750"/>
      <c r="D1062" s="750"/>
      <c r="E1062" s="750"/>
      <c r="F1062" s="750"/>
      <c r="G1062" s="750"/>
      <c r="H1062" s="750"/>
      <c r="I1062" s="761"/>
      <c r="J1062" s="767" t="str">
        <f>IF(基本情報入力シート!M1099="","",基本情報入力シート!M1099)</f>
        <v/>
      </c>
      <c r="K1062" s="768" t="str">
        <f>IF(基本情報入力シート!R1099="","",基本情報入力シート!R1099)</f>
        <v/>
      </c>
      <c r="L1062" s="768" t="str">
        <f>IF(基本情報入力シート!W1099="","",基本情報入力シート!W1099)</f>
        <v/>
      </c>
      <c r="M1062" s="784" t="str">
        <f>IF(基本情報入力シート!X1099="","",基本情報入力シート!X1099)</f>
        <v/>
      </c>
      <c r="N1062" s="796" t="str">
        <f>IF(基本情報入力シート!Y1099="","",基本情報入力シート!Y1099)</f>
        <v/>
      </c>
      <c r="O1062" s="804"/>
      <c r="P1062" s="808"/>
      <c r="Q1062" s="813"/>
      <c r="R1062" s="820"/>
      <c r="S1062" s="825"/>
      <c r="T1062" s="830" t="str">
        <f>IFERROR(S1062*VLOOKUP(AE1062,'【参考】数式用3'!$AD$3:$BA$14,MATCH(N1062,'【参考】数式用3'!$AD$2:$BA$2,0)),"")</f>
        <v/>
      </c>
      <c r="U1062" s="835"/>
      <c r="V1062" s="842"/>
      <c r="W1062" s="843"/>
      <c r="X1062" s="852" t="str">
        <f>IFERROR(V1062*VLOOKUP(AF1062,'【参考】数式用3'!$AD$15:$BA$23,MATCH(N1062,'【参考】数式用3'!$AD$2:$BA$2,0)),"")</f>
        <v/>
      </c>
      <c r="Y1062" s="861"/>
      <c r="Z1062" s="864"/>
      <c r="AA1062" s="870"/>
      <c r="AB1062" s="852" t="str">
        <f>IFERROR(AA1062*VLOOKUP(AG1062,'【参考】数式用3'!$AD$24:$BA$27,MATCH(N1062,'【参考】数式用3'!$AD$2:$BA$2,0)),"")</f>
        <v/>
      </c>
      <c r="AC1062" s="878"/>
      <c r="AD1062" s="881" t="str">
        <f t="shared" si="64"/>
        <v/>
      </c>
      <c r="AE1062" s="884" t="str">
        <f t="shared" si="65"/>
        <v/>
      </c>
      <c r="AF1062" s="884" t="str">
        <f t="shared" si="66"/>
        <v/>
      </c>
      <c r="AG1062" s="884" t="str">
        <f t="shared" si="67"/>
        <v/>
      </c>
    </row>
    <row r="1063" spans="1:33" ht="24.9" customHeight="1">
      <c r="A1063" s="729">
        <v>1048</v>
      </c>
      <c r="B1063" s="742" t="str">
        <f>IF(基本情報入力シート!C1100="","",基本情報入力シート!C1100)</f>
        <v/>
      </c>
      <c r="C1063" s="750"/>
      <c r="D1063" s="750"/>
      <c r="E1063" s="750"/>
      <c r="F1063" s="750"/>
      <c r="G1063" s="750"/>
      <c r="H1063" s="750"/>
      <c r="I1063" s="761"/>
      <c r="J1063" s="767" t="str">
        <f>IF(基本情報入力シート!M1100="","",基本情報入力シート!M1100)</f>
        <v/>
      </c>
      <c r="K1063" s="768" t="str">
        <f>IF(基本情報入力シート!R1100="","",基本情報入力シート!R1100)</f>
        <v/>
      </c>
      <c r="L1063" s="768" t="str">
        <f>IF(基本情報入力シート!W1100="","",基本情報入力シート!W1100)</f>
        <v/>
      </c>
      <c r="M1063" s="784" t="str">
        <f>IF(基本情報入力シート!X1100="","",基本情報入力シート!X1100)</f>
        <v/>
      </c>
      <c r="N1063" s="796" t="str">
        <f>IF(基本情報入力シート!Y1100="","",基本情報入力シート!Y1100)</f>
        <v/>
      </c>
      <c r="O1063" s="804"/>
      <c r="P1063" s="808"/>
      <c r="Q1063" s="813"/>
      <c r="R1063" s="820"/>
      <c r="S1063" s="825"/>
      <c r="T1063" s="830" t="str">
        <f>IFERROR(S1063*VLOOKUP(AE1063,'【参考】数式用3'!$AD$3:$BA$14,MATCH(N1063,'【参考】数式用3'!$AD$2:$BA$2,0)),"")</f>
        <v/>
      </c>
      <c r="U1063" s="835"/>
      <c r="V1063" s="842"/>
      <c r="W1063" s="843"/>
      <c r="X1063" s="852" t="str">
        <f>IFERROR(V1063*VLOOKUP(AF1063,'【参考】数式用3'!$AD$15:$BA$23,MATCH(N1063,'【参考】数式用3'!$AD$2:$BA$2,0)),"")</f>
        <v/>
      </c>
      <c r="Y1063" s="861"/>
      <c r="Z1063" s="864"/>
      <c r="AA1063" s="870"/>
      <c r="AB1063" s="852" t="str">
        <f>IFERROR(AA1063*VLOOKUP(AG1063,'【参考】数式用3'!$AD$24:$BA$27,MATCH(N1063,'【参考】数式用3'!$AD$2:$BA$2,0)),"")</f>
        <v/>
      </c>
      <c r="AC1063" s="878"/>
      <c r="AD1063" s="881" t="str">
        <f t="shared" si="64"/>
        <v/>
      </c>
      <c r="AE1063" s="884" t="str">
        <f t="shared" si="65"/>
        <v/>
      </c>
      <c r="AF1063" s="884" t="str">
        <f t="shared" si="66"/>
        <v/>
      </c>
      <c r="AG1063" s="884" t="str">
        <f t="shared" si="67"/>
        <v/>
      </c>
    </row>
    <row r="1064" spans="1:33" ht="24.9" customHeight="1">
      <c r="A1064" s="729">
        <v>1049</v>
      </c>
      <c r="B1064" s="742" t="str">
        <f>IF(基本情報入力シート!C1101="","",基本情報入力シート!C1101)</f>
        <v/>
      </c>
      <c r="C1064" s="750"/>
      <c r="D1064" s="750"/>
      <c r="E1064" s="750"/>
      <c r="F1064" s="750"/>
      <c r="G1064" s="750"/>
      <c r="H1064" s="750"/>
      <c r="I1064" s="761"/>
      <c r="J1064" s="767" t="str">
        <f>IF(基本情報入力シート!M1101="","",基本情報入力シート!M1101)</f>
        <v/>
      </c>
      <c r="K1064" s="768" t="str">
        <f>IF(基本情報入力シート!R1101="","",基本情報入力シート!R1101)</f>
        <v/>
      </c>
      <c r="L1064" s="768" t="str">
        <f>IF(基本情報入力シート!W1101="","",基本情報入力シート!W1101)</f>
        <v/>
      </c>
      <c r="M1064" s="784" t="str">
        <f>IF(基本情報入力シート!X1101="","",基本情報入力シート!X1101)</f>
        <v/>
      </c>
      <c r="N1064" s="796" t="str">
        <f>IF(基本情報入力シート!Y1101="","",基本情報入力シート!Y1101)</f>
        <v/>
      </c>
      <c r="O1064" s="804"/>
      <c r="P1064" s="808"/>
      <c r="Q1064" s="813"/>
      <c r="R1064" s="820"/>
      <c r="S1064" s="825"/>
      <c r="T1064" s="830" t="str">
        <f>IFERROR(S1064*VLOOKUP(AE1064,'【参考】数式用3'!$AD$3:$BA$14,MATCH(N1064,'【参考】数式用3'!$AD$2:$BA$2,0)),"")</f>
        <v/>
      </c>
      <c r="U1064" s="835"/>
      <c r="V1064" s="842"/>
      <c r="W1064" s="843"/>
      <c r="X1064" s="852" t="str">
        <f>IFERROR(V1064*VLOOKUP(AF1064,'【参考】数式用3'!$AD$15:$BA$23,MATCH(N1064,'【参考】数式用3'!$AD$2:$BA$2,0)),"")</f>
        <v/>
      </c>
      <c r="Y1064" s="861"/>
      <c r="Z1064" s="864"/>
      <c r="AA1064" s="870"/>
      <c r="AB1064" s="852" t="str">
        <f>IFERROR(AA1064*VLOOKUP(AG1064,'【参考】数式用3'!$AD$24:$BA$27,MATCH(N1064,'【参考】数式用3'!$AD$2:$BA$2,0)),"")</f>
        <v/>
      </c>
      <c r="AC1064" s="878"/>
      <c r="AD1064" s="881" t="str">
        <f t="shared" si="64"/>
        <v/>
      </c>
      <c r="AE1064" s="884" t="str">
        <f t="shared" si="65"/>
        <v/>
      </c>
      <c r="AF1064" s="884" t="str">
        <f t="shared" si="66"/>
        <v/>
      </c>
      <c r="AG1064" s="884" t="str">
        <f t="shared" si="67"/>
        <v/>
      </c>
    </row>
    <row r="1065" spans="1:33" ht="24.9" customHeight="1">
      <c r="A1065" s="729">
        <v>1050</v>
      </c>
      <c r="B1065" s="742" t="str">
        <f>IF(基本情報入力シート!C1102="","",基本情報入力シート!C1102)</f>
        <v/>
      </c>
      <c r="C1065" s="750"/>
      <c r="D1065" s="750"/>
      <c r="E1065" s="750"/>
      <c r="F1065" s="750"/>
      <c r="G1065" s="750"/>
      <c r="H1065" s="750"/>
      <c r="I1065" s="761"/>
      <c r="J1065" s="767" t="str">
        <f>IF(基本情報入力シート!M1102="","",基本情報入力シート!M1102)</f>
        <v/>
      </c>
      <c r="K1065" s="768" t="str">
        <f>IF(基本情報入力シート!R1102="","",基本情報入力シート!R1102)</f>
        <v/>
      </c>
      <c r="L1065" s="768" t="str">
        <f>IF(基本情報入力シート!W1102="","",基本情報入力シート!W1102)</f>
        <v/>
      </c>
      <c r="M1065" s="784" t="str">
        <f>IF(基本情報入力シート!X1102="","",基本情報入力シート!X1102)</f>
        <v/>
      </c>
      <c r="N1065" s="796" t="str">
        <f>IF(基本情報入力シート!Y1102="","",基本情報入力シート!Y1102)</f>
        <v/>
      </c>
      <c r="O1065" s="804"/>
      <c r="P1065" s="808"/>
      <c r="Q1065" s="813"/>
      <c r="R1065" s="820"/>
      <c r="S1065" s="825"/>
      <c r="T1065" s="830" t="str">
        <f>IFERROR(S1065*VLOOKUP(AE1065,'【参考】数式用3'!$AD$3:$BA$14,MATCH(N1065,'【参考】数式用3'!$AD$2:$BA$2,0)),"")</f>
        <v/>
      </c>
      <c r="U1065" s="835"/>
      <c r="V1065" s="842"/>
      <c r="W1065" s="843"/>
      <c r="X1065" s="852" t="str">
        <f>IFERROR(V1065*VLOOKUP(AF1065,'【参考】数式用3'!$AD$15:$BA$23,MATCH(N1065,'【参考】数式用3'!$AD$2:$BA$2,0)),"")</f>
        <v/>
      </c>
      <c r="Y1065" s="861"/>
      <c r="Z1065" s="864"/>
      <c r="AA1065" s="870"/>
      <c r="AB1065" s="852" t="str">
        <f>IFERROR(AA1065*VLOOKUP(AG1065,'【参考】数式用3'!$AD$24:$BA$27,MATCH(N1065,'【参考】数式用3'!$AD$2:$BA$2,0)),"")</f>
        <v/>
      </c>
      <c r="AC1065" s="878"/>
      <c r="AD1065" s="881" t="str">
        <f t="shared" si="64"/>
        <v/>
      </c>
      <c r="AE1065" s="884" t="str">
        <f t="shared" si="65"/>
        <v/>
      </c>
      <c r="AF1065" s="884" t="str">
        <f t="shared" si="66"/>
        <v/>
      </c>
      <c r="AG1065" s="884" t="str">
        <f t="shared" si="67"/>
        <v/>
      </c>
    </row>
    <row r="1066" spans="1:33" ht="24.9" customHeight="1">
      <c r="A1066" s="729">
        <v>1051</v>
      </c>
      <c r="B1066" s="742" t="str">
        <f>IF(基本情報入力シート!C1103="","",基本情報入力シート!C1103)</f>
        <v/>
      </c>
      <c r="C1066" s="750"/>
      <c r="D1066" s="750"/>
      <c r="E1066" s="750"/>
      <c r="F1066" s="750"/>
      <c r="G1066" s="750"/>
      <c r="H1066" s="750"/>
      <c r="I1066" s="761"/>
      <c r="J1066" s="767" t="str">
        <f>IF(基本情報入力シート!M1103="","",基本情報入力シート!M1103)</f>
        <v/>
      </c>
      <c r="K1066" s="768" t="str">
        <f>IF(基本情報入力シート!R1103="","",基本情報入力シート!R1103)</f>
        <v/>
      </c>
      <c r="L1066" s="768" t="str">
        <f>IF(基本情報入力シート!W1103="","",基本情報入力シート!W1103)</f>
        <v/>
      </c>
      <c r="M1066" s="784" t="str">
        <f>IF(基本情報入力シート!X1103="","",基本情報入力シート!X1103)</f>
        <v/>
      </c>
      <c r="N1066" s="796" t="str">
        <f>IF(基本情報入力シート!Y1103="","",基本情報入力シート!Y1103)</f>
        <v/>
      </c>
      <c r="O1066" s="804"/>
      <c r="P1066" s="808"/>
      <c r="Q1066" s="813"/>
      <c r="R1066" s="820"/>
      <c r="S1066" s="825"/>
      <c r="T1066" s="830" t="str">
        <f>IFERROR(S1066*VLOOKUP(AE1066,'【参考】数式用3'!$AD$3:$BA$14,MATCH(N1066,'【参考】数式用3'!$AD$2:$BA$2,0)),"")</f>
        <v/>
      </c>
      <c r="U1066" s="835"/>
      <c r="V1066" s="842"/>
      <c r="W1066" s="843"/>
      <c r="X1066" s="852" t="str">
        <f>IFERROR(V1066*VLOOKUP(AF1066,'【参考】数式用3'!$AD$15:$BA$23,MATCH(N1066,'【参考】数式用3'!$AD$2:$BA$2,0)),"")</f>
        <v/>
      </c>
      <c r="Y1066" s="861"/>
      <c r="Z1066" s="864"/>
      <c r="AA1066" s="870"/>
      <c r="AB1066" s="852" t="str">
        <f>IFERROR(AA1066*VLOOKUP(AG1066,'【参考】数式用3'!$AD$24:$BA$27,MATCH(N1066,'【参考】数式用3'!$AD$2:$BA$2,0)),"")</f>
        <v/>
      </c>
      <c r="AC1066" s="878"/>
      <c r="AD1066" s="881" t="str">
        <f t="shared" si="64"/>
        <v/>
      </c>
      <c r="AE1066" s="884" t="str">
        <f t="shared" si="65"/>
        <v/>
      </c>
      <c r="AF1066" s="884" t="str">
        <f t="shared" si="66"/>
        <v/>
      </c>
      <c r="AG1066" s="884" t="str">
        <f t="shared" si="67"/>
        <v/>
      </c>
    </row>
    <row r="1067" spans="1:33" ht="24.9" customHeight="1">
      <c r="A1067" s="729">
        <v>1052</v>
      </c>
      <c r="B1067" s="742" t="str">
        <f>IF(基本情報入力シート!C1104="","",基本情報入力シート!C1104)</f>
        <v/>
      </c>
      <c r="C1067" s="750"/>
      <c r="D1067" s="750"/>
      <c r="E1067" s="750"/>
      <c r="F1067" s="750"/>
      <c r="G1067" s="750"/>
      <c r="H1067" s="750"/>
      <c r="I1067" s="761"/>
      <c r="J1067" s="767" t="str">
        <f>IF(基本情報入力シート!M1104="","",基本情報入力シート!M1104)</f>
        <v/>
      </c>
      <c r="K1067" s="768" t="str">
        <f>IF(基本情報入力シート!R1104="","",基本情報入力シート!R1104)</f>
        <v/>
      </c>
      <c r="L1067" s="768" t="str">
        <f>IF(基本情報入力シート!W1104="","",基本情報入力シート!W1104)</f>
        <v/>
      </c>
      <c r="M1067" s="784" t="str">
        <f>IF(基本情報入力シート!X1104="","",基本情報入力シート!X1104)</f>
        <v/>
      </c>
      <c r="N1067" s="796" t="str">
        <f>IF(基本情報入力シート!Y1104="","",基本情報入力シート!Y1104)</f>
        <v/>
      </c>
      <c r="O1067" s="804"/>
      <c r="P1067" s="808"/>
      <c r="Q1067" s="813"/>
      <c r="R1067" s="820"/>
      <c r="S1067" s="825"/>
      <c r="T1067" s="830" t="str">
        <f>IFERROR(S1067*VLOOKUP(AE1067,'【参考】数式用3'!$AD$3:$BA$14,MATCH(N1067,'【参考】数式用3'!$AD$2:$BA$2,0)),"")</f>
        <v/>
      </c>
      <c r="U1067" s="835"/>
      <c r="V1067" s="842"/>
      <c r="W1067" s="843"/>
      <c r="X1067" s="852" t="str">
        <f>IFERROR(V1067*VLOOKUP(AF1067,'【参考】数式用3'!$AD$15:$BA$23,MATCH(N1067,'【参考】数式用3'!$AD$2:$BA$2,0)),"")</f>
        <v/>
      </c>
      <c r="Y1067" s="861"/>
      <c r="Z1067" s="864"/>
      <c r="AA1067" s="870"/>
      <c r="AB1067" s="852" t="str">
        <f>IFERROR(AA1067*VLOOKUP(AG1067,'【参考】数式用3'!$AD$24:$BA$27,MATCH(N1067,'【参考】数式用3'!$AD$2:$BA$2,0)),"")</f>
        <v/>
      </c>
      <c r="AC1067" s="878"/>
      <c r="AD1067" s="881" t="str">
        <f t="shared" si="64"/>
        <v/>
      </c>
      <c r="AE1067" s="884" t="str">
        <f t="shared" si="65"/>
        <v/>
      </c>
      <c r="AF1067" s="884" t="str">
        <f t="shared" si="66"/>
        <v/>
      </c>
      <c r="AG1067" s="884" t="str">
        <f t="shared" si="67"/>
        <v/>
      </c>
    </row>
    <row r="1068" spans="1:33" ht="24.9" customHeight="1">
      <c r="A1068" s="729">
        <v>1053</v>
      </c>
      <c r="B1068" s="742" t="str">
        <f>IF(基本情報入力シート!C1105="","",基本情報入力シート!C1105)</f>
        <v/>
      </c>
      <c r="C1068" s="750"/>
      <c r="D1068" s="750"/>
      <c r="E1068" s="750"/>
      <c r="F1068" s="750"/>
      <c r="G1068" s="750"/>
      <c r="H1068" s="750"/>
      <c r="I1068" s="761"/>
      <c r="J1068" s="767" t="str">
        <f>IF(基本情報入力シート!M1105="","",基本情報入力シート!M1105)</f>
        <v/>
      </c>
      <c r="K1068" s="768" t="str">
        <f>IF(基本情報入力シート!R1105="","",基本情報入力シート!R1105)</f>
        <v/>
      </c>
      <c r="L1068" s="768" t="str">
        <f>IF(基本情報入力シート!W1105="","",基本情報入力シート!W1105)</f>
        <v/>
      </c>
      <c r="M1068" s="784" t="str">
        <f>IF(基本情報入力シート!X1105="","",基本情報入力シート!X1105)</f>
        <v/>
      </c>
      <c r="N1068" s="796" t="str">
        <f>IF(基本情報入力シート!Y1105="","",基本情報入力シート!Y1105)</f>
        <v/>
      </c>
      <c r="O1068" s="804"/>
      <c r="P1068" s="808"/>
      <c r="Q1068" s="813"/>
      <c r="R1068" s="820"/>
      <c r="S1068" s="825"/>
      <c r="T1068" s="830" t="str">
        <f>IFERROR(S1068*VLOOKUP(AE1068,'【参考】数式用3'!$AD$3:$BA$14,MATCH(N1068,'【参考】数式用3'!$AD$2:$BA$2,0)),"")</f>
        <v/>
      </c>
      <c r="U1068" s="835"/>
      <c r="V1068" s="842"/>
      <c r="W1068" s="843"/>
      <c r="X1068" s="852" t="str">
        <f>IFERROR(V1068*VLOOKUP(AF1068,'【参考】数式用3'!$AD$15:$BA$23,MATCH(N1068,'【参考】数式用3'!$AD$2:$BA$2,0)),"")</f>
        <v/>
      </c>
      <c r="Y1068" s="861"/>
      <c r="Z1068" s="864"/>
      <c r="AA1068" s="870"/>
      <c r="AB1068" s="852" t="str">
        <f>IFERROR(AA1068*VLOOKUP(AG1068,'【参考】数式用3'!$AD$24:$BA$27,MATCH(N1068,'【参考】数式用3'!$AD$2:$BA$2,0)),"")</f>
        <v/>
      </c>
      <c r="AC1068" s="878"/>
      <c r="AD1068" s="881" t="str">
        <f t="shared" si="64"/>
        <v/>
      </c>
      <c r="AE1068" s="884" t="str">
        <f t="shared" si="65"/>
        <v/>
      </c>
      <c r="AF1068" s="884" t="str">
        <f t="shared" si="66"/>
        <v/>
      </c>
      <c r="AG1068" s="884" t="str">
        <f t="shared" si="67"/>
        <v/>
      </c>
    </row>
    <row r="1069" spans="1:33" ht="24.9" customHeight="1">
      <c r="A1069" s="729">
        <v>1054</v>
      </c>
      <c r="B1069" s="742" t="str">
        <f>IF(基本情報入力シート!C1106="","",基本情報入力シート!C1106)</f>
        <v/>
      </c>
      <c r="C1069" s="750"/>
      <c r="D1069" s="750"/>
      <c r="E1069" s="750"/>
      <c r="F1069" s="750"/>
      <c r="G1069" s="750"/>
      <c r="H1069" s="750"/>
      <c r="I1069" s="761"/>
      <c r="J1069" s="767" t="str">
        <f>IF(基本情報入力シート!M1106="","",基本情報入力シート!M1106)</f>
        <v/>
      </c>
      <c r="K1069" s="768" t="str">
        <f>IF(基本情報入力シート!R1106="","",基本情報入力シート!R1106)</f>
        <v/>
      </c>
      <c r="L1069" s="768" t="str">
        <f>IF(基本情報入力シート!W1106="","",基本情報入力シート!W1106)</f>
        <v/>
      </c>
      <c r="M1069" s="784" t="str">
        <f>IF(基本情報入力シート!X1106="","",基本情報入力シート!X1106)</f>
        <v/>
      </c>
      <c r="N1069" s="796" t="str">
        <f>IF(基本情報入力シート!Y1106="","",基本情報入力シート!Y1106)</f>
        <v/>
      </c>
      <c r="O1069" s="804"/>
      <c r="P1069" s="808"/>
      <c r="Q1069" s="813"/>
      <c r="R1069" s="820"/>
      <c r="S1069" s="825"/>
      <c r="T1069" s="830" t="str">
        <f>IFERROR(S1069*VLOOKUP(AE1069,'【参考】数式用3'!$AD$3:$BA$14,MATCH(N1069,'【参考】数式用3'!$AD$2:$BA$2,0)),"")</f>
        <v/>
      </c>
      <c r="U1069" s="835"/>
      <c r="V1069" s="842"/>
      <c r="W1069" s="843"/>
      <c r="X1069" s="852" t="str">
        <f>IFERROR(V1069*VLOOKUP(AF1069,'【参考】数式用3'!$AD$15:$BA$23,MATCH(N1069,'【参考】数式用3'!$AD$2:$BA$2,0)),"")</f>
        <v/>
      </c>
      <c r="Y1069" s="861"/>
      <c r="Z1069" s="864"/>
      <c r="AA1069" s="870"/>
      <c r="AB1069" s="852" t="str">
        <f>IFERROR(AA1069*VLOOKUP(AG1069,'【参考】数式用3'!$AD$24:$BA$27,MATCH(N1069,'【参考】数式用3'!$AD$2:$BA$2,0)),"")</f>
        <v/>
      </c>
      <c r="AC1069" s="878"/>
      <c r="AD1069" s="881" t="str">
        <f t="shared" si="64"/>
        <v/>
      </c>
      <c r="AE1069" s="884" t="str">
        <f t="shared" si="65"/>
        <v/>
      </c>
      <c r="AF1069" s="884" t="str">
        <f t="shared" si="66"/>
        <v/>
      </c>
      <c r="AG1069" s="884" t="str">
        <f t="shared" si="67"/>
        <v/>
      </c>
    </row>
    <row r="1070" spans="1:33" ht="24.9" customHeight="1">
      <c r="A1070" s="729">
        <v>1055</v>
      </c>
      <c r="B1070" s="742" t="str">
        <f>IF(基本情報入力シート!C1107="","",基本情報入力シート!C1107)</f>
        <v/>
      </c>
      <c r="C1070" s="750"/>
      <c r="D1070" s="750"/>
      <c r="E1070" s="750"/>
      <c r="F1070" s="750"/>
      <c r="G1070" s="750"/>
      <c r="H1070" s="750"/>
      <c r="I1070" s="761"/>
      <c r="J1070" s="767" t="str">
        <f>IF(基本情報入力シート!M1107="","",基本情報入力シート!M1107)</f>
        <v/>
      </c>
      <c r="K1070" s="768" t="str">
        <f>IF(基本情報入力シート!R1107="","",基本情報入力シート!R1107)</f>
        <v/>
      </c>
      <c r="L1070" s="768" t="str">
        <f>IF(基本情報入力シート!W1107="","",基本情報入力シート!W1107)</f>
        <v/>
      </c>
      <c r="M1070" s="784" t="str">
        <f>IF(基本情報入力シート!X1107="","",基本情報入力シート!X1107)</f>
        <v/>
      </c>
      <c r="N1070" s="796" t="str">
        <f>IF(基本情報入力シート!Y1107="","",基本情報入力シート!Y1107)</f>
        <v/>
      </c>
      <c r="O1070" s="804"/>
      <c r="P1070" s="808"/>
      <c r="Q1070" s="813"/>
      <c r="R1070" s="820"/>
      <c r="S1070" s="825"/>
      <c r="T1070" s="830" t="str">
        <f>IFERROR(S1070*VLOOKUP(AE1070,'【参考】数式用3'!$AD$3:$BA$14,MATCH(N1070,'【参考】数式用3'!$AD$2:$BA$2,0)),"")</f>
        <v/>
      </c>
      <c r="U1070" s="835"/>
      <c r="V1070" s="842"/>
      <c r="W1070" s="843"/>
      <c r="X1070" s="852" t="str">
        <f>IFERROR(V1070*VLOOKUP(AF1070,'【参考】数式用3'!$AD$15:$BA$23,MATCH(N1070,'【参考】数式用3'!$AD$2:$BA$2,0)),"")</f>
        <v/>
      </c>
      <c r="Y1070" s="861"/>
      <c r="Z1070" s="864"/>
      <c r="AA1070" s="870"/>
      <c r="AB1070" s="852" t="str">
        <f>IFERROR(AA1070*VLOOKUP(AG1070,'【参考】数式用3'!$AD$24:$BA$27,MATCH(N1070,'【参考】数式用3'!$AD$2:$BA$2,0)),"")</f>
        <v/>
      </c>
      <c r="AC1070" s="878"/>
      <c r="AD1070" s="881" t="str">
        <f t="shared" si="64"/>
        <v/>
      </c>
      <c r="AE1070" s="884" t="str">
        <f t="shared" si="65"/>
        <v/>
      </c>
      <c r="AF1070" s="884" t="str">
        <f t="shared" si="66"/>
        <v/>
      </c>
      <c r="AG1070" s="884" t="str">
        <f t="shared" si="67"/>
        <v/>
      </c>
    </row>
    <row r="1071" spans="1:33" ht="24.9" customHeight="1">
      <c r="A1071" s="729">
        <v>1056</v>
      </c>
      <c r="B1071" s="742" t="str">
        <f>IF(基本情報入力シート!C1108="","",基本情報入力シート!C1108)</f>
        <v/>
      </c>
      <c r="C1071" s="750"/>
      <c r="D1071" s="750"/>
      <c r="E1071" s="750"/>
      <c r="F1071" s="750"/>
      <c r="G1071" s="750"/>
      <c r="H1071" s="750"/>
      <c r="I1071" s="761"/>
      <c r="J1071" s="767" t="str">
        <f>IF(基本情報入力シート!M1108="","",基本情報入力シート!M1108)</f>
        <v/>
      </c>
      <c r="K1071" s="768" t="str">
        <f>IF(基本情報入力シート!R1108="","",基本情報入力シート!R1108)</f>
        <v/>
      </c>
      <c r="L1071" s="768" t="str">
        <f>IF(基本情報入力シート!W1108="","",基本情報入力シート!W1108)</f>
        <v/>
      </c>
      <c r="M1071" s="784" t="str">
        <f>IF(基本情報入力シート!X1108="","",基本情報入力シート!X1108)</f>
        <v/>
      </c>
      <c r="N1071" s="796" t="str">
        <f>IF(基本情報入力シート!Y1108="","",基本情報入力シート!Y1108)</f>
        <v/>
      </c>
      <c r="O1071" s="804"/>
      <c r="P1071" s="808"/>
      <c r="Q1071" s="813"/>
      <c r="R1071" s="820"/>
      <c r="S1071" s="825"/>
      <c r="T1071" s="830" t="str">
        <f>IFERROR(S1071*VLOOKUP(AE1071,'【参考】数式用3'!$AD$3:$BA$14,MATCH(N1071,'【参考】数式用3'!$AD$2:$BA$2,0)),"")</f>
        <v/>
      </c>
      <c r="U1071" s="835"/>
      <c r="V1071" s="842"/>
      <c r="W1071" s="843"/>
      <c r="X1071" s="852" t="str">
        <f>IFERROR(V1071*VLOOKUP(AF1071,'【参考】数式用3'!$AD$15:$BA$23,MATCH(N1071,'【参考】数式用3'!$AD$2:$BA$2,0)),"")</f>
        <v/>
      </c>
      <c r="Y1071" s="861"/>
      <c r="Z1071" s="864"/>
      <c r="AA1071" s="870"/>
      <c r="AB1071" s="852" t="str">
        <f>IFERROR(AA1071*VLOOKUP(AG1071,'【参考】数式用3'!$AD$24:$BA$27,MATCH(N1071,'【参考】数式用3'!$AD$2:$BA$2,0)),"")</f>
        <v/>
      </c>
      <c r="AC1071" s="878"/>
      <c r="AD1071" s="881" t="str">
        <f t="shared" si="64"/>
        <v/>
      </c>
      <c r="AE1071" s="884" t="str">
        <f t="shared" si="65"/>
        <v/>
      </c>
      <c r="AF1071" s="884" t="str">
        <f t="shared" si="66"/>
        <v/>
      </c>
      <c r="AG1071" s="884" t="str">
        <f t="shared" si="67"/>
        <v/>
      </c>
    </row>
    <row r="1072" spans="1:33" ht="24.9" customHeight="1">
      <c r="A1072" s="729">
        <v>1057</v>
      </c>
      <c r="B1072" s="742" t="str">
        <f>IF(基本情報入力シート!C1109="","",基本情報入力シート!C1109)</f>
        <v/>
      </c>
      <c r="C1072" s="750"/>
      <c r="D1072" s="750"/>
      <c r="E1072" s="750"/>
      <c r="F1072" s="750"/>
      <c r="G1072" s="750"/>
      <c r="H1072" s="750"/>
      <c r="I1072" s="761"/>
      <c r="J1072" s="767" t="str">
        <f>IF(基本情報入力シート!M1109="","",基本情報入力シート!M1109)</f>
        <v/>
      </c>
      <c r="K1072" s="768" t="str">
        <f>IF(基本情報入力シート!R1109="","",基本情報入力シート!R1109)</f>
        <v/>
      </c>
      <c r="L1072" s="768" t="str">
        <f>IF(基本情報入力シート!W1109="","",基本情報入力シート!W1109)</f>
        <v/>
      </c>
      <c r="M1072" s="784" t="str">
        <f>IF(基本情報入力シート!X1109="","",基本情報入力シート!X1109)</f>
        <v/>
      </c>
      <c r="N1072" s="796" t="str">
        <f>IF(基本情報入力シート!Y1109="","",基本情報入力シート!Y1109)</f>
        <v/>
      </c>
      <c r="O1072" s="804"/>
      <c r="P1072" s="808"/>
      <c r="Q1072" s="813"/>
      <c r="R1072" s="820"/>
      <c r="S1072" s="825"/>
      <c r="T1072" s="830" t="str">
        <f>IFERROR(S1072*VLOOKUP(AE1072,'【参考】数式用3'!$AD$3:$BA$14,MATCH(N1072,'【参考】数式用3'!$AD$2:$BA$2,0)),"")</f>
        <v/>
      </c>
      <c r="U1072" s="835"/>
      <c r="V1072" s="842"/>
      <c r="W1072" s="843"/>
      <c r="X1072" s="852" t="str">
        <f>IFERROR(V1072*VLOOKUP(AF1072,'【参考】数式用3'!$AD$15:$BA$23,MATCH(N1072,'【参考】数式用3'!$AD$2:$BA$2,0)),"")</f>
        <v/>
      </c>
      <c r="Y1072" s="861"/>
      <c r="Z1072" s="864"/>
      <c r="AA1072" s="870"/>
      <c r="AB1072" s="852" t="str">
        <f>IFERROR(AA1072*VLOOKUP(AG1072,'【参考】数式用3'!$AD$24:$BA$27,MATCH(N1072,'【参考】数式用3'!$AD$2:$BA$2,0)),"")</f>
        <v/>
      </c>
      <c r="AC1072" s="878"/>
      <c r="AD1072" s="881" t="str">
        <f t="shared" si="64"/>
        <v/>
      </c>
      <c r="AE1072" s="884" t="str">
        <f t="shared" si="65"/>
        <v/>
      </c>
      <c r="AF1072" s="884" t="str">
        <f t="shared" si="66"/>
        <v/>
      </c>
      <c r="AG1072" s="884" t="str">
        <f t="shared" si="67"/>
        <v/>
      </c>
    </row>
    <row r="1073" spans="1:33" ht="24.9" customHeight="1">
      <c r="A1073" s="729">
        <v>1058</v>
      </c>
      <c r="B1073" s="742" t="str">
        <f>IF(基本情報入力シート!C1110="","",基本情報入力シート!C1110)</f>
        <v/>
      </c>
      <c r="C1073" s="750"/>
      <c r="D1073" s="750"/>
      <c r="E1073" s="750"/>
      <c r="F1073" s="750"/>
      <c r="G1073" s="750"/>
      <c r="H1073" s="750"/>
      <c r="I1073" s="761"/>
      <c r="J1073" s="767" t="str">
        <f>IF(基本情報入力シート!M1110="","",基本情報入力シート!M1110)</f>
        <v/>
      </c>
      <c r="K1073" s="768" t="str">
        <f>IF(基本情報入力シート!R1110="","",基本情報入力シート!R1110)</f>
        <v/>
      </c>
      <c r="L1073" s="768" t="str">
        <f>IF(基本情報入力シート!W1110="","",基本情報入力シート!W1110)</f>
        <v/>
      </c>
      <c r="M1073" s="784" t="str">
        <f>IF(基本情報入力シート!X1110="","",基本情報入力シート!X1110)</f>
        <v/>
      </c>
      <c r="N1073" s="796" t="str">
        <f>IF(基本情報入力シート!Y1110="","",基本情報入力シート!Y1110)</f>
        <v/>
      </c>
      <c r="O1073" s="804"/>
      <c r="P1073" s="808"/>
      <c r="Q1073" s="813"/>
      <c r="R1073" s="820"/>
      <c r="S1073" s="825"/>
      <c r="T1073" s="830" t="str">
        <f>IFERROR(S1073*VLOOKUP(AE1073,'【参考】数式用3'!$AD$3:$BA$14,MATCH(N1073,'【参考】数式用3'!$AD$2:$BA$2,0)),"")</f>
        <v/>
      </c>
      <c r="U1073" s="835"/>
      <c r="V1073" s="842"/>
      <c r="W1073" s="843"/>
      <c r="X1073" s="852" t="str">
        <f>IFERROR(V1073*VLOOKUP(AF1073,'【参考】数式用3'!$AD$15:$BA$23,MATCH(N1073,'【参考】数式用3'!$AD$2:$BA$2,0)),"")</f>
        <v/>
      </c>
      <c r="Y1073" s="861"/>
      <c r="Z1073" s="864"/>
      <c r="AA1073" s="870"/>
      <c r="AB1073" s="852" t="str">
        <f>IFERROR(AA1073*VLOOKUP(AG1073,'【参考】数式用3'!$AD$24:$BA$27,MATCH(N1073,'【参考】数式用3'!$AD$2:$BA$2,0)),"")</f>
        <v/>
      </c>
      <c r="AC1073" s="878"/>
      <c r="AD1073" s="881" t="str">
        <f t="shared" si="64"/>
        <v/>
      </c>
      <c r="AE1073" s="884" t="str">
        <f t="shared" si="65"/>
        <v/>
      </c>
      <c r="AF1073" s="884" t="str">
        <f t="shared" si="66"/>
        <v/>
      </c>
      <c r="AG1073" s="884" t="str">
        <f t="shared" si="67"/>
        <v/>
      </c>
    </row>
    <row r="1074" spans="1:33" ht="24.9" customHeight="1">
      <c r="A1074" s="729">
        <v>1059</v>
      </c>
      <c r="B1074" s="742" t="str">
        <f>IF(基本情報入力シート!C1111="","",基本情報入力シート!C1111)</f>
        <v/>
      </c>
      <c r="C1074" s="750"/>
      <c r="D1074" s="750"/>
      <c r="E1074" s="750"/>
      <c r="F1074" s="750"/>
      <c r="G1074" s="750"/>
      <c r="H1074" s="750"/>
      <c r="I1074" s="761"/>
      <c r="J1074" s="767" t="str">
        <f>IF(基本情報入力シート!M1111="","",基本情報入力シート!M1111)</f>
        <v/>
      </c>
      <c r="K1074" s="768" t="str">
        <f>IF(基本情報入力シート!R1111="","",基本情報入力シート!R1111)</f>
        <v/>
      </c>
      <c r="L1074" s="768" t="str">
        <f>IF(基本情報入力シート!W1111="","",基本情報入力シート!W1111)</f>
        <v/>
      </c>
      <c r="M1074" s="784" t="str">
        <f>IF(基本情報入力シート!X1111="","",基本情報入力シート!X1111)</f>
        <v/>
      </c>
      <c r="N1074" s="796" t="str">
        <f>IF(基本情報入力シート!Y1111="","",基本情報入力シート!Y1111)</f>
        <v/>
      </c>
      <c r="O1074" s="804"/>
      <c r="P1074" s="808"/>
      <c r="Q1074" s="813"/>
      <c r="R1074" s="820"/>
      <c r="S1074" s="825"/>
      <c r="T1074" s="830" t="str">
        <f>IFERROR(S1074*VLOOKUP(AE1074,'【参考】数式用3'!$AD$3:$BA$14,MATCH(N1074,'【参考】数式用3'!$AD$2:$BA$2,0)),"")</f>
        <v/>
      </c>
      <c r="U1074" s="835"/>
      <c r="V1074" s="842"/>
      <c r="W1074" s="843"/>
      <c r="X1074" s="852" t="str">
        <f>IFERROR(V1074*VLOOKUP(AF1074,'【参考】数式用3'!$AD$15:$BA$23,MATCH(N1074,'【参考】数式用3'!$AD$2:$BA$2,0)),"")</f>
        <v/>
      </c>
      <c r="Y1074" s="861"/>
      <c r="Z1074" s="864"/>
      <c r="AA1074" s="870"/>
      <c r="AB1074" s="852" t="str">
        <f>IFERROR(AA1074*VLOOKUP(AG1074,'【参考】数式用3'!$AD$24:$BA$27,MATCH(N1074,'【参考】数式用3'!$AD$2:$BA$2,0)),"")</f>
        <v/>
      </c>
      <c r="AC1074" s="878"/>
      <c r="AD1074" s="881" t="str">
        <f t="shared" si="64"/>
        <v/>
      </c>
      <c r="AE1074" s="884" t="str">
        <f t="shared" si="65"/>
        <v/>
      </c>
      <c r="AF1074" s="884" t="str">
        <f t="shared" si="66"/>
        <v/>
      </c>
      <c r="AG1074" s="884" t="str">
        <f t="shared" si="67"/>
        <v/>
      </c>
    </row>
    <row r="1075" spans="1:33" ht="24.9" customHeight="1">
      <c r="A1075" s="729">
        <v>1060</v>
      </c>
      <c r="B1075" s="742" t="str">
        <f>IF(基本情報入力シート!C1112="","",基本情報入力シート!C1112)</f>
        <v/>
      </c>
      <c r="C1075" s="750"/>
      <c r="D1075" s="750"/>
      <c r="E1075" s="750"/>
      <c r="F1075" s="750"/>
      <c r="G1075" s="750"/>
      <c r="H1075" s="750"/>
      <c r="I1075" s="761"/>
      <c r="J1075" s="767" t="str">
        <f>IF(基本情報入力シート!M1112="","",基本情報入力シート!M1112)</f>
        <v/>
      </c>
      <c r="K1075" s="768" t="str">
        <f>IF(基本情報入力シート!R1112="","",基本情報入力シート!R1112)</f>
        <v/>
      </c>
      <c r="L1075" s="768" t="str">
        <f>IF(基本情報入力シート!W1112="","",基本情報入力シート!W1112)</f>
        <v/>
      </c>
      <c r="M1075" s="784" t="str">
        <f>IF(基本情報入力シート!X1112="","",基本情報入力シート!X1112)</f>
        <v/>
      </c>
      <c r="N1075" s="796" t="str">
        <f>IF(基本情報入力シート!Y1112="","",基本情報入力シート!Y1112)</f>
        <v/>
      </c>
      <c r="O1075" s="804"/>
      <c r="P1075" s="808"/>
      <c r="Q1075" s="813"/>
      <c r="R1075" s="820"/>
      <c r="S1075" s="825"/>
      <c r="T1075" s="830" t="str">
        <f>IFERROR(S1075*VLOOKUP(AE1075,'【参考】数式用3'!$AD$3:$BA$14,MATCH(N1075,'【参考】数式用3'!$AD$2:$BA$2,0)),"")</f>
        <v/>
      </c>
      <c r="U1075" s="835"/>
      <c r="V1075" s="842"/>
      <c r="W1075" s="843"/>
      <c r="X1075" s="852" t="str">
        <f>IFERROR(V1075*VLOOKUP(AF1075,'【参考】数式用3'!$AD$15:$BA$23,MATCH(N1075,'【参考】数式用3'!$AD$2:$BA$2,0)),"")</f>
        <v/>
      </c>
      <c r="Y1075" s="861"/>
      <c r="Z1075" s="864"/>
      <c r="AA1075" s="870"/>
      <c r="AB1075" s="852" t="str">
        <f>IFERROR(AA1075*VLOOKUP(AG1075,'【参考】数式用3'!$AD$24:$BA$27,MATCH(N1075,'【参考】数式用3'!$AD$2:$BA$2,0)),"")</f>
        <v/>
      </c>
      <c r="AC1075" s="878"/>
      <c r="AD1075" s="881" t="str">
        <f t="shared" si="64"/>
        <v/>
      </c>
      <c r="AE1075" s="884" t="str">
        <f t="shared" si="65"/>
        <v/>
      </c>
      <c r="AF1075" s="884" t="str">
        <f t="shared" si="66"/>
        <v/>
      </c>
      <c r="AG1075" s="884" t="str">
        <f t="shared" si="67"/>
        <v/>
      </c>
    </row>
    <row r="1076" spans="1:33" ht="24.9" customHeight="1">
      <c r="A1076" s="729">
        <v>1061</v>
      </c>
      <c r="B1076" s="742" t="str">
        <f>IF(基本情報入力シート!C1113="","",基本情報入力シート!C1113)</f>
        <v/>
      </c>
      <c r="C1076" s="750"/>
      <c r="D1076" s="750"/>
      <c r="E1076" s="750"/>
      <c r="F1076" s="750"/>
      <c r="G1076" s="750"/>
      <c r="H1076" s="750"/>
      <c r="I1076" s="761"/>
      <c r="J1076" s="767" t="str">
        <f>IF(基本情報入力シート!M1113="","",基本情報入力シート!M1113)</f>
        <v/>
      </c>
      <c r="K1076" s="768" t="str">
        <f>IF(基本情報入力シート!R1113="","",基本情報入力シート!R1113)</f>
        <v/>
      </c>
      <c r="L1076" s="768" t="str">
        <f>IF(基本情報入力シート!W1113="","",基本情報入力シート!W1113)</f>
        <v/>
      </c>
      <c r="M1076" s="784" t="str">
        <f>IF(基本情報入力シート!X1113="","",基本情報入力シート!X1113)</f>
        <v/>
      </c>
      <c r="N1076" s="796" t="str">
        <f>IF(基本情報入力シート!Y1113="","",基本情報入力シート!Y1113)</f>
        <v/>
      </c>
      <c r="O1076" s="804"/>
      <c r="P1076" s="808"/>
      <c r="Q1076" s="813"/>
      <c r="R1076" s="820"/>
      <c r="S1076" s="825"/>
      <c r="T1076" s="830" t="str">
        <f>IFERROR(S1076*VLOOKUP(AE1076,'【参考】数式用3'!$AD$3:$BA$14,MATCH(N1076,'【参考】数式用3'!$AD$2:$BA$2,0)),"")</f>
        <v/>
      </c>
      <c r="U1076" s="835"/>
      <c r="V1076" s="842"/>
      <c r="W1076" s="843"/>
      <c r="X1076" s="852" t="str">
        <f>IFERROR(V1076*VLOOKUP(AF1076,'【参考】数式用3'!$AD$15:$BA$23,MATCH(N1076,'【参考】数式用3'!$AD$2:$BA$2,0)),"")</f>
        <v/>
      </c>
      <c r="Y1076" s="861"/>
      <c r="Z1076" s="864"/>
      <c r="AA1076" s="870"/>
      <c r="AB1076" s="852" t="str">
        <f>IFERROR(AA1076*VLOOKUP(AG1076,'【参考】数式用3'!$AD$24:$BA$27,MATCH(N1076,'【参考】数式用3'!$AD$2:$BA$2,0)),"")</f>
        <v/>
      </c>
      <c r="AC1076" s="878"/>
      <c r="AD1076" s="881" t="str">
        <f t="shared" si="64"/>
        <v/>
      </c>
      <c r="AE1076" s="884" t="str">
        <f t="shared" si="65"/>
        <v/>
      </c>
      <c r="AF1076" s="884" t="str">
        <f t="shared" si="66"/>
        <v/>
      </c>
      <c r="AG1076" s="884" t="str">
        <f t="shared" si="67"/>
        <v/>
      </c>
    </row>
    <row r="1077" spans="1:33" ht="24.9" customHeight="1">
      <c r="A1077" s="729">
        <v>1062</v>
      </c>
      <c r="B1077" s="742" t="str">
        <f>IF(基本情報入力シート!C1114="","",基本情報入力シート!C1114)</f>
        <v/>
      </c>
      <c r="C1077" s="750"/>
      <c r="D1077" s="750"/>
      <c r="E1077" s="750"/>
      <c r="F1077" s="750"/>
      <c r="G1077" s="750"/>
      <c r="H1077" s="750"/>
      <c r="I1077" s="761"/>
      <c r="J1077" s="767" t="str">
        <f>IF(基本情報入力シート!M1114="","",基本情報入力シート!M1114)</f>
        <v/>
      </c>
      <c r="K1077" s="768" t="str">
        <f>IF(基本情報入力シート!R1114="","",基本情報入力シート!R1114)</f>
        <v/>
      </c>
      <c r="L1077" s="768" t="str">
        <f>IF(基本情報入力シート!W1114="","",基本情報入力シート!W1114)</f>
        <v/>
      </c>
      <c r="M1077" s="784" t="str">
        <f>IF(基本情報入力シート!X1114="","",基本情報入力シート!X1114)</f>
        <v/>
      </c>
      <c r="N1077" s="796" t="str">
        <f>IF(基本情報入力シート!Y1114="","",基本情報入力シート!Y1114)</f>
        <v/>
      </c>
      <c r="O1077" s="804"/>
      <c r="P1077" s="808"/>
      <c r="Q1077" s="813"/>
      <c r="R1077" s="820"/>
      <c r="S1077" s="825"/>
      <c r="T1077" s="830" t="str">
        <f>IFERROR(S1077*VLOOKUP(AE1077,'【参考】数式用3'!$AD$3:$BA$14,MATCH(N1077,'【参考】数式用3'!$AD$2:$BA$2,0)),"")</f>
        <v/>
      </c>
      <c r="U1077" s="835"/>
      <c r="V1077" s="842"/>
      <c r="W1077" s="843"/>
      <c r="X1077" s="852" t="str">
        <f>IFERROR(V1077*VLOOKUP(AF1077,'【参考】数式用3'!$AD$15:$BA$23,MATCH(N1077,'【参考】数式用3'!$AD$2:$BA$2,0)),"")</f>
        <v/>
      </c>
      <c r="Y1077" s="861"/>
      <c r="Z1077" s="864"/>
      <c r="AA1077" s="870"/>
      <c r="AB1077" s="852" t="str">
        <f>IFERROR(AA1077*VLOOKUP(AG1077,'【参考】数式用3'!$AD$24:$BA$27,MATCH(N1077,'【参考】数式用3'!$AD$2:$BA$2,0)),"")</f>
        <v/>
      </c>
      <c r="AC1077" s="878"/>
      <c r="AD1077" s="881" t="str">
        <f t="shared" si="64"/>
        <v/>
      </c>
      <c r="AE1077" s="884" t="str">
        <f t="shared" si="65"/>
        <v/>
      </c>
      <c r="AF1077" s="884" t="str">
        <f t="shared" si="66"/>
        <v/>
      </c>
      <c r="AG1077" s="884" t="str">
        <f t="shared" si="67"/>
        <v/>
      </c>
    </row>
    <row r="1078" spans="1:33" ht="24.9" customHeight="1">
      <c r="A1078" s="729">
        <v>1063</v>
      </c>
      <c r="B1078" s="742" t="str">
        <f>IF(基本情報入力シート!C1115="","",基本情報入力シート!C1115)</f>
        <v/>
      </c>
      <c r="C1078" s="750"/>
      <c r="D1078" s="750"/>
      <c r="E1078" s="750"/>
      <c r="F1078" s="750"/>
      <c r="G1078" s="750"/>
      <c r="H1078" s="750"/>
      <c r="I1078" s="761"/>
      <c r="J1078" s="767" t="str">
        <f>IF(基本情報入力シート!M1115="","",基本情報入力シート!M1115)</f>
        <v/>
      </c>
      <c r="K1078" s="768" t="str">
        <f>IF(基本情報入力シート!R1115="","",基本情報入力シート!R1115)</f>
        <v/>
      </c>
      <c r="L1078" s="768" t="str">
        <f>IF(基本情報入力シート!W1115="","",基本情報入力シート!W1115)</f>
        <v/>
      </c>
      <c r="M1078" s="784" t="str">
        <f>IF(基本情報入力シート!X1115="","",基本情報入力シート!X1115)</f>
        <v/>
      </c>
      <c r="N1078" s="796" t="str">
        <f>IF(基本情報入力シート!Y1115="","",基本情報入力シート!Y1115)</f>
        <v/>
      </c>
      <c r="O1078" s="804"/>
      <c r="P1078" s="808"/>
      <c r="Q1078" s="813"/>
      <c r="R1078" s="820"/>
      <c r="S1078" s="825"/>
      <c r="T1078" s="830" t="str">
        <f>IFERROR(S1078*VLOOKUP(AE1078,'【参考】数式用3'!$AD$3:$BA$14,MATCH(N1078,'【参考】数式用3'!$AD$2:$BA$2,0)),"")</f>
        <v/>
      </c>
      <c r="U1078" s="835"/>
      <c r="V1078" s="842"/>
      <c r="W1078" s="843"/>
      <c r="X1078" s="852" t="str">
        <f>IFERROR(V1078*VLOOKUP(AF1078,'【参考】数式用3'!$AD$15:$BA$23,MATCH(N1078,'【参考】数式用3'!$AD$2:$BA$2,0)),"")</f>
        <v/>
      </c>
      <c r="Y1078" s="861"/>
      <c r="Z1078" s="864"/>
      <c r="AA1078" s="870"/>
      <c r="AB1078" s="852" t="str">
        <f>IFERROR(AA1078*VLOOKUP(AG1078,'【参考】数式用3'!$AD$24:$BA$27,MATCH(N1078,'【参考】数式用3'!$AD$2:$BA$2,0)),"")</f>
        <v/>
      </c>
      <c r="AC1078" s="878"/>
      <c r="AD1078" s="881" t="str">
        <f t="shared" si="64"/>
        <v/>
      </c>
      <c r="AE1078" s="884" t="str">
        <f t="shared" si="65"/>
        <v/>
      </c>
      <c r="AF1078" s="884" t="str">
        <f t="shared" si="66"/>
        <v/>
      </c>
      <c r="AG1078" s="884" t="str">
        <f t="shared" si="67"/>
        <v/>
      </c>
    </row>
    <row r="1079" spans="1:33" ht="24.9" customHeight="1">
      <c r="A1079" s="729">
        <v>1064</v>
      </c>
      <c r="B1079" s="742" t="str">
        <f>IF(基本情報入力シート!C1116="","",基本情報入力シート!C1116)</f>
        <v/>
      </c>
      <c r="C1079" s="750"/>
      <c r="D1079" s="750"/>
      <c r="E1079" s="750"/>
      <c r="F1079" s="750"/>
      <c r="G1079" s="750"/>
      <c r="H1079" s="750"/>
      <c r="I1079" s="761"/>
      <c r="J1079" s="767" t="str">
        <f>IF(基本情報入力シート!M1116="","",基本情報入力シート!M1116)</f>
        <v/>
      </c>
      <c r="K1079" s="768" t="str">
        <f>IF(基本情報入力シート!R1116="","",基本情報入力シート!R1116)</f>
        <v/>
      </c>
      <c r="L1079" s="768" t="str">
        <f>IF(基本情報入力シート!W1116="","",基本情報入力シート!W1116)</f>
        <v/>
      </c>
      <c r="M1079" s="784" t="str">
        <f>IF(基本情報入力シート!X1116="","",基本情報入力シート!X1116)</f>
        <v/>
      </c>
      <c r="N1079" s="796" t="str">
        <f>IF(基本情報入力シート!Y1116="","",基本情報入力シート!Y1116)</f>
        <v/>
      </c>
      <c r="O1079" s="804"/>
      <c r="P1079" s="808"/>
      <c r="Q1079" s="813"/>
      <c r="R1079" s="820"/>
      <c r="S1079" s="825"/>
      <c r="T1079" s="830" t="str">
        <f>IFERROR(S1079*VLOOKUP(AE1079,'【参考】数式用3'!$AD$3:$BA$14,MATCH(N1079,'【参考】数式用3'!$AD$2:$BA$2,0)),"")</f>
        <v/>
      </c>
      <c r="U1079" s="835"/>
      <c r="V1079" s="842"/>
      <c r="W1079" s="843"/>
      <c r="X1079" s="852" t="str">
        <f>IFERROR(V1079*VLOOKUP(AF1079,'【参考】数式用3'!$AD$15:$BA$23,MATCH(N1079,'【参考】数式用3'!$AD$2:$BA$2,0)),"")</f>
        <v/>
      </c>
      <c r="Y1079" s="861"/>
      <c r="Z1079" s="864"/>
      <c r="AA1079" s="870"/>
      <c r="AB1079" s="852" t="str">
        <f>IFERROR(AA1079*VLOOKUP(AG1079,'【参考】数式用3'!$AD$24:$BA$27,MATCH(N1079,'【参考】数式用3'!$AD$2:$BA$2,0)),"")</f>
        <v/>
      </c>
      <c r="AC1079" s="878"/>
      <c r="AD1079" s="881" t="str">
        <f t="shared" si="64"/>
        <v/>
      </c>
      <c r="AE1079" s="884" t="str">
        <f t="shared" si="65"/>
        <v/>
      </c>
      <c r="AF1079" s="884" t="str">
        <f t="shared" si="66"/>
        <v/>
      </c>
      <c r="AG1079" s="884" t="str">
        <f t="shared" si="67"/>
        <v/>
      </c>
    </row>
    <row r="1080" spans="1:33" ht="24.9" customHeight="1">
      <c r="A1080" s="729">
        <v>1065</v>
      </c>
      <c r="B1080" s="742" t="str">
        <f>IF(基本情報入力シート!C1117="","",基本情報入力シート!C1117)</f>
        <v/>
      </c>
      <c r="C1080" s="750"/>
      <c r="D1080" s="750"/>
      <c r="E1080" s="750"/>
      <c r="F1080" s="750"/>
      <c r="G1080" s="750"/>
      <c r="H1080" s="750"/>
      <c r="I1080" s="761"/>
      <c r="J1080" s="767" t="str">
        <f>IF(基本情報入力シート!M1117="","",基本情報入力シート!M1117)</f>
        <v/>
      </c>
      <c r="K1080" s="768" t="str">
        <f>IF(基本情報入力シート!R1117="","",基本情報入力シート!R1117)</f>
        <v/>
      </c>
      <c r="L1080" s="768" t="str">
        <f>IF(基本情報入力シート!W1117="","",基本情報入力シート!W1117)</f>
        <v/>
      </c>
      <c r="M1080" s="784" t="str">
        <f>IF(基本情報入力シート!X1117="","",基本情報入力シート!X1117)</f>
        <v/>
      </c>
      <c r="N1080" s="796" t="str">
        <f>IF(基本情報入力シート!Y1117="","",基本情報入力シート!Y1117)</f>
        <v/>
      </c>
      <c r="O1080" s="804"/>
      <c r="P1080" s="808"/>
      <c r="Q1080" s="813"/>
      <c r="R1080" s="820"/>
      <c r="S1080" s="825"/>
      <c r="T1080" s="830" t="str">
        <f>IFERROR(S1080*VLOOKUP(AE1080,'【参考】数式用3'!$AD$3:$BA$14,MATCH(N1080,'【参考】数式用3'!$AD$2:$BA$2,0)),"")</f>
        <v/>
      </c>
      <c r="U1080" s="835"/>
      <c r="V1080" s="842"/>
      <c r="W1080" s="843"/>
      <c r="X1080" s="852" t="str">
        <f>IFERROR(V1080*VLOOKUP(AF1080,'【参考】数式用3'!$AD$15:$BA$23,MATCH(N1080,'【参考】数式用3'!$AD$2:$BA$2,0)),"")</f>
        <v/>
      </c>
      <c r="Y1080" s="861"/>
      <c r="Z1080" s="864"/>
      <c r="AA1080" s="870"/>
      <c r="AB1080" s="852" t="str">
        <f>IFERROR(AA1080*VLOOKUP(AG1080,'【参考】数式用3'!$AD$24:$BA$27,MATCH(N1080,'【参考】数式用3'!$AD$2:$BA$2,0)),"")</f>
        <v/>
      </c>
      <c r="AC1080" s="878"/>
      <c r="AD1080" s="881" t="str">
        <f t="shared" si="64"/>
        <v/>
      </c>
      <c r="AE1080" s="884" t="str">
        <f t="shared" si="65"/>
        <v/>
      </c>
      <c r="AF1080" s="884" t="str">
        <f t="shared" si="66"/>
        <v/>
      </c>
      <c r="AG1080" s="884" t="str">
        <f t="shared" si="67"/>
        <v/>
      </c>
    </row>
    <row r="1081" spans="1:33" ht="24.9" customHeight="1">
      <c r="A1081" s="729">
        <v>1066</v>
      </c>
      <c r="B1081" s="742" t="str">
        <f>IF(基本情報入力シート!C1118="","",基本情報入力シート!C1118)</f>
        <v/>
      </c>
      <c r="C1081" s="750"/>
      <c r="D1081" s="750"/>
      <c r="E1081" s="750"/>
      <c r="F1081" s="750"/>
      <c r="G1081" s="750"/>
      <c r="H1081" s="750"/>
      <c r="I1081" s="761"/>
      <c r="J1081" s="767" t="str">
        <f>IF(基本情報入力シート!M1118="","",基本情報入力シート!M1118)</f>
        <v/>
      </c>
      <c r="K1081" s="768" t="str">
        <f>IF(基本情報入力シート!R1118="","",基本情報入力シート!R1118)</f>
        <v/>
      </c>
      <c r="L1081" s="768" t="str">
        <f>IF(基本情報入力シート!W1118="","",基本情報入力シート!W1118)</f>
        <v/>
      </c>
      <c r="M1081" s="784" t="str">
        <f>IF(基本情報入力シート!X1118="","",基本情報入力シート!X1118)</f>
        <v/>
      </c>
      <c r="N1081" s="796" t="str">
        <f>IF(基本情報入力シート!Y1118="","",基本情報入力シート!Y1118)</f>
        <v/>
      </c>
      <c r="O1081" s="804"/>
      <c r="P1081" s="808"/>
      <c r="Q1081" s="813"/>
      <c r="R1081" s="820"/>
      <c r="S1081" s="825"/>
      <c r="T1081" s="830" t="str">
        <f>IFERROR(S1081*VLOOKUP(AE1081,'【参考】数式用3'!$AD$3:$BA$14,MATCH(N1081,'【参考】数式用3'!$AD$2:$BA$2,0)),"")</f>
        <v/>
      </c>
      <c r="U1081" s="835"/>
      <c r="V1081" s="842"/>
      <c r="W1081" s="843"/>
      <c r="X1081" s="852" t="str">
        <f>IFERROR(V1081*VLOOKUP(AF1081,'【参考】数式用3'!$AD$15:$BA$23,MATCH(N1081,'【参考】数式用3'!$AD$2:$BA$2,0)),"")</f>
        <v/>
      </c>
      <c r="Y1081" s="861"/>
      <c r="Z1081" s="864"/>
      <c r="AA1081" s="870"/>
      <c r="AB1081" s="852" t="str">
        <f>IFERROR(AA1081*VLOOKUP(AG1081,'【参考】数式用3'!$AD$24:$BA$27,MATCH(N1081,'【参考】数式用3'!$AD$2:$BA$2,0)),"")</f>
        <v/>
      </c>
      <c r="AC1081" s="878"/>
      <c r="AD1081" s="881" t="str">
        <f t="shared" si="64"/>
        <v/>
      </c>
      <c r="AE1081" s="884" t="str">
        <f t="shared" si="65"/>
        <v/>
      </c>
      <c r="AF1081" s="884" t="str">
        <f t="shared" si="66"/>
        <v/>
      </c>
      <c r="AG1081" s="884" t="str">
        <f t="shared" si="67"/>
        <v/>
      </c>
    </row>
    <row r="1082" spans="1:33" ht="24.9" customHeight="1">
      <c r="A1082" s="729">
        <v>1067</v>
      </c>
      <c r="B1082" s="742" t="str">
        <f>IF(基本情報入力シート!C1119="","",基本情報入力シート!C1119)</f>
        <v/>
      </c>
      <c r="C1082" s="750"/>
      <c r="D1082" s="750"/>
      <c r="E1082" s="750"/>
      <c r="F1082" s="750"/>
      <c r="G1082" s="750"/>
      <c r="H1082" s="750"/>
      <c r="I1082" s="761"/>
      <c r="J1082" s="767" t="str">
        <f>IF(基本情報入力シート!M1119="","",基本情報入力シート!M1119)</f>
        <v/>
      </c>
      <c r="K1082" s="768" t="str">
        <f>IF(基本情報入力シート!R1119="","",基本情報入力シート!R1119)</f>
        <v/>
      </c>
      <c r="L1082" s="768" t="str">
        <f>IF(基本情報入力シート!W1119="","",基本情報入力シート!W1119)</f>
        <v/>
      </c>
      <c r="M1082" s="784" t="str">
        <f>IF(基本情報入力シート!X1119="","",基本情報入力シート!X1119)</f>
        <v/>
      </c>
      <c r="N1082" s="796" t="str">
        <f>IF(基本情報入力シート!Y1119="","",基本情報入力シート!Y1119)</f>
        <v/>
      </c>
      <c r="O1082" s="804"/>
      <c r="P1082" s="808"/>
      <c r="Q1082" s="813"/>
      <c r="R1082" s="820"/>
      <c r="S1082" s="825"/>
      <c r="T1082" s="830" t="str">
        <f>IFERROR(S1082*VLOOKUP(AE1082,'【参考】数式用3'!$AD$3:$BA$14,MATCH(N1082,'【参考】数式用3'!$AD$2:$BA$2,0)),"")</f>
        <v/>
      </c>
      <c r="U1082" s="835"/>
      <c r="V1082" s="842"/>
      <c r="W1082" s="843"/>
      <c r="X1082" s="852" t="str">
        <f>IFERROR(V1082*VLOOKUP(AF1082,'【参考】数式用3'!$AD$15:$BA$23,MATCH(N1082,'【参考】数式用3'!$AD$2:$BA$2,0)),"")</f>
        <v/>
      </c>
      <c r="Y1082" s="861"/>
      <c r="Z1082" s="864"/>
      <c r="AA1082" s="870"/>
      <c r="AB1082" s="852" t="str">
        <f>IFERROR(AA1082*VLOOKUP(AG1082,'【参考】数式用3'!$AD$24:$BA$27,MATCH(N1082,'【参考】数式用3'!$AD$2:$BA$2,0)),"")</f>
        <v/>
      </c>
      <c r="AC1082" s="878"/>
      <c r="AD1082" s="881" t="str">
        <f t="shared" si="64"/>
        <v/>
      </c>
      <c r="AE1082" s="884" t="str">
        <f t="shared" si="65"/>
        <v/>
      </c>
      <c r="AF1082" s="884" t="str">
        <f t="shared" si="66"/>
        <v/>
      </c>
      <c r="AG1082" s="884" t="str">
        <f t="shared" si="67"/>
        <v/>
      </c>
    </row>
    <row r="1083" spans="1:33" ht="24.9" customHeight="1">
      <c r="A1083" s="729">
        <v>1068</v>
      </c>
      <c r="B1083" s="742" t="str">
        <f>IF(基本情報入力シート!C1120="","",基本情報入力シート!C1120)</f>
        <v/>
      </c>
      <c r="C1083" s="750"/>
      <c r="D1083" s="750"/>
      <c r="E1083" s="750"/>
      <c r="F1083" s="750"/>
      <c r="G1083" s="750"/>
      <c r="H1083" s="750"/>
      <c r="I1083" s="761"/>
      <c r="J1083" s="767" t="str">
        <f>IF(基本情報入力シート!M1120="","",基本情報入力シート!M1120)</f>
        <v/>
      </c>
      <c r="K1083" s="768" t="str">
        <f>IF(基本情報入力シート!R1120="","",基本情報入力シート!R1120)</f>
        <v/>
      </c>
      <c r="L1083" s="768" t="str">
        <f>IF(基本情報入力シート!W1120="","",基本情報入力シート!W1120)</f>
        <v/>
      </c>
      <c r="M1083" s="784" t="str">
        <f>IF(基本情報入力シート!X1120="","",基本情報入力シート!X1120)</f>
        <v/>
      </c>
      <c r="N1083" s="796" t="str">
        <f>IF(基本情報入力シート!Y1120="","",基本情報入力シート!Y1120)</f>
        <v/>
      </c>
      <c r="O1083" s="804"/>
      <c r="P1083" s="808"/>
      <c r="Q1083" s="813"/>
      <c r="R1083" s="820"/>
      <c r="S1083" s="825"/>
      <c r="T1083" s="830" t="str">
        <f>IFERROR(S1083*VLOOKUP(AE1083,'【参考】数式用3'!$AD$3:$BA$14,MATCH(N1083,'【参考】数式用3'!$AD$2:$BA$2,0)),"")</f>
        <v/>
      </c>
      <c r="U1083" s="835"/>
      <c r="V1083" s="842"/>
      <c r="W1083" s="843"/>
      <c r="X1083" s="852" t="str">
        <f>IFERROR(V1083*VLOOKUP(AF1083,'【参考】数式用3'!$AD$15:$BA$23,MATCH(N1083,'【参考】数式用3'!$AD$2:$BA$2,0)),"")</f>
        <v/>
      </c>
      <c r="Y1083" s="861"/>
      <c r="Z1083" s="864"/>
      <c r="AA1083" s="870"/>
      <c r="AB1083" s="852" t="str">
        <f>IFERROR(AA1083*VLOOKUP(AG1083,'【参考】数式用3'!$AD$24:$BA$27,MATCH(N1083,'【参考】数式用3'!$AD$2:$BA$2,0)),"")</f>
        <v/>
      </c>
      <c r="AC1083" s="878"/>
      <c r="AD1083" s="881" t="str">
        <f t="shared" si="64"/>
        <v/>
      </c>
      <c r="AE1083" s="884" t="str">
        <f t="shared" si="65"/>
        <v/>
      </c>
      <c r="AF1083" s="884" t="str">
        <f t="shared" si="66"/>
        <v/>
      </c>
      <c r="AG1083" s="884" t="str">
        <f t="shared" si="67"/>
        <v/>
      </c>
    </row>
    <row r="1084" spans="1:33" ht="24.9" customHeight="1">
      <c r="A1084" s="729">
        <v>1069</v>
      </c>
      <c r="B1084" s="742" t="str">
        <f>IF(基本情報入力シート!C1121="","",基本情報入力シート!C1121)</f>
        <v/>
      </c>
      <c r="C1084" s="750"/>
      <c r="D1084" s="750"/>
      <c r="E1084" s="750"/>
      <c r="F1084" s="750"/>
      <c r="G1084" s="750"/>
      <c r="H1084" s="750"/>
      <c r="I1084" s="761"/>
      <c r="J1084" s="767" t="str">
        <f>IF(基本情報入力シート!M1121="","",基本情報入力シート!M1121)</f>
        <v/>
      </c>
      <c r="K1084" s="768" t="str">
        <f>IF(基本情報入力シート!R1121="","",基本情報入力シート!R1121)</f>
        <v/>
      </c>
      <c r="L1084" s="768" t="str">
        <f>IF(基本情報入力シート!W1121="","",基本情報入力シート!W1121)</f>
        <v/>
      </c>
      <c r="M1084" s="784" t="str">
        <f>IF(基本情報入力シート!X1121="","",基本情報入力シート!X1121)</f>
        <v/>
      </c>
      <c r="N1084" s="796" t="str">
        <f>IF(基本情報入力シート!Y1121="","",基本情報入力シート!Y1121)</f>
        <v/>
      </c>
      <c r="O1084" s="804"/>
      <c r="P1084" s="808"/>
      <c r="Q1084" s="813"/>
      <c r="R1084" s="820"/>
      <c r="S1084" s="825"/>
      <c r="T1084" s="830" t="str">
        <f>IFERROR(S1084*VLOOKUP(AE1084,'【参考】数式用3'!$AD$3:$BA$14,MATCH(N1084,'【参考】数式用3'!$AD$2:$BA$2,0)),"")</f>
        <v/>
      </c>
      <c r="U1084" s="835"/>
      <c r="V1084" s="842"/>
      <c r="W1084" s="843"/>
      <c r="X1084" s="852" t="str">
        <f>IFERROR(V1084*VLOOKUP(AF1084,'【参考】数式用3'!$AD$15:$BA$23,MATCH(N1084,'【参考】数式用3'!$AD$2:$BA$2,0)),"")</f>
        <v/>
      </c>
      <c r="Y1084" s="861"/>
      <c r="Z1084" s="864"/>
      <c r="AA1084" s="870"/>
      <c r="AB1084" s="852" t="str">
        <f>IFERROR(AA1084*VLOOKUP(AG1084,'【参考】数式用3'!$AD$24:$BA$27,MATCH(N1084,'【参考】数式用3'!$AD$2:$BA$2,0)),"")</f>
        <v/>
      </c>
      <c r="AC1084" s="878"/>
      <c r="AD1084" s="881" t="str">
        <f t="shared" si="64"/>
        <v/>
      </c>
      <c r="AE1084" s="884" t="str">
        <f t="shared" si="65"/>
        <v/>
      </c>
      <c r="AF1084" s="884" t="str">
        <f t="shared" si="66"/>
        <v/>
      </c>
      <c r="AG1084" s="884" t="str">
        <f t="shared" si="67"/>
        <v/>
      </c>
    </row>
    <row r="1085" spans="1:33" ht="24.9" customHeight="1">
      <c r="A1085" s="729">
        <v>1070</v>
      </c>
      <c r="B1085" s="742" t="str">
        <f>IF(基本情報入力シート!C1122="","",基本情報入力シート!C1122)</f>
        <v/>
      </c>
      <c r="C1085" s="750"/>
      <c r="D1085" s="750"/>
      <c r="E1085" s="750"/>
      <c r="F1085" s="750"/>
      <c r="G1085" s="750"/>
      <c r="H1085" s="750"/>
      <c r="I1085" s="761"/>
      <c r="J1085" s="767" t="str">
        <f>IF(基本情報入力シート!M1122="","",基本情報入力シート!M1122)</f>
        <v/>
      </c>
      <c r="K1085" s="768" t="str">
        <f>IF(基本情報入力シート!R1122="","",基本情報入力シート!R1122)</f>
        <v/>
      </c>
      <c r="L1085" s="768" t="str">
        <f>IF(基本情報入力シート!W1122="","",基本情報入力シート!W1122)</f>
        <v/>
      </c>
      <c r="M1085" s="784" t="str">
        <f>IF(基本情報入力シート!X1122="","",基本情報入力シート!X1122)</f>
        <v/>
      </c>
      <c r="N1085" s="796" t="str">
        <f>IF(基本情報入力シート!Y1122="","",基本情報入力シート!Y1122)</f>
        <v/>
      </c>
      <c r="O1085" s="804"/>
      <c r="P1085" s="808"/>
      <c r="Q1085" s="813"/>
      <c r="R1085" s="820"/>
      <c r="S1085" s="825"/>
      <c r="T1085" s="830" t="str">
        <f>IFERROR(S1085*VLOOKUP(AE1085,'【参考】数式用3'!$AD$3:$BA$14,MATCH(N1085,'【参考】数式用3'!$AD$2:$BA$2,0)),"")</f>
        <v/>
      </c>
      <c r="U1085" s="835"/>
      <c r="V1085" s="842"/>
      <c r="W1085" s="843"/>
      <c r="X1085" s="852" t="str">
        <f>IFERROR(V1085*VLOOKUP(AF1085,'【参考】数式用3'!$AD$15:$BA$23,MATCH(N1085,'【参考】数式用3'!$AD$2:$BA$2,0)),"")</f>
        <v/>
      </c>
      <c r="Y1085" s="861"/>
      <c r="Z1085" s="864"/>
      <c r="AA1085" s="870"/>
      <c r="AB1085" s="852" t="str">
        <f>IFERROR(AA1085*VLOOKUP(AG1085,'【参考】数式用3'!$AD$24:$BA$27,MATCH(N1085,'【参考】数式用3'!$AD$2:$BA$2,0)),"")</f>
        <v/>
      </c>
      <c r="AC1085" s="878"/>
      <c r="AD1085" s="881" t="str">
        <f t="shared" si="64"/>
        <v/>
      </c>
      <c r="AE1085" s="884" t="str">
        <f t="shared" si="65"/>
        <v/>
      </c>
      <c r="AF1085" s="884" t="str">
        <f t="shared" si="66"/>
        <v/>
      </c>
      <c r="AG1085" s="884" t="str">
        <f t="shared" si="67"/>
        <v/>
      </c>
    </row>
    <row r="1086" spans="1:33" ht="24.9" customHeight="1">
      <c r="A1086" s="729">
        <v>1071</v>
      </c>
      <c r="B1086" s="742" t="str">
        <f>IF(基本情報入力シート!C1123="","",基本情報入力シート!C1123)</f>
        <v/>
      </c>
      <c r="C1086" s="750"/>
      <c r="D1086" s="750"/>
      <c r="E1086" s="750"/>
      <c r="F1086" s="750"/>
      <c r="G1086" s="750"/>
      <c r="H1086" s="750"/>
      <c r="I1086" s="761"/>
      <c r="J1086" s="767" t="str">
        <f>IF(基本情報入力シート!M1123="","",基本情報入力シート!M1123)</f>
        <v/>
      </c>
      <c r="K1086" s="768" t="str">
        <f>IF(基本情報入力シート!R1123="","",基本情報入力シート!R1123)</f>
        <v/>
      </c>
      <c r="L1086" s="768" t="str">
        <f>IF(基本情報入力シート!W1123="","",基本情報入力シート!W1123)</f>
        <v/>
      </c>
      <c r="M1086" s="784" t="str">
        <f>IF(基本情報入力シート!X1123="","",基本情報入力シート!X1123)</f>
        <v/>
      </c>
      <c r="N1086" s="796" t="str">
        <f>IF(基本情報入力シート!Y1123="","",基本情報入力シート!Y1123)</f>
        <v/>
      </c>
      <c r="O1086" s="804"/>
      <c r="P1086" s="808"/>
      <c r="Q1086" s="813"/>
      <c r="R1086" s="820"/>
      <c r="S1086" s="825"/>
      <c r="T1086" s="830" t="str">
        <f>IFERROR(S1086*VLOOKUP(AE1086,'【参考】数式用3'!$AD$3:$BA$14,MATCH(N1086,'【参考】数式用3'!$AD$2:$BA$2,0)),"")</f>
        <v/>
      </c>
      <c r="U1086" s="835"/>
      <c r="V1086" s="842"/>
      <c r="W1086" s="843"/>
      <c r="X1086" s="852" t="str">
        <f>IFERROR(V1086*VLOOKUP(AF1086,'【参考】数式用3'!$AD$15:$BA$23,MATCH(N1086,'【参考】数式用3'!$AD$2:$BA$2,0)),"")</f>
        <v/>
      </c>
      <c r="Y1086" s="861"/>
      <c r="Z1086" s="864"/>
      <c r="AA1086" s="870"/>
      <c r="AB1086" s="852" t="str">
        <f>IFERROR(AA1086*VLOOKUP(AG1086,'【参考】数式用3'!$AD$24:$BA$27,MATCH(N1086,'【参考】数式用3'!$AD$2:$BA$2,0)),"")</f>
        <v/>
      </c>
      <c r="AC1086" s="878"/>
      <c r="AD1086" s="881" t="str">
        <f t="shared" si="64"/>
        <v/>
      </c>
      <c r="AE1086" s="884" t="str">
        <f t="shared" si="65"/>
        <v/>
      </c>
      <c r="AF1086" s="884" t="str">
        <f t="shared" si="66"/>
        <v/>
      </c>
      <c r="AG1086" s="884" t="str">
        <f t="shared" si="67"/>
        <v/>
      </c>
    </row>
    <row r="1087" spans="1:33" ht="24.9" customHeight="1">
      <c r="A1087" s="729">
        <v>1072</v>
      </c>
      <c r="B1087" s="742" t="str">
        <f>IF(基本情報入力シート!C1124="","",基本情報入力シート!C1124)</f>
        <v/>
      </c>
      <c r="C1087" s="750"/>
      <c r="D1087" s="750"/>
      <c r="E1087" s="750"/>
      <c r="F1087" s="750"/>
      <c r="G1087" s="750"/>
      <c r="H1087" s="750"/>
      <c r="I1087" s="761"/>
      <c r="J1087" s="767" t="str">
        <f>IF(基本情報入力シート!M1124="","",基本情報入力シート!M1124)</f>
        <v/>
      </c>
      <c r="K1087" s="768" t="str">
        <f>IF(基本情報入力シート!R1124="","",基本情報入力シート!R1124)</f>
        <v/>
      </c>
      <c r="L1087" s="768" t="str">
        <f>IF(基本情報入力シート!W1124="","",基本情報入力シート!W1124)</f>
        <v/>
      </c>
      <c r="M1087" s="784" t="str">
        <f>IF(基本情報入力シート!X1124="","",基本情報入力シート!X1124)</f>
        <v/>
      </c>
      <c r="N1087" s="796" t="str">
        <f>IF(基本情報入力シート!Y1124="","",基本情報入力シート!Y1124)</f>
        <v/>
      </c>
      <c r="O1087" s="804"/>
      <c r="P1087" s="808"/>
      <c r="Q1087" s="813"/>
      <c r="R1087" s="820"/>
      <c r="S1087" s="825"/>
      <c r="T1087" s="830" t="str">
        <f>IFERROR(S1087*VLOOKUP(AE1087,'【参考】数式用3'!$AD$3:$BA$14,MATCH(N1087,'【参考】数式用3'!$AD$2:$BA$2,0)),"")</f>
        <v/>
      </c>
      <c r="U1087" s="835"/>
      <c r="V1087" s="842"/>
      <c r="W1087" s="843"/>
      <c r="X1087" s="852" t="str">
        <f>IFERROR(V1087*VLOOKUP(AF1087,'【参考】数式用3'!$AD$15:$BA$23,MATCH(N1087,'【参考】数式用3'!$AD$2:$BA$2,0)),"")</f>
        <v/>
      </c>
      <c r="Y1087" s="861"/>
      <c r="Z1087" s="864"/>
      <c r="AA1087" s="870"/>
      <c r="AB1087" s="852" t="str">
        <f>IFERROR(AA1087*VLOOKUP(AG1087,'【参考】数式用3'!$AD$24:$BA$27,MATCH(N1087,'【参考】数式用3'!$AD$2:$BA$2,0)),"")</f>
        <v/>
      </c>
      <c r="AC1087" s="878"/>
      <c r="AD1087" s="881" t="str">
        <f t="shared" si="64"/>
        <v/>
      </c>
      <c r="AE1087" s="884" t="str">
        <f t="shared" si="65"/>
        <v/>
      </c>
      <c r="AF1087" s="884" t="str">
        <f t="shared" si="66"/>
        <v/>
      </c>
      <c r="AG1087" s="884" t="str">
        <f t="shared" si="67"/>
        <v/>
      </c>
    </row>
    <row r="1088" spans="1:33" ht="24.9" customHeight="1">
      <c r="A1088" s="729">
        <v>1073</v>
      </c>
      <c r="B1088" s="742" t="str">
        <f>IF(基本情報入力シート!C1125="","",基本情報入力シート!C1125)</f>
        <v/>
      </c>
      <c r="C1088" s="750"/>
      <c r="D1088" s="750"/>
      <c r="E1088" s="750"/>
      <c r="F1088" s="750"/>
      <c r="G1088" s="750"/>
      <c r="H1088" s="750"/>
      <c r="I1088" s="761"/>
      <c r="J1088" s="767" t="str">
        <f>IF(基本情報入力シート!M1125="","",基本情報入力シート!M1125)</f>
        <v/>
      </c>
      <c r="K1088" s="768" t="str">
        <f>IF(基本情報入力シート!R1125="","",基本情報入力シート!R1125)</f>
        <v/>
      </c>
      <c r="L1088" s="768" t="str">
        <f>IF(基本情報入力シート!W1125="","",基本情報入力シート!W1125)</f>
        <v/>
      </c>
      <c r="M1088" s="784" t="str">
        <f>IF(基本情報入力シート!X1125="","",基本情報入力シート!X1125)</f>
        <v/>
      </c>
      <c r="N1088" s="796" t="str">
        <f>IF(基本情報入力シート!Y1125="","",基本情報入力シート!Y1125)</f>
        <v/>
      </c>
      <c r="O1088" s="804"/>
      <c r="P1088" s="808"/>
      <c r="Q1088" s="813"/>
      <c r="R1088" s="820"/>
      <c r="S1088" s="825"/>
      <c r="T1088" s="830" t="str">
        <f>IFERROR(S1088*VLOOKUP(AE1088,'【参考】数式用3'!$AD$3:$BA$14,MATCH(N1088,'【参考】数式用3'!$AD$2:$BA$2,0)),"")</f>
        <v/>
      </c>
      <c r="U1088" s="835"/>
      <c r="V1088" s="842"/>
      <c r="W1088" s="843"/>
      <c r="X1088" s="852" t="str">
        <f>IFERROR(V1088*VLOOKUP(AF1088,'【参考】数式用3'!$AD$15:$BA$23,MATCH(N1088,'【参考】数式用3'!$AD$2:$BA$2,0)),"")</f>
        <v/>
      </c>
      <c r="Y1088" s="861"/>
      <c r="Z1088" s="864"/>
      <c r="AA1088" s="870"/>
      <c r="AB1088" s="852" t="str">
        <f>IFERROR(AA1088*VLOOKUP(AG1088,'【参考】数式用3'!$AD$24:$BA$27,MATCH(N1088,'【参考】数式用3'!$AD$2:$BA$2,0)),"")</f>
        <v/>
      </c>
      <c r="AC1088" s="878"/>
      <c r="AD1088" s="881" t="str">
        <f t="shared" si="64"/>
        <v/>
      </c>
      <c r="AE1088" s="884" t="str">
        <f t="shared" si="65"/>
        <v/>
      </c>
      <c r="AF1088" s="884" t="str">
        <f t="shared" si="66"/>
        <v/>
      </c>
      <c r="AG1088" s="884" t="str">
        <f t="shared" si="67"/>
        <v/>
      </c>
    </row>
    <row r="1089" spans="1:33" ht="24.9" customHeight="1">
      <c r="A1089" s="729">
        <v>1074</v>
      </c>
      <c r="B1089" s="742" t="str">
        <f>IF(基本情報入力シート!C1126="","",基本情報入力シート!C1126)</f>
        <v/>
      </c>
      <c r="C1089" s="750"/>
      <c r="D1089" s="750"/>
      <c r="E1089" s="750"/>
      <c r="F1089" s="750"/>
      <c r="G1089" s="750"/>
      <c r="H1089" s="750"/>
      <c r="I1089" s="761"/>
      <c r="J1089" s="767" t="str">
        <f>IF(基本情報入力シート!M1126="","",基本情報入力シート!M1126)</f>
        <v/>
      </c>
      <c r="K1089" s="768" t="str">
        <f>IF(基本情報入力シート!R1126="","",基本情報入力シート!R1126)</f>
        <v/>
      </c>
      <c r="L1089" s="768" t="str">
        <f>IF(基本情報入力シート!W1126="","",基本情報入力シート!W1126)</f>
        <v/>
      </c>
      <c r="M1089" s="784" t="str">
        <f>IF(基本情報入力シート!X1126="","",基本情報入力シート!X1126)</f>
        <v/>
      </c>
      <c r="N1089" s="796" t="str">
        <f>IF(基本情報入力シート!Y1126="","",基本情報入力シート!Y1126)</f>
        <v/>
      </c>
      <c r="O1089" s="804"/>
      <c r="P1089" s="808"/>
      <c r="Q1089" s="813"/>
      <c r="R1089" s="820"/>
      <c r="S1089" s="825"/>
      <c r="T1089" s="830" t="str">
        <f>IFERROR(S1089*VLOOKUP(AE1089,'【参考】数式用3'!$AD$3:$BA$14,MATCH(N1089,'【参考】数式用3'!$AD$2:$BA$2,0)),"")</f>
        <v/>
      </c>
      <c r="U1089" s="835"/>
      <c r="V1089" s="842"/>
      <c r="W1089" s="843"/>
      <c r="X1089" s="852" t="str">
        <f>IFERROR(V1089*VLOOKUP(AF1089,'【参考】数式用3'!$AD$15:$BA$23,MATCH(N1089,'【参考】数式用3'!$AD$2:$BA$2,0)),"")</f>
        <v/>
      </c>
      <c r="Y1089" s="861"/>
      <c r="Z1089" s="864"/>
      <c r="AA1089" s="870"/>
      <c r="AB1089" s="852" t="str">
        <f>IFERROR(AA1089*VLOOKUP(AG1089,'【参考】数式用3'!$AD$24:$BA$27,MATCH(N1089,'【参考】数式用3'!$AD$2:$BA$2,0)),"")</f>
        <v/>
      </c>
      <c r="AC1089" s="878"/>
      <c r="AD1089" s="881" t="str">
        <f t="shared" si="64"/>
        <v/>
      </c>
      <c r="AE1089" s="884" t="str">
        <f t="shared" si="65"/>
        <v/>
      </c>
      <c r="AF1089" s="884" t="str">
        <f t="shared" si="66"/>
        <v/>
      </c>
      <c r="AG1089" s="884" t="str">
        <f t="shared" si="67"/>
        <v/>
      </c>
    </row>
    <row r="1090" spans="1:33" ht="24.9" customHeight="1">
      <c r="A1090" s="729">
        <v>1075</v>
      </c>
      <c r="B1090" s="742" t="str">
        <f>IF(基本情報入力シート!C1127="","",基本情報入力シート!C1127)</f>
        <v/>
      </c>
      <c r="C1090" s="750"/>
      <c r="D1090" s="750"/>
      <c r="E1090" s="750"/>
      <c r="F1090" s="750"/>
      <c r="G1090" s="750"/>
      <c r="H1090" s="750"/>
      <c r="I1090" s="761"/>
      <c r="J1090" s="767" t="str">
        <f>IF(基本情報入力シート!M1127="","",基本情報入力シート!M1127)</f>
        <v/>
      </c>
      <c r="K1090" s="768" t="str">
        <f>IF(基本情報入力シート!R1127="","",基本情報入力シート!R1127)</f>
        <v/>
      </c>
      <c r="L1090" s="768" t="str">
        <f>IF(基本情報入力シート!W1127="","",基本情報入力シート!W1127)</f>
        <v/>
      </c>
      <c r="M1090" s="784" t="str">
        <f>IF(基本情報入力シート!X1127="","",基本情報入力シート!X1127)</f>
        <v/>
      </c>
      <c r="N1090" s="796" t="str">
        <f>IF(基本情報入力シート!Y1127="","",基本情報入力シート!Y1127)</f>
        <v/>
      </c>
      <c r="O1090" s="804"/>
      <c r="P1090" s="808"/>
      <c r="Q1090" s="813"/>
      <c r="R1090" s="820"/>
      <c r="S1090" s="825"/>
      <c r="T1090" s="830" t="str">
        <f>IFERROR(S1090*VLOOKUP(AE1090,'【参考】数式用3'!$AD$3:$BA$14,MATCH(N1090,'【参考】数式用3'!$AD$2:$BA$2,0)),"")</f>
        <v/>
      </c>
      <c r="U1090" s="835"/>
      <c r="V1090" s="842"/>
      <c r="W1090" s="843"/>
      <c r="X1090" s="852" t="str">
        <f>IFERROR(V1090*VLOOKUP(AF1090,'【参考】数式用3'!$AD$15:$BA$23,MATCH(N1090,'【参考】数式用3'!$AD$2:$BA$2,0)),"")</f>
        <v/>
      </c>
      <c r="Y1090" s="861"/>
      <c r="Z1090" s="864"/>
      <c r="AA1090" s="870"/>
      <c r="AB1090" s="852" t="str">
        <f>IFERROR(AA1090*VLOOKUP(AG1090,'【参考】数式用3'!$AD$24:$BA$27,MATCH(N1090,'【参考】数式用3'!$AD$2:$BA$2,0)),"")</f>
        <v/>
      </c>
      <c r="AC1090" s="878"/>
      <c r="AD1090" s="881" t="str">
        <f t="shared" si="64"/>
        <v/>
      </c>
      <c r="AE1090" s="884" t="str">
        <f t="shared" si="65"/>
        <v/>
      </c>
      <c r="AF1090" s="884" t="str">
        <f t="shared" si="66"/>
        <v/>
      </c>
      <c r="AG1090" s="884" t="str">
        <f t="shared" si="67"/>
        <v/>
      </c>
    </row>
    <row r="1091" spans="1:33" ht="24.9" customHeight="1">
      <c r="A1091" s="729">
        <v>1076</v>
      </c>
      <c r="B1091" s="742" t="str">
        <f>IF(基本情報入力シート!C1128="","",基本情報入力シート!C1128)</f>
        <v/>
      </c>
      <c r="C1091" s="750"/>
      <c r="D1091" s="750"/>
      <c r="E1091" s="750"/>
      <c r="F1091" s="750"/>
      <c r="G1091" s="750"/>
      <c r="H1091" s="750"/>
      <c r="I1091" s="761"/>
      <c r="J1091" s="767" t="str">
        <f>IF(基本情報入力シート!M1128="","",基本情報入力シート!M1128)</f>
        <v/>
      </c>
      <c r="K1091" s="768" t="str">
        <f>IF(基本情報入力シート!R1128="","",基本情報入力シート!R1128)</f>
        <v/>
      </c>
      <c r="L1091" s="768" t="str">
        <f>IF(基本情報入力シート!W1128="","",基本情報入力シート!W1128)</f>
        <v/>
      </c>
      <c r="M1091" s="784" t="str">
        <f>IF(基本情報入力シート!X1128="","",基本情報入力シート!X1128)</f>
        <v/>
      </c>
      <c r="N1091" s="796" t="str">
        <f>IF(基本情報入力シート!Y1128="","",基本情報入力シート!Y1128)</f>
        <v/>
      </c>
      <c r="O1091" s="804"/>
      <c r="P1091" s="808"/>
      <c r="Q1091" s="813"/>
      <c r="R1091" s="820"/>
      <c r="S1091" s="825"/>
      <c r="T1091" s="830" t="str">
        <f>IFERROR(S1091*VLOOKUP(AE1091,'【参考】数式用3'!$AD$3:$BA$14,MATCH(N1091,'【参考】数式用3'!$AD$2:$BA$2,0)),"")</f>
        <v/>
      </c>
      <c r="U1091" s="835"/>
      <c r="V1091" s="842"/>
      <c r="W1091" s="843"/>
      <c r="X1091" s="852" t="str">
        <f>IFERROR(V1091*VLOOKUP(AF1091,'【参考】数式用3'!$AD$15:$BA$23,MATCH(N1091,'【参考】数式用3'!$AD$2:$BA$2,0)),"")</f>
        <v/>
      </c>
      <c r="Y1091" s="861"/>
      <c r="Z1091" s="864"/>
      <c r="AA1091" s="870"/>
      <c r="AB1091" s="852" t="str">
        <f>IFERROR(AA1091*VLOOKUP(AG1091,'【参考】数式用3'!$AD$24:$BA$27,MATCH(N1091,'【参考】数式用3'!$AD$2:$BA$2,0)),"")</f>
        <v/>
      </c>
      <c r="AC1091" s="878"/>
      <c r="AD1091" s="881" t="str">
        <f t="shared" si="64"/>
        <v/>
      </c>
      <c r="AE1091" s="884" t="str">
        <f t="shared" si="65"/>
        <v/>
      </c>
      <c r="AF1091" s="884" t="str">
        <f t="shared" si="66"/>
        <v/>
      </c>
      <c r="AG1091" s="884" t="str">
        <f t="shared" si="67"/>
        <v/>
      </c>
    </row>
    <row r="1092" spans="1:33" ht="24.9" customHeight="1">
      <c r="A1092" s="729">
        <v>1077</v>
      </c>
      <c r="B1092" s="742" t="str">
        <f>IF(基本情報入力シート!C1129="","",基本情報入力シート!C1129)</f>
        <v/>
      </c>
      <c r="C1092" s="750"/>
      <c r="D1092" s="750"/>
      <c r="E1092" s="750"/>
      <c r="F1092" s="750"/>
      <c r="G1092" s="750"/>
      <c r="H1092" s="750"/>
      <c r="I1092" s="761"/>
      <c r="J1092" s="767" t="str">
        <f>IF(基本情報入力シート!M1129="","",基本情報入力シート!M1129)</f>
        <v/>
      </c>
      <c r="K1092" s="768" t="str">
        <f>IF(基本情報入力シート!R1129="","",基本情報入力シート!R1129)</f>
        <v/>
      </c>
      <c r="L1092" s="768" t="str">
        <f>IF(基本情報入力シート!W1129="","",基本情報入力シート!W1129)</f>
        <v/>
      </c>
      <c r="M1092" s="784" t="str">
        <f>IF(基本情報入力シート!X1129="","",基本情報入力シート!X1129)</f>
        <v/>
      </c>
      <c r="N1092" s="796" t="str">
        <f>IF(基本情報入力シート!Y1129="","",基本情報入力シート!Y1129)</f>
        <v/>
      </c>
      <c r="O1092" s="804"/>
      <c r="P1092" s="808"/>
      <c r="Q1092" s="813"/>
      <c r="R1092" s="820"/>
      <c r="S1092" s="825"/>
      <c r="T1092" s="830" t="str">
        <f>IFERROR(S1092*VLOOKUP(AE1092,'【参考】数式用3'!$AD$3:$BA$14,MATCH(N1092,'【参考】数式用3'!$AD$2:$BA$2,0)),"")</f>
        <v/>
      </c>
      <c r="U1092" s="835"/>
      <c r="V1092" s="842"/>
      <c r="W1092" s="843"/>
      <c r="X1092" s="852" t="str">
        <f>IFERROR(V1092*VLOOKUP(AF1092,'【参考】数式用3'!$AD$15:$BA$23,MATCH(N1092,'【参考】数式用3'!$AD$2:$BA$2,0)),"")</f>
        <v/>
      </c>
      <c r="Y1092" s="861"/>
      <c r="Z1092" s="864"/>
      <c r="AA1092" s="870"/>
      <c r="AB1092" s="852" t="str">
        <f>IFERROR(AA1092*VLOOKUP(AG1092,'【参考】数式用3'!$AD$24:$BA$27,MATCH(N1092,'【参考】数式用3'!$AD$2:$BA$2,0)),"")</f>
        <v/>
      </c>
      <c r="AC1092" s="878"/>
      <c r="AD1092" s="881" t="str">
        <f t="shared" si="64"/>
        <v/>
      </c>
      <c r="AE1092" s="884" t="str">
        <f t="shared" si="65"/>
        <v/>
      </c>
      <c r="AF1092" s="884" t="str">
        <f t="shared" si="66"/>
        <v/>
      </c>
      <c r="AG1092" s="884" t="str">
        <f t="shared" si="67"/>
        <v/>
      </c>
    </row>
    <row r="1093" spans="1:33" ht="24.9" customHeight="1">
      <c r="A1093" s="729">
        <v>1078</v>
      </c>
      <c r="B1093" s="742" t="str">
        <f>IF(基本情報入力シート!C1130="","",基本情報入力シート!C1130)</f>
        <v/>
      </c>
      <c r="C1093" s="750"/>
      <c r="D1093" s="750"/>
      <c r="E1093" s="750"/>
      <c r="F1093" s="750"/>
      <c r="G1093" s="750"/>
      <c r="H1093" s="750"/>
      <c r="I1093" s="761"/>
      <c r="J1093" s="767" t="str">
        <f>IF(基本情報入力シート!M1130="","",基本情報入力シート!M1130)</f>
        <v/>
      </c>
      <c r="K1093" s="768" t="str">
        <f>IF(基本情報入力シート!R1130="","",基本情報入力シート!R1130)</f>
        <v/>
      </c>
      <c r="L1093" s="768" t="str">
        <f>IF(基本情報入力シート!W1130="","",基本情報入力シート!W1130)</f>
        <v/>
      </c>
      <c r="M1093" s="784" t="str">
        <f>IF(基本情報入力シート!X1130="","",基本情報入力シート!X1130)</f>
        <v/>
      </c>
      <c r="N1093" s="796" t="str">
        <f>IF(基本情報入力シート!Y1130="","",基本情報入力シート!Y1130)</f>
        <v/>
      </c>
      <c r="O1093" s="804"/>
      <c r="P1093" s="808"/>
      <c r="Q1093" s="813"/>
      <c r="R1093" s="820"/>
      <c r="S1093" s="825"/>
      <c r="T1093" s="830" t="str">
        <f>IFERROR(S1093*VLOOKUP(AE1093,'【参考】数式用3'!$AD$3:$BA$14,MATCH(N1093,'【参考】数式用3'!$AD$2:$BA$2,0)),"")</f>
        <v/>
      </c>
      <c r="U1093" s="835"/>
      <c r="V1093" s="842"/>
      <c r="W1093" s="843"/>
      <c r="X1093" s="852" t="str">
        <f>IFERROR(V1093*VLOOKUP(AF1093,'【参考】数式用3'!$AD$15:$BA$23,MATCH(N1093,'【参考】数式用3'!$AD$2:$BA$2,0)),"")</f>
        <v/>
      </c>
      <c r="Y1093" s="861"/>
      <c r="Z1093" s="864"/>
      <c r="AA1093" s="870"/>
      <c r="AB1093" s="852" t="str">
        <f>IFERROR(AA1093*VLOOKUP(AG1093,'【参考】数式用3'!$AD$24:$BA$27,MATCH(N1093,'【参考】数式用3'!$AD$2:$BA$2,0)),"")</f>
        <v/>
      </c>
      <c r="AC1093" s="878"/>
      <c r="AD1093" s="881" t="str">
        <f t="shared" si="64"/>
        <v/>
      </c>
      <c r="AE1093" s="884" t="str">
        <f t="shared" si="65"/>
        <v/>
      </c>
      <c r="AF1093" s="884" t="str">
        <f t="shared" si="66"/>
        <v/>
      </c>
      <c r="AG1093" s="884" t="str">
        <f t="shared" si="67"/>
        <v/>
      </c>
    </row>
    <row r="1094" spans="1:33" ht="24.9" customHeight="1">
      <c r="A1094" s="729">
        <v>1079</v>
      </c>
      <c r="B1094" s="742" t="str">
        <f>IF(基本情報入力シート!C1131="","",基本情報入力シート!C1131)</f>
        <v/>
      </c>
      <c r="C1094" s="750"/>
      <c r="D1094" s="750"/>
      <c r="E1094" s="750"/>
      <c r="F1094" s="750"/>
      <c r="G1094" s="750"/>
      <c r="H1094" s="750"/>
      <c r="I1094" s="761"/>
      <c r="J1094" s="767" t="str">
        <f>IF(基本情報入力シート!M1131="","",基本情報入力シート!M1131)</f>
        <v/>
      </c>
      <c r="K1094" s="768" t="str">
        <f>IF(基本情報入力シート!R1131="","",基本情報入力シート!R1131)</f>
        <v/>
      </c>
      <c r="L1094" s="768" t="str">
        <f>IF(基本情報入力シート!W1131="","",基本情報入力シート!W1131)</f>
        <v/>
      </c>
      <c r="M1094" s="784" t="str">
        <f>IF(基本情報入力シート!X1131="","",基本情報入力シート!X1131)</f>
        <v/>
      </c>
      <c r="N1094" s="796" t="str">
        <f>IF(基本情報入力シート!Y1131="","",基本情報入力シート!Y1131)</f>
        <v/>
      </c>
      <c r="O1094" s="804"/>
      <c r="P1094" s="808"/>
      <c r="Q1094" s="813"/>
      <c r="R1094" s="820"/>
      <c r="S1094" s="825"/>
      <c r="T1094" s="830" t="str">
        <f>IFERROR(S1094*VLOOKUP(AE1094,'【参考】数式用3'!$AD$3:$BA$14,MATCH(N1094,'【参考】数式用3'!$AD$2:$BA$2,0)),"")</f>
        <v/>
      </c>
      <c r="U1094" s="835"/>
      <c r="V1094" s="842"/>
      <c r="W1094" s="843"/>
      <c r="X1094" s="852" t="str">
        <f>IFERROR(V1094*VLOOKUP(AF1094,'【参考】数式用3'!$AD$15:$BA$23,MATCH(N1094,'【参考】数式用3'!$AD$2:$BA$2,0)),"")</f>
        <v/>
      </c>
      <c r="Y1094" s="861"/>
      <c r="Z1094" s="864"/>
      <c r="AA1094" s="870"/>
      <c r="AB1094" s="852" t="str">
        <f>IFERROR(AA1094*VLOOKUP(AG1094,'【参考】数式用3'!$AD$24:$BA$27,MATCH(N1094,'【参考】数式用3'!$AD$2:$BA$2,0)),"")</f>
        <v/>
      </c>
      <c r="AC1094" s="878"/>
      <c r="AD1094" s="881" t="str">
        <f t="shared" si="64"/>
        <v/>
      </c>
      <c r="AE1094" s="884" t="str">
        <f t="shared" si="65"/>
        <v/>
      </c>
      <c r="AF1094" s="884" t="str">
        <f t="shared" si="66"/>
        <v/>
      </c>
      <c r="AG1094" s="884" t="str">
        <f t="shared" si="67"/>
        <v/>
      </c>
    </row>
    <row r="1095" spans="1:33" ht="24.9" customHeight="1">
      <c r="A1095" s="729">
        <v>1080</v>
      </c>
      <c r="B1095" s="742" t="str">
        <f>IF(基本情報入力シート!C1132="","",基本情報入力シート!C1132)</f>
        <v/>
      </c>
      <c r="C1095" s="750"/>
      <c r="D1095" s="750"/>
      <c r="E1095" s="750"/>
      <c r="F1095" s="750"/>
      <c r="G1095" s="750"/>
      <c r="H1095" s="750"/>
      <c r="I1095" s="761"/>
      <c r="J1095" s="767" t="str">
        <f>IF(基本情報入力シート!M1132="","",基本情報入力シート!M1132)</f>
        <v/>
      </c>
      <c r="K1095" s="768" t="str">
        <f>IF(基本情報入力シート!R1132="","",基本情報入力シート!R1132)</f>
        <v/>
      </c>
      <c r="L1095" s="768" t="str">
        <f>IF(基本情報入力シート!W1132="","",基本情報入力シート!W1132)</f>
        <v/>
      </c>
      <c r="M1095" s="784" t="str">
        <f>IF(基本情報入力シート!X1132="","",基本情報入力シート!X1132)</f>
        <v/>
      </c>
      <c r="N1095" s="796" t="str">
        <f>IF(基本情報入力シート!Y1132="","",基本情報入力シート!Y1132)</f>
        <v/>
      </c>
      <c r="O1095" s="804"/>
      <c r="P1095" s="808"/>
      <c r="Q1095" s="813"/>
      <c r="R1095" s="820"/>
      <c r="S1095" s="825"/>
      <c r="T1095" s="830" t="str">
        <f>IFERROR(S1095*VLOOKUP(AE1095,'【参考】数式用3'!$AD$3:$BA$14,MATCH(N1095,'【参考】数式用3'!$AD$2:$BA$2,0)),"")</f>
        <v/>
      </c>
      <c r="U1095" s="835"/>
      <c r="V1095" s="842"/>
      <c r="W1095" s="843"/>
      <c r="X1095" s="852" t="str">
        <f>IFERROR(V1095*VLOOKUP(AF1095,'【参考】数式用3'!$AD$15:$BA$23,MATCH(N1095,'【参考】数式用3'!$AD$2:$BA$2,0)),"")</f>
        <v/>
      </c>
      <c r="Y1095" s="861"/>
      <c r="Z1095" s="864"/>
      <c r="AA1095" s="870"/>
      <c r="AB1095" s="852" t="str">
        <f>IFERROR(AA1095*VLOOKUP(AG1095,'【参考】数式用3'!$AD$24:$BA$27,MATCH(N1095,'【参考】数式用3'!$AD$2:$BA$2,0)),"")</f>
        <v/>
      </c>
      <c r="AC1095" s="878"/>
      <c r="AD1095" s="881" t="str">
        <f t="shared" si="64"/>
        <v/>
      </c>
      <c r="AE1095" s="884" t="str">
        <f t="shared" si="65"/>
        <v/>
      </c>
      <c r="AF1095" s="884" t="str">
        <f t="shared" si="66"/>
        <v/>
      </c>
      <c r="AG1095" s="884" t="str">
        <f t="shared" si="67"/>
        <v/>
      </c>
    </row>
    <row r="1096" spans="1:33" ht="24.9" customHeight="1">
      <c r="A1096" s="729">
        <v>1081</v>
      </c>
      <c r="B1096" s="742" t="str">
        <f>IF(基本情報入力シート!C1133="","",基本情報入力シート!C1133)</f>
        <v/>
      </c>
      <c r="C1096" s="750"/>
      <c r="D1096" s="750"/>
      <c r="E1096" s="750"/>
      <c r="F1096" s="750"/>
      <c r="G1096" s="750"/>
      <c r="H1096" s="750"/>
      <c r="I1096" s="761"/>
      <c r="J1096" s="767" t="str">
        <f>IF(基本情報入力シート!M1133="","",基本情報入力シート!M1133)</f>
        <v/>
      </c>
      <c r="K1096" s="768" t="str">
        <f>IF(基本情報入力シート!R1133="","",基本情報入力シート!R1133)</f>
        <v/>
      </c>
      <c r="L1096" s="768" t="str">
        <f>IF(基本情報入力シート!W1133="","",基本情報入力シート!W1133)</f>
        <v/>
      </c>
      <c r="M1096" s="784" t="str">
        <f>IF(基本情報入力シート!X1133="","",基本情報入力シート!X1133)</f>
        <v/>
      </c>
      <c r="N1096" s="796" t="str">
        <f>IF(基本情報入力シート!Y1133="","",基本情報入力シート!Y1133)</f>
        <v/>
      </c>
      <c r="O1096" s="804"/>
      <c r="P1096" s="808"/>
      <c r="Q1096" s="813"/>
      <c r="R1096" s="820"/>
      <c r="S1096" s="825"/>
      <c r="T1096" s="830" t="str">
        <f>IFERROR(S1096*VLOOKUP(AE1096,'【参考】数式用3'!$AD$3:$BA$14,MATCH(N1096,'【参考】数式用3'!$AD$2:$BA$2,0)),"")</f>
        <v/>
      </c>
      <c r="U1096" s="835"/>
      <c r="V1096" s="842"/>
      <c r="W1096" s="843"/>
      <c r="X1096" s="852" t="str">
        <f>IFERROR(V1096*VLOOKUP(AF1096,'【参考】数式用3'!$AD$15:$BA$23,MATCH(N1096,'【参考】数式用3'!$AD$2:$BA$2,0)),"")</f>
        <v/>
      </c>
      <c r="Y1096" s="861"/>
      <c r="Z1096" s="864"/>
      <c r="AA1096" s="870"/>
      <c r="AB1096" s="852" t="str">
        <f>IFERROR(AA1096*VLOOKUP(AG1096,'【参考】数式用3'!$AD$24:$BA$27,MATCH(N1096,'【参考】数式用3'!$AD$2:$BA$2,0)),"")</f>
        <v/>
      </c>
      <c r="AC1096" s="878"/>
      <c r="AD1096" s="881" t="str">
        <f t="shared" si="64"/>
        <v/>
      </c>
      <c r="AE1096" s="884" t="str">
        <f t="shared" si="65"/>
        <v/>
      </c>
      <c r="AF1096" s="884" t="str">
        <f t="shared" si="66"/>
        <v/>
      </c>
      <c r="AG1096" s="884" t="str">
        <f t="shared" si="67"/>
        <v/>
      </c>
    </row>
    <row r="1097" spans="1:33" ht="24.9" customHeight="1">
      <c r="A1097" s="729">
        <v>1082</v>
      </c>
      <c r="B1097" s="742" t="str">
        <f>IF(基本情報入力シート!C1134="","",基本情報入力シート!C1134)</f>
        <v/>
      </c>
      <c r="C1097" s="750"/>
      <c r="D1097" s="750"/>
      <c r="E1097" s="750"/>
      <c r="F1097" s="750"/>
      <c r="G1097" s="750"/>
      <c r="H1097" s="750"/>
      <c r="I1097" s="761"/>
      <c r="J1097" s="767" t="str">
        <f>IF(基本情報入力シート!M1134="","",基本情報入力シート!M1134)</f>
        <v/>
      </c>
      <c r="K1097" s="768" t="str">
        <f>IF(基本情報入力シート!R1134="","",基本情報入力シート!R1134)</f>
        <v/>
      </c>
      <c r="L1097" s="768" t="str">
        <f>IF(基本情報入力シート!W1134="","",基本情報入力シート!W1134)</f>
        <v/>
      </c>
      <c r="M1097" s="784" t="str">
        <f>IF(基本情報入力シート!X1134="","",基本情報入力シート!X1134)</f>
        <v/>
      </c>
      <c r="N1097" s="796" t="str">
        <f>IF(基本情報入力シート!Y1134="","",基本情報入力シート!Y1134)</f>
        <v/>
      </c>
      <c r="O1097" s="804"/>
      <c r="P1097" s="808"/>
      <c r="Q1097" s="813"/>
      <c r="R1097" s="820"/>
      <c r="S1097" s="825"/>
      <c r="T1097" s="830" t="str">
        <f>IFERROR(S1097*VLOOKUP(AE1097,'【参考】数式用3'!$AD$3:$BA$14,MATCH(N1097,'【参考】数式用3'!$AD$2:$BA$2,0)),"")</f>
        <v/>
      </c>
      <c r="U1097" s="835"/>
      <c r="V1097" s="842"/>
      <c r="W1097" s="843"/>
      <c r="X1097" s="852" t="str">
        <f>IFERROR(V1097*VLOOKUP(AF1097,'【参考】数式用3'!$AD$15:$BA$23,MATCH(N1097,'【参考】数式用3'!$AD$2:$BA$2,0)),"")</f>
        <v/>
      </c>
      <c r="Y1097" s="861"/>
      <c r="Z1097" s="864"/>
      <c r="AA1097" s="870"/>
      <c r="AB1097" s="852" t="str">
        <f>IFERROR(AA1097*VLOOKUP(AG1097,'【参考】数式用3'!$AD$24:$BA$27,MATCH(N1097,'【参考】数式用3'!$AD$2:$BA$2,0)),"")</f>
        <v/>
      </c>
      <c r="AC1097" s="878"/>
      <c r="AD1097" s="881" t="str">
        <f t="shared" si="64"/>
        <v/>
      </c>
      <c r="AE1097" s="884" t="str">
        <f t="shared" si="65"/>
        <v/>
      </c>
      <c r="AF1097" s="884" t="str">
        <f t="shared" si="66"/>
        <v/>
      </c>
      <c r="AG1097" s="884" t="str">
        <f t="shared" si="67"/>
        <v/>
      </c>
    </row>
    <row r="1098" spans="1:33" ht="24.9" customHeight="1">
      <c r="A1098" s="729">
        <v>1083</v>
      </c>
      <c r="B1098" s="742" t="str">
        <f>IF(基本情報入力シート!C1135="","",基本情報入力シート!C1135)</f>
        <v/>
      </c>
      <c r="C1098" s="750"/>
      <c r="D1098" s="750"/>
      <c r="E1098" s="750"/>
      <c r="F1098" s="750"/>
      <c r="G1098" s="750"/>
      <c r="H1098" s="750"/>
      <c r="I1098" s="761"/>
      <c r="J1098" s="767" t="str">
        <f>IF(基本情報入力シート!M1135="","",基本情報入力シート!M1135)</f>
        <v/>
      </c>
      <c r="K1098" s="768" t="str">
        <f>IF(基本情報入力シート!R1135="","",基本情報入力シート!R1135)</f>
        <v/>
      </c>
      <c r="L1098" s="768" t="str">
        <f>IF(基本情報入力シート!W1135="","",基本情報入力シート!W1135)</f>
        <v/>
      </c>
      <c r="M1098" s="784" t="str">
        <f>IF(基本情報入力シート!X1135="","",基本情報入力シート!X1135)</f>
        <v/>
      </c>
      <c r="N1098" s="796" t="str">
        <f>IF(基本情報入力シート!Y1135="","",基本情報入力シート!Y1135)</f>
        <v/>
      </c>
      <c r="O1098" s="804"/>
      <c r="P1098" s="808"/>
      <c r="Q1098" s="813"/>
      <c r="R1098" s="820"/>
      <c r="S1098" s="825"/>
      <c r="T1098" s="830" t="str">
        <f>IFERROR(S1098*VLOOKUP(AE1098,'【参考】数式用3'!$AD$3:$BA$14,MATCH(N1098,'【参考】数式用3'!$AD$2:$BA$2,0)),"")</f>
        <v/>
      </c>
      <c r="U1098" s="835"/>
      <c r="V1098" s="842"/>
      <c r="W1098" s="843"/>
      <c r="X1098" s="852" t="str">
        <f>IFERROR(V1098*VLOOKUP(AF1098,'【参考】数式用3'!$AD$15:$BA$23,MATCH(N1098,'【参考】数式用3'!$AD$2:$BA$2,0)),"")</f>
        <v/>
      </c>
      <c r="Y1098" s="861"/>
      <c r="Z1098" s="864"/>
      <c r="AA1098" s="870"/>
      <c r="AB1098" s="852" t="str">
        <f>IFERROR(AA1098*VLOOKUP(AG1098,'【参考】数式用3'!$AD$24:$BA$27,MATCH(N1098,'【参考】数式用3'!$AD$2:$BA$2,0)),"")</f>
        <v/>
      </c>
      <c r="AC1098" s="878"/>
      <c r="AD1098" s="881" t="str">
        <f t="shared" si="64"/>
        <v/>
      </c>
      <c r="AE1098" s="884" t="str">
        <f t="shared" si="65"/>
        <v/>
      </c>
      <c r="AF1098" s="884" t="str">
        <f t="shared" si="66"/>
        <v/>
      </c>
      <c r="AG1098" s="884" t="str">
        <f t="shared" si="67"/>
        <v/>
      </c>
    </row>
    <row r="1099" spans="1:33" ht="24.9" customHeight="1">
      <c r="A1099" s="729">
        <v>1084</v>
      </c>
      <c r="B1099" s="742" t="str">
        <f>IF(基本情報入力シート!C1136="","",基本情報入力シート!C1136)</f>
        <v/>
      </c>
      <c r="C1099" s="750"/>
      <c r="D1099" s="750"/>
      <c r="E1099" s="750"/>
      <c r="F1099" s="750"/>
      <c r="G1099" s="750"/>
      <c r="H1099" s="750"/>
      <c r="I1099" s="761"/>
      <c r="J1099" s="767" t="str">
        <f>IF(基本情報入力シート!M1136="","",基本情報入力シート!M1136)</f>
        <v/>
      </c>
      <c r="K1099" s="768" t="str">
        <f>IF(基本情報入力シート!R1136="","",基本情報入力シート!R1136)</f>
        <v/>
      </c>
      <c r="L1099" s="768" t="str">
        <f>IF(基本情報入力シート!W1136="","",基本情報入力シート!W1136)</f>
        <v/>
      </c>
      <c r="M1099" s="784" t="str">
        <f>IF(基本情報入力シート!X1136="","",基本情報入力シート!X1136)</f>
        <v/>
      </c>
      <c r="N1099" s="796" t="str">
        <f>IF(基本情報入力シート!Y1136="","",基本情報入力シート!Y1136)</f>
        <v/>
      </c>
      <c r="O1099" s="804"/>
      <c r="P1099" s="808"/>
      <c r="Q1099" s="813"/>
      <c r="R1099" s="820"/>
      <c r="S1099" s="825"/>
      <c r="T1099" s="830" t="str">
        <f>IFERROR(S1099*VLOOKUP(AE1099,'【参考】数式用3'!$AD$3:$BA$14,MATCH(N1099,'【参考】数式用3'!$AD$2:$BA$2,0)),"")</f>
        <v/>
      </c>
      <c r="U1099" s="835"/>
      <c r="V1099" s="842"/>
      <c r="W1099" s="843"/>
      <c r="X1099" s="852" t="str">
        <f>IFERROR(V1099*VLOOKUP(AF1099,'【参考】数式用3'!$AD$15:$BA$23,MATCH(N1099,'【参考】数式用3'!$AD$2:$BA$2,0)),"")</f>
        <v/>
      </c>
      <c r="Y1099" s="861"/>
      <c r="Z1099" s="864"/>
      <c r="AA1099" s="870"/>
      <c r="AB1099" s="852" t="str">
        <f>IFERROR(AA1099*VLOOKUP(AG1099,'【参考】数式用3'!$AD$24:$BA$27,MATCH(N1099,'【参考】数式用3'!$AD$2:$BA$2,0)),"")</f>
        <v/>
      </c>
      <c r="AC1099" s="878"/>
      <c r="AD1099" s="881" t="str">
        <f t="shared" si="64"/>
        <v/>
      </c>
      <c r="AE1099" s="884" t="str">
        <f t="shared" si="65"/>
        <v/>
      </c>
      <c r="AF1099" s="884" t="str">
        <f t="shared" si="66"/>
        <v/>
      </c>
      <c r="AG1099" s="884" t="str">
        <f t="shared" si="67"/>
        <v/>
      </c>
    </row>
    <row r="1100" spans="1:33" ht="24.9" customHeight="1">
      <c r="A1100" s="729">
        <v>1085</v>
      </c>
      <c r="B1100" s="742" t="str">
        <f>IF(基本情報入力シート!C1137="","",基本情報入力シート!C1137)</f>
        <v/>
      </c>
      <c r="C1100" s="750"/>
      <c r="D1100" s="750"/>
      <c r="E1100" s="750"/>
      <c r="F1100" s="750"/>
      <c r="G1100" s="750"/>
      <c r="H1100" s="750"/>
      <c r="I1100" s="761"/>
      <c r="J1100" s="767" t="str">
        <f>IF(基本情報入力シート!M1137="","",基本情報入力シート!M1137)</f>
        <v/>
      </c>
      <c r="K1100" s="768" t="str">
        <f>IF(基本情報入力シート!R1137="","",基本情報入力シート!R1137)</f>
        <v/>
      </c>
      <c r="L1100" s="768" t="str">
        <f>IF(基本情報入力シート!W1137="","",基本情報入力シート!W1137)</f>
        <v/>
      </c>
      <c r="M1100" s="784" t="str">
        <f>IF(基本情報入力シート!X1137="","",基本情報入力シート!X1137)</f>
        <v/>
      </c>
      <c r="N1100" s="796" t="str">
        <f>IF(基本情報入力シート!Y1137="","",基本情報入力シート!Y1137)</f>
        <v/>
      </c>
      <c r="O1100" s="804"/>
      <c r="P1100" s="808"/>
      <c r="Q1100" s="813"/>
      <c r="R1100" s="820"/>
      <c r="S1100" s="825"/>
      <c r="T1100" s="830" t="str">
        <f>IFERROR(S1100*VLOOKUP(AE1100,'【参考】数式用3'!$AD$3:$BA$14,MATCH(N1100,'【参考】数式用3'!$AD$2:$BA$2,0)),"")</f>
        <v/>
      </c>
      <c r="U1100" s="835"/>
      <c r="V1100" s="842"/>
      <c r="W1100" s="843"/>
      <c r="X1100" s="852" t="str">
        <f>IFERROR(V1100*VLOOKUP(AF1100,'【参考】数式用3'!$AD$15:$BA$23,MATCH(N1100,'【参考】数式用3'!$AD$2:$BA$2,0)),"")</f>
        <v/>
      </c>
      <c r="Y1100" s="861"/>
      <c r="Z1100" s="864"/>
      <c r="AA1100" s="870"/>
      <c r="AB1100" s="852" t="str">
        <f>IFERROR(AA1100*VLOOKUP(AG1100,'【参考】数式用3'!$AD$24:$BA$27,MATCH(N1100,'【参考】数式用3'!$AD$2:$BA$2,0)),"")</f>
        <v/>
      </c>
      <c r="AC1100" s="878"/>
      <c r="AD1100" s="881" t="str">
        <f t="shared" si="64"/>
        <v/>
      </c>
      <c r="AE1100" s="884" t="str">
        <f t="shared" si="65"/>
        <v/>
      </c>
      <c r="AF1100" s="884" t="str">
        <f t="shared" si="66"/>
        <v/>
      </c>
      <c r="AG1100" s="884" t="str">
        <f t="shared" si="67"/>
        <v/>
      </c>
    </row>
    <row r="1101" spans="1:33" ht="24.9" customHeight="1">
      <c r="A1101" s="729">
        <v>1086</v>
      </c>
      <c r="B1101" s="742" t="str">
        <f>IF(基本情報入力シート!C1138="","",基本情報入力シート!C1138)</f>
        <v/>
      </c>
      <c r="C1101" s="750"/>
      <c r="D1101" s="750"/>
      <c r="E1101" s="750"/>
      <c r="F1101" s="750"/>
      <c r="G1101" s="750"/>
      <c r="H1101" s="750"/>
      <c r="I1101" s="761"/>
      <c r="J1101" s="767" t="str">
        <f>IF(基本情報入力シート!M1138="","",基本情報入力シート!M1138)</f>
        <v/>
      </c>
      <c r="K1101" s="768" t="str">
        <f>IF(基本情報入力シート!R1138="","",基本情報入力シート!R1138)</f>
        <v/>
      </c>
      <c r="L1101" s="768" t="str">
        <f>IF(基本情報入力シート!W1138="","",基本情報入力シート!W1138)</f>
        <v/>
      </c>
      <c r="M1101" s="784" t="str">
        <f>IF(基本情報入力シート!X1138="","",基本情報入力シート!X1138)</f>
        <v/>
      </c>
      <c r="N1101" s="796" t="str">
        <f>IF(基本情報入力シート!Y1138="","",基本情報入力シート!Y1138)</f>
        <v/>
      </c>
      <c r="O1101" s="804"/>
      <c r="P1101" s="808"/>
      <c r="Q1101" s="813"/>
      <c r="R1101" s="820"/>
      <c r="S1101" s="825"/>
      <c r="T1101" s="830" t="str">
        <f>IFERROR(S1101*VLOOKUP(AE1101,'【参考】数式用3'!$AD$3:$BA$14,MATCH(N1101,'【参考】数式用3'!$AD$2:$BA$2,0)),"")</f>
        <v/>
      </c>
      <c r="U1101" s="835"/>
      <c r="V1101" s="842"/>
      <c r="W1101" s="843"/>
      <c r="X1101" s="852" t="str">
        <f>IFERROR(V1101*VLOOKUP(AF1101,'【参考】数式用3'!$AD$15:$BA$23,MATCH(N1101,'【参考】数式用3'!$AD$2:$BA$2,0)),"")</f>
        <v/>
      </c>
      <c r="Y1101" s="861"/>
      <c r="Z1101" s="864"/>
      <c r="AA1101" s="870"/>
      <c r="AB1101" s="852" t="str">
        <f>IFERROR(AA1101*VLOOKUP(AG1101,'【参考】数式用3'!$AD$24:$BA$27,MATCH(N1101,'【参考】数式用3'!$AD$2:$BA$2,0)),"")</f>
        <v/>
      </c>
      <c r="AC1101" s="878"/>
      <c r="AD1101" s="881" t="str">
        <f t="shared" si="64"/>
        <v/>
      </c>
      <c r="AE1101" s="884" t="str">
        <f t="shared" si="65"/>
        <v/>
      </c>
      <c r="AF1101" s="884" t="str">
        <f t="shared" si="66"/>
        <v/>
      </c>
      <c r="AG1101" s="884" t="str">
        <f t="shared" si="67"/>
        <v/>
      </c>
    </row>
    <row r="1102" spans="1:33" ht="24.9" customHeight="1">
      <c r="A1102" s="729">
        <v>1087</v>
      </c>
      <c r="B1102" s="742" t="str">
        <f>IF(基本情報入力シート!C1139="","",基本情報入力シート!C1139)</f>
        <v/>
      </c>
      <c r="C1102" s="750"/>
      <c r="D1102" s="750"/>
      <c r="E1102" s="750"/>
      <c r="F1102" s="750"/>
      <c r="G1102" s="750"/>
      <c r="H1102" s="750"/>
      <c r="I1102" s="761"/>
      <c r="J1102" s="767" t="str">
        <f>IF(基本情報入力シート!M1139="","",基本情報入力シート!M1139)</f>
        <v/>
      </c>
      <c r="K1102" s="768" t="str">
        <f>IF(基本情報入力シート!R1139="","",基本情報入力シート!R1139)</f>
        <v/>
      </c>
      <c r="L1102" s="768" t="str">
        <f>IF(基本情報入力シート!W1139="","",基本情報入力シート!W1139)</f>
        <v/>
      </c>
      <c r="M1102" s="784" t="str">
        <f>IF(基本情報入力シート!X1139="","",基本情報入力シート!X1139)</f>
        <v/>
      </c>
      <c r="N1102" s="796" t="str">
        <f>IF(基本情報入力シート!Y1139="","",基本情報入力シート!Y1139)</f>
        <v/>
      </c>
      <c r="O1102" s="804"/>
      <c r="P1102" s="808"/>
      <c r="Q1102" s="813"/>
      <c r="R1102" s="820"/>
      <c r="S1102" s="825"/>
      <c r="T1102" s="830" t="str">
        <f>IFERROR(S1102*VLOOKUP(AE1102,'【参考】数式用3'!$AD$3:$BA$14,MATCH(N1102,'【参考】数式用3'!$AD$2:$BA$2,0)),"")</f>
        <v/>
      </c>
      <c r="U1102" s="835"/>
      <c r="V1102" s="842"/>
      <c r="W1102" s="843"/>
      <c r="X1102" s="852" t="str">
        <f>IFERROR(V1102*VLOOKUP(AF1102,'【参考】数式用3'!$AD$15:$BA$23,MATCH(N1102,'【参考】数式用3'!$AD$2:$BA$2,0)),"")</f>
        <v/>
      </c>
      <c r="Y1102" s="861"/>
      <c r="Z1102" s="864"/>
      <c r="AA1102" s="870"/>
      <c r="AB1102" s="852" t="str">
        <f>IFERROR(AA1102*VLOOKUP(AG1102,'【参考】数式用3'!$AD$24:$BA$27,MATCH(N1102,'【参考】数式用3'!$AD$2:$BA$2,0)),"")</f>
        <v/>
      </c>
      <c r="AC1102" s="878"/>
      <c r="AD1102" s="881" t="str">
        <f t="shared" si="64"/>
        <v/>
      </c>
      <c r="AE1102" s="884" t="str">
        <f t="shared" si="65"/>
        <v/>
      </c>
      <c r="AF1102" s="884" t="str">
        <f t="shared" si="66"/>
        <v/>
      </c>
      <c r="AG1102" s="884" t="str">
        <f t="shared" si="67"/>
        <v/>
      </c>
    </row>
    <row r="1103" spans="1:33" ht="24.9" customHeight="1">
      <c r="A1103" s="729">
        <v>1088</v>
      </c>
      <c r="B1103" s="742" t="str">
        <f>IF(基本情報入力シート!C1140="","",基本情報入力シート!C1140)</f>
        <v/>
      </c>
      <c r="C1103" s="750"/>
      <c r="D1103" s="750"/>
      <c r="E1103" s="750"/>
      <c r="F1103" s="750"/>
      <c r="G1103" s="750"/>
      <c r="H1103" s="750"/>
      <c r="I1103" s="761"/>
      <c r="J1103" s="767" t="str">
        <f>IF(基本情報入力シート!M1140="","",基本情報入力シート!M1140)</f>
        <v/>
      </c>
      <c r="K1103" s="768" t="str">
        <f>IF(基本情報入力シート!R1140="","",基本情報入力シート!R1140)</f>
        <v/>
      </c>
      <c r="L1103" s="768" t="str">
        <f>IF(基本情報入力シート!W1140="","",基本情報入力シート!W1140)</f>
        <v/>
      </c>
      <c r="M1103" s="784" t="str">
        <f>IF(基本情報入力シート!X1140="","",基本情報入力シート!X1140)</f>
        <v/>
      </c>
      <c r="N1103" s="796" t="str">
        <f>IF(基本情報入力シート!Y1140="","",基本情報入力シート!Y1140)</f>
        <v/>
      </c>
      <c r="O1103" s="804"/>
      <c r="P1103" s="808"/>
      <c r="Q1103" s="813"/>
      <c r="R1103" s="820"/>
      <c r="S1103" s="825"/>
      <c r="T1103" s="830" t="str">
        <f>IFERROR(S1103*VLOOKUP(AE1103,'【参考】数式用3'!$AD$3:$BA$14,MATCH(N1103,'【参考】数式用3'!$AD$2:$BA$2,0)),"")</f>
        <v/>
      </c>
      <c r="U1103" s="835"/>
      <c r="V1103" s="842"/>
      <c r="W1103" s="843"/>
      <c r="X1103" s="852" t="str">
        <f>IFERROR(V1103*VLOOKUP(AF1103,'【参考】数式用3'!$AD$15:$BA$23,MATCH(N1103,'【参考】数式用3'!$AD$2:$BA$2,0)),"")</f>
        <v/>
      </c>
      <c r="Y1103" s="861"/>
      <c r="Z1103" s="864"/>
      <c r="AA1103" s="870"/>
      <c r="AB1103" s="852" t="str">
        <f>IFERROR(AA1103*VLOOKUP(AG1103,'【参考】数式用3'!$AD$24:$BA$27,MATCH(N1103,'【参考】数式用3'!$AD$2:$BA$2,0)),"")</f>
        <v/>
      </c>
      <c r="AC1103" s="878"/>
      <c r="AD1103" s="881" t="str">
        <f t="shared" si="64"/>
        <v/>
      </c>
      <c r="AE1103" s="884" t="str">
        <f t="shared" si="65"/>
        <v/>
      </c>
      <c r="AF1103" s="884" t="str">
        <f t="shared" si="66"/>
        <v/>
      </c>
      <c r="AG1103" s="884" t="str">
        <f t="shared" si="67"/>
        <v/>
      </c>
    </row>
    <row r="1104" spans="1:33" ht="24.9" customHeight="1">
      <c r="A1104" s="729">
        <v>1089</v>
      </c>
      <c r="B1104" s="742" t="str">
        <f>IF(基本情報入力シート!C1141="","",基本情報入力シート!C1141)</f>
        <v/>
      </c>
      <c r="C1104" s="750"/>
      <c r="D1104" s="750"/>
      <c r="E1104" s="750"/>
      <c r="F1104" s="750"/>
      <c r="G1104" s="750"/>
      <c r="H1104" s="750"/>
      <c r="I1104" s="761"/>
      <c r="J1104" s="767" t="str">
        <f>IF(基本情報入力シート!M1141="","",基本情報入力シート!M1141)</f>
        <v/>
      </c>
      <c r="K1104" s="768" t="str">
        <f>IF(基本情報入力シート!R1141="","",基本情報入力シート!R1141)</f>
        <v/>
      </c>
      <c r="L1104" s="768" t="str">
        <f>IF(基本情報入力シート!W1141="","",基本情報入力シート!W1141)</f>
        <v/>
      </c>
      <c r="M1104" s="784" t="str">
        <f>IF(基本情報入力シート!X1141="","",基本情報入力シート!X1141)</f>
        <v/>
      </c>
      <c r="N1104" s="796" t="str">
        <f>IF(基本情報入力シート!Y1141="","",基本情報入力シート!Y1141)</f>
        <v/>
      </c>
      <c r="O1104" s="804"/>
      <c r="P1104" s="808"/>
      <c r="Q1104" s="813"/>
      <c r="R1104" s="820"/>
      <c r="S1104" s="825"/>
      <c r="T1104" s="830" t="str">
        <f>IFERROR(S1104*VLOOKUP(AE1104,'【参考】数式用3'!$AD$3:$BA$14,MATCH(N1104,'【参考】数式用3'!$AD$2:$BA$2,0)),"")</f>
        <v/>
      </c>
      <c r="U1104" s="835"/>
      <c r="V1104" s="842"/>
      <c r="W1104" s="843"/>
      <c r="X1104" s="852" t="str">
        <f>IFERROR(V1104*VLOOKUP(AF1104,'【参考】数式用3'!$AD$15:$BA$23,MATCH(N1104,'【参考】数式用3'!$AD$2:$BA$2,0)),"")</f>
        <v/>
      </c>
      <c r="Y1104" s="861"/>
      <c r="Z1104" s="864"/>
      <c r="AA1104" s="870"/>
      <c r="AB1104" s="852" t="str">
        <f>IFERROR(AA1104*VLOOKUP(AG1104,'【参考】数式用3'!$AD$24:$BA$27,MATCH(N1104,'【参考】数式用3'!$AD$2:$BA$2,0)),"")</f>
        <v/>
      </c>
      <c r="AC1104" s="878"/>
      <c r="AD1104" s="881" t="str">
        <f t="shared" ref="AD1104:AD1167" si="68">IF(OR(U1104="特定加算Ⅰ",U1104="特定加算Ⅱ"),IF(OR(AND(N1104&lt;&gt;"訪問型サービス（総合事業）",N1104&lt;&gt;"通所型サービス（総合事業）",N1104&lt;&gt;"（介護予防）短期入所生活介護",N1104&lt;&gt;"（介護予防）短期入所療養介護（老健）",N1104&lt;&gt;"（介護予防）短期入所療養介護 （病院等（老健以外）)",N1104&lt;&gt;"（介護予防）短期入所療養介護（医療院）"),W1104&lt;&gt;""),1,""),"")</f>
        <v/>
      </c>
      <c r="AE1104" s="884" t="str">
        <f t="shared" ref="AE1104:AE1167" si="69">IF(AND(O1104="",R1104=""),"",O1104&amp;"から"&amp;R1104)</f>
        <v/>
      </c>
      <c r="AF1104" s="884" t="str">
        <f t="shared" ref="AF1104:AF1167" si="70">IF(AND(P1104="",U1104=""),"",P1104&amp;"から"&amp;U1104)</f>
        <v/>
      </c>
      <c r="AG1104" s="884" t="str">
        <f t="shared" ref="AG1104:AG1167" si="71">IF(AND(Q1104="",Z1104=""),"",Q1104&amp;"から"&amp;Z1104)</f>
        <v/>
      </c>
    </row>
    <row r="1105" spans="1:33" ht="24.9" customHeight="1">
      <c r="A1105" s="729">
        <v>1090</v>
      </c>
      <c r="B1105" s="742" t="str">
        <f>IF(基本情報入力シート!C1142="","",基本情報入力シート!C1142)</f>
        <v/>
      </c>
      <c r="C1105" s="750"/>
      <c r="D1105" s="750"/>
      <c r="E1105" s="750"/>
      <c r="F1105" s="750"/>
      <c r="G1105" s="750"/>
      <c r="H1105" s="750"/>
      <c r="I1105" s="761"/>
      <c r="J1105" s="767" t="str">
        <f>IF(基本情報入力シート!M1142="","",基本情報入力シート!M1142)</f>
        <v/>
      </c>
      <c r="K1105" s="768" t="str">
        <f>IF(基本情報入力シート!R1142="","",基本情報入力シート!R1142)</f>
        <v/>
      </c>
      <c r="L1105" s="768" t="str">
        <f>IF(基本情報入力シート!W1142="","",基本情報入力シート!W1142)</f>
        <v/>
      </c>
      <c r="M1105" s="784" t="str">
        <f>IF(基本情報入力シート!X1142="","",基本情報入力シート!X1142)</f>
        <v/>
      </c>
      <c r="N1105" s="796" t="str">
        <f>IF(基本情報入力シート!Y1142="","",基本情報入力シート!Y1142)</f>
        <v/>
      </c>
      <c r="O1105" s="804"/>
      <c r="P1105" s="808"/>
      <c r="Q1105" s="813"/>
      <c r="R1105" s="820"/>
      <c r="S1105" s="825"/>
      <c r="T1105" s="830" t="str">
        <f>IFERROR(S1105*VLOOKUP(AE1105,'【参考】数式用3'!$AD$3:$BA$14,MATCH(N1105,'【参考】数式用3'!$AD$2:$BA$2,0)),"")</f>
        <v/>
      </c>
      <c r="U1105" s="835"/>
      <c r="V1105" s="842"/>
      <c r="W1105" s="843"/>
      <c r="X1105" s="852" t="str">
        <f>IFERROR(V1105*VLOOKUP(AF1105,'【参考】数式用3'!$AD$15:$BA$23,MATCH(N1105,'【参考】数式用3'!$AD$2:$BA$2,0)),"")</f>
        <v/>
      </c>
      <c r="Y1105" s="861"/>
      <c r="Z1105" s="864"/>
      <c r="AA1105" s="870"/>
      <c r="AB1105" s="852" t="str">
        <f>IFERROR(AA1105*VLOOKUP(AG1105,'【参考】数式用3'!$AD$24:$BA$27,MATCH(N1105,'【参考】数式用3'!$AD$2:$BA$2,0)),"")</f>
        <v/>
      </c>
      <c r="AC1105" s="878"/>
      <c r="AD1105" s="881" t="str">
        <f t="shared" si="68"/>
        <v/>
      </c>
      <c r="AE1105" s="884" t="str">
        <f t="shared" si="69"/>
        <v/>
      </c>
      <c r="AF1105" s="884" t="str">
        <f t="shared" si="70"/>
        <v/>
      </c>
      <c r="AG1105" s="884" t="str">
        <f t="shared" si="71"/>
        <v/>
      </c>
    </row>
    <row r="1106" spans="1:33" ht="24.9" customHeight="1">
      <c r="A1106" s="729">
        <v>1091</v>
      </c>
      <c r="B1106" s="742" t="str">
        <f>IF(基本情報入力シート!C1143="","",基本情報入力シート!C1143)</f>
        <v/>
      </c>
      <c r="C1106" s="750"/>
      <c r="D1106" s="750"/>
      <c r="E1106" s="750"/>
      <c r="F1106" s="750"/>
      <c r="G1106" s="750"/>
      <c r="H1106" s="750"/>
      <c r="I1106" s="761"/>
      <c r="J1106" s="767" t="str">
        <f>IF(基本情報入力シート!M1143="","",基本情報入力シート!M1143)</f>
        <v/>
      </c>
      <c r="K1106" s="768" t="str">
        <f>IF(基本情報入力シート!R1143="","",基本情報入力シート!R1143)</f>
        <v/>
      </c>
      <c r="L1106" s="768" t="str">
        <f>IF(基本情報入力シート!W1143="","",基本情報入力シート!W1143)</f>
        <v/>
      </c>
      <c r="M1106" s="784" t="str">
        <f>IF(基本情報入力シート!X1143="","",基本情報入力シート!X1143)</f>
        <v/>
      </c>
      <c r="N1106" s="796" t="str">
        <f>IF(基本情報入力シート!Y1143="","",基本情報入力シート!Y1143)</f>
        <v/>
      </c>
      <c r="O1106" s="804"/>
      <c r="P1106" s="808"/>
      <c r="Q1106" s="813"/>
      <c r="R1106" s="820"/>
      <c r="S1106" s="825"/>
      <c r="T1106" s="830" t="str">
        <f>IFERROR(S1106*VLOOKUP(AE1106,'【参考】数式用3'!$AD$3:$BA$14,MATCH(N1106,'【参考】数式用3'!$AD$2:$BA$2,0)),"")</f>
        <v/>
      </c>
      <c r="U1106" s="835"/>
      <c r="V1106" s="842"/>
      <c r="W1106" s="843"/>
      <c r="X1106" s="852" t="str">
        <f>IFERROR(V1106*VLOOKUP(AF1106,'【参考】数式用3'!$AD$15:$BA$23,MATCH(N1106,'【参考】数式用3'!$AD$2:$BA$2,0)),"")</f>
        <v/>
      </c>
      <c r="Y1106" s="861"/>
      <c r="Z1106" s="864"/>
      <c r="AA1106" s="870"/>
      <c r="AB1106" s="852" t="str">
        <f>IFERROR(AA1106*VLOOKUP(AG1106,'【参考】数式用3'!$AD$24:$BA$27,MATCH(N1106,'【参考】数式用3'!$AD$2:$BA$2,0)),"")</f>
        <v/>
      </c>
      <c r="AC1106" s="878"/>
      <c r="AD1106" s="881" t="str">
        <f t="shared" si="68"/>
        <v/>
      </c>
      <c r="AE1106" s="884" t="str">
        <f t="shared" si="69"/>
        <v/>
      </c>
      <c r="AF1106" s="884" t="str">
        <f t="shared" si="70"/>
        <v/>
      </c>
      <c r="AG1106" s="884" t="str">
        <f t="shared" si="71"/>
        <v/>
      </c>
    </row>
    <row r="1107" spans="1:33" ht="24.9" customHeight="1">
      <c r="A1107" s="729">
        <v>1092</v>
      </c>
      <c r="B1107" s="742" t="str">
        <f>IF(基本情報入力シート!C1144="","",基本情報入力シート!C1144)</f>
        <v/>
      </c>
      <c r="C1107" s="750"/>
      <c r="D1107" s="750"/>
      <c r="E1107" s="750"/>
      <c r="F1107" s="750"/>
      <c r="G1107" s="750"/>
      <c r="H1107" s="750"/>
      <c r="I1107" s="761"/>
      <c r="J1107" s="767" t="str">
        <f>IF(基本情報入力シート!M1144="","",基本情報入力シート!M1144)</f>
        <v/>
      </c>
      <c r="K1107" s="768" t="str">
        <f>IF(基本情報入力シート!R1144="","",基本情報入力シート!R1144)</f>
        <v/>
      </c>
      <c r="L1107" s="768" t="str">
        <f>IF(基本情報入力シート!W1144="","",基本情報入力シート!W1144)</f>
        <v/>
      </c>
      <c r="M1107" s="784" t="str">
        <f>IF(基本情報入力シート!X1144="","",基本情報入力シート!X1144)</f>
        <v/>
      </c>
      <c r="N1107" s="796" t="str">
        <f>IF(基本情報入力シート!Y1144="","",基本情報入力シート!Y1144)</f>
        <v/>
      </c>
      <c r="O1107" s="804"/>
      <c r="P1107" s="808"/>
      <c r="Q1107" s="813"/>
      <c r="R1107" s="820"/>
      <c r="S1107" s="825"/>
      <c r="T1107" s="830" t="str">
        <f>IFERROR(S1107*VLOOKUP(AE1107,'【参考】数式用3'!$AD$3:$BA$14,MATCH(N1107,'【参考】数式用3'!$AD$2:$BA$2,0)),"")</f>
        <v/>
      </c>
      <c r="U1107" s="835"/>
      <c r="V1107" s="842"/>
      <c r="W1107" s="843"/>
      <c r="X1107" s="852" t="str">
        <f>IFERROR(V1107*VLOOKUP(AF1107,'【参考】数式用3'!$AD$15:$BA$23,MATCH(N1107,'【参考】数式用3'!$AD$2:$BA$2,0)),"")</f>
        <v/>
      </c>
      <c r="Y1107" s="861"/>
      <c r="Z1107" s="864"/>
      <c r="AA1107" s="870"/>
      <c r="AB1107" s="852" t="str">
        <f>IFERROR(AA1107*VLOOKUP(AG1107,'【参考】数式用3'!$AD$24:$BA$27,MATCH(N1107,'【参考】数式用3'!$AD$2:$BA$2,0)),"")</f>
        <v/>
      </c>
      <c r="AC1107" s="878"/>
      <c r="AD1107" s="881" t="str">
        <f t="shared" si="68"/>
        <v/>
      </c>
      <c r="AE1107" s="884" t="str">
        <f t="shared" si="69"/>
        <v/>
      </c>
      <c r="AF1107" s="884" t="str">
        <f t="shared" si="70"/>
        <v/>
      </c>
      <c r="AG1107" s="884" t="str">
        <f t="shared" si="71"/>
        <v/>
      </c>
    </row>
    <row r="1108" spans="1:33" ht="24.9" customHeight="1">
      <c r="A1108" s="729">
        <v>1093</v>
      </c>
      <c r="B1108" s="742" t="str">
        <f>IF(基本情報入力シート!C1145="","",基本情報入力シート!C1145)</f>
        <v/>
      </c>
      <c r="C1108" s="750"/>
      <c r="D1108" s="750"/>
      <c r="E1108" s="750"/>
      <c r="F1108" s="750"/>
      <c r="G1108" s="750"/>
      <c r="H1108" s="750"/>
      <c r="I1108" s="761"/>
      <c r="J1108" s="767" t="str">
        <f>IF(基本情報入力シート!M1145="","",基本情報入力シート!M1145)</f>
        <v/>
      </c>
      <c r="K1108" s="768" t="str">
        <f>IF(基本情報入力シート!R1145="","",基本情報入力シート!R1145)</f>
        <v/>
      </c>
      <c r="L1108" s="768" t="str">
        <f>IF(基本情報入力シート!W1145="","",基本情報入力シート!W1145)</f>
        <v/>
      </c>
      <c r="M1108" s="784" t="str">
        <f>IF(基本情報入力シート!X1145="","",基本情報入力シート!X1145)</f>
        <v/>
      </c>
      <c r="N1108" s="796" t="str">
        <f>IF(基本情報入力シート!Y1145="","",基本情報入力シート!Y1145)</f>
        <v/>
      </c>
      <c r="O1108" s="804"/>
      <c r="P1108" s="808"/>
      <c r="Q1108" s="813"/>
      <c r="R1108" s="820"/>
      <c r="S1108" s="825"/>
      <c r="T1108" s="830" t="str">
        <f>IFERROR(S1108*VLOOKUP(AE1108,'【参考】数式用3'!$AD$3:$BA$14,MATCH(N1108,'【参考】数式用3'!$AD$2:$BA$2,0)),"")</f>
        <v/>
      </c>
      <c r="U1108" s="835"/>
      <c r="V1108" s="842"/>
      <c r="W1108" s="843"/>
      <c r="X1108" s="852" t="str">
        <f>IFERROR(V1108*VLOOKUP(AF1108,'【参考】数式用3'!$AD$15:$BA$23,MATCH(N1108,'【参考】数式用3'!$AD$2:$BA$2,0)),"")</f>
        <v/>
      </c>
      <c r="Y1108" s="861"/>
      <c r="Z1108" s="864"/>
      <c r="AA1108" s="870"/>
      <c r="AB1108" s="852" t="str">
        <f>IFERROR(AA1108*VLOOKUP(AG1108,'【参考】数式用3'!$AD$24:$BA$27,MATCH(N1108,'【参考】数式用3'!$AD$2:$BA$2,0)),"")</f>
        <v/>
      </c>
      <c r="AC1108" s="878"/>
      <c r="AD1108" s="881" t="str">
        <f t="shared" si="68"/>
        <v/>
      </c>
      <c r="AE1108" s="884" t="str">
        <f t="shared" si="69"/>
        <v/>
      </c>
      <c r="AF1108" s="884" t="str">
        <f t="shared" si="70"/>
        <v/>
      </c>
      <c r="AG1108" s="884" t="str">
        <f t="shared" si="71"/>
        <v/>
      </c>
    </row>
    <row r="1109" spans="1:33" ht="24.9" customHeight="1">
      <c r="A1109" s="729">
        <v>1094</v>
      </c>
      <c r="B1109" s="742" t="str">
        <f>IF(基本情報入力シート!C1146="","",基本情報入力シート!C1146)</f>
        <v/>
      </c>
      <c r="C1109" s="750"/>
      <c r="D1109" s="750"/>
      <c r="E1109" s="750"/>
      <c r="F1109" s="750"/>
      <c r="G1109" s="750"/>
      <c r="H1109" s="750"/>
      <c r="I1109" s="761"/>
      <c r="J1109" s="767" t="str">
        <f>IF(基本情報入力シート!M1146="","",基本情報入力シート!M1146)</f>
        <v/>
      </c>
      <c r="K1109" s="768" t="str">
        <f>IF(基本情報入力シート!R1146="","",基本情報入力シート!R1146)</f>
        <v/>
      </c>
      <c r="L1109" s="768" t="str">
        <f>IF(基本情報入力シート!W1146="","",基本情報入力シート!W1146)</f>
        <v/>
      </c>
      <c r="M1109" s="784" t="str">
        <f>IF(基本情報入力シート!X1146="","",基本情報入力シート!X1146)</f>
        <v/>
      </c>
      <c r="N1109" s="796" t="str">
        <f>IF(基本情報入力シート!Y1146="","",基本情報入力シート!Y1146)</f>
        <v/>
      </c>
      <c r="O1109" s="804"/>
      <c r="P1109" s="808"/>
      <c r="Q1109" s="813"/>
      <c r="R1109" s="820"/>
      <c r="S1109" s="825"/>
      <c r="T1109" s="830" t="str">
        <f>IFERROR(S1109*VLOOKUP(AE1109,'【参考】数式用3'!$AD$3:$BA$14,MATCH(N1109,'【参考】数式用3'!$AD$2:$BA$2,0)),"")</f>
        <v/>
      </c>
      <c r="U1109" s="835"/>
      <c r="V1109" s="842"/>
      <c r="W1109" s="843"/>
      <c r="X1109" s="852" t="str">
        <f>IFERROR(V1109*VLOOKUP(AF1109,'【参考】数式用3'!$AD$15:$BA$23,MATCH(N1109,'【参考】数式用3'!$AD$2:$BA$2,0)),"")</f>
        <v/>
      </c>
      <c r="Y1109" s="861"/>
      <c r="Z1109" s="864"/>
      <c r="AA1109" s="870"/>
      <c r="AB1109" s="852" t="str">
        <f>IFERROR(AA1109*VLOOKUP(AG1109,'【参考】数式用3'!$AD$24:$BA$27,MATCH(N1109,'【参考】数式用3'!$AD$2:$BA$2,0)),"")</f>
        <v/>
      </c>
      <c r="AC1109" s="878"/>
      <c r="AD1109" s="881" t="str">
        <f t="shared" si="68"/>
        <v/>
      </c>
      <c r="AE1109" s="884" t="str">
        <f t="shared" si="69"/>
        <v/>
      </c>
      <c r="AF1109" s="884" t="str">
        <f t="shared" si="70"/>
        <v/>
      </c>
      <c r="AG1109" s="884" t="str">
        <f t="shared" si="71"/>
        <v/>
      </c>
    </row>
    <row r="1110" spans="1:33" ht="24.9" customHeight="1">
      <c r="A1110" s="729">
        <v>1095</v>
      </c>
      <c r="B1110" s="742" t="str">
        <f>IF(基本情報入力シート!C1147="","",基本情報入力シート!C1147)</f>
        <v/>
      </c>
      <c r="C1110" s="750"/>
      <c r="D1110" s="750"/>
      <c r="E1110" s="750"/>
      <c r="F1110" s="750"/>
      <c r="G1110" s="750"/>
      <c r="H1110" s="750"/>
      <c r="I1110" s="761"/>
      <c r="J1110" s="767" t="str">
        <f>IF(基本情報入力シート!M1147="","",基本情報入力シート!M1147)</f>
        <v/>
      </c>
      <c r="K1110" s="768" t="str">
        <f>IF(基本情報入力シート!R1147="","",基本情報入力シート!R1147)</f>
        <v/>
      </c>
      <c r="L1110" s="768" t="str">
        <f>IF(基本情報入力シート!W1147="","",基本情報入力シート!W1147)</f>
        <v/>
      </c>
      <c r="M1110" s="784" t="str">
        <f>IF(基本情報入力シート!X1147="","",基本情報入力シート!X1147)</f>
        <v/>
      </c>
      <c r="N1110" s="796" t="str">
        <f>IF(基本情報入力シート!Y1147="","",基本情報入力シート!Y1147)</f>
        <v/>
      </c>
      <c r="O1110" s="804"/>
      <c r="P1110" s="808"/>
      <c r="Q1110" s="813"/>
      <c r="R1110" s="820"/>
      <c r="S1110" s="825"/>
      <c r="T1110" s="830" t="str">
        <f>IFERROR(S1110*VLOOKUP(AE1110,'【参考】数式用3'!$AD$3:$BA$14,MATCH(N1110,'【参考】数式用3'!$AD$2:$BA$2,0)),"")</f>
        <v/>
      </c>
      <c r="U1110" s="835"/>
      <c r="V1110" s="842"/>
      <c r="W1110" s="843"/>
      <c r="X1110" s="852" t="str">
        <f>IFERROR(V1110*VLOOKUP(AF1110,'【参考】数式用3'!$AD$15:$BA$23,MATCH(N1110,'【参考】数式用3'!$AD$2:$BA$2,0)),"")</f>
        <v/>
      </c>
      <c r="Y1110" s="861"/>
      <c r="Z1110" s="864"/>
      <c r="AA1110" s="870"/>
      <c r="AB1110" s="852" t="str">
        <f>IFERROR(AA1110*VLOOKUP(AG1110,'【参考】数式用3'!$AD$24:$BA$27,MATCH(N1110,'【参考】数式用3'!$AD$2:$BA$2,0)),"")</f>
        <v/>
      </c>
      <c r="AC1110" s="878"/>
      <c r="AD1110" s="881" t="str">
        <f t="shared" si="68"/>
        <v/>
      </c>
      <c r="AE1110" s="884" t="str">
        <f t="shared" si="69"/>
        <v/>
      </c>
      <c r="AF1110" s="884" t="str">
        <f t="shared" si="70"/>
        <v/>
      </c>
      <c r="AG1110" s="884" t="str">
        <f t="shared" si="71"/>
        <v/>
      </c>
    </row>
    <row r="1111" spans="1:33" ht="24.9" customHeight="1">
      <c r="A1111" s="729">
        <v>1096</v>
      </c>
      <c r="B1111" s="742" t="str">
        <f>IF(基本情報入力シート!C1148="","",基本情報入力シート!C1148)</f>
        <v/>
      </c>
      <c r="C1111" s="750"/>
      <c r="D1111" s="750"/>
      <c r="E1111" s="750"/>
      <c r="F1111" s="750"/>
      <c r="G1111" s="750"/>
      <c r="H1111" s="750"/>
      <c r="I1111" s="761"/>
      <c r="J1111" s="767" t="str">
        <f>IF(基本情報入力シート!M1148="","",基本情報入力シート!M1148)</f>
        <v/>
      </c>
      <c r="K1111" s="768" t="str">
        <f>IF(基本情報入力シート!R1148="","",基本情報入力シート!R1148)</f>
        <v/>
      </c>
      <c r="L1111" s="768" t="str">
        <f>IF(基本情報入力シート!W1148="","",基本情報入力シート!W1148)</f>
        <v/>
      </c>
      <c r="M1111" s="784" t="str">
        <f>IF(基本情報入力シート!X1148="","",基本情報入力シート!X1148)</f>
        <v/>
      </c>
      <c r="N1111" s="796" t="str">
        <f>IF(基本情報入力シート!Y1148="","",基本情報入力シート!Y1148)</f>
        <v/>
      </c>
      <c r="O1111" s="804"/>
      <c r="P1111" s="808"/>
      <c r="Q1111" s="813"/>
      <c r="R1111" s="820"/>
      <c r="S1111" s="825"/>
      <c r="T1111" s="830" t="str">
        <f>IFERROR(S1111*VLOOKUP(AE1111,'【参考】数式用3'!$AD$3:$BA$14,MATCH(N1111,'【参考】数式用3'!$AD$2:$BA$2,0)),"")</f>
        <v/>
      </c>
      <c r="U1111" s="835"/>
      <c r="V1111" s="842"/>
      <c r="W1111" s="843"/>
      <c r="X1111" s="852" t="str">
        <f>IFERROR(V1111*VLOOKUP(AF1111,'【参考】数式用3'!$AD$15:$BA$23,MATCH(N1111,'【参考】数式用3'!$AD$2:$BA$2,0)),"")</f>
        <v/>
      </c>
      <c r="Y1111" s="861"/>
      <c r="Z1111" s="864"/>
      <c r="AA1111" s="870"/>
      <c r="AB1111" s="852" t="str">
        <f>IFERROR(AA1111*VLOOKUP(AG1111,'【参考】数式用3'!$AD$24:$BA$27,MATCH(N1111,'【参考】数式用3'!$AD$2:$BA$2,0)),"")</f>
        <v/>
      </c>
      <c r="AC1111" s="878"/>
      <c r="AD1111" s="881" t="str">
        <f t="shared" si="68"/>
        <v/>
      </c>
      <c r="AE1111" s="884" t="str">
        <f t="shared" si="69"/>
        <v/>
      </c>
      <c r="AF1111" s="884" t="str">
        <f t="shared" si="70"/>
        <v/>
      </c>
      <c r="AG1111" s="884" t="str">
        <f t="shared" si="71"/>
        <v/>
      </c>
    </row>
    <row r="1112" spans="1:33" ht="24.9" customHeight="1">
      <c r="A1112" s="729">
        <v>1097</v>
      </c>
      <c r="B1112" s="742" t="str">
        <f>IF(基本情報入力シート!C1149="","",基本情報入力シート!C1149)</f>
        <v/>
      </c>
      <c r="C1112" s="750"/>
      <c r="D1112" s="750"/>
      <c r="E1112" s="750"/>
      <c r="F1112" s="750"/>
      <c r="G1112" s="750"/>
      <c r="H1112" s="750"/>
      <c r="I1112" s="761"/>
      <c r="J1112" s="767" t="str">
        <f>IF(基本情報入力シート!M1149="","",基本情報入力シート!M1149)</f>
        <v/>
      </c>
      <c r="K1112" s="768" t="str">
        <f>IF(基本情報入力シート!R1149="","",基本情報入力シート!R1149)</f>
        <v/>
      </c>
      <c r="L1112" s="768" t="str">
        <f>IF(基本情報入力シート!W1149="","",基本情報入力シート!W1149)</f>
        <v/>
      </c>
      <c r="M1112" s="784" t="str">
        <f>IF(基本情報入力シート!X1149="","",基本情報入力シート!X1149)</f>
        <v/>
      </c>
      <c r="N1112" s="796" t="str">
        <f>IF(基本情報入力シート!Y1149="","",基本情報入力シート!Y1149)</f>
        <v/>
      </c>
      <c r="O1112" s="804"/>
      <c r="P1112" s="808"/>
      <c r="Q1112" s="813"/>
      <c r="R1112" s="820"/>
      <c r="S1112" s="825"/>
      <c r="T1112" s="830" t="str">
        <f>IFERROR(S1112*VLOOKUP(AE1112,'【参考】数式用3'!$AD$3:$BA$14,MATCH(N1112,'【参考】数式用3'!$AD$2:$BA$2,0)),"")</f>
        <v/>
      </c>
      <c r="U1112" s="835"/>
      <c r="V1112" s="842"/>
      <c r="W1112" s="843"/>
      <c r="X1112" s="852" t="str">
        <f>IFERROR(V1112*VLOOKUP(AF1112,'【参考】数式用3'!$AD$15:$BA$23,MATCH(N1112,'【参考】数式用3'!$AD$2:$BA$2,0)),"")</f>
        <v/>
      </c>
      <c r="Y1112" s="861"/>
      <c r="Z1112" s="864"/>
      <c r="AA1112" s="870"/>
      <c r="AB1112" s="852" t="str">
        <f>IFERROR(AA1112*VLOOKUP(AG1112,'【参考】数式用3'!$AD$24:$BA$27,MATCH(N1112,'【参考】数式用3'!$AD$2:$BA$2,0)),"")</f>
        <v/>
      </c>
      <c r="AC1112" s="878"/>
      <c r="AD1112" s="881" t="str">
        <f t="shared" si="68"/>
        <v/>
      </c>
      <c r="AE1112" s="884" t="str">
        <f t="shared" si="69"/>
        <v/>
      </c>
      <c r="AF1112" s="884" t="str">
        <f t="shared" si="70"/>
        <v/>
      </c>
      <c r="AG1112" s="884" t="str">
        <f t="shared" si="71"/>
        <v/>
      </c>
    </row>
    <row r="1113" spans="1:33" ht="24.9" customHeight="1">
      <c r="A1113" s="729">
        <v>1098</v>
      </c>
      <c r="B1113" s="742" t="str">
        <f>IF(基本情報入力シート!C1150="","",基本情報入力シート!C1150)</f>
        <v/>
      </c>
      <c r="C1113" s="750"/>
      <c r="D1113" s="750"/>
      <c r="E1113" s="750"/>
      <c r="F1113" s="750"/>
      <c r="G1113" s="750"/>
      <c r="H1113" s="750"/>
      <c r="I1113" s="761"/>
      <c r="J1113" s="767" t="str">
        <f>IF(基本情報入力シート!M1150="","",基本情報入力シート!M1150)</f>
        <v/>
      </c>
      <c r="K1113" s="768" t="str">
        <f>IF(基本情報入力シート!R1150="","",基本情報入力シート!R1150)</f>
        <v/>
      </c>
      <c r="L1113" s="768" t="str">
        <f>IF(基本情報入力シート!W1150="","",基本情報入力シート!W1150)</f>
        <v/>
      </c>
      <c r="M1113" s="784" t="str">
        <f>IF(基本情報入力シート!X1150="","",基本情報入力シート!X1150)</f>
        <v/>
      </c>
      <c r="N1113" s="796" t="str">
        <f>IF(基本情報入力シート!Y1150="","",基本情報入力シート!Y1150)</f>
        <v/>
      </c>
      <c r="O1113" s="804"/>
      <c r="P1113" s="808"/>
      <c r="Q1113" s="813"/>
      <c r="R1113" s="820"/>
      <c r="S1113" s="825"/>
      <c r="T1113" s="830" t="str">
        <f>IFERROR(S1113*VLOOKUP(AE1113,'【参考】数式用3'!$AD$3:$BA$14,MATCH(N1113,'【参考】数式用3'!$AD$2:$BA$2,0)),"")</f>
        <v/>
      </c>
      <c r="U1113" s="835"/>
      <c r="V1113" s="842"/>
      <c r="W1113" s="843"/>
      <c r="X1113" s="852" t="str">
        <f>IFERROR(V1113*VLOOKUP(AF1113,'【参考】数式用3'!$AD$15:$BA$23,MATCH(N1113,'【参考】数式用3'!$AD$2:$BA$2,0)),"")</f>
        <v/>
      </c>
      <c r="Y1113" s="861"/>
      <c r="Z1113" s="864"/>
      <c r="AA1113" s="870"/>
      <c r="AB1113" s="852" t="str">
        <f>IFERROR(AA1113*VLOOKUP(AG1113,'【参考】数式用3'!$AD$24:$BA$27,MATCH(N1113,'【参考】数式用3'!$AD$2:$BA$2,0)),"")</f>
        <v/>
      </c>
      <c r="AC1113" s="878"/>
      <c r="AD1113" s="881" t="str">
        <f t="shared" si="68"/>
        <v/>
      </c>
      <c r="AE1113" s="884" t="str">
        <f t="shared" si="69"/>
        <v/>
      </c>
      <c r="AF1113" s="884" t="str">
        <f t="shared" si="70"/>
        <v/>
      </c>
      <c r="AG1113" s="884" t="str">
        <f t="shared" si="71"/>
        <v/>
      </c>
    </row>
    <row r="1114" spans="1:33" ht="24.9" customHeight="1">
      <c r="A1114" s="729">
        <v>1099</v>
      </c>
      <c r="B1114" s="742" t="str">
        <f>IF(基本情報入力シート!C1151="","",基本情報入力シート!C1151)</f>
        <v/>
      </c>
      <c r="C1114" s="750"/>
      <c r="D1114" s="750"/>
      <c r="E1114" s="750"/>
      <c r="F1114" s="750"/>
      <c r="G1114" s="750"/>
      <c r="H1114" s="750"/>
      <c r="I1114" s="761"/>
      <c r="J1114" s="767" t="str">
        <f>IF(基本情報入力シート!M1151="","",基本情報入力シート!M1151)</f>
        <v/>
      </c>
      <c r="K1114" s="768" t="str">
        <f>IF(基本情報入力シート!R1151="","",基本情報入力シート!R1151)</f>
        <v/>
      </c>
      <c r="L1114" s="768" t="str">
        <f>IF(基本情報入力シート!W1151="","",基本情報入力シート!W1151)</f>
        <v/>
      </c>
      <c r="M1114" s="784" t="str">
        <f>IF(基本情報入力シート!X1151="","",基本情報入力シート!X1151)</f>
        <v/>
      </c>
      <c r="N1114" s="796" t="str">
        <f>IF(基本情報入力シート!Y1151="","",基本情報入力シート!Y1151)</f>
        <v/>
      </c>
      <c r="O1114" s="804"/>
      <c r="P1114" s="808"/>
      <c r="Q1114" s="813"/>
      <c r="R1114" s="820"/>
      <c r="S1114" s="825"/>
      <c r="T1114" s="830" t="str">
        <f>IFERROR(S1114*VLOOKUP(AE1114,'【参考】数式用3'!$AD$3:$BA$14,MATCH(N1114,'【参考】数式用3'!$AD$2:$BA$2,0)),"")</f>
        <v/>
      </c>
      <c r="U1114" s="835"/>
      <c r="V1114" s="842"/>
      <c r="W1114" s="843"/>
      <c r="X1114" s="852" t="str">
        <f>IFERROR(V1114*VLOOKUP(AF1114,'【参考】数式用3'!$AD$15:$BA$23,MATCH(N1114,'【参考】数式用3'!$AD$2:$BA$2,0)),"")</f>
        <v/>
      </c>
      <c r="Y1114" s="861"/>
      <c r="Z1114" s="864"/>
      <c r="AA1114" s="870"/>
      <c r="AB1114" s="852" t="str">
        <f>IFERROR(AA1114*VLOOKUP(AG1114,'【参考】数式用3'!$AD$24:$BA$27,MATCH(N1114,'【参考】数式用3'!$AD$2:$BA$2,0)),"")</f>
        <v/>
      </c>
      <c r="AC1114" s="878"/>
      <c r="AD1114" s="881" t="str">
        <f t="shared" si="68"/>
        <v/>
      </c>
      <c r="AE1114" s="884" t="str">
        <f t="shared" si="69"/>
        <v/>
      </c>
      <c r="AF1114" s="884" t="str">
        <f t="shared" si="70"/>
        <v/>
      </c>
      <c r="AG1114" s="884" t="str">
        <f t="shared" si="71"/>
        <v/>
      </c>
    </row>
    <row r="1115" spans="1:33" ht="24.9" customHeight="1">
      <c r="A1115" s="729">
        <v>1100</v>
      </c>
      <c r="B1115" s="742" t="str">
        <f>IF(基本情報入力シート!C1152="","",基本情報入力シート!C1152)</f>
        <v/>
      </c>
      <c r="C1115" s="750"/>
      <c r="D1115" s="750"/>
      <c r="E1115" s="750"/>
      <c r="F1115" s="750"/>
      <c r="G1115" s="750"/>
      <c r="H1115" s="750"/>
      <c r="I1115" s="761"/>
      <c r="J1115" s="767" t="str">
        <f>IF(基本情報入力シート!M1152="","",基本情報入力シート!M1152)</f>
        <v/>
      </c>
      <c r="K1115" s="768" t="str">
        <f>IF(基本情報入力シート!R1152="","",基本情報入力シート!R1152)</f>
        <v/>
      </c>
      <c r="L1115" s="768" t="str">
        <f>IF(基本情報入力シート!W1152="","",基本情報入力シート!W1152)</f>
        <v/>
      </c>
      <c r="M1115" s="784" t="str">
        <f>IF(基本情報入力シート!X1152="","",基本情報入力シート!X1152)</f>
        <v/>
      </c>
      <c r="N1115" s="796" t="str">
        <f>IF(基本情報入力シート!Y1152="","",基本情報入力シート!Y1152)</f>
        <v/>
      </c>
      <c r="O1115" s="804"/>
      <c r="P1115" s="808"/>
      <c r="Q1115" s="813"/>
      <c r="R1115" s="820"/>
      <c r="S1115" s="825"/>
      <c r="T1115" s="830" t="str">
        <f>IFERROR(S1115*VLOOKUP(AE1115,'【参考】数式用3'!$AD$3:$BA$14,MATCH(N1115,'【参考】数式用3'!$AD$2:$BA$2,0)),"")</f>
        <v/>
      </c>
      <c r="U1115" s="835"/>
      <c r="V1115" s="842"/>
      <c r="W1115" s="843"/>
      <c r="X1115" s="852" t="str">
        <f>IFERROR(V1115*VLOOKUP(AF1115,'【参考】数式用3'!$AD$15:$BA$23,MATCH(N1115,'【参考】数式用3'!$AD$2:$BA$2,0)),"")</f>
        <v/>
      </c>
      <c r="Y1115" s="861"/>
      <c r="Z1115" s="864"/>
      <c r="AA1115" s="870"/>
      <c r="AB1115" s="852" t="str">
        <f>IFERROR(AA1115*VLOOKUP(AG1115,'【参考】数式用3'!$AD$24:$BA$27,MATCH(N1115,'【参考】数式用3'!$AD$2:$BA$2,0)),"")</f>
        <v/>
      </c>
      <c r="AC1115" s="878"/>
      <c r="AD1115" s="881" t="str">
        <f t="shared" si="68"/>
        <v/>
      </c>
      <c r="AE1115" s="884" t="str">
        <f t="shared" si="69"/>
        <v/>
      </c>
      <c r="AF1115" s="884" t="str">
        <f t="shared" si="70"/>
        <v/>
      </c>
      <c r="AG1115" s="884" t="str">
        <f t="shared" si="71"/>
        <v/>
      </c>
    </row>
    <row r="1116" spans="1:33" ht="24.9" customHeight="1">
      <c r="A1116" s="729">
        <v>1101</v>
      </c>
      <c r="B1116" s="742" t="str">
        <f>IF(基本情報入力シート!C1153="","",基本情報入力シート!C1153)</f>
        <v/>
      </c>
      <c r="C1116" s="750"/>
      <c r="D1116" s="750"/>
      <c r="E1116" s="750"/>
      <c r="F1116" s="750"/>
      <c r="G1116" s="750"/>
      <c r="H1116" s="750"/>
      <c r="I1116" s="761"/>
      <c r="J1116" s="767" t="str">
        <f>IF(基本情報入力シート!M1153="","",基本情報入力シート!M1153)</f>
        <v/>
      </c>
      <c r="K1116" s="768" t="str">
        <f>IF(基本情報入力シート!R1153="","",基本情報入力シート!R1153)</f>
        <v/>
      </c>
      <c r="L1116" s="768" t="str">
        <f>IF(基本情報入力シート!W1153="","",基本情報入力シート!W1153)</f>
        <v/>
      </c>
      <c r="M1116" s="784" t="str">
        <f>IF(基本情報入力シート!X1153="","",基本情報入力シート!X1153)</f>
        <v/>
      </c>
      <c r="N1116" s="796" t="str">
        <f>IF(基本情報入力シート!Y1153="","",基本情報入力シート!Y1153)</f>
        <v/>
      </c>
      <c r="O1116" s="804"/>
      <c r="P1116" s="808"/>
      <c r="Q1116" s="813"/>
      <c r="R1116" s="820"/>
      <c r="S1116" s="825"/>
      <c r="T1116" s="830" t="str">
        <f>IFERROR(S1116*VLOOKUP(AE1116,'【参考】数式用3'!$AD$3:$BA$14,MATCH(N1116,'【参考】数式用3'!$AD$2:$BA$2,0)),"")</f>
        <v/>
      </c>
      <c r="U1116" s="835"/>
      <c r="V1116" s="842"/>
      <c r="W1116" s="843"/>
      <c r="X1116" s="852" t="str">
        <f>IFERROR(V1116*VLOOKUP(AF1116,'【参考】数式用3'!$AD$15:$BA$23,MATCH(N1116,'【参考】数式用3'!$AD$2:$BA$2,0)),"")</f>
        <v/>
      </c>
      <c r="Y1116" s="861"/>
      <c r="Z1116" s="864"/>
      <c r="AA1116" s="870"/>
      <c r="AB1116" s="852" t="str">
        <f>IFERROR(AA1116*VLOOKUP(AG1116,'【参考】数式用3'!$AD$24:$BA$27,MATCH(N1116,'【参考】数式用3'!$AD$2:$BA$2,0)),"")</f>
        <v/>
      </c>
      <c r="AC1116" s="878"/>
      <c r="AD1116" s="881" t="str">
        <f t="shared" si="68"/>
        <v/>
      </c>
      <c r="AE1116" s="884" t="str">
        <f t="shared" si="69"/>
        <v/>
      </c>
      <c r="AF1116" s="884" t="str">
        <f t="shared" si="70"/>
        <v/>
      </c>
      <c r="AG1116" s="884" t="str">
        <f t="shared" si="71"/>
        <v/>
      </c>
    </row>
    <row r="1117" spans="1:33" ht="24.9" customHeight="1">
      <c r="A1117" s="729">
        <v>1102</v>
      </c>
      <c r="B1117" s="742" t="str">
        <f>IF(基本情報入力シート!C1154="","",基本情報入力シート!C1154)</f>
        <v/>
      </c>
      <c r="C1117" s="750"/>
      <c r="D1117" s="750"/>
      <c r="E1117" s="750"/>
      <c r="F1117" s="750"/>
      <c r="G1117" s="750"/>
      <c r="H1117" s="750"/>
      <c r="I1117" s="761"/>
      <c r="J1117" s="767" t="str">
        <f>IF(基本情報入力シート!M1154="","",基本情報入力シート!M1154)</f>
        <v/>
      </c>
      <c r="K1117" s="768" t="str">
        <f>IF(基本情報入力シート!R1154="","",基本情報入力シート!R1154)</f>
        <v/>
      </c>
      <c r="L1117" s="768" t="str">
        <f>IF(基本情報入力シート!W1154="","",基本情報入力シート!W1154)</f>
        <v/>
      </c>
      <c r="M1117" s="784" t="str">
        <f>IF(基本情報入力シート!X1154="","",基本情報入力シート!X1154)</f>
        <v/>
      </c>
      <c r="N1117" s="796" t="str">
        <f>IF(基本情報入力シート!Y1154="","",基本情報入力シート!Y1154)</f>
        <v/>
      </c>
      <c r="O1117" s="804"/>
      <c r="P1117" s="808"/>
      <c r="Q1117" s="813"/>
      <c r="R1117" s="820"/>
      <c r="S1117" s="825"/>
      <c r="T1117" s="830" t="str">
        <f>IFERROR(S1117*VLOOKUP(AE1117,'【参考】数式用3'!$AD$3:$BA$14,MATCH(N1117,'【参考】数式用3'!$AD$2:$BA$2,0)),"")</f>
        <v/>
      </c>
      <c r="U1117" s="835"/>
      <c r="V1117" s="842"/>
      <c r="W1117" s="843"/>
      <c r="X1117" s="852" t="str">
        <f>IFERROR(V1117*VLOOKUP(AF1117,'【参考】数式用3'!$AD$15:$BA$23,MATCH(N1117,'【参考】数式用3'!$AD$2:$BA$2,0)),"")</f>
        <v/>
      </c>
      <c r="Y1117" s="861"/>
      <c r="Z1117" s="864"/>
      <c r="AA1117" s="870"/>
      <c r="AB1117" s="852" t="str">
        <f>IFERROR(AA1117*VLOOKUP(AG1117,'【参考】数式用3'!$AD$24:$BA$27,MATCH(N1117,'【参考】数式用3'!$AD$2:$BA$2,0)),"")</f>
        <v/>
      </c>
      <c r="AC1117" s="878"/>
      <c r="AD1117" s="881" t="str">
        <f t="shared" si="68"/>
        <v/>
      </c>
      <c r="AE1117" s="884" t="str">
        <f t="shared" si="69"/>
        <v/>
      </c>
      <c r="AF1117" s="884" t="str">
        <f t="shared" si="70"/>
        <v/>
      </c>
      <c r="AG1117" s="884" t="str">
        <f t="shared" si="71"/>
        <v/>
      </c>
    </row>
    <row r="1118" spans="1:33" ht="24.9" customHeight="1">
      <c r="A1118" s="729">
        <v>1103</v>
      </c>
      <c r="B1118" s="742" t="str">
        <f>IF(基本情報入力シート!C1155="","",基本情報入力シート!C1155)</f>
        <v/>
      </c>
      <c r="C1118" s="750"/>
      <c r="D1118" s="750"/>
      <c r="E1118" s="750"/>
      <c r="F1118" s="750"/>
      <c r="G1118" s="750"/>
      <c r="H1118" s="750"/>
      <c r="I1118" s="761"/>
      <c r="J1118" s="767" t="str">
        <f>IF(基本情報入力シート!M1155="","",基本情報入力シート!M1155)</f>
        <v/>
      </c>
      <c r="K1118" s="768" t="str">
        <f>IF(基本情報入力シート!R1155="","",基本情報入力シート!R1155)</f>
        <v/>
      </c>
      <c r="L1118" s="768" t="str">
        <f>IF(基本情報入力シート!W1155="","",基本情報入力シート!W1155)</f>
        <v/>
      </c>
      <c r="M1118" s="784" t="str">
        <f>IF(基本情報入力シート!X1155="","",基本情報入力シート!X1155)</f>
        <v/>
      </c>
      <c r="N1118" s="796" t="str">
        <f>IF(基本情報入力シート!Y1155="","",基本情報入力シート!Y1155)</f>
        <v/>
      </c>
      <c r="O1118" s="804"/>
      <c r="P1118" s="808"/>
      <c r="Q1118" s="813"/>
      <c r="R1118" s="820"/>
      <c r="S1118" s="825"/>
      <c r="T1118" s="830" t="str">
        <f>IFERROR(S1118*VLOOKUP(AE1118,'【参考】数式用3'!$AD$3:$BA$14,MATCH(N1118,'【参考】数式用3'!$AD$2:$BA$2,0)),"")</f>
        <v/>
      </c>
      <c r="U1118" s="835"/>
      <c r="V1118" s="842"/>
      <c r="W1118" s="843"/>
      <c r="X1118" s="852" t="str">
        <f>IFERROR(V1118*VLOOKUP(AF1118,'【参考】数式用3'!$AD$15:$BA$23,MATCH(N1118,'【参考】数式用3'!$AD$2:$BA$2,0)),"")</f>
        <v/>
      </c>
      <c r="Y1118" s="861"/>
      <c r="Z1118" s="864"/>
      <c r="AA1118" s="870"/>
      <c r="AB1118" s="852" t="str">
        <f>IFERROR(AA1118*VLOOKUP(AG1118,'【参考】数式用3'!$AD$24:$BA$27,MATCH(N1118,'【参考】数式用3'!$AD$2:$BA$2,0)),"")</f>
        <v/>
      </c>
      <c r="AC1118" s="878"/>
      <c r="AD1118" s="881" t="str">
        <f t="shared" si="68"/>
        <v/>
      </c>
      <c r="AE1118" s="884" t="str">
        <f t="shared" si="69"/>
        <v/>
      </c>
      <c r="AF1118" s="884" t="str">
        <f t="shared" si="70"/>
        <v/>
      </c>
      <c r="AG1118" s="884" t="str">
        <f t="shared" si="71"/>
        <v/>
      </c>
    </row>
    <row r="1119" spans="1:33" ht="24.9" customHeight="1">
      <c r="A1119" s="729">
        <v>1104</v>
      </c>
      <c r="B1119" s="742" t="str">
        <f>IF(基本情報入力シート!C1156="","",基本情報入力シート!C1156)</f>
        <v/>
      </c>
      <c r="C1119" s="750"/>
      <c r="D1119" s="750"/>
      <c r="E1119" s="750"/>
      <c r="F1119" s="750"/>
      <c r="G1119" s="750"/>
      <c r="H1119" s="750"/>
      <c r="I1119" s="761"/>
      <c r="J1119" s="767" t="str">
        <f>IF(基本情報入力シート!M1156="","",基本情報入力シート!M1156)</f>
        <v/>
      </c>
      <c r="K1119" s="768" t="str">
        <f>IF(基本情報入力シート!R1156="","",基本情報入力シート!R1156)</f>
        <v/>
      </c>
      <c r="L1119" s="768" t="str">
        <f>IF(基本情報入力シート!W1156="","",基本情報入力シート!W1156)</f>
        <v/>
      </c>
      <c r="M1119" s="784" t="str">
        <f>IF(基本情報入力シート!X1156="","",基本情報入力シート!X1156)</f>
        <v/>
      </c>
      <c r="N1119" s="796" t="str">
        <f>IF(基本情報入力シート!Y1156="","",基本情報入力シート!Y1156)</f>
        <v/>
      </c>
      <c r="O1119" s="804"/>
      <c r="P1119" s="808"/>
      <c r="Q1119" s="813"/>
      <c r="R1119" s="820"/>
      <c r="S1119" s="825"/>
      <c r="T1119" s="830" t="str">
        <f>IFERROR(S1119*VLOOKUP(AE1119,'【参考】数式用3'!$AD$3:$BA$14,MATCH(N1119,'【参考】数式用3'!$AD$2:$BA$2,0)),"")</f>
        <v/>
      </c>
      <c r="U1119" s="835"/>
      <c r="V1119" s="842"/>
      <c r="W1119" s="843"/>
      <c r="X1119" s="852" t="str">
        <f>IFERROR(V1119*VLOOKUP(AF1119,'【参考】数式用3'!$AD$15:$BA$23,MATCH(N1119,'【参考】数式用3'!$AD$2:$BA$2,0)),"")</f>
        <v/>
      </c>
      <c r="Y1119" s="861"/>
      <c r="Z1119" s="864"/>
      <c r="AA1119" s="870"/>
      <c r="AB1119" s="852" t="str">
        <f>IFERROR(AA1119*VLOOKUP(AG1119,'【参考】数式用3'!$AD$24:$BA$27,MATCH(N1119,'【参考】数式用3'!$AD$2:$BA$2,0)),"")</f>
        <v/>
      </c>
      <c r="AC1119" s="878"/>
      <c r="AD1119" s="881" t="str">
        <f t="shared" si="68"/>
        <v/>
      </c>
      <c r="AE1119" s="884" t="str">
        <f t="shared" si="69"/>
        <v/>
      </c>
      <c r="AF1119" s="884" t="str">
        <f t="shared" si="70"/>
        <v/>
      </c>
      <c r="AG1119" s="884" t="str">
        <f t="shared" si="71"/>
        <v/>
      </c>
    </row>
    <row r="1120" spans="1:33" ht="24.9" customHeight="1">
      <c r="A1120" s="729">
        <v>1105</v>
      </c>
      <c r="B1120" s="742" t="str">
        <f>IF(基本情報入力シート!C1157="","",基本情報入力シート!C1157)</f>
        <v/>
      </c>
      <c r="C1120" s="750"/>
      <c r="D1120" s="750"/>
      <c r="E1120" s="750"/>
      <c r="F1120" s="750"/>
      <c r="G1120" s="750"/>
      <c r="H1120" s="750"/>
      <c r="I1120" s="761"/>
      <c r="J1120" s="767" t="str">
        <f>IF(基本情報入力シート!M1157="","",基本情報入力シート!M1157)</f>
        <v/>
      </c>
      <c r="K1120" s="768" t="str">
        <f>IF(基本情報入力シート!R1157="","",基本情報入力シート!R1157)</f>
        <v/>
      </c>
      <c r="L1120" s="768" t="str">
        <f>IF(基本情報入力シート!W1157="","",基本情報入力シート!W1157)</f>
        <v/>
      </c>
      <c r="M1120" s="784" t="str">
        <f>IF(基本情報入力シート!X1157="","",基本情報入力シート!X1157)</f>
        <v/>
      </c>
      <c r="N1120" s="796" t="str">
        <f>IF(基本情報入力シート!Y1157="","",基本情報入力シート!Y1157)</f>
        <v/>
      </c>
      <c r="O1120" s="804"/>
      <c r="P1120" s="808"/>
      <c r="Q1120" s="813"/>
      <c r="R1120" s="820"/>
      <c r="S1120" s="825"/>
      <c r="T1120" s="830" t="str">
        <f>IFERROR(S1120*VLOOKUP(AE1120,'【参考】数式用3'!$AD$3:$BA$14,MATCH(N1120,'【参考】数式用3'!$AD$2:$BA$2,0)),"")</f>
        <v/>
      </c>
      <c r="U1120" s="835"/>
      <c r="V1120" s="842"/>
      <c r="W1120" s="843"/>
      <c r="X1120" s="852" t="str">
        <f>IFERROR(V1120*VLOOKUP(AF1120,'【参考】数式用3'!$AD$15:$BA$23,MATCH(N1120,'【参考】数式用3'!$AD$2:$BA$2,0)),"")</f>
        <v/>
      </c>
      <c r="Y1120" s="861"/>
      <c r="Z1120" s="864"/>
      <c r="AA1120" s="870"/>
      <c r="AB1120" s="852" t="str">
        <f>IFERROR(AA1120*VLOOKUP(AG1120,'【参考】数式用3'!$AD$24:$BA$27,MATCH(N1120,'【参考】数式用3'!$AD$2:$BA$2,0)),"")</f>
        <v/>
      </c>
      <c r="AC1120" s="878"/>
      <c r="AD1120" s="881" t="str">
        <f t="shared" si="68"/>
        <v/>
      </c>
      <c r="AE1120" s="884" t="str">
        <f t="shared" si="69"/>
        <v/>
      </c>
      <c r="AF1120" s="884" t="str">
        <f t="shared" si="70"/>
        <v/>
      </c>
      <c r="AG1120" s="884" t="str">
        <f t="shared" si="71"/>
        <v/>
      </c>
    </row>
    <row r="1121" spans="1:33" ht="24.9" customHeight="1">
      <c r="A1121" s="729">
        <v>1106</v>
      </c>
      <c r="B1121" s="742" t="str">
        <f>IF(基本情報入力シート!C1158="","",基本情報入力シート!C1158)</f>
        <v/>
      </c>
      <c r="C1121" s="750"/>
      <c r="D1121" s="750"/>
      <c r="E1121" s="750"/>
      <c r="F1121" s="750"/>
      <c r="G1121" s="750"/>
      <c r="H1121" s="750"/>
      <c r="I1121" s="761"/>
      <c r="J1121" s="767" t="str">
        <f>IF(基本情報入力シート!M1158="","",基本情報入力シート!M1158)</f>
        <v/>
      </c>
      <c r="K1121" s="768" t="str">
        <f>IF(基本情報入力シート!R1158="","",基本情報入力シート!R1158)</f>
        <v/>
      </c>
      <c r="L1121" s="768" t="str">
        <f>IF(基本情報入力シート!W1158="","",基本情報入力シート!W1158)</f>
        <v/>
      </c>
      <c r="M1121" s="784" t="str">
        <f>IF(基本情報入力シート!X1158="","",基本情報入力シート!X1158)</f>
        <v/>
      </c>
      <c r="N1121" s="796" t="str">
        <f>IF(基本情報入力シート!Y1158="","",基本情報入力シート!Y1158)</f>
        <v/>
      </c>
      <c r="O1121" s="804"/>
      <c r="P1121" s="808"/>
      <c r="Q1121" s="813"/>
      <c r="R1121" s="820"/>
      <c r="S1121" s="825"/>
      <c r="T1121" s="830" t="str">
        <f>IFERROR(S1121*VLOOKUP(AE1121,'【参考】数式用3'!$AD$3:$BA$14,MATCH(N1121,'【参考】数式用3'!$AD$2:$BA$2,0)),"")</f>
        <v/>
      </c>
      <c r="U1121" s="835"/>
      <c r="V1121" s="842"/>
      <c r="W1121" s="843"/>
      <c r="X1121" s="852" t="str">
        <f>IFERROR(V1121*VLOOKUP(AF1121,'【参考】数式用3'!$AD$15:$BA$23,MATCH(N1121,'【参考】数式用3'!$AD$2:$BA$2,0)),"")</f>
        <v/>
      </c>
      <c r="Y1121" s="861"/>
      <c r="Z1121" s="864"/>
      <c r="AA1121" s="870"/>
      <c r="AB1121" s="852" t="str">
        <f>IFERROR(AA1121*VLOOKUP(AG1121,'【参考】数式用3'!$AD$24:$BA$27,MATCH(N1121,'【参考】数式用3'!$AD$2:$BA$2,0)),"")</f>
        <v/>
      </c>
      <c r="AC1121" s="878"/>
      <c r="AD1121" s="881" t="str">
        <f t="shared" si="68"/>
        <v/>
      </c>
      <c r="AE1121" s="884" t="str">
        <f t="shared" si="69"/>
        <v/>
      </c>
      <c r="AF1121" s="884" t="str">
        <f t="shared" si="70"/>
        <v/>
      </c>
      <c r="AG1121" s="884" t="str">
        <f t="shared" si="71"/>
        <v/>
      </c>
    </row>
    <row r="1122" spans="1:33" ht="24.9" customHeight="1">
      <c r="A1122" s="729">
        <v>1107</v>
      </c>
      <c r="B1122" s="742" t="str">
        <f>IF(基本情報入力シート!C1159="","",基本情報入力シート!C1159)</f>
        <v/>
      </c>
      <c r="C1122" s="750"/>
      <c r="D1122" s="750"/>
      <c r="E1122" s="750"/>
      <c r="F1122" s="750"/>
      <c r="G1122" s="750"/>
      <c r="H1122" s="750"/>
      <c r="I1122" s="761"/>
      <c r="J1122" s="767" t="str">
        <f>IF(基本情報入力シート!M1159="","",基本情報入力シート!M1159)</f>
        <v/>
      </c>
      <c r="K1122" s="768" t="str">
        <f>IF(基本情報入力シート!R1159="","",基本情報入力シート!R1159)</f>
        <v/>
      </c>
      <c r="L1122" s="768" t="str">
        <f>IF(基本情報入力シート!W1159="","",基本情報入力シート!W1159)</f>
        <v/>
      </c>
      <c r="M1122" s="784" t="str">
        <f>IF(基本情報入力シート!X1159="","",基本情報入力シート!X1159)</f>
        <v/>
      </c>
      <c r="N1122" s="796" t="str">
        <f>IF(基本情報入力シート!Y1159="","",基本情報入力シート!Y1159)</f>
        <v/>
      </c>
      <c r="O1122" s="804"/>
      <c r="P1122" s="808"/>
      <c r="Q1122" s="813"/>
      <c r="R1122" s="820"/>
      <c r="S1122" s="825"/>
      <c r="T1122" s="830" t="str">
        <f>IFERROR(S1122*VLOOKUP(AE1122,'【参考】数式用3'!$AD$3:$BA$14,MATCH(N1122,'【参考】数式用3'!$AD$2:$BA$2,0)),"")</f>
        <v/>
      </c>
      <c r="U1122" s="835"/>
      <c r="V1122" s="842"/>
      <c r="W1122" s="843"/>
      <c r="X1122" s="852" t="str">
        <f>IFERROR(V1122*VLOOKUP(AF1122,'【参考】数式用3'!$AD$15:$BA$23,MATCH(N1122,'【参考】数式用3'!$AD$2:$BA$2,0)),"")</f>
        <v/>
      </c>
      <c r="Y1122" s="861"/>
      <c r="Z1122" s="864"/>
      <c r="AA1122" s="870"/>
      <c r="AB1122" s="852" t="str">
        <f>IFERROR(AA1122*VLOOKUP(AG1122,'【参考】数式用3'!$AD$24:$BA$27,MATCH(N1122,'【参考】数式用3'!$AD$2:$BA$2,0)),"")</f>
        <v/>
      </c>
      <c r="AC1122" s="878"/>
      <c r="AD1122" s="881" t="str">
        <f t="shared" si="68"/>
        <v/>
      </c>
      <c r="AE1122" s="884" t="str">
        <f t="shared" si="69"/>
        <v/>
      </c>
      <c r="AF1122" s="884" t="str">
        <f t="shared" si="70"/>
        <v/>
      </c>
      <c r="AG1122" s="884" t="str">
        <f t="shared" si="71"/>
        <v/>
      </c>
    </row>
    <row r="1123" spans="1:33" ht="24.9" customHeight="1">
      <c r="A1123" s="729">
        <v>1108</v>
      </c>
      <c r="B1123" s="742" t="str">
        <f>IF(基本情報入力シート!C1160="","",基本情報入力シート!C1160)</f>
        <v/>
      </c>
      <c r="C1123" s="750"/>
      <c r="D1123" s="750"/>
      <c r="E1123" s="750"/>
      <c r="F1123" s="750"/>
      <c r="G1123" s="750"/>
      <c r="H1123" s="750"/>
      <c r="I1123" s="761"/>
      <c r="J1123" s="767" t="str">
        <f>IF(基本情報入力シート!M1160="","",基本情報入力シート!M1160)</f>
        <v/>
      </c>
      <c r="K1123" s="768" t="str">
        <f>IF(基本情報入力シート!R1160="","",基本情報入力シート!R1160)</f>
        <v/>
      </c>
      <c r="L1123" s="768" t="str">
        <f>IF(基本情報入力シート!W1160="","",基本情報入力シート!W1160)</f>
        <v/>
      </c>
      <c r="M1123" s="784" t="str">
        <f>IF(基本情報入力シート!X1160="","",基本情報入力シート!X1160)</f>
        <v/>
      </c>
      <c r="N1123" s="796" t="str">
        <f>IF(基本情報入力シート!Y1160="","",基本情報入力シート!Y1160)</f>
        <v/>
      </c>
      <c r="O1123" s="804"/>
      <c r="P1123" s="808"/>
      <c r="Q1123" s="813"/>
      <c r="R1123" s="820"/>
      <c r="S1123" s="825"/>
      <c r="T1123" s="830" t="str">
        <f>IFERROR(S1123*VLOOKUP(AE1123,'【参考】数式用3'!$AD$3:$BA$14,MATCH(N1123,'【参考】数式用3'!$AD$2:$BA$2,0)),"")</f>
        <v/>
      </c>
      <c r="U1123" s="835"/>
      <c r="V1123" s="842"/>
      <c r="W1123" s="843"/>
      <c r="X1123" s="852" t="str">
        <f>IFERROR(V1123*VLOOKUP(AF1123,'【参考】数式用3'!$AD$15:$BA$23,MATCH(N1123,'【参考】数式用3'!$AD$2:$BA$2,0)),"")</f>
        <v/>
      </c>
      <c r="Y1123" s="861"/>
      <c r="Z1123" s="864"/>
      <c r="AA1123" s="870"/>
      <c r="AB1123" s="852" t="str">
        <f>IFERROR(AA1123*VLOOKUP(AG1123,'【参考】数式用3'!$AD$24:$BA$27,MATCH(N1123,'【参考】数式用3'!$AD$2:$BA$2,0)),"")</f>
        <v/>
      </c>
      <c r="AC1123" s="878"/>
      <c r="AD1123" s="881" t="str">
        <f t="shared" si="68"/>
        <v/>
      </c>
      <c r="AE1123" s="884" t="str">
        <f t="shared" si="69"/>
        <v/>
      </c>
      <c r="AF1123" s="884" t="str">
        <f t="shared" si="70"/>
        <v/>
      </c>
      <c r="AG1123" s="884" t="str">
        <f t="shared" si="71"/>
        <v/>
      </c>
    </row>
    <row r="1124" spans="1:33" ht="24.9" customHeight="1">
      <c r="A1124" s="729">
        <v>1109</v>
      </c>
      <c r="B1124" s="742" t="str">
        <f>IF(基本情報入力シート!C1161="","",基本情報入力シート!C1161)</f>
        <v/>
      </c>
      <c r="C1124" s="750"/>
      <c r="D1124" s="750"/>
      <c r="E1124" s="750"/>
      <c r="F1124" s="750"/>
      <c r="G1124" s="750"/>
      <c r="H1124" s="750"/>
      <c r="I1124" s="761"/>
      <c r="J1124" s="767" t="str">
        <f>IF(基本情報入力シート!M1161="","",基本情報入力シート!M1161)</f>
        <v/>
      </c>
      <c r="K1124" s="768" t="str">
        <f>IF(基本情報入力シート!R1161="","",基本情報入力シート!R1161)</f>
        <v/>
      </c>
      <c r="L1124" s="768" t="str">
        <f>IF(基本情報入力シート!W1161="","",基本情報入力シート!W1161)</f>
        <v/>
      </c>
      <c r="M1124" s="784" t="str">
        <f>IF(基本情報入力シート!X1161="","",基本情報入力シート!X1161)</f>
        <v/>
      </c>
      <c r="N1124" s="796" t="str">
        <f>IF(基本情報入力シート!Y1161="","",基本情報入力シート!Y1161)</f>
        <v/>
      </c>
      <c r="O1124" s="804"/>
      <c r="P1124" s="808"/>
      <c r="Q1124" s="813"/>
      <c r="R1124" s="820"/>
      <c r="S1124" s="825"/>
      <c r="T1124" s="830" t="str">
        <f>IFERROR(S1124*VLOOKUP(AE1124,'【参考】数式用3'!$AD$3:$BA$14,MATCH(N1124,'【参考】数式用3'!$AD$2:$BA$2,0)),"")</f>
        <v/>
      </c>
      <c r="U1124" s="835"/>
      <c r="V1124" s="842"/>
      <c r="W1124" s="843"/>
      <c r="X1124" s="852" t="str">
        <f>IFERROR(V1124*VLOOKUP(AF1124,'【参考】数式用3'!$AD$15:$BA$23,MATCH(N1124,'【参考】数式用3'!$AD$2:$BA$2,0)),"")</f>
        <v/>
      </c>
      <c r="Y1124" s="861"/>
      <c r="Z1124" s="864"/>
      <c r="AA1124" s="870"/>
      <c r="AB1124" s="852" t="str">
        <f>IFERROR(AA1124*VLOOKUP(AG1124,'【参考】数式用3'!$AD$24:$BA$27,MATCH(N1124,'【参考】数式用3'!$AD$2:$BA$2,0)),"")</f>
        <v/>
      </c>
      <c r="AC1124" s="878"/>
      <c r="AD1124" s="881" t="str">
        <f t="shared" si="68"/>
        <v/>
      </c>
      <c r="AE1124" s="884" t="str">
        <f t="shared" si="69"/>
        <v/>
      </c>
      <c r="AF1124" s="884" t="str">
        <f t="shared" si="70"/>
        <v/>
      </c>
      <c r="AG1124" s="884" t="str">
        <f t="shared" si="71"/>
        <v/>
      </c>
    </row>
    <row r="1125" spans="1:33" ht="24.9" customHeight="1">
      <c r="A1125" s="729">
        <v>1110</v>
      </c>
      <c r="B1125" s="742" t="str">
        <f>IF(基本情報入力シート!C1162="","",基本情報入力シート!C1162)</f>
        <v/>
      </c>
      <c r="C1125" s="750"/>
      <c r="D1125" s="750"/>
      <c r="E1125" s="750"/>
      <c r="F1125" s="750"/>
      <c r="G1125" s="750"/>
      <c r="H1125" s="750"/>
      <c r="I1125" s="761"/>
      <c r="J1125" s="767" t="str">
        <f>IF(基本情報入力シート!M1162="","",基本情報入力シート!M1162)</f>
        <v/>
      </c>
      <c r="K1125" s="768" t="str">
        <f>IF(基本情報入力シート!R1162="","",基本情報入力シート!R1162)</f>
        <v/>
      </c>
      <c r="L1125" s="768" t="str">
        <f>IF(基本情報入力シート!W1162="","",基本情報入力シート!W1162)</f>
        <v/>
      </c>
      <c r="M1125" s="784" t="str">
        <f>IF(基本情報入力シート!X1162="","",基本情報入力シート!X1162)</f>
        <v/>
      </c>
      <c r="N1125" s="796" t="str">
        <f>IF(基本情報入力シート!Y1162="","",基本情報入力シート!Y1162)</f>
        <v/>
      </c>
      <c r="O1125" s="804"/>
      <c r="P1125" s="808"/>
      <c r="Q1125" s="813"/>
      <c r="R1125" s="820"/>
      <c r="S1125" s="825"/>
      <c r="T1125" s="830" t="str">
        <f>IFERROR(S1125*VLOOKUP(AE1125,'【参考】数式用3'!$AD$3:$BA$14,MATCH(N1125,'【参考】数式用3'!$AD$2:$BA$2,0)),"")</f>
        <v/>
      </c>
      <c r="U1125" s="835"/>
      <c r="V1125" s="842"/>
      <c r="W1125" s="843"/>
      <c r="X1125" s="852" t="str">
        <f>IFERROR(V1125*VLOOKUP(AF1125,'【参考】数式用3'!$AD$15:$BA$23,MATCH(N1125,'【参考】数式用3'!$AD$2:$BA$2,0)),"")</f>
        <v/>
      </c>
      <c r="Y1125" s="861"/>
      <c r="Z1125" s="864"/>
      <c r="AA1125" s="870"/>
      <c r="AB1125" s="852" t="str">
        <f>IFERROR(AA1125*VLOOKUP(AG1125,'【参考】数式用3'!$AD$24:$BA$27,MATCH(N1125,'【参考】数式用3'!$AD$2:$BA$2,0)),"")</f>
        <v/>
      </c>
      <c r="AC1125" s="878"/>
      <c r="AD1125" s="881" t="str">
        <f t="shared" si="68"/>
        <v/>
      </c>
      <c r="AE1125" s="884" t="str">
        <f t="shared" si="69"/>
        <v/>
      </c>
      <c r="AF1125" s="884" t="str">
        <f t="shared" si="70"/>
        <v/>
      </c>
      <c r="AG1125" s="884" t="str">
        <f t="shared" si="71"/>
        <v/>
      </c>
    </row>
    <row r="1126" spans="1:33" ht="24.9" customHeight="1">
      <c r="A1126" s="729">
        <v>1111</v>
      </c>
      <c r="B1126" s="742" t="str">
        <f>IF(基本情報入力シート!C1163="","",基本情報入力シート!C1163)</f>
        <v/>
      </c>
      <c r="C1126" s="750"/>
      <c r="D1126" s="750"/>
      <c r="E1126" s="750"/>
      <c r="F1126" s="750"/>
      <c r="G1126" s="750"/>
      <c r="H1126" s="750"/>
      <c r="I1126" s="761"/>
      <c r="J1126" s="767" t="str">
        <f>IF(基本情報入力シート!M1163="","",基本情報入力シート!M1163)</f>
        <v/>
      </c>
      <c r="K1126" s="768" t="str">
        <f>IF(基本情報入力シート!R1163="","",基本情報入力シート!R1163)</f>
        <v/>
      </c>
      <c r="L1126" s="768" t="str">
        <f>IF(基本情報入力シート!W1163="","",基本情報入力シート!W1163)</f>
        <v/>
      </c>
      <c r="M1126" s="784" t="str">
        <f>IF(基本情報入力シート!X1163="","",基本情報入力シート!X1163)</f>
        <v/>
      </c>
      <c r="N1126" s="796" t="str">
        <f>IF(基本情報入力シート!Y1163="","",基本情報入力シート!Y1163)</f>
        <v/>
      </c>
      <c r="O1126" s="804"/>
      <c r="P1126" s="808"/>
      <c r="Q1126" s="813"/>
      <c r="R1126" s="820"/>
      <c r="S1126" s="825"/>
      <c r="T1126" s="830" t="str">
        <f>IFERROR(S1126*VLOOKUP(AE1126,'【参考】数式用3'!$AD$3:$BA$14,MATCH(N1126,'【参考】数式用3'!$AD$2:$BA$2,0)),"")</f>
        <v/>
      </c>
      <c r="U1126" s="835"/>
      <c r="V1126" s="842"/>
      <c r="W1126" s="843"/>
      <c r="X1126" s="852" t="str">
        <f>IFERROR(V1126*VLOOKUP(AF1126,'【参考】数式用3'!$AD$15:$BA$23,MATCH(N1126,'【参考】数式用3'!$AD$2:$BA$2,0)),"")</f>
        <v/>
      </c>
      <c r="Y1126" s="861"/>
      <c r="Z1126" s="864"/>
      <c r="AA1126" s="870"/>
      <c r="AB1126" s="852" t="str">
        <f>IFERROR(AA1126*VLOOKUP(AG1126,'【参考】数式用3'!$AD$24:$BA$27,MATCH(N1126,'【参考】数式用3'!$AD$2:$BA$2,0)),"")</f>
        <v/>
      </c>
      <c r="AC1126" s="878"/>
      <c r="AD1126" s="881" t="str">
        <f t="shared" si="68"/>
        <v/>
      </c>
      <c r="AE1126" s="884" t="str">
        <f t="shared" si="69"/>
        <v/>
      </c>
      <c r="AF1126" s="884" t="str">
        <f t="shared" si="70"/>
        <v/>
      </c>
      <c r="AG1126" s="884" t="str">
        <f t="shared" si="71"/>
        <v/>
      </c>
    </row>
    <row r="1127" spans="1:33" ht="24.9" customHeight="1">
      <c r="A1127" s="729">
        <v>1112</v>
      </c>
      <c r="B1127" s="742" t="str">
        <f>IF(基本情報入力シート!C1164="","",基本情報入力シート!C1164)</f>
        <v/>
      </c>
      <c r="C1127" s="750"/>
      <c r="D1127" s="750"/>
      <c r="E1127" s="750"/>
      <c r="F1127" s="750"/>
      <c r="G1127" s="750"/>
      <c r="H1127" s="750"/>
      <c r="I1127" s="761"/>
      <c r="J1127" s="767" t="str">
        <f>IF(基本情報入力シート!M1164="","",基本情報入力シート!M1164)</f>
        <v/>
      </c>
      <c r="K1127" s="768" t="str">
        <f>IF(基本情報入力シート!R1164="","",基本情報入力シート!R1164)</f>
        <v/>
      </c>
      <c r="L1127" s="768" t="str">
        <f>IF(基本情報入力シート!W1164="","",基本情報入力シート!W1164)</f>
        <v/>
      </c>
      <c r="M1127" s="784" t="str">
        <f>IF(基本情報入力シート!X1164="","",基本情報入力シート!X1164)</f>
        <v/>
      </c>
      <c r="N1127" s="796" t="str">
        <f>IF(基本情報入力シート!Y1164="","",基本情報入力シート!Y1164)</f>
        <v/>
      </c>
      <c r="O1127" s="804"/>
      <c r="P1127" s="808"/>
      <c r="Q1127" s="813"/>
      <c r="R1127" s="820"/>
      <c r="S1127" s="825"/>
      <c r="T1127" s="830" t="str">
        <f>IFERROR(S1127*VLOOKUP(AE1127,'【参考】数式用3'!$AD$3:$BA$14,MATCH(N1127,'【参考】数式用3'!$AD$2:$BA$2,0)),"")</f>
        <v/>
      </c>
      <c r="U1127" s="835"/>
      <c r="V1127" s="842"/>
      <c r="W1127" s="843"/>
      <c r="X1127" s="852" t="str">
        <f>IFERROR(V1127*VLOOKUP(AF1127,'【参考】数式用3'!$AD$15:$BA$23,MATCH(N1127,'【参考】数式用3'!$AD$2:$BA$2,0)),"")</f>
        <v/>
      </c>
      <c r="Y1127" s="861"/>
      <c r="Z1127" s="864"/>
      <c r="AA1127" s="870"/>
      <c r="AB1127" s="852" t="str">
        <f>IFERROR(AA1127*VLOOKUP(AG1127,'【参考】数式用3'!$AD$24:$BA$27,MATCH(N1127,'【参考】数式用3'!$AD$2:$BA$2,0)),"")</f>
        <v/>
      </c>
      <c r="AC1127" s="878"/>
      <c r="AD1127" s="881" t="str">
        <f t="shared" si="68"/>
        <v/>
      </c>
      <c r="AE1127" s="884" t="str">
        <f t="shared" si="69"/>
        <v/>
      </c>
      <c r="AF1127" s="884" t="str">
        <f t="shared" si="70"/>
        <v/>
      </c>
      <c r="AG1127" s="884" t="str">
        <f t="shared" si="71"/>
        <v/>
      </c>
    </row>
    <row r="1128" spans="1:33" ht="24.9" customHeight="1">
      <c r="A1128" s="729">
        <v>1113</v>
      </c>
      <c r="B1128" s="742" t="str">
        <f>IF(基本情報入力シート!C1165="","",基本情報入力シート!C1165)</f>
        <v/>
      </c>
      <c r="C1128" s="750"/>
      <c r="D1128" s="750"/>
      <c r="E1128" s="750"/>
      <c r="F1128" s="750"/>
      <c r="G1128" s="750"/>
      <c r="H1128" s="750"/>
      <c r="I1128" s="761"/>
      <c r="J1128" s="767" t="str">
        <f>IF(基本情報入力シート!M1165="","",基本情報入力シート!M1165)</f>
        <v/>
      </c>
      <c r="K1128" s="768" t="str">
        <f>IF(基本情報入力シート!R1165="","",基本情報入力シート!R1165)</f>
        <v/>
      </c>
      <c r="L1128" s="768" t="str">
        <f>IF(基本情報入力シート!W1165="","",基本情報入力シート!W1165)</f>
        <v/>
      </c>
      <c r="M1128" s="784" t="str">
        <f>IF(基本情報入力シート!X1165="","",基本情報入力シート!X1165)</f>
        <v/>
      </c>
      <c r="N1128" s="796" t="str">
        <f>IF(基本情報入力シート!Y1165="","",基本情報入力シート!Y1165)</f>
        <v/>
      </c>
      <c r="O1128" s="804"/>
      <c r="P1128" s="808"/>
      <c r="Q1128" s="813"/>
      <c r="R1128" s="820"/>
      <c r="S1128" s="825"/>
      <c r="T1128" s="830" t="str">
        <f>IFERROR(S1128*VLOOKUP(AE1128,'【参考】数式用3'!$AD$3:$BA$14,MATCH(N1128,'【参考】数式用3'!$AD$2:$BA$2,0)),"")</f>
        <v/>
      </c>
      <c r="U1128" s="835"/>
      <c r="V1128" s="842"/>
      <c r="W1128" s="843"/>
      <c r="X1128" s="852" t="str">
        <f>IFERROR(V1128*VLOOKUP(AF1128,'【参考】数式用3'!$AD$15:$BA$23,MATCH(N1128,'【参考】数式用3'!$AD$2:$BA$2,0)),"")</f>
        <v/>
      </c>
      <c r="Y1128" s="861"/>
      <c r="Z1128" s="864"/>
      <c r="AA1128" s="870"/>
      <c r="AB1128" s="852" t="str">
        <f>IFERROR(AA1128*VLOOKUP(AG1128,'【参考】数式用3'!$AD$24:$BA$27,MATCH(N1128,'【参考】数式用3'!$AD$2:$BA$2,0)),"")</f>
        <v/>
      </c>
      <c r="AC1128" s="878"/>
      <c r="AD1128" s="881" t="str">
        <f t="shared" si="68"/>
        <v/>
      </c>
      <c r="AE1128" s="884" t="str">
        <f t="shared" si="69"/>
        <v/>
      </c>
      <c r="AF1128" s="884" t="str">
        <f t="shared" si="70"/>
        <v/>
      </c>
      <c r="AG1128" s="884" t="str">
        <f t="shared" si="71"/>
        <v/>
      </c>
    </row>
    <row r="1129" spans="1:33" ht="24.9" customHeight="1">
      <c r="A1129" s="729">
        <v>1114</v>
      </c>
      <c r="B1129" s="742" t="str">
        <f>IF(基本情報入力シート!C1166="","",基本情報入力シート!C1166)</f>
        <v/>
      </c>
      <c r="C1129" s="750"/>
      <c r="D1129" s="750"/>
      <c r="E1129" s="750"/>
      <c r="F1129" s="750"/>
      <c r="G1129" s="750"/>
      <c r="H1129" s="750"/>
      <c r="I1129" s="761"/>
      <c r="J1129" s="767" t="str">
        <f>IF(基本情報入力シート!M1166="","",基本情報入力シート!M1166)</f>
        <v/>
      </c>
      <c r="K1129" s="768" t="str">
        <f>IF(基本情報入力シート!R1166="","",基本情報入力シート!R1166)</f>
        <v/>
      </c>
      <c r="L1129" s="768" t="str">
        <f>IF(基本情報入力シート!W1166="","",基本情報入力シート!W1166)</f>
        <v/>
      </c>
      <c r="M1129" s="784" t="str">
        <f>IF(基本情報入力シート!X1166="","",基本情報入力シート!X1166)</f>
        <v/>
      </c>
      <c r="N1129" s="796" t="str">
        <f>IF(基本情報入力シート!Y1166="","",基本情報入力シート!Y1166)</f>
        <v/>
      </c>
      <c r="O1129" s="804"/>
      <c r="P1129" s="808"/>
      <c r="Q1129" s="813"/>
      <c r="R1129" s="820"/>
      <c r="S1129" s="825"/>
      <c r="T1129" s="830" t="str">
        <f>IFERROR(S1129*VLOOKUP(AE1129,'【参考】数式用3'!$AD$3:$BA$14,MATCH(N1129,'【参考】数式用3'!$AD$2:$BA$2,0)),"")</f>
        <v/>
      </c>
      <c r="U1129" s="835"/>
      <c r="V1129" s="842"/>
      <c r="W1129" s="843"/>
      <c r="X1129" s="852" t="str">
        <f>IFERROR(V1129*VLOOKUP(AF1129,'【参考】数式用3'!$AD$15:$BA$23,MATCH(N1129,'【参考】数式用3'!$AD$2:$BA$2,0)),"")</f>
        <v/>
      </c>
      <c r="Y1129" s="861"/>
      <c r="Z1129" s="864"/>
      <c r="AA1129" s="870"/>
      <c r="AB1129" s="852" t="str">
        <f>IFERROR(AA1129*VLOOKUP(AG1129,'【参考】数式用3'!$AD$24:$BA$27,MATCH(N1129,'【参考】数式用3'!$AD$2:$BA$2,0)),"")</f>
        <v/>
      </c>
      <c r="AC1129" s="878"/>
      <c r="AD1129" s="881" t="str">
        <f t="shared" si="68"/>
        <v/>
      </c>
      <c r="AE1129" s="884" t="str">
        <f t="shared" si="69"/>
        <v/>
      </c>
      <c r="AF1129" s="884" t="str">
        <f t="shared" si="70"/>
        <v/>
      </c>
      <c r="AG1129" s="884" t="str">
        <f t="shared" si="71"/>
        <v/>
      </c>
    </row>
    <row r="1130" spans="1:33" ht="24.9" customHeight="1">
      <c r="A1130" s="729">
        <v>1115</v>
      </c>
      <c r="B1130" s="742" t="str">
        <f>IF(基本情報入力シート!C1167="","",基本情報入力シート!C1167)</f>
        <v/>
      </c>
      <c r="C1130" s="750"/>
      <c r="D1130" s="750"/>
      <c r="E1130" s="750"/>
      <c r="F1130" s="750"/>
      <c r="G1130" s="750"/>
      <c r="H1130" s="750"/>
      <c r="I1130" s="761"/>
      <c r="J1130" s="767" t="str">
        <f>IF(基本情報入力シート!M1167="","",基本情報入力シート!M1167)</f>
        <v/>
      </c>
      <c r="K1130" s="768" t="str">
        <f>IF(基本情報入力シート!R1167="","",基本情報入力シート!R1167)</f>
        <v/>
      </c>
      <c r="L1130" s="768" t="str">
        <f>IF(基本情報入力シート!W1167="","",基本情報入力シート!W1167)</f>
        <v/>
      </c>
      <c r="M1130" s="784" t="str">
        <f>IF(基本情報入力シート!X1167="","",基本情報入力シート!X1167)</f>
        <v/>
      </c>
      <c r="N1130" s="796" t="str">
        <f>IF(基本情報入力シート!Y1167="","",基本情報入力シート!Y1167)</f>
        <v/>
      </c>
      <c r="O1130" s="804"/>
      <c r="P1130" s="808"/>
      <c r="Q1130" s="813"/>
      <c r="R1130" s="820"/>
      <c r="S1130" s="825"/>
      <c r="T1130" s="830" t="str">
        <f>IFERROR(S1130*VLOOKUP(AE1130,'【参考】数式用3'!$AD$3:$BA$14,MATCH(N1130,'【参考】数式用3'!$AD$2:$BA$2,0)),"")</f>
        <v/>
      </c>
      <c r="U1130" s="835"/>
      <c r="V1130" s="842"/>
      <c r="W1130" s="843"/>
      <c r="X1130" s="852" t="str">
        <f>IFERROR(V1130*VLOOKUP(AF1130,'【参考】数式用3'!$AD$15:$BA$23,MATCH(N1130,'【参考】数式用3'!$AD$2:$BA$2,0)),"")</f>
        <v/>
      </c>
      <c r="Y1130" s="861"/>
      <c r="Z1130" s="864"/>
      <c r="AA1130" s="870"/>
      <c r="AB1130" s="852" t="str">
        <f>IFERROR(AA1130*VLOOKUP(AG1130,'【参考】数式用3'!$AD$24:$BA$27,MATCH(N1130,'【参考】数式用3'!$AD$2:$BA$2,0)),"")</f>
        <v/>
      </c>
      <c r="AC1130" s="878"/>
      <c r="AD1130" s="881" t="str">
        <f t="shared" si="68"/>
        <v/>
      </c>
      <c r="AE1130" s="884" t="str">
        <f t="shared" si="69"/>
        <v/>
      </c>
      <c r="AF1130" s="884" t="str">
        <f t="shared" si="70"/>
        <v/>
      </c>
      <c r="AG1130" s="884" t="str">
        <f t="shared" si="71"/>
        <v/>
      </c>
    </row>
    <row r="1131" spans="1:33" ht="24.9" customHeight="1">
      <c r="A1131" s="729">
        <v>1116</v>
      </c>
      <c r="B1131" s="742" t="str">
        <f>IF(基本情報入力シート!C1168="","",基本情報入力シート!C1168)</f>
        <v/>
      </c>
      <c r="C1131" s="750"/>
      <c r="D1131" s="750"/>
      <c r="E1131" s="750"/>
      <c r="F1131" s="750"/>
      <c r="G1131" s="750"/>
      <c r="H1131" s="750"/>
      <c r="I1131" s="761"/>
      <c r="J1131" s="767" t="str">
        <f>IF(基本情報入力シート!M1168="","",基本情報入力シート!M1168)</f>
        <v/>
      </c>
      <c r="K1131" s="768" t="str">
        <f>IF(基本情報入力シート!R1168="","",基本情報入力シート!R1168)</f>
        <v/>
      </c>
      <c r="L1131" s="768" t="str">
        <f>IF(基本情報入力シート!W1168="","",基本情報入力シート!W1168)</f>
        <v/>
      </c>
      <c r="M1131" s="784" t="str">
        <f>IF(基本情報入力シート!X1168="","",基本情報入力シート!X1168)</f>
        <v/>
      </c>
      <c r="N1131" s="796" t="str">
        <f>IF(基本情報入力シート!Y1168="","",基本情報入力シート!Y1168)</f>
        <v/>
      </c>
      <c r="O1131" s="804"/>
      <c r="P1131" s="808"/>
      <c r="Q1131" s="813"/>
      <c r="R1131" s="820"/>
      <c r="S1131" s="825"/>
      <c r="T1131" s="830" t="str">
        <f>IFERROR(S1131*VLOOKUP(AE1131,'【参考】数式用3'!$AD$3:$BA$14,MATCH(N1131,'【参考】数式用3'!$AD$2:$BA$2,0)),"")</f>
        <v/>
      </c>
      <c r="U1131" s="835"/>
      <c r="V1131" s="842"/>
      <c r="W1131" s="843"/>
      <c r="X1131" s="852" t="str">
        <f>IFERROR(V1131*VLOOKUP(AF1131,'【参考】数式用3'!$AD$15:$BA$23,MATCH(N1131,'【参考】数式用3'!$AD$2:$BA$2,0)),"")</f>
        <v/>
      </c>
      <c r="Y1131" s="861"/>
      <c r="Z1131" s="864"/>
      <c r="AA1131" s="870"/>
      <c r="AB1131" s="852" t="str">
        <f>IFERROR(AA1131*VLOOKUP(AG1131,'【参考】数式用3'!$AD$24:$BA$27,MATCH(N1131,'【参考】数式用3'!$AD$2:$BA$2,0)),"")</f>
        <v/>
      </c>
      <c r="AC1131" s="878"/>
      <c r="AD1131" s="881" t="str">
        <f t="shared" si="68"/>
        <v/>
      </c>
      <c r="AE1131" s="884" t="str">
        <f t="shared" si="69"/>
        <v/>
      </c>
      <c r="AF1131" s="884" t="str">
        <f t="shared" si="70"/>
        <v/>
      </c>
      <c r="AG1131" s="884" t="str">
        <f t="shared" si="71"/>
        <v/>
      </c>
    </row>
    <row r="1132" spans="1:33" ht="24.9" customHeight="1">
      <c r="A1132" s="729">
        <v>1117</v>
      </c>
      <c r="B1132" s="742" t="str">
        <f>IF(基本情報入力シート!C1169="","",基本情報入力シート!C1169)</f>
        <v/>
      </c>
      <c r="C1132" s="750"/>
      <c r="D1132" s="750"/>
      <c r="E1132" s="750"/>
      <c r="F1132" s="750"/>
      <c r="G1132" s="750"/>
      <c r="H1132" s="750"/>
      <c r="I1132" s="761"/>
      <c r="J1132" s="767" t="str">
        <f>IF(基本情報入力シート!M1169="","",基本情報入力シート!M1169)</f>
        <v/>
      </c>
      <c r="K1132" s="768" t="str">
        <f>IF(基本情報入力シート!R1169="","",基本情報入力シート!R1169)</f>
        <v/>
      </c>
      <c r="L1132" s="768" t="str">
        <f>IF(基本情報入力シート!W1169="","",基本情報入力シート!W1169)</f>
        <v/>
      </c>
      <c r="M1132" s="784" t="str">
        <f>IF(基本情報入力シート!X1169="","",基本情報入力シート!X1169)</f>
        <v/>
      </c>
      <c r="N1132" s="796" t="str">
        <f>IF(基本情報入力シート!Y1169="","",基本情報入力シート!Y1169)</f>
        <v/>
      </c>
      <c r="O1132" s="804"/>
      <c r="P1132" s="808"/>
      <c r="Q1132" s="813"/>
      <c r="R1132" s="820"/>
      <c r="S1132" s="825"/>
      <c r="T1132" s="830" t="str">
        <f>IFERROR(S1132*VLOOKUP(AE1132,'【参考】数式用3'!$AD$3:$BA$14,MATCH(N1132,'【参考】数式用3'!$AD$2:$BA$2,0)),"")</f>
        <v/>
      </c>
      <c r="U1132" s="835"/>
      <c r="V1132" s="842"/>
      <c r="W1132" s="843"/>
      <c r="X1132" s="852" t="str">
        <f>IFERROR(V1132*VLOOKUP(AF1132,'【参考】数式用3'!$AD$15:$BA$23,MATCH(N1132,'【参考】数式用3'!$AD$2:$BA$2,0)),"")</f>
        <v/>
      </c>
      <c r="Y1132" s="861"/>
      <c r="Z1132" s="864"/>
      <c r="AA1132" s="870"/>
      <c r="AB1132" s="852" t="str">
        <f>IFERROR(AA1132*VLOOKUP(AG1132,'【参考】数式用3'!$AD$24:$BA$27,MATCH(N1132,'【参考】数式用3'!$AD$2:$BA$2,0)),"")</f>
        <v/>
      </c>
      <c r="AC1132" s="878"/>
      <c r="AD1132" s="881" t="str">
        <f t="shared" si="68"/>
        <v/>
      </c>
      <c r="AE1132" s="884" t="str">
        <f t="shared" si="69"/>
        <v/>
      </c>
      <c r="AF1132" s="884" t="str">
        <f t="shared" si="70"/>
        <v/>
      </c>
      <c r="AG1132" s="884" t="str">
        <f t="shared" si="71"/>
        <v/>
      </c>
    </row>
    <row r="1133" spans="1:33" ht="24.9" customHeight="1">
      <c r="A1133" s="729">
        <v>1118</v>
      </c>
      <c r="B1133" s="742" t="str">
        <f>IF(基本情報入力シート!C1170="","",基本情報入力シート!C1170)</f>
        <v/>
      </c>
      <c r="C1133" s="750"/>
      <c r="D1133" s="750"/>
      <c r="E1133" s="750"/>
      <c r="F1133" s="750"/>
      <c r="G1133" s="750"/>
      <c r="H1133" s="750"/>
      <c r="I1133" s="761"/>
      <c r="J1133" s="767" t="str">
        <f>IF(基本情報入力シート!M1170="","",基本情報入力シート!M1170)</f>
        <v/>
      </c>
      <c r="K1133" s="768" t="str">
        <f>IF(基本情報入力シート!R1170="","",基本情報入力シート!R1170)</f>
        <v/>
      </c>
      <c r="L1133" s="768" t="str">
        <f>IF(基本情報入力シート!W1170="","",基本情報入力シート!W1170)</f>
        <v/>
      </c>
      <c r="M1133" s="784" t="str">
        <f>IF(基本情報入力シート!X1170="","",基本情報入力シート!X1170)</f>
        <v/>
      </c>
      <c r="N1133" s="796" t="str">
        <f>IF(基本情報入力シート!Y1170="","",基本情報入力シート!Y1170)</f>
        <v/>
      </c>
      <c r="O1133" s="804"/>
      <c r="P1133" s="808"/>
      <c r="Q1133" s="813"/>
      <c r="R1133" s="820"/>
      <c r="S1133" s="825"/>
      <c r="T1133" s="830" t="str">
        <f>IFERROR(S1133*VLOOKUP(AE1133,'【参考】数式用3'!$AD$3:$BA$14,MATCH(N1133,'【参考】数式用3'!$AD$2:$BA$2,0)),"")</f>
        <v/>
      </c>
      <c r="U1133" s="835"/>
      <c r="V1133" s="842"/>
      <c r="W1133" s="843"/>
      <c r="X1133" s="852" t="str">
        <f>IFERROR(V1133*VLOOKUP(AF1133,'【参考】数式用3'!$AD$15:$BA$23,MATCH(N1133,'【参考】数式用3'!$AD$2:$BA$2,0)),"")</f>
        <v/>
      </c>
      <c r="Y1133" s="861"/>
      <c r="Z1133" s="864"/>
      <c r="AA1133" s="870"/>
      <c r="AB1133" s="852" t="str">
        <f>IFERROR(AA1133*VLOOKUP(AG1133,'【参考】数式用3'!$AD$24:$BA$27,MATCH(N1133,'【参考】数式用3'!$AD$2:$BA$2,0)),"")</f>
        <v/>
      </c>
      <c r="AC1133" s="878"/>
      <c r="AD1133" s="881" t="str">
        <f t="shared" si="68"/>
        <v/>
      </c>
      <c r="AE1133" s="884" t="str">
        <f t="shared" si="69"/>
        <v/>
      </c>
      <c r="AF1133" s="884" t="str">
        <f t="shared" si="70"/>
        <v/>
      </c>
      <c r="AG1133" s="884" t="str">
        <f t="shared" si="71"/>
        <v/>
      </c>
    </row>
    <row r="1134" spans="1:33" ht="24.9" customHeight="1">
      <c r="A1134" s="729">
        <v>1119</v>
      </c>
      <c r="B1134" s="742" t="str">
        <f>IF(基本情報入力シート!C1171="","",基本情報入力シート!C1171)</f>
        <v/>
      </c>
      <c r="C1134" s="750"/>
      <c r="D1134" s="750"/>
      <c r="E1134" s="750"/>
      <c r="F1134" s="750"/>
      <c r="G1134" s="750"/>
      <c r="H1134" s="750"/>
      <c r="I1134" s="761"/>
      <c r="J1134" s="767" t="str">
        <f>IF(基本情報入力シート!M1171="","",基本情報入力シート!M1171)</f>
        <v/>
      </c>
      <c r="K1134" s="768" t="str">
        <f>IF(基本情報入力シート!R1171="","",基本情報入力シート!R1171)</f>
        <v/>
      </c>
      <c r="L1134" s="768" t="str">
        <f>IF(基本情報入力シート!W1171="","",基本情報入力シート!W1171)</f>
        <v/>
      </c>
      <c r="M1134" s="784" t="str">
        <f>IF(基本情報入力シート!X1171="","",基本情報入力シート!X1171)</f>
        <v/>
      </c>
      <c r="N1134" s="796" t="str">
        <f>IF(基本情報入力シート!Y1171="","",基本情報入力シート!Y1171)</f>
        <v/>
      </c>
      <c r="O1134" s="804"/>
      <c r="P1134" s="808"/>
      <c r="Q1134" s="813"/>
      <c r="R1134" s="820"/>
      <c r="S1134" s="825"/>
      <c r="T1134" s="830" t="str">
        <f>IFERROR(S1134*VLOOKUP(AE1134,'【参考】数式用3'!$AD$3:$BA$14,MATCH(N1134,'【参考】数式用3'!$AD$2:$BA$2,0)),"")</f>
        <v/>
      </c>
      <c r="U1134" s="835"/>
      <c r="V1134" s="842"/>
      <c r="W1134" s="843"/>
      <c r="X1134" s="852" t="str">
        <f>IFERROR(V1134*VLOOKUP(AF1134,'【参考】数式用3'!$AD$15:$BA$23,MATCH(N1134,'【参考】数式用3'!$AD$2:$BA$2,0)),"")</f>
        <v/>
      </c>
      <c r="Y1134" s="861"/>
      <c r="Z1134" s="864"/>
      <c r="AA1134" s="870"/>
      <c r="AB1134" s="852" t="str">
        <f>IFERROR(AA1134*VLOOKUP(AG1134,'【参考】数式用3'!$AD$24:$BA$27,MATCH(N1134,'【参考】数式用3'!$AD$2:$BA$2,0)),"")</f>
        <v/>
      </c>
      <c r="AC1134" s="878"/>
      <c r="AD1134" s="881" t="str">
        <f t="shared" si="68"/>
        <v/>
      </c>
      <c r="AE1134" s="884" t="str">
        <f t="shared" si="69"/>
        <v/>
      </c>
      <c r="AF1134" s="884" t="str">
        <f t="shared" si="70"/>
        <v/>
      </c>
      <c r="AG1134" s="884" t="str">
        <f t="shared" si="71"/>
        <v/>
      </c>
    </row>
    <row r="1135" spans="1:33" ht="24.9" customHeight="1">
      <c r="A1135" s="729">
        <v>1120</v>
      </c>
      <c r="B1135" s="742" t="str">
        <f>IF(基本情報入力シート!C1172="","",基本情報入力シート!C1172)</f>
        <v/>
      </c>
      <c r="C1135" s="750"/>
      <c r="D1135" s="750"/>
      <c r="E1135" s="750"/>
      <c r="F1135" s="750"/>
      <c r="G1135" s="750"/>
      <c r="H1135" s="750"/>
      <c r="I1135" s="761"/>
      <c r="J1135" s="767" t="str">
        <f>IF(基本情報入力シート!M1172="","",基本情報入力シート!M1172)</f>
        <v/>
      </c>
      <c r="K1135" s="768" t="str">
        <f>IF(基本情報入力シート!R1172="","",基本情報入力シート!R1172)</f>
        <v/>
      </c>
      <c r="L1135" s="768" t="str">
        <f>IF(基本情報入力シート!W1172="","",基本情報入力シート!W1172)</f>
        <v/>
      </c>
      <c r="M1135" s="784" t="str">
        <f>IF(基本情報入力シート!X1172="","",基本情報入力シート!X1172)</f>
        <v/>
      </c>
      <c r="N1135" s="796" t="str">
        <f>IF(基本情報入力シート!Y1172="","",基本情報入力シート!Y1172)</f>
        <v/>
      </c>
      <c r="O1135" s="804"/>
      <c r="P1135" s="808"/>
      <c r="Q1135" s="813"/>
      <c r="R1135" s="820"/>
      <c r="S1135" s="825"/>
      <c r="T1135" s="830" t="str">
        <f>IFERROR(S1135*VLOOKUP(AE1135,'【参考】数式用3'!$AD$3:$BA$14,MATCH(N1135,'【参考】数式用3'!$AD$2:$BA$2,0)),"")</f>
        <v/>
      </c>
      <c r="U1135" s="835"/>
      <c r="V1135" s="842"/>
      <c r="W1135" s="843"/>
      <c r="X1135" s="852" t="str">
        <f>IFERROR(V1135*VLOOKUP(AF1135,'【参考】数式用3'!$AD$15:$BA$23,MATCH(N1135,'【参考】数式用3'!$AD$2:$BA$2,0)),"")</f>
        <v/>
      </c>
      <c r="Y1135" s="861"/>
      <c r="Z1135" s="864"/>
      <c r="AA1135" s="870"/>
      <c r="AB1135" s="852" t="str">
        <f>IFERROR(AA1135*VLOOKUP(AG1135,'【参考】数式用3'!$AD$24:$BA$27,MATCH(N1135,'【参考】数式用3'!$AD$2:$BA$2,0)),"")</f>
        <v/>
      </c>
      <c r="AC1135" s="878"/>
      <c r="AD1135" s="881" t="str">
        <f t="shared" si="68"/>
        <v/>
      </c>
      <c r="AE1135" s="884" t="str">
        <f t="shared" si="69"/>
        <v/>
      </c>
      <c r="AF1135" s="884" t="str">
        <f t="shared" si="70"/>
        <v/>
      </c>
      <c r="AG1135" s="884" t="str">
        <f t="shared" si="71"/>
        <v/>
      </c>
    </row>
    <row r="1136" spans="1:33" ht="24.9" customHeight="1">
      <c r="A1136" s="729">
        <v>1121</v>
      </c>
      <c r="B1136" s="742" t="str">
        <f>IF(基本情報入力シート!C1173="","",基本情報入力シート!C1173)</f>
        <v/>
      </c>
      <c r="C1136" s="750"/>
      <c r="D1136" s="750"/>
      <c r="E1136" s="750"/>
      <c r="F1136" s="750"/>
      <c r="G1136" s="750"/>
      <c r="H1136" s="750"/>
      <c r="I1136" s="761"/>
      <c r="J1136" s="767" t="str">
        <f>IF(基本情報入力シート!M1173="","",基本情報入力シート!M1173)</f>
        <v/>
      </c>
      <c r="K1136" s="768" t="str">
        <f>IF(基本情報入力シート!R1173="","",基本情報入力シート!R1173)</f>
        <v/>
      </c>
      <c r="L1136" s="768" t="str">
        <f>IF(基本情報入力シート!W1173="","",基本情報入力シート!W1173)</f>
        <v/>
      </c>
      <c r="M1136" s="784" t="str">
        <f>IF(基本情報入力シート!X1173="","",基本情報入力シート!X1173)</f>
        <v/>
      </c>
      <c r="N1136" s="796" t="str">
        <f>IF(基本情報入力シート!Y1173="","",基本情報入力シート!Y1173)</f>
        <v/>
      </c>
      <c r="O1136" s="804"/>
      <c r="P1136" s="808"/>
      <c r="Q1136" s="813"/>
      <c r="R1136" s="820"/>
      <c r="S1136" s="825"/>
      <c r="T1136" s="830" t="str">
        <f>IFERROR(S1136*VLOOKUP(AE1136,'【参考】数式用3'!$AD$3:$BA$14,MATCH(N1136,'【参考】数式用3'!$AD$2:$BA$2,0)),"")</f>
        <v/>
      </c>
      <c r="U1136" s="835"/>
      <c r="V1136" s="842"/>
      <c r="W1136" s="843"/>
      <c r="X1136" s="852" t="str">
        <f>IFERROR(V1136*VLOOKUP(AF1136,'【参考】数式用3'!$AD$15:$BA$23,MATCH(N1136,'【参考】数式用3'!$AD$2:$BA$2,0)),"")</f>
        <v/>
      </c>
      <c r="Y1136" s="861"/>
      <c r="Z1136" s="864"/>
      <c r="AA1136" s="870"/>
      <c r="AB1136" s="852" t="str">
        <f>IFERROR(AA1136*VLOOKUP(AG1136,'【参考】数式用3'!$AD$24:$BA$27,MATCH(N1136,'【参考】数式用3'!$AD$2:$BA$2,0)),"")</f>
        <v/>
      </c>
      <c r="AC1136" s="878"/>
      <c r="AD1136" s="881" t="str">
        <f t="shared" si="68"/>
        <v/>
      </c>
      <c r="AE1136" s="884" t="str">
        <f t="shared" si="69"/>
        <v/>
      </c>
      <c r="AF1136" s="884" t="str">
        <f t="shared" si="70"/>
        <v/>
      </c>
      <c r="AG1136" s="884" t="str">
        <f t="shared" si="71"/>
        <v/>
      </c>
    </row>
    <row r="1137" spans="1:33" ht="24.9" customHeight="1">
      <c r="A1137" s="729">
        <v>1122</v>
      </c>
      <c r="B1137" s="742" t="str">
        <f>IF(基本情報入力シート!C1174="","",基本情報入力シート!C1174)</f>
        <v/>
      </c>
      <c r="C1137" s="750"/>
      <c r="D1137" s="750"/>
      <c r="E1137" s="750"/>
      <c r="F1137" s="750"/>
      <c r="G1137" s="750"/>
      <c r="H1137" s="750"/>
      <c r="I1137" s="761"/>
      <c r="J1137" s="767" t="str">
        <f>IF(基本情報入力シート!M1174="","",基本情報入力シート!M1174)</f>
        <v/>
      </c>
      <c r="K1137" s="768" t="str">
        <f>IF(基本情報入力シート!R1174="","",基本情報入力シート!R1174)</f>
        <v/>
      </c>
      <c r="L1137" s="768" t="str">
        <f>IF(基本情報入力シート!W1174="","",基本情報入力シート!W1174)</f>
        <v/>
      </c>
      <c r="M1137" s="784" t="str">
        <f>IF(基本情報入力シート!X1174="","",基本情報入力シート!X1174)</f>
        <v/>
      </c>
      <c r="N1137" s="796" t="str">
        <f>IF(基本情報入力シート!Y1174="","",基本情報入力シート!Y1174)</f>
        <v/>
      </c>
      <c r="O1137" s="804"/>
      <c r="P1137" s="808"/>
      <c r="Q1137" s="813"/>
      <c r="R1137" s="820"/>
      <c r="S1137" s="825"/>
      <c r="T1137" s="830" t="str">
        <f>IFERROR(S1137*VLOOKUP(AE1137,'【参考】数式用3'!$AD$3:$BA$14,MATCH(N1137,'【参考】数式用3'!$AD$2:$BA$2,0)),"")</f>
        <v/>
      </c>
      <c r="U1137" s="835"/>
      <c r="V1137" s="842"/>
      <c r="W1137" s="843"/>
      <c r="X1137" s="852" t="str">
        <f>IFERROR(V1137*VLOOKUP(AF1137,'【参考】数式用3'!$AD$15:$BA$23,MATCH(N1137,'【参考】数式用3'!$AD$2:$BA$2,0)),"")</f>
        <v/>
      </c>
      <c r="Y1137" s="861"/>
      <c r="Z1137" s="864"/>
      <c r="AA1137" s="870"/>
      <c r="AB1137" s="852" t="str">
        <f>IFERROR(AA1137*VLOOKUP(AG1137,'【参考】数式用3'!$AD$24:$BA$27,MATCH(N1137,'【参考】数式用3'!$AD$2:$BA$2,0)),"")</f>
        <v/>
      </c>
      <c r="AC1137" s="878"/>
      <c r="AD1137" s="881" t="str">
        <f t="shared" si="68"/>
        <v/>
      </c>
      <c r="AE1137" s="884" t="str">
        <f t="shared" si="69"/>
        <v/>
      </c>
      <c r="AF1137" s="884" t="str">
        <f t="shared" si="70"/>
        <v/>
      </c>
      <c r="AG1137" s="884" t="str">
        <f t="shared" si="71"/>
        <v/>
      </c>
    </row>
    <row r="1138" spans="1:33" ht="24.9" customHeight="1">
      <c r="A1138" s="729">
        <v>1123</v>
      </c>
      <c r="B1138" s="742" t="str">
        <f>IF(基本情報入力シート!C1175="","",基本情報入力シート!C1175)</f>
        <v/>
      </c>
      <c r="C1138" s="750"/>
      <c r="D1138" s="750"/>
      <c r="E1138" s="750"/>
      <c r="F1138" s="750"/>
      <c r="G1138" s="750"/>
      <c r="H1138" s="750"/>
      <c r="I1138" s="761"/>
      <c r="J1138" s="767" t="str">
        <f>IF(基本情報入力シート!M1175="","",基本情報入力シート!M1175)</f>
        <v/>
      </c>
      <c r="K1138" s="768" t="str">
        <f>IF(基本情報入力シート!R1175="","",基本情報入力シート!R1175)</f>
        <v/>
      </c>
      <c r="L1138" s="768" t="str">
        <f>IF(基本情報入力シート!W1175="","",基本情報入力シート!W1175)</f>
        <v/>
      </c>
      <c r="M1138" s="784" t="str">
        <f>IF(基本情報入力シート!X1175="","",基本情報入力シート!X1175)</f>
        <v/>
      </c>
      <c r="N1138" s="796" t="str">
        <f>IF(基本情報入力シート!Y1175="","",基本情報入力シート!Y1175)</f>
        <v/>
      </c>
      <c r="O1138" s="804"/>
      <c r="P1138" s="808"/>
      <c r="Q1138" s="813"/>
      <c r="R1138" s="820"/>
      <c r="S1138" s="825"/>
      <c r="T1138" s="830" t="str">
        <f>IFERROR(S1138*VLOOKUP(AE1138,'【参考】数式用3'!$AD$3:$BA$14,MATCH(N1138,'【参考】数式用3'!$AD$2:$BA$2,0)),"")</f>
        <v/>
      </c>
      <c r="U1138" s="835"/>
      <c r="V1138" s="842"/>
      <c r="W1138" s="843"/>
      <c r="X1138" s="852" t="str">
        <f>IFERROR(V1138*VLOOKUP(AF1138,'【参考】数式用3'!$AD$15:$BA$23,MATCH(N1138,'【参考】数式用3'!$AD$2:$BA$2,0)),"")</f>
        <v/>
      </c>
      <c r="Y1138" s="861"/>
      <c r="Z1138" s="864"/>
      <c r="AA1138" s="870"/>
      <c r="AB1138" s="852" t="str">
        <f>IFERROR(AA1138*VLOOKUP(AG1138,'【参考】数式用3'!$AD$24:$BA$27,MATCH(N1138,'【参考】数式用3'!$AD$2:$BA$2,0)),"")</f>
        <v/>
      </c>
      <c r="AC1138" s="878"/>
      <c r="AD1138" s="881" t="str">
        <f t="shared" si="68"/>
        <v/>
      </c>
      <c r="AE1138" s="884" t="str">
        <f t="shared" si="69"/>
        <v/>
      </c>
      <c r="AF1138" s="884" t="str">
        <f t="shared" si="70"/>
        <v/>
      </c>
      <c r="AG1138" s="884" t="str">
        <f t="shared" si="71"/>
        <v/>
      </c>
    </row>
    <row r="1139" spans="1:33" ht="24.9" customHeight="1">
      <c r="A1139" s="729">
        <v>1124</v>
      </c>
      <c r="B1139" s="742" t="str">
        <f>IF(基本情報入力シート!C1176="","",基本情報入力シート!C1176)</f>
        <v/>
      </c>
      <c r="C1139" s="750"/>
      <c r="D1139" s="750"/>
      <c r="E1139" s="750"/>
      <c r="F1139" s="750"/>
      <c r="G1139" s="750"/>
      <c r="H1139" s="750"/>
      <c r="I1139" s="761"/>
      <c r="J1139" s="767" t="str">
        <f>IF(基本情報入力シート!M1176="","",基本情報入力シート!M1176)</f>
        <v/>
      </c>
      <c r="K1139" s="768" t="str">
        <f>IF(基本情報入力シート!R1176="","",基本情報入力シート!R1176)</f>
        <v/>
      </c>
      <c r="L1139" s="768" t="str">
        <f>IF(基本情報入力シート!W1176="","",基本情報入力シート!W1176)</f>
        <v/>
      </c>
      <c r="M1139" s="784" t="str">
        <f>IF(基本情報入力シート!X1176="","",基本情報入力シート!X1176)</f>
        <v/>
      </c>
      <c r="N1139" s="796" t="str">
        <f>IF(基本情報入力シート!Y1176="","",基本情報入力シート!Y1176)</f>
        <v/>
      </c>
      <c r="O1139" s="804"/>
      <c r="P1139" s="808"/>
      <c r="Q1139" s="813"/>
      <c r="R1139" s="820"/>
      <c r="S1139" s="825"/>
      <c r="T1139" s="830" t="str">
        <f>IFERROR(S1139*VLOOKUP(AE1139,'【参考】数式用3'!$AD$3:$BA$14,MATCH(N1139,'【参考】数式用3'!$AD$2:$BA$2,0)),"")</f>
        <v/>
      </c>
      <c r="U1139" s="835"/>
      <c r="V1139" s="842"/>
      <c r="W1139" s="843"/>
      <c r="X1139" s="852" t="str">
        <f>IFERROR(V1139*VLOOKUP(AF1139,'【参考】数式用3'!$AD$15:$BA$23,MATCH(N1139,'【参考】数式用3'!$AD$2:$BA$2,0)),"")</f>
        <v/>
      </c>
      <c r="Y1139" s="861"/>
      <c r="Z1139" s="864"/>
      <c r="AA1139" s="870"/>
      <c r="AB1139" s="852" t="str">
        <f>IFERROR(AA1139*VLOOKUP(AG1139,'【参考】数式用3'!$AD$24:$BA$27,MATCH(N1139,'【参考】数式用3'!$AD$2:$BA$2,0)),"")</f>
        <v/>
      </c>
      <c r="AC1139" s="878"/>
      <c r="AD1139" s="881" t="str">
        <f t="shared" si="68"/>
        <v/>
      </c>
      <c r="AE1139" s="884" t="str">
        <f t="shared" si="69"/>
        <v/>
      </c>
      <c r="AF1139" s="884" t="str">
        <f t="shared" si="70"/>
        <v/>
      </c>
      <c r="AG1139" s="884" t="str">
        <f t="shared" si="71"/>
        <v/>
      </c>
    </row>
    <row r="1140" spans="1:33" ht="24.9" customHeight="1">
      <c r="A1140" s="729">
        <v>1125</v>
      </c>
      <c r="B1140" s="742" t="str">
        <f>IF(基本情報入力シート!C1177="","",基本情報入力シート!C1177)</f>
        <v/>
      </c>
      <c r="C1140" s="750"/>
      <c r="D1140" s="750"/>
      <c r="E1140" s="750"/>
      <c r="F1140" s="750"/>
      <c r="G1140" s="750"/>
      <c r="H1140" s="750"/>
      <c r="I1140" s="761"/>
      <c r="J1140" s="767" t="str">
        <f>IF(基本情報入力シート!M1177="","",基本情報入力シート!M1177)</f>
        <v/>
      </c>
      <c r="K1140" s="768" t="str">
        <f>IF(基本情報入力シート!R1177="","",基本情報入力シート!R1177)</f>
        <v/>
      </c>
      <c r="L1140" s="768" t="str">
        <f>IF(基本情報入力シート!W1177="","",基本情報入力シート!W1177)</f>
        <v/>
      </c>
      <c r="M1140" s="784" t="str">
        <f>IF(基本情報入力シート!X1177="","",基本情報入力シート!X1177)</f>
        <v/>
      </c>
      <c r="N1140" s="796" t="str">
        <f>IF(基本情報入力シート!Y1177="","",基本情報入力シート!Y1177)</f>
        <v/>
      </c>
      <c r="O1140" s="804"/>
      <c r="P1140" s="808"/>
      <c r="Q1140" s="813"/>
      <c r="R1140" s="820"/>
      <c r="S1140" s="825"/>
      <c r="T1140" s="830" t="str">
        <f>IFERROR(S1140*VLOOKUP(AE1140,'【参考】数式用3'!$AD$3:$BA$14,MATCH(N1140,'【参考】数式用3'!$AD$2:$BA$2,0)),"")</f>
        <v/>
      </c>
      <c r="U1140" s="835"/>
      <c r="V1140" s="842"/>
      <c r="W1140" s="843"/>
      <c r="X1140" s="852" t="str">
        <f>IFERROR(V1140*VLOOKUP(AF1140,'【参考】数式用3'!$AD$15:$BA$23,MATCH(N1140,'【参考】数式用3'!$AD$2:$BA$2,0)),"")</f>
        <v/>
      </c>
      <c r="Y1140" s="861"/>
      <c r="Z1140" s="864"/>
      <c r="AA1140" s="870"/>
      <c r="AB1140" s="852" t="str">
        <f>IFERROR(AA1140*VLOOKUP(AG1140,'【参考】数式用3'!$AD$24:$BA$27,MATCH(N1140,'【参考】数式用3'!$AD$2:$BA$2,0)),"")</f>
        <v/>
      </c>
      <c r="AC1140" s="878"/>
      <c r="AD1140" s="881" t="str">
        <f t="shared" si="68"/>
        <v/>
      </c>
      <c r="AE1140" s="884" t="str">
        <f t="shared" si="69"/>
        <v/>
      </c>
      <c r="AF1140" s="884" t="str">
        <f t="shared" si="70"/>
        <v/>
      </c>
      <c r="AG1140" s="884" t="str">
        <f t="shared" si="71"/>
        <v/>
      </c>
    </row>
    <row r="1141" spans="1:33" ht="24.9" customHeight="1">
      <c r="A1141" s="729">
        <v>1126</v>
      </c>
      <c r="B1141" s="742" t="str">
        <f>IF(基本情報入力シート!C1178="","",基本情報入力シート!C1178)</f>
        <v/>
      </c>
      <c r="C1141" s="750"/>
      <c r="D1141" s="750"/>
      <c r="E1141" s="750"/>
      <c r="F1141" s="750"/>
      <c r="G1141" s="750"/>
      <c r="H1141" s="750"/>
      <c r="I1141" s="761"/>
      <c r="J1141" s="767" t="str">
        <f>IF(基本情報入力シート!M1178="","",基本情報入力シート!M1178)</f>
        <v/>
      </c>
      <c r="K1141" s="768" t="str">
        <f>IF(基本情報入力シート!R1178="","",基本情報入力シート!R1178)</f>
        <v/>
      </c>
      <c r="L1141" s="768" t="str">
        <f>IF(基本情報入力シート!W1178="","",基本情報入力シート!W1178)</f>
        <v/>
      </c>
      <c r="M1141" s="784" t="str">
        <f>IF(基本情報入力シート!X1178="","",基本情報入力シート!X1178)</f>
        <v/>
      </c>
      <c r="N1141" s="796" t="str">
        <f>IF(基本情報入力シート!Y1178="","",基本情報入力シート!Y1178)</f>
        <v/>
      </c>
      <c r="O1141" s="804"/>
      <c r="P1141" s="808"/>
      <c r="Q1141" s="813"/>
      <c r="R1141" s="820"/>
      <c r="S1141" s="825"/>
      <c r="T1141" s="830" t="str">
        <f>IFERROR(S1141*VLOOKUP(AE1141,'【参考】数式用3'!$AD$3:$BA$14,MATCH(N1141,'【参考】数式用3'!$AD$2:$BA$2,0)),"")</f>
        <v/>
      </c>
      <c r="U1141" s="835"/>
      <c r="V1141" s="842"/>
      <c r="W1141" s="843"/>
      <c r="X1141" s="852" t="str">
        <f>IFERROR(V1141*VLOOKUP(AF1141,'【参考】数式用3'!$AD$15:$BA$23,MATCH(N1141,'【参考】数式用3'!$AD$2:$BA$2,0)),"")</f>
        <v/>
      </c>
      <c r="Y1141" s="861"/>
      <c r="Z1141" s="864"/>
      <c r="AA1141" s="870"/>
      <c r="AB1141" s="852" t="str">
        <f>IFERROR(AA1141*VLOOKUP(AG1141,'【参考】数式用3'!$AD$24:$BA$27,MATCH(N1141,'【参考】数式用3'!$AD$2:$BA$2,0)),"")</f>
        <v/>
      </c>
      <c r="AC1141" s="878"/>
      <c r="AD1141" s="881" t="str">
        <f t="shared" si="68"/>
        <v/>
      </c>
      <c r="AE1141" s="884" t="str">
        <f t="shared" si="69"/>
        <v/>
      </c>
      <c r="AF1141" s="884" t="str">
        <f t="shared" si="70"/>
        <v/>
      </c>
      <c r="AG1141" s="884" t="str">
        <f t="shared" si="71"/>
        <v/>
      </c>
    </row>
    <row r="1142" spans="1:33" ht="24.9" customHeight="1">
      <c r="A1142" s="729">
        <v>1127</v>
      </c>
      <c r="B1142" s="742" t="str">
        <f>IF(基本情報入力シート!C1179="","",基本情報入力シート!C1179)</f>
        <v/>
      </c>
      <c r="C1142" s="750"/>
      <c r="D1142" s="750"/>
      <c r="E1142" s="750"/>
      <c r="F1142" s="750"/>
      <c r="G1142" s="750"/>
      <c r="H1142" s="750"/>
      <c r="I1142" s="761"/>
      <c r="J1142" s="767" t="str">
        <f>IF(基本情報入力シート!M1179="","",基本情報入力シート!M1179)</f>
        <v/>
      </c>
      <c r="K1142" s="768" t="str">
        <f>IF(基本情報入力シート!R1179="","",基本情報入力シート!R1179)</f>
        <v/>
      </c>
      <c r="L1142" s="768" t="str">
        <f>IF(基本情報入力シート!W1179="","",基本情報入力シート!W1179)</f>
        <v/>
      </c>
      <c r="M1142" s="784" t="str">
        <f>IF(基本情報入力シート!X1179="","",基本情報入力シート!X1179)</f>
        <v/>
      </c>
      <c r="N1142" s="796" t="str">
        <f>IF(基本情報入力シート!Y1179="","",基本情報入力シート!Y1179)</f>
        <v/>
      </c>
      <c r="O1142" s="804"/>
      <c r="P1142" s="808"/>
      <c r="Q1142" s="813"/>
      <c r="R1142" s="820"/>
      <c r="S1142" s="825"/>
      <c r="T1142" s="830" t="str">
        <f>IFERROR(S1142*VLOOKUP(AE1142,'【参考】数式用3'!$AD$3:$BA$14,MATCH(N1142,'【参考】数式用3'!$AD$2:$BA$2,0)),"")</f>
        <v/>
      </c>
      <c r="U1142" s="835"/>
      <c r="V1142" s="842"/>
      <c r="W1142" s="843"/>
      <c r="X1142" s="852" t="str">
        <f>IFERROR(V1142*VLOOKUP(AF1142,'【参考】数式用3'!$AD$15:$BA$23,MATCH(N1142,'【参考】数式用3'!$AD$2:$BA$2,0)),"")</f>
        <v/>
      </c>
      <c r="Y1142" s="861"/>
      <c r="Z1142" s="864"/>
      <c r="AA1142" s="870"/>
      <c r="AB1142" s="852" t="str">
        <f>IFERROR(AA1142*VLOOKUP(AG1142,'【参考】数式用3'!$AD$24:$BA$27,MATCH(N1142,'【参考】数式用3'!$AD$2:$BA$2,0)),"")</f>
        <v/>
      </c>
      <c r="AC1142" s="878"/>
      <c r="AD1142" s="881" t="str">
        <f t="shared" si="68"/>
        <v/>
      </c>
      <c r="AE1142" s="884" t="str">
        <f t="shared" si="69"/>
        <v/>
      </c>
      <c r="AF1142" s="884" t="str">
        <f t="shared" si="70"/>
        <v/>
      </c>
      <c r="AG1142" s="884" t="str">
        <f t="shared" si="71"/>
        <v/>
      </c>
    </row>
    <row r="1143" spans="1:33" ht="24.9" customHeight="1">
      <c r="A1143" s="729">
        <v>1128</v>
      </c>
      <c r="B1143" s="742" t="str">
        <f>IF(基本情報入力シート!C1180="","",基本情報入力シート!C1180)</f>
        <v/>
      </c>
      <c r="C1143" s="750"/>
      <c r="D1143" s="750"/>
      <c r="E1143" s="750"/>
      <c r="F1143" s="750"/>
      <c r="G1143" s="750"/>
      <c r="H1143" s="750"/>
      <c r="I1143" s="761"/>
      <c r="J1143" s="767" t="str">
        <f>IF(基本情報入力シート!M1180="","",基本情報入力シート!M1180)</f>
        <v/>
      </c>
      <c r="K1143" s="768" t="str">
        <f>IF(基本情報入力シート!R1180="","",基本情報入力シート!R1180)</f>
        <v/>
      </c>
      <c r="L1143" s="768" t="str">
        <f>IF(基本情報入力シート!W1180="","",基本情報入力シート!W1180)</f>
        <v/>
      </c>
      <c r="M1143" s="784" t="str">
        <f>IF(基本情報入力シート!X1180="","",基本情報入力シート!X1180)</f>
        <v/>
      </c>
      <c r="N1143" s="796" t="str">
        <f>IF(基本情報入力シート!Y1180="","",基本情報入力シート!Y1180)</f>
        <v/>
      </c>
      <c r="O1143" s="804"/>
      <c r="P1143" s="808"/>
      <c r="Q1143" s="813"/>
      <c r="R1143" s="820"/>
      <c r="S1143" s="825"/>
      <c r="T1143" s="830" t="str">
        <f>IFERROR(S1143*VLOOKUP(AE1143,'【参考】数式用3'!$AD$3:$BA$14,MATCH(N1143,'【参考】数式用3'!$AD$2:$BA$2,0)),"")</f>
        <v/>
      </c>
      <c r="U1143" s="835"/>
      <c r="V1143" s="842"/>
      <c r="W1143" s="843"/>
      <c r="X1143" s="852" t="str">
        <f>IFERROR(V1143*VLOOKUP(AF1143,'【参考】数式用3'!$AD$15:$BA$23,MATCH(N1143,'【参考】数式用3'!$AD$2:$BA$2,0)),"")</f>
        <v/>
      </c>
      <c r="Y1143" s="861"/>
      <c r="Z1143" s="864"/>
      <c r="AA1143" s="870"/>
      <c r="AB1143" s="852" t="str">
        <f>IFERROR(AA1143*VLOOKUP(AG1143,'【参考】数式用3'!$AD$24:$BA$27,MATCH(N1143,'【参考】数式用3'!$AD$2:$BA$2,0)),"")</f>
        <v/>
      </c>
      <c r="AC1143" s="878"/>
      <c r="AD1143" s="881" t="str">
        <f t="shared" si="68"/>
        <v/>
      </c>
      <c r="AE1143" s="884" t="str">
        <f t="shared" si="69"/>
        <v/>
      </c>
      <c r="AF1143" s="884" t="str">
        <f t="shared" si="70"/>
        <v/>
      </c>
      <c r="AG1143" s="884" t="str">
        <f t="shared" si="71"/>
        <v/>
      </c>
    </row>
    <row r="1144" spans="1:33" ht="24.9" customHeight="1">
      <c r="A1144" s="729">
        <v>1129</v>
      </c>
      <c r="B1144" s="742" t="str">
        <f>IF(基本情報入力シート!C1181="","",基本情報入力シート!C1181)</f>
        <v/>
      </c>
      <c r="C1144" s="750"/>
      <c r="D1144" s="750"/>
      <c r="E1144" s="750"/>
      <c r="F1144" s="750"/>
      <c r="G1144" s="750"/>
      <c r="H1144" s="750"/>
      <c r="I1144" s="761"/>
      <c r="J1144" s="767" t="str">
        <f>IF(基本情報入力シート!M1181="","",基本情報入力シート!M1181)</f>
        <v/>
      </c>
      <c r="K1144" s="768" t="str">
        <f>IF(基本情報入力シート!R1181="","",基本情報入力シート!R1181)</f>
        <v/>
      </c>
      <c r="L1144" s="768" t="str">
        <f>IF(基本情報入力シート!W1181="","",基本情報入力シート!W1181)</f>
        <v/>
      </c>
      <c r="M1144" s="784" t="str">
        <f>IF(基本情報入力シート!X1181="","",基本情報入力シート!X1181)</f>
        <v/>
      </c>
      <c r="N1144" s="796" t="str">
        <f>IF(基本情報入力シート!Y1181="","",基本情報入力シート!Y1181)</f>
        <v/>
      </c>
      <c r="O1144" s="804"/>
      <c r="P1144" s="808"/>
      <c r="Q1144" s="813"/>
      <c r="R1144" s="820"/>
      <c r="S1144" s="825"/>
      <c r="T1144" s="830" t="str">
        <f>IFERROR(S1144*VLOOKUP(AE1144,'【参考】数式用3'!$AD$3:$BA$14,MATCH(N1144,'【参考】数式用3'!$AD$2:$BA$2,0)),"")</f>
        <v/>
      </c>
      <c r="U1144" s="835"/>
      <c r="V1144" s="842"/>
      <c r="W1144" s="843"/>
      <c r="X1144" s="852" t="str">
        <f>IFERROR(V1144*VLOOKUP(AF1144,'【参考】数式用3'!$AD$15:$BA$23,MATCH(N1144,'【参考】数式用3'!$AD$2:$BA$2,0)),"")</f>
        <v/>
      </c>
      <c r="Y1144" s="861"/>
      <c r="Z1144" s="864"/>
      <c r="AA1144" s="870"/>
      <c r="AB1144" s="852" t="str">
        <f>IFERROR(AA1144*VLOOKUP(AG1144,'【参考】数式用3'!$AD$24:$BA$27,MATCH(N1144,'【参考】数式用3'!$AD$2:$BA$2,0)),"")</f>
        <v/>
      </c>
      <c r="AC1144" s="878"/>
      <c r="AD1144" s="881" t="str">
        <f t="shared" si="68"/>
        <v/>
      </c>
      <c r="AE1144" s="884" t="str">
        <f t="shared" si="69"/>
        <v/>
      </c>
      <c r="AF1144" s="884" t="str">
        <f t="shared" si="70"/>
        <v/>
      </c>
      <c r="AG1144" s="884" t="str">
        <f t="shared" si="71"/>
        <v/>
      </c>
    </row>
    <row r="1145" spans="1:33" ht="24.9" customHeight="1">
      <c r="A1145" s="729">
        <v>1130</v>
      </c>
      <c r="B1145" s="742" t="str">
        <f>IF(基本情報入力シート!C1182="","",基本情報入力シート!C1182)</f>
        <v/>
      </c>
      <c r="C1145" s="750"/>
      <c r="D1145" s="750"/>
      <c r="E1145" s="750"/>
      <c r="F1145" s="750"/>
      <c r="G1145" s="750"/>
      <c r="H1145" s="750"/>
      <c r="I1145" s="761"/>
      <c r="J1145" s="767" t="str">
        <f>IF(基本情報入力シート!M1182="","",基本情報入力シート!M1182)</f>
        <v/>
      </c>
      <c r="K1145" s="768" t="str">
        <f>IF(基本情報入力シート!R1182="","",基本情報入力シート!R1182)</f>
        <v/>
      </c>
      <c r="L1145" s="768" t="str">
        <f>IF(基本情報入力シート!W1182="","",基本情報入力シート!W1182)</f>
        <v/>
      </c>
      <c r="M1145" s="784" t="str">
        <f>IF(基本情報入力シート!X1182="","",基本情報入力シート!X1182)</f>
        <v/>
      </c>
      <c r="N1145" s="796" t="str">
        <f>IF(基本情報入力シート!Y1182="","",基本情報入力シート!Y1182)</f>
        <v/>
      </c>
      <c r="O1145" s="804"/>
      <c r="P1145" s="808"/>
      <c r="Q1145" s="813"/>
      <c r="R1145" s="820"/>
      <c r="S1145" s="825"/>
      <c r="T1145" s="830" t="str">
        <f>IFERROR(S1145*VLOOKUP(AE1145,'【参考】数式用3'!$AD$3:$BA$14,MATCH(N1145,'【参考】数式用3'!$AD$2:$BA$2,0)),"")</f>
        <v/>
      </c>
      <c r="U1145" s="835"/>
      <c r="V1145" s="842"/>
      <c r="W1145" s="843"/>
      <c r="X1145" s="852" t="str">
        <f>IFERROR(V1145*VLOOKUP(AF1145,'【参考】数式用3'!$AD$15:$BA$23,MATCH(N1145,'【参考】数式用3'!$AD$2:$BA$2,0)),"")</f>
        <v/>
      </c>
      <c r="Y1145" s="861"/>
      <c r="Z1145" s="864"/>
      <c r="AA1145" s="870"/>
      <c r="AB1145" s="852" t="str">
        <f>IFERROR(AA1145*VLOOKUP(AG1145,'【参考】数式用3'!$AD$24:$BA$27,MATCH(N1145,'【参考】数式用3'!$AD$2:$BA$2,0)),"")</f>
        <v/>
      </c>
      <c r="AC1145" s="878"/>
      <c r="AD1145" s="881" t="str">
        <f t="shared" si="68"/>
        <v/>
      </c>
      <c r="AE1145" s="884" t="str">
        <f t="shared" si="69"/>
        <v/>
      </c>
      <c r="AF1145" s="884" t="str">
        <f t="shared" si="70"/>
        <v/>
      </c>
      <c r="AG1145" s="884" t="str">
        <f t="shared" si="71"/>
        <v/>
      </c>
    </row>
    <row r="1146" spans="1:33" ht="24.9" customHeight="1">
      <c r="A1146" s="729">
        <v>1131</v>
      </c>
      <c r="B1146" s="742" t="str">
        <f>IF(基本情報入力シート!C1183="","",基本情報入力シート!C1183)</f>
        <v/>
      </c>
      <c r="C1146" s="750"/>
      <c r="D1146" s="750"/>
      <c r="E1146" s="750"/>
      <c r="F1146" s="750"/>
      <c r="G1146" s="750"/>
      <c r="H1146" s="750"/>
      <c r="I1146" s="761"/>
      <c r="J1146" s="767" t="str">
        <f>IF(基本情報入力シート!M1183="","",基本情報入力シート!M1183)</f>
        <v/>
      </c>
      <c r="K1146" s="768" t="str">
        <f>IF(基本情報入力シート!R1183="","",基本情報入力シート!R1183)</f>
        <v/>
      </c>
      <c r="L1146" s="768" t="str">
        <f>IF(基本情報入力シート!W1183="","",基本情報入力シート!W1183)</f>
        <v/>
      </c>
      <c r="M1146" s="784" t="str">
        <f>IF(基本情報入力シート!X1183="","",基本情報入力シート!X1183)</f>
        <v/>
      </c>
      <c r="N1146" s="796" t="str">
        <f>IF(基本情報入力シート!Y1183="","",基本情報入力シート!Y1183)</f>
        <v/>
      </c>
      <c r="O1146" s="804"/>
      <c r="P1146" s="808"/>
      <c r="Q1146" s="813"/>
      <c r="R1146" s="820"/>
      <c r="S1146" s="825"/>
      <c r="T1146" s="830" t="str">
        <f>IFERROR(S1146*VLOOKUP(AE1146,'【参考】数式用3'!$AD$3:$BA$14,MATCH(N1146,'【参考】数式用3'!$AD$2:$BA$2,0)),"")</f>
        <v/>
      </c>
      <c r="U1146" s="835"/>
      <c r="V1146" s="842"/>
      <c r="W1146" s="843"/>
      <c r="X1146" s="852" t="str">
        <f>IFERROR(V1146*VLOOKUP(AF1146,'【参考】数式用3'!$AD$15:$BA$23,MATCH(N1146,'【参考】数式用3'!$AD$2:$BA$2,0)),"")</f>
        <v/>
      </c>
      <c r="Y1146" s="861"/>
      <c r="Z1146" s="864"/>
      <c r="AA1146" s="870"/>
      <c r="AB1146" s="852" t="str">
        <f>IFERROR(AA1146*VLOOKUP(AG1146,'【参考】数式用3'!$AD$24:$BA$27,MATCH(N1146,'【参考】数式用3'!$AD$2:$BA$2,0)),"")</f>
        <v/>
      </c>
      <c r="AC1146" s="878"/>
      <c r="AD1146" s="881" t="str">
        <f t="shared" si="68"/>
        <v/>
      </c>
      <c r="AE1146" s="884" t="str">
        <f t="shared" si="69"/>
        <v/>
      </c>
      <c r="AF1146" s="884" t="str">
        <f t="shared" si="70"/>
        <v/>
      </c>
      <c r="AG1146" s="884" t="str">
        <f t="shared" si="71"/>
        <v/>
      </c>
    </row>
    <row r="1147" spans="1:33" ht="24.9" customHeight="1">
      <c r="A1147" s="729">
        <v>1132</v>
      </c>
      <c r="B1147" s="742" t="str">
        <f>IF(基本情報入力シート!C1184="","",基本情報入力シート!C1184)</f>
        <v/>
      </c>
      <c r="C1147" s="750"/>
      <c r="D1147" s="750"/>
      <c r="E1147" s="750"/>
      <c r="F1147" s="750"/>
      <c r="G1147" s="750"/>
      <c r="H1147" s="750"/>
      <c r="I1147" s="761"/>
      <c r="J1147" s="767" t="str">
        <f>IF(基本情報入力シート!M1184="","",基本情報入力シート!M1184)</f>
        <v/>
      </c>
      <c r="K1147" s="768" t="str">
        <f>IF(基本情報入力シート!R1184="","",基本情報入力シート!R1184)</f>
        <v/>
      </c>
      <c r="L1147" s="768" t="str">
        <f>IF(基本情報入力シート!W1184="","",基本情報入力シート!W1184)</f>
        <v/>
      </c>
      <c r="M1147" s="784" t="str">
        <f>IF(基本情報入力シート!X1184="","",基本情報入力シート!X1184)</f>
        <v/>
      </c>
      <c r="N1147" s="796" t="str">
        <f>IF(基本情報入力シート!Y1184="","",基本情報入力シート!Y1184)</f>
        <v/>
      </c>
      <c r="O1147" s="804"/>
      <c r="P1147" s="808"/>
      <c r="Q1147" s="813"/>
      <c r="R1147" s="820"/>
      <c r="S1147" s="825"/>
      <c r="T1147" s="830" t="str">
        <f>IFERROR(S1147*VLOOKUP(AE1147,'【参考】数式用3'!$AD$3:$BA$14,MATCH(N1147,'【参考】数式用3'!$AD$2:$BA$2,0)),"")</f>
        <v/>
      </c>
      <c r="U1147" s="835"/>
      <c r="V1147" s="842"/>
      <c r="W1147" s="843"/>
      <c r="X1147" s="852" t="str">
        <f>IFERROR(V1147*VLOOKUP(AF1147,'【参考】数式用3'!$AD$15:$BA$23,MATCH(N1147,'【参考】数式用3'!$AD$2:$BA$2,0)),"")</f>
        <v/>
      </c>
      <c r="Y1147" s="861"/>
      <c r="Z1147" s="864"/>
      <c r="AA1147" s="870"/>
      <c r="AB1147" s="852" t="str">
        <f>IFERROR(AA1147*VLOOKUP(AG1147,'【参考】数式用3'!$AD$24:$BA$27,MATCH(N1147,'【参考】数式用3'!$AD$2:$BA$2,0)),"")</f>
        <v/>
      </c>
      <c r="AC1147" s="878"/>
      <c r="AD1147" s="881" t="str">
        <f t="shared" si="68"/>
        <v/>
      </c>
      <c r="AE1147" s="884" t="str">
        <f t="shared" si="69"/>
        <v/>
      </c>
      <c r="AF1147" s="884" t="str">
        <f t="shared" si="70"/>
        <v/>
      </c>
      <c r="AG1147" s="884" t="str">
        <f t="shared" si="71"/>
        <v/>
      </c>
    </row>
    <row r="1148" spans="1:33" ht="24.9" customHeight="1">
      <c r="A1148" s="729">
        <v>1133</v>
      </c>
      <c r="B1148" s="742" t="str">
        <f>IF(基本情報入力シート!C1185="","",基本情報入力シート!C1185)</f>
        <v/>
      </c>
      <c r="C1148" s="750"/>
      <c r="D1148" s="750"/>
      <c r="E1148" s="750"/>
      <c r="F1148" s="750"/>
      <c r="G1148" s="750"/>
      <c r="H1148" s="750"/>
      <c r="I1148" s="761"/>
      <c r="J1148" s="767" t="str">
        <f>IF(基本情報入力シート!M1185="","",基本情報入力シート!M1185)</f>
        <v/>
      </c>
      <c r="K1148" s="768" t="str">
        <f>IF(基本情報入力シート!R1185="","",基本情報入力シート!R1185)</f>
        <v/>
      </c>
      <c r="L1148" s="768" t="str">
        <f>IF(基本情報入力シート!W1185="","",基本情報入力シート!W1185)</f>
        <v/>
      </c>
      <c r="M1148" s="784" t="str">
        <f>IF(基本情報入力シート!X1185="","",基本情報入力シート!X1185)</f>
        <v/>
      </c>
      <c r="N1148" s="796" t="str">
        <f>IF(基本情報入力シート!Y1185="","",基本情報入力シート!Y1185)</f>
        <v/>
      </c>
      <c r="O1148" s="804"/>
      <c r="P1148" s="808"/>
      <c r="Q1148" s="813"/>
      <c r="R1148" s="820"/>
      <c r="S1148" s="825"/>
      <c r="T1148" s="830" t="str">
        <f>IFERROR(S1148*VLOOKUP(AE1148,'【参考】数式用3'!$AD$3:$BA$14,MATCH(N1148,'【参考】数式用3'!$AD$2:$BA$2,0)),"")</f>
        <v/>
      </c>
      <c r="U1148" s="835"/>
      <c r="V1148" s="842"/>
      <c r="W1148" s="843"/>
      <c r="X1148" s="852" t="str">
        <f>IFERROR(V1148*VLOOKUP(AF1148,'【参考】数式用3'!$AD$15:$BA$23,MATCH(N1148,'【参考】数式用3'!$AD$2:$BA$2,0)),"")</f>
        <v/>
      </c>
      <c r="Y1148" s="861"/>
      <c r="Z1148" s="864"/>
      <c r="AA1148" s="870"/>
      <c r="AB1148" s="852" t="str">
        <f>IFERROR(AA1148*VLOOKUP(AG1148,'【参考】数式用3'!$AD$24:$BA$27,MATCH(N1148,'【参考】数式用3'!$AD$2:$BA$2,0)),"")</f>
        <v/>
      </c>
      <c r="AC1148" s="878"/>
      <c r="AD1148" s="881" t="str">
        <f t="shared" si="68"/>
        <v/>
      </c>
      <c r="AE1148" s="884" t="str">
        <f t="shared" si="69"/>
        <v/>
      </c>
      <c r="AF1148" s="884" t="str">
        <f t="shared" si="70"/>
        <v/>
      </c>
      <c r="AG1148" s="884" t="str">
        <f t="shared" si="71"/>
        <v/>
      </c>
    </row>
    <row r="1149" spans="1:33" ht="24.9" customHeight="1">
      <c r="A1149" s="729">
        <v>1134</v>
      </c>
      <c r="B1149" s="742" t="str">
        <f>IF(基本情報入力シート!C1186="","",基本情報入力シート!C1186)</f>
        <v/>
      </c>
      <c r="C1149" s="750"/>
      <c r="D1149" s="750"/>
      <c r="E1149" s="750"/>
      <c r="F1149" s="750"/>
      <c r="G1149" s="750"/>
      <c r="H1149" s="750"/>
      <c r="I1149" s="761"/>
      <c r="J1149" s="767" t="str">
        <f>IF(基本情報入力シート!M1186="","",基本情報入力シート!M1186)</f>
        <v/>
      </c>
      <c r="K1149" s="768" t="str">
        <f>IF(基本情報入力シート!R1186="","",基本情報入力シート!R1186)</f>
        <v/>
      </c>
      <c r="L1149" s="768" t="str">
        <f>IF(基本情報入力シート!W1186="","",基本情報入力シート!W1186)</f>
        <v/>
      </c>
      <c r="M1149" s="784" t="str">
        <f>IF(基本情報入力シート!X1186="","",基本情報入力シート!X1186)</f>
        <v/>
      </c>
      <c r="N1149" s="796" t="str">
        <f>IF(基本情報入力シート!Y1186="","",基本情報入力シート!Y1186)</f>
        <v/>
      </c>
      <c r="O1149" s="804"/>
      <c r="P1149" s="808"/>
      <c r="Q1149" s="813"/>
      <c r="R1149" s="820"/>
      <c r="S1149" s="825"/>
      <c r="T1149" s="830" t="str">
        <f>IFERROR(S1149*VLOOKUP(AE1149,'【参考】数式用3'!$AD$3:$BA$14,MATCH(N1149,'【参考】数式用3'!$AD$2:$BA$2,0)),"")</f>
        <v/>
      </c>
      <c r="U1149" s="835"/>
      <c r="V1149" s="842"/>
      <c r="W1149" s="843"/>
      <c r="X1149" s="852" t="str">
        <f>IFERROR(V1149*VLOOKUP(AF1149,'【参考】数式用3'!$AD$15:$BA$23,MATCH(N1149,'【参考】数式用3'!$AD$2:$BA$2,0)),"")</f>
        <v/>
      </c>
      <c r="Y1149" s="861"/>
      <c r="Z1149" s="864"/>
      <c r="AA1149" s="870"/>
      <c r="AB1149" s="852" t="str">
        <f>IFERROR(AA1149*VLOOKUP(AG1149,'【参考】数式用3'!$AD$24:$BA$27,MATCH(N1149,'【参考】数式用3'!$AD$2:$BA$2,0)),"")</f>
        <v/>
      </c>
      <c r="AC1149" s="878"/>
      <c r="AD1149" s="881" t="str">
        <f t="shared" si="68"/>
        <v/>
      </c>
      <c r="AE1149" s="884" t="str">
        <f t="shared" si="69"/>
        <v/>
      </c>
      <c r="AF1149" s="884" t="str">
        <f t="shared" si="70"/>
        <v/>
      </c>
      <c r="AG1149" s="884" t="str">
        <f t="shared" si="71"/>
        <v/>
      </c>
    </row>
    <row r="1150" spans="1:33" ht="24.9" customHeight="1">
      <c r="A1150" s="729">
        <v>1135</v>
      </c>
      <c r="B1150" s="742" t="str">
        <f>IF(基本情報入力シート!C1187="","",基本情報入力シート!C1187)</f>
        <v/>
      </c>
      <c r="C1150" s="750"/>
      <c r="D1150" s="750"/>
      <c r="E1150" s="750"/>
      <c r="F1150" s="750"/>
      <c r="G1150" s="750"/>
      <c r="H1150" s="750"/>
      <c r="I1150" s="761"/>
      <c r="J1150" s="767" t="str">
        <f>IF(基本情報入力シート!M1187="","",基本情報入力シート!M1187)</f>
        <v/>
      </c>
      <c r="K1150" s="768" t="str">
        <f>IF(基本情報入力シート!R1187="","",基本情報入力シート!R1187)</f>
        <v/>
      </c>
      <c r="L1150" s="768" t="str">
        <f>IF(基本情報入力シート!W1187="","",基本情報入力シート!W1187)</f>
        <v/>
      </c>
      <c r="M1150" s="784" t="str">
        <f>IF(基本情報入力シート!X1187="","",基本情報入力シート!X1187)</f>
        <v/>
      </c>
      <c r="N1150" s="796" t="str">
        <f>IF(基本情報入力シート!Y1187="","",基本情報入力シート!Y1187)</f>
        <v/>
      </c>
      <c r="O1150" s="804"/>
      <c r="P1150" s="808"/>
      <c r="Q1150" s="813"/>
      <c r="R1150" s="820"/>
      <c r="S1150" s="825"/>
      <c r="T1150" s="830" t="str">
        <f>IFERROR(S1150*VLOOKUP(AE1150,'【参考】数式用3'!$AD$3:$BA$14,MATCH(N1150,'【参考】数式用3'!$AD$2:$BA$2,0)),"")</f>
        <v/>
      </c>
      <c r="U1150" s="835"/>
      <c r="V1150" s="842"/>
      <c r="W1150" s="843"/>
      <c r="X1150" s="852" t="str">
        <f>IFERROR(V1150*VLOOKUP(AF1150,'【参考】数式用3'!$AD$15:$BA$23,MATCH(N1150,'【参考】数式用3'!$AD$2:$BA$2,0)),"")</f>
        <v/>
      </c>
      <c r="Y1150" s="861"/>
      <c r="Z1150" s="864"/>
      <c r="AA1150" s="870"/>
      <c r="AB1150" s="852" t="str">
        <f>IFERROR(AA1150*VLOOKUP(AG1150,'【参考】数式用3'!$AD$24:$BA$27,MATCH(N1150,'【参考】数式用3'!$AD$2:$BA$2,0)),"")</f>
        <v/>
      </c>
      <c r="AC1150" s="878"/>
      <c r="AD1150" s="881" t="str">
        <f t="shared" si="68"/>
        <v/>
      </c>
      <c r="AE1150" s="884" t="str">
        <f t="shared" si="69"/>
        <v/>
      </c>
      <c r="AF1150" s="884" t="str">
        <f t="shared" si="70"/>
        <v/>
      </c>
      <c r="AG1150" s="884" t="str">
        <f t="shared" si="71"/>
        <v/>
      </c>
    </row>
    <row r="1151" spans="1:33" ht="24.9" customHeight="1">
      <c r="A1151" s="729">
        <v>1136</v>
      </c>
      <c r="B1151" s="742" t="str">
        <f>IF(基本情報入力シート!C1188="","",基本情報入力シート!C1188)</f>
        <v/>
      </c>
      <c r="C1151" s="750"/>
      <c r="D1151" s="750"/>
      <c r="E1151" s="750"/>
      <c r="F1151" s="750"/>
      <c r="G1151" s="750"/>
      <c r="H1151" s="750"/>
      <c r="I1151" s="761"/>
      <c r="J1151" s="767" t="str">
        <f>IF(基本情報入力シート!M1188="","",基本情報入力シート!M1188)</f>
        <v/>
      </c>
      <c r="K1151" s="768" t="str">
        <f>IF(基本情報入力シート!R1188="","",基本情報入力シート!R1188)</f>
        <v/>
      </c>
      <c r="L1151" s="768" t="str">
        <f>IF(基本情報入力シート!W1188="","",基本情報入力シート!W1188)</f>
        <v/>
      </c>
      <c r="M1151" s="784" t="str">
        <f>IF(基本情報入力シート!X1188="","",基本情報入力シート!X1188)</f>
        <v/>
      </c>
      <c r="N1151" s="796" t="str">
        <f>IF(基本情報入力シート!Y1188="","",基本情報入力シート!Y1188)</f>
        <v/>
      </c>
      <c r="O1151" s="804"/>
      <c r="P1151" s="808"/>
      <c r="Q1151" s="813"/>
      <c r="R1151" s="820"/>
      <c r="S1151" s="825"/>
      <c r="T1151" s="830" t="str">
        <f>IFERROR(S1151*VLOOKUP(AE1151,'【参考】数式用3'!$AD$3:$BA$14,MATCH(N1151,'【参考】数式用3'!$AD$2:$BA$2,0)),"")</f>
        <v/>
      </c>
      <c r="U1151" s="835"/>
      <c r="V1151" s="842"/>
      <c r="W1151" s="843"/>
      <c r="X1151" s="852" t="str">
        <f>IFERROR(V1151*VLOOKUP(AF1151,'【参考】数式用3'!$AD$15:$BA$23,MATCH(N1151,'【参考】数式用3'!$AD$2:$BA$2,0)),"")</f>
        <v/>
      </c>
      <c r="Y1151" s="861"/>
      <c r="Z1151" s="864"/>
      <c r="AA1151" s="870"/>
      <c r="AB1151" s="852" t="str">
        <f>IFERROR(AA1151*VLOOKUP(AG1151,'【参考】数式用3'!$AD$24:$BA$27,MATCH(N1151,'【参考】数式用3'!$AD$2:$BA$2,0)),"")</f>
        <v/>
      </c>
      <c r="AC1151" s="878"/>
      <c r="AD1151" s="881" t="str">
        <f t="shared" si="68"/>
        <v/>
      </c>
      <c r="AE1151" s="884" t="str">
        <f t="shared" si="69"/>
        <v/>
      </c>
      <c r="AF1151" s="884" t="str">
        <f t="shared" si="70"/>
        <v/>
      </c>
      <c r="AG1151" s="884" t="str">
        <f t="shared" si="71"/>
        <v/>
      </c>
    </row>
    <row r="1152" spans="1:33" ht="24.9" customHeight="1">
      <c r="A1152" s="729">
        <v>1137</v>
      </c>
      <c r="B1152" s="742" t="str">
        <f>IF(基本情報入力シート!C1189="","",基本情報入力シート!C1189)</f>
        <v/>
      </c>
      <c r="C1152" s="750"/>
      <c r="D1152" s="750"/>
      <c r="E1152" s="750"/>
      <c r="F1152" s="750"/>
      <c r="G1152" s="750"/>
      <c r="H1152" s="750"/>
      <c r="I1152" s="761"/>
      <c r="J1152" s="767" t="str">
        <f>IF(基本情報入力シート!M1189="","",基本情報入力シート!M1189)</f>
        <v/>
      </c>
      <c r="K1152" s="768" t="str">
        <f>IF(基本情報入力シート!R1189="","",基本情報入力シート!R1189)</f>
        <v/>
      </c>
      <c r="L1152" s="768" t="str">
        <f>IF(基本情報入力シート!W1189="","",基本情報入力シート!W1189)</f>
        <v/>
      </c>
      <c r="M1152" s="784" t="str">
        <f>IF(基本情報入力シート!X1189="","",基本情報入力シート!X1189)</f>
        <v/>
      </c>
      <c r="N1152" s="796" t="str">
        <f>IF(基本情報入力シート!Y1189="","",基本情報入力シート!Y1189)</f>
        <v/>
      </c>
      <c r="O1152" s="804"/>
      <c r="P1152" s="808"/>
      <c r="Q1152" s="813"/>
      <c r="R1152" s="820"/>
      <c r="S1152" s="825"/>
      <c r="T1152" s="830" t="str">
        <f>IFERROR(S1152*VLOOKUP(AE1152,'【参考】数式用3'!$AD$3:$BA$14,MATCH(N1152,'【参考】数式用3'!$AD$2:$BA$2,0)),"")</f>
        <v/>
      </c>
      <c r="U1152" s="835"/>
      <c r="V1152" s="842"/>
      <c r="W1152" s="843"/>
      <c r="X1152" s="852" t="str">
        <f>IFERROR(V1152*VLOOKUP(AF1152,'【参考】数式用3'!$AD$15:$BA$23,MATCH(N1152,'【参考】数式用3'!$AD$2:$BA$2,0)),"")</f>
        <v/>
      </c>
      <c r="Y1152" s="861"/>
      <c r="Z1152" s="864"/>
      <c r="AA1152" s="870"/>
      <c r="AB1152" s="852" t="str">
        <f>IFERROR(AA1152*VLOOKUP(AG1152,'【参考】数式用3'!$AD$24:$BA$27,MATCH(N1152,'【参考】数式用3'!$AD$2:$BA$2,0)),"")</f>
        <v/>
      </c>
      <c r="AC1152" s="878"/>
      <c r="AD1152" s="881" t="str">
        <f t="shared" si="68"/>
        <v/>
      </c>
      <c r="AE1152" s="884" t="str">
        <f t="shared" si="69"/>
        <v/>
      </c>
      <c r="AF1152" s="884" t="str">
        <f t="shared" si="70"/>
        <v/>
      </c>
      <c r="AG1152" s="884" t="str">
        <f t="shared" si="71"/>
        <v/>
      </c>
    </row>
    <row r="1153" spans="1:33" ht="24.9" customHeight="1">
      <c r="A1153" s="729">
        <v>1138</v>
      </c>
      <c r="B1153" s="742" t="str">
        <f>IF(基本情報入力シート!C1190="","",基本情報入力シート!C1190)</f>
        <v/>
      </c>
      <c r="C1153" s="750"/>
      <c r="D1153" s="750"/>
      <c r="E1153" s="750"/>
      <c r="F1153" s="750"/>
      <c r="G1153" s="750"/>
      <c r="H1153" s="750"/>
      <c r="I1153" s="761"/>
      <c r="J1153" s="767" t="str">
        <f>IF(基本情報入力シート!M1190="","",基本情報入力シート!M1190)</f>
        <v/>
      </c>
      <c r="K1153" s="768" t="str">
        <f>IF(基本情報入力シート!R1190="","",基本情報入力シート!R1190)</f>
        <v/>
      </c>
      <c r="L1153" s="768" t="str">
        <f>IF(基本情報入力シート!W1190="","",基本情報入力シート!W1190)</f>
        <v/>
      </c>
      <c r="M1153" s="784" t="str">
        <f>IF(基本情報入力シート!X1190="","",基本情報入力シート!X1190)</f>
        <v/>
      </c>
      <c r="N1153" s="796" t="str">
        <f>IF(基本情報入力シート!Y1190="","",基本情報入力シート!Y1190)</f>
        <v/>
      </c>
      <c r="O1153" s="804"/>
      <c r="P1153" s="808"/>
      <c r="Q1153" s="813"/>
      <c r="R1153" s="820"/>
      <c r="S1153" s="825"/>
      <c r="T1153" s="830" t="str">
        <f>IFERROR(S1153*VLOOKUP(AE1153,'【参考】数式用3'!$AD$3:$BA$14,MATCH(N1153,'【参考】数式用3'!$AD$2:$BA$2,0)),"")</f>
        <v/>
      </c>
      <c r="U1153" s="835"/>
      <c r="V1153" s="842"/>
      <c r="W1153" s="843"/>
      <c r="X1153" s="852" t="str">
        <f>IFERROR(V1153*VLOOKUP(AF1153,'【参考】数式用3'!$AD$15:$BA$23,MATCH(N1153,'【参考】数式用3'!$AD$2:$BA$2,0)),"")</f>
        <v/>
      </c>
      <c r="Y1153" s="861"/>
      <c r="Z1153" s="864"/>
      <c r="AA1153" s="870"/>
      <c r="AB1153" s="852" t="str">
        <f>IFERROR(AA1153*VLOOKUP(AG1153,'【参考】数式用3'!$AD$24:$BA$27,MATCH(N1153,'【参考】数式用3'!$AD$2:$BA$2,0)),"")</f>
        <v/>
      </c>
      <c r="AC1153" s="878"/>
      <c r="AD1153" s="881" t="str">
        <f t="shared" si="68"/>
        <v/>
      </c>
      <c r="AE1153" s="884" t="str">
        <f t="shared" si="69"/>
        <v/>
      </c>
      <c r="AF1153" s="884" t="str">
        <f t="shared" si="70"/>
        <v/>
      </c>
      <c r="AG1153" s="884" t="str">
        <f t="shared" si="71"/>
        <v/>
      </c>
    </row>
    <row r="1154" spans="1:33" ht="24.9" customHeight="1">
      <c r="A1154" s="729">
        <v>1139</v>
      </c>
      <c r="B1154" s="742" t="str">
        <f>IF(基本情報入力シート!C1191="","",基本情報入力シート!C1191)</f>
        <v/>
      </c>
      <c r="C1154" s="750"/>
      <c r="D1154" s="750"/>
      <c r="E1154" s="750"/>
      <c r="F1154" s="750"/>
      <c r="G1154" s="750"/>
      <c r="H1154" s="750"/>
      <c r="I1154" s="761"/>
      <c r="J1154" s="767" t="str">
        <f>IF(基本情報入力シート!M1191="","",基本情報入力シート!M1191)</f>
        <v/>
      </c>
      <c r="K1154" s="768" t="str">
        <f>IF(基本情報入力シート!R1191="","",基本情報入力シート!R1191)</f>
        <v/>
      </c>
      <c r="L1154" s="768" t="str">
        <f>IF(基本情報入力シート!W1191="","",基本情報入力シート!W1191)</f>
        <v/>
      </c>
      <c r="M1154" s="784" t="str">
        <f>IF(基本情報入力シート!X1191="","",基本情報入力シート!X1191)</f>
        <v/>
      </c>
      <c r="N1154" s="796" t="str">
        <f>IF(基本情報入力シート!Y1191="","",基本情報入力シート!Y1191)</f>
        <v/>
      </c>
      <c r="O1154" s="804"/>
      <c r="P1154" s="808"/>
      <c r="Q1154" s="813"/>
      <c r="R1154" s="820"/>
      <c r="S1154" s="825"/>
      <c r="T1154" s="830" t="str">
        <f>IFERROR(S1154*VLOOKUP(AE1154,'【参考】数式用3'!$AD$3:$BA$14,MATCH(N1154,'【参考】数式用3'!$AD$2:$BA$2,0)),"")</f>
        <v/>
      </c>
      <c r="U1154" s="835"/>
      <c r="V1154" s="842"/>
      <c r="W1154" s="843"/>
      <c r="X1154" s="852" t="str">
        <f>IFERROR(V1154*VLOOKUP(AF1154,'【参考】数式用3'!$AD$15:$BA$23,MATCH(N1154,'【参考】数式用3'!$AD$2:$BA$2,0)),"")</f>
        <v/>
      </c>
      <c r="Y1154" s="861"/>
      <c r="Z1154" s="864"/>
      <c r="AA1154" s="870"/>
      <c r="AB1154" s="852" t="str">
        <f>IFERROR(AA1154*VLOOKUP(AG1154,'【参考】数式用3'!$AD$24:$BA$27,MATCH(N1154,'【参考】数式用3'!$AD$2:$BA$2,0)),"")</f>
        <v/>
      </c>
      <c r="AC1154" s="878"/>
      <c r="AD1154" s="881" t="str">
        <f t="shared" si="68"/>
        <v/>
      </c>
      <c r="AE1154" s="884" t="str">
        <f t="shared" si="69"/>
        <v/>
      </c>
      <c r="AF1154" s="884" t="str">
        <f t="shared" si="70"/>
        <v/>
      </c>
      <c r="AG1154" s="884" t="str">
        <f t="shared" si="71"/>
        <v/>
      </c>
    </row>
    <row r="1155" spans="1:33" ht="24.9" customHeight="1">
      <c r="A1155" s="729">
        <v>1140</v>
      </c>
      <c r="B1155" s="742" t="str">
        <f>IF(基本情報入力シート!C1192="","",基本情報入力シート!C1192)</f>
        <v/>
      </c>
      <c r="C1155" s="750"/>
      <c r="D1155" s="750"/>
      <c r="E1155" s="750"/>
      <c r="F1155" s="750"/>
      <c r="G1155" s="750"/>
      <c r="H1155" s="750"/>
      <c r="I1155" s="761"/>
      <c r="J1155" s="767" t="str">
        <f>IF(基本情報入力シート!M1192="","",基本情報入力シート!M1192)</f>
        <v/>
      </c>
      <c r="K1155" s="768" t="str">
        <f>IF(基本情報入力シート!R1192="","",基本情報入力シート!R1192)</f>
        <v/>
      </c>
      <c r="L1155" s="768" t="str">
        <f>IF(基本情報入力シート!W1192="","",基本情報入力シート!W1192)</f>
        <v/>
      </c>
      <c r="M1155" s="784" t="str">
        <f>IF(基本情報入力シート!X1192="","",基本情報入力シート!X1192)</f>
        <v/>
      </c>
      <c r="N1155" s="796" t="str">
        <f>IF(基本情報入力シート!Y1192="","",基本情報入力シート!Y1192)</f>
        <v/>
      </c>
      <c r="O1155" s="804"/>
      <c r="P1155" s="808"/>
      <c r="Q1155" s="813"/>
      <c r="R1155" s="820"/>
      <c r="S1155" s="825"/>
      <c r="T1155" s="830" t="str">
        <f>IFERROR(S1155*VLOOKUP(AE1155,'【参考】数式用3'!$AD$3:$BA$14,MATCH(N1155,'【参考】数式用3'!$AD$2:$BA$2,0)),"")</f>
        <v/>
      </c>
      <c r="U1155" s="835"/>
      <c r="V1155" s="842"/>
      <c r="W1155" s="843"/>
      <c r="X1155" s="852" t="str">
        <f>IFERROR(V1155*VLOOKUP(AF1155,'【参考】数式用3'!$AD$15:$BA$23,MATCH(N1155,'【参考】数式用3'!$AD$2:$BA$2,0)),"")</f>
        <v/>
      </c>
      <c r="Y1155" s="861"/>
      <c r="Z1155" s="864"/>
      <c r="AA1155" s="870"/>
      <c r="AB1155" s="852" t="str">
        <f>IFERROR(AA1155*VLOOKUP(AG1155,'【参考】数式用3'!$AD$24:$BA$27,MATCH(N1155,'【参考】数式用3'!$AD$2:$BA$2,0)),"")</f>
        <v/>
      </c>
      <c r="AC1155" s="878"/>
      <c r="AD1155" s="881" t="str">
        <f t="shared" si="68"/>
        <v/>
      </c>
      <c r="AE1155" s="884" t="str">
        <f t="shared" si="69"/>
        <v/>
      </c>
      <c r="AF1155" s="884" t="str">
        <f t="shared" si="70"/>
        <v/>
      </c>
      <c r="AG1155" s="884" t="str">
        <f t="shared" si="71"/>
        <v/>
      </c>
    </row>
    <row r="1156" spans="1:33" ht="24.9" customHeight="1">
      <c r="A1156" s="729">
        <v>1141</v>
      </c>
      <c r="B1156" s="742" t="str">
        <f>IF(基本情報入力シート!C1193="","",基本情報入力シート!C1193)</f>
        <v/>
      </c>
      <c r="C1156" s="750"/>
      <c r="D1156" s="750"/>
      <c r="E1156" s="750"/>
      <c r="F1156" s="750"/>
      <c r="G1156" s="750"/>
      <c r="H1156" s="750"/>
      <c r="I1156" s="761"/>
      <c r="J1156" s="767" t="str">
        <f>IF(基本情報入力シート!M1193="","",基本情報入力シート!M1193)</f>
        <v/>
      </c>
      <c r="K1156" s="768" t="str">
        <f>IF(基本情報入力シート!R1193="","",基本情報入力シート!R1193)</f>
        <v/>
      </c>
      <c r="L1156" s="768" t="str">
        <f>IF(基本情報入力シート!W1193="","",基本情報入力シート!W1193)</f>
        <v/>
      </c>
      <c r="M1156" s="784" t="str">
        <f>IF(基本情報入力シート!X1193="","",基本情報入力シート!X1193)</f>
        <v/>
      </c>
      <c r="N1156" s="796" t="str">
        <f>IF(基本情報入力シート!Y1193="","",基本情報入力シート!Y1193)</f>
        <v/>
      </c>
      <c r="O1156" s="804"/>
      <c r="P1156" s="808"/>
      <c r="Q1156" s="813"/>
      <c r="R1156" s="820"/>
      <c r="S1156" s="825"/>
      <c r="T1156" s="830" t="str">
        <f>IFERROR(S1156*VLOOKUP(AE1156,'【参考】数式用3'!$AD$3:$BA$14,MATCH(N1156,'【参考】数式用3'!$AD$2:$BA$2,0)),"")</f>
        <v/>
      </c>
      <c r="U1156" s="835"/>
      <c r="V1156" s="842"/>
      <c r="W1156" s="843"/>
      <c r="X1156" s="852" t="str">
        <f>IFERROR(V1156*VLOOKUP(AF1156,'【参考】数式用3'!$AD$15:$BA$23,MATCH(N1156,'【参考】数式用3'!$AD$2:$BA$2,0)),"")</f>
        <v/>
      </c>
      <c r="Y1156" s="861"/>
      <c r="Z1156" s="864"/>
      <c r="AA1156" s="870"/>
      <c r="AB1156" s="852" t="str">
        <f>IFERROR(AA1156*VLOOKUP(AG1156,'【参考】数式用3'!$AD$24:$BA$27,MATCH(N1156,'【参考】数式用3'!$AD$2:$BA$2,0)),"")</f>
        <v/>
      </c>
      <c r="AC1156" s="878"/>
      <c r="AD1156" s="881" t="str">
        <f t="shared" si="68"/>
        <v/>
      </c>
      <c r="AE1156" s="884" t="str">
        <f t="shared" si="69"/>
        <v/>
      </c>
      <c r="AF1156" s="884" t="str">
        <f t="shared" si="70"/>
        <v/>
      </c>
      <c r="AG1156" s="884" t="str">
        <f t="shared" si="71"/>
        <v/>
      </c>
    </row>
    <row r="1157" spans="1:33" ht="24.9" customHeight="1">
      <c r="A1157" s="729">
        <v>1142</v>
      </c>
      <c r="B1157" s="742" t="str">
        <f>IF(基本情報入力シート!C1194="","",基本情報入力シート!C1194)</f>
        <v/>
      </c>
      <c r="C1157" s="750"/>
      <c r="D1157" s="750"/>
      <c r="E1157" s="750"/>
      <c r="F1157" s="750"/>
      <c r="G1157" s="750"/>
      <c r="H1157" s="750"/>
      <c r="I1157" s="761"/>
      <c r="J1157" s="767" t="str">
        <f>IF(基本情報入力シート!M1194="","",基本情報入力シート!M1194)</f>
        <v/>
      </c>
      <c r="K1157" s="768" t="str">
        <f>IF(基本情報入力シート!R1194="","",基本情報入力シート!R1194)</f>
        <v/>
      </c>
      <c r="L1157" s="768" t="str">
        <f>IF(基本情報入力シート!W1194="","",基本情報入力シート!W1194)</f>
        <v/>
      </c>
      <c r="M1157" s="784" t="str">
        <f>IF(基本情報入力シート!X1194="","",基本情報入力シート!X1194)</f>
        <v/>
      </c>
      <c r="N1157" s="796" t="str">
        <f>IF(基本情報入力シート!Y1194="","",基本情報入力シート!Y1194)</f>
        <v/>
      </c>
      <c r="O1157" s="804"/>
      <c r="P1157" s="808"/>
      <c r="Q1157" s="813"/>
      <c r="R1157" s="820"/>
      <c r="S1157" s="825"/>
      <c r="T1157" s="830" t="str">
        <f>IFERROR(S1157*VLOOKUP(AE1157,'【参考】数式用3'!$AD$3:$BA$14,MATCH(N1157,'【参考】数式用3'!$AD$2:$BA$2,0)),"")</f>
        <v/>
      </c>
      <c r="U1157" s="835"/>
      <c r="V1157" s="842"/>
      <c r="W1157" s="843"/>
      <c r="X1157" s="852" t="str">
        <f>IFERROR(V1157*VLOOKUP(AF1157,'【参考】数式用3'!$AD$15:$BA$23,MATCH(N1157,'【参考】数式用3'!$AD$2:$BA$2,0)),"")</f>
        <v/>
      </c>
      <c r="Y1157" s="861"/>
      <c r="Z1157" s="864"/>
      <c r="AA1157" s="870"/>
      <c r="AB1157" s="852" t="str">
        <f>IFERROR(AA1157*VLOOKUP(AG1157,'【参考】数式用3'!$AD$24:$BA$27,MATCH(N1157,'【参考】数式用3'!$AD$2:$BA$2,0)),"")</f>
        <v/>
      </c>
      <c r="AC1157" s="878"/>
      <c r="AD1157" s="881" t="str">
        <f t="shared" si="68"/>
        <v/>
      </c>
      <c r="AE1157" s="884" t="str">
        <f t="shared" si="69"/>
        <v/>
      </c>
      <c r="AF1157" s="884" t="str">
        <f t="shared" si="70"/>
        <v/>
      </c>
      <c r="AG1157" s="884" t="str">
        <f t="shared" si="71"/>
        <v/>
      </c>
    </row>
    <row r="1158" spans="1:33" ht="24.9" customHeight="1">
      <c r="A1158" s="729">
        <v>1143</v>
      </c>
      <c r="B1158" s="742" t="str">
        <f>IF(基本情報入力シート!C1195="","",基本情報入力シート!C1195)</f>
        <v/>
      </c>
      <c r="C1158" s="750"/>
      <c r="D1158" s="750"/>
      <c r="E1158" s="750"/>
      <c r="F1158" s="750"/>
      <c r="G1158" s="750"/>
      <c r="H1158" s="750"/>
      <c r="I1158" s="761"/>
      <c r="J1158" s="767" t="str">
        <f>IF(基本情報入力シート!M1195="","",基本情報入力シート!M1195)</f>
        <v/>
      </c>
      <c r="K1158" s="768" t="str">
        <f>IF(基本情報入力シート!R1195="","",基本情報入力シート!R1195)</f>
        <v/>
      </c>
      <c r="L1158" s="768" t="str">
        <f>IF(基本情報入力シート!W1195="","",基本情報入力シート!W1195)</f>
        <v/>
      </c>
      <c r="M1158" s="784" t="str">
        <f>IF(基本情報入力シート!X1195="","",基本情報入力シート!X1195)</f>
        <v/>
      </c>
      <c r="N1158" s="796" t="str">
        <f>IF(基本情報入力シート!Y1195="","",基本情報入力シート!Y1195)</f>
        <v/>
      </c>
      <c r="O1158" s="804"/>
      <c r="P1158" s="808"/>
      <c r="Q1158" s="813"/>
      <c r="R1158" s="820"/>
      <c r="S1158" s="825"/>
      <c r="T1158" s="830" t="str">
        <f>IFERROR(S1158*VLOOKUP(AE1158,'【参考】数式用3'!$AD$3:$BA$14,MATCH(N1158,'【参考】数式用3'!$AD$2:$BA$2,0)),"")</f>
        <v/>
      </c>
      <c r="U1158" s="835"/>
      <c r="V1158" s="842"/>
      <c r="W1158" s="843"/>
      <c r="X1158" s="852" t="str">
        <f>IFERROR(V1158*VLOOKUP(AF1158,'【参考】数式用3'!$AD$15:$BA$23,MATCH(N1158,'【参考】数式用3'!$AD$2:$BA$2,0)),"")</f>
        <v/>
      </c>
      <c r="Y1158" s="861"/>
      <c r="Z1158" s="864"/>
      <c r="AA1158" s="870"/>
      <c r="AB1158" s="852" t="str">
        <f>IFERROR(AA1158*VLOOKUP(AG1158,'【参考】数式用3'!$AD$24:$BA$27,MATCH(N1158,'【参考】数式用3'!$AD$2:$BA$2,0)),"")</f>
        <v/>
      </c>
      <c r="AC1158" s="878"/>
      <c r="AD1158" s="881" t="str">
        <f t="shared" si="68"/>
        <v/>
      </c>
      <c r="AE1158" s="884" t="str">
        <f t="shared" si="69"/>
        <v/>
      </c>
      <c r="AF1158" s="884" t="str">
        <f t="shared" si="70"/>
        <v/>
      </c>
      <c r="AG1158" s="884" t="str">
        <f t="shared" si="71"/>
        <v/>
      </c>
    </row>
    <row r="1159" spans="1:33" ht="24.9" customHeight="1">
      <c r="A1159" s="729">
        <v>1144</v>
      </c>
      <c r="B1159" s="742" t="str">
        <f>IF(基本情報入力シート!C1196="","",基本情報入力シート!C1196)</f>
        <v/>
      </c>
      <c r="C1159" s="750"/>
      <c r="D1159" s="750"/>
      <c r="E1159" s="750"/>
      <c r="F1159" s="750"/>
      <c r="G1159" s="750"/>
      <c r="H1159" s="750"/>
      <c r="I1159" s="761"/>
      <c r="J1159" s="767" t="str">
        <f>IF(基本情報入力シート!M1196="","",基本情報入力シート!M1196)</f>
        <v/>
      </c>
      <c r="K1159" s="768" t="str">
        <f>IF(基本情報入力シート!R1196="","",基本情報入力シート!R1196)</f>
        <v/>
      </c>
      <c r="L1159" s="768" t="str">
        <f>IF(基本情報入力シート!W1196="","",基本情報入力シート!W1196)</f>
        <v/>
      </c>
      <c r="M1159" s="784" t="str">
        <f>IF(基本情報入力シート!X1196="","",基本情報入力シート!X1196)</f>
        <v/>
      </c>
      <c r="N1159" s="796" t="str">
        <f>IF(基本情報入力シート!Y1196="","",基本情報入力シート!Y1196)</f>
        <v/>
      </c>
      <c r="O1159" s="804"/>
      <c r="P1159" s="808"/>
      <c r="Q1159" s="813"/>
      <c r="R1159" s="820"/>
      <c r="S1159" s="825"/>
      <c r="T1159" s="830" t="str">
        <f>IFERROR(S1159*VLOOKUP(AE1159,'【参考】数式用3'!$AD$3:$BA$14,MATCH(N1159,'【参考】数式用3'!$AD$2:$BA$2,0)),"")</f>
        <v/>
      </c>
      <c r="U1159" s="835"/>
      <c r="V1159" s="842"/>
      <c r="W1159" s="843"/>
      <c r="X1159" s="852" t="str">
        <f>IFERROR(V1159*VLOOKUP(AF1159,'【参考】数式用3'!$AD$15:$BA$23,MATCH(N1159,'【参考】数式用3'!$AD$2:$BA$2,0)),"")</f>
        <v/>
      </c>
      <c r="Y1159" s="861"/>
      <c r="Z1159" s="864"/>
      <c r="AA1159" s="870"/>
      <c r="AB1159" s="852" t="str">
        <f>IFERROR(AA1159*VLOOKUP(AG1159,'【参考】数式用3'!$AD$24:$BA$27,MATCH(N1159,'【参考】数式用3'!$AD$2:$BA$2,0)),"")</f>
        <v/>
      </c>
      <c r="AC1159" s="878"/>
      <c r="AD1159" s="881" t="str">
        <f t="shared" si="68"/>
        <v/>
      </c>
      <c r="AE1159" s="884" t="str">
        <f t="shared" si="69"/>
        <v/>
      </c>
      <c r="AF1159" s="884" t="str">
        <f t="shared" si="70"/>
        <v/>
      </c>
      <c r="AG1159" s="884" t="str">
        <f t="shared" si="71"/>
        <v/>
      </c>
    </row>
    <row r="1160" spans="1:33" ht="24.9" customHeight="1">
      <c r="A1160" s="729">
        <v>1145</v>
      </c>
      <c r="B1160" s="742" t="str">
        <f>IF(基本情報入力シート!C1197="","",基本情報入力シート!C1197)</f>
        <v/>
      </c>
      <c r="C1160" s="750"/>
      <c r="D1160" s="750"/>
      <c r="E1160" s="750"/>
      <c r="F1160" s="750"/>
      <c r="G1160" s="750"/>
      <c r="H1160" s="750"/>
      <c r="I1160" s="761"/>
      <c r="J1160" s="767" t="str">
        <f>IF(基本情報入力シート!M1197="","",基本情報入力シート!M1197)</f>
        <v/>
      </c>
      <c r="K1160" s="768" t="str">
        <f>IF(基本情報入力シート!R1197="","",基本情報入力シート!R1197)</f>
        <v/>
      </c>
      <c r="L1160" s="768" t="str">
        <f>IF(基本情報入力シート!W1197="","",基本情報入力シート!W1197)</f>
        <v/>
      </c>
      <c r="M1160" s="784" t="str">
        <f>IF(基本情報入力シート!X1197="","",基本情報入力シート!X1197)</f>
        <v/>
      </c>
      <c r="N1160" s="796" t="str">
        <f>IF(基本情報入力シート!Y1197="","",基本情報入力シート!Y1197)</f>
        <v/>
      </c>
      <c r="O1160" s="804"/>
      <c r="P1160" s="808"/>
      <c r="Q1160" s="813"/>
      <c r="R1160" s="820"/>
      <c r="S1160" s="825"/>
      <c r="T1160" s="830" t="str">
        <f>IFERROR(S1160*VLOOKUP(AE1160,'【参考】数式用3'!$AD$3:$BA$14,MATCH(N1160,'【参考】数式用3'!$AD$2:$BA$2,0)),"")</f>
        <v/>
      </c>
      <c r="U1160" s="835"/>
      <c r="V1160" s="842"/>
      <c r="W1160" s="843"/>
      <c r="X1160" s="852" t="str">
        <f>IFERROR(V1160*VLOOKUP(AF1160,'【参考】数式用3'!$AD$15:$BA$23,MATCH(N1160,'【参考】数式用3'!$AD$2:$BA$2,0)),"")</f>
        <v/>
      </c>
      <c r="Y1160" s="861"/>
      <c r="Z1160" s="864"/>
      <c r="AA1160" s="870"/>
      <c r="AB1160" s="852" t="str">
        <f>IFERROR(AA1160*VLOOKUP(AG1160,'【参考】数式用3'!$AD$24:$BA$27,MATCH(N1160,'【参考】数式用3'!$AD$2:$BA$2,0)),"")</f>
        <v/>
      </c>
      <c r="AC1160" s="878"/>
      <c r="AD1160" s="881" t="str">
        <f t="shared" si="68"/>
        <v/>
      </c>
      <c r="AE1160" s="884" t="str">
        <f t="shared" si="69"/>
        <v/>
      </c>
      <c r="AF1160" s="884" t="str">
        <f t="shared" si="70"/>
        <v/>
      </c>
      <c r="AG1160" s="884" t="str">
        <f t="shared" si="71"/>
        <v/>
      </c>
    </row>
    <row r="1161" spans="1:33" ht="24.9" customHeight="1">
      <c r="A1161" s="729">
        <v>1146</v>
      </c>
      <c r="B1161" s="742" t="str">
        <f>IF(基本情報入力シート!C1198="","",基本情報入力シート!C1198)</f>
        <v/>
      </c>
      <c r="C1161" s="750"/>
      <c r="D1161" s="750"/>
      <c r="E1161" s="750"/>
      <c r="F1161" s="750"/>
      <c r="G1161" s="750"/>
      <c r="H1161" s="750"/>
      <c r="I1161" s="761"/>
      <c r="J1161" s="767" t="str">
        <f>IF(基本情報入力シート!M1198="","",基本情報入力シート!M1198)</f>
        <v/>
      </c>
      <c r="K1161" s="768" t="str">
        <f>IF(基本情報入力シート!R1198="","",基本情報入力シート!R1198)</f>
        <v/>
      </c>
      <c r="L1161" s="768" t="str">
        <f>IF(基本情報入力シート!W1198="","",基本情報入力シート!W1198)</f>
        <v/>
      </c>
      <c r="M1161" s="784" t="str">
        <f>IF(基本情報入力シート!X1198="","",基本情報入力シート!X1198)</f>
        <v/>
      </c>
      <c r="N1161" s="796" t="str">
        <f>IF(基本情報入力シート!Y1198="","",基本情報入力シート!Y1198)</f>
        <v/>
      </c>
      <c r="O1161" s="804"/>
      <c r="P1161" s="808"/>
      <c r="Q1161" s="813"/>
      <c r="R1161" s="820"/>
      <c r="S1161" s="825"/>
      <c r="T1161" s="830" t="str">
        <f>IFERROR(S1161*VLOOKUP(AE1161,'【参考】数式用3'!$AD$3:$BA$14,MATCH(N1161,'【参考】数式用3'!$AD$2:$BA$2,0)),"")</f>
        <v/>
      </c>
      <c r="U1161" s="835"/>
      <c r="V1161" s="842"/>
      <c r="W1161" s="843"/>
      <c r="X1161" s="852" t="str">
        <f>IFERROR(V1161*VLOOKUP(AF1161,'【参考】数式用3'!$AD$15:$BA$23,MATCH(N1161,'【参考】数式用3'!$AD$2:$BA$2,0)),"")</f>
        <v/>
      </c>
      <c r="Y1161" s="861"/>
      <c r="Z1161" s="864"/>
      <c r="AA1161" s="870"/>
      <c r="AB1161" s="852" t="str">
        <f>IFERROR(AA1161*VLOOKUP(AG1161,'【参考】数式用3'!$AD$24:$BA$27,MATCH(N1161,'【参考】数式用3'!$AD$2:$BA$2,0)),"")</f>
        <v/>
      </c>
      <c r="AC1161" s="878"/>
      <c r="AD1161" s="881" t="str">
        <f t="shared" si="68"/>
        <v/>
      </c>
      <c r="AE1161" s="884" t="str">
        <f t="shared" si="69"/>
        <v/>
      </c>
      <c r="AF1161" s="884" t="str">
        <f t="shared" si="70"/>
        <v/>
      </c>
      <c r="AG1161" s="884" t="str">
        <f t="shared" si="71"/>
        <v/>
      </c>
    </row>
    <row r="1162" spans="1:33" ht="24.9" customHeight="1">
      <c r="A1162" s="729">
        <v>1147</v>
      </c>
      <c r="B1162" s="742" t="str">
        <f>IF(基本情報入力シート!C1199="","",基本情報入力シート!C1199)</f>
        <v/>
      </c>
      <c r="C1162" s="750"/>
      <c r="D1162" s="750"/>
      <c r="E1162" s="750"/>
      <c r="F1162" s="750"/>
      <c r="G1162" s="750"/>
      <c r="H1162" s="750"/>
      <c r="I1162" s="761"/>
      <c r="J1162" s="767" t="str">
        <f>IF(基本情報入力シート!M1199="","",基本情報入力シート!M1199)</f>
        <v/>
      </c>
      <c r="K1162" s="768" t="str">
        <f>IF(基本情報入力シート!R1199="","",基本情報入力シート!R1199)</f>
        <v/>
      </c>
      <c r="L1162" s="768" t="str">
        <f>IF(基本情報入力シート!W1199="","",基本情報入力シート!W1199)</f>
        <v/>
      </c>
      <c r="M1162" s="784" t="str">
        <f>IF(基本情報入力シート!X1199="","",基本情報入力シート!X1199)</f>
        <v/>
      </c>
      <c r="N1162" s="796" t="str">
        <f>IF(基本情報入力シート!Y1199="","",基本情報入力シート!Y1199)</f>
        <v/>
      </c>
      <c r="O1162" s="804"/>
      <c r="P1162" s="808"/>
      <c r="Q1162" s="813"/>
      <c r="R1162" s="820"/>
      <c r="S1162" s="825"/>
      <c r="T1162" s="830" t="str">
        <f>IFERROR(S1162*VLOOKUP(AE1162,'【参考】数式用3'!$AD$3:$BA$14,MATCH(N1162,'【参考】数式用3'!$AD$2:$BA$2,0)),"")</f>
        <v/>
      </c>
      <c r="U1162" s="835"/>
      <c r="V1162" s="842"/>
      <c r="W1162" s="843"/>
      <c r="X1162" s="852" t="str">
        <f>IFERROR(V1162*VLOOKUP(AF1162,'【参考】数式用3'!$AD$15:$BA$23,MATCH(N1162,'【参考】数式用3'!$AD$2:$BA$2,0)),"")</f>
        <v/>
      </c>
      <c r="Y1162" s="861"/>
      <c r="Z1162" s="864"/>
      <c r="AA1162" s="870"/>
      <c r="AB1162" s="852" t="str">
        <f>IFERROR(AA1162*VLOOKUP(AG1162,'【参考】数式用3'!$AD$24:$BA$27,MATCH(N1162,'【参考】数式用3'!$AD$2:$BA$2,0)),"")</f>
        <v/>
      </c>
      <c r="AC1162" s="878"/>
      <c r="AD1162" s="881" t="str">
        <f t="shared" si="68"/>
        <v/>
      </c>
      <c r="AE1162" s="884" t="str">
        <f t="shared" si="69"/>
        <v/>
      </c>
      <c r="AF1162" s="884" t="str">
        <f t="shared" si="70"/>
        <v/>
      </c>
      <c r="AG1162" s="884" t="str">
        <f t="shared" si="71"/>
        <v/>
      </c>
    </row>
    <row r="1163" spans="1:33" ht="24.9" customHeight="1">
      <c r="A1163" s="729">
        <v>1148</v>
      </c>
      <c r="B1163" s="742" t="str">
        <f>IF(基本情報入力シート!C1200="","",基本情報入力シート!C1200)</f>
        <v/>
      </c>
      <c r="C1163" s="750"/>
      <c r="D1163" s="750"/>
      <c r="E1163" s="750"/>
      <c r="F1163" s="750"/>
      <c r="G1163" s="750"/>
      <c r="H1163" s="750"/>
      <c r="I1163" s="761"/>
      <c r="J1163" s="767" t="str">
        <f>IF(基本情報入力シート!M1200="","",基本情報入力シート!M1200)</f>
        <v/>
      </c>
      <c r="K1163" s="768" t="str">
        <f>IF(基本情報入力シート!R1200="","",基本情報入力シート!R1200)</f>
        <v/>
      </c>
      <c r="L1163" s="768" t="str">
        <f>IF(基本情報入力シート!W1200="","",基本情報入力シート!W1200)</f>
        <v/>
      </c>
      <c r="M1163" s="784" t="str">
        <f>IF(基本情報入力シート!X1200="","",基本情報入力シート!X1200)</f>
        <v/>
      </c>
      <c r="N1163" s="796" t="str">
        <f>IF(基本情報入力シート!Y1200="","",基本情報入力シート!Y1200)</f>
        <v/>
      </c>
      <c r="O1163" s="804"/>
      <c r="P1163" s="808"/>
      <c r="Q1163" s="813"/>
      <c r="R1163" s="820"/>
      <c r="S1163" s="825"/>
      <c r="T1163" s="830" t="str">
        <f>IFERROR(S1163*VLOOKUP(AE1163,'【参考】数式用3'!$AD$3:$BA$14,MATCH(N1163,'【参考】数式用3'!$AD$2:$BA$2,0)),"")</f>
        <v/>
      </c>
      <c r="U1163" s="835"/>
      <c r="V1163" s="842"/>
      <c r="W1163" s="843"/>
      <c r="X1163" s="852" t="str">
        <f>IFERROR(V1163*VLOOKUP(AF1163,'【参考】数式用3'!$AD$15:$BA$23,MATCH(N1163,'【参考】数式用3'!$AD$2:$BA$2,0)),"")</f>
        <v/>
      </c>
      <c r="Y1163" s="861"/>
      <c r="Z1163" s="864"/>
      <c r="AA1163" s="870"/>
      <c r="AB1163" s="852" t="str">
        <f>IFERROR(AA1163*VLOOKUP(AG1163,'【参考】数式用3'!$AD$24:$BA$27,MATCH(N1163,'【参考】数式用3'!$AD$2:$BA$2,0)),"")</f>
        <v/>
      </c>
      <c r="AC1163" s="878"/>
      <c r="AD1163" s="881" t="str">
        <f t="shared" si="68"/>
        <v/>
      </c>
      <c r="AE1163" s="884" t="str">
        <f t="shared" si="69"/>
        <v/>
      </c>
      <c r="AF1163" s="884" t="str">
        <f t="shared" si="70"/>
        <v/>
      </c>
      <c r="AG1163" s="884" t="str">
        <f t="shared" si="71"/>
        <v/>
      </c>
    </row>
    <row r="1164" spans="1:33" ht="24.9" customHeight="1">
      <c r="A1164" s="729">
        <v>1149</v>
      </c>
      <c r="B1164" s="742" t="str">
        <f>IF(基本情報入力シート!C1201="","",基本情報入力シート!C1201)</f>
        <v/>
      </c>
      <c r="C1164" s="750"/>
      <c r="D1164" s="750"/>
      <c r="E1164" s="750"/>
      <c r="F1164" s="750"/>
      <c r="G1164" s="750"/>
      <c r="H1164" s="750"/>
      <c r="I1164" s="761"/>
      <c r="J1164" s="767" t="str">
        <f>IF(基本情報入力シート!M1201="","",基本情報入力シート!M1201)</f>
        <v/>
      </c>
      <c r="K1164" s="768" t="str">
        <f>IF(基本情報入力シート!R1201="","",基本情報入力シート!R1201)</f>
        <v/>
      </c>
      <c r="L1164" s="768" t="str">
        <f>IF(基本情報入力シート!W1201="","",基本情報入力シート!W1201)</f>
        <v/>
      </c>
      <c r="M1164" s="784" t="str">
        <f>IF(基本情報入力シート!X1201="","",基本情報入力シート!X1201)</f>
        <v/>
      </c>
      <c r="N1164" s="796" t="str">
        <f>IF(基本情報入力シート!Y1201="","",基本情報入力シート!Y1201)</f>
        <v/>
      </c>
      <c r="O1164" s="804"/>
      <c r="P1164" s="808"/>
      <c r="Q1164" s="813"/>
      <c r="R1164" s="820"/>
      <c r="S1164" s="825"/>
      <c r="T1164" s="830" t="str">
        <f>IFERROR(S1164*VLOOKUP(AE1164,'【参考】数式用3'!$AD$3:$BA$14,MATCH(N1164,'【参考】数式用3'!$AD$2:$BA$2,0)),"")</f>
        <v/>
      </c>
      <c r="U1164" s="835"/>
      <c r="V1164" s="842"/>
      <c r="W1164" s="843"/>
      <c r="X1164" s="852" t="str">
        <f>IFERROR(V1164*VLOOKUP(AF1164,'【参考】数式用3'!$AD$15:$BA$23,MATCH(N1164,'【参考】数式用3'!$AD$2:$BA$2,0)),"")</f>
        <v/>
      </c>
      <c r="Y1164" s="861"/>
      <c r="Z1164" s="864"/>
      <c r="AA1164" s="870"/>
      <c r="AB1164" s="852" t="str">
        <f>IFERROR(AA1164*VLOOKUP(AG1164,'【参考】数式用3'!$AD$24:$BA$27,MATCH(N1164,'【参考】数式用3'!$AD$2:$BA$2,0)),"")</f>
        <v/>
      </c>
      <c r="AC1164" s="878"/>
      <c r="AD1164" s="881" t="str">
        <f t="shared" si="68"/>
        <v/>
      </c>
      <c r="AE1164" s="884" t="str">
        <f t="shared" si="69"/>
        <v/>
      </c>
      <c r="AF1164" s="884" t="str">
        <f t="shared" si="70"/>
        <v/>
      </c>
      <c r="AG1164" s="884" t="str">
        <f t="shared" si="71"/>
        <v/>
      </c>
    </row>
    <row r="1165" spans="1:33" ht="24.9" customHeight="1">
      <c r="A1165" s="729">
        <v>1150</v>
      </c>
      <c r="B1165" s="742" t="str">
        <f>IF(基本情報入力シート!C1202="","",基本情報入力シート!C1202)</f>
        <v/>
      </c>
      <c r="C1165" s="750"/>
      <c r="D1165" s="750"/>
      <c r="E1165" s="750"/>
      <c r="F1165" s="750"/>
      <c r="G1165" s="750"/>
      <c r="H1165" s="750"/>
      <c r="I1165" s="761"/>
      <c r="J1165" s="767" t="str">
        <f>IF(基本情報入力シート!M1202="","",基本情報入力シート!M1202)</f>
        <v/>
      </c>
      <c r="K1165" s="768" t="str">
        <f>IF(基本情報入力シート!R1202="","",基本情報入力シート!R1202)</f>
        <v/>
      </c>
      <c r="L1165" s="768" t="str">
        <f>IF(基本情報入力シート!W1202="","",基本情報入力シート!W1202)</f>
        <v/>
      </c>
      <c r="M1165" s="784" t="str">
        <f>IF(基本情報入力シート!X1202="","",基本情報入力シート!X1202)</f>
        <v/>
      </c>
      <c r="N1165" s="796" t="str">
        <f>IF(基本情報入力シート!Y1202="","",基本情報入力シート!Y1202)</f>
        <v/>
      </c>
      <c r="O1165" s="804"/>
      <c r="P1165" s="808"/>
      <c r="Q1165" s="813"/>
      <c r="R1165" s="820"/>
      <c r="S1165" s="825"/>
      <c r="T1165" s="830" t="str">
        <f>IFERROR(S1165*VLOOKUP(AE1165,'【参考】数式用3'!$AD$3:$BA$14,MATCH(N1165,'【参考】数式用3'!$AD$2:$BA$2,0)),"")</f>
        <v/>
      </c>
      <c r="U1165" s="835"/>
      <c r="V1165" s="842"/>
      <c r="W1165" s="843"/>
      <c r="X1165" s="852" t="str">
        <f>IFERROR(V1165*VLOOKUP(AF1165,'【参考】数式用3'!$AD$15:$BA$23,MATCH(N1165,'【参考】数式用3'!$AD$2:$BA$2,0)),"")</f>
        <v/>
      </c>
      <c r="Y1165" s="861"/>
      <c r="Z1165" s="864"/>
      <c r="AA1165" s="870"/>
      <c r="AB1165" s="852" t="str">
        <f>IFERROR(AA1165*VLOOKUP(AG1165,'【参考】数式用3'!$AD$24:$BA$27,MATCH(N1165,'【参考】数式用3'!$AD$2:$BA$2,0)),"")</f>
        <v/>
      </c>
      <c r="AC1165" s="878"/>
      <c r="AD1165" s="881" t="str">
        <f t="shared" si="68"/>
        <v/>
      </c>
      <c r="AE1165" s="884" t="str">
        <f t="shared" si="69"/>
        <v/>
      </c>
      <c r="AF1165" s="884" t="str">
        <f t="shared" si="70"/>
        <v/>
      </c>
      <c r="AG1165" s="884" t="str">
        <f t="shared" si="71"/>
        <v/>
      </c>
    </row>
    <row r="1166" spans="1:33" ht="24.9" customHeight="1">
      <c r="A1166" s="729">
        <v>1151</v>
      </c>
      <c r="B1166" s="742" t="str">
        <f>IF(基本情報入力シート!C1203="","",基本情報入力シート!C1203)</f>
        <v/>
      </c>
      <c r="C1166" s="750"/>
      <c r="D1166" s="750"/>
      <c r="E1166" s="750"/>
      <c r="F1166" s="750"/>
      <c r="G1166" s="750"/>
      <c r="H1166" s="750"/>
      <c r="I1166" s="761"/>
      <c r="J1166" s="767" t="str">
        <f>IF(基本情報入力シート!M1203="","",基本情報入力シート!M1203)</f>
        <v/>
      </c>
      <c r="K1166" s="768" t="str">
        <f>IF(基本情報入力シート!R1203="","",基本情報入力シート!R1203)</f>
        <v/>
      </c>
      <c r="L1166" s="768" t="str">
        <f>IF(基本情報入力シート!W1203="","",基本情報入力シート!W1203)</f>
        <v/>
      </c>
      <c r="M1166" s="784" t="str">
        <f>IF(基本情報入力シート!X1203="","",基本情報入力シート!X1203)</f>
        <v/>
      </c>
      <c r="N1166" s="796" t="str">
        <f>IF(基本情報入力シート!Y1203="","",基本情報入力シート!Y1203)</f>
        <v/>
      </c>
      <c r="O1166" s="804"/>
      <c r="P1166" s="808"/>
      <c r="Q1166" s="813"/>
      <c r="R1166" s="820"/>
      <c r="S1166" s="825"/>
      <c r="T1166" s="830" t="str">
        <f>IFERROR(S1166*VLOOKUP(AE1166,'【参考】数式用3'!$AD$3:$BA$14,MATCH(N1166,'【参考】数式用3'!$AD$2:$BA$2,0)),"")</f>
        <v/>
      </c>
      <c r="U1166" s="835"/>
      <c r="V1166" s="842"/>
      <c r="W1166" s="843"/>
      <c r="X1166" s="852" t="str">
        <f>IFERROR(V1166*VLOOKUP(AF1166,'【参考】数式用3'!$AD$15:$BA$23,MATCH(N1166,'【参考】数式用3'!$AD$2:$BA$2,0)),"")</f>
        <v/>
      </c>
      <c r="Y1166" s="861"/>
      <c r="Z1166" s="864"/>
      <c r="AA1166" s="870"/>
      <c r="AB1166" s="852" t="str">
        <f>IFERROR(AA1166*VLOOKUP(AG1166,'【参考】数式用3'!$AD$24:$BA$27,MATCH(N1166,'【参考】数式用3'!$AD$2:$BA$2,0)),"")</f>
        <v/>
      </c>
      <c r="AC1166" s="878"/>
      <c r="AD1166" s="881" t="str">
        <f t="shared" si="68"/>
        <v/>
      </c>
      <c r="AE1166" s="884" t="str">
        <f t="shared" si="69"/>
        <v/>
      </c>
      <c r="AF1166" s="884" t="str">
        <f t="shared" si="70"/>
        <v/>
      </c>
      <c r="AG1166" s="884" t="str">
        <f t="shared" si="71"/>
        <v/>
      </c>
    </row>
    <row r="1167" spans="1:33" ht="24.9" customHeight="1">
      <c r="A1167" s="729">
        <v>1152</v>
      </c>
      <c r="B1167" s="742" t="str">
        <f>IF(基本情報入力シート!C1204="","",基本情報入力シート!C1204)</f>
        <v/>
      </c>
      <c r="C1167" s="750"/>
      <c r="D1167" s="750"/>
      <c r="E1167" s="750"/>
      <c r="F1167" s="750"/>
      <c r="G1167" s="750"/>
      <c r="H1167" s="750"/>
      <c r="I1167" s="761"/>
      <c r="J1167" s="767" t="str">
        <f>IF(基本情報入力シート!M1204="","",基本情報入力シート!M1204)</f>
        <v/>
      </c>
      <c r="K1167" s="768" t="str">
        <f>IF(基本情報入力シート!R1204="","",基本情報入力シート!R1204)</f>
        <v/>
      </c>
      <c r="L1167" s="768" t="str">
        <f>IF(基本情報入力シート!W1204="","",基本情報入力シート!W1204)</f>
        <v/>
      </c>
      <c r="M1167" s="784" t="str">
        <f>IF(基本情報入力シート!X1204="","",基本情報入力シート!X1204)</f>
        <v/>
      </c>
      <c r="N1167" s="796" t="str">
        <f>IF(基本情報入力シート!Y1204="","",基本情報入力シート!Y1204)</f>
        <v/>
      </c>
      <c r="O1167" s="804"/>
      <c r="P1167" s="808"/>
      <c r="Q1167" s="813"/>
      <c r="R1167" s="820"/>
      <c r="S1167" s="825"/>
      <c r="T1167" s="830" t="str">
        <f>IFERROR(S1167*VLOOKUP(AE1167,'【参考】数式用3'!$AD$3:$BA$14,MATCH(N1167,'【参考】数式用3'!$AD$2:$BA$2,0)),"")</f>
        <v/>
      </c>
      <c r="U1167" s="835"/>
      <c r="V1167" s="842"/>
      <c r="W1167" s="843"/>
      <c r="X1167" s="852" t="str">
        <f>IFERROR(V1167*VLOOKUP(AF1167,'【参考】数式用3'!$AD$15:$BA$23,MATCH(N1167,'【参考】数式用3'!$AD$2:$BA$2,0)),"")</f>
        <v/>
      </c>
      <c r="Y1167" s="861"/>
      <c r="Z1167" s="864"/>
      <c r="AA1167" s="870"/>
      <c r="AB1167" s="852" t="str">
        <f>IFERROR(AA1167*VLOOKUP(AG1167,'【参考】数式用3'!$AD$24:$BA$27,MATCH(N1167,'【参考】数式用3'!$AD$2:$BA$2,0)),"")</f>
        <v/>
      </c>
      <c r="AC1167" s="878"/>
      <c r="AD1167" s="881" t="str">
        <f t="shared" si="68"/>
        <v/>
      </c>
      <c r="AE1167" s="884" t="str">
        <f t="shared" si="69"/>
        <v/>
      </c>
      <c r="AF1167" s="884" t="str">
        <f t="shared" si="70"/>
        <v/>
      </c>
      <c r="AG1167" s="884" t="str">
        <f t="shared" si="71"/>
        <v/>
      </c>
    </row>
    <row r="1168" spans="1:33" ht="24.9" customHeight="1">
      <c r="A1168" s="729">
        <v>1153</v>
      </c>
      <c r="B1168" s="742" t="str">
        <f>IF(基本情報入力シート!C1205="","",基本情報入力シート!C1205)</f>
        <v/>
      </c>
      <c r="C1168" s="750"/>
      <c r="D1168" s="750"/>
      <c r="E1168" s="750"/>
      <c r="F1168" s="750"/>
      <c r="G1168" s="750"/>
      <c r="H1168" s="750"/>
      <c r="I1168" s="761"/>
      <c r="J1168" s="767" t="str">
        <f>IF(基本情報入力シート!M1205="","",基本情報入力シート!M1205)</f>
        <v/>
      </c>
      <c r="K1168" s="768" t="str">
        <f>IF(基本情報入力シート!R1205="","",基本情報入力シート!R1205)</f>
        <v/>
      </c>
      <c r="L1168" s="768" t="str">
        <f>IF(基本情報入力シート!W1205="","",基本情報入力シート!W1205)</f>
        <v/>
      </c>
      <c r="M1168" s="784" t="str">
        <f>IF(基本情報入力シート!X1205="","",基本情報入力シート!X1205)</f>
        <v/>
      </c>
      <c r="N1168" s="796" t="str">
        <f>IF(基本情報入力シート!Y1205="","",基本情報入力シート!Y1205)</f>
        <v/>
      </c>
      <c r="O1168" s="804"/>
      <c r="P1168" s="808"/>
      <c r="Q1168" s="813"/>
      <c r="R1168" s="820"/>
      <c r="S1168" s="825"/>
      <c r="T1168" s="830" t="str">
        <f>IFERROR(S1168*VLOOKUP(AE1168,'【参考】数式用3'!$AD$3:$BA$14,MATCH(N1168,'【参考】数式用3'!$AD$2:$BA$2,0)),"")</f>
        <v/>
      </c>
      <c r="U1168" s="835"/>
      <c r="V1168" s="842"/>
      <c r="W1168" s="843"/>
      <c r="X1168" s="852" t="str">
        <f>IFERROR(V1168*VLOOKUP(AF1168,'【参考】数式用3'!$AD$15:$BA$23,MATCH(N1168,'【参考】数式用3'!$AD$2:$BA$2,0)),"")</f>
        <v/>
      </c>
      <c r="Y1168" s="861"/>
      <c r="Z1168" s="864"/>
      <c r="AA1168" s="870"/>
      <c r="AB1168" s="852" t="str">
        <f>IFERROR(AA1168*VLOOKUP(AG1168,'【参考】数式用3'!$AD$24:$BA$27,MATCH(N1168,'【参考】数式用3'!$AD$2:$BA$2,0)),"")</f>
        <v/>
      </c>
      <c r="AC1168" s="878"/>
      <c r="AD1168" s="881" t="str">
        <f t="shared" ref="AD1168:AD1215" si="72">IF(OR(U1168="特定加算Ⅰ",U1168="特定加算Ⅱ"),IF(OR(AND(N1168&lt;&gt;"訪問型サービス（総合事業）",N1168&lt;&gt;"通所型サービス（総合事業）",N1168&lt;&gt;"（介護予防）短期入所生活介護",N1168&lt;&gt;"（介護予防）短期入所療養介護（老健）",N1168&lt;&gt;"（介護予防）短期入所療養介護 （病院等（老健以外）)",N1168&lt;&gt;"（介護予防）短期入所療養介護（医療院）"),W1168&lt;&gt;""),1,""),"")</f>
        <v/>
      </c>
      <c r="AE1168" s="884" t="str">
        <f t="shared" ref="AE1168:AE1215" si="73">IF(AND(O1168="",R1168=""),"",O1168&amp;"から"&amp;R1168)</f>
        <v/>
      </c>
      <c r="AF1168" s="884" t="str">
        <f t="shared" ref="AF1168:AF1215" si="74">IF(AND(P1168="",U1168=""),"",P1168&amp;"から"&amp;U1168)</f>
        <v/>
      </c>
      <c r="AG1168" s="884" t="str">
        <f t="shared" ref="AG1168:AG1215" si="75">IF(AND(Q1168="",Z1168=""),"",Q1168&amp;"から"&amp;Z1168)</f>
        <v/>
      </c>
    </row>
    <row r="1169" spans="1:33" ht="24.9" customHeight="1">
      <c r="A1169" s="729">
        <v>1154</v>
      </c>
      <c r="B1169" s="742" t="str">
        <f>IF(基本情報入力シート!C1206="","",基本情報入力シート!C1206)</f>
        <v/>
      </c>
      <c r="C1169" s="750"/>
      <c r="D1169" s="750"/>
      <c r="E1169" s="750"/>
      <c r="F1169" s="750"/>
      <c r="G1169" s="750"/>
      <c r="H1169" s="750"/>
      <c r="I1169" s="761"/>
      <c r="J1169" s="767" t="str">
        <f>IF(基本情報入力シート!M1206="","",基本情報入力シート!M1206)</f>
        <v/>
      </c>
      <c r="K1169" s="768" t="str">
        <f>IF(基本情報入力シート!R1206="","",基本情報入力シート!R1206)</f>
        <v/>
      </c>
      <c r="L1169" s="768" t="str">
        <f>IF(基本情報入力シート!W1206="","",基本情報入力シート!W1206)</f>
        <v/>
      </c>
      <c r="M1169" s="784" t="str">
        <f>IF(基本情報入力シート!X1206="","",基本情報入力シート!X1206)</f>
        <v/>
      </c>
      <c r="N1169" s="796" t="str">
        <f>IF(基本情報入力シート!Y1206="","",基本情報入力シート!Y1206)</f>
        <v/>
      </c>
      <c r="O1169" s="804"/>
      <c r="P1169" s="808"/>
      <c r="Q1169" s="813"/>
      <c r="R1169" s="820"/>
      <c r="S1169" s="825"/>
      <c r="T1169" s="830" t="str">
        <f>IFERROR(S1169*VLOOKUP(AE1169,'【参考】数式用3'!$AD$3:$BA$14,MATCH(N1169,'【参考】数式用3'!$AD$2:$BA$2,0)),"")</f>
        <v/>
      </c>
      <c r="U1169" s="835"/>
      <c r="V1169" s="842"/>
      <c r="W1169" s="843"/>
      <c r="X1169" s="852" t="str">
        <f>IFERROR(V1169*VLOOKUP(AF1169,'【参考】数式用3'!$AD$15:$BA$23,MATCH(N1169,'【参考】数式用3'!$AD$2:$BA$2,0)),"")</f>
        <v/>
      </c>
      <c r="Y1169" s="861"/>
      <c r="Z1169" s="864"/>
      <c r="AA1169" s="870"/>
      <c r="AB1169" s="852" t="str">
        <f>IFERROR(AA1169*VLOOKUP(AG1169,'【参考】数式用3'!$AD$24:$BA$27,MATCH(N1169,'【参考】数式用3'!$AD$2:$BA$2,0)),"")</f>
        <v/>
      </c>
      <c r="AC1169" s="878"/>
      <c r="AD1169" s="881" t="str">
        <f t="shared" si="72"/>
        <v/>
      </c>
      <c r="AE1169" s="884" t="str">
        <f t="shared" si="73"/>
        <v/>
      </c>
      <c r="AF1169" s="884" t="str">
        <f t="shared" si="74"/>
        <v/>
      </c>
      <c r="AG1169" s="884" t="str">
        <f t="shared" si="75"/>
        <v/>
      </c>
    </row>
    <row r="1170" spans="1:33" ht="24.9" customHeight="1">
      <c r="A1170" s="729">
        <v>1155</v>
      </c>
      <c r="B1170" s="742" t="str">
        <f>IF(基本情報入力シート!C1207="","",基本情報入力シート!C1207)</f>
        <v/>
      </c>
      <c r="C1170" s="750"/>
      <c r="D1170" s="750"/>
      <c r="E1170" s="750"/>
      <c r="F1170" s="750"/>
      <c r="G1170" s="750"/>
      <c r="H1170" s="750"/>
      <c r="I1170" s="761"/>
      <c r="J1170" s="767" t="str">
        <f>IF(基本情報入力シート!M1207="","",基本情報入力シート!M1207)</f>
        <v/>
      </c>
      <c r="K1170" s="768" t="str">
        <f>IF(基本情報入力シート!R1207="","",基本情報入力シート!R1207)</f>
        <v/>
      </c>
      <c r="L1170" s="768" t="str">
        <f>IF(基本情報入力シート!W1207="","",基本情報入力シート!W1207)</f>
        <v/>
      </c>
      <c r="M1170" s="784" t="str">
        <f>IF(基本情報入力シート!X1207="","",基本情報入力シート!X1207)</f>
        <v/>
      </c>
      <c r="N1170" s="796" t="str">
        <f>IF(基本情報入力シート!Y1207="","",基本情報入力シート!Y1207)</f>
        <v/>
      </c>
      <c r="O1170" s="804"/>
      <c r="P1170" s="808"/>
      <c r="Q1170" s="813"/>
      <c r="R1170" s="820"/>
      <c r="S1170" s="825"/>
      <c r="T1170" s="830" t="str">
        <f>IFERROR(S1170*VLOOKUP(AE1170,'【参考】数式用3'!$AD$3:$BA$14,MATCH(N1170,'【参考】数式用3'!$AD$2:$BA$2,0)),"")</f>
        <v/>
      </c>
      <c r="U1170" s="835"/>
      <c r="V1170" s="842"/>
      <c r="W1170" s="843"/>
      <c r="X1170" s="852" t="str">
        <f>IFERROR(V1170*VLOOKUP(AF1170,'【参考】数式用3'!$AD$15:$BA$23,MATCH(N1170,'【参考】数式用3'!$AD$2:$BA$2,0)),"")</f>
        <v/>
      </c>
      <c r="Y1170" s="861"/>
      <c r="Z1170" s="864"/>
      <c r="AA1170" s="870"/>
      <c r="AB1170" s="852" t="str">
        <f>IFERROR(AA1170*VLOOKUP(AG1170,'【参考】数式用3'!$AD$24:$BA$27,MATCH(N1170,'【参考】数式用3'!$AD$2:$BA$2,0)),"")</f>
        <v/>
      </c>
      <c r="AC1170" s="878"/>
      <c r="AD1170" s="881" t="str">
        <f t="shared" si="72"/>
        <v/>
      </c>
      <c r="AE1170" s="884" t="str">
        <f t="shared" si="73"/>
        <v/>
      </c>
      <c r="AF1170" s="884" t="str">
        <f t="shared" si="74"/>
        <v/>
      </c>
      <c r="AG1170" s="884" t="str">
        <f t="shared" si="75"/>
        <v/>
      </c>
    </row>
    <row r="1171" spans="1:33" ht="24.9" customHeight="1">
      <c r="A1171" s="729">
        <v>1156</v>
      </c>
      <c r="B1171" s="742" t="str">
        <f>IF(基本情報入力シート!C1208="","",基本情報入力シート!C1208)</f>
        <v/>
      </c>
      <c r="C1171" s="750"/>
      <c r="D1171" s="750"/>
      <c r="E1171" s="750"/>
      <c r="F1171" s="750"/>
      <c r="G1171" s="750"/>
      <c r="H1171" s="750"/>
      <c r="I1171" s="761"/>
      <c r="J1171" s="767" t="str">
        <f>IF(基本情報入力シート!M1208="","",基本情報入力シート!M1208)</f>
        <v/>
      </c>
      <c r="K1171" s="768" t="str">
        <f>IF(基本情報入力シート!R1208="","",基本情報入力シート!R1208)</f>
        <v/>
      </c>
      <c r="L1171" s="768" t="str">
        <f>IF(基本情報入力シート!W1208="","",基本情報入力シート!W1208)</f>
        <v/>
      </c>
      <c r="M1171" s="784" t="str">
        <f>IF(基本情報入力シート!X1208="","",基本情報入力シート!X1208)</f>
        <v/>
      </c>
      <c r="N1171" s="796" t="str">
        <f>IF(基本情報入力シート!Y1208="","",基本情報入力シート!Y1208)</f>
        <v/>
      </c>
      <c r="O1171" s="804"/>
      <c r="P1171" s="808"/>
      <c r="Q1171" s="813"/>
      <c r="R1171" s="820"/>
      <c r="S1171" s="825"/>
      <c r="T1171" s="830" t="str">
        <f>IFERROR(S1171*VLOOKUP(AE1171,'【参考】数式用3'!$AD$3:$BA$14,MATCH(N1171,'【参考】数式用3'!$AD$2:$BA$2,0)),"")</f>
        <v/>
      </c>
      <c r="U1171" s="835"/>
      <c r="V1171" s="842"/>
      <c r="W1171" s="843"/>
      <c r="X1171" s="852" t="str">
        <f>IFERROR(V1171*VLOOKUP(AF1171,'【参考】数式用3'!$AD$15:$BA$23,MATCH(N1171,'【参考】数式用3'!$AD$2:$BA$2,0)),"")</f>
        <v/>
      </c>
      <c r="Y1171" s="861"/>
      <c r="Z1171" s="864"/>
      <c r="AA1171" s="870"/>
      <c r="AB1171" s="852" t="str">
        <f>IFERROR(AA1171*VLOOKUP(AG1171,'【参考】数式用3'!$AD$24:$BA$27,MATCH(N1171,'【参考】数式用3'!$AD$2:$BA$2,0)),"")</f>
        <v/>
      </c>
      <c r="AC1171" s="878"/>
      <c r="AD1171" s="881" t="str">
        <f t="shared" si="72"/>
        <v/>
      </c>
      <c r="AE1171" s="884" t="str">
        <f t="shared" si="73"/>
        <v/>
      </c>
      <c r="AF1171" s="884" t="str">
        <f t="shared" si="74"/>
        <v/>
      </c>
      <c r="AG1171" s="884" t="str">
        <f t="shared" si="75"/>
        <v/>
      </c>
    </row>
    <row r="1172" spans="1:33" ht="24.9" customHeight="1">
      <c r="A1172" s="729">
        <v>1157</v>
      </c>
      <c r="B1172" s="742" t="str">
        <f>IF(基本情報入力シート!C1209="","",基本情報入力シート!C1209)</f>
        <v/>
      </c>
      <c r="C1172" s="750"/>
      <c r="D1172" s="750"/>
      <c r="E1172" s="750"/>
      <c r="F1172" s="750"/>
      <c r="G1172" s="750"/>
      <c r="H1172" s="750"/>
      <c r="I1172" s="761"/>
      <c r="J1172" s="767" t="str">
        <f>IF(基本情報入力シート!M1209="","",基本情報入力シート!M1209)</f>
        <v/>
      </c>
      <c r="K1172" s="768" t="str">
        <f>IF(基本情報入力シート!R1209="","",基本情報入力シート!R1209)</f>
        <v/>
      </c>
      <c r="L1172" s="768" t="str">
        <f>IF(基本情報入力シート!W1209="","",基本情報入力シート!W1209)</f>
        <v/>
      </c>
      <c r="M1172" s="784" t="str">
        <f>IF(基本情報入力シート!X1209="","",基本情報入力シート!X1209)</f>
        <v/>
      </c>
      <c r="N1172" s="796" t="str">
        <f>IF(基本情報入力シート!Y1209="","",基本情報入力シート!Y1209)</f>
        <v/>
      </c>
      <c r="O1172" s="804"/>
      <c r="P1172" s="808"/>
      <c r="Q1172" s="813"/>
      <c r="R1172" s="820"/>
      <c r="S1172" s="825"/>
      <c r="T1172" s="830" t="str">
        <f>IFERROR(S1172*VLOOKUP(AE1172,'【参考】数式用3'!$AD$3:$BA$14,MATCH(N1172,'【参考】数式用3'!$AD$2:$BA$2,0)),"")</f>
        <v/>
      </c>
      <c r="U1172" s="835"/>
      <c r="V1172" s="842"/>
      <c r="W1172" s="843"/>
      <c r="X1172" s="852" t="str">
        <f>IFERROR(V1172*VLOOKUP(AF1172,'【参考】数式用3'!$AD$15:$BA$23,MATCH(N1172,'【参考】数式用3'!$AD$2:$BA$2,0)),"")</f>
        <v/>
      </c>
      <c r="Y1172" s="861"/>
      <c r="Z1172" s="864"/>
      <c r="AA1172" s="870"/>
      <c r="AB1172" s="852" t="str">
        <f>IFERROR(AA1172*VLOOKUP(AG1172,'【参考】数式用3'!$AD$24:$BA$27,MATCH(N1172,'【参考】数式用3'!$AD$2:$BA$2,0)),"")</f>
        <v/>
      </c>
      <c r="AC1172" s="878"/>
      <c r="AD1172" s="881" t="str">
        <f t="shared" si="72"/>
        <v/>
      </c>
      <c r="AE1172" s="884" t="str">
        <f t="shared" si="73"/>
        <v/>
      </c>
      <c r="AF1172" s="884" t="str">
        <f t="shared" si="74"/>
        <v/>
      </c>
      <c r="AG1172" s="884" t="str">
        <f t="shared" si="75"/>
        <v/>
      </c>
    </row>
    <row r="1173" spans="1:33" ht="24.9" customHeight="1">
      <c r="A1173" s="729">
        <v>1158</v>
      </c>
      <c r="B1173" s="742" t="str">
        <f>IF(基本情報入力シート!C1210="","",基本情報入力シート!C1210)</f>
        <v/>
      </c>
      <c r="C1173" s="750"/>
      <c r="D1173" s="750"/>
      <c r="E1173" s="750"/>
      <c r="F1173" s="750"/>
      <c r="G1173" s="750"/>
      <c r="H1173" s="750"/>
      <c r="I1173" s="761"/>
      <c r="J1173" s="767" t="str">
        <f>IF(基本情報入力シート!M1210="","",基本情報入力シート!M1210)</f>
        <v/>
      </c>
      <c r="K1173" s="768" t="str">
        <f>IF(基本情報入力シート!R1210="","",基本情報入力シート!R1210)</f>
        <v/>
      </c>
      <c r="L1173" s="768" t="str">
        <f>IF(基本情報入力シート!W1210="","",基本情報入力シート!W1210)</f>
        <v/>
      </c>
      <c r="M1173" s="784" t="str">
        <f>IF(基本情報入力シート!X1210="","",基本情報入力シート!X1210)</f>
        <v/>
      </c>
      <c r="N1173" s="796" t="str">
        <f>IF(基本情報入力シート!Y1210="","",基本情報入力シート!Y1210)</f>
        <v/>
      </c>
      <c r="O1173" s="804"/>
      <c r="P1173" s="808"/>
      <c r="Q1173" s="813"/>
      <c r="R1173" s="820"/>
      <c r="S1173" s="825"/>
      <c r="T1173" s="830" t="str">
        <f>IFERROR(S1173*VLOOKUP(AE1173,'【参考】数式用3'!$AD$3:$BA$14,MATCH(N1173,'【参考】数式用3'!$AD$2:$BA$2,0)),"")</f>
        <v/>
      </c>
      <c r="U1173" s="835"/>
      <c r="V1173" s="842"/>
      <c r="W1173" s="843"/>
      <c r="X1173" s="852" t="str">
        <f>IFERROR(V1173*VLOOKUP(AF1173,'【参考】数式用3'!$AD$15:$BA$23,MATCH(N1173,'【参考】数式用3'!$AD$2:$BA$2,0)),"")</f>
        <v/>
      </c>
      <c r="Y1173" s="861"/>
      <c r="Z1173" s="864"/>
      <c r="AA1173" s="870"/>
      <c r="AB1173" s="852" t="str">
        <f>IFERROR(AA1173*VLOOKUP(AG1173,'【参考】数式用3'!$AD$24:$BA$27,MATCH(N1173,'【参考】数式用3'!$AD$2:$BA$2,0)),"")</f>
        <v/>
      </c>
      <c r="AC1173" s="878"/>
      <c r="AD1173" s="881" t="str">
        <f t="shared" si="72"/>
        <v/>
      </c>
      <c r="AE1173" s="884" t="str">
        <f t="shared" si="73"/>
        <v/>
      </c>
      <c r="AF1173" s="884" t="str">
        <f t="shared" si="74"/>
        <v/>
      </c>
      <c r="AG1173" s="884" t="str">
        <f t="shared" si="75"/>
        <v/>
      </c>
    </row>
    <row r="1174" spans="1:33" ht="24.9" customHeight="1">
      <c r="A1174" s="729">
        <v>1159</v>
      </c>
      <c r="B1174" s="742" t="str">
        <f>IF(基本情報入力シート!C1211="","",基本情報入力シート!C1211)</f>
        <v/>
      </c>
      <c r="C1174" s="750"/>
      <c r="D1174" s="750"/>
      <c r="E1174" s="750"/>
      <c r="F1174" s="750"/>
      <c r="G1174" s="750"/>
      <c r="H1174" s="750"/>
      <c r="I1174" s="761"/>
      <c r="J1174" s="767" t="str">
        <f>IF(基本情報入力シート!M1211="","",基本情報入力シート!M1211)</f>
        <v/>
      </c>
      <c r="K1174" s="768" t="str">
        <f>IF(基本情報入力シート!R1211="","",基本情報入力シート!R1211)</f>
        <v/>
      </c>
      <c r="L1174" s="768" t="str">
        <f>IF(基本情報入力シート!W1211="","",基本情報入力シート!W1211)</f>
        <v/>
      </c>
      <c r="M1174" s="784" t="str">
        <f>IF(基本情報入力シート!X1211="","",基本情報入力シート!X1211)</f>
        <v/>
      </c>
      <c r="N1174" s="796" t="str">
        <f>IF(基本情報入力シート!Y1211="","",基本情報入力シート!Y1211)</f>
        <v/>
      </c>
      <c r="O1174" s="804"/>
      <c r="P1174" s="808"/>
      <c r="Q1174" s="813"/>
      <c r="R1174" s="820"/>
      <c r="S1174" s="825"/>
      <c r="T1174" s="830" t="str">
        <f>IFERROR(S1174*VLOOKUP(AE1174,'【参考】数式用3'!$AD$3:$BA$14,MATCH(N1174,'【参考】数式用3'!$AD$2:$BA$2,0)),"")</f>
        <v/>
      </c>
      <c r="U1174" s="835"/>
      <c r="V1174" s="842"/>
      <c r="W1174" s="843"/>
      <c r="X1174" s="852" t="str">
        <f>IFERROR(V1174*VLOOKUP(AF1174,'【参考】数式用3'!$AD$15:$BA$23,MATCH(N1174,'【参考】数式用3'!$AD$2:$BA$2,0)),"")</f>
        <v/>
      </c>
      <c r="Y1174" s="861"/>
      <c r="Z1174" s="864"/>
      <c r="AA1174" s="870"/>
      <c r="AB1174" s="852" t="str">
        <f>IFERROR(AA1174*VLOOKUP(AG1174,'【参考】数式用3'!$AD$24:$BA$27,MATCH(N1174,'【参考】数式用3'!$AD$2:$BA$2,0)),"")</f>
        <v/>
      </c>
      <c r="AC1174" s="878"/>
      <c r="AD1174" s="881" t="str">
        <f t="shared" si="72"/>
        <v/>
      </c>
      <c r="AE1174" s="884" t="str">
        <f t="shared" si="73"/>
        <v/>
      </c>
      <c r="AF1174" s="884" t="str">
        <f t="shared" si="74"/>
        <v/>
      </c>
      <c r="AG1174" s="884" t="str">
        <f t="shared" si="75"/>
        <v/>
      </c>
    </row>
    <row r="1175" spans="1:33" ht="24.9" customHeight="1">
      <c r="A1175" s="729">
        <v>1160</v>
      </c>
      <c r="B1175" s="742" t="str">
        <f>IF(基本情報入力シート!C1212="","",基本情報入力シート!C1212)</f>
        <v/>
      </c>
      <c r="C1175" s="750"/>
      <c r="D1175" s="750"/>
      <c r="E1175" s="750"/>
      <c r="F1175" s="750"/>
      <c r="G1175" s="750"/>
      <c r="H1175" s="750"/>
      <c r="I1175" s="761"/>
      <c r="J1175" s="767" t="str">
        <f>IF(基本情報入力シート!M1212="","",基本情報入力シート!M1212)</f>
        <v/>
      </c>
      <c r="K1175" s="768" t="str">
        <f>IF(基本情報入力シート!R1212="","",基本情報入力シート!R1212)</f>
        <v/>
      </c>
      <c r="L1175" s="768" t="str">
        <f>IF(基本情報入力シート!W1212="","",基本情報入力シート!W1212)</f>
        <v/>
      </c>
      <c r="M1175" s="784" t="str">
        <f>IF(基本情報入力シート!X1212="","",基本情報入力シート!X1212)</f>
        <v/>
      </c>
      <c r="N1175" s="796" t="str">
        <f>IF(基本情報入力シート!Y1212="","",基本情報入力シート!Y1212)</f>
        <v/>
      </c>
      <c r="O1175" s="804"/>
      <c r="P1175" s="808"/>
      <c r="Q1175" s="813"/>
      <c r="R1175" s="820"/>
      <c r="S1175" s="825"/>
      <c r="T1175" s="830" t="str">
        <f>IFERROR(S1175*VLOOKUP(AE1175,'【参考】数式用3'!$AD$3:$BA$14,MATCH(N1175,'【参考】数式用3'!$AD$2:$BA$2,0)),"")</f>
        <v/>
      </c>
      <c r="U1175" s="835"/>
      <c r="V1175" s="842"/>
      <c r="W1175" s="843"/>
      <c r="X1175" s="852" t="str">
        <f>IFERROR(V1175*VLOOKUP(AF1175,'【参考】数式用3'!$AD$15:$BA$23,MATCH(N1175,'【参考】数式用3'!$AD$2:$BA$2,0)),"")</f>
        <v/>
      </c>
      <c r="Y1175" s="861"/>
      <c r="Z1175" s="864"/>
      <c r="AA1175" s="870"/>
      <c r="AB1175" s="852" t="str">
        <f>IFERROR(AA1175*VLOOKUP(AG1175,'【参考】数式用3'!$AD$24:$BA$27,MATCH(N1175,'【参考】数式用3'!$AD$2:$BA$2,0)),"")</f>
        <v/>
      </c>
      <c r="AC1175" s="878"/>
      <c r="AD1175" s="881" t="str">
        <f t="shared" si="72"/>
        <v/>
      </c>
      <c r="AE1175" s="884" t="str">
        <f t="shared" si="73"/>
        <v/>
      </c>
      <c r="AF1175" s="884" t="str">
        <f t="shared" si="74"/>
        <v/>
      </c>
      <c r="AG1175" s="884" t="str">
        <f t="shared" si="75"/>
        <v/>
      </c>
    </row>
    <row r="1176" spans="1:33" ht="24.9" customHeight="1">
      <c r="A1176" s="729">
        <v>1161</v>
      </c>
      <c r="B1176" s="742" t="str">
        <f>IF(基本情報入力シート!C1213="","",基本情報入力シート!C1213)</f>
        <v/>
      </c>
      <c r="C1176" s="750"/>
      <c r="D1176" s="750"/>
      <c r="E1176" s="750"/>
      <c r="F1176" s="750"/>
      <c r="G1176" s="750"/>
      <c r="H1176" s="750"/>
      <c r="I1176" s="761"/>
      <c r="J1176" s="767" t="str">
        <f>IF(基本情報入力シート!M1213="","",基本情報入力シート!M1213)</f>
        <v/>
      </c>
      <c r="K1176" s="768" t="str">
        <f>IF(基本情報入力シート!R1213="","",基本情報入力シート!R1213)</f>
        <v/>
      </c>
      <c r="L1176" s="768" t="str">
        <f>IF(基本情報入力シート!W1213="","",基本情報入力シート!W1213)</f>
        <v/>
      </c>
      <c r="M1176" s="784" t="str">
        <f>IF(基本情報入力シート!X1213="","",基本情報入力シート!X1213)</f>
        <v/>
      </c>
      <c r="N1176" s="796" t="str">
        <f>IF(基本情報入力シート!Y1213="","",基本情報入力シート!Y1213)</f>
        <v/>
      </c>
      <c r="O1176" s="804"/>
      <c r="P1176" s="808"/>
      <c r="Q1176" s="813"/>
      <c r="R1176" s="820"/>
      <c r="S1176" s="825"/>
      <c r="T1176" s="830" t="str">
        <f>IFERROR(S1176*VLOOKUP(AE1176,'【参考】数式用3'!$AD$3:$BA$14,MATCH(N1176,'【参考】数式用3'!$AD$2:$BA$2,0)),"")</f>
        <v/>
      </c>
      <c r="U1176" s="835"/>
      <c r="V1176" s="842"/>
      <c r="W1176" s="843"/>
      <c r="X1176" s="852" t="str">
        <f>IFERROR(V1176*VLOOKUP(AF1176,'【参考】数式用3'!$AD$15:$BA$23,MATCH(N1176,'【参考】数式用3'!$AD$2:$BA$2,0)),"")</f>
        <v/>
      </c>
      <c r="Y1176" s="861"/>
      <c r="Z1176" s="864"/>
      <c r="AA1176" s="870"/>
      <c r="AB1176" s="852" t="str">
        <f>IFERROR(AA1176*VLOOKUP(AG1176,'【参考】数式用3'!$AD$24:$BA$27,MATCH(N1176,'【参考】数式用3'!$AD$2:$BA$2,0)),"")</f>
        <v/>
      </c>
      <c r="AC1176" s="878"/>
      <c r="AD1176" s="881" t="str">
        <f t="shared" si="72"/>
        <v/>
      </c>
      <c r="AE1176" s="884" t="str">
        <f t="shared" si="73"/>
        <v/>
      </c>
      <c r="AF1176" s="884" t="str">
        <f t="shared" si="74"/>
        <v/>
      </c>
      <c r="AG1176" s="884" t="str">
        <f t="shared" si="75"/>
        <v/>
      </c>
    </row>
    <row r="1177" spans="1:33" ht="24.9" customHeight="1">
      <c r="A1177" s="729">
        <v>1162</v>
      </c>
      <c r="B1177" s="742" t="str">
        <f>IF(基本情報入力シート!C1214="","",基本情報入力シート!C1214)</f>
        <v/>
      </c>
      <c r="C1177" s="750"/>
      <c r="D1177" s="750"/>
      <c r="E1177" s="750"/>
      <c r="F1177" s="750"/>
      <c r="G1177" s="750"/>
      <c r="H1177" s="750"/>
      <c r="I1177" s="761"/>
      <c r="J1177" s="767" t="str">
        <f>IF(基本情報入力シート!M1214="","",基本情報入力シート!M1214)</f>
        <v/>
      </c>
      <c r="K1177" s="768" t="str">
        <f>IF(基本情報入力シート!R1214="","",基本情報入力シート!R1214)</f>
        <v/>
      </c>
      <c r="L1177" s="768" t="str">
        <f>IF(基本情報入力シート!W1214="","",基本情報入力シート!W1214)</f>
        <v/>
      </c>
      <c r="M1177" s="784" t="str">
        <f>IF(基本情報入力シート!X1214="","",基本情報入力シート!X1214)</f>
        <v/>
      </c>
      <c r="N1177" s="796" t="str">
        <f>IF(基本情報入力シート!Y1214="","",基本情報入力シート!Y1214)</f>
        <v/>
      </c>
      <c r="O1177" s="804"/>
      <c r="P1177" s="808"/>
      <c r="Q1177" s="813"/>
      <c r="R1177" s="820"/>
      <c r="S1177" s="825"/>
      <c r="T1177" s="830" t="str">
        <f>IFERROR(S1177*VLOOKUP(AE1177,'【参考】数式用3'!$AD$3:$BA$14,MATCH(N1177,'【参考】数式用3'!$AD$2:$BA$2,0)),"")</f>
        <v/>
      </c>
      <c r="U1177" s="835"/>
      <c r="V1177" s="842"/>
      <c r="W1177" s="843"/>
      <c r="X1177" s="852" t="str">
        <f>IFERROR(V1177*VLOOKUP(AF1177,'【参考】数式用3'!$AD$15:$BA$23,MATCH(N1177,'【参考】数式用3'!$AD$2:$BA$2,0)),"")</f>
        <v/>
      </c>
      <c r="Y1177" s="861"/>
      <c r="Z1177" s="864"/>
      <c r="AA1177" s="870"/>
      <c r="AB1177" s="852" t="str">
        <f>IFERROR(AA1177*VLOOKUP(AG1177,'【参考】数式用3'!$AD$24:$BA$27,MATCH(N1177,'【参考】数式用3'!$AD$2:$BA$2,0)),"")</f>
        <v/>
      </c>
      <c r="AC1177" s="878"/>
      <c r="AD1177" s="881" t="str">
        <f t="shared" si="72"/>
        <v/>
      </c>
      <c r="AE1177" s="884" t="str">
        <f t="shared" si="73"/>
        <v/>
      </c>
      <c r="AF1177" s="884" t="str">
        <f t="shared" si="74"/>
        <v/>
      </c>
      <c r="AG1177" s="884" t="str">
        <f t="shared" si="75"/>
        <v/>
      </c>
    </row>
    <row r="1178" spans="1:33" ht="24.9" customHeight="1">
      <c r="A1178" s="729">
        <v>1163</v>
      </c>
      <c r="B1178" s="742" t="str">
        <f>IF(基本情報入力シート!C1215="","",基本情報入力シート!C1215)</f>
        <v/>
      </c>
      <c r="C1178" s="750"/>
      <c r="D1178" s="750"/>
      <c r="E1178" s="750"/>
      <c r="F1178" s="750"/>
      <c r="G1178" s="750"/>
      <c r="H1178" s="750"/>
      <c r="I1178" s="761"/>
      <c r="J1178" s="767" t="str">
        <f>IF(基本情報入力シート!M1215="","",基本情報入力シート!M1215)</f>
        <v/>
      </c>
      <c r="K1178" s="768" t="str">
        <f>IF(基本情報入力シート!R1215="","",基本情報入力シート!R1215)</f>
        <v/>
      </c>
      <c r="L1178" s="768" t="str">
        <f>IF(基本情報入力シート!W1215="","",基本情報入力シート!W1215)</f>
        <v/>
      </c>
      <c r="M1178" s="784" t="str">
        <f>IF(基本情報入力シート!X1215="","",基本情報入力シート!X1215)</f>
        <v/>
      </c>
      <c r="N1178" s="796" t="str">
        <f>IF(基本情報入力シート!Y1215="","",基本情報入力シート!Y1215)</f>
        <v/>
      </c>
      <c r="O1178" s="804"/>
      <c r="P1178" s="808"/>
      <c r="Q1178" s="813"/>
      <c r="R1178" s="820"/>
      <c r="S1178" s="825"/>
      <c r="T1178" s="830" t="str">
        <f>IFERROR(S1178*VLOOKUP(AE1178,'【参考】数式用3'!$AD$3:$BA$14,MATCH(N1178,'【参考】数式用3'!$AD$2:$BA$2,0)),"")</f>
        <v/>
      </c>
      <c r="U1178" s="835"/>
      <c r="V1178" s="842"/>
      <c r="W1178" s="843"/>
      <c r="X1178" s="852" t="str">
        <f>IFERROR(V1178*VLOOKUP(AF1178,'【参考】数式用3'!$AD$15:$BA$23,MATCH(N1178,'【参考】数式用3'!$AD$2:$BA$2,0)),"")</f>
        <v/>
      </c>
      <c r="Y1178" s="861"/>
      <c r="Z1178" s="864"/>
      <c r="AA1178" s="870"/>
      <c r="AB1178" s="852" t="str">
        <f>IFERROR(AA1178*VLOOKUP(AG1178,'【参考】数式用3'!$AD$24:$BA$27,MATCH(N1178,'【参考】数式用3'!$AD$2:$BA$2,0)),"")</f>
        <v/>
      </c>
      <c r="AC1178" s="878"/>
      <c r="AD1178" s="881" t="str">
        <f t="shared" si="72"/>
        <v/>
      </c>
      <c r="AE1178" s="884" t="str">
        <f t="shared" si="73"/>
        <v/>
      </c>
      <c r="AF1178" s="884" t="str">
        <f t="shared" si="74"/>
        <v/>
      </c>
      <c r="AG1178" s="884" t="str">
        <f t="shared" si="75"/>
        <v/>
      </c>
    </row>
    <row r="1179" spans="1:33" ht="24.9" customHeight="1">
      <c r="A1179" s="729">
        <v>1164</v>
      </c>
      <c r="B1179" s="742" t="str">
        <f>IF(基本情報入力シート!C1216="","",基本情報入力シート!C1216)</f>
        <v/>
      </c>
      <c r="C1179" s="750"/>
      <c r="D1179" s="750"/>
      <c r="E1179" s="750"/>
      <c r="F1179" s="750"/>
      <c r="G1179" s="750"/>
      <c r="H1179" s="750"/>
      <c r="I1179" s="761"/>
      <c r="J1179" s="767" t="str">
        <f>IF(基本情報入力シート!M1216="","",基本情報入力シート!M1216)</f>
        <v/>
      </c>
      <c r="K1179" s="768" t="str">
        <f>IF(基本情報入力シート!R1216="","",基本情報入力シート!R1216)</f>
        <v/>
      </c>
      <c r="L1179" s="768" t="str">
        <f>IF(基本情報入力シート!W1216="","",基本情報入力シート!W1216)</f>
        <v/>
      </c>
      <c r="M1179" s="784" t="str">
        <f>IF(基本情報入力シート!X1216="","",基本情報入力シート!X1216)</f>
        <v/>
      </c>
      <c r="N1179" s="796" t="str">
        <f>IF(基本情報入力シート!Y1216="","",基本情報入力シート!Y1216)</f>
        <v/>
      </c>
      <c r="O1179" s="804"/>
      <c r="P1179" s="808"/>
      <c r="Q1179" s="813"/>
      <c r="R1179" s="820"/>
      <c r="S1179" s="825"/>
      <c r="T1179" s="830" t="str">
        <f>IFERROR(S1179*VLOOKUP(AE1179,'【参考】数式用3'!$AD$3:$BA$14,MATCH(N1179,'【参考】数式用3'!$AD$2:$BA$2,0)),"")</f>
        <v/>
      </c>
      <c r="U1179" s="835"/>
      <c r="V1179" s="842"/>
      <c r="W1179" s="843"/>
      <c r="X1179" s="852" t="str">
        <f>IFERROR(V1179*VLOOKUP(AF1179,'【参考】数式用3'!$AD$15:$BA$23,MATCH(N1179,'【参考】数式用3'!$AD$2:$BA$2,0)),"")</f>
        <v/>
      </c>
      <c r="Y1179" s="861"/>
      <c r="Z1179" s="864"/>
      <c r="AA1179" s="870"/>
      <c r="AB1179" s="852" t="str">
        <f>IFERROR(AA1179*VLOOKUP(AG1179,'【参考】数式用3'!$AD$24:$BA$27,MATCH(N1179,'【参考】数式用3'!$AD$2:$BA$2,0)),"")</f>
        <v/>
      </c>
      <c r="AC1179" s="878"/>
      <c r="AD1179" s="881" t="str">
        <f t="shared" si="72"/>
        <v/>
      </c>
      <c r="AE1179" s="884" t="str">
        <f t="shared" si="73"/>
        <v/>
      </c>
      <c r="AF1179" s="884" t="str">
        <f t="shared" si="74"/>
        <v/>
      </c>
      <c r="AG1179" s="884" t="str">
        <f t="shared" si="75"/>
        <v/>
      </c>
    </row>
    <row r="1180" spans="1:33" ht="24.9" customHeight="1">
      <c r="A1180" s="729">
        <v>1165</v>
      </c>
      <c r="B1180" s="742" t="str">
        <f>IF(基本情報入力シート!C1217="","",基本情報入力シート!C1217)</f>
        <v/>
      </c>
      <c r="C1180" s="750"/>
      <c r="D1180" s="750"/>
      <c r="E1180" s="750"/>
      <c r="F1180" s="750"/>
      <c r="G1180" s="750"/>
      <c r="H1180" s="750"/>
      <c r="I1180" s="761"/>
      <c r="J1180" s="767" t="str">
        <f>IF(基本情報入力シート!M1217="","",基本情報入力シート!M1217)</f>
        <v/>
      </c>
      <c r="K1180" s="768" t="str">
        <f>IF(基本情報入力シート!R1217="","",基本情報入力シート!R1217)</f>
        <v/>
      </c>
      <c r="L1180" s="768" t="str">
        <f>IF(基本情報入力シート!W1217="","",基本情報入力シート!W1217)</f>
        <v/>
      </c>
      <c r="M1180" s="784" t="str">
        <f>IF(基本情報入力シート!X1217="","",基本情報入力シート!X1217)</f>
        <v/>
      </c>
      <c r="N1180" s="796" t="str">
        <f>IF(基本情報入力シート!Y1217="","",基本情報入力シート!Y1217)</f>
        <v/>
      </c>
      <c r="O1180" s="804"/>
      <c r="P1180" s="808"/>
      <c r="Q1180" s="813"/>
      <c r="R1180" s="820"/>
      <c r="S1180" s="825"/>
      <c r="T1180" s="830" t="str">
        <f>IFERROR(S1180*VLOOKUP(AE1180,'【参考】数式用3'!$AD$3:$BA$14,MATCH(N1180,'【参考】数式用3'!$AD$2:$BA$2,0)),"")</f>
        <v/>
      </c>
      <c r="U1180" s="835"/>
      <c r="V1180" s="842"/>
      <c r="W1180" s="843"/>
      <c r="X1180" s="852" t="str">
        <f>IFERROR(V1180*VLOOKUP(AF1180,'【参考】数式用3'!$AD$15:$BA$23,MATCH(N1180,'【参考】数式用3'!$AD$2:$BA$2,0)),"")</f>
        <v/>
      </c>
      <c r="Y1180" s="861"/>
      <c r="Z1180" s="864"/>
      <c r="AA1180" s="870"/>
      <c r="AB1180" s="852" t="str">
        <f>IFERROR(AA1180*VLOOKUP(AG1180,'【参考】数式用3'!$AD$24:$BA$27,MATCH(N1180,'【参考】数式用3'!$AD$2:$BA$2,0)),"")</f>
        <v/>
      </c>
      <c r="AC1180" s="878"/>
      <c r="AD1180" s="881" t="str">
        <f t="shared" si="72"/>
        <v/>
      </c>
      <c r="AE1180" s="884" t="str">
        <f t="shared" si="73"/>
        <v/>
      </c>
      <c r="AF1180" s="884" t="str">
        <f t="shared" si="74"/>
        <v/>
      </c>
      <c r="AG1180" s="884" t="str">
        <f t="shared" si="75"/>
        <v/>
      </c>
    </row>
    <row r="1181" spans="1:33" ht="24.9" customHeight="1">
      <c r="A1181" s="729">
        <v>1166</v>
      </c>
      <c r="B1181" s="742" t="str">
        <f>IF(基本情報入力シート!C1218="","",基本情報入力シート!C1218)</f>
        <v/>
      </c>
      <c r="C1181" s="750"/>
      <c r="D1181" s="750"/>
      <c r="E1181" s="750"/>
      <c r="F1181" s="750"/>
      <c r="G1181" s="750"/>
      <c r="H1181" s="750"/>
      <c r="I1181" s="761"/>
      <c r="J1181" s="767" t="str">
        <f>IF(基本情報入力シート!M1218="","",基本情報入力シート!M1218)</f>
        <v/>
      </c>
      <c r="K1181" s="768" t="str">
        <f>IF(基本情報入力シート!R1218="","",基本情報入力シート!R1218)</f>
        <v/>
      </c>
      <c r="L1181" s="768" t="str">
        <f>IF(基本情報入力シート!W1218="","",基本情報入力シート!W1218)</f>
        <v/>
      </c>
      <c r="M1181" s="784" t="str">
        <f>IF(基本情報入力シート!X1218="","",基本情報入力シート!X1218)</f>
        <v/>
      </c>
      <c r="N1181" s="796" t="str">
        <f>IF(基本情報入力シート!Y1218="","",基本情報入力シート!Y1218)</f>
        <v/>
      </c>
      <c r="O1181" s="804"/>
      <c r="P1181" s="808"/>
      <c r="Q1181" s="813"/>
      <c r="R1181" s="820"/>
      <c r="S1181" s="825"/>
      <c r="T1181" s="830" t="str">
        <f>IFERROR(S1181*VLOOKUP(AE1181,'【参考】数式用3'!$AD$3:$BA$14,MATCH(N1181,'【参考】数式用3'!$AD$2:$BA$2,0)),"")</f>
        <v/>
      </c>
      <c r="U1181" s="835"/>
      <c r="V1181" s="842"/>
      <c r="W1181" s="843"/>
      <c r="X1181" s="852" t="str">
        <f>IFERROR(V1181*VLOOKUP(AF1181,'【参考】数式用3'!$AD$15:$BA$23,MATCH(N1181,'【参考】数式用3'!$AD$2:$BA$2,0)),"")</f>
        <v/>
      </c>
      <c r="Y1181" s="861"/>
      <c r="Z1181" s="864"/>
      <c r="AA1181" s="870"/>
      <c r="AB1181" s="852" t="str">
        <f>IFERROR(AA1181*VLOOKUP(AG1181,'【参考】数式用3'!$AD$24:$BA$27,MATCH(N1181,'【参考】数式用3'!$AD$2:$BA$2,0)),"")</f>
        <v/>
      </c>
      <c r="AC1181" s="878"/>
      <c r="AD1181" s="881" t="str">
        <f t="shared" si="72"/>
        <v/>
      </c>
      <c r="AE1181" s="884" t="str">
        <f t="shared" si="73"/>
        <v/>
      </c>
      <c r="AF1181" s="884" t="str">
        <f t="shared" si="74"/>
        <v/>
      </c>
      <c r="AG1181" s="884" t="str">
        <f t="shared" si="75"/>
        <v/>
      </c>
    </row>
    <row r="1182" spans="1:33" ht="24.9" customHeight="1">
      <c r="A1182" s="729">
        <v>1167</v>
      </c>
      <c r="B1182" s="742" t="str">
        <f>IF(基本情報入力シート!C1219="","",基本情報入力シート!C1219)</f>
        <v/>
      </c>
      <c r="C1182" s="750"/>
      <c r="D1182" s="750"/>
      <c r="E1182" s="750"/>
      <c r="F1182" s="750"/>
      <c r="G1182" s="750"/>
      <c r="H1182" s="750"/>
      <c r="I1182" s="761"/>
      <c r="J1182" s="767" t="str">
        <f>IF(基本情報入力シート!M1219="","",基本情報入力シート!M1219)</f>
        <v/>
      </c>
      <c r="K1182" s="768" t="str">
        <f>IF(基本情報入力シート!R1219="","",基本情報入力シート!R1219)</f>
        <v/>
      </c>
      <c r="L1182" s="768" t="str">
        <f>IF(基本情報入力シート!W1219="","",基本情報入力シート!W1219)</f>
        <v/>
      </c>
      <c r="M1182" s="784" t="str">
        <f>IF(基本情報入力シート!X1219="","",基本情報入力シート!X1219)</f>
        <v/>
      </c>
      <c r="N1182" s="796" t="str">
        <f>IF(基本情報入力シート!Y1219="","",基本情報入力シート!Y1219)</f>
        <v/>
      </c>
      <c r="O1182" s="804"/>
      <c r="P1182" s="808"/>
      <c r="Q1182" s="813"/>
      <c r="R1182" s="820"/>
      <c r="S1182" s="825"/>
      <c r="T1182" s="830" t="str">
        <f>IFERROR(S1182*VLOOKUP(AE1182,'【参考】数式用3'!$AD$3:$BA$14,MATCH(N1182,'【参考】数式用3'!$AD$2:$BA$2,0)),"")</f>
        <v/>
      </c>
      <c r="U1182" s="835"/>
      <c r="V1182" s="842"/>
      <c r="W1182" s="843"/>
      <c r="X1182" s="852" t="str">
        <f>IFERROR(V1182*VLOOKUP(AF1182,'【参考】数式用3'!$AD$15:$BA$23,MATCH(N1182,'【参考】数式用3'!$AD$2:$BA$2,0)),"")</f>
        <v/>
      </c>
      <c r="Y1182" s="861"/>
      <c r="Z1182" s="864"/>
      <c r="AA1182" s="870"/>
      <c r="AB1182" s="852" t="str">
        <f>IFERROR(AA1182*VLOOKUP(AG1182,'【参考】数式用3'!$AD$24:$BA$27,MATCH(N1182,'【参考】数式用3'!$AD$2:$BA$2,0)),"")</f>
        <v/>
      </c>
      <c r="AC1182" s="878"/>
      <c r="AD1182" s="881" t="str">
        <f t="shared" si="72"/>
        <v/>
      </c>
      <c r="AE1182" s="884" t="str">
        <f t="shared" si="73"/>
        <v/>
      </c>
      <c r="AF1182" s="884" t="str">
        <f t="shared" si="74"/>
        <v/>
      </c>
      <c r="AG1182" s="884" t="str">
        <f t="shared" si="75"/>
        <v/>
      </c>
    </row>
    <row r="1183" spans="1:33" ht="24.9" customHeight="1">
      <c r="A1183" s="729">
        <v>1168</v>
      </c>
      <c r="B1183" s="742" t="str">
        <f>IF(基本情報入力シート!C1220="","",基本情報入力シート!C1220)</f>
        <v/>
      </c>
      <c r="C1183" s="750"/>
      <c r="D1183" s="750"/>
      <c r="E1183" s="750"/>
      <c r="F1183" s="750"/>
      <c r="G1183" s="750"/>
      <c r="H1183" s="750"/>
      <c r="I1183" s="761"/>
      <c r="J1183" s="767" t="str">
        <f>IF(基本情報入力シート!M1220="","",基本情報入力シート!M1220)</f>
        <v/>
      </c>
      <c r="K1183" s="768" t="str">
        <f>IF(基本情報入力シート!R1220="","",基本情報入力シート!R1220)</f>
        <v/>
      </c>
      <c r="L1183" s="768" t="str">
        <f>IF(基本情報入力シート!W1220="","",基本情報入力シート!W1220)</f>
        <v/>
      </c>
      <c r="M1183" s="784" t="str">
        <f>IF(基本情報入力シート!X1220="","",基本情報入力シート!X1220)</f>
        <v/>
      </c>
      <c r="N1183" s="796" t="str">
        <f>IF(基本情報入力シート!Y1220="","",基本情報入力シート!Y1220)</f>
        <v/>
      </c>
      <c r="O1183" s="804"/>
      <c r="P1183" s="808"/>
      <c r="Q1183" s="813"/>
      <c r="R1183" s="820"/>
      <c r="S1183" s="825"/>
      <c r="T1183" s="830" t="str">
        <f>IFERROR(S1183*VLOOKUP(AE1183,'【参考】数式用3'!$AD$3:$BA$14,MATCH(N1183,'【参考】数式用3'!$AD$2:$BA$2,0)),"")</f>
        <v/>
      </c>
      <c r="U1183" s="835"/>
      <c r="V1183" s="842"/>
      <c r="W1183" s="843"/>
      <c r="X1183" s="852" t="str">
        <f>IFERROR(V1183*VLOOKUP(AF1183,'【参考】数式用3'!$AD$15:$BA$23,MATCH(N1183,'【参考】数式用3'!$AD$2:$BA$2,0)),"")</f>
        <v/>
      </c>
      <c r="Y1183" s="861"/>
      <c r="Z1183" s="864"/>
      <c r="AA1183" s="870"/>
      <c r="AB1183" s="852" t="str">
        <f>IFERROR(AA1183*VLOOKUP(AG1183,'【参考】数式用3'!$AD$24:$BA$27,MATCH(N1183,'【参考】数式用3'!$AD$2:$BA$2,0)),"")</f>
        <v/>
      </c>
      <c r="AC1183" s="878"/>
      <c r="AD1183" s="881" t="str">
        <f t="shared" si="72"/>
        <v/>
      </c>
      <c r="AE1183" s="884" t="str">
        <f t="shared" si="73"/>
        <v/>
      </c>
      <c r="AF1183" s="884" t="str">
        <f t="shared" si="74"/>
        <v/>
      </c>
      <c r="AG1183" s="884" t="str">
        <f t="shared" si="75"/>
        <v/>
      </c>
    </row>
    <row r="1184" spans="1:33" ht="24.9" customHeight="1">
      <c r="A1184" s="729">
        <v>1169</v>
      </c>
      <c r="B1184" s="742" t="str">
        <f>IF(基本情報入力シート!C1221="","",基本情報入力シート!C1221)</f>
        <v/>
      </c>
      <c r="C1184" s="750"/>
      <c r="D1184" s="750"/>
      <c r="E1184" s="750"/>
      <c r="F1184" s="750"/>
      <c r="G1184" s="750"/>
      <c r="H1184" s="750"/>
      <c r="I1184" s="761"/>
      <c r="J1184" s="767" t="str">
        <f>IF(基本情報入力シート!M1221="","",基本情報入力シート!M1221)</f>
        <v/>
      </c>
      <c r="K1184" s="768" t="str">
        <f>IF(基本情報入力シート!R1221="","",基本情報入力シート!R1221)</f>
        <v/>
      </c>
      <c r="L1184" s="768" t="str">
        <f>IF(基本情報入力シート!W1221="","",基本情報入力シート!W1221)</f>
        <v/>
      </c>
      <c r="M1184" s="784" t="str">
        <f>IF(基本情報入力シート!X1221="","",基本情報入力シート!X1221)</f>
        <v/>
      </c>
      <c r="N1184" s="796" t="str">
        <f>IF(基本情報入力シート!Y1221="","",基本情報入力シート!Y1221)</f>
        <v/>
      </c>
      <c r="O1184" s="804"/>
      <c r="P1184" s="808"/>
      <c r="Q1184" s="813"/>
      <c r="R1184" s="820"/>
      <c r="S1184" s="825"/>
      <c r="T1184" s="830" t="str">
        <f>IFERROR(S1184*VLOOKUP(AE1184,'【参考】数式用3'!$AD$3:$BA$14,MATCH(N1184,'【参考】数式用3'!$AD$2:$BA$2,0)),"")</f>
        <v/>
      </c>
      <c r="U1184" s="835"/>
      <c r="V1184" s="842"/>
      <c r="W1184" s="843"/>
      <c r="X1184" s="852" t="str">
        <f>IFERROR(V1184*VLOOKUP(AF1184,'【参考】数式用3'!$AD$15:$BA$23,MATCH(N1184,'【参考】数式用3'!$AD$2:$BA$2,0)),"")</f>
        <v/>
      </c>
      <c r="Y1184" s="861"/>
      <c r="Z1184" s="864"/>
      <c r="AA1184" s="870"/>
      <c r="AB1184" s="852" t="str">
        <f>IFERROR(AA1184*VLOOKUP(AG1184,'【参考】数式用3'!$AD$24:$BA$27,MATCH(N1184,'【参考】数式用3'!$AD$2:$BA$2,0)),"")</f>
        <v/>
      </c>
      <c r="AC1184" s="878"/>
      <c r="AD1184" s="881" t="str">
        <f t="shared" si="72"/>
        <v/>
      </c>
      <c r="AE1184" s="884" t="str">
        <f t="shared" si="73"/>
        <v/>
      </c>
      <c r="AF1184" s="884" t="str">
        <f t="shared" si="74"/>
        <v/>
      </c>
      <c r="AG1184" s="884" t="str">
        <f t="shared" si="75"/>
        <v/>
      </c>
    </row>
    <row r="1185" spans="1:33" ht="24.9" customHeight="1">
      <c r="A1185" s="729">
        <v>1170</v>
      </c>
      <c r="B1185" s="742" t="str">
        <f>IF(基本情報入力シート!C1222="","",基本情報入力シート!C1222)</f>
        <v/>
      </c>
      <c r="C1185" s="750"/>
      <c r="D1185" s="750"/>
      <c r="E1185" s="750"/>
      <c r="F1185" s="750"/>
      <c r="G1185" s="750"/>
      <c r="H1185" s="750"/>
      <c r="I1185" s="761"/>
      <c r="J1185" s="767" t="str">
        <f>IF(基本情報入力シート!M1222="","",基本情報入力シート!M1222)</f>
        <v/>
      </c>
      <c r="K1185" s="768" t="str">
        <f>IF(基本情報入力シート!R1222="","",基本情報入力シート!R1222)</f>
        <v/>
      </c>
      <c r="L1185" s="768" t="str">
        <f>IF(基本情報入力シート!W1222="","",基本情報入力シート!W1222)</f>
        <v/>
      </c>
      <c r="M1185" s="784" t="str">
        <f>IF(基本情報入力シート!X1222="","",基本情報入力シート!X1222)</f>
        <v/>
      </c>
      <c r="N1185" s="796" t="str">
        <f>IF(基本情報入力シート!Y1222="","",基本情報入力シート!Y1222)</f>
        <v/>
      </c>
      <c r="O1185" s="804"/>
      <c r="P1185" s="808"/>
      <c r="Q1185" s="813"/>
      <c r="R1185" s="820"/>
      <c r="S1185" s="825"/>
      <c r="T1185" s="830" t="str">
        <f>IFERROR(S1185*VLOOKUP(AE1185,'【参考】数式用3'!$AD$3:$BA$14,MATCH(N1185,'【参考】数式用3'!$AD$2:$BA$2,0)),"")</f>
        <v/>
      </c>
      <c r="U1185" s="835"/>
      <c r="V1185" s="842"/>
      <c r="W1185" s="843"/>
      <c r="X1185" s="852" t="str">
        <f>IFERROR(V1185*VLOOKUP(AF1185,'【参考】数式用3'!$AD$15:$BA$23,MATCH(N1185,'【参考】数式用3'!$AD$2:$BA$2,0)),"")</f>
        <v/>
      </c>
      <c r="Y1185" s="861"/>
      <c r="Z1185" s="864"/>
      <c r="AA1185" s="870"/>
      <c r="AB1185" s="852" t="str">
        <f>IFERROR(AA1185*VLOOKUP(AG1185,'【参考】数式用3'!$AD$24:$BA$27,MATCH(N1185,'【参考】数式用3'!$AD$2:$BA$2,0)),"")</f>
        <v/>
      </c>
      <c r="AC1185" s="878"/>
      <c r="AD1185" s="881" t="str">
        <f t="shared" si="72"/>
        <v/>
      </c>
      <c r="AE1185" s="884" t="str">
        <f t="shared" si="73"/>
        <v/>
      </c>
      <c r="AF1185" s="884" t="str">
        <f t="shared" si="74"/>
        <v/>
      </c>
      <c r="AG1185" s="884" t="str">
        <f t="shared" si="75"/>
        <v/>
      </c>
    </row>
    <row r="1186" spans="1:33" ht="24.9" customHeight="1">
      <c r="A1186" s="729">
        <v>1171</v>
      </c>
      <c r="B1186" s="742" t="str">
        <f>IF(基本情報入力シート!C1223="","",基本情報入力シート!C1223)</f>
        <v/>
      </c>
      <c r="C1186" s="750"/>
      <c r="D1186" s="750"/>
      <c r="E1186" s="750"/>
      <c r="F1186" s="750"/>
      <c r="G1186" s="750"/>
      <c r="H1186" s="750"/>
      <c r="I1186" s="761"/>
      <c r="J1186" s="767" t="str">
        <f>IF(基本情報入力シート!M1223="","",基本情報入力シート!M1223)</f>
        <v/>
      </c>
      <c r="K1186" s="768" t="str">
        <f>IF(基本情報入力シート!R1223="","",基本情報入力シート!R1223)</f>
        <v/>
      </c>
      <c r="L1186" s="768" t="str">
        <f>IF(基本情報入力シート!W1223="","",基本情報入力シート!W1223)</f>
        <v/>
      </c>
      <c r="M1186" s="784" t="str">
        <f>IF(基本情報入力シート!X1223="","",基本情報入力シート!X1223)</f>
        <v/>
      </c>
      <c r="N1186" s="796" t="str">
        <f>IF(基本情報入力シート!Y1223="","",基本情報入力シート!Y1223)</f>
        <v/>
      </c>
      <c r="O1186" s="804"/>
      <c r="P1186" s="808"/>
      <c r="Q1186" s="813"/>
      <c r="R1186" s="820"/>
      <c r="S1186" s="825"/>
      <c r="T1186" s="830" t="str">
        <f>IFERROR(S1186*VLOOKUP(AE1186,'【参考】数式用3'!$AD$3:$BA$14,MATCH(N1186,'【参考】数式用3'!$AD$2:$BA$2,0)),"")</f>
        <v/>
      </c>
      <c r="U1186" s="835"/>
      <c r="V1186" s="842"/>
      <c r="W1186" s="843"/>
      <c r="X1186" s="852" t="str">
        <f>IFERROR(V1186*VLOOKUP(AF1186,'【参考】数式用3'!$AD$15:$BA$23,MATCH(N1186,'【参考】数式用3'!$AD$2:$BA$2,0)),"")</f>
        <v/>
      </c>
      <c r="Y1186" s="861"/>
      <c r="Z1186" s="864"/>
      <c r="AA1186" s="870"/>
      <c r="AB1186" s="852" t="str">
        <f>IFERROR(AA1186*VLOOKUP(AG1186,'【参考】数式用3'!$AD$24:$BA$27,MATCH(N1186,'【参考】数式用3'!$AD$2:$BA$2,0)),"")</f>
        <v/>
      </c>
      <c r="AC1186" s="878"/>
      <c r="AD1186" s="881" t="str">
        <f t="shared" si="72"/>
        <v/>
      </c>
      <c r="AE1186" s="884" t="str">
        <f t="shared" si="73"/>
        <v/>
      </c>
      <c r="AF1186" s="884" t="str">
        <f t="shared" si="74"/>
        <v/>
      </c>
      <c r="AG1186" s="884" t="str">
        <f t="shared" si="75"/>
        <v/>
      </c>
    </row>
    <row r="1187" spans="1:33" ht="24.9" customHeight="1">
      <c r="A1187" s="729">
        <v>1172</v>
      </c>
      <c r="B1187" s="742" t="str">
        <f>IF(基本情報入力シート!C1224="","",基本情報入力シート!C1224)</f>
        <v/>
      </c>
      <c r="C1187" s="750"/>
      <c r="D1187" s="750"/>
      <c r="E1187" s="750"/>
      <c r="F1187" s="750"/>
      <c r="G1187" s="750"/>
      <c r="H1187" s="750"/>
      <c r="I1187" s="761"/>
      <c r="J1187" s="767" t="str">
        <f>IF(基本情報入力シート!M1224="","",基本情報入力シート!M1224)</f>
        <v/>
      </c>
      <c r="K1187" s="768" t="str">
        <f>IF(基本情報入力シート!R1224="","",基本情報入力シート!R1224)</f>
        <v/>
      </c>
      <c r="L1187" s="768" t="str">
        <f>IF(基本情報入力シート!W1224="","",基本情報入力シート!W1224)</f>
        <v/>
      </c>
      <c r="M1187" s="784" t="str">
        <f>IF(基本情報入力シート!X1224="","",基本情報入力シート!X1224)</f>
        <v/>
      </c>
      <c r="N1187" s="796" t="str">
        <f>IF(基本情報入力シート!Y1224="","",基本情報入力シート!Y1224)</f>
        <v/>
      </c>
      <c r="O1187" s="804"/>
      <c r="P1187" s="808"/>
      <c r="Q1187" s="813"/>
      <c r="R1187" s="820"/>
      <c r="S1187" s="825"/>
      <c r="T1187" s="830" t="str">
        <f>IFERROR(S1187*VLOOKUP(AE1187,'【参考】数式用3'!$AD$3:$BA$14,MATCH(N1187,'【参考】数式用3'!$AD$2:$BA$2,0)),"")</f>
        <v/>
      </c>
      <c r="U1187" s="835"/>
      <c r="V1187" s="842"/>
      <c r="W1187" s="843"/>
      <c r="X1187" s="852" t="str">
        <f>IFERROR(V1187*VLOOKUP(AF1187,'【参考】数式用3'!$AD$15:$BA$23,MATCH(N1187,'【参考】数式用3'!$AD$2:$BA$2,0)),"")</f>
        <v/>
      </c>
      <c r="Y1187" s="861"/>
      <c r="Z1187" s="864"/>
      <c r="AA1187" s="870"/>
      <c r="AB1187" s="852" t="str">
        <f>IFERROR(AA1187*VLOOKUP(AG1187,'【参考】数式用3'!$AD$24:$BA$27,MATCH(N1187,'【参考】数式用3'!$AD$2:$BA$2,0)),"")</f>
        <v/>
      </c>
      <c r="AC1187" s="878"/>
      <c r="AD1187" s="881" t="str">
        <f t="shared" si="72"/>
        <v/>
      </c>
      <c r="AE1187" s="884" t="str">
        <f t="shared" si="73"/>
        <v/>
      </c>
      <c r="AF1187" s="884" t="str">
        <f t="shared" si="74"/>
        <v/>
      </c>
      <c r="AG1187" s="884" t="str">
        <f t="shared" si="75"/>
        <v/>
      </c>
    </row>
    <row r="1188" spans="1:33" ht="24.9" customHeight="1">
      <c r="A1188" s="729">
        <v>1173</v>
      </c>
      <c r="B1188" s="742" t="str">
        <f>IF(基本情報入力シート!C1225="","",基本情報入力シート!C1225)</f>
        <v/>
      </c>
      <c r="C1188" s="750"/>
      <c r="D1188" s="750"/>
      <c r="E1188" s="750"/>
      <c r="F1188" s="750"/>
      <c r="G1188" s="750"/>
      <c r="H1188" s="750"/>
      <c r="I1188" s="761"/>
      <c r="J1188" s="767" t="str">
        <f>IF(基本情報入力シート!M1225="","",基本情報入力シート!M1225)</f>
        <v/>
      </c>
      <c r="K1188" s="768" t="str">
        <f>IF(基本情報入力シート!R1225="","",基本情報入力シート!R1225)</f>
        <v/>
      </c>
      <c r="L1188" s="768" t="str">
        <f>IF(基本情報入力シート!W1225="","",基本情報入力シート!W1225)</f>
        <v/>
      </c>
      <c r="M1188" s="784" t="str">
        <f>IF(基本情報入力シート!X1225="","",基本情報入力シート!X1225)</f>
        <v/>
      </c>
      <c r="N1188" s="796" t="str">
        <f>IF(基本情報入力シート!Y1225="","",基本情報入力シート!Y1225)</f>
        <v/>
      </c>
      <c r="O1188" s="804"/>
      <c r="P1188" s="808"/>
      <c r="Q1188" s="813"/>
      <c r="R1188" s="820"/>
      <c r="S1188" s="825"/>
      <c r="T1188" s="830" t="str">
        <f>IFERROR(S1188*VLOOKUP(AE1188,'【参考】数式用3'!$AD$3:$BA$14,MATCH(N1188,'【参考】数式用3'!$AD$2:$BA$2,0)),"")</f>
        <v/>
      </c>
      <c r="U1188" s="835"/>
      <c r="V1188" s="842"/>
      <c r="W1188" s="843"/>
      <c r="X1188" s="852" t="str">
        <f>IFERROR(V1188*VLOOKUP(AF1188,'【参考】数式用3'!$AD$15:$BA$23,MATCH(N1188,'【参考】数式用3'!$AD$2:$BA$2,0)),"")</f>
        <v/>
      </c>
      <c r="Y1188" s="861"/>
      <c r="Z1188" s="864"/>
      <c r="AA1188" s="870"/>
      <c r="AB1188" s="852" t="str">
        <f>IFERROR(AA1188*VLOOKUP(AG1188,'【参考】数式用3'!$AD$24:$BA$27,MATCH(N1188,'【参考】数式用3'!$AD$2:$BA$2,0)),"")</f>
        <v/>
      </c>
      <c r="AC1188" s="878"/>
      <c r="AD1188" s="881" t="str">
        <f t="shared" si="72"/>
        <v/>
      </c>
      <c r="AE1188" s="884" t="str">
        <f t="shared" si="73"/>
        <v/>
      </c>
      <c r="AF1188" s="884" t="str">
        <f t="shared" si="74"/>
        <v/>
      </c>
      <c r="AG1188" s="884" t="str">
        <f t="shared" si="75"/>
        <v/>
      </c>
    </row>
    <row r="1189" spans="1:33" ht="24.9" customHeight="1">
      <c r="A1189" s="729">
        <v>1174</v>
      </c>
      <c r="B1189" s="742" t="str">
        <f>IF(基本情報入力シート!C1226="","",基本情報入力シート!C1226)</f>
        <v/>
      </c>
      <c r="C1189" s="750"/>
      <c r="D1189" s="750"/>
      <c r="E1189" s="750"/>
      <c r="F1189" s="750"/>
      <c r="G1189" s="750"/>
      <c r="H1189" s="750"/>
      <c r="I1189" s="761"/>
      <c r="J1189" s="767" t="str">
        <f>IF(基本情報入力シート!M1226="","",基本情報入力シート!M1226)</f>
        <v/>
      </c>
      <c r="K1189" s="768" t="str">
        <f>IF(基本情報入力シート!R1226="","",基本情報入力シート!R1226)</f>
        <v/>
      </c>
      <c r="L1189" s="768" t="str">
        <f>IF(基本情報入力シート!W1226="","",基本情報入力シート!W1226)</f>
        <v/>
      </c>
      <c r="M1189" s="784" t="str">
        <f>IF(基本情報入力シート!X1226="","",基本情報入力シート!X1226)</f>
        <v/>
      </c>
      <c r="N1189" s="796" t="str">
        <f>IF(基本情報入力シート!Y1226="","",基本情報入力シート!Y1226)</f>
        <v/>
      </c>
      <c r="O1189" s="804"/>
      <c r="P1189" s="808"/>
      <c r="Q1189" s="813"/>
      <c r="R1189" s="820"/>
      <c r="S1189" s="825"/>
      <c r="T1189" s="830" t="str">
        <f>IFERROR(S1189*VLOOKUP(AE1189,'【参考】数式用3'!$AD$3:$BA$14,MATCH(N1189,'【参考】数式用3'!$AD$2:$BA$2,0)),"")</f>
        <v/>
      </c>
      <c r="U1189" s="835"/>
      <c r="V1189" s="842"/>
      <c r="W1189" s="843"/>
      <c r="X1189" s="852" t="str">
        <f>IFERROR(V1189*VLOOKUP(AF1189,'【参考】数式用3'!$AD$15:$BA$23,MATCH(N1189,'【参考】数式用3'!$AD$2:$BA$2,0)),"")</f>
        <v/>
      </c>
      <c r="Y1189" s="861"/>
      <c r="Z1189" s="864"/>
      <c r="AA1189" s="870"/>
      <c r="AB1189" s="852" t="str">
        <f>IFERROR(AA1189*VLOOKUP(AG1189,'【参考】数式用3'!$AD$24:$BA$27,MATCH(N1189,'【参考】数式用3'!$AD$2:$BA$2,0)),"")</f>
        <v/>
      </c>
      <c r="AC1189" s="878"/>
      <c r="AD1189" s="881" t="str">
        <f t="shared" si="72"/>
        <v/>
      </c>
      <c r="AE1189" s="884" t="str">
        <f t="shared" si="73"/>
        <v/>
      </c>
      <c r="AF1189" s="884" t="str">
        <f t="shared" si="74"/>
        <v/>
      </c>
      <c r="AG1189" s="884" t="str">
        <f t="shared" si="75"/>
        <v/>
      </c>
    </row>
    <row r="1190" spans="1:33" ht="24.9" customHeight="1">
      <c r="A1190" s="729">
        <v>1175</v>
      </c>
      <c r="B1190" s="742" t="str">
        <f>IF(基本情報入力シート!C1227="","",基本情報入力シート!C1227)</f>
        <v/>
      </c>
      <c r="C1190" s="750"/>
      <c r="D1190" s="750"/>
      <c r="E1190" s="750"/>
      <c r="F1190" s="750"/>
      <c r="G1190" s="750"/>
      <c r="H1190" s="750"/>
      <c r="I1190" s="761"/>
      <c r="J1190" s="767" t="str">
        <f>IF(基本情報入力シート!M1227="","",基本情報入力シート!M1227)</f>
        <v/>
      </c>
      <c r="K1190" s="768" t="str">
        <f>IF(基本情報入力シート!R1227="","",基本情報入力シート!R1227)</f>
        <v/>
      </c>
      <c r="L1190" s="768" t="str">
        <f>IF(基本情報入力シート!W1227="","",基本情報入力シート!W1227)</f>
        <v/>
      </c>
      <c r="M1190" s="784" t="str">
        <f>IF(基本情報入力シート!X1227="","",基本情報入力シート!X1227)</f>
        <v/>
      </c>
      <c r="N1190" s="796" t="str">
        <f>IF(基本情報入力シート!Y1227="","",基本情報入力シート!Y1227)</f>
        <v/>
      </c>
      <c r="O1190" s="804"/>
      <c r="P1190" s="808"/>
      <c r="Q1190" s="813"/>
      <c r="R1190" s="820"/>
      <c r="S1190" s="825"/>
      <c r="T1190" s="830" t="str">
        <f>IFERROR(S1190*VLOOKUP(AE1190,'【参考】数式用3'!$AD$3:$BA$14,MATCH(N1190,'【参考】数式用3'!$AD$2:$BA$2,0)),"")</f>
        <v/>
      </c>
      <c r="U1190" s="835"/>
      <c r="V1190" s="842"/>
      <c r="W1190" s="843"/>
      <c r="X1190" s="852" t="str">
        <f>IFERROR(V1190*VLOOKUP(AF1190,'【参考】数式用3'!$AD$15:$BA$23,MATCH(N1190,'【参考】数式用3'!$AD$2:$BA$2,0)),"")</f>
        <v/>
      </c>
      <c r="Y1190" s="861"/>
      <c r="Z1190" s="864"/>
      <c r="AA1190" s="870"/>
      <c r="AB1190" s="852" t="str">
        <f>IFERROR(AA1190*VLOOKUP(AG1190,'【参考】数式用3'!$AD$24:$BA$27,MATCH(N1190,'【参考】数式用3'!$AD$2:$BA$2,0)),"")</f>
        <v/>
      </c>
      <c r="AC1190" s="878"/>
      <c r="AD1190" s="881" t="str">
        <f t="shared" si="72"/>
        <v/>
      </c>
      <c r="AE1190" s="884" t="str">
        <f t="shared" si="73"/>
        <v/>
      </c>
      <c r="AF1190" s="884" t="str">
        <f t="shared" si="74"/>
        <v/>
      </c>
      <c r="AG1190" s="884" t="str">
        <f t="shared" si="75"/>
        <v/>
      </c>
    </row>
    <row r="1191" spans="1:33" ht="24.9" customHeight="1">
      <c r="A1191" s="729">
        <v>1176</v>
      </c>
      <c r="B1191" s="742" t="str">
        <f>IF(基本情報入力シート!C1228="","",基本情報入力シート!C1228)</f>
        <v/>
      </c>
      <c r="C1191" s="750"/>
      <c r="D1191" s="750"/>
      <c r="E1191" s="750"/>
      <c r="F1191" s="750"/>
      <c r="G1191" s="750"/>
      <c r="H1191" s="750"/>
      <c r="I1191" s="761"/>
      <c r="J1191" s="767" t="str">
        <f>IF(基本情報入力シート!M1228="","",基本情報入力シート!M1228)</f>
        <v/>
      </c>
      <c r="K1191" s="768" t="str">
        <f>IF(基本情報入力シート!R1228="","",基本情報入力シート!R1228)</f>
        <v/>
      </c>
      <c r="L1191" s="768" t="str">
        <f>IF(基本情報入力シート!W1228="","",基本情報入力シート!W1228)</f>
        <v/>
      </c>
      <c r="M1191" s="784" t="str">
        <f>IF(基本情報入力シート!X1228="","",基本情報入力シート!X1228)</f>
        <v/>
      </c>
      <c r="N1191" s="796" t="str">
        <f>IF(基本情報入力シート!Y1228="","",基本情報入力シート!Y1228)</f>
        <v/>
      </c>
      <c r="O1191" s="804"/>
      <c r="P1191" s="808"/>
      <c r="Q1191" s="813"/>
      <c r="R1191" s="820"/>
      <c r="S1191" s="825"/>
      <c r="T1191" s="830" t="str">
        <f>IFERROR(S1191*VLOOKUP(AE1191,'【参考】数式用3'!$AD$3:$BA$14,MATCH(N1191,'【参考】数式用3'!$AD$2:$BA$2,0)),"")</f>
        <v/>
      </c>
      <c r="U1191" s="835"/>
      <c r="V1191" s="842"/>
      <c r="W1191" s="843"/>
      <c r="X1191" s="852" t="str">
        <f>IFERROR(V1191*VLOOKUP(AF1191,'【参考】数式用3'!$AD$15:$BA$23,MATCH(N1191,'【参考】数式用3'!$AD$2:$BA$2,0)),"")</f>
        <v/>
      </c>
      <c r="Y1191" s="861"/>
      <c r="Z1191" s="864"/>
      <c r="AA1191" s="870"/>
      <c r="AB1191" s="852" t="str">
        <f>IFERROR(AA1191*VLOOKUP(AG1191,'【参考】数式用3'!$AD$24:$BA$27,MATCH(N1191,'【参考】数式用3'!$AD$2:$BA$2,0)),"")</f>
        <v/>
      </c>
      <c r="AC1191" s="878"/>
      <c r="AD1191" s="881" t="str">
        <f t="shared" si="72"/>
        <v/>
      </c>
      <c r="AE1191" s="884" t="str">
        <f t="shared" si="73"/>
        <v/>
      </c>
      <c r="AF1191" s="884" t="str">
        <f t="shared" si="74"/>
        <v/>
      </c>
      <c r="AG1191" s="884" t="str">
        <f t="shared" si="75"/>
        <v/>
      </c>
    </row>
    <row r="1192" spans="1:33" ht="24.9" customHeight="1">
      <c r="A1192" s="729">
        <v>1177</v>
      </c>
      <c r="B1192" s="742" t="str">
        <f>IF(基本情報入力シート!C1229="","",基本情報入力シート!C1229)</f>
        <v/>
      </c>
      <c r="C1192" s="750"/>
      <c r="D1192" s="750"/>
      <c r="E1192" s="750"/>
      <c r="F1192" s="750"/>
      <c r="G1192" s="750"/>
      <c r="H1192" s="750"/>
      <c r="I1192" s="761"/>
      <c r="J1192" s="767" t="str">
        <f>IF(基本情報入力シート!M1229="","",基本情報入力シート!M1229)</f>
        <v/>
      </c>
      <c r="K1192" s="768" t="str">
        <f>IF(基本情報入力シート!R1229="","",基本情報入力シート!R1229)</f>
        <v/>
      </c>
      <c r="L1192" s="768" t="str">
        <f>IF(基本情報入力シート!W1229="","",基本情報入力シート!W1229)</f>
        <v/>
      </c>
      <c r="M1192" s="784" t="str">
        <f>IF(基本情報入力シート!X1229="","",基本情報入力シート!X1229)</f>
        <v/>
      </c>
      <c r="N1192" s="796" t="str">
        <f>IF(基本情報入力シート!Y1229="","",基本情報入力シート!Y1229)</f>
        <v/>
      </c>
      <c r="O1192" s="804"/>
      <c r="P1192" s="808"/>
      <c r="Q1192" s="813"/>
      <c r="R1192" s="820"/>
      <c r="S1192" s="825"/>
      <c r="T1192" s="830" t="str">
        <f>IFERROR(S1192*VLOOKUP(AE1192,'【参考】数式用3'!$AD$3:$BA$14,MATCH(N1192,'【参考】数式用3'!$AD$2:$BA$2,0)),"")</f>
        <v/>
      </c>
      <c r="U1192" s="835"/>
      <c r="V1192" s="842"/>
      <c r="W1192" s="843"/>
      <c r="X1192" s="852" t="str">
        <f>IFERROR(V1192*VLOOKUP(AF1192,'【参考】数式用3'!$AD$15:$BA$23,MATCH(N1192,'【参考】数式用3'!$AD$2:$BA$2,0)),"")</f>
        <v/>
      </c>
      <c r="Y1192" s="861"/>
      <c r="Z1192" s="864"/>
      <c r="AA1192" s="870"/>
      <c r="AB1192" s="852" t="str">
        <f>IFERROR(AA1192*VLOOKUP(AG1192,'【参考】数式用3'!$AD$24:$BA$27,MATCH(N1192,'【参考】数式用3'!$AD$2:$BA$2,0)),"")</f>
        <v/>
      </c>
      <c r="AC1192" s="878"/>
      <c r="AD1192" s="881" t="str">
        <f t="shared" si="72"/>
        <v/>
      </c>
      <c r="AE1192" s="884" t="str">
        <f t="shared" si="73"/>
        <v/>
      </c>
      <c r="AF1192" s="884" t="str">
        <f t="shared" si="74"/>
        <v/>
      </c>
      <c r="AG1192" s="884" t="str">
        <f t="shared" si="75"/>
        <v/>
      </c>
    </row>
    <row r="1193" spans="1:33" ht="24.9" customHeight="1">
      <c r="A1193" s="729">
        <v>1178</v>
      </c>
      <c r="B1193" s="742" t="str">
        <f>IF(基本情報入力シート!C1230="","",基本情報入力シート!C1230)</f>
        <v/>
      </c>
      <c r="C1193" s="750"/>
      <c r="D1193" s="750"/>
      <c r="E1193" s="750"/>
      <c r="F1193" s="750"/>
      <c r="G1193" s="750"/>
      <c r="H1193" s="750"/>
      <c r="I1193" s="761"/>
      <c r="J1193" s="767" t="str">
        <f>IF(基本情報入力シート!M1230="","",基本情報入力シート!M1230)</f>
        <v/>
      </c>
      <c r="K1193" s="768" t="str">
        <f>IF(基本情報入力シート!R1230="","",基本情報入力シート!R1230)</f>
        <v/>
      </c>
      <c r="L1193" s="768" t="str">
        <f>IF(基本情報入力シート!W1230="","",基本情報入力シート!W1230)</f>
        <v/>
      </c>
      <c r="M1193" s="784" t="str">
        <f>IF(基本情報入力シート!X1230="","",基本情報入力シート!X1230)</f>
        <v/>
      </c>
      <c r="N1193" s="796" t="str">
        <f>IF(基本情報入力シート!Y1230="","",基本情報入力シート!Y1230)</f>
        <v/>
      </c>
      <c r="O1193" s="804"/>
      <c r="P1193" s="808"/>
      <c r="Q1193" s="813"/>
      <c r="R1193" s="820"/>
      <c r="S1193" s="825"/>
      <c r="T1193" s="830" t="str">
        <f>IFERROR(S1193*VLOOKUP(AE1193,'【参考】数式用3'!$AD$3:$BA$14,MATCH(N1193,'【参考】数式用3'!$AD$2:$BA$2,0)),"")</f>
        <v/>
      </c>
      <c r="U1193" s="835"/>
      <c r="V1193" s="842"/>
      <c r="W1193" s="843"/>
      <c r="X1193" s="852" t="str">
        <f>IFERROR(V1193*VLOOKUP(AF1193,'【参考】数式用3'!$AD$15:$BA$23,MATCH(N1193,'【参考】数式用3'!$AD$2:$BA$2,0)),"")</f>
        <v/>
      </c>
      <c r="Y1193" s="861"/>
      <c r="Z1193" s="864"/>
      <c r="AA1193" s="870"/>
      <c r="AB1193" s="852" t="str">
        <f>IFERROR(AA1193*VLOOKUP(AG1193,'【参考】数式用3'!$AD$24:$BA$27,MATCH(N1193,'【参考】数式用3'!$AD$2:$BA$2,0)),"")</f>
        <v/>
      </c>
      <c r="AC1193" s="878"/>
      <c r="AD1193" s="881" t="str">
        <f t="shared" si="72"/>
        <v/>
      </c>
      <c r="AE1193" s="884" t="str">
        <f t="shared" si="73"/>
        <v/>
      </c>
      <c r="AF1193" s="884" t="str">
        <f t="shared" si="74"/>
        <v/>
      </c>
      <c r="AG1193" s="884" t="str">
        <f t="shared" si="75"/>
        <v/>
      </c>
    </row>
    <row r="1194" spans="1:33" ht="24.9" customHeight="1">
      <c r="A1194" s="729">
        <v>1179</v>
      </c>
      <c r="B1194" s="742" t="str">
        <f>IF(基本情報入力シート!C1231="","",基本情報入力シート!C1231)</f>
        <v/>
      </c>
      <c r="C1194" s="750"/>
      <c r="D1194" s="750"/>
      <c r="E1194" s="750"/>
      <c r="F1194" s="750"/>
      <c r="G1194" s="750"/>
      <c r="H1194" s="750"/>
      <c r="I1194" s="761"/>
      <c r="J1194" s="767" t="str">
        <f>IF(基本情報入力シート!M1231="","",基本情報入力シート!M1231)</f>
        <v/>
      </c>
      <c r="K1194" s="768" t="str">
        <f>IF(基本情報入力シート!R1231="","",基本情報入力シート!R1231)</f>
        <v/>
      </c>
      <c r="L1194" s="768" t="str">
        <f>IF(基本情報入力シート!W1231="","",基本情報入力シート!W1231)</f>
        <v/>
      </c>
      <c r="M1194" s="784" t="str">
        <f>IF(基本情報入力シート!X1231="","",基本情報入力シート!X1231)</f>
        <v/>
      </c>
      <c r="N1194" s="796" t="str">
        <f>IF(基本情報入力シート!Y1231="","",基本情報入力シート!Y1231)</f>
        <v/>
      </c>
      <c r="O1194" s="804"/>
      <c r="P1194" s="808"/>
      <c r="Q1194" s="813"/>
      <c r="R1194" s="820"/>
      <c r="S1194" s="825"/>
      <c r="T1194" s="830" t="str">
        <f>IFERROR(S1194*VLOOKUP(AE1194,'【参考】数式用3'!$AD$3:$BA$14,MATCH(N1194,'【参考】数式用3'!$AD$2:$BA$2,0)),"")</f>
        <v/>
      </c>
      <c r="U1194" s="835"/>
      <c r="V1194" s="842"/>
      <c r="W1194" s="843"/>
      <c r="X1194" s="852" t="str">
        <f>IFERROR(V1194*VLOOKUP(AF1194,'【参考】数式用3'!$AD$15:$BA$23,MATCH(N1194,'【参考】数式用3'!$AD$2:$BA$2,0)),"")</f>
        <v/>
      </c>
      <c r="Y1194" s="861"/>
      <c r="Z1194" s="864"/>
      <c r="AA1194" s="870"/>
      <c r="AB1194" s="852" t="str">
        <f>IFERROR(AA1194*VLOOKUP(AG1194,'【参考】数式用3'!$AD$24:$BA$27,MATCH(N1194,'【参考】数式用3'!$AD$2:$BA$2,0)),"")</f>
        <v/>
      </c>
      <c r="AC1194" s="878"/>
      <c r="AD1194" s="881" t="str">
        <f t="shared" si="72"/>
        <v/>
      </c>
      <c r="AE1194" s="884" t="str">
        <f t="shared" si="73"/>
        <v/>
      </c>
      <c r="AF1194" s="884" t="str">
        <f t="shared" si="74"/>
        <v/>
      </c>
      <c r="AG1194" s="884" t="str">
        <f t="shared" si="75"/>
        <v/>
      </c>
    </row>
    <row r="1195" spans="1:33" ht="24.9" customHeight="1">
      <c r="A1195" s="729">
        <v>1180</v>
      </c>
      <c r="B1195" s="742" t="str">
        <f>IF(基本情報入力シート!C1232="","",基本情報入力シート!C1232)</f>
        <v/>
      </c>
      <c r="C1195" s="750"/>
      <c r="D1195" s="750"/>
      <c r="E1195" s="750"/>
      <c r="F1195" s="750"/>
      <c r="G1195" s="750"/>
      <c r="H1195" s="750"/>
      <c r="I1195" s="761"/>
      <c r="J1195" s="767" t="str">
        <f>IF(基本情報入力シート!M1232="","",基本情報入力シート!M1232)</f>
        <v/>
      </c>
      <c r="K1195" s="768" t="str">
        <f>IF(基本情報入力シート!R1232="","",基本情報入力シート!R1232)</f>
        <v/>
      </c>
      <c r="L1195" s="768" t="str">
        <f>IF(基本情報入力シート!W1232="","",基本情報入力シート!W1232)</f>
        <v/>
      </c>
      <c r="M1195" s="784" t="str">
        <f>IF(基本情報入力シート!X1232="","",基本情報入力シート!X1232)</f>
        <v/>
      </c>
      <c r="N1195" s="796" t="str">
        <f>IF(基本情報入力シート!Y1232="","",基本情報入力シート!Y1232)</f>
        <v/>
      </c>
      <c r="O1195" s="804"/>
      <c r="P1195" s="808"/>
      <c r="Q1195" s="813"/>
      <c r="R1195" s="820"/>
      <c r="S1195" s="825"/>
      <c r="T1195" s="830" t="str">
        <f>IFERROR(S1195*VLOOKUP(AE1195,'【参考】数式用3'!$AD$3:$BA$14,MATCH(N1195,'【参考】数式用3'!$AD$2:$BA$2,0)),"")</f>
        <v/>
      </c>
      <c r="U1195" s="835"/>
      <c r="V1195" s="842"/>
      <c r="W1195" s="843"/>
      <c r="X1195" s="852" t="str">
        <f>IFERROR(V1195*VLOOKUP(AF1195,'【参考】数式用3'!$AD$15:$BA$23,MATCH(N1195,'【参考】数式用3'!$AD$2:$BA$2,0)),"")</f>
        <v/>
      </c>
      <c r="Y1195" s="861"/>
      <c r="Z1195" s="864"/>
      <c r="AA1195" s="870"/>
      <c r="AB1195" s="852" t="str">
        <f>IFERROR(AA1195*VLOOKUP(AG1195,'【参考】数式用3'!$AD$24:$BA$27,MATCH(N1195,'【参考】数式用3'!$AD$2:$BA$2,0)),"")</f>
        <v/>
      </c>
      <c r="AC1195" s="878"/>
      <c r="AD1195" s="881" t="str">
        <f t="shared" si="72"/>
        <v/>
      </c>
      <c r="AE1195" s="884" t="str">
        <f t="shared" si="73"/>
        <v/>
      </c>
      <c r="AF1195" s="884" t="str">
        <f t="shared" si="74"/>
        <v/>
      </c>
      <c r="AG1195" s="884" t="str">
        <f t="shared" si="75"/>
        <v/>
      </c>
    </row>
    <row r="1196" spans="1:33" ht="24.9" customHeight="1">
      <c r="A1196" s="729">
        <v>1181</v>
      </c>
      <c r="B1196" s="742" t="str">
        <f>IF(基本情報入力シート!C1233="","",基本情報入力シート!C1233)</f>
        <v/>
      </c>
      <c r="C1196" s="750"/>
      <c r="D1196" s="750"/>
      <c r="E1196" s="750"/>
      <c r="F1196" s="750"/>
      <c r="G1196" s="750"/>
      <c r="H1196" s="750"/>
      <c r="I1196" s="761"/>
      <c r="J1196" s="767" t="str">
        <f>IF(基本情報入力シート!M1233="","",基本情報入力シート!M1233)</f>
        <v/>
      </c>
      <c r="K1196" s="768" t="str">
        <f>IF(基本情報入力シート!R1233="","",基本情報入力シート!R1233)</f>
        <v/>
      </c>
      <c r="L1196" s="768" t="str">
        <f>IF(基本情報入力シート!W1233="","",基本情報入力シート!W1233)</f>
        <v/>
      </c>
      <c r="M1196" s="784" t="str">
        <f>IF(基本情報入力シート!X1233="","",基本情報入力シート!X1233)</f>
        <v/>
      </c>
      <c r="N1196" s="796" t="str">
        <f>IF(基本情報入力シート!Y1233="","",基本情報入力シート!Y1233)</f>
        <v/>
      </c>
      <c r="O1196" s="804"/>
      <c r="P1196" s="808"/>
      <c r="Q1196" s="813"/>
      <c r="R1196" s="820"/>
      <c r="S1196" s="825"/>
      <c r="T1196" s="830" t="str">
        <f>IFERROR(S1196*VLOOKUP(AE1196,'【参考】数式用3'!$AD$3:$BA$14,MATCH(N1196,'【参考】数式用3'!$AD$2:$BA$2,0)),"")</f>
        <v/>
      </c>
      <c r="U1196" s="835"/>
      <c r="V1196" s="842"/>
      <c r="W1196" s="843"/>
      <c r="X1196" s="852" t="str">
        <f>IFERROR(V1196*VLOOKUP(AF1196,'【参考】数式用3'!$AD$15:$BA$23,MATCH(N1196,'【参考】数式用3'!$AD$2:$BA$2,0)),"")</f>
        <v/>
      </c>
      <c r="Y1196" s="861"/>
      <c r="Z1196" s="864"/>
      <c r="AA1196" s="870"/>
      <c r="AB1196" s="852" t="str">
        <f>IFERROR(AA1196*VLOOKUP(AG1196,'【参考】数式用3'!$AD$24:$BA$27,MATCH(N1196,'【参考】数式用3'!$AD$2:$BA$2,0)),"")</f>
        <v/>
      </c>
      <c r="AC1196" s="878"/>
      <c r="AD1196" s="881" t="str">
        <f t="shared" si="72"/>
        <v/>
      </c>
      <c r="AE1196" s="884" t="str">
        <f t="shared" si="73"/>
        <v/>
      </c>
      <c r="AF1196" s="884" t="str">
        <f t="shared" si="74"/>
        <v/>
      </c>
      <c r="AG1196" s="884" t="str">
        <f t="shared" si="75"/>
        <v/>
      </c>
    </row>
    <row r="1197" spans="1:33" ht="24.9" customHeight="1">
      <c r="A1197" s="729">
        <v>1182</v>
      </c>
      <c r="B1197" s="742" t="str">
        <f>IF(基本情報入力シート!C1234="","",基本情報入力シート!C1234)</f>
        <v/>
      </c>
      <c r="C1197" s="750"/>
      <c r="D1197" s="750"/>
      <c r="E1197" s="750"/>
      <c r="F1197" s="750"/>
      <c r="G1197" s="750"/>
      <c r="H1197" s="750"/>
      <c r="I1197" s="761"/>
      <c r="J1197" s="767" t="str">
        <f>IF(基本情報入力シート!M1234="","",基本情報入力シート!M1234)</f>
        <v/>
      </c>
      <c r="K1197" s="768" t="str">
        <f>IF(基本情報入力シート!R1234="","",基本情報入力シート!R1234)</f>
        <v/>
      </c>
      <c r="L1197" s="768" t="str">
        <f>IF(基本情報入力シート!W1234="","",基本情報入力シート!W1234)</f>
        <v/>
      </c>
      <c r="M1197" s="784" t="str">
        <f>IF(基本情報入力シート!X1234="","",基本情報入力シート!X1234)</f>
        <v/>
      </c>
      <c r="N1197" s="796" t="str">
        <f>IF(基本情報入力シート!Y1234="","",基本情報入力シート!Y1234)</f>
        <v/>
      </c>
      <c r="O1197" s="804"/>
      <c r="P1197" s="808"/>
      <c r="Q1197" s="813"/>
      <c r="R1197" s="820"/>
      <c r="S1197" s="825"/>
      <c r="T1197" s="830" t="str">
        <f>IFERROR(S1197*VLOOKUP(AE1197,'【参考】数式用3'!$AD$3:$BA$14,MATCH(N1197,'【参考】数式用3'!$AD$2:$BA$2,0)),"")</f>
        <v/>
      </c>
      <c r="U1197" s="835"/>
      <c r="V1197" s="842"/>
      <c r="W1197" s="843"/>
      <c r="X1197" s="852" t="str">
        <f>IFERROR(V1197*VLOOKUP(AF1197,'【参考】数式用3'!$AD$15:$BA$23,MATCH(N1197,'【参考】数式用3'!$AD$2:$BA$2,0)),"")</f>
        <v/>
      </c>
      <c r="Y1197" s="861"/>
      <c r="Z1197" s="864"/>
      <c r="AA1197" s="870"/>
      <c r="AB1197" s="852" t="str">
        <f>IFERROR(AA1197*VLOOKUP(AG1197,'【参考】数式用3'!$AD$24:$BA$27,MATCH(N1197,'【参考】数式用3'!$AD$2:$BA$2,0)),"")</f>
        <v/>
      </c>
      <c r="AC1197" s="878"/>
      <c r="AD1197" s="881" t="str">
        <f t="shared" si="72"/>
        <v/>
      </c>
      <c r="AE1197" s="884" t="str">
        <f t="shared" si="73"/>
        <v/>
      </c>
      <c r="AF1197" s="884" t="str">
        <f t="shared" si="74"/>
        <v/>
      </c>
      <c r="AG1197" s="884" t="str">
        <f t="shared" si="75"/>
        <v/>
      </c>
    </row>
    <row r="1198" spans="1:33" ht="24.9" customHeight="1">
      <c r="A1198" s="729">
        <v>1183</v>
      </c>
      <c r="B1198" s="742" t="str">
        <f>IF(基本情報入力シート!C1235="","",基本情報入力シート!C1235)</f>
        <v/>
      </c>
      <c r="C1198" s="750"/>
      <c r="D1198" s="750"/>
      <c r="E1198" s="750"/>
      <c r="F1198" s="750"/>
      <c r="G1198" s="750"/>
      <c r="H1198" s="750"/>
      <c r="I1198" s="761"/>
      <c r="J1198" s="767" t="str">
        <f>IF(基本情報入力シート!M1235="","",基本情報入力シート!M1235)</f>
        <v/>
      </c>
      <c r="K1198" s="768" t="str">
        <f>IF(基本情報入力シート!R1235="","",基本情報入力シート!R1235)</f>
        <v/>
      </c>
      <c r="L1198" s="768" t="str">
        <f>IF(基本情報入力シート!W1235="","",基本情報入力シート!W1235)</f>
        <v/>
      </c>
      <c r="M1198" s="784" t="str">
        <f>IF(基本情報入力シート!X1235="","",基本情報入力シート!X1235)</f>
        <v/>
      </c>
      <c r="N1198" s="796" t="str">
        <f>IF(基本情報入力シート!Y1235="","",基本情報入力シート!Y1235)</f>
        <v/>
      </c>
      <c r="O1198" s="804"/>
      <c r="P1198" s="808"/>
      <c r="Q1198" s="813"/>
      <c r="R1198" s="820"/>
      <c r="S1198" s="825"/>
      <c r="T1198" s="830" t="str">
        <f>IFERROR(S1198*VLOOKUP(AE1198,'【参考】数式用3'!$AD$3:$BA$14,MATCH(N1198,'【参考】数式用3'!$AD$2:$BA$2,0)),"")</f>
        <v/>
      </c>
      <c r="U1198" s="835"/>
      <c r="V1198" s="842"/>
      <c r="W1198" s="843"/>
      <c r="X1198" s="852" t="str">
        <f>IFERROR(V1198*VLOOKUP(AF1198,'【参考】数式用3'!$AD$15:$BA$23,MATCH(N1198,'【参考】数式用3'!$AD$2:$BA$2,0)),"")</f>
        <v/>
      </c>
      <c r="Y1198" s="861"/>
      <c r="Z1198" s="864"/>
      <c r="AA1198" s="870"/>
      <c r="AB1198" s="852" t="str">
        <f>IFERROR(AA1198*VLOOKUP(AG1198,'【参考】数式用3'!$AD$24:$BA$27,MATCH(N1198,'【参考】数式用3'!$AD$2:$BA$2,0)),"")</f>
        <v/>
      </c>
      <c r="AC1198" s="878"/>
      <c r="AD1198" s="881" t="str">
        <f t="shared" si="72"/>
        <v/>
      </c>
      <c r="AE1198" s="884" t="str">
        <f t="shared" si="73"/>
        <v/>
      </c>
      <c r="AF1198" s="884" t="str">
        <f t="shared" si="74"/>
        <v/>
      </c>
      <c r="AG1198" s="884" t="str">
        <f t="shared" si="75"/>
        <v/>
      </c>
    </row>
    <row r="1199" spans="1:33" ht="24.9" customHeight="1">
      <c r="A1199" s="729">
        <v>1184</v>
      </c>
      <c r="B1199" s="742" t="str">
        <f>IF(基本情報入力シート!C1236="","",基本情報入力シート!C1236)</f>
        <v/>
      </c>
      <c r="C1199" s="750"/>
      <c r="D1199" s="750"/>
      <c r="E1199" s="750"/>
      <c r="F1199" s="750"/>
      <c r="G1199" s="750"/>
      <c r="H1199" s="750"/>
      <c r="I1199" s="761"/>
      <c r="J1199" s="767" t="str">
        <f>IF(基本情報入力シート!M1236="","",基本情報入力シート!M1236)</f>
        <v/>
      </c>
      <c r="K1199" s="768" t="str">
        <f>IF(基本情報入力シート!R1236="","",基本情報入力シート!R1236)</f>
        <v/>
      </c>
      <c r="L1199" s="768" t="str">
        <f>IF(基本情報入力シート!W1236="","",基本情報入力シート!W1236)</f>
        <v/>
      </c>
      <c r="M1199" s="784" t="str">
        <f>IF(基本情報入力シート!X1236="","",基本情報入力シート!X1236)</f>
        <v/>
      </c>
      <c r="N1199" s="796" t="str">
        <f>IF(基本情報入力シート!Y1236="","",基本情報入力シート!Y1236)</f>
        <v/>
      </c>
      <c r="O1199" s="804"/>
      <c r="P1199" s="808"/>
      <c r="Q1199" s="813"/>
      <c r="R1199" s="820"/>
      <c r="S1199" s="825"/>
      <c r="T1199" s="830" t="str">
        <f>IFERROR(S1199*VLOOKUP(AE1199,'【参考】数式用3'!$AD$3:$BA$14,MATCH(N1199,'【参考】数式用3'!$AD$2:$BA$2,0)),"")</f>
        <v/>
      </c>
      <c r="U1199" s="835"/>
      <c r="V1199" s="842"/>
      <c r="W1199" s="843"/>
      <c r="X1199" s="852" t="str">
        <f>IFERROR(V1199*VLOOKUP(AF1199,'【参考】数式用3'!$AD$15:$BA$23,MATCH(N1199,'【参考】数式用3'!$AD$2:$BA$2,0)),"")</f>
        <v/>
      </c>
      <c r="Y1199" s="861"/>
      <c r="Z1199" s="864"/>
      <c r="AA1199" s="870"/>
      <c r="AB1199" s="852" t="str">
        <f>IFERROR(AA1199*VLOOKUP(AG1199,'【参考】数式用3'!$AD$24:$BA$27,MATCH(N1199,'【参考】数式用3'!$AD$2:$BA$2,0)),"")</f>
        <v/>
      </c>
      <c r="AC1199" s="878"/>
      <c r="AD1199" s="881" t="str">
        <f t="shared" si="72"/>
        <v/>
      </c>
      <c r="AE1199" s="884" t="str">
        <f t="shared" si="73"/>
        <v/>
      </c>
      <c r="AF1199" s="884" t="str">
        <f t="shared" si="74"/>
        <v/>
      </c>
      <c r="AG1199" s="884" t="str">
        <f t="shared" si="75"/>
        <v/>
      </c>
    </row>
    <row r="1200" spans="1:33" ht="24.9" customHeight="1">
      <c r="A1200" s="729">
        <v>1185</v>
      </c>
      <c r="B1200" s="742" t="str">
        <f>IF(基本情報入力シート!C1237="","",基本情報入力シート!C1237)</f>
        <v/>
      </c>
      <c r="C1200" s="750"/>
      <c r="D1200" s="750"/>
      <c r="E1200" s="750"/>
      <c r="F1200" s="750"/>
      <c r="G1200" s="750"/>
      <c r="H1200" s="750"/>
      <c r="I1200" s="761"/>
      <c r="J1200" s="767" t="str">
        <f>IF(基本情報入力シート!M1237="","",基本情報入力シート!M1237)</f>
        <v/>
      </c>
      <c r="K1200" s="768" t="str">
        <f>IF(基本情報入力シート!R1237="","",基本情報入力シート!R1237)</f>
        <v/>
      </c>
      <c r="L1200" s="768" t="str">
        <f>IF(基本情報入力シート!W1237="","",基本情報入力シート!W1237)</f>
        <v/>
      </c>
      <c r="M1200" s="784" t="str">
        <f>IF(基本情報入力シート!X1237="","",基本情報入力シート!X1237)</f>
        <v/>
      </c>
      <c r="N1200" s="796" t="str">
        <f>IF(基本情報入力シート!Y1237="","",基本情報入力シート!Y1237)</f>
        <v/>
      </c>
      <c r="O1200" s="804"/>
      <c r="P1200" s="808"/>
      <c r="Q1200" s="813"/>
      <c r="R1200" s="820"/>
      <c r="S1200" s="825"/>
      <c r="T1200" s="830" t="str">
        <f>IFERROR(S1200*VLOOKUP(AE1200,'【参考】数式用3'!$AD$3:$BA$14,MATCH(N1200,'【参考】数式用3'!$AD$2:$BA$2,0)),"")</f>
        <v/>
      </c>
      <c r="U1200" s="835"/>
      <c r="V1200" s="842"/>
      <c r="W1200" s="843"/>
      <c r="X1200" s="852" t="str">
        <f>IFERROR(V1200*VLOOKUP(AF1200,'【参考】数式用3'!$AD$15:$BA$23,MATCH(N1200,'【参考】数式用3'!$AD$2:$BA$2,0)),"")</f>
        <v/>
      </c>
      <c r="Y1200" s="861"/>
      <c r="Z1200" s="864"/>
      <c r="AA1200" s="870"/>
      <c r="AB1200" s="852" t="str">
        <f>IFERROR(AA1200*VLOOKUP(AG1200,'【参考】数式用3'!$AD$24:$BA$27,MATCH(N1200,'【参考】数式用3'!$AD$2:$BA$2,0)),"")</f>
        <v/>
      </c>
      <c r="AC1200" s="878"/>
      <c r="AD1200" s="881" t="str">
        <f t="shared" si="72"/>
        <v/>
      </c>
      <c r="AE1200" s="884" t="str">
        <f t="shared" si="73"/>
        <v/>
      </c>
      <c r="AF1200" s="884" t="str">
        <f t="shared" si="74"/>
        <v/>
      </c>
      <c r="AG1200" s="884" t="str">
        <f t="shared" si="75"/>
        <v/>
      </c>
    </row>
    <row r="1201" spans="1:33" ht="24.9" customHeight="1">
      <c r="A1201" s="729">
        <v>1186</v>
      </c>
      <c r="B1201" s="742" t="str">
        <f>IF(基本情報入力シート!C1238="","",基本情報入力シート!C1238)</f>
        <v/>
      </c>
      <c r="C1201" s="750"/>
      <c r="D1201" s="750"/>
      <c r="E1201" s="750"/>
      <c r="F1201" s="750"/>
      <c r="G1201" s="750"/>
      <c r="H1201" s="750"/>
      <c r="I1201" s="761"/>
      <c r="J1201" s="767" t="str">
        <f>IF(基本情報入力シート!M1238="","",基本情報入力シート!M1238)</f>
        <v/>
      </c>
      <c r="K1201" s="768" t="str">
        <f>IF(基本情報入力シート!R1238="","",基本情報入力シート!R1238)</f>
        <v/>
      </c>
      <c r="L1201" s="768" t="str">
        <f>IF(基本情報入力シート!W1238="","",基本情報入力シート!W1238)</f>
        <v/>
      </c>
      <c r="M1201" s="784" t="str">
        <f>IF(基本情報入力シート!X1238="","",基本情報入力シート!X1238)</f>
        <v/>
      </c>
      <c r="N1201" s="796" t="str">
        <f>IF(基本情報入力シート!Y1238="","",基本情報入力シート!Y1238)</f>
        <v/>
      </c>
      <c r="O1201" s="804"/>
      <c r="P1201" s="808"/>
      <c r="Q1201" s="813"/>
      <c r="R1201" s="820"/>
      <c r="S1201" s="825"/>
      <c r="T1201" s="830" t="str">
        <f>IFERROR(S1201*VLOOKUP(AE1201,'【参考】数式用3'!$AD$3:$BA$14,MATCH(N1201,'【参考】数式用3'!$AD$2:$BA$2,0)),"")</f>
        <v/>
      </c>
      <c r="U1201" s="835"/>
      <c r="V1201" s="842"/>
      <c r="W1201" s="843"/>
      <c r="X1201" s="852" t="str">
        <f>IFERROR(V1201*VLOOKUP(AF1201,'【参考】数式用3'!$AD$15:$BA$23,MATCH(N1201,'【参考】数式用3'!$AD$2:$BA$2,0)),"")</f>
        <v/>
      </c>
      <c r="Y1201" s="861"/>
      <c r="Z1201" s="864"/>
      <c r="AA1201" s="870"/>
      <c r="AB1201" s="852" t="str">
        <f>IFERROR(AA1201*VLOOKUP(AG1201,'【参考】数式用3'!$AD$24:$BA$27,MATCH(N1201,'【参考】数式用3'!$AD$2:$BA$2,0)),"")</f>
        <v/>
      </c>
      <c r="AC1201" s="878"/>
      <c r="AD1201" s="881" t="str">
        <f t="shared" si="72"/>
        <v/>
      </c>
      <c r="AE1201" s="884" t="str">
        <f t="shared" si="73"/>
        <v/>
      </c>
      <c r="AF1201" s="884" t="str">
        <f t="shared" si="74"/>
        <v/>
      </c>
      <c r="AG1201" s="884" t="str">
        <f t="shared" si="75"/>
        <v/>
      </c>
    </row>
    <row r="1202" spans="1:33" ht="24.9" customHeight="1">
      <c r="A1202" s="729">
        <v>1187</v>
      </c>
      <c r="B1202" s="742" t="str">
        <f>IF(基本情報入力シート!C1239="","",基本情報入力シート!C1239)</f>
        <v/>
      </c>
      <c r="C1202" s="750"/>
      <c r="D1202" s="750"/>
      <c r="E1202" s="750"/>
      <c r="F1202" s="750"/>
      <c r="G1202" s="750"/>
      <c r="H1202" s="750"/>
      <c r="I1202" s="761"/>
      <c r="J1202" s="767" t="str">
        <f>IF(基本情報入力シート!M1239="","",基本情報入力シート!M1239)</f>
        <v/>
      </c>
      <c r="K1202" s="768" t="str">
        <f>IF(基本情報入力シート!R1239="","",基本情報入力シート!R1239)</f>
        <v/>
      </c>
      <c r="L1202" s="768" t="str">
        <f>IF(基本情報入力シート!W1239="","",基本情報入力シート!W1239)</f>
        <v/>
      </c>
      <c r="M1202" s="784" t="str">
        <f>IF(基本情報入力シート!X1239="","",基本情報入力シート!X1239)</f>
        <v/>
      </c>
      <c r="N1202" s="796" t="str">
        <f>IF(基本情報入力シート!Y1239="","",基本情報入力シート!Y1239)</f>
        <v/>
      </c>
      <c r="O1202" s="804"/>
      <c r="P1202" s="808"/>
      <c r="Q1202" s="813"/>
      <c r="R1202" s="820"/>
      <c r="S1202" s="825"/>
      <c r="T1202" s="830" t="str">
        <f>IFERROR(S1202*VLOOKUP(AE1202,'【参考】数式用3'!$AD$3:$BA$14,MATCH(N1202,'【参考】数式用3'!$AD$2:$BA$2,0)),"")</f>
        <v/>
      </c>
      <c r="U1202" s="835"/>
      <c r="V1202" s="842"/>
      <c r="W1202" s="843"/>
      <c r="X1202" s="852" t="str">
        <f>IFERROR(V1202*VLOOKUP(AF1202,'【参考】数式用3'!$AD$15:$BA$23,MATCH(N1202,'【参考】数式用3'!$AD$2:$BA$2,0)),"")</f>
        <v/>
      </c>
      <c r="Y1202" s="861"/>
      <c r="Z1202" s="864"/>
      <c r="AA1202" s="870"/>
      <c r="AB1202" s="852" t="str">
        <f>IFERROR(AA1202*VLOOKUP(AG1202,'【参考】数式用3'!$AD$24:$BA$27,MATCH(N1202,'【参考】数式用3'!$AD$2:$BA$2,0)),"")</f>
        <v/>
      </c>
      <c r="AC1202" s="878"/>
      <c r="AD1202" s="881" t="str">
        <f t="shared" si="72"/>
        <v/>
      </c>
      <c r="AE1202" s="884" t="str">
        <f t="shared" si="73"/>
        <v/>
      </c>
      <c r="AF1202" s="884" t="str">
        <f t="shared" si="74"/>
        <v/>
      </c>
      <c r="AG1202" s="884" t="str">
        <f t="shared" si="75"/>
        <v/>
      </c>
    </row>
    <row r="1203" spans="1:33" ht="24.9" customHeight="1">
      <c r="A1203" s="729">
        <v>1188</v>
      </c>
      <c r="B1203" s="742" t="str">
        <f>IF(基本情報入力シート!C1240="","",基本情報入力シート!C1240)</f>
        <v/>
      </c>
      <c r="C1203" s="750"/>
      <c r="D1203" s="750"/>
      <c r="E1203" s="750"/>
      <c r="F1203" s="750"/>
      <c r="G1203" s="750"/>
      <c r="H1203" s="750"/>
      <c r="I1203" s="761"/>
      <c r="J1203" s="767" t="str">
        <f>IF(基本情報入力シート!M1240="","",基本情報入力シート!M1240)</f>
        <v/>
      </c>
      <c r="K1203" s="768" t="str">
        <f>IF(基本情報入力シート!R1240="","",基本情報入力シート!R1240)</f>
        <v/>
      </c>
      <c r="L1203" s="768" t="str">
        <f>IF(基本情報入力シート!W1240="","",基本情報入力シート!W1240)</f>
        <v/>
      </c>
      <c r="M1203" s="784" t="str">
        <f>IF(基本情報入力シート!X1240="","",基本情報入力シート!X1240)</f>
        <v/>
      </c>
      <c r="N1203" s="796" t="str">
        <f>IF(基本情報入力シート!Y1240="","",基本情報入力シート!Y1240)</f>
        <v/>
      </c>
      <c r="O1203" s="804"/>
      <c r="P1203" s="808"/>
      <c r="Q1203" s="813"/>
      <c r="R1203" s="820"/>
      <c r="S1203" s="825"/>
      <c r="T1203" s="830" t="str">
        <f>IFERROR(S1203*VLOOKUP(AE1203,'【参考】数式用3'!$AD$3:$BA$14,MATCH(N1203,'【参考】数式用3'!$AD$2:$BA$2,0)),"")</f>
        <v/>
      </c>
      <c r="U1203" s="835"/>
      <c r="V1203" s="842"/>
      <c r="W1203" s="843"/>
      <c r="X1203" s="852" t="str">
        <f>IFERROR(V1203*VLOOKUP(AF1203,'【参考】数式用3'!$AD$15:$BA$23,MATCH(N1203,'【参考】数式用3'!$AD$2:$BA$2,0)),"")</f>
        <v/>
      </c>
      <c r="Y1203" s="861"/>
      <c r="Z1203" s="864"/>
      <c r="AA1203" s="870"/>
      <c r="AB1203" s="852" t="str">
        <f>IFERROR(AA1203*VLOOKUP(AG1203,'【参考】数式用3'!$AD$24:$BA$27,MATCH(N1203,'【参考】数式用3'!$AD$2:$BA$2,0)),"")</f>
        <v/>
      </c>
      <c r="AC1203" s="878"/>
      <c r="AD1203" s="881" t="str">
        <f t="shared" si="72"/>
        <v/>
      </c>
      <c r="AE1203" s="884" t="str">
        <f t="shared" si="73"/>
        <v/>
      </c>
      <c r="AF1203" s="884" t="str">
        <f t="shared" si="74"/>
        <v/>
      </c>
      <c r="AG1203" s="884" t="str">
        <f t="shared" si="75"/>
        <v/>
      </c>
    </row>
    <row r="1204" spans="1:33" ht="24.9" customHeight="1">
      <c r="A1204" s="729">
        <v>1189</v>
      </c>
      <c r="B1204" s="742" t="str">
        <f>IF(基本情報入力シート!C1241="","",基本情報入力シート!C1241)</f>
        <v/>
      </c>
      <c r="C1204" s="750"/>
      <c r="D1204" s="750"/>
      <c r="E1204" s="750"/>
      <c r="F1204" s="750"/>
      <c r="G1204" s="750"/>
      <c r="H1204" s="750"/>
      <c r="I1204" s="761"/>
      <c r="J1204" s="767" t="str">
        <f>IF(基本情報入力シート!M1241="","",基本情報入力シート!M1241)</f>
        <v/>
      </c>
      <c r="K1204" s="768" t="str">
        <f>IF(基本情報入力シート!R1241="","",基本情報入力シート!R1241)</f>
        <v/>
      </c>
      <c r="L1204" s="768" t="str">
        <f>IF(基本情報入力シート!W1241="","",基本情報入力シート!W1241)</f>
        <v/>
      </c>
      <c r="M1204" s="784" t="str">
        <f>IF(基本情報入力シート!X1241="","",基本情報入力シート!X1241)</f>
        <v/>
      </c>
      <c r="N1204" s="796" t="str">
        <f>IF(基本情報入力シート!Y1241="","",基本情報入力シート!Y1241)</f>
        <v/>
      </c>
      <c r="O1204" s="804"/>
      <c r="P1204" s="808"/>
      <c r="Q1204" s="813"/>
      <c r="R1204" s="820"/>
      <c r="S1204" s="825"/>
      <c r="T1204" s="830" t="str">
        <f>IFERROR(S1204*VLOOKUP(AE1204,'【参考】数式用3'!$AD$3:$BA$14,MATCH(N1204,'【参考】数式用3'!$AD$2:$BA$2,0)),"")</f>
        <v/>
      </c>
      <c r="U1204" s="835"/>
      <c r="V1204" s="842"/>
      <c r="W1204" s="843"/>
      <c r="X1204" s="852" t="str">
        <f>IFERROR(V1204*VLOOKUP(AF1204,'【参考】数式用3'!$AD$15:$BA$23,MATCH(N1204,'【参考】数式用3'!$AD$2:$BA$2,0)),"")</f>
        <v/>
      </c>
      <c r="Y1204" s="861"/>
      <c r="Z1204" s="864"/>
      <c r="AA1204" s="870"/>
      <c r="AB1204" s="852" t="str">
        <f>IFERROR(AA1204*VLOOKUP(AG1204,'【参考】数式用3'!$AD$24:$BA$27,MATCH(N1204,'【参考】数式用3'!$AD$2:$BA$2,0)),"")</f>
        <v/>
      </c>
      <c r="AC1204" s="878"/>
      <c r="AD1204" s="881" t="str">
        <f t="shared" si="72"/>
        <v/>
      </c>
      <c r="AE1204" s="884" t="str">
        <f t="shared" si="73"/>
        <v/>
      </c>
      <c r="AF1204" s="884" t="str">
        <f t="shared" si="74"/>
        <v/>
      </c>
      <c r="AG1204" s="884" t="str">
        <f t="shared" si="75"/>
        <v/>
      </c>
    </row>
    <row r="1205" spans="1:33" ht="24.9" customHeight="1">
      <c r="A1205" s="729">
        <v>1190</v>
      </c>
      <c r="B1205" s="742" t="str">
        <f>IF(基本情報入力シート!C1242="","",基本情報入力シート!C1242)</f>
        <v/>
      </c>
      <c r="C1205" s="750"/>
      <c r="D1205" s="750"/>
      <c r="E1205" s="750"/>
      <c r="F1205" s="750"/>
      <c r="G1205" s="750"/>
      <c r="H1205" s="750"/>
      <c r="I1205" s="761"/>
      <c r="J1205" s="767" t="str">
        <f>IF(基本情報入力シート!M1242="","",基本情報入力シート!M1242)</f>
        <v/>
      </c>
      <c r="K1205" s="768" t="str">
        <f>IF(基本情報入力シート!R1242="","",基本情報入力シート!R1242)</f>
        <v/>
      </c>
      <c r="L1205" s="768" t="str">
        <f>IF(基本情報入力シート!W1242="","",基本情報入力シート!W1242)</f>
        <v/>
      </c>
      <c r="M1205" s="784" t="str">
        <f>IF(基本情報入力シート!X1242="","",基本情報入力シート!X1242)</f>
        <v/>
      </c>
      <c r="N1205" s="796" t="str">
        <f>IF(基本情報入力シート!Y1242="","",基本情報入力シート!Y1242)</f>
        <v/>
      </c>
      <c r="O1205" s="804"/>
      <c r="P1205" s="808"/>
      <c r="Q1205" s="813"/>
      <c r="R1205" s="820"/>
      <c r="S1205" s="825"/>
      <c r="T1205" s="830" t="str">
        <f>IFERROR(S1205*VLOOKUP(AE1205,'【参考】数式用3'!$AD$3:$BA$14,MATCH(N1205,'【参考】数式用3'!$AD$2:$BA$2,0)),"")</f>
        <v/>
      </c>
      <c r="U1205" s="835"/>
      <c r="V1205" s="842"/>
      <c r="W1205" s="843"/>
      <c r="X1205" s="852" t="str">
        <f>IFERROR(V1205*VLOOKUP(AF1205,'【参考】数式用3'!$AD$15:$BA$23,MATCH(N1205,'【参考】数式用3'!$AD$2:$BA$2,0)),"")</f>
        <v/>
      </c>
      <c r="Y1205" s="861"/>
      <c r="Z1205" s="864"/>
      <c r="AA1205" s="870"/>
      <c r="AB1205" s="852" t="str">
        <f>IFERROR(AA1205*VLOOKUP(AG1205,'【参考】数式用3'!$AD$24:$BA$27,MATCH(N1205,'【参考】数式用3'!$AD$2:$BA$2,0)),"")</f>
        <v/>
      </c>
      <c r="AC1205" s="878"/>
      <c r="AD1205" s="881" t="str">
        <f t="shared" si="72"/>
        <v/>
      </c>
      <c r="AE1205" s="884" t="str">
        <f t="shared" si="73"/>
        <v/>
      </c>
      <c r="AF1205" s="884" t="str">
        <f t="shared" si="74"/>
        <v/>
      </c>
      <c r="AG1205" s="884" t="str">
        <f t="shared" si="75"/>
        <v/>
      </c>
    </row>
    <row r="1206" spans="1:33" ht="24.9" customHeight="1">
      <c r="A1206" s="729">
        <v>1191</v>
      </c>
      <c r="B1206" s="742" t="str">
        <f>IF(基本情報入力シート!C1243="","",基本情報入力シート!C1243)</f>
        <v/>
      </c>
      <c r="C1206" s="750"/>
      <c r="D1206" s="750"/>
      <c r="E1206" s="750"/>
      <c r="F1206" s="750"/>
      <c r="G1206" s="750"/>
      <c r="H1206" s="750"/>
      <c r="I1206" s="761"/>
      <c r="J1206" s="767" t="str">
        <f>IF(基本情報入力シート!M1243="","",基本情報入力シート!M1243)</f>
        <v/>
      </c>
      <c r="K1206" s="768" t="str">
        <f>IF(基本情報入力シート!R1243="","",基本情報入力シート!R1243)</f>
        <v/>
      </c>
      <c r="L1206" s="768" t="str">
        <f>IF(基本情報入力シート!W1243="","",基本情報入力シート!W1243)</f>
        <v/>
      </c>
      <c r="M1206" s="784" t="str">
        <f>IF(基本情報入力シート!X1243="","",基本情報入力シート!X1243)</f>
        <v/>
      </c>
      <c r="N1206" s="796" t="str">
        <f>IF(基本情報入力シート!Y1243="","",基本情報入力シート!Y1243)</f>
        <v/>
      </c>
      <c r="O1206" s="804"/>
      <c r="P1206" s="808"/>
      <c r="Q1206" s="813"/>
      <c r="R1206" s="820"/>
      <c r="S1206" s="825"/>
      <c r="T1206" s="830" t="str">
        <f>IFERROR(S1206*VLOOKUP(AE1206,'【参考】数式用3'!$AD$3:$BA$14,MATCH(N1206,'【参考】数式用3'!$AD$2:$BA$2,0)),"")</f>
        <v/>
      </c>
      <c r="U1206" s="835"/>
      <c r="V1206" s="842"/>
      <c r="W1206" s="843"/>
      <c r="X1206" s="852" t="str">
        <f>IFERROR(V1206*VLOOKUP(AF1206,'【参考】数式用3'!$AD$15:$BA$23,MATCH(N1206,'【参考】数式用3'!$AD$2:$BA$2,0)),"")</f>
        <v/>
      </c>
      <c r="Y1206" s="861"/>
      <c r="Z1206" s="864"/>
      <c r="AA1206" s="870"/>
      <c r="AB1206" s="852" t="str">
        <f>IFERROR(AA1206*VLOOKUP(AG1206,'【参考】数式用3'!$AD$24:$BA$27,MATCH(N1206,'【参考】数式用3'!$AD$2:$BA$2,0)),"")</f>
        <v/>
      </c>
      <c r="AC1206" s="878"/>
      <c r="AD1206" s="881" t="str">
        <f t="shared" si="72"/>
        <v/>
      </c>
      <c r="AE1206" s="884" t="str">
        <f t="shared" si="73"/>
        <v/>
      </c>
      <c r="AF1206" s="884" t="str">
        <f t="shared" si="74"/>
        <v/>
      </c>
      <c r="AG1206" s="884" t="str">
        <f t="shared" si="75"/>
        <v/>
      </c>
    </row>
    <row r="1207" spans="1:33" ht="24.9" customHeight="1">
      <c r="A1207" s="729">
        <v>1192</v>
      </c>
      <c r="B1207" s="742" t="str">
        <f>IF(基本情報入力シート!C1244="","",基本情報入力シート!C1244)</f>
        <v/>
      </c>
      <c r="C1207" s="750"/>
      <c r="D1207" s="750"/>
      <c r="E1207" s="750"/>
      <c r="F1207" s="750"/>
      <c r="G1207" s="750"/>
      <c r="H1207" s="750"/>
      <c r="I1207" s="761"/>
      <c r="J1207" s="767" t="str">
        <f>IF(基本情報入力シート!M1244="","",基本情報入力シート!M1244)</f>
        <v/>
      </c>
      <c r="K1207" s="768" t="str">
        <f>IF(基本情報入力シート!R1244="","",基本情報入力シート!R1244)</f>
        <v/>
      </c>
      <c r="L1207" s="768" t="str">
        <f>IF(基本情報入力シート!W1244="","",基本情報入力シート!W1244)</f>
        <v/>
      </c>
      <c r="M1207" s="784" t="str">
        <f>IF(基本情報入力シート!X1244="","",基本情報入力シート!X1244)</f>
        <v/>
      </c>
      <c r="N1207" s="796" t="str">
        <f>IF(基本情報入力シート!Y1244="","",基本情報入力シート!Y1244)</f>
        <v/>
      </c>
      <c r="O1207" s="804"/>
      <c r="P1207" s="808"/>
      <c r="Q1207" s="813"/>
      <c r="R1207" s="820"/>
      <c r="S1207" s="825"/>
      <c r="T1207" s="830" t="str">
        <f>IFERROR(S1207*VLOOKUP(AE1207,'【参考】数式用3'!$AD$3:$BA$14,MATCH(N1207,'【参考】数式用3'!$AD$2:$BA$2,0)),"")</f>
        <v/>
      </c>
      <c r="U1207" s="835"/>
      <c r="V1207" s="842"/>
      <c r="W1207" s="843"/>
      <c r="X1207" s="852" t="str">
        <f>IFERROR(V1207*VLOOKUP(AF1207,'【参考】数式用3'!$AD$15:$BA$23,MATCH(N1207,'【参考】数式用3'!$AD$2:$BA$2,0)),"")</f>
        <v/>
      </c>
      <c r="Y1207" s="861"/>
      <c r="Z1207" s="864"/>
      <c r="AA1207" s="870"/>
      <c r="AB1207" s="852" t="str">
        <f>IFERROR(AA1207*VLOOKUP(AG1207,'【参考】数式用3'!$AD$24:$BA$27,MATCH(N1207,'【参考】数式用3'!$AD$2:$BA$2,0)),"")</f>
        <v/>
      </c>
      <c r="AC1207" s="878"/>
      <c r="AD1207" s="881" t="str">
        <f t="shared" si="72"/>
        <v/>
      </c>
      <c r="AE1207" s="884" t="str">
        <f t="shared" si="73"/>
        <v/>
      </c>
      <c r="AF1207" s="884" t="str">
        <f t="shared" si="74"/>
        <v/>
      </c>
      <c r="AG1207" s="884" t="str">
        <f t="shared" si="75"/>
        <v/>
      </c>
    </row>
    <row r="1208" spans="1:33" ht="24.9" customHeight="1">
      <c r="A1208" s="729">
        <v>1193</v>
      </c>
      <c r="B1208" s="742" t="str">
        <f>IF(基本情報入力シート!C1245="","",基本情報入力シート!C1245)</f>
        <v/>
      </c>
      <c r="C1208" s="750"/>
      <c r="D1208" s="750"/>
      <c r="E1208" s="750"/>
      <c r="F1208" s="750"/>
      <c r="G1208" s="750"/>
      <c r="H1208" s="750"/>
      <c r="I1208" s="761"/>
      <c r="J1208" s="767" t="str">
        <f>IF(基本情報入力シート!M1245="","",基本情報入力シート!M1245)</f>
        <v/>
      </c>
      <c r="K1208" s="768" t="str">
        <f>IF(基本情報入力シート!R1245="","",基本情報入力シート!R1245)</f>
        <v/>
      </c>
      <c r="L1208" s="768" t="str">
        <f>IF(基本情報入力シート!W1245="","",基本情報入力シート!W1245)</f>
        <v/>
      </c>
      <c r="M1208" s="784" t="str">
        <f>IF(基本情報入力シート!X1245="","",基本情報入力シート!X1245)</f>
        <v/>
      </c>
      <c r="N1208" s="796" t="str">
        <f>IF(基本情報入力シート!Y1245="","",基本情報入力シート!Y1245)</f>
        <v/>
      </c>
      <c r="O1208" s="804"/>
      <c r="P1208" s="808"/>
      <c r="Q1208" s="813"/>
      <c r="R1208" s="820"/>
      <c r="S1208" s="825"/>
      <c r="T1208" s="830" t="str">
        <f>IFERROR(S1208*VLOOKUP(AE1208,'【参考】数式用3'!$AD$3:$BA$14,MATCH(N1208,'【参考】数式用3'!$AD$2:$BA$2,0)),"")</f>
        <v/>
      </c>
      <c r="U1208" s="835"/>
      <c r="V1208" s="842"/>
      <c r="W1208" s="843"/>
      <c r="X1208" s="852" t="str">
        <f>IFERROR(V1208*VLOOKUP(AF1208,'【参考】数式用3'!$AD$15:$BA$23,MATCH(N1208,'【参考】数式用3'!$AD$2:$BA$2,0)),"")</f>
        <v/>
      </c>
      <c r="Y1208" s="861"/>
      <c r="Z1208" s="864"/>
      <c r="AA1208" s="870"/>
      <c r="AB1208" s="852" t="str">
        <f>IFERROR(AA1208*VLOOKUP(AG1208,'【参考】数式用3'!$AD$24:$BA$27,MATCH(N1208,'【参考】数式用3'!$AD$2:$BA$2,0)),"")</f>
        <v/>
      </c>
      <c r="AC1208" s="878"/>
      <c r="AD1208" s="881" t="str">
        <f t="shared" si="72"/>
        <v/>
      </c>
      <c r="AE1208" s="884" t="str">
        <f t="shared" si="73"/>
        <v/>
      </c>
      <c r="AF1208" s="884" t="str">
        <f t="shared" si="74"/>
        <v/>
      </c>
      <c r="AG1208" s="884" t="str">
        <f t="shared" si="75"/>
        <v/>
      </c>
    </row>
    <row r="1209" spans="1:33" ht="24.9" customHeight="1">
      <c r="A1209" s="729">
        <v>1194</v>
      </c>
      <c r="B1209" s="742" t="str">
        <f>IF(基本情報入力シート!C1246="","",基本情報入力シート!C1246)</f>
        <v/>
      </c>
      <c r="C1209" s="750"/>
      <c r="D1209" s="750"/>
      <c r="E1209" s="750"/>
      <c r="F1209" s="750"/>
      <c r="G1209" s="750"/>
      <c r="H1209" s="750"/>
      <c r="I1209" s="761"/>
      <c r="J1209" s="767" t="str">
        <f>IF(基本情報入力シート!M1246="","",基本情報入力シート!M1246)</f>
        <v/>
      </c>
      <c r="K1209" s="768" t="str">
        <f>IF(基本情報入力シート!R1246="","",基本情報入力シート!R1246)</f>
        <v/>
      </c>
      <c r="L1209" s="768" t="str">
        <f>IF(基本情報入力シート!W1246="","",基本情報入力シート!W1246)</f>
        <v/>
      </c>
      <c r="M1209" s="784" t="str">
        <f>IF(基本情報入力シート!X1246="","",基本情報入力シート!X1246)</f>
        <v/>
      </c>
      <c r="N1209" s="796" t="str">
        <f>IF(基本情報入力シート!Y1246="","",基本情報入力シート!Y1246)</f>
        <v/>
      </c>
      <c r="O1209" s="804"/>
      <c r="P1209" s="808"/>
      <c r="Q1209" s="813"/>
      <c r="R1209" s="820"/>
      <c r="S1209" s="825"/>
      <c r="T1209" s="830" t="str">
        <f>IFERROR(S1209*VLOOKUP(AE1209,'【参考】数式用3'!$AD$3:$BA$14,MATCH(N1209,'【参考】数式用3'!$AD$2:$BA$2,0)),"")</f>
        <v/>
      </c>
      <c r="U1209" s="835"/>
      <c r="V1209" s="842"/>
      <c r="W1209" s="843"/>
      <c r="X1209" s="852" t="str">
        <f>IFERROR(V1209*VLOOKUP(AF1209,'【参考】数式用3'!$AD$15:$BA$23,MATCH(N1209,'【参考】数式用3'!$AD$2:$BA$2,0)),"")</f>
        <v/>
      </c>
      <c r="Y1209" s="861"/>
      <c r="Z1209" s="864"/>
      <c r="AA1209" s="870"/>
      <c r="AB1209" s="852" t="str">
        <f>IFERROR(AA1209*VLOOKUP(AG1209,'【参考】数式用3'!$AD$24:$BA$27,MATCH(N1209,'【参考】数式用3'!$AD$2:$BA$2,0)),"")</f>
        <v/>
      </c>
      <c r="AC1209" s="878"/>
      <c r="AD1209" s="881" t="str">
        <f t="shared" si="72"/>
        <v/>
      </c>
      <c r="AE1209" s="884" t="str">
        <f t="shared" si="73"/>
        <v/>
      </c>
      <c r="AF1209" s="884" t="str">
        <f t="shared" si="74"/>
        <v/>
      </c>
      <c r="AG1209" s="884" t="str">
        <f t="shared" si="75"/>
        <v/>
      </c>
    </row>
    <row r="1210" spans="1:33" ht="24.9" customHeight="1">
      <c r="A1210" s="729">
        <v>1195</v>
      </c>
      <c r="B1210" s="742" t="str">
        <f>IF(基本情報入力シート!C1247="","",基本情報入力シート!C1247)</f>
        <v/>
      </c>
      <c r="C1210" s="750"/>
      <c r="D1210" s="750"/>
      <c r="E1210" s="750"/>
      <c r="F1210" s="750"/>
      <c r="G1210" s="750"/>
      <c r="H1210" s="750"/>
      <c r="I1210" s="761"/>
      <c r="J1210" s="767" t="str">
        <f>IF(基本情報入力シート!M1247="","",基本情報入力シート!M1247)</f>
        <v/>
      </c>
      <c r="K1210" s="768" t="str">
        <f>IF(基本情報入力シート!R1247="","",基本情報入力シート!R1247)</f>
        <v/>
      </c>
      <c r="L1210" s="768" t="str">
        <f>IF(基本情報入力シート!W1247="","",基本情報入力シート!W1247)</f>
        <v/>
      </c>
      <c r="M1210" s="784" t="str">
        <f>IF(基本情報入力シート!X1247="","",基本情報入力シート!X1247)</f>
        <v/>
      </c>
      <c r="N1210" s="796" t="str">
        <f>IF(基本情報入力シート!Y1247="","",基本情報入力シート!Y1247)</f>
        <v/>
      </c>
      <c r="O1210" s="804"/>
      <c r="P1210" s="808"/>
      <c r="Q1210" s="813"/>
      <c r="R1210" s="820"/>
      <c r="S1210" s="825"/>
      <c r="T1210" s="830" t="str">
        <f>IFERROR(S1210*VLOOKUP(AE1210,'【参考】数式用3'!$AD$3:$BA$14,MATCH(N1210,'【参考】数式用3'!$AD$2:$BA$2,0)),"")</f>
        <v/>
      </c>
      <c r="U1210" s="835"/>
      <c r="V1210" s="842"/>
      <c r="W1210" s="843"/>
      <c r="X1210" s="852" t="str">
        <f>IFERROR(V1210*VLOOKUP(AF1210,'【参考】数式用3'!$AD$15:$BA$23,MATCH(N1210,'【参考】数式用3'!$AD$2:$BA$2,0)),"")</f>
        <v/>
      </c>
      <c r="Y1210" s="861"/>
      <c r="Z1210" s="864"/>
      <c r="AA1210" s="870"/>
      <c r="AB1210" s="852" t="str">
        <f>IFERROR(AA1210*VLOOKUP(AG1210,'【参考】数式用3'!$AD$24:$BA$27,MATCH(N1210,'【参考】数式用3'!$AD$2:$BA$2,0)),"")</f>
        <v/>
      </c>
      <c r="AC1210" s="878"/>
      <c r="AD1210" s="881" t="str">
        <f t="shared" si="72"/>
        <v/>
      </c>
      <c r="AE1210" s="884" t="str">
        <f t="shared" si="73"/>
        <v/>
      </c>
      <c r="AF1210" s="884" t="str">
        <f t="shared" si="74"/>
        <v/>
      </c>
      <c r="AG1210" s="884" t="str">
        <f t="shared" si="75"/>
        <v/>
      </c>
    </row>
    <row r="1211" spans="1:33" ht="24.9" customHeight="1">
      <c r="A1211" s="729">
        <v>1196</v>
      </c>
      <c r="B1211" s="742" t="str">
        <f>IF(基本情報入力シート!C1248="","",基本情報入力シート!C1248)</f>
        <v/>
      </c>
      <c r="C1211" s="750"/>
      <c r="D1211" s="750"/>
      <c r="E1211" s="750"/>
      <c r="F1211" s="750"/>
      <c r="G1211" s="750"/>
      <c r="H1211" s="750"/>
      <c r="I1211" s="761"/>
      <c r="J1211" s="767" t="str">
        <f>IF(基本情報入力シート!M1248="","",基本情報入力シート!M1248)</f>
        <v/>
      </c>
      <c r="K1211" s="768" t="str">
        <f>IF(基本情報入力シート!R1248="","",基本情報入力シート!R1248)</f>
        <v/>
      </c>
      <c r="L1211" s="768" t="str">
        <f>IF(基本情報入力シート!W1248="","",基本情報入力シート!W1248)</f>
        <v/>
      </c>
      <c r="M1211" s="784" t="str">
        <f>IF(基本情報入力シート!X1248="","",基本情報入力シート!X1248)</f>
        <v/>
      </c>
      <c r="N1211" s="796" t="str">
        <f>IF(基本情報入力シート!Y1248="","",基本情報入力シート!Y1248)</f>
        <v/>
      </c>
      <c r="O1211" s="804"/>
      <c r="P1211" s="808"/>
      <c r="Q1211" s="813"/>
      <c r="R1211" s="820"/>
      <c r="S1211" s="825"/>
      <c r="T1211" s="830" t="str">
        <f>IFERROR(S1211*VLOOKUP(AE1211,'【参考】数式用3'!$AD$3:$BA$14,MATCH(N1211,'【参考】数式用3'!$AD$2:$BA$2,0)),"")</f>
        <v/>
      </c>
      <c r="U1211" s="835"/>
      <c r="V1211" s="842"/>
      <c r="W1211" s="843"/>
      <c r="X1211" s="852" t="str">
        <f>IFERROR(V1211*VLOOKUP(AF1211,'【参考】数式用3'!$AD$15:$BA$23,MATCH(N1211,'【参考】数式用3'!$AD$2:$BA$2,0)),"")</f>
        <v/>
      </c>
      <c r="Y1211" s="861"/>
      <c r="Z1211" s="864"/>
      <c r="AA1211" s="870"/>
      <c r="AB1211" s="852" t="str">
        <f>IFERROR(AA1211*VLOOKUP(AG1211,'【参考】数式用3'!$AD$24:$BA$27,MATCH(N1211,'【参考】数式用3'!$AD$2:$BA$2,0)),"")</f>
        <v/>
      </c>
      <c r="AC1211" s="878"/>
      <c r="AD1211" s="881" t="str">
        <f t="shared" si="72"/>
        <v/>
      </c>
      <c r="AE1211" s="884" t="str">
        <f t="shared" si="73"/>
        <v/>
      </c>
      <c r="AF1211" s="884" t="str">
        <f t="shared" si="74"/>
        <v/>
      </c>
      <c r="AG1211" s="884" t="str">
        <f t="shared" si="75"/>
        <v/>
      </c>
    </row>
    <row r="1212" spans="1:33" ht="24.9" customHeight="1">
      <c r="A1212" s="729">
        <v>1197</v>
      </c>
      <c r="B1212" s="742" t="str">
        <f>IF(基本情報入力シート!C1249="","",基本情報入力シート!C1249)</f>
        <v/>
      </c>
      <c r="C1212" s="750"/>
      <c r="D1212" s="750"/>
      <c r="E1212" s="750"/>
      <c r="F1212" s="750"/>
      <c r="G1212" s="750"/>
      <c r="H1212" s="750"/>
      <c r="I1212" s="761"/>
      <c r="J1212" s="767" t="str">
        <f>IF(基本情報入力シート!M1249="","",基本情報入力シート!M1249)</f>
        <v/>
      </c>
      <c r="K1212" s="768" t="str">
        <f>IF(基本情報入力シート!R1249="","",基本情報入力シート!R1249)</f>
        <v/>
      </c>
      <c r="L1212" s="768" t="str">
        <f>IF(基本情報入力シート!W1249="","",基本情報入力シート!W1249)</f>
        <v/>
      </c>
      <c r="M1212" s="784" t="str">
        <f>IF(基本情報入力シート!X1249="","",基本情報入力シート!X1249)</f>
        <v/>
      </c>
      <c r="N1212" s="796" t="str">
        <f>IF(基本情報入力シート!Y1249="","",基本情報入力シート!Y1249)</f>
        <v/>
      </c>
      <c r="O1212" s="804"/>
      <c r="P1212" s="808"/>
      <c r="Q1212" s="813"/>
      <c r="R1212" s="820"/>
      <c r="S1212" s="825"/>
      <c r="T1212" s="830" t="str">
        <f>IFERROR(S1212*VLOOKUP(AE1212,'【参考】数式用3'!$AD$3:$BA$14,MATCH(N1212,'【参考】数式用3'!$AD$2:$BA$2,0)),"")</f>
        <v/>
      </c>
      <c r="U1212" s="835"/>
      <c r="V1212" s="842"/>
      <c r="W1212" s="843"/>
      <c r="X1212" s="852" t="str">
        <f>IFERROR(V1212*VLOOKUP(AF1212,'【参考】数式用3'!$AD$15:$BA$23,MATCH(N1212,'【参考】数式用3'!$AD$2:$BA$2,0)),"")</f>
        <v/>
      </c>
      <c r="Y1212" s="861"/>
      <c r="Z1212" s="864"/>
      <c r="AA1212" s="870"/>
      <c r="AB1212" s="852" t="str">
        <f>IFERROR(AA1212*VLOOKUP(AG1212,'【参考】数式用3'!$AD$24:$BA$27,MATCH(N1212,'【参考】数式用3'!$AD$2:$BA$2,0)),"")</f>
        <v/>
      </c>
      <c r="AC1212" s="878"/>
      <c r="AD1212" s="881" t="str">
        <f t="shared" si="72"/>
        <v/>
      </c>
      <c r="AE1212" s="884" t="str">
        <f t="shared" si="73"/>
        <v/>
      </c>
      <c r="AF1212" s="884" t="str">
        <f t="shared" si="74"/>
        <v/>
      </c>
      <c r="AG1212" s="884" t="str">
        <f t="shared" si="75"/>
        <v/>
      </c>
    </row>
    <row r="1213" spans="1:33" ht="24.9" customHeight="1">
      <c r="A1213" s="729">
        <v>1198</v>
      </c>
      <c r="B1213" s="742" t="str">
        <f>IF(基本情報入力シート!C1250="","",基本情報入力シート!C1250)</f>
        <v/>
      </c>
      <c r="C1213" s="750"/>
      <c r="D1213" s="750"/>
      <c r="E1213" s="750"/>
      <c r="F1213" s="750"/>
      <c r="G1213" s="750"/>
      <c r="H1213" s="750"/>
      <c r="I1213" s="761"/>
      <c r="J1213" s="767" t="str">
        <f>IF(基本情報入力シート!M1250="","",基本情報入力シート!M1250)</f>
        <v/>
      </c>
      <c r="K1213" s="768" t="str">
        <f>IF(基本情報入力シート!R1250="","",基本情報入力シート!R1250)</f>
        <v/>
      </c>
      <c r="L1213" s="768" t="str">
        <f>IF(基本情報入力シート!W1250="","",基本情報入力シート!W1250)</f>
        <v/>
      </c>
      <c r="M1213" s="784" t="str">
        <f>IF(基本情報入力シート!X1250="","",基本情報入力シート!X1250)</f>
        <v/>
      </c>
      <c r="N1213" s="796" t="str">
        <f>IF(基本情報入力シート!Y1250="","",基本情報入力シート!Y1250)</f>
        <v/>
      </c>
      <c r="O1213" s="804"/>
      <c r="P1213" s="808"/>
      <c r="Q1213" s="813"/>
      <c r="R1213" s="820"/>
      <c r="S1213" s="825"/>
      <c r="T1213" s="830" t="str">
        <f>IFERROR(S1213*VLOOKUP(AE1213,'【参考】数式用3'!$AD$3:$BA$14,MATCH(N1213,'【参考】数式用3'!$AD$2:$BA$2,0)),"")</f>
        <v/>
      </c>
      <c r="U1213" s="835"/>
      <c r="V1213" s="842"/>
      <c r="W1213" s="843"/>
      <c r="X1213" s="852" t="str">
        <f>IFERROR(V1213*VLOOKUP(AF1213,'【参考】数式用3'!$AD$15:$BA$23,MATCH(N1213,'【参考】数式用3'!$AD$2:$BA$2,0)),"")</f>
        <v/>
      </c>
      <c r="Y1213" s="861"/>
      <c r="Z1213" s="864"/>
      <c r="AA1213" s="870"/>
      <c r="AB1213" s="852" t="str">
        <f>IFERROR(AA1213*VLOOKUP(AG1213,'【参考】数式用3'!$AD$24:$BA$27,MATCH(N1213,'【参考】数式用3'!$AD$2:$BA$2,0)),"")</f>
        <v/>
      </c>
      <c r="AC1213" s="878"/>
      <c r="AD1213" s="881" t="str">
        <f t="shared" si="72"/>
        <v/>
      </c>
      <c r="AE1213" s="884" t="str">
        <f t="shared" si="73"/>
        <v/>
      </c>
      <c r="AF1213" s="884" t="str">
        <f t="shared" si="74"/>
        <v/>
      </c>
      <c r="AG1213" s="884" t="str">
        <f t="shared" si="75"/>
        <v/>
      </c>
    </row>
    <row r="1214" spans="1:33" ht="24.9" customHeight="1">
      <c r="A1214" s="729">
        <v>1199</v>
      </c>
      <c r="B1214" s="742" t="str">
        <f>IF(基本情報入力シート!C1251="","",基本情報入力シート!C1251)</f>
        <v/>
      </c>
      <c r="C1214" s="750"/>
      <c r="D1214" s="750"/>
      <c r="E1214" s="750"/>
      <c r="F1214" s="750"/>
      <c r="G1214" s="750"/>
      <c r="H1214" s="750"/>
      <c r="I1214" s="761"/>
      <c r="J1214" s="767" t="str">
        <f>IF(基本情報入力シート!M1251="","",基本情報入力シート!M1251)</f>
        <v/>
      </c>
      <c r="K1214" s="768" t="str">
        <f>IF(基本情報入力シート!R1251="","",基本情報入力シート!R1251)</f>
        <v/>
      </c>
      <c r="L1214" s="768" t="str">
        <f>IF(基本情報入力シート!W1251="","",基本情報入力シート!W1251)</f>
        <v/>
      </c>
      <c r="M1214" s="784" t="str">
        <f>IF(基本情報入力シート!X1251="","",基本情報入力シート!X1251)</f>
        <v/>
      </c>
      <c r="N1214" s="796" t="str">
        <f>IF(基本情報入力シート!Y1251="","",基本情報入力シート!Y1251)</f>
        <v/>
      </c>
      <c r="O1214" s="804"/>
      <c r="P1214" s="808"/>
      <c r="Q1214" s="813"/>
      <c r="R1214" s="820"/>
      <c r="S1214" s="825"/>
      <c r="T1214" s="830" t="str">
        <f>IFERROR(S1214*VLOOKUP(AE1214,'【参考】数式用3'!$AD$3:$BA$14,MATCH(N1214,'【参考】数式用3'!$AD$2:$BA$2,0)),"")</f>
        <v/>
      </c>
      <c r="U1214" s="835"/>
      <c r="V1214" s="842"/>
      <c r="W1214" s="843"/>
      <c r="X1214" s="852" t="str">
        <f>IFERROR(V1214*VLOOKUP(AF1214,'【参考】数式用3'!$AD$15:$BA$23,MATCH(N1214,'【参考】数式用3'!$AD$2:$BA$2,0)),"")</f>
        <v/>
      </c>
      <c r="Y1214" s="861"/>
      <c r="Z1214" s="864"/>
      <c r="AA1214" s="870"/>
      <c r="AB1214" s="852" t="str">
        <f>IFERROR(AA1214*VLOOKUP(AG1214,'【参考】数式用3'!$AD$24:$BA$27,MATCH(N1214,'【参考】数式用3'!$AD$2:$BA$2,0)),"")</f>
        <v/>
      </c>
      <c r="AC1214" s="878"/>
      <c r="AD1214" s="881" t="str">
        <f t="shared" si="72"/>
        <v/>
      </c>
      <c r="AE1214" s="884" t="str">
        <f t="shared" si="73"/>
        <v/>
      </c>
      <c r="AF1214" s="884" t="str">
        <f t="shared" si="74"/>
        <v/>
      </c>
      <c r="AG1214" s="884" t="str">
        <f t="shared" si="75"/>
        <v/>
      </c>
    </row>
    <row r="1215" spans="1:33" ht="24.9" customHeight="1">
      <c r="A1215" s="730">
        <v>1200</v>
      </c>
      <c r="B1215" s="743" t="str">
        <f>IF(基本情報入力シート!C1252="","",基本情報入力シート!C1252)</f>
        <v/>
      </c>
      <c r="C1215" s="751"/>
      <c r="D1215" s="751"/>
      <c r="E1215" s="751"/>
      <c r="F1215" s="751"/>
      <c r="G1215" s="751"/>
      <c r="H1215" s="751"/>
      <c r="I1215" s="762"/>
      <c r="J1215" s="769" t="str">
        <f>IF(基本情報入力シート!M1252="","",基本情報入力シート!M1252)</f>
        <v/>
      </c>
      <c r="K1215" s="769" t="str">
        <f>IF(基本情報入力シート!R1252="","",基本情報入力シート!R1252)</f>
        <v/>
      </c>
      <c r="L1215" s="769" t="str">
        <f>IF(基本情報入力シート!W1252="","",基本情報入力シート!W1252)</f>
        <v/>
      </c>
      <c r="M1215" s="786" t="str">
        <f>IF(基本情報入力シート!X1252="","",基本情報入力シート!X1252)</f>
        <v/>
      </c>
      <c r="N1215" s="798" t="str">
        <f>IF(基本情報入力シート!Y1252="","",基本情報入力シート!Y1252)</f>
        <v/>
      </c>
      <c r="O1215" s="805"/>
      <c r="P1215" s="809"/>
      <c r="Q1215" s="814"/>
      <c r="R1215" s="805"/>
      <c r="S1215" s="827"/>
      <c r="T1215" s="831" t="str">
        <f>IFERROR(S1215*VLOOKUP(AE1215,'【参考】数式用3'!$AD$3:$BA$14,MATCH(N1215,'【参考】数式用3'!$AD$2:$BA$2,0)),"")</f>
        <v/>
      </c>
      <c r="U1215" s="837"/>
      <c r="V1215" s="844"/>
      <c r="W1215" s="844"/>
      <c r="X1215" s="853" t="str">
        <f>IFERROR(V1215*VLOOKUP(AF1215,'【参考】数式用3'!$AD$15:$BA$23,MATCH(N1215,'【参考】数式用3'!$AD$2:$BA$2,0)),"")</f>
        <v/>
      </c>
      <c r="Y1215" s="862"/>
      <c r="Z1215" s="866"/>
      <c r="AA1215" s="872"/>
      <c r="AB1215" s="853" t="str">
        <f>IFERROR(AA1215*VLOOKUP(AG1215,'【参考】数式用3'!$AD$24:$BA$27,MATCH(N1215,'【参考】数式用3'!$AD$2:$BA$2,0)),"")</f>
        <v/>
      </c>
      <c r="AC1215" s="879"/>
      <c r="AD1215" s="881" t="str">
        <f t="shared" si="72"/>
        <v/>
      </c>
      <c r="AE1215" s="884" t="str">
        <f t="shared" si="73"/>
        <v/>
      </c>
      <c r="AF1215" s="884" t="str">
        <f t="shared" si="74"/>
        <v/>
      </c>
      <c r="AG1215" s="884" t="str">
        <f t="shared" si="75"/>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AB1:AC1"/>
    <mergeCell ref="A3:E3"/>
    <mergeCell ref="F3:M3"/>
    <mergeCell ref="B5:M5"/>
    <mergeCell ref="B6:M6"/>
    <mergeCell ref="B7:M7"/>
    <mergeCell ref="B8:C8"/>
    <mergeCell ref="D8:M8"/>
    <mergeCell ref="S8:U8"/>
    <mergeCell ref="B9:M9"/>
    <mergeCell ref="S9:U9"/>
    <mergeCell ref="B11:X11"/>
    <mergeCell ref="O12:Q12"/>
    <mergeCell ref="R12:AC12"/>
    <mergeCell ref="R13:T13"/>
    <mergeCell ref="U13:Y13"/>
    <mergeCell ref="Z13:AC13"/>
    <mergeCell ref="B16:I16"/>
    <mergeCell ref="X16:Y16"/>
    <mergeCell ref="B17:I17"/>
    <mergeCell ref="X17:Y17"/>
    <mergeCell ref="B18:I18"/>
    <mergeCell ref="X18:Y18"/>
    <mergeCell ref="B19:I19"/>
    <mergeCell ref="X19:Y19"/>
    <mergeCell ref="B20:I20"/>
    <mergeCell ref="X20:Y20"/>
    <mergeCell ref="B21:I21"/>
    <mergeCell ref="X21:Y21"/>
    <mergeCell ref="B22:I22"/>
    <mergeCell ref="X22:Y22"/>
    <mergeCell ref="B23:I23"/>
    <mergeCell ref="X23:Y23"/>
    <mergeCell ref="B24:I24"/>
    <mergeCell ref="X24:Y24"/>
    <mergeCell ref="B25:I25"/>
    <mergeCell ref="X25:Y25"/>
    <mergeCell ref="B26:I26"/>
    <mergeCell ref="X26:Y26"/>
    <mergeCell ref="B27:I27"/>
    <mergeCell ref="X27:Y27"/>
    <mergeCell ref="B28:I28"/>
    <mergeCell ref="X28:Y28"/>
    <mergeCell ref="B29:I29"/>
    <mergeCell ref="X29:Y29"/>
    <mergeCell ref="B30:I30"/>
    <mergeCell ref="X30:Y30"/>
    <mergeCell ref="B31:I31"/>
    <mergeCell ref="X31:Y31"/>
    <mergeCell ref="B32:I32"/>
    <mergeCell ref="X32:Y32"/>
    <mergeCell ref="B33:I33"/>
    <mergeCell ref="X33:Y33"/>
    <mergeCell ref="B34:I34"/>
    <mergeCell ref="X34:Y34"/>
    <mergeCell ref="B35:I35"/>
    <mergeCell ref="X35:Y35"/>
    <mergeCell ref="B36:I36"/>
    <mergeCell ref="X36:Y36"/>
    <mergeCell ref="B37:I37"/>
    <mergeCell ref="X37:Y37"/>
    <mergeCell ref="B38:I38"/>
    <mergeCell ref="X38:Y38"/>
    <mergeCell ref="B39:I39"/>
    <mergeCell ref="X39:Y39"/>
    <mergeCell ref="B40:I40"/>
    <mergeCell ref="X40:Y40"/>
    <mergeCell ref="B41:I41"/>
    <mergeCell ref="X41:Y41"/>
    <mergeCell ref="B42:I42"/>
    <mergeCell ref="X42:Y42"/>
    <mergeCell ref="B43:I43"/>
    <mergeCell ref="X43:Y43"/>
    <mergeCell ref="B44:I44"/>
    <mergeCell ref="X44:Y44"/>
    <mergeCell ref="B45:I45"/>
    <mergeCell ref="X45:Y45"/>
    <mergeCell ref="B46:I46"/>
    <mergeCell ref="X46:Y46"/>
    <mergeCell ref="B47:I47"/>
    <mergeCell ref="X47:Y47"/>
    <mergeCell ref="B48:I48"/>
    <mergeCell ref="X48:Y48"/>
    <mergeCell ref="B49:I49"/>
    <mergeCell ref="X49:Y49"/>
    <mergeCell ref="B50:I50"/>
    <mergeCell ref="X50:Y50"/>
    <mergeCell ref="B51:I51"/>
    <mergeCell ref="X51:Y51"/>
    <mergeCell ref="B52:I52"/>
    <mergeCell ref="X52:Y52"/>
    <mergeCell ref="B53:I53"/>
    <mergeCell ref="X53:Y53"/>
    <mergeCell ref="B54:I54"/>
    <mergeCell ref="X54:Y54"/>
    <mergeCell ref="B55:I55"/>
    <mergeCell ref="X55:Y55"/>
    <mergeCell ref="B56:I56"/>
    <mergeCell ref="X56:Y56"/>
    <mergeCell ref="B57:I57"/>
    <mergeCell ref="X57:Y57"/>
    <mergeCell ref="B58:I58"/>
    <mergeCell ref="X58:Y58"/>
    <mergeCell ref="B59:I59"/>
    <mergeCell ref="X59:Y59"/>
    <mergeCell ref="B60:I60"/>
    <mergeCell ref="X60:Y60"/>
    <mergeCell ref="B61:I61"/>
    <mergeCell ref="X61:Y61"/>
    <mergeCell ref="B62:I62"/>
    <mergeCell ref="X62:Y62"/>
    <mergeCell ref="B63:I63"/>
    <mergeCell ref="X63:Y63"/>
    <mergeCell ref="B64:I64"/>
    <mergeCell ref="X64:Y64"/>
    <mergeCell ref="B65:I65"/>
    <mergeCell ref="X65:Y65"/>
    <mergeCell ref="B66:I66"/>
    <mergeCell ref="X66:Y66"/>
    <mergeCell ref="B67:I67"/>
    <mergeCell ref="X67:Y67"/>
    <mergeCell ref="B68:I68"/>
    <mergeCell ref="X68:Y68"/>
    <mergeCell ref="B69:I69"/>
    <mergeCell ref="X69:Y69"/>
    <mergeCell ref="B70:I70"/>
    <mergeCell ref="X70:Y70"/>
    <mergeCell ref="B71:I71"/>
    <mergeCell ref="X71:Y71"/>
    <mergeCell ref="B72:I72"/>
    <mergeCell ref="X72:Y72"/>
    <mergeCell ref="B73:I73"/>
    <mergeCell ref="X73:Y73"/>
    <mergeCell ref="B74:I74"/>
    <mergeCell ref="X74:Y74"/>
    <mergeCell ref="B75:I75"/>
    <mergeCell ref="X75:Y75"/>
    <mergeCell ref="B76:I76"/>
    <mergeCell ref="X76:Y76"/>
    <mergeCell ref="B77:I77"/>
    <mergeCell ref="X77:Y77"/>
    <mergeCell ref="B78:I78"/>
    <mergeCell ref="X78:Y78"/>
    <mergeCell ref="B79:I79"/>
    <mergeCell ref="X79:Y79"/>
    <mergeCell ref="B80:I80"/>
    <mergeCell ref="X80:Y80"/>
    <mergeCell ref="B81:I81"/>
    <mergeCell ref="X81:Y81"/>
    <mergeCell ref="B82:I82"/>
    <mergeCell ref="X82:Y82"/>
    <mergeCell ref="B83:I83"/>
    <mergeCell ref="X83:Y83"/>
    <mergeCell ref="B84:I84"/>
    <mergeCell ref="X84:Y84"/>
    <mergeCell ref="B85:I85"/>
    <mergeCell ref="X85:Y85"/>
    <mergeCell ref="B86:I86"/>
    <mergeCell ref="X86:Y86"/>
    <mergeCell ref="B87:I87"/>
    <mergeCell ref="X87:Y87"/>
    <mergeCell ref="B88:I88"/>
    <mergeCell ref="X88:Y88"/>
    <mergeCell ref="B89:I89"/>
    <mergeCell ref="X89:Y89"/>
    <mergeCell ref="B90:I90"/>
    <mergeCell ref="X90:Y90"/>
    <mergeCell ref="B91:I91"/>
    <mergeCell ref="X91:Y91"/>
    <mergeCell ref="B92:I92"/>
    <mergeCell ref="X92:Y92"/>
    <mergeCell ref="B93:I93"/>
    <mergeCell ref="X93:Y93"/>
    <mergeCell ref="B94:I94"/>
    <mergeCell ref="X94:Y94"/>
    <mergeCell ref="B95:I95"/>
    <mergeCell ref="X95:Y95"/>
    <mergeCell ref="B96:I96"/>
    <mergeCell ref="X96:Y96"/>
    <mergeCell ref="B97:I97"/>
    <mergeCell ref="X97:Y97"/>
    <mergeCell ref="B98:I98"/>
    <mergeCell ref="X98:Y98"/>
    <mergeCell ref="B99:I99"/>
    <mergeCell ref="X99:Y99"/>
    <mergeCell ref="B100:I100"/>
    <mergeCell ref="X100:Y100"/>
    <mergeCell ref="B101:I101"/>
    <mergeCell ref="X101:Y101"/>
    <mergeCell ref="B102:I102"/>
    <mergeCell ref="X102:Y102"/>
    <mergeCell ref="B103:I103"/>
    <mergeCell ref="X103:Y103"/>
    <mergeCell ref="B104:I104"/>
    <mergeCell ref="X104:Y104"/>
    <mergeCell ref="B105:I105"/>
    <mergeCell ref="X105:Y105"/>
    <mergeCell ref="B106:I106"/>
    <mergeCell ref="X106:Y106"/>
    <mergeCell ref="B107:I107"/>
    <mergeCell ref="X107:Y107"/>
    <mergeCell ref="B108:I108"/>
    <mergeCell ref="X108:Y108"/>
    <mergeCell ref="B109:I109"/>
    <mergeCell ref="X109:Y109"/>
    <mergeCell ref="B110:I110"/>
    <mergeCell ref="X110:Y110"/>
    <mergeCell ref="B111:I111"/>
    <mergeCell ref="X111:Y111"/>
    <mergeCell ref="B112:I112"/>
    <mergeCell ref="X112:Y112"/>
    <mergeCell ref="B113:I113"/>
    <mergeCell ref="X113:Y113"/>
    <mergeCell ref="B114:I114"/>
    <mergeCell ref="X114:Y114"/>
    <mergeCell ref="B115:I115"/>
    <mergeCell ref="X115:Y115"/>
    <mergeCell ref="B116:I116"/>
    <mergeCell ref="X116:Y116"/>
    <mergeCell ref="B117:I117"/>
    <mergeCell ref="X117:Y117"/>
    <mergeCell ref="B118:I118"/>
    <mergeCell ref="X118:Y118"/>
    <mergeCell ref="B119:I119"/>
    <mergeCell ref="X119:Y119"/>
    <mergeCell ref="B120:I120"/>
    <mergeCell ref="X120:Y120"/>
    <mergeCell ref="B121:I121"/>
    <mergeCell ref="X121:Y121"/>
    <mergeCell ref="B122:I122"/>
    <mergeCell ref="X122:Y122"/>
    <mergeCell ref="B123:I123"/>
    <mergeCell ref="X123:Y123"/>
    <mergeCell ref="B124:I124"/>
    <mergeCell ref="X124:Y124"/>
    <mergeCell ref="B125:I125"/>
    <mergeCell ref="X125:Y125"/>
    <mergeCell ref="B126:I126"/>
    <mergeCell ref="X126:Y126"/>
    <mergeCell ref="B127:I127"/>
    <mergeCell ref="X127:Y127"/>
    <mergeCell ref="B128:I128"/>
    <mergeCell ref="X128:Y128"/>
    <mergeCell ref="B129:I129"/>
    <mergeCell ref="X129:Y129"/>
    <mergeCell ref="B130:I130"/>
    <mergeCell ref="X130:Y130"/>
    <mergeCell ref="B131:I131"/>
    <mergeCell ref="X131:Y131"/>
    <mergeCell ref="B132:I132"/>
    <mergeCell ref="X132:Y132"/>
    <mergeCell ref="B133:I133"/>
    <mergeCell ref="X133:Y133"/>
    <mergeCell ref="B134:I134"/>
    <mergeCell ref="X134:Y134"/>
    <mergeCell ref="B135:I135"/>
    <mergeCell ref="X135:Y135"/>
    <mergeCell ref="B136:I136"/>
    <mergeCell ref="X136:Y136"/>
    <mergeCell ref="B137:I137"/>
    <mergeCell ref="X137:Y137"/>
    <mergeCell ref="B138:I138"/>
    <mergeCell ref="X138:Y138"/>
    <mergeCell ref="B139:I139"/>
    <mergeCell ref="X139:Y139"/>
    <mergeCell ref="B140:I140"/>
    <mergeCell ref="X140:Y140"/>
    <mergeCell ref="B141:I141"/>
    <mergeCell ref="X141:Y141"/>
    <mergeCell ref="B142:I142"/>
    <mergeCell ref="X142:Y142"/>
    <mergeCell ref="B143:I143"/>
    <mergeCell ref="X143:Y143"/>
    <mergeCell ref="B144:I144"/>
    <mergeCell ref="X144:Y144"/>
    <mergeCell ref="B145:I145"/>
    <mergeCell ref="X145:Y145"/>
    <mergeCell ref="B146:I146"/>
    <mergeCell ref="X146:Y146"/>
    <mergeCell ref="B147:I147"/>
    <mergeCell ref="X147:Y147"/>
    <mergeCell ref="B148:I148"/>
    <mergeCell ref="X148:Y148"/>
    <mergeCell ref="B149:I149"/>
    <mergeCell ref="X149:Y149"/>
    <mergeCell ref="B150:I150"/>
    <mergeCell ref="X150:Y150"/>
    <mergeCell ref="B151:I151"/>
    <mergeCell ref="X151:Y151"/>
    <mergeCell ref="B152:I152"/>
    <mergeCell ref="X152:Y152"/>
    <mergeCell ref="B153:I153"/>
    <mergeCell ref="X153:Y153"/>
    <mergeCell ref="B154:I154"/>
    <mergeCell ref="X154:Y154"/>
    <mergeCell ref="B155:I155"/>
    <mergeCell ref="X155:Y155"/>
    <mergeCell ref="B156:I156"/>
    <mergeCell ref="X156:Y156"/>
    <mergeCell ref="B157:I157"/>
    <mergeCell ref="X157:Y157"/>
    <mergeCell ref="B158:I158"/>
    <mergeCell ref="X158:Y158"/>
    <mergeCell ref="B159:I159"/>
    <mergeCell ref="X159:Y159"/>
    <mergeCell ref="B160:I160"/>
    <mergeCell ref="X160:Y160"/>
    <mergeCell ref="B161:I161"/>
    <mergeCell ref="X161:Y161"/>
    <mergeCell ref="B162:I162"/>
    <mergeCell ref="X162:Y162"/>
    <mergeCell ref="B163:I163"/>
    <mergeCell ref="X163:Y163"/>
    <mergeCell ref="B164:I164"/>
    <mergeCell ref="X164:Y164"/>
    <mergeCell ref="B165:I165"/>
    <mergeCell ref="X165:Y165"/>
    <mergeCell ref="B166:I166"/>
    <mergeCell ref="X166:Y166"/>
    <mergeCell ref="B167:I167"/>
    <mergeCell ref="X167:Y167"/>
    <mergeCell ref="B168:I168"/>
    <mergeCell ref="X168:Y168"/>
    <mergeCell ref="B169:I169"/>
    <mergeCell ref="X169:Y169"/>
    <mergeCell ref="B170:I170"/>
    <mergeCell ref="X170:Y170"/>
    <mergeCell ref="B171:I171"/>
    <mergeCell ref="X171:Y171"/>
    <mergeCell ref="B172:I172"/>
    <mergeCell ref="X172:Y172"/>
    <mergeCell ref="B173:I173"/>
    <mergeCell ref="X173:Y173"/>
    <mergeCell ref="B174:I174"/>
    <mergeCell ref="X174:Y174"/>
    <mergeCell ref="B175:I175"/>
    <mergeCell ref="X175:Y175"/>
    <mergeCell ref="B176:I176"/>
    <mergeCell ref="X176:Y176"/>
    <mergeCell ref="B177:I177"/>
    <mergeCell ref="X177:Y177"/>
    <mergeCell ref="B178:I178"/>
    <mergeCell ref="X178:Y178"/>
    <mergeCell ref="B179:I179"/>
    <mergeCell ref="X179:Y179"/>
    <mergeCell ref="B180:I180"/>
    <mergeCell ref="X180:Y180"/>
    <mergeCell ref="B181:I181"/>
    <mergeCell ref="X181:Y181"/>
    <mergeCell ref="B182:I182"/>
    <mergeCell ref="X182:Y182"/>
    <mergeCell ref="B183:I183"/>
    <mergeCell ref="X183:Y183"/>
    <mergeCell ref="B184:I184"/>
    <mergeCell ref="X184:Y184"/>
    <mergeCell ref="B185:I185"/>
    <mergeCell ref="X185:Y185"/>
    <mergeCell ref="B186:I186"/>
    <mergeCell ref="X186:Y186"/>
    <mergeCell ref="B187:I187"/>
    <mergeCell ref="X187:Y187"/>
    <mergeCell ref="B188:I188"/>
    <mergeCell ref="X188:Y188"/>
    <mergeCell ref="B189:I189"/>
    <mergeCell ref="X189:Y189"/>
    <mergeCell ref="B190:I190"/>
    <mergeCell ref="X190:Y190"/>
    <mergeCell ref="B191:I191"/>
    <mergeCell ref="X191:Y191"/>
    <mergeCell ref="B192:I192"/>
    <mergeCell ref="X192:Y192"/>
    <mergeCell ref="B193:I193"/>
    <mergeCell ref="X193:Y193"/>
    <mergeCell ref="B194:I194"/>
    <mergeCell ref="X194:Y194"/>
    <mergeCell ref="B195:I195"/>
    <mergeCell ref="X195:Y195"/>
    <mergeCell ref="B196:I196"/>
    <mergeCell ref="X196:Y196"/>
    <mergeCell ref="B197:I197"/>
    <mergeCell ref="X197:Y197"/>
    <mergeCell ref="B198:I198"/>
    <mergeCell ref="X198:Y198"/>
    <mergeCell ref="B199:I199"/>
    <mergeCell ref="X199:Y199"/>
    <mergeCell ref="B200:I200"/>
    <mergeCell ref="X200:Y200"/>
    <mergeCell ref="B201:I201"/>
    <mergeCell ref="X201:Y201"/>
    <mergeCell ref="B202:I202"/>
    <mergeCell ref="X202:Y202"/>
    <mergeCell ref="B203:I203"/>
    <mergeCell ref="X203:Y203"/>
    <mergeCell ref="B204:I204"/>
    <mergeCell ref="X204:Y204"/>
    <mergeCell ref="B205:I205"/>
    <mergeCell ref="X205:Y205"/>
    <mergeCell ref="B206:I206"/>
    <mergeCell ref="X206:Y206"/>
    <mergeCell ref="B207:I207"/>
    <mergeCell ref="X207:Y207"/>
    <mergeCell ref="B208:I208"/>
    <mergeCell ref="X208:Y208"/>
    <mergeCell ref="B209:I209"/>
    <mergeCell ref="X209:Y209"/>
    <mergeCell ref="B210:I210"/>
    <mergeCell ref="X210:Y210"/>
    <mergeCell ref="B211:I211"/>
    <mergeCell ref="X211:Y211"/>
    <mergeCell ref="B212:I212"/>
    <mergeCell ref="X212:Y212"/>
    <mergeCell ref="B213:I213"/>
    <mergeCell ref="X213:Y213"/>
    <mergeCell ref="B214:I214"/>
    <mergeCell ref="X214:Y214"/>
    <mergeCell ref="B215:I215"/>
    <mergeCell ref="X215:Y215"/>
    <mergeCell ref="B216:I216"/>
    <mergeCell ref="X216:Y216"/>
    <mergeCell ref="B217:I217"/>
    <mergeCell ref="X217:Y217"/>
    <mergeCell ref="B218:I218"/>
    <mergeCell ref="X218:Y218"/>
    <mergeCell ref="B219:I219"/>
    <mergeCell ref="X219:Y219"/>
    <mergeCell ref="B220:I220"/>
    <mergeCell ref="X220:Y220"/>
    <mergeCell ref="B221:I221"/>
    <mergeCell ref="X221:Y221"/>
    <mergeCell ref="B222:I222"/>
    <mergeCell ref="X222:Y222"/>
    <mergeCell ref="B223:I223"/>
    <mergeCell ref="X223:Y223"/>
    <mergeCell ref="B224:I224"/>
    <mergeCell ref="X224:Y224"/>
    <mergeCell ref="B225:I225"/>
    <mergeCell ref="X225:Y225"/>
    <mergeCell ref="B226:I226"/>
    <mergeCell ref="X226:Y226"/>
    <mergeCell ref="B227:I227"/>
    <mergeCell ref="X227:Y227"/>
    <mergeCell ref="B228:I228"/>
    <mergeCell ref="X228:Y228"/>
    <mergeCell ref="B229:I229"/>
    <mergeCell ref="X229:Y229"/>
    <mergeCell ref="B230:I230"/>
    <mergeCell ref="X230:Y230"/>
    <mergeCell ref="B231:I231"/>
    <mergeCell ref="X231:Y231"/>
    <mergeCell ref="B232:I232"/>
    <mergeCell ref="X232:Y232"/>
    <mergeCell ref="B233:I233"/>
    <mergeCell ref="X233:Y233"/>
    <mergeCell ref="B234:I234"/>
    <mergeCell ref="X234:Y234"/>
    <mergeCell ref="B235:I235"/>
    <mergeCell ref="X235:Y235"/>
    <mergeCell ref="B236:I236"/>
    <mergeCell ref="X236:Y236"/>
    <mergeCell ref="B237:I237"/>
    <mergeCell ref="X237:Y237"/>
    <mergeCell ref="B238:I238"/>
    <mergeCell ref="X238:Y238"/>
    <mergeCell ref="B239:I239"/>
    <mergeCell ref="X239:Y239"/>
    <mergeCell ref="B240:I240"/>
    <mergeCell ref="X240:Y240"/>
    <mergeCell ref="B241:I241"/>
    <mergeCell ref="X241:Y241"/>
    <mergeCell ref="B242:I242"/>
    <mergeCell ref="X242:Y242"/>
    <mergeCell ref="B243:I243"/>
    <mergeCell ref="X243:Y243"/>
    <mergeCell ref="B244:I244"/>
    <mergeCell ref="X244:Y244"/>
    <mergeCell ref="B245:I245"/>
    <mergeCell ref="X245:Y245"/>
    <mergeCell ref="B246:I246"/>
    <mergeCell ref="X246:Y246"/>
    <mergeCell ref="B247:I247"/>
    <mergeCell ref="X247:Y247"/>
    <mergeCell ref="B248:I248"/>
    <mergeCell ref="X248:Y248"/>
    <mergeCell ref="B249:I249"/>
    <mergeCell ref="X249:Y249"/>
    <mergeCell ref="B250:I250"/>
    <mergeCell ref="X250:Y250"/>
    <mergeCell ref="B251:I251"/>
    <mergeCell ref="X251:Y251"/>
    <mergeCell ref="B252:I252"/>
    <mergeCell ref="X252:Y252"/>
    <mergeCell ref="B253:I253"/>
    <mergeCell ref="X253:Y253"/>
    <mergeCell ref="B254:I254"/>
    <mergeCell ref="X254:Y254"/>
    <mergeCell ref="B255:I255"/>
    <mergeCell ref="X255:Y255"/>
    <mergeCell ref="B256:I256"/>
    <mergeCell ref="X256:Y256"/>
    <mergeCell ref="B257:I257"/>
    <mergeCell ref="X257:Y257"/>
    <mergeCell ref="B258:I258"/>
    <mergeCell ref="X258:Y258"/>
    <mergeCell ref="B259:I259"/>
    <mergeCell ref="X259:Y259"/>
    <mergeCell ref="B260:I260"/>
    <mergeCell ref="X260:Y260"/>
    <mergeCell ref="B261:I261"/>
    <mergeCell ref="X261:Y261"/>
    <mergeCell ref="B262:I262"/>
    <mergeCell ref="X262:Y262"/>
    <mergeCell ref="B263:I263"/>
    <mergeCell ref="X263:Y263"/>
    <mergeCell ref="B264:I264"/>
    <mergeCell ref="X264:Y264"/>
    <mergeCell ref="B265:I265"/>
    <mergeCell ref="X265:Y265"/>
    <mergeCell ref="B266:I266"/>
    <mergeCell ref="X266:Y266"/>
    <mergeCell ref="B267:I267"/>
    <mergeCell ref="X267:Y267"/>
    <mergeCell ref="B268:I268"/>
    <mergeCell ref="X268:Y268"/>
    <mergeCell ref="B269:I269"/>
    <mergeCell ref="X269:Y269"/>
    <mergeCell ref="B270:I270"/>
    <mergeCell ref="X270:Y270"/>
    <mergeCell ref="B271:I271"/>
    <mergeCell ref="X271:Y271"/>
    <mergeCell ref="B272:I272"/>
    <mergeCell ref="X272:Y272"/>
    <mergeCell ref="B273:I273"/>
    <mergeCell ref="X273:Y273"/>
    <mergeCell ref="B274:I274"/>
    <mergeCell ref="X274:Y274"/>
    <mergeCell ref="B275:I275"/>
    <mergeCell ref="X275:Y275"/>
    <mergeCell ref="B276:I276"/>
    <mergeCell ref="X276:Y276"/>
    <mergeCell ref="B277:I277"/>
    <mergeCell ref="X277:Y277"/>
    <mergeCell ref="B278:I278"/>
    <mergeCell ref="X278:Y278"/>
    <mergeCell ref="B279:I279"/>
    <mergeCell ref="X279:Y279"/>
    <mergeCell ref="B280:I280"/>
    <mergeCell ref="X280:Y280"/>
    <mergeCell ref="B281:I281"/>
    <mergeCell ref="X281:Y281"/>
    <mergeCell ref="B282:I282"/>
    <mergeCell ref="X282:Y282"/>
    <mergeCell ref="B283:I283"/>
    <mergeCell ref="X283:Y283"/>
    <mergeCell ref="B284:I284"/>
    <mergeCell ref="X284:Y284"/>
    <mergeCell ref="B285:I285"/>
    <mergeCell ref="X285:Y285"/>
    <mergeCell ref="B286:I286"/>
    <mergeCell ref="X286:Y286"/>
    <mergeCell ref="B287:I287"/>
    <mergeCell ref="X287:Y287"/>
    <mergeCell ref="B288:I288"/>
    <mergeCell ref="X288:Y288"/>
    <mergeCell ref="B289:I289"/>
    <mergeCell ref="X289:Y289"/>
    <mergeCell ref="B290:I290"/>
    <mergeCell ref="X290:Y290"/>
    <mergeCell ref="B291:I291"/>
    <mergeCell ref="X291:Y291"/>
    <mergeCell ref="B292:I292"/>
    <mergeCell ref="X292:Y292"/>
    <mergeCell ref="B293:I293"/>
    <mergeCell ref="X293:Y293"/>
    <mergeCell ref="B294:I294"/>
    <mergeCell ref="X294:Y294"/>
    <mergeCell ref="B295:I295"/>
    <mergeCell ref="X295:Y295"/>
    <mergeCell ref="B296:I296"/>
    <mergeCell ref="X296:Y296"/>
    <mergeCell ref="B297:I297"/>
    <mergeCell ref="X297:Y297"/>
    <mergeCell ref="B298:I298"/>
    <mergeCell ref="X298:Y298"/>
    <mergeCell ref="B299:I299"/>
    <mergeCell ref="X299:Y299"/>
    <mergeCell ref="B300:I300"/>
    <mergeCell ref="X300:Y300"/>
    <mergeCell ref="B301:I301"/>
    <mergeCell ref="X301:Y301"/>
    <mergeCell ref="B302:I302"/>
    <mergeCell ref="X302:Y302"/>
    <mergeCell ref="B303:I303"/>
    <mergeCell ref="X303:Y303"/>
    <mergeCell ref="B304:I304"/>
    <mergeCell ref="X304:Y304"/>
    <mergeCell ref="B305:I305"/>
    <mergeCell ref="X305:Y305"/>
    <mergeCell ref="B306:I306"/>
    <mergeCell ref="X306:Y306"/>
    <mergeCell ref="B307:I307"/>
    <mergeCell ref="X307:Y307"/>
    <mergeCell ref="B308:I308"/>
    <mergeCell ref="X308:Y308"/>
    <mergeCell ref="B309:I309"/>
    <mergeCell ref="X309:Y309"/>
    <mergeCell ref="B310:I310"/>
    <mergeCell ref="X310:Y310"/>
    <mergeCell ref="B311:I311"/>
    <mergeCell ref="X311:Y311"/>
    <mergeCell ref="B312:I312"/>
    <mergeCell ref="X312:Y312"/>
    <mergeCell ref="B313:I313"/>
    <mergeCell ref="X313:Y313"/>
    <mergeCell ref="B314:I314"/>
    <mergeCell ref="X314:Y314"/>
    <mergeCell ref="B315:I315"/>
    <mergeCell ref="X315:Y315"/>
    <mergeCell ref="B316:I316"/>
    <mergeCell ref="X316:Y316"/>
    <mergeCell ref="B317:I317"/>
    <mergeCell ref="X317:Y317"/>
    <mergeCell ref="B318:I318"/>
    <mergeCell ref="X318:Y318"/>
    <mergeCell ref="B319:I319"/>
    <mergeCell ref="X319:Y319"/>
    <mergeCell ref="B320:I320"/>
    <mergeCell ref="X320:Y320"/>
    <mergeCell ref="B321:I321"/>
    <mergeCell ref="X321:Y321"/>
    <mergeCell ref="B322:I322"/>
    <mergeCell ref="X322:Y322"/>
    <mergeCell ref="B323:I323"/>
    <mergeCell ref="X323:Y323"/>
    <mergeCell ref="B324:I324"/>
    <mergeCell ref="X324:Y324"/>
    <mergeCell ref="B325:I325"/>
    <mergeCell ref="X325:Y325"/>
    <mergeCell ref="B326:I326"/>
    <mergeCell ref="X326:Y326"/>
    <mergeCell ref="B327:I327"/>
    <mergeCell ref="X327:Y327"/>
    <mergeCell ref="B328:I328"/>
    <mergeCell ref="X328:Y328"/>
    <mergeCell ref="B329:I329"/>
    <mergeCell ref="X329:Y329"/>
    <mergeCell ref="B330:I330"/>
    <mergeCell ref="X330:Y330"/>
    <mergeCell ref="B331:I331"/>
    <mergeCell ref="X331:Y331"/>
    <mergeCell ref="B332:I332"/>
    <mergeCell ref="X332:Y332"/>
    <mergeCell ref="B333:I333"/>
    <mergeCell ref="X333:Y333"/>
    <mergeCell ref="B334:I334"/>
    <mergeCell ref="X334:Y334"/>
    <mergeCell ref="B335:I335"/>
    <mergeCell ref="X335:Y335"/>
    <mergeCell ref="B336:I336"/>
    <mergeCell ref="X336:Y336"/>
    <mergeCell ref="B337:I337"/>
    <mergeCell ref="X337:Y337"/>
    <mergeCell ref="B338:I338"/>
    <mergeCell ref="X338:Y338"/>
    <mergeCell ref="B339:I339"/>
    <mergeCell ref="X339:Y339"/>
    <mergeCell ref="B340:I340"/>
    <mergeCell ref="X340:Y340"/>
    <mergeCell ref="B341:I341"/>
    <mergeCell ref="X341:Y341"/>
    <mergeCell ref="B342:I342"/>
    <mergeCell ref="X342:Y342"/>
    <mergeCell ref="B343:I343"/>
    <mergeCell ref="X343:Y343"/>
    <mergeCell ref="B344:I344"/>
    <mergeCell ref="X344:Y344"/>
    <mergeCell ref="B345:I345"/>
    <mergeCell ref="X345:Y345"/>
    <mergeCell ref="B346:I346"/>
    <mergeCell ref="X346:Y346"/>
    <mergeCell ref="B347:I347"/>
    <mergeCell ref="X347:Y347"/>
    <mergeCell ref="B348:I348"/>
    <mergeCell ref="X348:Y348"/>
    <mergeCell ref="B349:I349"/>
    <mergeCell ref="X349:Y349"/>
    <mergeCell ref="B350:I350"/>
    <mergeCell ref="X350:Y350"/>
    <mergeCell ref="B351:I351"/>
    <mergeCell ref="X351:Y351"/>
    <mergeCell ref="B352:I352"/>
    <mergeCell ref="X352:Y352"/>
    <mergeCell ref="B353:I353"/>
    <mergeCell ref="X353:Y353"/>
    <mergeCell ref="B354:I354"/>
    <mergeCell ref="X354:Y354"/>
    <mergeCell ref="B355:I355"/>
    <mergeCell ref="X355:Y355"/>
    <mergeCell ref="B356:I356"/>
    <mergeCell ref="X356:Y356"/>
    <mergeCell ref="B357:I357"/>
    <mergeCell ref="X357:Y357"/>
    <mergeCell ref="B358:I358"/>
    <mergeCell ref="X358:Y358"/>
    <mergeCell ref="B359:I359"/>
    <mergeCell ref="X359:Y359"/>
    <mergeCell ref="B360:I360"/>
    <mergeCell ref="X360:Y360"/>
    <mergeCell ref="B361:I361"/>
    <mergeCell ref="X361:Y361"/>
    <mergeCell ref="B362:I362"/>
    <mergeCell ref="X362:Y362"/>
    <mergeCell ref="B363:I363"/>
    <mergeCell ref="X363:Y363"/>
    <mergeCell ref="B364:I364"/>
    <mergeCell ref="X364:Y364"/>
    <mergeCell ref="B365:I365"/>
    <mergeCell ref="X365:Y365"/>
    <mergeCell ref="B366:I366"/>
    <mergeCell ref="X366:Y366"/>
    <mergeCell ref="B367:I367"/>
    <mergeCell ref="X367:Y367"/>
    <mergeCell ref="B368:I368"/>
    <mergeCell ref="X368:Y368"/>
    <mergeCell ref="B369:I369"/>
    <mergeCell ref="X369:Y369"/>
    <mergeCell ref="B370:I370"/>
    <mergeCell ref="X370:Y370"/>
    <mergeCell ref="B371:I371"/>
    <mergeCell ref="X371:Y371"/>
    <mergeCell ref="B372:I372"/>
    <mergeCell ref="X372:Y372"/>
    <mergeCell ref="B373:I373"/>
    <mergeCell ref="X373:Y373"/>
    <mergeCell ref="B374:I374"/>
    <mergeCell ref="X374:Y374"/>
    <mergeCell ref="B375:I375"/>
    <mergeCell ref="X375:Y375"/>
    <mergeCell ref="B376:I376"/>
    <mergeCell ref="X376:Y376"/>
    <mergeCell ref="B377:I377"/>
    <mergeCell ref="X377:Y377"/>
    <mergeCell ref="B378:I378"/>
    <mergeCell ref="X378:Y378"/>
    <mergeCell ref="B379:I379"/>
    <mergeCell ref="X379:Y379"/>
    <mergeCell ref="B380:I380"/>
    <mergeCell ref="X380:Y380"/>
    <mergeCell ref="B381:I381"/>
    <mergeCell ref="X381:Y381"/>
    <mergeCell ref="B382:I382"/>
    <mergeCell ref="X382:Y382"/>
    <mergeCell ref="B383:I383"/>
    <mergeCell ref="X383:Y383"/>
    <mergeCell ref="B384:I384"/>
    <mergeCell ref="X384:Y384"/>
    <mergeCell ref="B385:I385"/>
    <mergeCell ref="X385:Y385"/>
    <mergeCell ref="B386:I386"/>
    <mergeCell ref="X386:Y386"/>
    <mergeCell ref="B387:I387"/>
    <mergeCell ref="X387:Y387"/>
    <mergeCell ref="B388:I388"/>
    <mergeCell ref="X388:Y388"/>
    <mergeCell ref="B389:I389"/>
    <mergeCell ref="X389:Y389"/>
    <mergeCell ref="B390:I390"/>
    <mergeCell ref="X390:Y390"/>
    <mergeCell ref="B391:I391"/>
    <mergeCell ref="X391:Y391"/>
    <mergeCell ref="B392:I392"/>
    <mergeCell ref="X392:Y392"/>
    <mergeCell ref="B393:I393"/>
    <mergeCell ref="X393:Y393"/>
    <mergeCell ref="B394:I394"/>
    <mergeCell ref="X394:Y394"/>
    <mergeCell ref="B395:I395"/>
    <mergeCell ref="X395:Y395"/>
    <mergeCell ref="B396:I396"/>
    <mergeCell ref="X396:Y396"/>
    <mergeCell ref="B397:I397"/>
    <mergeCell ref="X397:Y397"/>
    <mergeCell ref="B398:I398"/>
    <mergeCell ref="X398:Y398"/>
    <mergeCell ref="B399:I399"/>
    <mergeCell ref="X399:Y399"/>
    <mergeCell ref="B400:I400"/>
    <mergeCell ref="X400:Y400"/>
    <mergeCell ref="B401:I401"/>
    <mergeCell ref="X401:Y401"/>
    <mergeCell ref="B402:I402"/>
    <mergeCell ref="X402:Y402"/>
    <mergeCell ref="B403:I403"/>
    <mergeCell ref="X403:Y403"/>
    <mergeCell ref="B404:I404"/>
    <mergeCell ref="X404:Y404"/>
    <mergeCell ref="B405:I405"/>
    <mergeCell ref="X405:Y405"/>
    <mergeCell ref="B406:I406"/>
    <mergeCell ref="X406:Y406"/>
    <mergeCell ref="B407:I407"/>
    <mergeCell ref="X407:Y407"/>
    <mergeCell ref="B408:I408"/>
    <mergeCell ref="X408:Y408"/>
    <mergeCell ref="B409:I409"/>
    <mergeCell ref="X409:Y409"/>
    <mergeCell ref="B410:I410"/>
    <mergeCell ref="X410:Y410"/>
    <mergeCell ref="B411:I411"/>
    <mergeCell ref="X411:Y411"/>
    <mergeCell ref="B412:I412"/>
    <mergeCell ref="X412:Y412"/>
    <mergeCell ref="B413:I413"/>
    <mergeCell ref="X413:Y413"/>
    <mergeCell ref="B414:I414"/>
    <mergeCell ref="X414:Y414"/>
    <mergeCell ref="B415:I415"/>
    <mergeCell ref="X415:Y415"/>
    <mergeCell ref="B416:I416"/>
    <mergeCell ref="X416:Y416"/>
    <mergeCell ref="B417:I417"/>
    <mergeCell ref="X417:Y417"/>
    <mergeCell ref="B418:I418"/>
    <mergeCell ref="X418:Y418"/>
    <mergeCell ref="B419:I419"/>
    <mergeCell ref="X419:Y419"/>
    <mergeCell ref="B420:I420"/>
    <mergeCell ref="X420:Y420"/>
    <mergeCell ref="B421:I421"/>
    <mergeCell ref="X421:Y421"/>
    <mergeCell ref="B422:I422"/>
    <mergeCell ref="X422:Y422"/>
    <mergeCell ref="B423:I423"/>
    <mergeCell ref="X423:Y423"/>
    <mergeCell ref="B424:I424"/>
    <mergeCell ref="X424:Y424"/>
    <mergeCell ref="B425:I425"/>
    <mergeCell ref="X425:Y425"/>
    <mergeCell ref="B426:I426"/>
    <mergeCell ref="X426:Y426"/>
    <mergeCell ref="B427:I427"/>
    <mergeCell ref="X427:Y427"/>
    <mergeCell ref="B428:I428"/>
    <mergeCell ref="X428:Y428"/>
    <mergeCell ref="B429:I429"/>
    <mergeCell ref="X429:Y429"/>
    <mergeCell ref="B430:I430"/>
    <mergeCell ref="X430:Y430"/>
    <mergeCell ref="B431:I431"/>
    <mergeCell ref="X431:Y431"/>
    <mergeCell ref="B432:I432"/>
    <mergeCell ref="X432:Y432"/>
    <mergeCell ref="B433:I433"/>
    <mergeCell ref="X433:Y433"/>
    <mergeCell ref="B434:I434"/>
    <mergeCell ref="X434:Y434"/>
    <mergeCell ref="B435:I435"/>
    <mergeCell ref="X435:Y435"/>
    <mergeCell ref="B436:I436"/>
    <mergeCell ref="X436:Y436"/>
    <mergeCell ref="B437:I437"/>
    <mergeCell ref="X437:Y437"/>
    <mergeCell ref="B438:I438"/>
    <mergeCell ref="X438:Y438"/>
    <mergeCell ref="B439:I439"/>
    <mergeCell ref="X439:Y439"/>
    <mergeCell ref="B440:I440"/>
    <mergeCell ref="X440:Y440"/>
    <mergeCell ref="B441:I441"/>
    <mergeCell ref="X441:Y441"/>
    <mergeCell ref="B442:I442"/>
    <mergeCell ref="X442:Y442"/>
    <mergeCell ref="B443:I443"/>
    <mergeCell ref="X443:Y443"/>
    <mergeCell ref="B444:I444"/>
    <mergeCell ref="X444:Y444"/>
    <mergeCell ref="B445:I445"/>
    <mergeCell ref="X445:Y445"/>
    <mergeCell ref="B446:I446"/>
    <mergeCell ref="X446:Y446"/>
    <mergeCell ref="B447:I447"/>
    <mergeCell ref="X447:Y447"/>
    <mergeCell ref="B448:I448"/>
    <mergeCell ref="X448:Y448"/>
    <mergeCell ref="B449:I449"/>
    <mergeCell ref="X449:Y449"/>
    <mergeCell ref="B450:I450"/>
    <mergeCell ref="X450:Y450"/>
    <mergeCell ref="B451:I451"/>
    <mergeCell ref="X451:Y451"/>
    <mergeCell ref="B452:I452"/>
    <mergeCell ref="X452:Y452"/>
    <mergeCell ref="B453:I453"/>
    <mergeCell ref="X453:Y453"/>
    <mergeCell ref="B454:I454"/>
    <mergeCell ref="X454:Y454"/>
    <mergeCell ref="B455:I455"/>
    <mergeCell ref="X455:Y455"/>
    <mergeCell ref="B456:I456"/>
    <mergeCell ref="X456:Y456"/>
    <mergeCell ref="B457:I457"/>
    <mergeCell ref="X457:Y457"/>
    <mergeCell ref="B458:I458"/>
    <mergeCell ref="X458:Y458"/>
    <mergeCell ref="B459:I459"/>
    <mergeCell ref="X459:Y459"/>
    <mergeCell ref="B460:I460"/>
    <mergeCell ref="X460:Y460"/>
    <mergeCell ref="B461:I461"/>
    <mergeCell ref="X461:Y461"/>
    <mergeCell ref="B462:I462"/>
    <mergeCell ref="X462:Y462"/>
    <mergeCell ref="B463:I463"/>
    <mergeCell ref="X463:Y463"/>
    <mergeCell ref="B464:I464"/>
    <mergeCell ref="X464:Y464"/>
    <mergeCell ref="B465:I465"/>
    <mergeCell ref="X465:Y465"/>
    <mergeCell ref="B466:I466"/>
    <mergeCell ref="X466:Y466"/>
    <mergeCell ref="B467:I467"/>
    <mergeCell ref="X467:Y467"/>
    <mergeCell ref="B468:I468"/>
    <mergeCell ref="X468:Y468"/>
    <mergeCell ref="B469:I469"/>
    <mergeCell ref="X469:Y469"/>
    <mergeCell ref="B470:I470"/>
    <mergeCell ref="X470:Y470"/>
    <mergeCell ref="B471:I471"/>
    <mergeCell ref="X471:Y471"/>
    <mergeCell ref="B472:I472"/>
    <mergeCell ref="X472:Y472"/>
    <mergeCell ref="B473:I473"/>
    <mergeCell ref="X473:Y473"/>
    <mergeCell ref="B474:I474"/>
    <mergeCell ref="X474:Y474"/>
    <mergeCell ref="B475:I475"/>
    <mergeCell ref="X475:Y475"/>
    <mergeCell ref="B476:I476"/>
    <mergeCell ref="X476:Y476"/>
    <mergeCell ref="B477:I477"/>
    <mergeCell ref="X477:Y477"/>
    <mergeCell ref="B478:I478"/>
    <mergeCell ref="X478:Y478"/>
    <mergeCell ref="B479:I479"/>
    <mergeCell ref="X479:Y479"/>
    <mergeCell ref="B480:I480"/>
    <mergeCell ref="X480:Y480"/>
    <mergeCell ref="B481:I481"/>
    <mergeCell ref="X481:Y481"/>
    <mergeCell ref="B482:I482"/>
    <mergeCell ref="X482:Y482"/>
    <mergeCell ref="B483:I483"/>
    <mergeCell ref="X483:Y483"/>
    <mergeCell ref="B484:I484"/>
    <mergeCell ref="X484:Y484"/>
    <mergeCell ref="B485:I485"/>
    <mergeCell ref="X485:Y485"/>
    <mergeCell ref="B486:I486"/>
    <mergeCell ref="X486:Y486"/>
    <mergeCell ref="B487:I487"/>
    <mergeCell ref="X487:Y487"/>
    <mergeCell ref="B488:I488"/>
    <mergeCell ref="X488:Y488"/>
    <mergeCell ref="B489:I489"/>
    <mergeCell ref="X489:Y489"/>
    <mergeCell ref="B490:I490"/>
    <mergeCell ref="X490:Y490"/>
    <mergeCell ref="B491:I491"/>
    <mergeCell ref="X491:Y491"/>
    <mergeCell ref="B492:I492"/>
    <mergeCell ref="X492:Y492"/>
    <mergeCell ref="B493:I493"/>
    <mergeCell ref="X493:Y493"/>
    <mergeCell ref="B494:I494"/>
    <mergeCell ref="X494:Y494"/>
    <mergeCell ref="B495:I495"/>
    <mergeCell ref="X495:Y495"/>
    <mergeCell ref="B496:I496"/>
    <mergeCell ref="X496:Y496"/>
    <mergeCell ref="B497:I497"/>
    <mergeCell ref="X497:Y497"/>
    <mergeCell ref="B498:I498"/>
    <mergeCell ref="X498:Y498"/>
    <mergeCell ref="B499:I499"/>
    <mergeCell ref="X499:Y499"/>
    <mergeCell ref="B500:I500"/>
    <mergeCell ref="X500:Y500"/>
    <mergeCell ref="B501:I501"/>
    <mergeCell ref="X501:Y501"/>
    <mergeCell ref="B502:I502"/>
    <mergeCell ref="X502:Y502"/>
    <mergeCell ref="B503:I503"/>
    <mergeCell ref="X503:Y503"/>
    <mergeCell ref="B504:I504"/>
    <mergeCell ref="X504:Y504"/>
    <mergeCell ref="B505:I505"/>
    <mergeCell ref="X505:Y505"/>
    <mergeCell ref="B506:I506"/>
    <mergeCell ref="X506:Y506"/>
    <mergeCell ref="B507:I507"/>
    <mergeCell ref="X507:Y507"/>
    <mergeCell ref="B508:I508"/>
    <mergeCell ref="X508:Y508"/>
    <mergeCell ref="B509:I509"/>
    <mergeCell ref="X509:Y509"/>
    <mergeCell ref="B510:I510"/>
    <mergeCell ref="X510:Y510"/>
    <mergeCell ref="B511:I511"/>
    <mergeCell ref="X511:Y511"/>
    <mergeCell ref="B512:I512"/>
    <mergeCell ref="X512:Y512"/>
    <mergeCell ref="B513:I513"/>
    <mergeCell ref="X513:Y513"/>
    <mergeCell ref="B514:I514"/>
    <mergeCell ref="X514:Y514"/>
    <mergeCell ref="B515:I515"/>
    <mergeCell ref="X515:Y515"/>
    <mergeCell ref="B516:I516"/>
    <mergeCell ref="X516:Y516"/>
    <mergeCell ref="B517:I517"/>
    <mergeCell ref="X517:Y517"/>
    <mergeCell ref="B518:I518"/>
    <mergeCell ref="X518:Y518"/>
    <mergeCell ref="B519:I519"/>
    <mergeCell ref="X519:Y519"/>
    <mergeCell ref="B520:I520"/>
    <mergeCell ref="X520:Y520"/>
    <mergeCell ref="B521:I521"/>
    <mergeCell ref="X521:Y521"/>
    <mergeCell ref="B522:I522"/>
    <mergeCell ref="X522:Y522"/>
    <mergeCell ref="B523:I523"/>
    <mergeCell ref="X523:Y523"/>
    <mergeCell ref="B524:I524"/>
    <mergeCell ref="X524:Y524"/>
    <mergeCell ref="B525:I525"/>
    <mergeCell ref="X525:Y525"/>
    <mergeCell ref="B526:I526"/>
    <mergeCell ref="X526:Y526"/>
    <mergeCell ref="B527:I527"/>
    <mergeCell ref="X527:Y527"/>
    <mergeCell ref="B528:I528"/>
    <mergeCell ref="X528:Y528"/>
    <mergeCell ref="B529:I529"/>
    <mergeCell ref="X529:Y529"/>
    <mergeCell ref="B530:I530"/>
    <mergeCell ref="X530:Y530"/>
    <mergeCell ref="B531:I531"/>
    <mergeCell ref="X531:Y531"/>
    <mergeCell ref="B532:I532"/>
    <mergeCell ref="X532:Y532"/>
    <mergeCell ref="B533:I533"/>
    <mergeCell ref="X533:Y533"/>
    <mergeCell ref="B534:I534"/>
    <mergeCell ref="X534:Y534"/>
    <mergeCell ref="B535:I535"/>
    <mergeCell ref="X535:Y535"/>
    <mergeCell ref="B536:I536"/>
    <mergeCell ref="X536:Y536"/>
    <mergeCell ref="B537:I537"/>
    <mergeCell ref="X537:Y537"/>
    <mergeCell ref="B538:I538"/>
    <mergeCell ref="X538:Y538"/>
    <mergeCell ref="B539:I539"/>
    <mergeCell ref="X539:Y539"/>
    <mergeCell ref="B540:I540"/>
    <mergeCell ref="X540:Y540"/>
    <mergeCell ref="B541:I541"/>
    <mergeCell ref="X541:Y541"/>
    <mergeCell ref="B542:I542"/>
    <mergeCell ref="X542:Y542"/>
    <mergeCell ref="B543:I543"/>
    <mergeCell ref="X543:Y543"/>
    <mergeCell ref="B544:I544"/>
    <mergeCell ref="X544:Y544"/>
    <mergeCell ref="B545:I545"/>
    <mergeCell ref="X545:Y545"/>
    <mergeCell ref="B546:I546"/>
    <mergeCell ref="X546:Y546"/>
    <mergeCell ref="B547:I547"/>
    <mergeCell ref="X547:Y547"/>
    <mergeCell ref="B548:I548"/>
    <mergeCell ref="X548:Y548"/>
    <mergeCell ref="B549:I549"/>
    <mergeCell ref="X549:Y549"/>
    <mergeCell ref="B550:I550"/>
    <mergeCell ref="X550:Y550"/>
    <mergeCell ref="B551:I551"/>
    <mergeCell ref="X551:Y551"/>
    <mergeCell ref="B552:I552"/>
    <mergeCell ref="X552:Y552"/>
    <mergeCell ref="B553:I553"/>
    <mergeCell ref="X553:Y553"/>
    <mergeCell ref="B554:I554"/>
    <mergeCell ref="X554:Y554"/>
    <mergeCell ref="B555:I555"/>
    <mergeCell ref="X555:Y555"/>
    <mergeCell ref="B556:I556"/>
    <mergeCell ref="X556:Y556"/>
    <mergeCell ref="B557:I557"/>
    <mergeCell ref="X557:Y557"/>
    <mergeCell ref="B558:I558"/>
    <mergeCell ref="X558:Y558"/>
    <mergeCell ref="B559:I559"/>
    <mergeCell ref="X559:Y559"/>
    <mergeCell ref="B560:I560"/>
    <mergeCell ref="X560:Y560"/>
    <mergeCell ref="B561:I561"/>
    <mergeCell ref="X561:Y561"/>
    <mergeCell ref="B562:I562"/>
    <mergeCell ref="X562:Y562"/>
    <mergeCell ref="B563:I563"/>
    <mergeCell ref="X563:Y563"/>
    <mergeCell ref="B564:I564"/>
    <mergeCell ref="X564:Y564"/>
    <mergeCell ref="B565:I565"/>
    <mergeCell ref="X565:Y565"/>
    <mergeCell ref="B566:I566"/>
    <mergeCell ref="X566:Y566"/>
    <mergeCell ref="B567:I567"/>
    <mergeCell ref="X567:Y567"/>
    <mergeCell ref="B568:I568"/>
    <mergeCell ref="X568:Y568"/>
    <mergeCell ref="B569:I569"/>
    <mergeCell ref="X569:Y569"/>
    <mergeCell ref="B570:I570"/>
    <mergeCell ref="X570:Y570"/>
    <mergeCell ref="B571:I571"/>
    <mergeCell ref="X571:Y571"/>
    <mergeCell ref="B572:I572"/>
    <mergeCell ref="X572:Y572"/>
    <mergeCell ref="B573:I573"/>
    <mergeCell ref="X573:Y573"/>
    <mergeCell ref="B574:I574"/>
    <mergeCell ref="X574:Y574"/>
    <mergeCell ref="B575:I575"/>
    <mergeCell ref="X575:Y575"/>
    <mergeCell ref="B576:I576"/>
    <mergeCell ref="X576:Y576"/>
    <mergeCell ref="B577:I577"/>
    <mergeCell ref="X577:Y577"/>
    <mergeCell ref="B578:I578"/>
    <mergeCell ref="X578:Y578"/>
    <mergeCell ref="B579:I579"/>
    <mergeCell ref="X579:Y579"/>
    <mergeCell ref="B580:I580"/>
    <mergeCell ref="X580:Y580"/>
    <mergeCell ref="B581:I581"/>
    <mergeCell ref="X581:Y581"/>
    <mergeCell ref="B582:I582"/>
    <mergeCell ref="X582:Y582"/>
    <mergeCell ref="B583:I583"/>
    <mergeCell ref="X583:Y583"/>
    <mergeCell ref="B584:I584"/>
    <mergeCell ref="X584:Y584"/>
    <mergeCell ref="B585:I585"/>
    <mergeCell ref="X585:Y585"/>
    <mergeCell ref="B586:I586"/>
    <mergeCell ref="X586:Y586"/>
    <mergeCell ref="B587:I587"/>
    <mergeCell ref="X587:Y587"/>
    <mergeCell ref="B588:I588"/>
    <mergeCell ref="X588:Y588"/>
    <mergeCell ref="B589:I589"/>
    <mergeCell ref="X589:Y589"/>
    <mergeCell ref="B590:I590"/>
    <mergeCell ref="X590:Y590"/>
    <mergeCell ref="B591:I591"/>
    <mergeCell ref="X591:Y591"/>
    <mergeCell ref="B592:I592"/>
    <mergeCell ref="X592:Y592"/>
    <mergeCell ref="B593:I593"/>
    <mergeCell ref="X593:Y593"/>
    <mergeCell ref="B594:I594"/>
    <mergeCell ref="X594:Y594"/>
    <mergeCell ref="B595:I595"/>
    <mergeCell ref="X595:Y595"/>
    <mergeCell ref="B596:I596"/>
    <mergeCell ref="X596:Y596"/>
    <mergeCell ref="B597:I597"/>
    <mergeCell ref="X597:Y597"/>
    <mergeCell ref="B598:I598"/>
    <mergeCell ref="X598:Y598"/>
    <mergeCell ref="B599:I599"/>
    <mergeCell ref="X599:Y599"/>
    <mergeCell ref="B600:I600"/>
    <mergeCell ref="X600:Y600"/>
    <mergeCell ref="B601:I601"/>
    <mergeCell ref="X601:Y601"/>
    <mergeCell ref="B602:I602"/>
    <mergeCell ref="X602:Y602"/>
    <mergeCell ref="B603:I603"/>
    <mergeCell ref="X603:Y603"/>
    <mergeCell ref="B604:I604"/>
    <mergeCell ref="X604:Y604"/>
    <mergeCell ref="B605:I605"/>
    <mergeCell ref="X605:Y605"/>
    <mergeCell ref="B606:I606"/>
    <mergeCell ref="X606:Y606"/>
    <mergeCell ref="B607:I607"/>
    <mergeCell ref="X607:Y607"/>
    <mergeCell ref="B608:I608"/>
    <mergeCell ref="X608:Y608"/>
    <mergeCell ref="B609:I609"/>
    <mergeCell ref="X609:Y609"/>
    <mergeCell ref="B610:I610"/>
    <mergeCell ref="X610:Y610"/>
    <mergeCell ref="B611:I611"/>
    <mergeCell ref="X611:Y611"/>
    <mergeCell ref="B612:I612"/>
    <mergeCell ref="X612:Y612"/>
    <mergeCell ref="B613:I613"/>
    <mergeCell ref="X613:Y613"/>
    <mergeCell ref="B614:I614"/>
    <mergeCell ref="X614:Y614"/>
    <mergeCell ref="B615:I615"/>
    <mergeCell ref="X615:Y615"/>
    <mergeCell ref="B616:I616"/>
    <mergeCell ref="X616:Y616"/>
    <mergeCell ref="B617:I617"/>
    <mergeCell ref="X617:Y617"/>
    <mergeCell ref="B618:I618"/>
    <mergeCell ref="X618:Y618"/>
    <mergeCell ref="B619:I619"/>
    <mergeCell ref="X619:Y619"/>
    <mergeCell ref="B620:I620"/>
    <mergeCell ref="X620:Y620"/>
    <mergeCell ref="B621:I621"/>
    <mergeCell ref="X621:Y621"/>
    <mergeCell ref="B622:I622"/>
    <mergeCell ref="X622:Y622"/>
    <mergeCell ref="B623:I623"/>
    <mergeCell ref="X623:Y623"/>
    <mergeCell ref="B624:I624"/>
    <mergeCell ref="X624:Y624"/>
    <mergeCell ref="B625:I625"/>
    <mergeCell ref="X625:Y625"/>
    <mergeCell ref="B626:I626"/>
    <mergeCell ref="X626:Y626"/>
    <mergeCell ref="B627:I627"/>
    <mergeCell ref="X627:Y627"/>
    <mergeCell ref="B628:I628"/>
    <mergeCell ref="X628:Y628"/>
    <mergeCell ref="B629:I629"/>
    <mergeCell ref="X629:Y629"/>
    <mergeCell ref="B630:I630"/>
    <mergeCell ref="X630:Y630"/>
    <mergeCell ref="B631:I631"/>
    <mergeCell ref="X631:Y631"/>
    <mergeCell ref="B632:I632"/>
    <mergeCell ref="X632:Y632"/>
    <mergeCell ref="B633:I633"/>
    <mergeCell ref="X633:Y633"/>
    <mergeCell ref="B634:I634"/>
    <mergeCell ref="X634:Y634"/>
    <mergeCell ref="B635:I635"/>
    <mergeCell ref="X635:Y635"/>
    <mergeCell ref="B636:I636"/>
    <mergeCell ref="X636:Y636"/>
    <mergeCell ref="B637:I637"/>
    <mergeCell ref="X637:Y637"/>
    <mergeCell ref="B638:I638"/>
    <mergeCell ref="X638:Y638"/>
    <mergeCell ref="B639:I639"/>
    <mergeCell ref="X639:Y639"/>
    <mergeCell ref="B640:I640"/>
    <mergeCell ref="X640:Y640"/>
    <mergeCell ref="B641:I641"/>
    <mergeCell ref="X641:Y641"/>
    <mergeCell ref="B642:I642"/>
    <mergeCell ref="X642:Y642"/>
    <mergeCell ref="B643:I643"/>
    <mergeCell ref="X643:Y643"/>
    <mergeCell ref="B644:I644"/>
    <mergeCell ref="X644:Y644"/>
    <mergeCell ref="B645:I645"/>
    <mergeCell ref="X645:Y645"/>
    <mergeCell ref="B646:I646"/>
    <mergeCell ref="X646:Y646"/>
    <mergeCell ref="B647:I647"/>
    <mergeCell ref="X647:Y647"/>
    <mergeCell ref="B648:I648"/>
    <mergeCell ref="X648:Y648"/>
    <mergeCell ref="B649:I649"/>
    <mergeCell ref="X649:Y649"/>
    <mergeCell ref="B650:I650"/>
    <mergeCell ref="X650:Y650"/>
    <mergeCell ref="B651:I651"/>
    <mergeCell ref="X651:Y651"/>
    <mergeCell ref="B652:I652"/>
    <mergeCell ref="X652:Y652"/>
    <mergeCell ref="B653:I653"/>
    <mergeCell ref="X653:Y653"/>
    <mergeCell ref="B654:I654"/>
    <mergeCell ref="X654:Y654"/>
    <mergeCell ref="B655:I655"/>
    <mergeCell ref="X655:Y655"/>
    <mergeCell ref="B656:I656"/>
    <mergeCell ref="X656:Y656"/>
    <mergeCell ref="B657:I657"/>
    <mergeCell ref="X657:Y657"/>
    <mergeCell ref="B658:I658"/>
    <mergeCell ref="X658:Y658"/>
    <mergeCell ref="B659:I659"/>
    <mergeCell ref="X659:Y659"/>
    <mergeCell ref="B660:I660"/>
    <mergeCell ref="X660:Y660"/>
    <mergeCell ref="B661:I661"/>
    <mergeCell ref="X661:Y661"/>
    <mergeCell ref="B662:I662"/>
    <mergeCell ref="X662:Y662"/>
    <mergeCell ref="B663:I663"/>
    <mergeCell ref="X663:Y663"/>
    <mergeCell ref="B664:I664"/>
    <mergeCell ref="X664:Y664"/>
    <mergeCell ref="B665:I665"/>
    <mergeCell ref="X665:Y665"/>
    <mergeCell ref="B666:I666"/>
    <mergeCell ref="X666:Y666"/>
    <mergeCell ref="B667:I667"/>
    <mergeCell ref="X667:Y667"/>
    <mergeCell ref="B668:I668"/>
    <mergeCell ref="X668:Y668"/>
    <mergeCell ref="B669:I669"/>
    <mergeCell ref="X669:Y669"/>
    <mergeCell ref="B670:I670"/>
    <mergeCell ref="X670:Y670"/>
    <mergeCell ref="B671:I671"/>
    <mergeCell ref="X671:Y671"/>
    <mergeCell ref="B672:I672"/>
    <mergeCell ref="X672:Y672"/>
    <mergeCell ref="B673:I673"/>
    <mergeCell ref="X673:Y673"/>
    <mergeCell ref="B674:I674"/>
    <mergeCell ref="X674:Y674"/>
    <mergeCell ref="B675:I675"/>
    <mergeCell ref="X675:Y675"/>
    <mergeCell ref="B676:I676"/>
    <mergeCell ref="X676:Y676"/>
    <mergeCell ref="B677:I677"/>
    <mergeCell ref="X677:Y677"/>
    <mergeCell ref="B678:I678"/>
    <mergeCell ref="X678:Y678"/>
    <mergeCell ref="B679:I679"/>
    <mergeCell ref="X679:Y679"/>
    <mergeCell ref="B680:I680"/>
    <mergeCell ref="X680:Y680"/>
    <mergeCell ref="B681:I681"/>
    <mergeCell ref="X681:Y681"/>
    <mergeCell ref="B682:I682"/>
    <mergeCell ref="X682:Y682"/>
    <mergeCell ref="B683:I683"/>
    <mergeCell ref="X683:Y683"/>
    <mergeCell ref="B684:I684"/>
    <mergeCell ref="X684:Y684"/>
    <mergeCell ref="B685:I685"/>
    <mergeCell ref="X685:Y685"/>
    <mergeCell ref="B686:I686"/>
    <mergeCell ref="X686:Y686"/>
    <mergeCell ref="B687:I687"/>
    <mergeCell ref="X687:Y687"/>
    <mergeCell ref="B688:I688"/>
    <mergeCell ref="X688:Y688"/>
    <mergeCell ref="B689:I689"/>
    <mergeCell ref="X689:Y689"/>
    <mergeCell ref="B690:I690"/>
    <mergeCell ref="X690:Y690"/>
    <mergeCell ref="B691:I691"/>
    <mergeCell ref="X691:Y691"/>
    <mergeCell ref="B692:I692"/>
    <mergeCell ref="X692:Y692"/>
    <mergeCell ref="B693:I693"/>
    <mergeCell ref="X693:Y693"/>
    <mergeCell ref="B694:I694"/>
    <mergeCell ref="X694:Y694"/>
    <mergeCell ref="B695:I695"/>
    <mergeCell ref="X695:Y695"/>
    <mergeCell ref="B696:I696"/>
    <mergeCell ref="X696:Y696"/>
    <mergeCell ref="B697:I697"/>
    <mergeCell ref="X697:Y697"/>
    <mergeCell ref="B698:I698"/>
    <mergeCell ref="X698:Y698"/>
    <mergeCell ref="B699:I699"/>
    <mergeCell ref="X699:Y699"/>
    <mergeCell ref="B700:I700"/>
    <mergeCell ref="X700:Y700"/>
    <mergeCell ref="B701:I701"/>
    <mergeCell ref="X701:Y701"/>
    <mergeCell ref="B702:I702"/>
    <mergeCell ref="X702:Y702"/>
    <mergeCell ref="B703:I703"/>
    <mergeCell ref="X703:Y703"/>
    <mergeCell ref="B704:I704"/>
    <mergeCell ref="X704:Y704"/>
    <mergeCell ref="B705:I705"/>
    <mergeCell ref="X705:Y705"/>
    <mergeCell ref="B706:I706"/>
    <mergeCell ref="X706:Y706"/>
    <mergeCell ref="B707:I707"/>
    <mergeCell ref="X707:Y707"/>
    <mergeCell ref="B708:I708"/>
    <mergeCell ref="X708:Y708"/>
    <mergeCell ref="B709:I709"/>
    <mergeCell ref="X709:Y709"/>
    <mergeCell ref="B710:I710"/>
    <mergeCell ref="X710:Y710"/>
    <mergeCell ref="B711:I711"/>
    <mergeCell ref="X711:Y711"/>
    <mergeCell ref="B712:I712"/>
    <mergeCell ref="X712:Y712"/>
    <mergeCell ref="B713:I713"/>
    <mergeCell ref="X713:Y713"/>
    <mergeCell ref="B714:I714"/>
    <mergeCell ref="X714:Y714"/>
    <mergeCell ref="B715:I715"/>
    <mergeCell ref="X715:Y715"/>
    <mergeCell ref="B716:I716"/>
    <mergeCell ref="X716:Y716"/>
    <mergeCell ref="B717:I717"/>
    <mergeCell ref="X717:Y717"/>
    <mergeCell ref="B718:I718"/>
    <mergeCell ref="X718:Y718"/>
    <mergeCell ref="B719:I719"/>
    <mergeCell ref="X719:Y719"/>
    <mergeCell ref="B720:I720"/>
    <mergeCell ref="X720:Y720"/>
    <mergeCell ref="B721:I721"/>
    <mergeCell ref="X721:Y721"/>
    <mergeCell ref="B722:I722"/>
    <mergeCell ref="X722:Y722"/>
    <mergeCell ref="B723:I723"/>
    <mergeCell ref="X723:Y723"/>
    <mergeCell ref="B724:I724"/>
    <mergeCell ref="X724:Y724"/>
    <mergeCell ref="B725:I725"/>
    <mergeCell ref="X725:Y725"/>
    <mergeCell ref="B726:I726"/>
    <mergeCell ref="X726:Y726"/>
    <mergeCell ref="B727:I727"/>
    <mergeCell ref="X727:Y727"/>
    <mergeCell ref="B728:I728"/>
    <mergeCell ref="X728:Y728"/>
    <mergeCell ref="B729:I729"/>
    <mergeCell ref="X729:Y729"/>
    <mergeCell ref="B730:I730"/>
    <mergeCell ref="X730:Y730"/>
    <mergeCell ref="B731:I731"/>
    <mergeCell ref="X731:Y731"/>
    <mergeCell ref="B732:I732"/>
    <mergeCell ref="X732:Y732"/>
    <mergeCell ref="B733:I733"/>
    <mergeCell ref="X733:Y733"/>
    <mergeCell ref="B734:I734"/>
    <mergeCell ref="X734:Y734"/>
    <mergeCell ref="B735:I735"/>
    <mergeCell ref="X735:Y735"/>
    <mergeCell ref="B736:I736"/>
    <mergeCell ref="X736:Y736"/>
    <mergeCell ref="B737:I737"/>
    <mergeCell ref="X737:Y737"/>
    <mergeCell ref="B738:I738"/>
    <mergeCell ref="X738:Y738"/>
    <mergeCell ref="B739:I739"/>
    <mergeCell ref="X739:Y739"/>
    <mergeCell ref="B740:I740"/>
    <mergeCell ref="X740:Y740"/>
    <mergeCell ref="B741:I741"/>
    <mergeCell ref="X741:Y741"/>
    <mergeCell ref="B742:I742"/>
    <mergeCell ref="X742:Y742"/>
    <mergeCell ref="B743:I743"/>
    <mergeCell ref="X743:Y743"/>
    <mergeCell ref="B744:I744"/>
    <mergeCell ref="X744:Y744"/>
    <mergeCell ref="B745:I745"/>
    <mergeCell ref="X745:Y745"/>
    <mergeCell ref="B746:I746"/>
    <mergeCell ref="X746:Y746"/>
    <mergeCell ref="B747:I747"/>
    <mergeCell ref="X747:Y747"/>
    <mergeCell ref="B748:I748"/>
    <mergeCell ref="X748:Y748"/>
    <mergeCell ref="B749:I749"/>
    <mergeCell ref="X749:Y749"/>
    <mergeCell ref="B750:I750"/>
    <mergeCell ref="X750:Y750"/>
    <mergeCell ref="B751:I751"/>
    <mergeCell ref="X751:Y751"/>
    <mergeCell ref="B752:I752"/>
    <mergeCell ref="X752:Y752"/>
    <mergeCell ref="B753:I753"/>
    <mergeCell ref="X753:Y753"/>
    <mergeCell ref="B754:I754"/>
    <mergeCell ref="X754:Y754"/>
    <mergeCell ref="B755:I755"/>
    <mergeCell ref="X755:Y755"/>
    <mergeCell ref="B756:I756"/>
    <mergeCell ref="X756:Y756"/>
    <mergeCell ref="B757:I757"/>
    <mergeCell ref="X757:Y757"/>
    <mergeCell ref="B758:I758"/>
    <mergeCell ref="X758:Y758"/>
    <mergeCell ref="B759:I759"/>
    <mergeCell ref="X759:Y759"/>
    <mergeCell ref="B760:I760"/>
    <mergeCell ref="X760:Y760"/>
    <mergeCell ref="B761:I761"/>
    <mergeCell ref="X761:Y761"/>
    <mergeCell ref="B762:I762"/>
    <mergeCell ref="X762:Y762"/>
    <mergeCell ref="B763:I763"/>
    <mergeCell ref="X763:Y763"/>
    <mergeCell ref="B764:I764"/>
    <mergeCell ref="X764:Y764"/>
    <mergeCell ref="B765:I765"/>
    <mergeCell ref="X765:Y765"/>
    <mergeCell ref="B766:I766"/>
    <mergeCell ref="X766:Y766"/>
    <mergeCell ref="B767:I767"/>
    <mergeCell ref="X767:Y767"/>
    <mergeCell ref="B768:I768"/>
    <mergeCell ref="X768:Y768"/>
    <mergeCell ref="B769:I769"/>
    <mergeCell ref="X769:Y769"/>
    <mergeCell ref="B770:I770"/>
    <mergeCell ref="X770:Y770"/>
    <mergeCell ref="B771:I771"/>
    <mergeCell ref="X771:Y771"/>
    <mergeCell ref="B772:I772"/>
    <mergeCell ref="X772:Y772"/>
    <mergeCell ref="B773:I773"/>
    <mergeCell ref="X773:Y773"/>
    <mergeCell ref="B774:I774"/>
    <mergeCell ref="X774:Y774"/>
    <mergeCell ref="B775:I775"/>
    <mergeCell ref="X775:Y775"/>
    <mergeCell ref="B776:I776"/>
    <mergeCell ref="X776:Y776"/>
    <mergeCell ref="B777:I777"/>
    <mergeCell ref="X777:Y777"/>
    <mergeCell ref="B778:I778"/>
    <mergeCell ref="X778:Y778"/>
    <mergeCell ref="B779:I779"/>
    <mergeCell ref="X779:Y779"/>
    <mergeCell ref="B780:I780"/>
    <mergeCell ref="X780:Y780"/>
    <mergeCell ref="B781:I781"/>
    <mergeCell ref="X781:Y781"/>
    <mergeCell ref="B782:I782"/>
    <mergeCell ref="X782:Y782"/>
    <mergeCell ref="B783:I783"/>
    <mergeCell ref="X783:Y783"/>
    <mergeCell ref="B784:I784"/>
    <mergeCell ref="X784:Y784"/>
    <mergeCell ref="B785:I785"/>
    <mergeCell ref="X785:Y785"/>
    <mergeCell ref="B786:I786"/>
    <mergeCell ref="X786:Y786"/>
    <mergeCell ref="B787:I787"/>
    <mergeCell ref="X787:Y787"/>
    <mergeCell ref="B788:I788"/>
    <mergeCell ref="X788:Y788"/>
    <mergeCell ref="B789:I789"/>
    <mergeCell ref="X789:Y789"/>
    <mergeCell ref="B790:I790"/>
    <mergeCell ref="X790:Y790"/>
    <mergeCell ref="B791:I791"/>
    <mergeCell ref="X791:Y791"/>
    <mergeCell ref="B792:I792"/>
    <mergeCell ref="X792:Y792"/>
    <mergeCell ref="B793:I793"/>
    <mergeCell ref="X793:Y793"/>
    <mergeCell ref="B794:I794"/>
    <mergeCell ref="X794:Y794"/>
    <mergeCell ref="B795:I795"/>
    <mergeCell ref="X795:Y795"/>
    <mergeCell ref="B796:I796"/>
    <mergeCell ref="X796:Y796"/>
    <mergeCell ref="B797:I797"/>
    <mergeCell ref="X797:Y797"/>
    <mergeCell ref="B798:I798"/>
    <mergeCell ref="X798:Y798"/>
    <mergeCell ref="B799:I799"/>
    <mergeCell ref="X799:Y799"/>
    <mergeCell ref="B800:I800"/>
    <mergeCell ref="X800:Y800"/>
    <mergeCell ref="B801:I801"/>
    <mergeCell ref="X801:Y801"/>
    <mergeCell ref="B802:I802"/>
    <mergeCell ref="X802:Y802"/>
    <mergeCell ref="B803:I803"/>
    <mergeCell ref="X803:Y803"/>
    <mergeCell ref="B804:I804"/>
    <mergeCell ref="X804:Y804"/>
    <mergeCell ref="B805:I805"/>
    <mergeCell ref="X805:Y805"/>
    <mergeCell ref="B806:I806"/>
    <mergeCell ref="X806:Y806"/>
    <mergeCell ref="B807:I807"/>
    <mergeCell ref="X807:Y807"/>
    <mergeCell ref="B808:I808"/>
    <mergeCell ref="X808:Y808"/>
    <mergeCell ref="B809:I809"/>
    <mergeCell ref="X809:Y809"/>
    <mergeCell ref="B810:I810"/>
    <mergeCell ref="X810:Y810"/>
    <mergeCell ref="B811:I811"/>
    <mergeCell ref="X811:Y811"/>
    <mergeCell ref="B812:I812"/>
    <mergeCell ref="X812:Y812"/>
    <mergeCell ref="B813:I813"/>
    <mergeCell ref="X813:Y813"/>
    <mergeCell ref="B814:I814"/>
    <mergeCell ref="X814:Y814"/>
    <mergeCell ref="B815:I815"/>
    <mergeCell ref="X815:Y815"/>
    <mergeCell ref="B816:I816"/>
    <mergeCell ref="X816:Y816"/>
    <mergeCell ref="B817:I817"/>
    <mergeCell ref="X817:Y817"/>
    <mergeCell ref="B818:I818"/>
    <mergeCell ref="X818:Y818"/>
    <mergeCell ref="B819:I819"/>
    <mergeCell ref="X819:Y819"/>
    <mergeCell ref="B820:I820"/>
    <mergeCell ref="X820:Y820"/>
    <mergeCell ref="B821:I821"/>
    <mergeCell ref="X821:Y821"/>
    <mergeCell ref="B822:I822"/>
    <mergeCell ref="X822:Y822"/>
    <mergeCell ref="B823:I823"/>
    <mergeCell ref="X823:Y823"/>
    <mergeCell ref="B824:I824"/>
    <mergeCell ref="X824:Y824"/>
    <mergeCell ref="B825:I825"/>
    <mergeCell ref="X825:Y825"/>
    <mergeCell ref="B826:I826"/>
    <mergeCell ref="X826:Y826"/>
    <mergeCell ref="B827:I827"/>
    <mergeCell ref="X827:Y827"/>
    <mergeCell ref="B828:I828"/>
    <mergeCell ref="X828:Y828"/>
    <mergeCell ref="B829:I829"/>
    <mergeCell ref="X829:Y829"/>
    <mergeCell ref="B830:I830"/>
    <mergeCell ref="X830:Y830"/>
    <mergeCell ref="B831:I831"/>
    <mergeCell ref="X831:Y831"/>
    <mergeCell ref="B832:I832"/>
    <mergeCell ref="X832:Y832"/>
    <mergeCell ref="B833:I833"/>
    <mergeCell ref="X833:Y833"/>
    <mergeCell ref="B834:I834"/>
    <mergeCell ref="X834:Y834"/>
    <mergeCell ref="B835:I835"/>
    <mergeCell ref="X835:Y835"/>
    <mergeCell ref="B836:I836"/>
    <mergeCell ref="X836:Y836"/>
    <mergeCell ref="B837:I837"/>
    <mergeCell ref="X837:Y837"/>
    <mergeCell ref="B838:I838"/>
    <mergeCell ref="X838:Y838"/>
    <mergeCell ref="B839:I839"/>
    <mergeCell ref="X839:Y839"/>
    <mergeCell ref="B840:I840"/>
    <mergeCell ref="X840:Y840"/>
    <mergeCell ref="B841:I841"/>
    <mergeCell ref="X841:Y841"/>
    <mergeCell ref="B842:I842"/>
    <mergeCell ref="X842:Y842"/>
    <mergeCell ref="B843:I843"/>
    <mergeCell ref="X843:Y843"/>
    <mergeCell ref="B844:I844"/>
    <mergeCell ref="X844:Y844"/>
    <mergeCell ref="B845:I845"/>
    <mergeCell ref="X845:Y845"/>
    <mergeCell ref="B846:I846"/>
    <mergeCell ref="X846:Y846"/>
    <mergeCell ref="B847:I847"/>
    <mergeCell ref="X847:Y847"/>
    <mergeCell ref="B848:I848"/>
    <mergeCell ref="X848:Y848"/>
    <mergeCell ref="B849:I849"/>
    <mergeCell ref="X849:Y849"/>
    <mergeCell ref="B850:I850"/>
    <mergeCell ref="X850:Y850"/>
    <mergeCell ref="B851:I851"/>
    <mergeCell ref="X851:Y851"/>
    <mergeCell ref="B852:I852"/>
    <mergeCell ref="X852:Y852"/>
    <mergeCell ref="B853:I853"/>
    <mergeCell ref="X853:Y853"/>
    <mergeCell ref="B854:I854"/>
    <mergeCell ref="X854:Y854"/>
    <mergeCell ref="B855:I855"/>
    <mergeCell ref="X855:Y855"/>
    <mergeCell ref="B856:I856"/>
    <mergeCell ref="X856:Y856"/>
    <mergeCell ref="B857:I857"/>
    <mergeCell ref="X857:Y857"/>
    <mergeCell ref="B858:I858"/>
    <mergeCell ref="X858:Y858"/>
    <mergeCell ref="B859:I859"/>
    <mergeCell ref="X859:Y859"/>
    <mergeCell ref="B860:I860"/>
    <mergeCell ref="X860:Y860"/>
    <mergeCell ref="B861:I861"/>
    <mergeCell ref="X861:Y861"/>
    <mergeCell ref="B862:I862"/>
    <mergeCell ref="X862:Y862"/>
    <mergeCell ref="B863:I863"/>
    <mergeCell ref="X863:Y863"/>
    <mergeCell ref="B864:I864"/>
    <mergeCell ref="X864:Y864"/>
    <mergeCell ref="B865:I865"/>
    <mergeCell ref="X865:Y865"/>
    <mergeCell ref="B866:I866"/>
    <mergeCell ref="X866:Y866"/>
    <mergeCell ref="B867:I867"/>
    <mergeCell ref="X867:Y867"/>
    <mergeCell ref="B868:I868"/>
    <mergeCell ref="X868:Y868"/>
    <mergeCell ref="B869:I869"/>
    <mergeCell ref="X869:Y869"/>
    <mergeCell ref="B870:I870"/>
    <mergeCell ref="X870:Y870"/>
    <mergeCell ref="B871:I871"/>
    <mergeCell ref="X871:Y871"/>
    <mergeCell ref="B872:I872"/>
    <mergeCell ref="X872:Y872"/>
    <mergeCell ref="B873:I873"/>
    <mergeCell ref="X873:Y873"/>
    <mergeCell ref="B874:I874"/>
    <mergeCell ref="X874:Y874"/>
    <mergeCell ref="B875:I875"/>
    <mergeCell ref="X875:Y875"/>
    <mergeCell ref="B876:I876"/>
    <mergeCell ref="X876:Y876"/>
    <mergeCell ref="B877:I877"/>
    <mergeCell ref="X877:Y877"/>
    <mergeCell ref="B878:I878"/>
    <mergeCell ref="X878:Y878"/>
    <mergeCell ref="B879:I879"/>
    <mergeCell ref="X879:Y879"/>
    <mergeCell ref="B880:I880"/>
    <mergeCell ref="X880:Y880"/>
    <mergeCell ref="B881:I881"/>
    <mergeCell ref="X881:Y881"/>
    <mergeCell ref="B882:I882"/>
    <mergeCell ref="X882:Y882"/>
    <mergeCell ref="B883:I883"/>
    <mergeCell ref="X883:Y883"/>
    <mergeCell ref="B884:I884"/>
    <mergeCell ref="X884:Y884"/>
    <mergeCell ref="B885:I885"/>
    <mergeCell ref="X885:Y885"/>
    <mergeCell ref="B886:I886"/>
    <mergeCell ref="X886:Y886"/>
    <mergeCell ref="B887:I887"/>
    <mergeCell ref="X887:Y887"/>
    <mergeCell ref="B888:I888"/>
    <mergeCell ref="X888:Y888"/>
    <mergeCell ref="B889:I889"/>
    <mergeCell ref="X889:Y889"/>
    <mergeCell ref="B890:I890"/>
    <mergeCell ref="X890:Y890"/>
    <mergeCell ref="B891:I891"/>
    <mergeCell ref="X891:Y891"/>
    <mergeCell ref="B892:I892"/>
    <mergeCell ref="X892:Y892"/>
    <mergeCell ref="B893:I893"/>
    <mergeCell ref="X893:Y893"/>
    <mergeCell ref="B894:I894"/>
    <mergeCell ref="X894:Y894"/>
    <mergeCell ref="B895:I895"/>
    <mergeCell ref="X895:Y895"/>
    <mergeCell ref="B896:I896"/>
    <mergeCell ref="X896:Y896"/>
    <mergeCell ref="B897:I897"/>
    <mergeCell ref="X897:Y897"/>
    <mergeCell ref="B898:I898"/>
    <mergeCell ref="X898:Y898"/>
    <mergeCell ref="B899:I899"/>
    <mergeCell ref="X899:Y899"/>
    <mergeCell ref="B900:I900"/>
    <mergeCell ref="X900:Y900"/>
    <mergeCell ref="B901:I901"/>
    <mergeCell ref="X901:Y901"/>
    <mergeCell ref="B902:I902"/>
    <mergeCell ref="X902:Y902"/>
    <mergeCell ref="B903:I903"/>
    <mergeCell ref="X903:Y903"/>
    <mergeCell ref="B904:I904"/>
    <mergeCell ref="X904:Y904"/>
    <mergeCell ref="B905:I905"/>
    <mergeCell ref="X905:Y905"/>
    <mergeCell ref="B906:I906"/>
    <mergeCell ref="X906:Y906"/>
    <mergeCell ref="B907:I907"/>
    <mergeCell ref="X907:Y907"/>
    <mergeCell ref="B908:I908"/>
    <mergeCell ref="X908:Y908"/>
    <mergeCell ref="B909:I909"/>
    <mergeCell ref="X909:Y909"/>
    <mergeCell ref="B910:I910"/>
    <mergeCell ref="X910:Y910"/>
    <mergeCell ref="B911:I911"/>
    <mergeCell ref="X911:Y911"/>
    <mergeCell ref="B912:I912"/>
    <mergeCell ref="X912:Y912"/>
    <mergeCell ref="B913:I913"/>
    <mergeCell ref="X913:Y913"/>
    <mergeCell ref="B914:I914"/>
    <mergeCell ref="X914:Y914"/>
    <mergeCell ref="B915:I915"/>
    <mergeCell ref="X915:Y915"/>
    <mergeCell ref="B916:I916"/>
    <mergeCell ref="X916:Y916"/>
    <mergeCell ref="B917:I917"/>
    <mergeCell ref="X917:Y917"/>
    <mergeCell ref="B918:I918"/>
    <mergeCell ref="X918:Y918"/>
    <mergeCell ref="B919:I919"/>
    <mergeCell ref="X919:Y919"/>
    <mergeCell ref="B920:I920"/>
    <mergeCell ref="X920:Y920"/>
    <mergeCell ref="B921:I921"/>
    <mergeCell ref="X921:Y921"/>
    <mergeCell ref="B922:I922"/>
    <mergeCell ref="X922:Y922"/>
    <mergeCell ref="B923:I923"/>
    <mergeCell ref="X923:Y923"/>
    <mergeCell ref="B924:I924"/>
    <mergeCell ref="X924:Y924"/>
    <mergeCell ref="B925:I925"/>
    <mergeCell ref="X925:Y925"/>
    <mergeCell ref="B926:I926"/>
    <mergeCell ref="X926:Y926"/>
    <mergeCell ref="B927:I927"/>
    <mergeCell ref="X927:Y927"/>
    <mergeCell ref="B928:I928"/>
    <mergeCell ref="X928:Y928"/>
    <mergeCell ref="B929:I929"/>
    <mergeCell ref="X929:Y929"/>
    <mergeCell ref="B930:I930"/>
    <mergeCell ref="X930:Y930"/>
    <mergeCell ref="B931:I931"/>
    <mergeCell ref="X931:Y931"/>
    <mergeCell ref="B932:I932"/>
    <mergeCell ref="X932:Y932"/>
    <mergeCell ref="B933:I933"/>
    <mergeCell ref="X933:Y933"/>
    <mergeCell ref="B934:I934"/>
    <mergeCell ref="X934:Y934"/>
    <mergeCell ref="B935:I935"/>
    <mergeCell ref="X935:Y935"/>
    <mergeCell ref="B936:I936"/>
    <mergeCell ref="X936:Y936"/>
    <mergeCell ref="B937:I937"/>
    <mergeCell ref="X937:Y937"/>
    <mergeCell ref="B938:I938"/>
    <mergeCell ref="X938:Y938"/>
    <mergeCell ref="B939:I939"/>
    <mergeCell ref="X939:Y939"/>
    <mergeCell ref="B940:I940"/>
    <mergeCell ref="X940:Y940"/>
    <mergeCell ref="B941:I941"/>
    <mergeCell ref="X941:Y941"/>
    <mergeCell ref="B942:I942"/>
    <mergeCell ref="X942:Y942"/>
    <mergeCell ref="B943:I943"/>
    <mergeCell ref="X943:Y943"/>
    <mergeCell ref="B944:I944"/>
    <mergeCell ref="X944:Y944"/>
    <mergeCell ref="B945:I945"/>
    <mergeCell ref="X945:Y945"/>
    <mergeCell ref="B946:I946"/>
    <mergeCell ref="X946:Y946"/>
    <mergeCell ref="B947:I947"/>
    <mergeCell ref="X947:Y947"/>
    <mergeCell ref="B948:I948"/>
    <mergeCell ref="X948:Y948"/>
    <mergeCell ref="B949:I949"/>
    <mergeCell ref="X949:Y949"/>
    <mergeCell ref="B950:I950"/>
    <mergeCell ref="X950:Y950"/>
    <mergeCell ref="B951:I951"/>
    <mergeCell ref="X951:Y951"/>
    <mergeCell ref="B952:I952"/>
    <mergeCell ref="X952:Y952"/>
    <mergeCell ref="B953:I953"/>
    <mergeCell ref="X953:Y953"/>
    <mergeCell ref="B954:I954"/>
    <mergeCell ref="X954:Y954"/>
    <mergeCell ref="B955:I955"/>
    <mergeCell ref="X955:Y955"/>
    <mergeCell ref="B956:I956"/>
    <mergeCell ref="X956:Y956"/>
    <mergeCell ref="B957:I957"/>
    <mergeCell ref="X957:Y957"/>
    <mergeCell ref="B958:I958"/>
    <mergeCell ref="X958:Y958"/>
    <mergeCell ref="B959:I959"/>
    <mergeCell ref="X959:Y959"/>
    <mergeCell ref="B960:I960"/>
    <mergeCell ref="X960:Y960"/>
    <mergeCell ref="B961:I961"/>
    <mergeCell ref="X961:Y961"/>
    <mergeCell ref="B962:I962"/>
    <mergeCell ref="X962:Y962"/>
    <mergeCell ref="B963:I963"/>
    <mergeCell ref="X963:Y963"/>
    <mergeCell ref="B964:I964"/>
    <mergeCell ref="X964:Y964"/>
    <mergeCell ref="B965:I965"/>
    <mergeCell ref="X965:Y965"/>
    <mergeCell ref="B966:I966"/>
    <mergeCell ref="X966:Y966"/>
    <mergeCell ref="B967:I967"/>
    <mergeCell ref="X967:Y967"/>
    <mergeCell ref="B968:I968"/>
    <mergeCell ref="X968:Y968"/>
    <mergeCell ref="B969:I969"/>
    <mergeCell ref="X969:Y969"/>
    <mergeCell ref="B970:I970"/>
    <mergeCell ref="X970:Y970"/>
    <mergeCell ref="B971:I971"/>
    <mergeCell ref="X971:Y971"/>
    <mergeCell ref="B972:I972"/>
    <mergeCell ref="X972:Y972"/>
    <mergeCell ref="B973:I973"/>
    <mergeCell ref="X973:Y973"/>
    <mergeCell ref="B974:I974"/>
    <mergeCell ref="X974:Y974"/>
    <mergeCell ref="B975:I975"/>
    <mergeCell ref="X975:Y975"/>
    <mergeCell ref="B976:I976"/>
    <mergeCell ref="X976:Y976"/>
    <mergeCell ref="B977:I977"/>
    <mergeCell ref="X977:Y977"/>
    <mergeCell ref="B978:I978"/>
    <mergeCell ref="X978:Y978"/>
    <mergeCell ref="B979:I979"/>
    <mergeCell ref="X979:Y979"/>
    <mergeCell ref="B980:I980"/>
    <mergeCell ref="X980:Y980"/>
    <mergeCell ref="B981:I981"/>
    <mergeCell ref="X981:Y981"/>
    <mergeCell ref="B982:I982"/>
    <mergeCell ref="X982:Y982"/>
    <mergeCell ref="B983:I983"/>
    <mergeCell ref="X983:Y983"/>
    <mergeCell ref="B984:I984"/>
    <mergeCell ref="X984:Y984"/>
    <mergeCell ref="B985:I985"/>
    <mergeCell ref="X985:Y985"/>
    <mergeCell ref="B986:I986"/>
    <mergeCell ref="X986:Y986"/>
    <mergeCell ref="B987:I987"/>
    <mergeCell ref="X987:Y987"/>
    <mergeCell ref="B988:I988"/>
    <mergeCell ref="X988:Y988"/>
    <mergeCell ref="B989:I989"/>
    <mergeCell ref="X989:Y989"/>
    <mergeCell ref="B990:I990"/>
    <mergeCell ref="X990:Y990"/>
    <mergeCell ref="B991:I991"/>
    <mergeCell ref="X991:Y991"/>
    <mergeCell ref="B992:I992"/>
    <mergeCell ref="X992:Y992"/>
    <mergeCell ref="B993:I993"/>
    <mergeCell ref="X993:Y993"/>
    <mergeCell ref="B994:I994"/>
    <mergeCell ref="X994:Y994"/>
    <mergeCell ref="B995:I995"/>
    <mergeCell ref="X995:Y995"/>
    <mergeCell ref="B996:I996"/>
    <mergeCell ref="X996:Y996"/>
    <mergeCell ref="B997:I997"/>
    <mergeCell ref="X997:Y997"/>
    <mergeCell ref="B998:I998"/>
    <mergeCell ref="X998:Y998"/>
    <mergeCell ref="B999:I999"/>
    <mergeCell ref="X999:Y999"/>
    <mergeCell ref="B1000:I1000"/>
    <mergeCell ref="X1000:Y1000"/>
    <mergeCell ref="B1001:I1001"/>
    <mergeCell ref="X1001:Y1001"/>
    <mergeCell ref="B1002:I1002"/>
    <mergeCell ref="X1002:Y1002"/>
    <mergeCell ref="B1003:I1003"/>
    <mergeCell ref="X1003:Y1003"/>
    <mergeCell ref="B1004:I1004"/>
    <mergeCell ref="X1004:Y1004"/>
    <mergeCell ref="B1005:I1005"/>
    <mergeCell ref="X1005:Y1005"/>
    <mergeCell ref="B1006:I1006"/>
    <mergeCell ref="X1006:Y1006"/>
    <mergeCell ref="B1007:I1007"/>
    <mergeCell ref="X1007:Y1007"/>
    <mergeCell ref="B1008:I1008"/>
    <mergeCell ref="X1008:Y1008"/>
    <mergeCell ref="B1009:I1009"/>
    <mergeCell ref="X1009:Y1009"/>
    <mergeCell ref="B1010:I1010"/>
    <mergeCell ref="X1010:Y1010"/>
    <mergeCell ref="B1011:I1011"/>
    <mergeCell ref="X1011:Y1011"/>
    <mergeCell ref="B1012:I1012"/>
    <mergeCell ref="X1012:Y1012"/>
    <mergeCell ref="B1013:I1013"/>
    <mergeCell ref="X1013:Y1013"/>
    <mergeCell ref="B1014:I1014"/>
    <mergeCell ref="X1014:Y1014"/>
    <mergeCell ref="B1015:I1015"/>
    <mergeCell ref="X1015:Y1015"/>
    <mergeCell ref="B1016:I1016"/>
    <mergeCell ref="X1016:Y1016"/>
    <mergeCell ref="B1017:I1017"/>
    <mergeCell ref="X1017:Y1017"/>
    <mergeCell ref="B1018:I1018"/>
    <mergeCell ref="X1018:Y1018"/>
    <mergeCell ref="B1019:I1019"/>
    <mergeCell ref="X1019:Y1019"/>
    <mergeCell ref="B1020:I1020"/>
    <mergeCell ref="X1020:Y1020"/>
    <mergeCell ref="B1021:I1021"/>
    <mergeCell ref="X1021:Y1021"/>
    <mergeCell ref="B1022:I1022"/>
    <mergeCell ref="X1022:Y1022"/>
    <mergeCell ref="B1023:I1023"/>
    <mergeCell ref="X1023:Y1023"/>
    <mergeCell ref="B1024:I1024"/>
    <mergeCell ref="X1024:Y1024"/>
    <mergeCell ref="B1025:I1025"/>
    <mergeCell ref="X1025:Y1025"/>
    <mergeCell ref="B1026:I1026"/>
    <mergeCell ref="X1026:Y1026"/>
    <mergeCell ref="B1027:I1027"/>
    <mergeCell ref="X1027:Y1027"/>
    <mergeCell ref="B1028:I1028"/>
    <mergeCell ref="X1028:Y1028"/>
    <mergeCell ref="B1029:I1029"/>
    <mergeCell ref="X1029:Y1029"/>
    <mergeCell ref="B1030:I1030"/>
    <mergeCell ref="X1030:Y1030"/>
    <mergeCell ref="B1031:I1031"/>
    <mergeCell ref="X1031:Y1031"/>
    <mergeCell ref="B1032:I1032"/>
    <mergeCell ref="X1032:Y1032"/>
    <mergeCell ref="B1033:I1033"/>
    <mergeCell ref="X1033:Y1033"/>
    <mergeCell ref="B1034:I1034"/>
    <mergeCell ref="X1034:Y1034"/>
    <mergeCell ref="B1035:I1035"/>
    <mergeCell ref="X1035:Y1035"/>
    <mergeCell ref="B1036:I1036"/>
    <mergeCell ref="X1036:Y1036"/>
    <mergeCell ref="B1037:I1037"/>
    <mergeCell ref="X1037:Y1037"/>
    <mergeCell ref="B1038:I1038"/>
    <mergeCell ref="X1038:Y1038"/>
    <mergeCell ref="B1039:I1039"/>
    <mergeCell ref="X1039:Y1039"/>
    <mergeCell ref="B1040:I1040"/>
    <mergeCell ref="X1040:Y1040"/>
    <mergeCell ref="B1041:I1041"/>
    <mergeCell ref="X1041:Y1041"/>
    <mergeCell ref="B1042:I1042"/>
    <mergeCell ref="X1042:Y1042"/>
    <mergeCell ref="B1043:I1043"/>
    <mergeCell ref="X1043:Y1043"/>
    <mergeCell ref="B1044:I1044"/>
    <mergeCell ref="X1044:Y1044"/>
    <mergeCell ref="B1045:I1045"/>
    <mergeCell ref="X1045:Y1045"/>
    <mergeCell ref="B1046:I1046"/>
    <mergeCell ref="X1046:Y1046"/>
    <mergeCell ref="B1047:I1047"/>
    <mergeCell ref="X1047:Y1047"/>
    <mergeCell ref="B1048:I1048"/>
    <mergeCell ref="X1048:Y1048"/>
    <mergeCell ref="B1049:I1049"/>
    <mergeCell ref="X1049:Y1049"/>
    <mergeCell ref="B1050:I1050"/>
    <mergeCell ref="X1050:Y1050"/>
    <mergeCell ref="B1051:I1051"/>
    <mergeCell ref="X1051:Y1051"/>
    <mergeCell ref="B1052:I1052"/>
    <mergeCell ref="X1052:Y1052"/>
    <mergeCell ref="B1053:I1053"/>
    <mergeCell ref="X1053:Y1053"/>
    <mergeCell ref="B1054:I1054"/>
    <mergeCell ref="X1054:Y1054"/>
    <mergeCell ref="B1055:I1055"/>
    <mergeCell ref="X1055:Y1055"/>
    <mergeCell ref="B1056:I1056"/>
    <mergeCell ref="X1056:Y1056"/>
    <mergeCell ref="B1057:I1057"/>
    <mergeCell ref="X1057:Y1057"/>
    <mergeCell ref="B1058:I1058"/>
    <mergeCell ref="X1058:Y1058"/>
    <mergeCell ref="B1059:I1059"/>
    <mergeCell ref="X1059:Y1059"/>
    <mergeCell ref="B1060:I1060"/>
    <mergeCell ref="X1060:Y1060"/>
    <mergeCell ref="B1061:I1061"/>
    <mergeCell ref="X1061:Y1061"/>
    <mergeCell ref="B1062:I1062"/>
    <mergeCell ref="X1062:Y1062"/>
    <mergeCell ref="B1063:I1063"/>
    <mergeCell ref="X1063:Y1063"/>
    <mergeCell ref="B1064:I1064"/>
    <mergeCell ref="X1064:Y1064"/>
    <mergeCell ref="B1065:I1065"/>
    <mergeCell ref="X1065:Y1065"/>
    <mergeCell ref="B1066:I1066"/>
    <mergeCell ref="X1066:Y1066"/>
    <mergeCell ref="B1067:I1067"/>
    <mergeCell ref="X1067:Y1067"/>
    <mergeCell ref="B1068:I1068"/>
    <mergeCell ref="X1068:Y1068"/>
    <mergeCell ref="B1069:I1069"/>
    <mergeCell ref="X1069:Y1069"/>
    <mergeCell ref="B1070:I1070"/>
    <mergeCell ref="X1070:Y1070"/>
    <mergeCell ref="B1071:I1071"/>
    <mergeCell ref="X1071:Y1071"/>
    <mergeCell ref="B1072:I1072"/>
    <mergeCell ref="X1072:Y1072"/>
    <mergeCell ref="B1073:I1073"/>
    <mergeCell ref="X1073:Y1073"/>
    <mergeCell ref="B1074:I1074"/>
    <mergeCell ref="X1074:Y1074"/>
    <mergeCell ref="B1075:I1075"/>
    <mergeCell ref="X1075:Y1075"/>
    <mergeCell ref="B1076:I1076"/>
    <mergeCell ref="X1076:Y1076"/>
    <mergeCell ref="B1077:I1077"/>
    <mergeCell ref="X1077:Y1077"/>
    <mergeCell ref="B1078:I1078"/>
    <mergeCell ref="X1078:Y1078"/>
    <mergeCell ref="B1079:I1079"/>
    <mergeCell ref="X1079:Y1079"/>
    <mergeCell ref="B1080:I1080"/>
    <mergeCell ref="X1080:Y1080"/>
    <mergeCell ref="B1081:I1081"/>
    <mergeCell ref="X1081:Y1081"/>
    <mergeCell ref="B1082:I1082"/>
    <mergeCell ref="X1082:Y1082"/>
    <mergeCell ref="B1083:I1083"/>
    <mergeCell ref="X1083:Y1083"/>
    <mergeCell ref="B1084:I1084"/>
    <mergeCell ref="X1084:Y1084"/>
    <mergeCell ref="B1085:I1085"/>
    <mergeCell ref="X1085:Y1085"/>
    <mergeCell ref="B1086:I1086"/>
    <mergeCell ref="X1086:Y1086"/>
    <mergeCell ref="B1087:I1087"/>
    <mergeCell ref="X1087:Y1087"/>
    <mergeCell ref="B1088:I1088"/>
    <mergeCell ref="X1088:Y1088"/>
    <mergeCell ref="B1089:I1089"/>
    <mergeCell ref="X1089:Y1089"/>
    <mergeCell ref="B1090:I1090"/>
    <mergeCell ref="X1090:Y1090"/>
    <mergeCell ref="B1091:I1091"/>
    <mergeCell ref="X1091:Y1091"/>
    <mergeCell ref="B1092:I1092"/>
    <mergeCell ref="X1092:Y1092"/>
    <mergeCell ref="B1093:I1093"/>
    <mergeCell ref="X1093:Y1093"/>
    <mergeCell ref="B1094:I1094"/>
    <mergeCell ref="X1094:Y1094"/>
    <mergeCell ref="B1095:I1095"/>
    <mergeCell ref="X1095:Y1095"/>
    <mergeCell ref="B1096:I1096"/>
    <mergeCell ref="X1096:Y1096"/>
    <mergeCell ref="B1097:I1097"/>
    <mergeCell ref="X1097:Y1097"/>
    <mergeCell ref="B1098:I1098"/>
    <mergeCell ref="X1098:Y1098"/>
    <mergeCell ref="B1099:I1099"/>
    <mergeCell ref="X1099:Y1099"/>
    <mergeCell ref="B1100:I1100"/>
    <mergeCell ref="X1100:Y1100"/>
    <mergeCell ref="B1101:I1101"/>
    <mergeCell ref="X1101:Y1101"/>
    <mergeCell ref="B1102:I1102"/>
    <mergeCell ref="X1102:Y1102"/>
    <mergeCell ref="B1103:I1103"/>
    <mergeCell ref="X1103:Y1103"/>
    <mergeCell ref="B1104:I1104"/>
    <mergeCell ref="X1104:Y1104"/>
    <mergeCell ref="B1105:I1105"/>
    <mergeCell ref="X1105:Y1105"/>
    <mergeCell ref="B1106:I1106"/>
    <mergeCell ref="X1106:Y1106"/>
    <mergeCell ref="B1107:I1107"/>
    <mergeCell ref="X1107:Y1107"/>
    <mergeCell ref="B1108:I1108"/>
    <mergeCell ref="X1108:Y1108"/>
    <mergeCell ref="B1109:I1109"/>
    <mergeCell ref="X1109:Y1109"/>
    <mergeCell ref="B1110:I1110"/>
    <mergeCell ref="X1110:Y1110"/>
    <mergeCell ref="B1111:I1111"/>
    <mergeCell ref="X1111:Y1111"/>
    <mergeCell ref="B1112:I1112"/>
    <mergeCell ref="X1112:Y1112"/>
    <mergeCell ref="B1113:I1113"/>
    <mergeCell ref="X1113:Y1113"/>
    <mergeCell ref="B1114:I1114"/>
    <mergeCell ref="X1114:Y1114"/>
    <mergeCell ref="B1115:I1115"/>
    <mergeCell ref="X1115:Y1115"/>
    <mergeCell ref="B1116:I1116"/>
    <mergeCell ref="X1116:Y1116"/>
    <mergeCell ref="B1117:I1117"/>
    <mergeCell ref="X1117:Y1117"/>
    <mergeCell ref="B1118:I1118"/>
    <mergeCell ref="X1118:Y1118"/>
    <mergeCell ref="B1119:I1119"/>
    <mergeCell ref="X1119:Y1119"/>
    <mergeCell ref="B1120:I1120"/>
    <mergeCell ref="X1120:Y1120"/>
    <mergeCell ref="B1121:I1121"/>
    <mergeCell ref="X1121:Y1121"/>
    <mergeCell ref="B1122:I1122"/>
    <mergeCell ref="X1122:Y1122"/>
    <mergeCell ref="B1123:I1123"/>
    <mergeCell ref="X1123:Y1123"/>
    <mergeCell ref="B1124:I1124"/>
    <mergeCell ref="X1124:Y1124"/>
    <mergeCell ref="B1125:I1125"/>
    <mergeCell ref="X1125:Y1125"/>
    <mergeCell ref="B1126:I1126"/>
    <mergeCell ref="X1126:Y1126"/>
    <mergeCell ref="B1127:I1127"/>
    <mergeCell ref="X1127:Y1127"/>
    <mergeCell ref="B1128:I1128"/>
    <mergeCell ref="X1128:Y1128"/>
    <mergeCell ref="B1129:I1129"/>
    <mergeCell ref="X1129:Y1129"/>
    <mergeCell ref="B1130:I1130"/>
    <mergeCell ref="X1130:Y1130"/>
    <mergeCell ref="B1131:I1131"/>
    <mergeCell ref="X1131:Y1131"/>
    <mergeCell ref="B1132:I1132"/>
    <mergeCell ref="X1132:Y1132"/>
    <mergeCell ref="B1133:I1133"/>
    <mergeCell ref="X1133:Y1133"/>
    <mergeCell ref="B1134:I1134"/>
    <mergeCell ref="X1134:Y1134"/>
    <mergeCell ref="B1135:I1135"/>
    <mergeCell ref="X1135:Y1135"/>
    <mergeCell ref="B1136:I1136"/>
    <mergeCell ref="X1136:Y1136"/>
    <mergeCell ref="B1137:I1137"/>
    <mergeCell ref="X1137:Y1137"/>
    <mergeCell ref="B1138:I1138"/>
    <mergeCell ref="X1138:Y1138"/>
    <mergeCell ref="B1139:I1139"/>
    <mergeCell ref="X1139:Y1139"/>
    <mergeCell ref="B1140:I1140"/>
    <mergeCell ref="X1140:Y1140"/>
    <mergeCell ref="B1141:I1141"/>
    <mergeCell ref="X1141:Y1141"/>
    <mergeCell ref="B1142:I1142"/>
    <mergeCell ref="X1142:Y1142"/>
    <mergeCell ref="B1143:I1143"/>
    <mergeCell ref="X1143:Y1143"/>
    <mergeCell ref="B1144:I1144"/>
    <mergeCell ref="X1144:Y1144"/>
    <mergeCell ref="B1145:I1145"/>
    <mergeCell ref="X1145:Y1145"/>
    <mergeCell ref="B1146:I1146"/>
    <mergeCell ref="X1146:Y1146"/>
    <mergeCell ref="B1147:I1147"/>
    <mergeCell ref="X1147:Y1147"/>
    <mergeCell ref="B1148:I1148"/>
    <mergeCell ref="X1148:Y1148"/>
    <mergeCell ref="B1149:I1149"/>
    <mergeCell ref="X1149:Y1149"/>
    <mergeCell ref="B1150:I1150"/>
    <mergeCell ref="X1150:Y1150"/>
    <mergeCell ref="B1151:I1151"/>
    <mergeCell ref="X1151:Y1151"/>
    <mergeCell ref="B1152:I1152"/>
    <mergeCell ref="X1152:Y1152"/>
    <mergeCell ref="B1153:I1153"/>
    <mergeCell ref="X1153:Y1153"/>
    <mergeCell ref="B1154:I1154"/>
    <mergeCell ref="X1154:Y1154"/>
    <mergeCell ref="B1155:I1155"/>
    <mergeCell ref="X1155:Y1155"/>
    <mergeCell ref="B1156:I1156"/>
    <mergeCell ref="X1156:Y1156"/>
    <mergeCell ref="B1157:I1157"/>
    <mergeCell ref="X1157:Y1157"/>
    <mergeCell ref="B1158:I1158"/>
    <mergeCell ref="X1158:Y1158"/>
    <mergeCell ref="B1159:I1159"/>
    <mergeCell ref="X1159:Y1159"/>
    <mergeCell ref="B1160:I1160"/>
    <mergeCell ref="X1160:Y1160"/>
    <mergeCell ref="B1161:I1161"/>
    <mergeCell ref="X1161:Y1161"/>
    <mergeCell ref="B1162:I1162"/>
    <mergeCell ref="X1162:Y1162"/>
    <mergeCell ref="B1163:I1163"/>
    <mergeCell ref="X1163:Y1163"/>
    <mergeCell ref="B1164:I1164"/>
    <mergeCell ref="X1164:Y1164"/>
    <mergeCell ref="B1165:I1165"/>
    <mergeCell ref="X1165:Y1165"/>
    <mergeCell ref="B1166:I1166"/>
    <mergeCell ref="X1166:Y1166"/>
    <mergeCell ref="B1167:I1167"/>
    <mergeCell ref="X1167:Y1167"/>
    <mergeCell ref="B1168:I1168"/>
    <mergeCell ref="X1168:Y1168"/>
    <mergeCell ref="B1169:I1169"/>
    <mergeCell ref="X1169:Y1169"/>
    <mergeCell ref="B1170:I1170"/>
    <mergeCell ref="X1170:Y1170"/>
    <mergeCell ref="B1171:I1171"/>
    <mergeCell ref="X1171:Y1171"/>
    <mergeCell ref="B1172:I1172"/>
    <mergeCell ref="X1172:Y1172"/>
    <mergeCell ref="B1173:I1173"/>
    <mergeCell ref="X1173:Y1173"/>
    <mergeCell ref="B1174:I1174"/>
    <mergeCell ref="X1174:Y1174"/>
    <mergeCell ref="B1175:I1175"/>
    <mergeCell ref="X1175:Y1175"/>
    <mergeCell ref="B1176:I1176"/>
    <mergeCell ref="X1176:Y1176"/>
    <mergeCell ref="B1177:I1177"/>
    <mergeCell ref="X1177:Y1177"/>
    <mergeCell ref="B1178:I1178"/>
    <mergeCell ref="X1178:Y1178"/>
    <mergeCell ref="B1179:I1179"/>
    <mergeCell ref="X1179:Y1179"/>
    <mergeCell ref="B1180:I1180"/>
    <mergeCell ref="X1180:Y1180"/>
    <mergeCell ref="B1181:I1181"/>
    <mergeCell ref="X1181:Y1181"/>
    <mergeCell ref="B1182:I1182"/>
    <mergeCell ref="X1182:Y1182"/>
    <mergeCell ref="B1183:I1183"/>
    <mergeCell ref="X1183:Y1183"/>
    <mergeCell ref="B1184:I1184"/>
    <mergeCell ref="X1184:Y1184"/>
    <mergeCell ref="B1185:I1185"/>
    <mergeCell ref="X1185:Y1185"/>
    <mergeCell ref="B1186:I1186"/>
    <mergeCell ref="X1186:Y1186"/>
    <mergeCell ref="B1187:I1187"/>
    <mergeCell ref="X1187:Y1187"/>
    <mergeCell ref="B1188:I1188"/>
    <mergeCell ref="X1188:Y1188"/>
    <mergeCell ref="B1189:I1189"/>
    <mergeCell ref="X1189:Y1189"/>
    <mergeCell ref="B1190:I1190"/>
    <mergeCell ref="X1190:Y1190"/>
    <mergeCell ref="B1191:I1191"/>
    <mergeCell ref="X1191:Y1191"/>
    <mergeCell ref="B1192:I1192"/>
    <mergeCell ref="X1192:Y1192"/>
    <mergeCell ref="B1193:I1193"/>
    <mergeCell ref="X1193:Y1193"/>
    <mergeCell ref="B1194:I1194"/>
    <mergeCell ref="X1194:Y1194"/>
    <mergeCell ref="B1195:I1195"/>
    <mergeCell ref="X1195:Y1195"/>
    <mergeCell ref="B1196:I1196"/>
    <mergeCell ref="X1196:Y1196"/>
    <mergeCell ref="B1197:I1197"/>
    <mergeCell ref="X1197:Y1197"/>
    <mergeCell ref="B1198:I1198"/>
    <mergeCell ref="X1198:Y1198"/>
    <mergeCell ref="B1199:I1199"/>
    <mergeCell ref="X1199:Y1199"/>
    <mergeCell ref="B1200:I1200"/>
    <mergeCell ref="X1200:Y1200"/>
    <mergeCell ref="B1201:I1201"/>
    <mergeCell ref="X1201:Y1201"/>
    <mergeCell ref="B1202:I1202"/>
    <mergeCell ref="X1202:Y1202"/>
    <mergeCell ref="B1203:I1203"/>
    <mergeCell ref="X1203:Y1203"/>
    <mergeCell ref="B1204:I1204"/>
    <mergeCell ref="X1204:Y1204"/>
    <mergeCell ref="B1205:I1205"/>
    <mergeCell ref="X1205:Y1205"/>
    <mergeCell ref="B1206:I1206"/>
    <mergeCell ref="X1206:Y1206"/>
    <mergeCell ref="B1207:I1207"/>
    <mergeCell ref="X1207:Y1207"/>
    <mergeCell ref="B1208:I1208"/>
    <mergeCell ref="X1208:Y1208"/>
    <mergeCell ref="B1209:I1209"/>
    <mergeCell ref="X1209:Y1209"/>
    <mergeCell ref="B1210:I1210"/>
    <mergeCell ref="X1210:Y1210"/>
    <mergeCell ref="B1211:I1211"/>
    <mergeCell ref="X1211:Y1211"/>
    <mergeCell ref="B1212:I1212"/>
    <mergeCell ref="X1212:Y1212"/>
    <mergeCell ref="B1213:I1213"/>
    <mergeCell ref="X1213:Y1213"/>
    <mergeCell ref="B1214:I1214"/>
    <mergeCell ref="X1214:Y1214"/>
    <mergeCell ref="B1215:I1215"/>
    <mergeCell ref="X1215:Y1215"/>
    <mergeCell ref="R8:R9"/>
    <mergeCell ref="W8:W9"/>
    <mergeCell ref="X8:AB9"/>
    <mergeCell ref="A12:A15"/>
    <mergeCell ref="B12:I15"/>
    <mergeCell ref="J12:J15"/>
    <mergeCell ref="K12:L14"/>
    <mergeCell ref="M12:M15"/>
    <mergeCell ref="N12:N15"/>
    <mergeCell ref="AD12:AD14"/>
    <mergeCell ref="AE12:AE15"/>
    <mergeCell ref="AF12:AF15"/>
    <mergeCell ref="AG12:AG15"/>
    <mergeCell ref="O13:O15"/>
    <mergeCell ref="P13:P15"/>
    <mergeCell ref="Q13:Q15"/>
    <mergeCell ref="R14:R15"/>
    <mergeCell ref="S14:S15"/>
    <mergeCell ref="T14:T15"/>
    <mergeCell ref="U14:U15"/>
    <mergeCell ref="V14:V15"/>
    <mergeCell ref="X14:Y15"/>
    <mergeCell ref="Z14:Z15"/>
    <mergeCell ref="AA14:AA15"/>
    <mergeCell ref="AB14:AB15"/>
    <mergeCell ref="AC14:AC15"/>
  </mergeCells>
  <phoneticPr fontId="32"/>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DropDown="0" showInputMessage="1" showErrorMessage="1" sqref="B16:B1215"/>
    <dataValidation type="whole" operator="greaterThanOrEqual" allowBlank="1" showDropDown="0" showInputMessage="1" showErrorMessage="1" prompt="要件を満たす職員数を記入してください。" sqref="W16:W1215">
      <formula1>0</formula1>
    </dataValidation>
  </dataValidations>
  <printOptions horizontalCentered="1"/>
  <pageMargins left="0.51181102362204722" right="0.51181102362204722" top="0.74803149606299213" bottom="0.74803149606299213" header="0.31496062992125984" footer="0.31496062992125984"/>
  <pageSetup paperSize="9" scale="5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5">
        <x14:dataValidation type="list" allowBlank="1" showDropDown="0" showInputMessage="1" showErrorMessage="1">
          <x14:formula1>
            <xm:f>'【参考】数式用'!$B$4:$D$4</xm:f>
          </x14:formula1>
          <xm:sqref>R16:R1215</xm:sqref>
        </x14:dataValidation>
        <x14:dataValidation type="list" allowBlank="1" showDropDown="0" showInputMessage="1" showErrorMessage="1">
          <x14:formula1>
            <xm:f>'【参考】数式用'!$F$4:$H$4</xm:f>
          </x14:formula1>
          <xm:sqref>U16:U1215 P16:P1215</xm:sqref>
        </x14:dataValidation>
        <x14:dataValidation type="list" allowBlank="1" showDropDown="0" showInputMessage="1" showErrorMessage="1">
          <x14:formula1>
            <xm:f>'【参考】数式用'!$I$4:$J$4</xm:f>
          </x14:formula1>
          <xm:sqref>Z16:Z1215 Q16:Q1215</xm:sqref>
        </x14:dataValidation>
        <x14:dataValidation type="list" allowBlank="1" showDropDown="0" showInputMessage="1" showErrorMessage="1">
          <x14:formula1>
            <xm:f>'【参考】数式用'!$B$4:$E$4</xm:f>
          </x14:formula1>
          <xm:sqref>O16:O1215</xm:sqref>
        </x14:dataValidation>
        <x14:dataValidation type="list" allowBlank="1" showDropDown="0" showInputMessage="1" showErrorMessage="1">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AO1213"/>
  <sheetViews>
    <sheetView view="pageBreakPreview" zoomScale="83" zoomScaleNormal="120" zoomScaleSheetLayoutView="83" workbookViewId="0">
      <selection activeCell="N7" sqref="N7"/>
    </sheetView>
  </sheetViews>
  <sheetFormatPr defaultColWidth="9" defaultRowHeight="13.2"/>
  <cols>
    <col min="1" max="1" width="5.44140625" style="885" customWidth="1"/>
    <col min="2" max="9" width="1.44140625" style="1" customWidth="1"/>
    <col min="10" max="10" width="17.44140625" style="1" customWidth="1"/>
    <col min="11" max="11" width="8.109375" style="1" customWidth="1"/>
    <col min="12" max="12" width="10.109375" style="1" customWidth="1"/>
    <col min="13" max="13" width="19.33203125" style="1" customWidth="1"/>
    <col min="14" max="14" width="19.44140625" style="1" customWidth="1"/>
    <col min="15" max="15" width="13.33203125" style="1" customWidth="1"/>
    <col min="16" max="16" width="4.109375" style="1" customWidth="1"/>
    <col min="17" max="17" width="6" style="1" customWidth="1"/>
    <col min="18" max="18" width="10.6640625" style="1" customWidth="1"/>
    <col min="19" max="19" width="7" style="203" customWidth="1"/>
    <col min="20" max="20" width="7.109375" style="1" customWidth="1"/>
    <col min="21" max="21" width="5.109375" style="1" customWidth="1"/>
    <col min="22" max="22" width="11.77734375" style="1" customWidth="1"/>
    <col min="23" max="23" width="10.21875" style="1" customWidth="1"/>
    <col min="24" max="24" width="10.6640625" style="1" customWidth="1"/>
    <col min="25" max="25" width="6.88671875" style="1" customWidth="1"/>
    <col min="26" max="26" width="3.88671875" style="1" customWidth="1"/>
    <col min="27" max="27" width="7.6640625" style="203" customWidth="1"/>
    <col min="28" max="28" width="11.6640625" style="1" customWidth="1"/>
    <col min="29" max="29" width="11.88671875" style="1" customWidth="1"/>
    <col min="30" max="30" width="10.44140625" style="1" hidden="1" customWidth="1"/>
    <col min="31" max="31" width="10.77734375" style="1" hidden="1" customWidth="1"/>
    <col min="32" max="33" width="24.77734375" style="1" hidden="1" customWidth="1"/>
    <col min="34" max="16384" width="9" style="720"/>
  </cols>
  <sheetData>
    <row r="1" spans="1:34" ht="27" customHeight="1">
      <c r="A1" s="886" t="s">
        <v>2143</v>
      </c>
      <c r="B1" s="731"/>
      <c r="C1" s="115"/>
      <c r="D1" s="115"/>
      <c r="E1" s="115"/>
      <c r="F1" s="115"/>
      <c r="G1" s="115"/>
      <c r="H1" s="115"/>
      <c r="I1" s="115"/>
      <c r="J1" s="115"/>
      <c r="K1" s="115"/>
      <c r="L1" s="115"/>
      <c r="M1" s="115"/>
      <c r="N1" s="115"/>
      <c r="O1" s="109"/>
      <c r="P1" s="109"/>
      <c r="Q1" s="109"/>
      <c r="R1" s="109"/>
      <c r="S1" s="147"/>
      <c r="T1" s="109"/>
      <c r="U1" s="109"/>
      <c r="V1" s="109"/>
      <c r="W1" s="109"/>
      <c r="X1" s="109"/>
      <c r="Y1" s="109"/>
      <c r="Z1" s="980" t="s">
        <v>100</v>
      </c>
      <c r="AA1" s="983"/>
      <c r="AB1" s="867" t="str">
        <f>IF(基本情報入力シート!C32="","",基本情報入力シート!C32)</f>
        <v/>
      </c>
      <c r="AC1" s="867"/>
    </row>
    <row r="2" spans="1:34" ht="10.5" customHeight="1">
      <c r="A2" s="887"/>
      <c r="B2" s="115"/>
      <c r="C2" s="115"/>
      <c r="D2" s="115"/>
      <c r="E2" s="115"/>
      <c r="F2" s="115"/>
      <c r="G2" s="115"/>
      <c r="H2" s="115"/>
      <c r="I2" s="115"/>
      <c r="J2" s="115"/>
      <c r="K2" s="115"/>
      <c r="L2" s="115"/>
      <c r="M2" s="115"/>
      <c r="N2" s="115"/>
      <c r="O2" s="109"/>
      <c r="P2" s="109"/>
      <c r="Q2" s="109"/>
      <c r="R2" s="109"/>
      <c r="S2" s="147"/>
      <c r="T2" s="109"/>
      <c r="U2" s="109"/>
      <c r="V2" s="109"/>
      <c r="W2" s="109"/>
      <c r="X2" s="109"/>
      <c r="Y2" s="109"/>
      <c r="Z2" s="109"/>
      <c r="AA2" s="147"/>
      <c r="AB2" s="109"/>
      <c r="AC2" s="109"/>
    </row>
    <row r="3" spans="1:34" ht="23.25" customHeight="1">
      <c r="A3" s="723" t="s">
        <v>39</v>
      </c>
      <c r="B3" s="723"/>
      <c r="C3" s="723"/>
      <c r="D3" s="723"/>
      <c r="E3" s="754"/>
      <c r="F3" s="755" t="str">
        <f>IF(基本情報入力シート!M37="","",基本情報入力シート!M37)</f>
        <v/>
      </c>
      <c r="G3" s="756"/>
      <c r="H3" s="756"/>
      <c r="I3" s="756"/>
      <c r="J3" s="756"/>
      <c r="K3" s="756"/>
      <c r="L3" s="756"/>
      <c r="M3" s="777"/>
      <c r="N3" s="109"/>
      <c r="O3" s="115"/>
      <c r="P3" s="115"/>
      <c r="Q3" s="109"/>
      <c r="R3" s="109"/>
      <c r="S3" s="147"/>
      <c r="T3" s="109"/>
      <c r="U3" s="109"/>
      <c r="V3" s="109"/>
      <c r="W3" s="109"/>
      <c r="X3" s="109"/>
      <c r="Y3" s="109"/>
      <c r="Z3" s="109"/>
      <c r="AA3" s="147"/>
      <c r="AB3" s="109"/>
      <c r="AC3" s="109"/>
    </row>
    <row r="4" spans="1:34" ht="21" customHeight="1">
      <c r="A4" s="888"/>
      <c r="B4" s="724"/>
      <c r="C4" s="724"/>
      <c r="D4" s="752"/>
      <c r="E4" s="752"/>
      <c r="F4" s="752"/>
      <c r="G4" s="752"/>
      <c r="H4" s="752"/>
      <c r="I4" s="752"/>
      <c r="J4" s="752"/>
      <c r="K4" s="752"/>
      <c r="L4" s="752"/>
      <c r="M4" s="115"/>
      <c r="N4" s="115"/>
      <c r="O4" s="115"/>
      <c r="P4" s="115"/>
      <c r="Q4" s="109"/>
      <c r="R4" s="339" t="s">
        <v>2105</v>
      </c>
      <c r="S4" s="109"/>
      <c r="T4" s="953"/>
      <c r="U4" s="953"/>
      <c r="V4" s="953"/>
      <c r="W4" s="953"/>
      <c r="X4" s="953"/>
      <c r="Y4" s="953"/>
      <c r="Z4" s="953"/>
      <c r="AA4" s="953"/>
      <c r="AB4" s="953"/>
      <c r="AC4" s="953"/>
    </row>
    <row r="5" spans="1:34" ht="25.5" customHeight="1">
      <c r="A5" s="889"/>
      <c r="B5" s="733" t="s">
        <v>1622</v>
      </c>
      <c r="C5" s="733"/>
      <c r="D5" s="753"/>
      <c r="E5" s="753"/>
      <c r="F5" s="753"/>
      <c r="G5" s="753"/>
      <c r="H5" s="753"/>
      <c r="I5" s="753"/>
      <c r="J5" s="753"/>
      <c r="K5" s="753"/>
      <c r="L5" s="753"/>
      <c r="M5" s="735"/>
      <c r="N5" s="787">
        <f>IFERROR(SUM(P14:Q1300)+SUM(X14:X1300),"")</f>
        <v>0</v>
      </c>
      <c r="O5" s="799" t="s">
        <v>34</v>
      </c>
      <c r="P5" s="109"/>
      <c r="Q5" s="109"/>
      <c r="R5" s="815" t="s">
        <v>2139</v>
      </c>
      <c r="S5" s="815" t="s">
        <v>2101</v>
      </c>
      <c r="T5" s="815"/>
      <c r="U5" s="815"/>
      <c r="V5" s="815"/>
      <c r="W5" s="815"/>
      <c r="X5" s="832"/>
      <c r="Y5" s="838">
        <f>SUM(T14:U1300)</f>
        <v>0</v>
      </c>
      <c r="Z5" s="845" t="str">
        <f>IF(AG6="旧特定加算相当なし","",IF(Y5&gt;=Y6,"○","×"))</f>
        <v/>
      </c>
      <c r="AA5" s="984" t="s">
        <v>2102</v>
      </c>
      <c r="AB5" s="988"/>
      <c r="AC5" s="988"/>
      <c r="AD5" s="882" t="str">
        <f>IF(OR(AD6="旧処遇加算Ⅰ相当あり",AD7="旧処遇加算Ⅰ相当あり"),"旧処遇加算Ⅰ相当あり","旧処遇加算Ⅰ相当なし")</f>
        <v>旧処遇加算Ⅰ相当なし</v>
      </c>
      <c r="AE5" s="882"/>
      <c r="AF5" s="882" t="str">
        <f>IF(OR(AF6="旧処遇加算Ⅰ・Ⅱ相当あり",AF7="旧処遇加算Ⅰ・Ⅱ相当あり"),"旧処遇加算Ⅰ・Ⅱ相当あり","旧処遇加算Ⅰ・Ⅱ相当なし")</f>
        <v>旧処遇加算Ⅰ・Ⅱ相当なし</v>
      </c>
      <c r="AG5" s="882" t="str">
        <f>IF(OR(AG6="旧特定加算相当あり",AG7="旧特定加算相当あり"),"旧特定加算相当あり","旧特定加算相当なし")</f>
        <v>旧特定加算相当なし</v>
      </c>
    </row>
    <row r="6" spans="1:34" ht="25.5" customHeight="1">
      <c r="A6" s="889"/>
      <c r="B6" s="734"/>
      <c r="C6" s="744"/>
      <c r="D6" s="753" t="s">
        <v>1528</v>
      </c>
      <c r="E6" s="753"/>
      <c r="F6" s="753"/>
      <c r="G6" s="753"/>
      <c r="H6" s="753"/>
      <c r="I6" s="753"/>
      <c r="J6" s="753"/>
      <c r="K6" s="753"/>
      <c r="L6" s="753"/>
      <c r="M6" s="735"/>
      <c r="N6" s="788">
        <f>ROUNDDOWN(SUM(R$14:R$1300,Y$14:Z$1300),0)</f>
        <v>0</v>
      </c>
      <c r="O6" s="799" t="s">
        <v>34</v>
      </c>
      <c r="P6" s="109"/>
      <c r="Q6" s="109"/>
      <c r="R6" s="815"/>
      <c r="S6" s="815" t="s">
        <v>2266</v>
      </c>
      <c r="T6" s="815"/>
      <c r="U6" s="815"/>
      <c r="V6" s="815"/>
      <c r="W6" s="815"/>
      <c r="X6" s="832"/>
      <c r="Y6" s="839">
        <f>SUM(AD:AD)</f>
        <v>0</v>
      </c>
      <c r="Z6" s="846"/>
      <c r="AA6" s="984"/>
      <c r="AB6" s="988"/>
      <c r="AC6" s="988"/>
      <c r="AD6" s="882" t="str">
        <f>IF((COUNTIF(O:O,"新加算Ⅰ")+COUNTIF(O:O,"新加算Ⅱ")+COUNTIF(O:O,"新加算Ⅲ")+COUNTIF(O:O,"新加算Ⅴ（１）")+COUNTIF(O:O,"新加算Ⅴ（３）")+COUNTIF(O:O,"新加算Ⅴ（８）"))&gt;=1,"旧処遇加算Ⅰ相当あり","旧処遇加算Ⅰ相当なし")</f>
        <v>旧処遇加算Ⅰ相当なし</v>
      </c>
      <c r="AE6" s="882"/>
      <c r="AF6" s="88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88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c r="A7" s="889"/>
      <c r="B7" s="753" t="s">
        <v>2246</v>
      </c>
      <c r="C7" s="753"/>
      <c r="D7" s="753"/>
      <c r="E7" s="753"/>
      <c r="F7" s="753"/>
      <c r="G7" s="753"/>
      <c r="H7" s="753"/>
      <c r="I7" s="753"/>
      <c r="J7" s="753"/>
      <c r="K7" s="753"/>
      <c r="L7" s="753"/>
      <c r="M7" s="917"/>
      <c r="N7" s="921">
        <f>ROUNDDOWN(SUM(V:V,AC:AC),0)</f>
        <v>0</v>
      </c>
      <c r="O7" s="799" t="s">
        <v>34</v>
      </c>
      <c r="P7" s="109"/>
      <c r="Q7" s="109"/>
      <c r="R7" s="943" t="s">
        <v>2254</v>
      </c>
      <c r="S7" s="815" t="s">
        <v>2101</v>
      </c>
      <c r="T7" s="815"/>
      <c r="U7" s="815"/>
      <c r="V7" s="815"/>
      <c r="W7" s="815"/>
      <c r="X7" s="832"/>
      <c r="Y7" s="976">
        <f>SUM(AB:AB)</f>
        <v>0</v>
      </c>
      <c r="Z7" s="845" t="str">
        <f>IF(AG7="旧特定加算相当なし","",IF(Y7&gt;=Y8,"○","×"))</f>
        <v/>
      </c>
      <c r="AA7" s="985" t="s">
        <v>2102</v>
      </c>
      <c r="AB7" s="989"/>
      <c r="AC7" s="989"/>
      <c r="AD7" s="882" t="str">
        <f>IF((COUNTIF(W:W,"新加算Ⅰ")+COUNTIF(W:W,"新加算Ⅱ")+COUNTIF(W:W,"新加算Ⅲ"))&gt;=1,"旧処遇加算Ⅰ相当あり","旧処遇加算Ⅰ相当なし")</f>
        <v>旧処遇加算Ⅰ相当なし</v>
      </c>
      <c r="AE7" s="882"/>
      <c r="AF7" s="882" t="str">
        <f>IF((COUNTIF(W:W,"新加算Ⅰ")+COUNTIF(W:W,"新加算Ⅱ")+COUNTIF(W:W,"新加算Ⅲ")+COUNTIF(W:W,"新加算Ⅳ"))&gt;=1,"旧処遇加算Ⅰ・Ⅱ相当あり","旧処遇加算Ⅰ・Ⅱ相当なし")</f>
        <v>旧処遇加算Ⅰ・Ⅱ相当なし</v>
      </c>
      <c r="AG7" s="882" t="str">
        <f>IF((COUNTIF(O:O,"新加算Ⅰ")+COUNTIF(O:O,"新加算Ⅱ"))&gt;=1,"旧特定加算相当あり","旧特定加算相当なし")</f>
        <v>旧特定加算相当なし</v>
      </c>
    </row>
    <row r="8" spans="1:34" ht="25.5" customHeight="1">
      <c r="A8" s="889"/>
      <c r="B8" s="896" t="s">
        <v>2280</v>
      </c>
      <c r="C8" s="896"/>
      <c r="D8" s="896"/>
      <c r="E8" s="896"/>
      <c r="F8" s="896"/>
      <c r="G8" s="896"/>
      <c r="H8" s="896"/>
      <c r="I8" s="896"/>
      <c r="J8" s="896"/>
      <c r="K8" s="896"/>
      <c r="L8" s="896"/>
      <c r="M8" s="896"/>
      <c r="N8" s="896"/>
      <c r="O8" s="896"/>
      <c r="P8" s="109"/>
      <c r="Q8" s="109"/>
      <c r="R8" s="944"/>
      <c r="S8" s="815" t="s">
        <v>1359</v>
      </c>
      <c r="T8" s="815"/>
      <c r="U8" s="815"/>
      <c r="V8" s="815"/>
      <c r="W8" s="815"/>
      <c r="X8" s="832"/>
      <c r="Y8" s="839">
        <f>SUM(AE$14:AE$1048576)</f>
        <v>0</v>
      </c>
      <c r="Z8" s="846"/>
      <c r="AA8" s="985"/>
      <c r="AB8" s="989"/>
      <c r="AC8" s="989"/>
      <c r="AD8" s="1"/>
      <c r="AE8" s="1"/>
      <c r="AF8" s="1"/>
      <c r="AG8" s="1"/>
      <c r="AH8" s="720"/>
    </row>
    <row r="9" spans="1:34" ht="42" customHeight="1">
      <c r="A9" s="887"/>
      <c r="B9" s="897"/>
      <c r="C9" s="897"/>
      <c r="D9" s="897"/>
      <c r="E9" s="897"/>
      <c r="F9" s="897"/>
      <c r="G9" s="897"/>
      <c r="H9" s="897"/>
      <c r="I9" s="897"/>
      <c r="J9" s="897"/>
      <c r="K9" s="897"/>
      <c r="L9" s="897"/>
      <c r="M9" s="897"/>
      <c r="N9" s="897"/>
      <c r="O9" s="897"/>
      <c r="P9" s="855"/>
      <c r="Q9" s="855"/>
      <c r="R9" s="855"/>
      <c r="S9" s="207"/>
      <c r="T9" s="855"/>
      <c r="U9" s="855"/>
      <c r="V9" s="855"/>
      <c r="W9" s="967"/>
      <c r="X9" s="967"/>
      <c r="Y9" s="967"/>
      <c r="Z9" s="967"/>
      <c r="AA9" s="207"/>
      <c r="AB9" s="967"/>
      <c r="AC9" s="967"/>
    </row>
    <row r="10" spans="1:34" ht="24" customHeight="1">
      <c r="A10" s="890"/>
      <c r="B10" s="898" t="s">
        <v>698</v>
      </c>
      <c r="C10" s="901"/>
      <c r="D10" s="901"/>
      <c r="E10" s="901"/>
      <c r="F10" s="901"/>
      <c r="G10" s="901"/>
      <c r="H10" s="901"/>
      <c r="I10" s="904"/>
      <c r="J10" s="907" t="s">
        <v>170</v>
      </c>
      <c r="K10" s="910" t="s">
        <v>301</v>
      </c>
      <c r="L10" s="914"/>
      <c r="M10" s="918" t="s">
        <v>158</v>
      </c>
      <c r="N10" s="922" t="s">
        <v>3</v>
      </c>
      <c r="O10" s="925" t="s">
        <v>336</v>
      </c>
      <c r="P10" s="933"/>
      <c r="Q10" s="933"/>
      <c r="R10" s="933"/>
      <c r="S10" s="933"/>
      <c r="T10" s="933"/>
      <c r="U10" s="933"/>
      <c r="V10" s="933"/>
      <c r="W10" s="933"/>
      <c r="X10" s="933"/>
      <c r="Y10" s="933"/>
      <c r="Z10" s="933"/>
      <c r="AA10" s="933"/>
      <c r="AB10" s="933"/>
      <c r="AC10" s="993"/>
      <c r="AD10" s="880" t="s">
        <v>2242</v>
      </c>
      <c r="AE10" s="883"/>
      <c r="AF10" s="883" t="s">
        <v>462</v>
      </c>
      <c r="AG10" s="883"/>
    </row>
    <row r="11" spans="1:34" ht="21.75" customHeight="1">
      <c r="A11" s="891"/>
      <c r="B11" s="899"/>
      <c r="C11" s="902"/>
      <c r="D11" s="902"/>
      <c r="E11" s="902"/>
      <c r="F11" s="902"/>
      <c r="G11" s="902"/>
      <c r="H11" s="902"/>
      <c r="I11" s="905"/>
      <c r="J11" s="908"/>
      <c r="K11" s="911"/>
      <c r="L11" s="915"/>
      <c r="M11" s="919"/>
      <c r="N11" s="923"/>
      <c r="O11" s="926" t="s">
        <v>2100</v>
      </c>
      <c r="P11" s="934"/>
      <c r="Q11" s="934"/>
      <c r="R11" s="934"/>
      <c r="S11" s="934"/>
      <c r="T11" s="934"/>
      <c r="U11" s="957"/>
      <c r="V11" s="962" t="s">
        <v>2255</v>
      </c>
      <c r="W11" s="968" t="s">
        <v>237</v>
      </c>
      <c r="X11" s="974"/>
      <c r="Y11" s="974"/>
      <c r="Z11" s="974"/>
      <c r="AA11" s="974"/>
      <c r="AB11" s="990"/>
      <c r="AC11" s="962" t="s">
        <v>1252</v>
      </c>
      <c r="AD11" s="880"/>
      <c r="AE11" s="883"/>
      <c r="AF11" s="883"/>
      <c r="AG11" s="883"/>
    </row>
    <row r="12" spans="1:34" ht="36.75" customHeight="1">
      <c r="A12" s="891"/>
      <c r="B12" s="899"/>
      <c r="C12" s="902"/>
      <c r="D12" s="902"/>
      <c r="E12" s="902"/>
      <c r="F12" s="902"/>
      <c r="G12" s="902"/>
      <c r="H12" s="902"/>
      <c r="I12" s="905"/>
      <c r="J12" s="908"/>
      <c r="K12" s="912"/>
      <c r="L12" s="916"/>
      <c r="M12" s="919"/>
      <c r="N12" s="923"/>
      <c r="O12" s="927" t="s">
        <v>2135</v>
      </c>
      <c r="P12" s="935" t="s">
        <v>496</v>
      </c>
      <c r="Q12" s="939"/>
      <c r="R12" s="945" t="s">
        <v>2138</v>
      </c>
      <c r="S12" s="945" t="s">
        <v>2137</v>
      </c>
      <c r="T12" s="954" t="s">
        <v>2243</v>
      </c>
      <c r="U12" s="958"/>
      <c r="V12" s="963"/>
      <c r="W12" s="927" t="s">
        <v>2256</v>
      </c>
      <c r="X12" s="975" t="s">
        <v>496</v>
      </c>
      <c r="Y12" s="977" t="s">
        <v>2138</v>
      </c>
      <c r="Z12" s="981"/>
      <c r="AA12" s="945" t="s">
        <v>2137</v>
      </c>
      <c r="AB12" s="991" t="s">
        <v>2243</v>
      </c>
      <c r="AC12" s="963"/>
      <c r="AD12" s="880"/>
      <c r="AE12" s="883"/>
      <c r="AF12" s="883"/>
      <c r="AG12" s="883"/>
    </row>
    <row r="13" spans="1:34" ht="72" customHeight="1">
      <c r="A13" s="892"/>
      <c r="B13" s="900"/>
      <c r="C13" s="903"/>
      <c r="D13" s="903"/>
      <c r="E13" s="903"/>
      <c r="F13" s="903"/>
      <c r="G13" s="903"/>
      <c r="H13" s="903"/>
      <c r="I13" s="906"/>
      <c r="J13" s="909"/>
      <c r="K13" s="913" t="s">
        <v>148</v>
      </c>
      <c r="L13" s="913" t="s">
        <v>93</v>
      </c>
      <c r="M13" s="920"/>
      <c r="N13" s="924"/>
      <c r="O13" s="928"/>
      <c r="P13" s="899"/>
      <c r="Q13" s="905"/>
      <c r="R13" s="946"/>
      <c r="S13" s="946"/>
      <c r="T13" s="134" t="s">
        <v>2277</v>
      </c>
      <c r="U13" s="959"/>
      <c r="V13" s="963"/>
      <c r="W13" s="969"/>
      <c r="X13" s="909"/>
      <c r="Y13" s="978"/>
      <c r="Z13" s="982"/>
      <c r="AA13" s="986"/>
      <c r="AB13" s="992" t="s">
        <v>2278</v>
      </c>
      <c r="AC13" s="994"/>
      <c r="AD13" s="880" t="s">
        <v>2140</v>
      </c>
      <c r="AE13" s="883" t="s">
        <v>1508</v>
      </c>
      <c r="AF13" s="883" t="s">
        <v>2140</v>
      </c>
      <c r="AG13" s="883" t="s">
        <v>1508</v>
      </c>
    </row>
    <row r="14" spans="1:34" s="721" customFormat="1" ht="24.9" customHeight="1">
      <c r="A14" s="893" t="s">
        <v>753</v>
      </c>
      <c r="B14" s="741" t="str">
        <f>IF(基本情報入力シート!C53="","",基本情報入力シート!C53)</f>
        <v/>
      </c>
      <c r="C14" s="749"/>
      <c r="D14" s="749"/>
      <c r="E14" s="749"/>
      <c r="F14" s="749"/>
      <c r="G14" s="749"/>
      <c r="H14" s="749"/>
      <c r="I14" s="760"/>
      <c r="J14" s="766" t="str">
        <f>IF(基本情報入力シート!M53="","",基本情報入力シート!M53)</f>
        <v/>
      </c>
      <c r="K14" s="773" t="str">
        <f>IF(基本情報入力シート!R53="","",基本情報入力シート!R53)</f>
        <v/>
      </c>
      <c r="L14" s="773" t="str">
        <f>IF(基本情報入力シート!W53="","",基本情報入力シート!W53)</f>
        <v/>
      </c>
      <c r="M14" s="783" t="str">
        <f>IF(基本情報入力シート!X53="","",基本情報入力シート!X53)</f>
        <v/>
      </c>
      <c r="N14" s="795" t="str">
        <f>IF(基本情報入力シート!Y53="","",基本情報入力シート!Y53)</f>
        <v/>
      </c>
      <c r="O14" s="929"/>
      <c r="P14" s="936"/>
      <c r="Q14" s="940"/>
      <c r="R14" s="947" t="str">
        <f>IFERROR(IF(OR('別紙様式3-2（４・５月）'!R16="",'別紙様式3-2（４・５月）'!Z16="ベア加算"),"",P14*VLOOKUP(N14,'【参考】数式用'!$AD$2:$AH$27,MATCH(O14,'【参考】数式用'!$K$4:$N$4,0)+1,0)),"")</f>
        <v/>
      </c>
      <c r="S14" s="950"/>
      <c r="T14" s="936"/>
      <c r="U14" s="940"/>
      <c r="V14" s="964" t="str">
        <f>IFERROR(IF(AND('別紙様式3-2（４・５月）'!O16="",O14&lt;&gt;""),P14,P14*VLOOKUP(AF14,'【参考】数式用4'!$DC$3:$DZ$106,MATCH(N14,'【参考】数式用4'!$DC$2:$DZ$2,0))),"")</f>
        <v/>
      </c>
      <c r="W14" s="970"/>
      <c r="X14" s="955"/>
      <c r="Y14" s="979" t="str">
        <f>IFERROR(IF(OR('別紙様式3-2（４・５月）'!R16="",'別紙様式3-2（４・５月）'!Z16="ベア加算"),"",X14*VLOOKUP(N14,'【参考】数式用'!$AD$2:$AH$27,MATCH(W14,'【参考】数式用'!$K$4:$N$4,0)+1,0)),"")</f>
        <v/>
      </c>
      <c r="Z14" s="979"/>
      <c r="AA14" s="987"/>
      <c r="AB14" s="955"/>
      <c r="AC14" s="995" t="str">
        <f>IFERROR(IF(AND('別紙様式3-2（４・５月）'!O16="",W14&lt;&gt;"",W14&lt;&gt;"―"),X14,X14*VLOOKUP(AG14,'【参考】数式用4'!$DC$3:$DZ$106,MATCH(N14,'【参考】数式用4'!$DC$2:$DZ$2,0))),"")</f>
        <v/>
      </c>
      <c r="AD14" s="998" t="str">
        <f t="shared" ref="AD14:AD77"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884" t="str">
        <f t="shared" ref="AE14:AE77"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999" t="str">
        <f>IF(O14="","",'別紙様式3-2（４・５月）'!O16&amp;'別紙様式3-2（４・５月）'!P16&amp;'別紙様式3-2（４・５月）'!Q16&amp;"から"&amp;O14)</f>
        <v/>
      </c>
      <c r="AG14" s="999" t="str">
        <f>IF(OR(W14="",W14="―"),"",'別紙様式3-2（４・５月）'!O16&amp;'別紙様式3-2（４・５月）'!P16&amp;'別紙様式3-2（４・５月）'!Q16&amp;"から"&amp;W14)</f>
        <v/>
      </c>
    </row>
    <row r="15" spans="1:34" ht="24.9" customHeight="1">
      <c r="A15" s="894">
        <v>2</v>
      </c>
      <c r="B15" s="742" t="str">
        <f>IF(基本情報入力シート!C54="","",基本情報入力シート!C54)</f>
        <v/>
      </c>
      <c r="C15" s="750"/>
      <c r="D15" s="750"/>
      <c r="E15" s="750"/>
      <c r="F15" s="750"/>
      <c r="G15" s="750"/>
      <c r="H15" s="750"/>
      <c r="I15" s="761"/>
      <c r="J15" s="767" t="str">
        <f>IF(基本情報入力シート!M54="","",基本情報入力シート!M54)</f>
        <v/>
      </c>
      <c r="K15" s="768" t="str">
        <f>IF(基本情報入力シート!R54="","",基本情報入力シート!R54)</f>
        <v/>
      </c>
      <c r="L15" s="768" t="str">
        <f>IF(基本情報入力シート!W54="","",基本情報入力シート!W54)</f>
        <v/>
      </c>
      <c r="M15" s="784" t="str">
        <f>IF(基本情報入力シート!X54="","",基本情報入力シート!X54)</f>
        <v/>
      </c>
      <c r="N15" s="796" t="str">
        <f>IF(基本情報入力シート!Y54="","",基本情報入力シート!Y54)</f>
        <v/>
      </c>
      <c r="O15" s="930"/>
      <c r="P15" s="937"/>
      <c r="Q15" s="941"/>
      <c r="R15" s="948" t="str">
        <f>IFERROR(IF(OR('別紙様式3-2（４・５月）'!R17="",'別紙様式3-2（４・５月）'!Z17="ベア加算"),"",P15*VLOOKUP(N15,'【参考】数式用'!$AD$2:$AH$27,MATCH(O15,'【参考】数式用'!$K$4:$N$4,0)+1,0)),"")</f>
        <v/>
      </c>
      <c r="S15" s="951"/>
      <c r="T15" s="955"/>
      <c r="U15" s="960"/>
      <c r="V15" s="965" t="str">
        <f>IFERROR(IF(AND('別紙様式3-2（４・５月）'!O17="",O15&lt;&gt;""),P15,P15*VLOOKUP(AF15,'【参考】数式用4'!$DC$3:$DZ$106,MATCH(N15,'【参考】数式用4'!$DC$2:$DZ$2,0))),"")</f>
        <v/>
      </c>
      <c r="W15" s="971"/>
      <c r="X15" s="937"/>
      <c r="Y15" s="948" t="str">
        <f>IFERROR(IF(OR('別紙様式3-2（４・５月）'!R17="",'別紙様式3-2（４・５月）'!Z17="ベア加算"),"",X15*VLOOKUP(N15,'【参考】数式用'!$AD$2:$AH$27,MATCH(W15,'【参考】数式用'!$K$4:$N$4,0)+1,0)),"")</f>
        <v/>
      </c>
      <c r="Z15" s="948"/>
      <c r="AA15" s="951"/>
      <c r="AB15" s="955"/>
      <c r="AC15" s="996" t="str">
        <f>IFERROR(IF(AND('別紙様式3-2（４・５月）'!O17="",W15&lt;&gt;"",W15&lt;&gt;"―"),X15,X15*VLOOKUP(AG15,'【参考】数式用4'!$DC$3:$DZ$106,MATCH(N15,'【参考】数式用4'!$DC$2:$DZ$2,0))),"")</f>
        <v/>
      </c>
      <c r="AD15" s="998" t="str">
        <f t="shared" si="0"/>
        <v/>
      </c>
      <c r="AE15" s="884" t="str">
        <f t="shared" si="1"/>
        <v/>
      </c>
      <c r="AF15" s="999" t="str">
        <f>IF(O15="","",'別紙様式3-2（４・５月）'!O17&amp;'別紙様式3-2（４・５月）'!P17&amp;'別紙様式3-2（４・５月）'!Q17&amp;"から"&amp;O15)</f>
        <v/>
      </c>
      <c r="AG15" s="999" t="str">
        <f>IF(OR(W15="",W15="―"),"",'別紙様式3-2（４・５月）'!O17&amp;'別紙様式3-2（４・５月）'!P17&amp;'別紙様式3-2（４・５月）'!Q17&amp;"から"&amp;W15)</f>
        <v/>
      </c>
    </row>
    <row r="16" spans="1:34" ht="24.9" customHeight="1">
      <c r="A16" s="894">
        <v>3</v>
      </c>
      <c r="B16" s="742" t="str">
        <f>IF(基本情報入力シート!C55="","",基本情報入力シート!C55)</f>
        <v/>
      </c>
      <c r="C16" s="750"/>
      <c r="D16" s="750"/>
      <c r="E16" s="750"/>
      <c r="F16" s="750"/>
      <c r="G16" s="750"/>
      <c r="H16" s="750"/>
      <c r="I16" s="761"/>
      <c r="J16" s="767" t="str">
        <f>IF(基本情報入力シート!M55="","",基本情報入力シート!M55)</f>
        <v/>
      </c>
      <c r="K16" s="768" t="str">
        <f>IF(基本情報入力シート!R55="","",基本情報入力シート!R55)</f>
        <v/>
      </c>
      <c r="L16" s="768" t="str">
        <f>IF(基本情報入力シート!W55="","",基本情報入力シート!W55)</f>
        <v/>
      </c>
      <c r="M16" s="784" t="str">
        <f>IF(基本情報入力シート!X55="","",基本情報入力シート!X55)</f>
        <v/>
      </c>
      <c r="N16" s="796" t="str">
        <f>IF(基本情報入力シート!Y55="","",基本情報入力シート!Y55)</f>
        <v/>
      </c>
      <c r="O16" s="930"/>
      <c r="P16" s="937"/>
      <c r="Q16" s="941"/>
      <c r="R16" s="948" t="str">
        <f>IFERROR(IF(OR('別紙様式3-2（４・５月）'!R18="",'別紙様式3-2（４・５月）'!Z18="ベア加算"),"",P16*VLOOKUP(N16,'【参考】数式用'!$AD$2:$AH$27,MATCH(O16,'【参考】数式用'!$K$4:$N$4,0)+1,0)),"")</f>
        <v/>
      </c>
      <c r="S16" s="951"/>
      <c r="T16" s="955"/>
      <c r="U16" s="960"/>
      <c r="V16" s="965" t="str">
        <f>IFERROR(IF(AND('別紙様式3-2（４・５月）'!O18="",O16&lt;&gt;""),P16,P16*VLOOKUP(AF16,'【参考】数式用4'!$DC$3:$DZ$106,MATCH(N16,'【参考】数式用4'!$DC$2:$DZ$2,0))),"")</f>
        <v/>
      </c>
      <c r="W16" s="971"/>
      <c r="X16" s="937"/>
      <c r="Y16" s="948" t="str">
        <f>IFERROR(IF(OR('別紙様式3-2（４・５月）'!R18="",'別紙様式3-2（４・５月）'!Z18="ベア加算"),"",X16*VLOOKUP(N16,'【参考】数式用'!$AD$2:$AH$27,MATCH(W16,'【参考】数式用'!$K$4:$N$4,0)+1,0)),"")</f>
        <v/>
      </c>
      <c r="Z16" s="948"/>
      <c r="AA16" s="951"/>
      <c r="AB16" s="955"/>
      <c r="AC16" s="996" t="str">
        <f>IFERROR(IF(AND('別紙様式3-2（４・５月）'!O18="",W16&lt;&gt;"",W16&lt;&gt;"―"),X16,X16*VLOOKUP(AG16,'【参考】数式用4'!$DC$3:$DZ$106,MATCH(N16,'【参考】数式用4'!$DC$2:$DZ$2,0))),"")</f>
        <v/>
      </c>
      <c r="AD16" s="998" t="str">
        <f t="shared" si="0"/>
        <v/>
      </c>
      <c r="AE16" s="884" t="str">
        <f t="shared" si="1"/>
        <v/>
      </c>
      <c r="AF16" s="999" t="str">
        <f>IF(O16="","",'別紙様式3-2（４・５月）'!O18&amp;'別紙様式3-2（４・５月）'!P18&amp;'別紙様式3-2（４・５月）'!Q18&amp;"から"&amp;O16)</f>
        <v/>
      </c>
      <c r="AG16" s="999" t="str">
        <f>IF(OR(W16="",W16="―"),"",'別紙様式3-2（４・５月）'!O18&amp;'別紙様式3-2（４・５月）'!P18&amp;'別紙様式3-2（４・５月）'!Q18&amp;"から"&amp;W16)</f>
        <v/>
      </c>
    </row>
    <row r="17" spans="1:41" ht="24.9" customHeight="1">
      <c r="A17" s="894">
        <v>4</v>
      </c>
      <c r="B17" s="742" t="str">
        <f>IF(基本情報入力シート!C56="","",基本情報入力シート!C56)</f>
        <v/>
      </c>
      <c r="C17" s="750"/>
      <c r="D17" s="750"/>
      <c r="E17" s="750"/>
      <c r="F17" s="750"/>
      <c r="G17" s="750"/>
      <c r="H17" s="750"/>
      <c r="I17" s="761"/>
      <c r="J17" s="767" t="str">
        <f>IF(基本情報入力シート!M56="","",基本情報入力シート!M56)</f>
        <v/>
      </c>
      <c r="K17" s="768" t="str">
        <f>IF(基本情報入力シート!R56="","",基本情報入力シート!R56)</f>
        <v/>
      </c>
      <c r="L17" s="768" t="str">
        <f>IF(基本情報入力シート!W56="","",基本情報入力シート!W56)</f>
        <v/>
      </c>
      <c r="M17" s="784" t="str">
        <f>IF(基本情報入力シート!X56="","",基本情報入力シート!X56)</f>
        <v/>
      </c>
      <c r="N17" s="796" t="str">
        <f>IF(基本情報入力シート!Y56="","",基本情報入力シート!Y56)</f>
        <v/>
      </c>
      <c r="O17" s="930"/>
      <c r="P17" s="937"/>
      <c r="Q17" s="941"/>
      <c r="R17" s="948" t="str">
        <f>IFERROR(IF(OR('別紙様式3-2（４・５月）'!R19="",'別紙様式3-2（４・５月）'!Z19="ベア加算"),"",P17*VLOOKUP(N17,'【参考】数式用'!$AD$2:$AH$27,MATCH(O17,'【参考】数式用'!$K$4:$N$4,0)+1,0)),"")</f>
        <v/>
      </c>
      <c r="S17" s="951"/>
      <c r="T17" s="955"/>
      <c r="U17" s="960"/>
      <c r="V17" s="965" t="str">
        <f>IFERROR(IF(AND('別紙様式3-2（４・５月）'!O19="",O17&lt;&gt;""),P17,P17*VLOOKUP(AF17,'【参考】数式用4'!$DC$3:$DZ$106,MATCH(N17,'【参考】数式用4'!$DC$2:$DZ$2,0))),"")</f>
        <v/>
      </c>
      <c r="W17" s="971"/>
      <c r="X17" s="937"/>
      <c r="Y17" s="948" t="str">
        <f>IFERROR(IF(OR('別紙様式3-2（４・５月）'!R19="",'別紙様式3-2（４・５月）'!Z19="ベア加算"),"",X17*VLOOKUP(N17,'【参考】数式用'!$AD$2:$AH$27,MATCH(W17,'【参考】数式用'!$K$4:$N$4,0)+1,0)),"")</f>
        <v/>
      </c>
      <c r="Z17" s="948"/>
      <c r="AA17" s="951"/>
      <c r="AB17" s="955"/>
      <c r="AC17" s="996" t="str">
        <f>IFERROR(IF(AND('別紙様式3-2（４・５月）'!O19="",W17&lt;&gt;"",W17&lt;&gt;"―"),X17,X17*VLOOKUP(AG17,'【参考】数式用4'!$DC$3:$DZ$106,MATCH(N17,'【参考】数式用4'!$DC$2:$DZ$2,0))),"")</f>
        <v/>
      </c>
      <c r="AD17" s="998" t="str">
        <f t="shared" si="0"/>
        <v/>
      </c>
      <c r="AE17" s="884" t="str">
        <f t="shared" si="1"/>
        <v/>
      </c>
      <c r="AF17" s="999" t="str">
        <f>IF(O17="","",'別紙様式3-2（４・５月）'!O19&amp;'別紙様式3-2（４・５月）'!P19&amp;'別紙様式3-2（４・５月）'!Q19&amp;"から"&amp;O17)</f>
        <v/>
      </c>
      <c r="AG17" s="999" t="str">
        <f>IF(OR(W17="",W17="―"),"",'別紙様式3-2（４・５月）'!O19&amp;'別紙様式3-2（４・５月）'!P19&amp;'別紙様式3-2（４・５月）'!Q19&amp;"から"&amp;W17)</f>
        <v/>
      </c>
    </row>
    <row r="18" spans="1:41" ht="24.9" customHeight="1">
      <c r="A18" s="894">
        <v>5</v>
      </c>
      <c r="B18" s="742" t="str">
        <f>IF(基本情報入力シート!C57="","",基本情報入力シート!C57)</f>
        <v/>
      </c>
      <c r="C18" s="750"/>
      <c r="D18" s="750"/>
      <c r="E18" s="750"/>
      <c r="F18" s="750"/>
      <c r="G18" s="750"/>
      <c r="H18" s="750"/>
      <c r="I18" s="761"/>
      <c r="J18" s="767" t="str">
        <f>IF(基本情報入力シート!M57="","",基本情報入力シート!M57)</f>
        <v/>
      </c>
      <c r="K18" s="768" t="str">
        <f>IF(基本情報入力シート!R57="","",基本情報入力シート!R57)</f>
        <v/>
      </c>
      <c r="L18" s="768" t="str">
        <f>IF(基本情報入力シート!W57="","",基本情報入力シート!W57)</f>
        <v/>
      </c>
      <c r="M18" s="784" t="str">
        <f>IF(基本情報入力シート!X57="","",基本情報入力シート!X57)</f>
        <v/>
      </c>
      <c r="N18" s="796" t="str">
        <f>IF(基本情報入力シート!Y57="","",基本情報入力シート!Y57)</f>
        <v/>
      </c>
      <c r="O18" s="930"/>
      <c r="P18" s="937"/>
      <c r="Q18" s="941"/>
      <c r="R18" s="948" t="str">
        <f>IFERROR(IF(OR('別紙様式3-2（４・５月）'!R20="",'別紙様式3-2（４・５月）'!Z20="ベア加算"),"",P18*VLOOKUP(N18,'【参考】数式用'!$AD$2:$AH$27,MATCH(O18,'【参考】数式用'!$K$4:$N$4,0)+1,0)),"")</f>
        <v/>
      </c>
      <c r="S18" s="951"/>
      <c r="T18" s="955"/>
      <c r="U18" s="960"/>
      <c r="V18" s="965" t="str">
        <f>IFERROR(IF(AND('別紙様式3-2（４・５月）'!O20="",O18&lt;&gt;""),P18,P18*VLOOKUP(AF18,'【参考】数式用4'!$DC$3:$DZ$106,MATCH(N18,'【参考】数式用4'!$DC$2:$DZ$2,0))),"")</f>
        <v/>
      </c>
      <c r="W18" s="971"/>
      <c r="X18" s="937"/>
      <c r="Y18" s="948" t="str">
        <f>IFERROR(IF(OR('別紙様式3-2（４・５月）'!R20="",'別紙様式3-2（４・５月）'!Z20="ベア加算"),"",X18*VLOOKUP(N18,'【参考】数式用'!$AD$2:$AH$27,MATCH(W18,'【参考】数式用'!$K$4:$N$4,0)+1,0)),"")</f>
        <v/>
      </c>
      <c r="Z18" s="948"/>
      <c r="AA18" s="951"/>
      <c r="AB18" s="955"/>
      <c r="AC18" s="996" t="str">
        <f>IFERROR(IF(AND('別紙様式3-2（４・５月）'!O20="",W18&lt;&gt;"",W18&lt;&gt;"―"),X18,X18*VLOOKUP(AG18,'【参考】数式用4'!$DC$3:$DZ$106,MATCH(N18,'【参考】数式用4'!$DC$2:$DZ$2,0))),"")</f>
        <v/>
      </c>
      <c r="AD18" s="998" t="str">
        <f t="shared" si="0"/>
        <v/>
      </c>
      <c r="AE18" s="884" t="str">
        <f t="shared" si="1"/>
        <v/>
      </c>
      <c r="AF18" s="999" t="str">
        <f>IF(O18="","",'別紙様式3-2（４・５月）'!O20&amp;'別紙様式3-2（４・５月）'!P20&amp;'別紙様式3-2（４・５月）'!Q20&amp;"から"&amp;O18)</f>
        <v/>
      </c>
      <c r="AG18" s="999" t="str">
        <f>IF(OR(W18="",W18="―"),"",'別紙様式3-2（４・５月）'!O20&amp;'別紙様式3-2（４・５月）'!P20&amp;'別紙様式3-2（４・５月）'!Q20&amp;"から"&amp;W18)</f>
        <v/>
      </c>
    </row>
    <row r="19" spans="1:41" ht="24.9" customHeight="1">
      <c r="A19" s="894">
        <v>6</v>
      </c>
      <c r="B19" s="742" t="str">
        <f>IF(基本情報入力シート!C58="","",基本情報入力シート!C58)</f>
        <v/>
      </c>
      <c r="C19" s="750"/>
      <c r="D19" s="750"/>
      <c r="E19" s="750"/>
      <c r="F19" s="750"/>
      <c r="G19" s="750"/>
      <c r="H19" s="750"/>
      <c r="I19" s="761"/>
      <c r="J19" s="767" t="str">
        <f>IF(基本情報入力シート!M58="","",基本情報入力シート!M58)</f>
        <v/>
      </c>
      <c r="K19" s="768" t="str">
        <f>IF(基本情報入力シート!R58="","",基本情報入力シート!R58)</f>
        <v/>
      </c>
      <c r="L19" s="768" t="str">
        <f>IF(基本情報入力シート!W58="","",基本情報入力シート!W58)</f>
        <v/>
      </c>
      <c r="M19" s="784" t="str">
        <f>IF(基本情報入力シート!X58="","",基本情報入力シート!X58)</f>
        <v/>
      </c>
      <c r="N19" s="796" t="str">
        <f>IF(基本情報入力シート!Y58="","",基本情報入力シート!Y58)</f>
        <v/>
      </c>
      <c r="O19" s="930"/>
      <c r="P19" s="937"/>
      <c r="Q19" s="941"/>
      <c r="R19" s="948" t="str">
        <f>IFERROR(IF(OR('別紙様式3-2（４・５月）'!R21="",'別紙様式3-2（４・５月）'!Z21="ベア加算"),"",P19*VLOOKUP(N19,'【参考】数式用'!$AD$2:$AH$27,MATCH(O19,'【参考】数式用'!$K$4:$N$4,0)+1,0)),"")</f>
        <v/>
      </c>
      <c r="S19" s="951"/>
      <c r="T19" s="955"/>
      <c r="U19" s="960"/>
      <c r="V19" s="965" t="str">
        <f>IFERROR(IF(AND('別紙様式3-2（４・５月）'!O21="",O19&lt;&gt;""),P19,P19*VLOOKUP(AF19,'【参考】数式用4'!$DC$3:$DZ$106,MATCH(N19,'【参考】数式用4'!$DC$2:$DZ$2,0))),"")</f>
        <v/>
      </c>
      <c r="W19" s="971"/>
      <c r="X19" s="937"/>
      <c r="Y19" s="948" t="str">
        <f>IFERROR(IF(OR('別紙様式3-2（４・５月）'!R21="",'別紙様式3-2（４・５月）'!Z21="ベア加算"),"",X19*VLOOKUP(N19,'【参考】数式用'!$AD$2:$AH$27,MATCH(W19,'【参考】数式用'!$K$4:$N$4,0)+1,0)),"")</f>
        <v/>
      </c>
      <c r="Z19" s="948"/>
      <c r="AA19" s="951"/>
      <c r="AB19" s="955"/>
      <c r="AC19" s="996" t="str">
        <f>IFERROR(IF(AND('別紙様式3-2（４・５月）'!O21="",W19&lt;&gt;"",W19&lt;&gt;"―"),X19,X19*VLOOKUP(AG19,'【参考】数式用4'!$DC$3:$DZ$106,MATCH(N19,'【参考】数式用4'!$DC$2:$DZ$2,0))),"")</f>
        <v/>
      </c>
      <c r="AD19" s="998" t="str">
        <f t="shared" si="0"/>
        <v/>
      </c>
      <c r="AE19" s="884" t="str">
        <f t="shared" si="1"/>
        <v/>
      </c>
      <c r="AF19" s="999" t="str">
        <f>IF(O19="","",'別紙様式3-2（４・５月）'!O21&amp;'別紙様式3-2（４・５月）'!P21&amp;'別紙様式3-2（４・５月）'!Q21&amp;"から"&amp;O19)</f>
        <v/>
      </c>
      <c r="AG19" s="999" t="str">
        <f>IF(OR(W19="",W19="―"),"",'別紙様式3-2（４・５月）'!O21&amp;'別紙様式3-2（４・５月）'!P21&amp;'別紙様式3-2（４・５月）'!Q21&amp;"から"&amp;W19)</f>
        <v/>
      </c>
    </row>
    <row r="20" spans="1:41" ht="24.9" customHeight="1">
      <c r="A20" s="894">
        <v>7</v>
      </c>
      <c r="B20" s="742" t="str">
        <f>IF(基本情報入力シート!C59="","",基本情報入力シート!C59)</f>
        <v/>
      </c>
      <c r="C20" s="750"/>
      <c r="D20" s="750"/>
      <c r="E20" s="750"/>
      <c r="F20" s="750"/>
      <c r="G20" s="750"/>
      <c r="H20" s="750"/>
      <c r="I20" s="761"/>
      <c r="J20" s="767" t="str">
        <f>IF(基本情報入力シート!M59="","",基本情報入力シート!M59)</f>
        <v/>
      </c>
      <c r="K20" s="768" t="str">
        <f>IF(基本情報入力シート!R59="","",基本情報入力シート!R59)</f>
        <v/>
      </c>
      <c r="L20" s="768" t="str">
        <f>IF(基本情報入力シート!W59="","",基本情報入力シート!W59)</f>
        <v/>
      </c>
      <c r="M20" s="784" t="str">
        <f>IF(基本情報入力シート!X59="","",基本情報入力シート!X59)</f>
        <v/>
      </c>
      <c r="N20" s="796" t="str">
        <f>IF(基本情報入力シート!Y59="","",基本情報入力シート!Y59)</f>
        <v/>
      </c>
      <c r="O20" s="930"/>
      <c r="P20" s="937"/>
      <c r="Q20" s="941"/>
      <c r="R20" s="948" t="str">
        <f>IFERROR(IF(OR('別紙様式3-2（４・５月）'!R22="",'別紙様式3-2（４・５月）'!Z22="ベア加算"),"",P20*VLOOKUP(N20,'【参考】数式用'!$AD$2:$AH$27,MATCH(O20,'【参考】数式用'!$K$4:$N$4,0)+1,0)),"")</f>
        <v/>
      </c>
      <c r="S20" s="951"/>
      <c r="T20" s="955"/>
      <c r="U20" s="960"/>
      <c r="V20" s="965" t="str">
        <f>IFERROR(IF(AND('別紙様式3-2（４・５月）'!O22="",O20&lt;&gt;""),P20,P20*VLOOKUP(AF20,'【参考】数式用4'!$DC$3:$DZ$106,MATCH(N20,'【参考】数式用4'!$DC$2:$DZ$2,0))),"")</f>
        <v/>
      </c>
      <c r="W20" s="971"/>
      <c r="X20" s="937"/>
      <c r="Y20" s="948" t="str">
        <f>IFERROR(IF(OR('別紙様式3-2（４・５月）'!R22="",'別紙様式3-2（４・５月）'!Z22="ベア加算"),"",X20*VLOOKUP(N20,'【参考】数式用'!$AD$2:$AH$27,MATCH(W20,'【参考】数式用'!$K$4:$N$4,0)+1,0)),"")</f>
        <v/>
      </c>
      <c r="Z20" s="948"/>
      <c r="AA20" s="951"/>
      <c r="AB20" s="955"/>
      <c r="AC20" s="996" t="str">
        <f>IFERROR(IF(AND('別紙様式3-2（４・５月）'!O22="",W20&lt;&gt;"",W20&lt;&gt;"―"),X20,X20*VLOOKUP(AG20,'【参考】数式用4'!$DC$3:$DZ$106,MATCH(N20,'【参考】数式用4'!$DC$2:$DZ$2,0))),"")</f>
        <v/>
      </c>
      <c r="AD20" s="998" t="str">
        <f t="shared" si="0"/>
        <v/>
      </c>
      <c r="AE20" s="884" t="str">
        <f t="shared" si="1"/>
        <v/>
      </c>
      <c r="AF20" s="999" t="str">
        <f>IF(O20="","",'別紙様式3-2（４・５月）'!O22&amp;'別紙様式3-2（４・５月）'!P22&amp;'別紙様式3-2（４・５月）'!Q22&amp;"から"&amp;O20)</f>
        <v/>
      </c>
      <c r="AG20" s="999" t="str">
        <f>IF(OR(W20="",W20="―"),"",'別紙様式3-2（４・５月）'!O22&amp;'別紙様式3-2（４・５月）'!P22&amp;'別紙様式3-2（４・５月）'!Q22&amp;"から"&amp;W20)</f>
        <v/>
      </c>
    </row>
    <row r="21" spans="1:41" ht="24.9" customHeight="1">
      <c r="A21" s="894">
        <v>8</v>
      </c>
      <c r="B21" s="742" t="str">
        <f>IF(基本情報入力シート!C60="","",基本情報入力シート!C60)</f>
        <v/>
      </c>
      <c r="C21" s="750"/>
      <c r="D21" s="750"/>
      <c r="E21" s="750"/>
      <c r="F21" s="750"/>
      <c r="G21" s="750"/>
      <c r="H21" s="750"/>
      <c r="I21" s="761"/>
      <c r="J21" s="767" t="str">
        <f>IF(基本情報入力シート!M60="","",基本情報入力シート!M60)</f>
        <v/>
      </c>
      <c r="K21" s="768" t="str">
        <f>IF(基本情報入力シート!R60="","",基本情報入力シート!R60)</f>
        <v/>
      </c>
      <c r="L21" s="768" t="str">
        <f>IF(基本情報入力シート!W60="","",基本情報入力シート!W60)</f>
        <v/>
      </c>
      <c r="M21" s="784" t="str">
        <f>IF(基本情報入力シート!X60="","",基本情報入力シート!X60)</f>
        <v/>
      </c>
      <c r="N21" s="796" t="str">
        <f>IF(基本情報入力シート!Y60="","",基本情報入力シート!Y60)</f>
        <v/>
      </c>
      <c r="O21" s="930"/>
      <c r="P21" s="937"/>
      <c r="Q21" s="941"/>
      <c r="R21" s="948" t="str">
        <f>IFERROR(IF(OR('別紙様式3-2（４・５月）'!R23="",'別紙様式3-2（４・５月）'!Z23="ベア加算"),"",P21*VLOOKUP(N21,'【参考】数式用'!$AD$2:$AH$27,MATCH(O21,'【参考】数式用'!$K$4:$N$4,0)+1,0)),"")</f>
        <v/>
      </c>
      <c r="S21" s="951"/>
      <c r="T21" s="955"/>
      <c r="U21" s="960"/>
      <c r="V21" s="965" t="str">
        <f>IFERROR(IF(AND('別紙様式3-2（４・５月）'!O23="",O21&lt;&gt;""),P21,P21*VLOOKUP(AF21,'【参考】数式用4'!$DC$3:$DZ$106,MATCH(N21,'【参考】数式用4'!$DC$2:$DZ$2,0))),"")</f>
        <v/>
      </c>
      <c r="W21" s="971"/>
      <c r="X21" s="937"/>
      <c r="Y21" s="948" t="str">
        <f>IFERROR(IF(OR('別紙様式3-2（４・５月）'!R23="",'別紙様式3-2（４・５月）'!Z23="ベア加算"),"",X21*VLOOKUP(N21,'【参考】数式用'!$AD$2:$AH$27,MATCH(W21,'【参考】数式用'!$K$4:$N$4,0)+1,0)),"")</f>
        <v/>
      </c>
      <c r="Z21" s="948"/>
      <c r="AA21" s="951"/>
      <c r="AB21" s="955"/>
      <c r="AC21" s="996" t="str">
        <f>IFERROR(IF(AND('別紙様式3-2（４・５月）'!O23="",W21&lt;&gt;"",W21&lt;&gt;"―"),X21,X21*VLOOKUP(AG21,'【参考】数式用4'!$DC$3:$DZ$106,MATCH(N21,'【参考】数式用4'!$DC$2:$DZ$2,0))),"")</f>
        <v/>
      </c>
      <c r="AD21" s="998" t="str">
        <f t="shared" si="0"/>
        <v/>
      </c>
      <c r="AE21" s="884" t="str">
        <f t="shared" si="1"/>
        <v/>
      </c>
      <c r="AF21" s="999" t="str">
        <f>IF(O21="","",'別紙様式3-2（４・５月）'!O23&amp;'別紙様式3-2（４・５月）'!P23&amp;'別紙様式3-2（４・５月）'!Q23&amp;"から"&amp;O21)</f>
        <v/>
      </c>
      <c r="AG21" s="999" t="str">
        <f>IF(OR(W21="",W21="―"),"",'別紙様式3-2（４・５月）'!O23&amp;'別紙様式3-2（４・５月）'!P23&amp;'別紙様式3-2（４・５月）'!Q23&amp;"から"&amp;W21)</f>
        <v/>
      </c>
    </row>
    <row r="22" spans="1:41" ht="24.9" customHeight="1">
      <c r="A22" s="894">
        <v>9</v>
      </c>
      <c r="B22" s="742" t="str">
        <f>IF(基本情報入力シート!C61="","",基本情報入力シート!C61)</f>
        <v/>
      </c>
      <c r="C22" s="750"/>
      <c r="D22" s="750"/>
      <c r="E22" s="750"/>
      <c r="F22" s="750"/>
      <c r="G22" s="750"/>
      <c r="H22" s="750"/>
      <c r="I22" s="761"/>
      <c r="J22" s="767" t="str">
        <f>IF(基本情報入力シート!M61="","",基本情報入力シート!M61)</f>
        <v/>
      </c>
      <c r="K22" s="768" t="str">
        <f>IF(基本情報入力シート!R61="","",基本情報入力シート!R61)</f>
        <v/>
      </c>
      <c r="L22" s="768" t="str">
        <f>IF(基本情報入力シート!W61="","",基本情報入力シート!W61)</f>
        <v/>
      </c>
      <c r="M22" s="784" t="str">
        <f>IF(基本情報入力シート!X61="","",基本情報入力シート!X61)</f>
        <v/>
      </c>
      <c r="N22" s="796" t="str">
        <f>IF(基本情報入力シート!Y61="","",基本情報入力シート!Y61)</f>
        <v/>
      </c>
      <c r="O22" s="930"/>
      <c r="P22" s="937"/>
      <c r="Q22" s="941"/>
      <c r="R22" s="948" t="str">
        <f>IFERROR(IF(OR('別紙様式3-2（４・５月）'!R24="",'別紙様式3-2（４・５月）'!Z24="ベア加算"),"",P22*VLOOKUP(N22,'【参考】数式用'!$AD$2:$AH$27,MATCH(O22,'【参考】数式用'!$K$4:$N$4,0)+1,0)),"")</f>
        <v/>
      </c>
      <c r="S22" s="951"/>
      <c r="T22" s="955"/>
      <c r="U22" s="960"/>
      <c r="V22" s="965" t="str">
        <f>IFERROR(IF(AND('別紙様式3-2（４・５月）'!O24="",O22&lt;&gt;""),P22,P22*VLOOKUP(AF22,'【参考】数式用4'!$DC$3:$DZ$106,MATCH(N22,'【参考】数式用4'!$DC$2:$DZ$2,0))),"")</f>
        <v/>
      </c>
      <c r="W22" s="971"/>
      <c r="X22" s="937"/>
      <c r="Y22" s="948" t="str">
        <f>IFERROR(IF(OR('別紙様式3-2（４・５月）'!R24="",'別紙様式3-2（４・５月）'!Z24="ベア加算"),"",X22*VLOOKUP(N22,'【参考】数式用'!$AD$2:$AH$27,MATCH(W22,'【参考】数式用'!$K$4:$N$4,0)+1,0)),"")</f>
        <v/>
      </c>
      <c r="Z22" s="948"/>
      <c r="AA22" s="951"/>
      <c r="AB22" s="955"/>
      <c r="AC22" s="996" t="str">
        <f>IFERROR(IF(AND('別紙様式3-2（４・５月）'!O24="",W22&lt;&gt;"",W22&lt;&gt;"―"),X22,X22*VLOOKUP(AG22,'【参考】数式用4'!$DC$3:$DZ$106,MATCH(N22,'【参考】数式用4'!$DC$2:$DZ$2,0))),"")</f>
        <v/>
      </c>
      <c r="AD22" s="998" t="str">
        <f t="shared" si="0"/>
        <v/>
      </c>
      <c r="AE22" s="884" t="str">
        <f t="shared" si="1"/>
        <v/>
      </c>
      <c r="AF22" s="999" t="str">
        <f>IF(O22="","",'別紙様式3-2（４・５月）'!O24&amp;'別紙様式3-2（４・５月）'!P24&amp;'別紙様式3-2（４・５月）'!Q24&amp;"から"&amp;O22)</f>
        <v/>
      </c>
      <c r="AG22" s="999" t="str">
        <f>IF(OR(W22="",W22="―"),"",'別紙様式3-2（４・５月）'!O24&amp;'別紙様式3-2（４・５月）'!P24&amp;'別紙様式3-2（４・５月）'!Q24&amp;"から"&amp;W22)</f>
        <v/>
      </c>
    </row>
    <row r="23" spans="1:41" ht="24.9" customHeight="1">
      <c r="A23" s="894">
        <v>10</v>
      </c>
      <c r="B23" s="742" t="str">
        <f>IF(基本情報入力シート!C62="","",基本情報入力シート!C62)</f>
        <v/>
      </c>
      <c r="C23" s="750"/>
      <c r="D23" s="750"/>
      <c r="E23" s="750"/>
      <c r="F23" s="750"/>
      <c r="G23" s="750"/>
      <c r="H23" s="750"/>
      <c r="I23" s="761"/>
      <c r="J23" s="767" t="str">
        <f>IF(基本情報入力シート!M62="","",基本情報入力シート!M62)</f>
        <v/>
      </c>
      <c r="K23" s="768" t="str">
        <f>IF(基本情報入力シート!R62="","",基本情報入力シート!R62)</f>
        <v/>
      </c>
      <c r="L23" s="768" t="str">
        <f>IF(基本情報入力シート!W62="","",基本情報入力シート!W62)</f>
        <v/>
      </c>
      <c r="M23" s="784" t="str">
        <f>IF(基本情報入力シート!X62="","",基本情報入力シート!X62)</f>
        <v/>
      </c>
      <c r="N23" s="796" t="str">
        <f>IF(基本情報入力シート!Y62="","",基本情報入力シート!Y62)</f>
        <v/>
      </c>
      <c r="O23" s="930"/>
      <c r="P23" s="937"/>
      <c r="Q23" s="941"/>
      <c r="R23" s="948" t="str">
        <f>IFERROR(IF(OR('別紙様式3-2（４・５月）'!R25="",'別紙様式3-2（４・５月）'!Z25="ベア加算"),"",P23*VLOOKUP(N23,'【参考】数式用'!$AD$2:$AH$27,MATCH(O23,'【参考】数式用'!$K$4:$N$4,0)+1,0)),"")</f>
        <v/>
      </c>
      <c r="S23" s="951"/>
      <c r="T23" s="955"/>
      <c r="U23" s="960"/>
      <c r="V23" s="965" t="str">
        <f>IFERROR(IF(AND('別紙様式3-2（４・５月）'!O25="",O23&lt;&gt;""),P23,P23*VLOOKUP(AF23,'【参考】数式用4'!$DC$3:$DZ$106,MATCH(N23,'【参考】数式用4'!$DC$2:$DZ$2,0))),"")</f>
        <v/>
      </c>
      <c r="W23" s="971"/>
      <c r="X23" s="937"/>
      <c r="Y23" s="948" t="str">
        <f>IFERROR(IF(OR('別紙様式3-2（４・５月）'!R25="",'別紙様式3-2（４・５月）'!Z25="ベア加算"),"",X23*VLOOKUP(N23,'【参考】数式用'!$AD$2:$AH$27,MATCH(W23,'【参考】数式用'!$K$4:$N$4,0)+1,0)),"")</f>
        <v/>
      </c>
      <c r="Z23" s="948"/>
      <c r="AA23" s="951"/>
      <c r="AB23" s="955"/>
      <c r="AC23" s="996" t="str">
        <f>IFERROR(IF(AND('別紙様式3-2（４・５月）'!O25="",W23&lt;&gt;"",W23&lt;&gt;"―"),X23,X23*VLOOKUP(AG23,'【参考】数式用4'!$DC$3:$DZ$106,MATCH(N23,'【参考】数式用4'!$DC$2:$DZ$2,0))),"")</f>
        <v/>
      </c>
      <c r="AD23" s="998" t="str">
        <f t="shared" si="0"/>
        <v/>
      </c>
      <c r="AE23" s="884" t="str">
        <f t="shared" si="1"/>
        <v/>
      </c>
      <c r="AF23" s="999" t="str">
        <f>IF(O23="","",'別紙様式3-2（４・５月）'!O25&amp;'別紙様式3-2（４・５月）'!P25&amp;'別紙様式3-2（４・５月）'!Q25&amp;"から"&amp;O23)</f>
        <v/>
      </c>
      <c r="AG23" s="999" t="str">
        <f>IF(OR(W23="",W23="―"),"",'別紙様式3-2（４・５月）'!O25&amp;'別紙様式3-2（４・５月）'!P25&amp;'別紙様式3-2（４・５月）'!Q25&amp;"から"&amp;W23)</f>
        <v/>
      </c>
    </row>
    <row r="24" spans="1:41" ht="24.9" customHeight="1">
      <c r="A24" s="894">
        <v>11</v>
      </c>
      <c r="B24" s="742" t="str">
        <f>IF(基本情報入力シート!C63="","",基本情報入力シート!C63)</f>
        <v/>
      </c>
      <c r="C24" s="750"/>
      <c r="D24" s="750"/>
      <c r="E24" s="750"/>
      <c r="F24" s="750"/>
      <c r="G24" s="750"/>
      <c r="H24" s="750"/>
      <c r="I24" s="761"/>
      <c r="J24" s="767" t="str">
        <f>IF(基本情報入力シート!M63="","",基本情報入力シート!M63)</f>
        <v/>
      </c>
      <c r="K24" s="768" t="str">
        <f>IF(基本情報入力シート!R63="","",基本情報入力シート!R63)</f>
        <v/>
      </c>
      <c r="L24" s="768" t="str">
        <f>IF(基本情報入力シート!W63="","",基本情報入力シート!W63)</f>
        <v/>
      </c>
      <c r="M24" s="784" t="str">
        <f>IF(基本情報入力シート!X63="","",基本情報入力シート!X63)</f>
        <v/>
      </c>
      <c r="N24" s="796" t="str">
        <f>IF(基本情報入力シート!Y63="","",基本情報入力シート!Y63)</f>
        <v/>
      </c>
      <c r="O24" s="930"/>
      <c r="P24" s="937"/>
      <c r="Q24" s="941"/>
      <c r="R24" s="948" t="str">
        <f>IFERROR(IF(OR('別紙様式3-2（４・５月）'!R26="",'別紙様式3-2（４・５月）'!Z26="ベア加算"),"",P24*VLOOKUP(N24,'【参考】数式用'!$AD$2:$AH$27,MATCH(O24,'【参考】数式用'!$K$4:$N$4,0)+1,0)),"")</f>
        <v/>
      </c>
      <c r="S24" s="951"/>
      <c r="T24" s="955"/>
      <c r="U24" s="960"/>
      <c r="V24" s="965" t="str">
        <f>IFERROR(IF(AND('別紙様式3-2（４・５月）'!O26="",O24&lt;&gt;""),P24,P24*VLOOKUP(AF24,'【参考】数式用4'!$DC$3:$DZ$106,MATCH(N24,'【参考】数式用4'!$DC$2:$DZ$2,0))),"")</f>
        <v/>
      </c>
      <c r="W24" s="971"/>
      <c r="X24" s="937"/>
      <c r="Y24" s="948" t="str">
        <f>IFERROR(IF(OR('別紙様式3-2（４・５月）'!R26="",'別紙様式3-2（４・５月）'!Z26="ベア加算"),"",X24*VLOOKUP(N24,'【参考】数式用'!$AD$2:$AH$27,MATCH(W24,'【参考】数式用'!$K$4:$N$4,0)+1,0)),"")</f>
        <v/>
      </c>
      <c r="Z24" s="948"/>
      <c r="AA24" s="951"/>
      <c r="AB24" s="955"/>
      <c r="AC24" s="996" t="str">
        <f>IFERROR(IF(AND('別紙様式3-2（４・５月）'!O26="",W24&lt;&gt;"",W24&lt;&gt;"―"),X24,X24*VLOOKUP(AG24,'【参考】数式用4'!$DC$3:$DZ$106,MATCH(N24,'【参考】数式用4'!$DC$2:$DZ$2,0))),"")</f>
        <v/>
      </c>
      <c r="AD24" s="998" t="str">
        <f t="shared" si="0"/>
        <v/>
      </c>
      <c r="AE24" s="884" t="str">
        <f t="shared" si="1"/>
        <v/>
      </c>
      <c r="AF24" s="999" t="str">
        <f>IF(O24="","",'別紙様式3-2（４・５月）'!O26&amp;'別紙様式3-2（４・５月）'!P26&amp;'別紙様式3-2（４・５月）'!Q26&amp;"から"&amp;O24)</f>
        <v/>
      </c>
      <c r="AG24" s="999" t="str">
        <f>IF(OR(W24="",W24="―"),"",'別紙様式3-2（４・５月）'!O26&amp;'別紙様式3-2（４・５月）'!P26&amp;'別紙様式3-2（４・５月）'!Q26&amp;"から"&amp;W24)</f>
        <v/>
      </c>
    </row>
    <row r="25" spans="1:41" ht="24.9" customHeight="1">
      <c r="A25" s="894">
        <v>12</v>
      </c>
      <c r="B25" s="742" t="str">
        <f>IF(基本情報入力シート!C64="","",基本情報入力シート!C64)</f>
        <v/>
      </c>
      <c r="C25" s="750"/>
      <c r="D25" s="750"/>
      <c r="E25" s="750"/>
      <c r="F25" s="750"/>
      <c r="G25" s="750"/>
      <c r="H25" s="750"/>
      <c r="I25" s="761"/>
      <c r="J25" s="767" t="str">
        <f>IF(基本情報入力シート!M64="","",基本情報入力シート!M64)</f>
        <v/>
      </c>
      <c r="K25" s="768" t="str">
        <f>IF(基本情報入力シート!R64="","",基本情報入力シート!R64)</f>
        <v/>
      </c>
      <c r="L25" s="768" t="str">
        <f>IF(基本情報入力シート!W64="","",基本情報入力シート!W64)</f>
        <v/>
      </c>
      <c r="M25" s="784" t="str">
        <f>IF(基本情報入力シート!X64="","",基本情報入力シート!X64)</f>
        <v/>
      </c>
      <c r="N25" s="796" t="str">
        <f>IF(基本情報入力シート!Y64="","",基本情報入力シート!Y64)</f>
        <v/>
      </c>
      <c r="O25" s="930"/>
      <c r="P25" s="937"/>
      <c r="Q25" s="941"/>
      <c r="R25" s="948" t="str">
        <f>IFERROR(IF(OR('別紙様式3-2（４・５月）'!R27="",'別紙様式3-2（４・５月）'!Z27="ベア加算"),"",P25*VLOOKUP(N25,'【参考】数式用'!$AD$2:$AH$27,MATCH(O25,'【参考】数式用'!$K$4:$N$4,0)+1,0)),"")</f>
        <v/>
      </c>
      <c r="S25" s="951"/>
      <c r="T25" s="955"/>
      <c r="U25" s="960"/>
      <c r="V25" s="965" t="str">
        <f>IFERROR(IF(AND('別紙様式3-2（４・５月）'!O27="",O25&lt;&gt;""),P25,P25*VLOOKUP(AF25,'【参考】数式用4'!$DC$3:$DZ$106,MATCH(N25,'【参考】数式用4'!$DC$2:$DZ$2,0))),"")</f>
        <v/>
      </c>
      <c r="W25" s="971"/>
      <c r="X25" s="937"/>
      <c r="Y25" s="948" t="str">
        <f>IFERROR(IF(OR('別紙様式3-2（４・５月）'!R27="",'別紙様式3-2（４・５月）'!Z27="ベア加算"),"",X25*VLOOKUP(N25,'【参考】数式用'!$AD$2:$AH$27,MATCH(W25,'【参考】数式用'!$K$4:$N$4,0)+1,0)),"")</f>
        <v/>
      </c>
      <c r="Z25" s="948"/>
      <c r="AA25" s="951"/>
      <c r="AB25" s="955"/>
      <c r="AC25" s="996" t="str">
        <f>IFERROR(IF(AND('別紙様式3-2（４・５月）'!O27="",W25&lt;&gt;"",W25&lt;&gt;"―"),X25,X25*VLOOKUP(AG25,'【参考】数式用4'!$DC$3:$DZ$106,MATCH(N25,'【参考】数式用4'!$DC$2:$DZ$2,0))),"")</f>
        <v/>
      </c>
      <c r="AD25" s="998" t="str">
        <f t="shared" si="0"/>
        <v/>
      </c>
      <c r="AE25" s="884" t="str">
        <f t="shared" si="1"/>
        <v/>
      </c>
      <c r="AF25" s="999" t="str">
        <f>IF(O25="","",'別紙様式3-2（４・５月）'!O27&amp;'別紙様式3-2（４・５月）'!P27&amp;'別紙様式3-2（４・５月）'!Q27&amp;"から"&amp;O25)</f>
        <v/>
      </c>
      <c r="AG25" s="999" t="str">
        <f>IF(OR(W25="",W25="―"),"",'別紙様式3-2（４・５月）'!O27&amp;'別紙様式3-2（４・５月）'!P27&amp;'別紙様式3-2（４・５月）'!Q27&amp;"から"&amp;W25)</f>
        <v/>
      </c>
    </row>
    <row r="26" spans="1:41" ht="24.9" customHeight="1">
      <c r="A26" s="894">
        <v>13</v>
      </c>
      <c r="B26" s="742" t="str">
        <f>IF(基本情報入力シート!C65="","",基本情報入力シート!C65)</f>
        <v/>
      </c>
      <c r="C26" s="750"/>
      <c r="D26" s="750"/>
      <c r="E26" s="750"/>
      <c r="F26" s="750"/>
      <c r="G26" s="750"/>
      <c r="H26" s="750"/>
      <c r="I26" s="761"/>
      <c r="J26" s="767" t="str">
        <f>IF(基本情報入力シート!M65="","",基本情報入力シート!M65)</f>
        <v/>
      </c>
      <c r="K26" s="768" t="str">
        <f>IF(基本情報入力シート!R65="","",基本情報入力シート!R65)</f>
        <v/>
      </c>
      <c r="L26" s="768" t="str">
        <f>IF(基本情報入力シート!W65="","",基本情報入力シート!W65)</f>
        <v/>
      </c>
      <c r="M26" s="784" t="str">
        <f>IF(基本情報入力シート!X65="","",基本情報入力シート!X65)</f>
        <v/>
      </c>
      <c r="N26" s="796" t="str">
        <f>IF(基本情報入力シート!Y65="","",基本情報入力シート!Y65)</f>
        <v/>
      </c>
      <c r="O26" s="930"/>
      <c r="P26" s="937"/>
      <c r="Q26" s="941"/>
      <c r="R26" s="948" t="str">
        <f>IFERROR(IF(OR('別紙様式3-2（４・５月）'!R28="",'別紙様式3-2（４・５月）'!Z28="ベア加算"),"",P26*VLOOKUP(N26,'【参考】数式用'!$AD$2:$AH$27,MATCH(O26,'【参考】数式用'!$K$4:$N$4,0)+1,0)),"")</f>
        <v/>
      </c>
      <c r="S26" s="951"/>
      <c r="T26" s="955"/>
      <c r="U26" s="960"/>
      <c r="V26" s="965" t="str">
        <f>IFERROR(IF(AND('別紙様式3-2（４・５月）'!O28="",O26&lt;&gt;""),P26,P26*VLOOKUP(AF26,'【参考】数式用4'!$DC$3:$DZ$106,MATCH(N26,'【参考】数式用4'!$DC$2:$DZ$2,0))),"")</f>
        <v/>
      </c>
      <c r="W26" s="971"/>
      <c r="X26" s="937"/>
      <c r="Y26" s="948" t="str">
        <f>IFERROR(IF(OR('別紙様式3-2（４・５月）'!R28="",'別紙様式3-2（４・５月）'!Z28="ベア加算"),"",X26*VLOOKUP(N26,'【参考】数式用'!$AD$2:$AH$27,MATCH(W26,'【参考】数式用'!$K$4:$N$4,0)+1,0)),"")</f>
        <v/>
      </c>
      <c r="Z26" s="948"/>
      <c r="AA26" s="951"/>
      <c r="AB26" s="955"/>
      <c r="AC26" s="996" t="str">
        <f>IFERROR(IF(AND('別紙様式3-2（４・５月）'!O28="",W26&lt;&gt;"",W26&lt;&gt;"―"),X26,X26*VLOOKUP(AG26,'【参考】数式用4'!$DC$3:$DZ$106,MATCH(N26,'【参考】数式用4'!$DC$2:$DZ$2,0))),"")</f>
        <v/>
      </c>
      <c r="AD26" s="998" t="str">
        <f t="shared" si="0"/>
        <v/>
      </c>
      <c r="AE26" s="884" t="str">
        <f t="shared" si="1"/>
        <v/>
      </c>
      <c r="AF26" s="999" t="str">
        <f>IF(O26="","",'別紙様式3-2（４・５月）'!O28&amp;'別紙様式3-2（４・５月）'!P28&amp;'別紙様式3-2（４・５月）'!Q28&amp;"から"&amp;O26)</f>
        <v/>
      </c>
      <c r="AG26" s="999" t="str">
        <f>IF(OR(W26="",W26="―"),"",'別紙様式3-2（４・５月）'!O28&amp;'別紙様式3-2（４・５月）'!P28&amp;'別紙様式3-2（４・５月）'!Q28&amp;"から"&amp;W26)</f>
        <v/>
      </c>
    </row>
    <row r="27" spans="1:41" ht="24.9" customHeight="1">
      <c r="A27" s="894">
        <v>14</v>
      </c>
      <c r="B27" s="742" t="str">
        <f>IF(基本情報入力シート!C66="","",基本情報入力シート!C66)</f>
        <v/>
      </c>
      <c r="C27" s="750"/>
      <c r="D27" s="750"/>
      <c r="E27" s="750"/>
      <c r="F27" s="750"/>
      <c r="G27" s="750"/>
      <c r="H27" s="750"/>
      <c r="I27" s="761"/>
      <c r="J27" s="767" t="str">
        <f>IF(基本情報入力シート!M66="","",基本情報入力シート!M66)</f>
        <v/>
      </c>
      <c r="K27" s="768" t="str">
        <f>IF(基本情報入力シート!R66="","",基本情報入力シート!R66)</f>
        <v/>
      </c>
      <c r="L27" s="768" t="str">
        <f>IF(基本情報入力シート!W66="","",基本情報入力シート!W66)</f>
        <v/>
      </c>
      <c r="M27" s="784" t="str">
        <f>IF(基本情報入力シート!X66="","",基本情報入力シート!X66)</f>
        <v/>
      </c>
      <c r="N27" s="796" t="str">
        <f>IF(基本情報入力シート!Y66="","",基本情報入力シート!Y66)</f>
        <v/>
      </c>
      <c r="O27" s="930"/>
      <c r="P27" s="937"/>
      <c r="Q27" s="941"/>
      <c r="R27" s="948" t="str">
        <f>IFERROR(IF(OR('別紙様式3-2（４・５月）'!R29="",'別紙様式3-2（４・５月）'!Z29="ベア加算"),"",P27*VLOOKUP(N27,'【参考】数式用'!$AD$2:$AH$27,MATCH(O27,'【参考】数式用'!$K$4:$N$4,0)+1,0)),"")</f>
        <v/>
      </c>
      <c r="S27" s="951"/>
      <c r="T27" s="955"/>
      <c r="U27" s="960"/>
      <c r="V27" s="965" t="str">
        <f>IFERROR(IF(AND('別紙様式3-2（４・５月）'!O29="",O27&lt;&gt;""),P27,P27*VLOOKUP(AF27,'【参考】数式用4'!$DC$3:$DZ$106,MATCH(N27,'【参考】数式用4'!$DC$2:$DZ$2,0))),"")</f>
        <v/>
      </c>
      <c r="W27" s="971"/>
      <c r="X27" s="937"/>
      <c r="Y27" s="948" t="str">
        <f>IFERROR(IF(OR('別紙様式3-2（４・５月）'!R29="",'別紙様式3-2（４・５月）'!Z29="ベア加算"),"",X27*VLOOKUP(N27,'【参考】数式用'!$AD$2:$AH$27,MATCH(W27,'【参考】数式用'!$K$4:$N$4,0)+1,0)),"")</f>
        <v/>
      </c>
      <c r="Z27" s="948"/>
      <c r="AA27" s="951"/>
      <c r="AB27" s="955"/>
      <c r="AC27" s="996" t="str">
        <f>IFERROR(IF(AND('別紙様式3-2（４・５月）'!O29="",W27&lt;&gt;"",W27&lt;&gt;"―"),X27,X27*VLOOKUP(AG27,'【参考】数式用4'!$DC$3:$DZ$106,MATCH(N27,'【参考】数式用4'!$DC$2:$DZ$2,0))),"")</f>
        <v/>
      </c>
      <c r="AD27" s="998" t="str">
        <f t="shared" si="0"/>
        <v/>
      </c>
      <c r="AE27" s="884" t="str">
        <f t="shared" si="1"/>
        <v/>
      </c>
      <c r="AF27" s="999" t="str">
        <f>IF(O27="","",'別紙様式3-2（４・５月）'!O29&amp;'別紙様式3-2（４・５月）'!P29&amp;'別紙様式3-2（４・５月）'!Q29&amp;"から"&amp;O27)</f>
        <v/>
      </c>
      <c r="AG27" s="999" t="str">
        <f>IF(OR(W27="",W27="―"),"",'別紙様式3-2（４・５月）'!O29&amp;'別紙様式3-2（４・５月）'!P29&amp;'別紙様式3-2（４・５月）'!Q29&amp;"から"&amp;W27)</f>
        <v/>
      </c>
    </row>
    <row r="28" spans="1:41" ht="24.9" customHeight="1">
      <c r="A28" s="894">
        <v>15</v>
      </c>
      <c r="B28" s="742" t="str">
        <f>IF(基本情報入力シート!C67="","",基本情報入力シート!C67)</f>
        <v/>
      </c>
      <c r="C28" s="750"/>
      <c r="D28" s="750"/>
      <c r="E28" s="750"/>
      <c r="F28" s="750"/>
      <c r="G28" s="750"/>
      <c r="H28" s="750"/>
      <c r="I28" s="761"/>
      <c r="J28" s="767" t="str">
        <f>IF(基本情報入力シート!M67="","",基本情報入力シート!M67)</f>
        <v/>
      </c>
      <c r="K28" s="768" t="str">
        <f>IF(基本情報入力シート!R67="","",基本情報入力シート!R67)</f>
        <v/>
      </c>
      <c r="L28" s="768" t="str">
        <f>IF(基本情報入力シート!W67="","",基本情報入力シート!W67)</f>
        <v/>
      </c>
      <c r="M28" s="784" t="str">
        <f>IF(基本情報入力シート!X67="","",基本情報入力シート!X67)</f>
        <v/>
      </c>
      <c r="N28" s="796" t="str">
        <f>IF(基本情報入力シート!Y67="","",基本情報入力シート!Y67)</f>
        <v/>
      </c>
      <c r="O28" s="930"/>
      <c r="P28" s="937"/>
      <c r="Q28" s="941"/>
      <c r="R28" s="948" t="str">
        <f>IFERROR(IF(OR('別紙様式3-2（４・５月）'!R30="",'別紙様式3-2（４・５月）'!Z30="ベア加算"),"",P28*VLOOKUP(N28,'【参考】数式用'!$AD$2:$AH$27,MATCH(O28,'【参考】数式用'!$K$4:$N$4,0)+1,0)),"")</f>
        <v/>
      </c>
      <c r="S28" s="951"/>
      <c r="T28" s="955"/>
      <c r="U28" s="960"/>
      <c r="V28" s="965" t="str">
        <f>IFERROR(IF(AND('別紙様式3-2（４・５月）'!O30="",O28&lt;&gt;""),P28,P28*VLOOKUP(AF28,'【参考】数式用4'!$DC$3:$DZ$106,MATCH(N28,'【参考】数式用4'!$DC$2:$DZ$2,0))),"")</f>
        <v/>
      </c>
      <c r="W28" s="971"/>
      <c r="X28" s="937"/>
      <c r="Y28" s="948" t="str">
        <f>IFERROR(IF(OR('別紙様式3-2（４・５月）'!R30="",'別紙様式3-2（４・５月）'!Z30="ベア加算"),"",X28*VLOOKUP(N28,'【参考】数式用'!$AD$2:$AH$27,MATCH(W28,'【参考】数式用'!$K$4:$N$4,0)+1,0)),"")</f>
        <v/>
      </c>
      <c r="Z28" s="948"/>
      <c r="AA28" s="951"/>
      <c r="AB28" s="955"/>
      <c r="AC28" s="996" t="str">
        <f>IFERROR(IF(AND('別紙様式3-2（４・５月）'!O30="",W28&lt;&gt;"",W28&lt;&gt;"―"),X28,X28*VLOOKUP(AG28,'【参考】数式用4'!$DC$3:$DZ$106,MATCH(N28,'【参考】数式用4'!$DC$2:$DZ$2,0))),"")</f>
        <v/>
      </c>
      <c r="AD28" s="998" t="str">
        <f t="shared" si="0"/>
        <v/>
      </c>
      <c r="AE28" s="884" t="str">
        <f t="shared" si="1"/>
        <v/>
      </c>
      <c r="AF28" s="999" t="str">
        <f>IF(O28="","",'別紙様式3-2（４・５月）'!O30&amp;'別紙様式3-2（４・５月）'!P30&amp;'別紙様式3-2（４・５月）'!Q30&amp;"から"&amp;O28)</f>
        <v/>
      </c>
      <c r="AG28" s="999" t="str">
        <f>IF(OR(W28="",W28="―"),"",'別紙様式3-2（４・５月）'!O30&amp;'別紙様式3-2（４・５月）'!P30&amp;'別紙様式3-2（４・５月）'!Q30&amp;"から"&amp;W28)</f>
        <v/>
      </c>
    </row>
    <row r="29" spans="1:41" ht="24.9" customHeight="1">
      <c r="A29" s="894">
        <v>16</v>
      </c>
      <c r="B29" s="742" t="str">
        <f>IF(基本情報入力シート!C68="","",基本情報入力シート!C68)</f>
        <v/>
      </c>
      <c r="C29" s="750"/>
      <c r="D29" s="750"/>
      <c r="E29" s="750"/>
      <c r="F29" s="750"/>
      <c r="G29" s="750"/>
      <c r="H29" s="750"/>
      <c r="I29" s="761"/>
      <c r="J29" s="768" t="str">
        <f>IF(基本情報入力シート!M68="","",基本情報入力シート!M68)</f>
        <v/>
      </c>
      <c r="K29" s="768" t="str">
        <f>IF(基本情報入力シート!R68="","",基本情報入力シート!R68)</f>
        <v/>
      </c>
      <c r="L29" s="768" t="str">
        <f>IF(基本情報入力シート!W68="","",基本情報入力シート!W68)</f>
        <v/>
      </c>
      <c r="M29" s="785" t="str">
        <f>IF(基本情報入力シート!X68="","",基本情報入力シート!X68)</f>
        <v/>
      </c>
      <c r="N29" s="797" t="str">
        <f>IF(基本情報入力シート!Y68="","",基本情報入力シート!Y68)</f>
        <v/>
      </c>
      <c r="O29" s="931"/>
      <c r="P29" s="937"/>
      <c r="Q29" s="941"/>
      <c r="R29" s="948" t="str">
        <f>IFERROR(IF(OR('別紙様式3-2（４・５月）'!R31="",'別紙様式3-2（４・５月）'!Z31="ベア加算"),"",P29*VLOOKUP(N29,'【参考】数式用'!$AD$2:$AH$27,MATCH(O29,'【参考】数式用'!$K$4:$N$4,0)+1,0)),"")</f>
        <v/>
      </c>
      <c r="S29" s="951"/>
      <c r="T29" s="937"/>
      <c r="U29" s="941"/>
      <c r="V29" s="965" t="str">
        <f>IFERROR(IF(AND('別紙様式3-2（４・５月）'!O31="",O29&lt;&gt;""),P29,P29*VLOOKUP(AF29,'【参考】数式用4'!$DC$3:$DZ$106,MATCH(N29,'【参考】数式用4'!$DC$2:$DZ$2,0))),"")</f>
        <v/>
      </c>
      <c r="W29" s="972"/>
      <c r="X29" s="937"/>
      <c r="Y29" s="948" t="str">
        <f>IFERROR(IF(OR('別紙様式3-2（４・５月）'!R31="",'別紙様式3-2（４・５月）'!Z31="ベア加算"),"",X29*VLOOKUP(N29,'【参考】数式用'!$AD$2:$AH$27,MATCH(W29,'【参考】数式用'!$K$4:$N$4,0)+1,0)),"")</f>
        <v/>
      </c>
      <c r="Z29" s="948"/>
      <c r="AA29" s="951"/>
      <c r="AB29" s="937"/>
      <c r="AC29" s="996" t="str">
        <f>IFERROR(IF(AND('別紙様式3-2（４・５月）'!O31="",W29&lt;&gt;"",W29&lt;&gt;"―"),X29,X29*VLOOKUP(AG29,'【参考】数式用4'!$DC$3:$DZ$106,MATCH(N29,'【参考】数式用4'!$DC$2:$DZ$2,0))),"")</f>
        <v/>
      </c>
      <c r="AD29" s="998" t="str">
        <f t="shared" si="0"/>
        <v/>
      </c>
      <c r="AE29" s="884" t="str">
        <f t="shared" si="1"/>
        <v/>
      </c>
      <c r="AF29" s="999" t="str">
        <f>IF(O29="","",'別紙様式3-2（４・５月）'!O31&amp;'別紙様式3-2（４・５月）'!P31&amp;'別紙様式3-2（４・５月）'!Q31&amp;"から"&amp;O29)</f>
        <v/>
      </c>
      <c r="AG29" s="999" t="str">
        <f>IF(OR(W29="",W29="―"),"",'別紙様式3-2（４・５月）'!O31&amp;'別紙様式3-2（４・５月）'!P31&amp;'別紙様式3-2（４・５月）'!Q31&amp;"から"&amp;W29)</f>
        <v/>
      </c>
    </row>
    <row r="30" spans="1:41" s="1" customFormat="1" ht="24.9" customHeight="1">
      <c r="A30" s="894">
        <v>17</v>
      </c>
      <c r="B30" s="742" t="str">
        <f>IF(基本情報入力シート!C69="","",基本情報入力シート!C69)</f>
        <v/>
      </c>
      <c r="C30" s="750"/>
      <c r="D30" s="750"/>
      <c r="E30" s="750"/>
      <c r="F30" s="750"/>
      <c r="G30" s="750"/>
      <c r="H30" s="750"/>
      <c r="I30" s="761"/>
      <c r="J30" s="767" t="str">
        <f>IF(基本情報入力シート!M69="","",基本情報入力シート!M69)</f>
        <v/>
      </c>
      <c r="K30" s="768" t="str">
        <f>IF(基本情報入力シート!R69="","",基本情報入力シート!R69)</f>
        <v/>
      </c>
      <c r="L30" s="768" t="str">
        <f>IF(基本情報入力シート!W69="","",基本情報入力シート!W69)</f>
        <v/>
      </c>
      <c r="M30" s="784" t="str">
        <f>IF(基本情報入力シート!X69="","",基本情報入力シート!X69)</f>
        <v/>
      </c>
      <c r="N30" s="796" t="str">
        <f>IF(基本情報入力シート!Y69="","",基本情報入力シート!Y69)</f>
        <v/>
      </c>
      <c r="O30" s="930"/>
      <c r="P30" s="937"/>
      <c r="Q30" s="941"/>
      <c r="R30" s="948" t="str">
        <f>IFERROR(IF(OR('別紙様式3-2（４・５月）'!R32="",'別紙様式3-2（４・５月）'!Z32="ベア加算"),"",P30*VLOOKUP(N30,'【参考】数式用'!$AD$2:$AH$27,MATCH(O30,'【参考】数式用'!$K$4:$N$4,0)+1,0)),"")</f>
        <v/>
      </c>
      <c r="S30" s="951"/>
      <c r="T30" s="955"/>
      <c r="U30" s="960"/>
      <c r="V30" s="965" t="str">
        <f>IFERROR(IF(AND('別紙様式3-2（４・５月）'!O32="",O30&lt;&gt;""),P30,P30*VLOOKUP(AF30,'【参考】数式用4'!$DC$3:$DZ$106,MATCH(N30,'【参考】数式用4'!$DC$2:$DZ$2,0))),"")</f>
        <v/>
      </c>
      <c r="W30" s="971"/>
      <c r="X30" s="937"/>
      <c r="Y30" s="948" t="str">
        <f>IFERROR(IF(OR('別紙様式3-2（４・５月）'!R32="",'別紙様式3-2（４・５月）'!Z32="ベア加算"),"",X30*VLOOKUP(N30,'【参考】数式用'!$AD$2:$AH$27,MATCH(W30,'【参考】数式用'!$K$4:$N$4,0)+1,0)),"")</f>
        <v/>
      </c>
      <c r="Z30" s="948"/>
      <c r="AA30" s="951"/>
      <c r="AB30" s="955"/>
      <c r="AC30" s="996" t="str">
        <f>IFERROR(IF(AND('別紙様式3-2（４・５月）'!O32="",W30&lt;&gt;"",W30&lt;&gt;"―"),X30,X30*VLOOKUP(AG30,'【参考】数式用4'!$DC$3:$DZ$106,MATCH(N30,'【参考】数式用4'!$DC$2:$DZ$2,0))),"")</f>
        <v/>
      </c>
      <c r="AD30" s="998" t="str">
        <f t="shared" si="0"/>
        <v/>
      </c>
      <c r="AE30" s="884" t="str">
        <f t="shared" si="1"/>
        <v/>
      </c>
      <c r="AF30" s="999" t="str">
        <f>IF(O30="","",'別紙様式3-2（４・５月）'!O32&amp;'別紙様式3-2（４・５月）'!P32&amp;'別紙様式3-2（４・５月）'!Q32&amp;"から"&amp;O30)</f>
        <v/>
      </c>
      <c r="AG30" s="999" t="str">
        <f>IF(OR(W30="",W30="―"),"",'別紙様式3-2（４・５月）'!O32&amp;'別紙様式3-2（４・５月）'!P32&amp;'別紙様式3-2（４・５月）'!Q32&amp;"から"&amp;W30)</f>
        <v/>
      </c>
      <c r="AH30" s="720"/>
      <c r="AI30" s="720"/>
      <c r="AJ30" s="720"/>
      <c r="AK30" s="720"/>
      <c r="AL30" s="720"/>
      <c r="AM30" s="720"/>
      <c r="AN30" s="720"/>
      <c r="AO30" s="720"/>
    </row>
    <row r="31" spans="1:41" s="1" customFormat="1" ht="24.9" customHeight="1">
      <c r="A31" s="894">
        <v>18</v>
      </c>
      <c r="B31" s="742" t="str">
        <f>IF(基本情報入力シート!C70="","",基本情報入力シート!C70)</f>
        <v/>
      </c>
      <c r="C31" s="750"/>
      <c r="D31" s="750"/>
      <c r="E31" s="750"/>
      <c r="F31" s="750"/>
      <c r="G31" s="750"/>
      <c r="H31" s="750"/>
      <c r="I31" s="761"/>
      <c r="J31" s="767" t="str">
        <f>IF(基本情報入力シート!M70="","",基本情報入力シート!M70)</f>
        <v/>
      </c>
      <c r="K31" s="768" t="str">
        <f>IF(基本情報入力シート!R70="","",基本情報入力シート!R70)</f>
        <v/>
      </c>
      <c r="L31" s="768" t="str">
        <f>IF(基本情報入力シート!W70="","",基本情報入力シート!W70)</f>
        <v/>
      </c>
      <c r="M31" s="784" t="str">
        <f>IF(基本情報入力シート!X70="","",基本情報入力シート!X70)</f>
        <v/>
      </c>
      <c r="N31" s="796" t="str">
        <f>IF(基本情報入力シート!Y70="","",基本情報入力シート!Y70)</f>
        <v/>
      </c>
      <c r="O31" s="930"/>
      <c r="P31" s="937"/>
      <c r="Q31" s="941"/>
      <c r="R31" s="948" t="str">
        <f>IFERROR(IF(OR('別紙様式3-2（４・５月）'!R33="",'別紙様式3-2（４・５月）'!Z33="ベア加算"),"",P31*VLOOKUP(N31,'【参考】数式用'!$AD$2:$AH$27,MATCH(O31,'【参考】数式用'!$K$4:$N$4,0)+1,0)),"")</f>
        <v/>
      </c>
      <c r="S31" s="951"/>
      <c r="T31" s="955"/>
      <c r="U31" s="960"/>
      <c r="V31" s="965" t="str">
        <f>IFERROR(IF(AND('別紙様式3-2（４・５月）'!O33="",O31&lt;&gt;""),P31,P31*VLOOKUP(AF31,'【参考】数式用4'!$DC$3:$DZ$106,MATCH(N31,'【参考】数式用4'!$DC$2:$DZ$2,0))),"")</f>
        <v/>
      </c>
      <c r="W31" s="971"/>
      <c r="X31" s="937"/>
      <c r="Y31" s="948" t="str">
        <f>IFERROR(IF(OR('別紙様式3-2（４・５月）'!R33="",'別紙様式3-2（４・５月）'!Z33="ベア加算"),"",X31*VLOOKUP(N31,'【参考】数式用'!$AD$2:$AH$27,MATCH(W31,'【参考】数式用'!$K$4:$N$4,0)+1,0)),"")</f>
        <v/>
      </c>
      <c r="Z31" s="948"/>
      <c r="AA31" s="951"/>
      <c r="AB31" s="955"/>
      <c r="AC31" s="996" t="str">
        <f>IFERROR(IF(AND('別紙様式3-2（４・５月）'!O33="",W31&lt;&gt;"",W31&lt;&gt;"―"),X31,X31*VLOOKUP(AG31,'【参考】数式用4'!$DC$3:$DZ$106,MATCH(N31,'【参考】数式用4'!$DC$2:$DZ$2,0))),"")</f>
        <v/>
      </c>
      <c r="AD31" s="998" t="str">
        <f t="shared" si="0"/>
        <v/>
      </c>
      <c r="AE31" s="884" t="str">
        <f t="shared" si="1"/>
        <v/>
      </c>
      <c r="AF31" s="999" t="str">
        <f>IF(O31="","",'別紙様式3-2（４・５月）'!O33&amp;'別紙様式3-2（４・５月）'!P33&amp;'別紙様式3-2（４・５月）'!Q33&amp;"から"&amp;O31)</f>
        <v/>
      </c>
      <c r="AG31" s="999" t="str">
        <f>IF(OR(W31="",W31="―"),"",'別紙様式3-2（４・５月）'!O33&amp;'別紙様式3-2（４・５月）'!P33&amp;'別紙様式3-2（４・５月）'!Q33&amp;"から"&amp;W31)</f>
        <v/>
      </c>
      <c r="AH31" s="720"/>
      <c r="AI31" s="720"/>
      <c r="AJ31" s="720"/>
      <c r="AK31" s="720"/>
      <c r="AL31" s="720"/>
      <c r="AM31" s="720"/>
      <c r="AN31" s="720"/>
      <c r="AO31" s="720"/>
    </row>
    <row r="32" spans="1:41" s="1" customFormat="1" ht="24.9" customHeight="1">
      <c r="A32" s="894">
        <v>19</v>
      </c>
      <c r="B32" s="742" t="str">
        <f>IF(基本情報入力シート!C71="","",基本情報入力シート!C71)</f>
        <v/>
      </c>
      <c r="C32" s="750"/>
      <c r="D32" s="750"/>
      <c r="E32" s="750"/>
      <c r="F32" s="750"/>
      <c r="G32" s="750"/>
      <c r="H32" s="750"/>
      <c r="I32" s="761"/>
      <c r="J32" s="767" t="str">
        <f>IF(基本情報入力シート!M71="","",基本情報入力シート!M71)</f>
        <v/>
      </c>
      <c r="K32" s="768" t="str">
        <f>IF(基本情報入力シート!R71="","",基本情報入力シート!R71)</f>
        <v/>
      </c>
      <c r="L32" s="768" t="str">
        <f>IF(基本情報入力シート!W71="","",基本情報入力シート!W71)</f>
        <v/>
      </c>
      <c r="M32" s="784" t="str">
        <f>IF(基本情報入力シート!X71="","",基本情報入力シート!X71)</f>
        <v/>
      </c>
      <c r="N32" s="796" t="str">
        <f>IF(基本情報入力シート!Y71="","",基本情報入力シート!Y71)</f>
        <v/>
      </c>
      <c r="O32" s="930"/>
      <c r="P32" s="937"/>
      <c r="Q32" s="941"/>
      <c r="R32" s="948" t="str">
        <f>IFERROR(IF(OR('別紙様式3-2（４・５月）'!R34="",'別紙様式3-2（４・５月）'!Z34="ベア加算"),"",P32*VLOOKUP(N32,'【参考】数式用'!$AD$2:$AH$27,MATCH(O32,'【参考】数式用'!$K$4:$N$4,0)+1,0)),"")</f>
        <v/>
      </c>
      <c r="S32" s="951"/>
      <c r="T32" s="955"/>
      <c r="U32" s="960"/>
      <c r="V32" s="965" t="str">
        <f>IFERROR(IF(AND('別紙様式3-2（４・５月）'!O34="",O32&lt;&gt;""),P32,P32*VLOOKUP(AF32,'【参考】数式用4'!$DC$3:$DZ$106,MATCH(N32,'【参考】数式用4'!$DC$2:$DZ$2,0))),"")</f>
        <v/>
      </c>
      <c r="W32" s="971"/>
      <c r="X32" s="937"/>
      <c r="Y32" s="948" t="str">
        <f>IFERROR(IF(OR('別紙様式3-2（４・５月）'!R34="",'別紙様式3-2（４・５月）'!Z34="ベア加算"),"",X32*VLOOKUP(N32,'【参考】数式用'!$AD$2:$AH$27,MATCH(W32,'【参考】数式用'!$K$4:$N$4,0)+1,0)),"")</f>
        <v/>
      </c>
      <c r="Z32" s="948"/>
      <c r="AA32" s="951"/>
      <c r="AB32" s="955"/>
      <c r="AC32" s="996" t="str">
        <f>IFERROR(IF(AND('別紙様式3-2（４・５月）'!O34="",W32&lt;&gt;"",W32&lt;&gt;"―"),X32,X32*VLOOKUP(AG32,'【参考】数式用4'!$DC$3:$DZ$106,MATCH(N32,'【参考】数式用4'!$DC$2:$DZ$2,0))),"")</f>
        <v/>
      </c>
      <c r="AD32" s="998" t="str">
        <f t="shared" si="0"/>
        <v/>
      </c>
      <c r="AE32" s="884" t="str">
        <f t="shared" si="1"/>
        <v/>
      </c>
      <c r="AF32" s="999" t="str">
        <f>IF(O32="","",'別紙様式3-2（４・５月）'!O34&amp;'別紙様式3-2（４・５月）'!P34&amp;'別紙様式3-2（４・５月）'!Q34&amp;"から"&amp;O32)</f>
        <v/>
      </c>
      <c r="AG32" s="999" t="str">
        <f>IF(OR(W32="",W32="―"),"",'別紙様式3-2（４・５月）'!O34&amp;'別紙様式3-2（４・５月）'!P34&amp;'別紙様式3-2（４・５月）'!Q34&amp;"から"&amp;W32)</f>
        <v/>
      </c>
      <c r="AH32" s="720"/>
      <c r="AI32" s="720"/>
      <c r="AJ32" s="720"/>
      <c r="AK32" s="720"/>
      <c r="AL32" s="720"/>
      <c r="AM32" s="720"/>
      <c r="AN32" s="720"/>
      <c r="AO32" s="720"/>
    </row>
    <row r="33" spans="1:41" s="1" customFormat="1" ht="24.9" customHeight="1">
      <c r="A33" s="894">
        <v>20</v>
      </c>
      <c r="B33" s="742" t="str">
        <f>IF(基本情報入力シート!C72="","",基本情報入力シート!C72)</f>
        <v/>
      </c>
      <c r="C33" s="750"/>
      <c r="D33" s="750"/>
      <c r="E33" s="750"/>
      <c r="F33" s="750"/>
      <c r="G33" s="750"/>
      <c r="H33" s="750"/>
      <c r="I33" s="761"/>
      <c r="J33" s="767" t="str">
        <f>IF(基本情報入力シート!M72="","",基本情報入力シート!M72)</f>
        <v/>
      </c>
      <c r="K33" s="768" t="str">
        <f>IF(基本情報入力シート!R72="","",基本情報入力シート!R72)</f>
        <v/>
      </c>
      <c r="L33" s="768" t="str">
        <f>IF(基本情報入力シート!W72="","",基本情報入力シート!W72)</f>
        <v/>
      </c>
      <c r="M33" s="784" t="str">
        <f>IF(基本情報入力シート!X72="","",基本情報入力シート!X72)</f>
        <v/>
      </c>
      <c r="N33" s="796" t="str">
        <f>IF(基本情報入力シート!Y72="","",基本情報入力シート!Y72)</f>
        <v/>
      </c>
      <c r="O33" s="930"/>
      <c r="P33" s="937"/>
      <c r="Q33" s="941"/>
      <c r="R33" s="948" t="str">
        <f>IFERROR(IF(OR('別紙様式3-2（４・５月）'!R35="",'別紙様式3-2（４・５月）'!Z35="ベア加算"),"",P33*VLOOKUP(N33,'【参考】数式用'!$AD$2:$AH$27,MATCH(O33,'【参考】数式用'!$K$4:$N$4,0)+1,0)),"")</f>
        <v/>
      </c>
      <c r="S33" s="951"/>
      <c r="T33" s="955"/>
      <c r="U33" s="960"/>
      <c r="V33" s="965" t="str">
        <f>IFERROR(IF(AND('別紙様式3-2（４・５月）'!O35="",O33&lt;&gt;""),P33,P33*VLOOKUP(AF33,'【参考】数式用4'!$DC$3:$DZ$106,MATCH(N33,'【参考】数式用4'!$DC$2:$DZ$2,0))),"")</f>
        <v/>
      </c>
      <c r="W33" s="971"/>
      <c r="X33" s="937"/>
      <c r="Y33" s="948" t="str">
        <f>IFERROR(IF(OR('別紙様式3-2（４・５月）'!R35="",'別紙様式3-2（４・５月）'!Z35="ベア加算"),"",X33*VLOOKUP(N33,'【参考】数式用'!$AD$2:$AH$27,MATCH(W33,'【参考】数式用'!$K$4:$N$4,0)+1,0)),"")</f>
        <v/>
      </c>
      <c r="Z33" s="948"/>
      <c r="AA33" s="951"/>
      <c r="AB33" s="955"/>
      <c r="AC33" s="996" t="str">
        <f>IFERROR(IF(AND('別紙様式3-2（４・５月）'!O35="",W33&lt;&gt;"",W33&lt;&gt;"―"),X33,X33*VLOOKUP(AG33,'【参考】数式用4'!$DC$3:$DZ$106,MATCH(N33,'【参考】数式用4'!$DC$2:$DZ$2,0))),"")</f>
        <v/>
      </c>
      <c r="AD33" s="998" t="str">
        <f t="shared" si="0"/>
        <v/>
      </c>
      <c r="AE33" s="884" t="str">
        <f t="shared" si="1"/>
        <v/>
      </c>
      <c r="AF33" s="999" t="str">
        <f>IF(O33="","",'別紙様式3-2（４・５月）'!O35&amp;'別紙様式3-2（４・５月）'!P35&amp;'別紙様式3-2（４・５月）'!Q35&amp;"から"&amp;O33)</f>
        <v/>
      </c>
      <c r="AG33" s="999" t="str">
        <f>IF(OR(W33="",W33="―"),"",'別紙様式3-2（４・５月）'!O35&amp;'別紙様式3-2（４・５月）'!P35&amp;'別紙様式3-2（４・５月）'!Q35&amp;"から"&amp;W33)</f>
        <v/>
      </c>
      <c r="AH33" s="720"/>
      <c r="AI33" s="720"/>
      <c r="AJ33" s="720"/>
      <c r="AK33" s="720"/>
      <c r="AL33" s="720"/>
      <c r="AM33" s="720"/>
      <c r="AN33" s="720"/>
      <c r="AO33" s="720"/>
    </row>
    <row r="34" spans="1:41" s="1" customFormat="1" ht="24.9" customHeight="1">
      <c r="A34" s="894">
        <v>21</v>
      </c>
      <c r="B34" s="742" t="str">
        <f>IF(基本情報入力シート!C73="","",基本情報入力シート!C73)</f>
        <v/>
      </c>
      <c r="C34" s="750"/>
      <c r="D34" s="750"/>
      <c r="E34" s="750"/>
      <c r="F34" s="750"/>
      <c r="G34" s="750"/>
      <c r="H34" s="750"/>
      <c r="I34" s="761"/>
      <c r="J34" s="767" t="str">
        <f>IF(基本情報入力シート!M73="","",基本情報入力シート!M73)</f>
        <v/>
      </c>
      <c r="K34" s="768" t="str">
        <f>IF(基本情報入力シート!R73="","",基本情報入力シート!R73)</f>
        <v/>
      </c>
      <c r="L34" s="768" t="str">
        <f>IF(基本情報入力シート!W73="","",基本情報入力シート!W73)</f>
        <v/>
      </c>
      <c r="M34" s="784" t="str">
        <f>IF(基本情報入力シート!X73="","",基本情報入力シート!X73)</f>
        <v/>
      </c>
      <c r="N34" s="796" t="str">
        <f>IF(基本情報入力シート!Y73="","",基本情報入力シート!Y73)</f>
        <v/>
      </c>
      <c r="O34" s="930"/>
      <c r="P34" s="937"/>
      <c r="Q34" s="941"/>
      <c r="R34" s="948" t="str">
        <f>IFERROR(IF(OR('別紙様式3-2（４・５月）'!R36="",'別紙様式3-2（４・５月）'!Z36="ベア加算"),"",P34*VLOOKUP(N34,'【参考】数式用'!$AD$2:$AH$27,MATCH(O34,'【参考】数式用'!$K$4:$N$4,0)+1,0)),"")</f>
        <v/>
      </c>
      <c r="S34" s="951"/>
      <c r="T34" s="955"/>
      <c r="U34" s="960"/>
      <c r="V34" s="965" t="str">
        <f>IFERROR(IF(AND('別紙様式3-2（４・５月）'!O36="",O34&lt;&gt;""),P34,P34*VLOOKUP(AF34,'【参考】数式用4'!$DC$3:$DZ$106,MATCH(N34,'【参考】数式用4'!$DC$2:$DZ$2,0))),"")</f>
        <v/>
      </c>
      <c r="W34" s="971"/>
      <c r="X34" s="937"/>
      <c r="Y34" s="948" t="str">
        <f>IFERROR(IF(OR('別紙様式3-2（４・５月）'!R36="",'別紙様式3-2（４・５月）'!Z36="ベア加算"),"",X34*VLOOKUP(N34,'【参考】数式用'!$AD$2:$AH$27,MATCH(W34,'【参考】数式用'!$K$4:$N$4,0)+1,0)),"")</f>
        <v/>
      </c>
      <c r="Z34" s="948"/>
      <c r="AA34" s="951"/>
      <c r="AB34" s="955"/>
      <c r="AC34" s="996" t="str">
        <f>IFERROR(IF(AND('別紙様式3-2（４・５月）'!O36="",W34&lt;&gt;"",W34&lt;&gt;"―"),X34,X34*VLOOKUP(AG34,'【参考】数式用4'!$DC$3:$DZ$106,MATCH(N34,'【参考】数式用4'!$DC$2:$DZ$2,0))),"")</f>
        <v/>
      </c>
      <c r="AD34" s="998" t="str">
        <f t="shared" si="0"/>
        <v/>
      </c>
      <c r="AE34" s="884" t="str">
        <f t="shared" si="1"/>
        <v/>
      </c>
      <c r="AF34" s="999" t="str">
        <f>IF(O34="","",'別紙様式3-2（４・５月）'!O36&amp;'別紙様式3-2（４・５月）'!P36&amp;'別紙様式3-2（４・５月）'!Q36&amp;"から"&amp;O34)</f>
        <v/>
      </c>
      <c r="AG34" s="999" t="str">
        <f>IF(OR(W34="",W34="―"),"",'別紙様式3-2（４・５月）'!O36&amp;'別紙様式3-2（４・５月）'!P36&amp;'別紙様式3-2（４・５月）'!Q36&amp;"から"&amp;W34)</f>
        <v/>
      </c>
      <c r="AH34" s="720"/>
      <c r="AI34" s="720"/>
      <c r="AJ34" s="720"/>
      <c r="AK34" s="720"/>
      <c r="AL34" s="720"/>
      <c r="AM34" s="720"/>
      <c r="AN34" s="720"/>
      <c r="AO34" s="720"/>
    </row>
    <row r="35" spans="1:41" s="1" customFormat="1" ht="24.9" customHeight="1">
      <c r="A35" s="894">
        <v>22</v>
      </c>
      <c r="B35" s="742" t="str">
        <f>IF(基本情報入力シート!C74="","",基本情報入力シート!C74)</f>
        <v/>
      </c>
      <c r="C35" s="750"/>
      <c r="D35" s="750"/>
      <c r="E35" s="750"/>
      <c r="F35" s="750"/>
      <c r="G35" s="750"/>
      <c r="H35" s="750"/>
      <c r="I35" s="761"/>
      <c r="J35" s="767" t="str">
        <f>IF(基本情報入力シート!M74="","",基本情報入力シート!M74)</f>
        <v/>
      </c>
      <c r="K35" s="768" t="str">
        <f>IF(基本情報入力シート!R74="","",基本情報入力シート!R74)</f>
        <v/>
      </c>
      <c r="L35" s="768" t="str">
        <f>IF(基本情報入力シート!W74="","",基本情報入力シート!W74)</f>
        <v/>
      </c>
      <c r="M35" s="784" t="str">
        <f>IF(基本情報入力シート!X74="","",基本情報入力シート!X74)</f>
        <v/>
      </c>
      <c r="N35" s="796" t="str">
        <f>IF(基本情報入力シート!Y74="","",基本情報入力シート!Y74)</f>
        <v/>
      </c>
      <c r="O35" s="930"/>
      <c r="P35" s="937"/>
      <c r="Q35" s="941"/>
      <c r="R35" s="948" t="str">
        <f>IFERROR(IF(OR('別紙様式3-2（４・５月）'!R37="",'別紙様式3-2（４・５月）'!Z37="ベア加算"),"",P35*VLOOKUP(N35,'【参考】数式用'!$AD$2:$AH$27,MATCH(O35,'【参考】数式用'!$K$4:$N$4,0)+1,0)),"")</f>
        <v/>
      </c>
      <c r="S35" s="951"/>
      <c r="T35" s="955"/>
      <c r="U35" s="960"/>
      <c r="V35" s="965" t="str">
        <f>IFERROR(IF(AND('別紙様式3-2（４・５月）'!O37="",O35&lt;&gt;""),P35,P35*VLOOKUP(AF35,'【参考】数式用4'!$DC$3:$DZ$106,MATCH(N35,'【参考】数式用4'!$DC$2:$DZ$2,0))),"")</f>
        <v/>
      </c>
      <c r="W35" s="971"/>
      <c r="X35" s="937"/>
      <c r="Y35" s="948" t="str">
        <f>IFERROR(IF(OR('別紙様式3-2（４・５月）'!R37="",'別紙様式3-2（４・５月）'!Z37="ベア加算"),"",X35*VLOOKUP(N35,'【参考】数式用'!$AD$2:$AH$27,MATCH(W35,'【参考】数式用'!$K$4:$N$4,0)+1,0)),"")</f>
        <v/>
      </c>
      <c r="Z35" s="948"/>
      <c r="AA35" s="951"/>
      <c r="AB35" s="955"/>
      <c r="AC35" s="996" t="str">
        <f>IFERROR(IF(AND('別紙様式3-2（４・５月）'!O37="",W35&lt;&gt;"",W35&lt;&gt;"―"),X35,X35*VLOOKUP(AG35,'【参考】数式用4'!$DC$3:$DZ$106,MATCH(N35,'【参考】数式用4'!$DC$2:$DZ$2,0))),"")</f>
        <v/>
      </c>
      <c r="AD35" s="998" t="str">
        <f t="shared" si="0"/>
        <v/>
      </c>
      <c r="AE35" s="884" t="str">
        <f t="shared" si="1"/>
        <v/>
      </c>
      <c r="AF35" s="999" t="str">
        <f>IF(O35="","",'別紙様式3-2（４・５月）'!O37&amp;'別紙様式3-2（４・５月）'!P37&amp;'別紙様式3-2（４・５月）'!Q37&amp;"から"&amp;O35)</f>
        <v/>
      </c>
      <c r="AG35" s="999" t="str">
        <f>IF(OR(W35="",W35="―"),"",'別紙様式3-2（４・５月）'!O37&amp;'別紙様式3-2（４・５月）'!P37&amp;'別紙様式3-2（４・５月）'!Q37&amp;"から"&amp;W35)</f>
        <v/>
      </c>
      <c r="AH35" s="720"/>
      <c r="AI35" s="720"/>
      <c r="AJ35" s="720"/>
      <c r="AK35" s="720"/>
      <c r="AL35" s="720"/>
      <c r="AM35" s="720"/>
      <c r="AN35" s="720"/>
      <c r="AO35" s="720"/>
    </row>
    <row r="36" spans="1:41" s="1" customFormat="1" ht="24.9" customHeight="1">
      <c r="A36" s="894">
        <v>23</v>
      </c>
      <c r="B36" s="742" t="str">
        <f>IF(基本情報入力シート!C75="","",基本情報入力シート!C75)</f>
        <v/>
      </c>
      <c r="C36" s="750"/>
      <c r="D36" s="750"/>
      <c r="E36" s="750"/>
      <c r="F36" s="750"/>
      <c r="G36" s="750"/>
      <c r="H36" s="750"/>
      <c r="I36" s="761"/>
      <c r="J36" s="767" t="str">
        <f>IF(基本情報入力シート!M75="","",基本情報入力シート!M75)</f>
        <v/>
      </c>
      <c r="K36" s="768" t="str">
        <f>IF(基本情報入力シート!R75="","",基本情報入力シート!R75)</f>
        <v/>
      </c>
      <c r="L36" s="768" t="str">
        <f>IF(基本情報入力シート!W75="","",基本情報入力シート!W75)</f>
        <v/>
      </c>
      <c r="M36" s="784" t="str">
        <f>IF(基本情報入力シート!X75="","",基本情報入力シート!X75)</f>
        <v/>
      </c>
      <c r="N36" s="796" t="str">
        <f>IF(基本情報入力シート!Y75="","",基本情報入力シート!Y75)</f>
        <v/>
      </c>
      <c r="O36" s="930"/>
      <c r="P36" s="937"/>
      <c r="Q36" s="941"/>
      <c r="R36" s="948" t="str">
        <f>IFERROR(IF(OR('別紙様式3-2（４・５月）'!R38="",'別紙様式3-2（４・５月）'!Z38="ベア加算"),"",P36*VLOOKUP(N36,'【参考】数式用'!$AD$2:$AH$27,MATCH(O36,'【参考】数式用'!$K$4:$N$4,0)+1,0)),"")</f>
        <v/>
      </c>
      <c r="S36" s="951"/>
      <c r="T36" s="955"/>
      <c r="U36" s="960"/>
      <c r="V36" s="965" t="str">
        <f>IFERROR(IF(AND('別紙様式3-2（４・５月）'!O38="",O36&lt;&gt;""),P36,P36*VLOOKUP(AF36,'【参考】数式用4'!$DC$3:$DZ$106,MATCH(N36,'【参考】数式用4'!$DC$2:$DZ$2,0))),"")</f>
        <v/>
      </c>
      <c r="W36" s="971"/>
      <c r="X36" s="937"/>
      <c r="Y36" s="948" t="str">
        <f>IFERROR(IF(OR('別紙様式3-2（４・５月）'!R38="",'別紙様式3-2（４・５月）'!Z38="ベア加算"),"",X36*VLOOKUP(N36,'【参考】数式用'!$AD$2:$AH$27,MATCH(W36,'【参考】数式用'!$K$4:$N$4,0)+1,0)),"")</f>
        <v/>
      </c>
      <c r="Z36" s="948"/>
      <c r="AA36" s="951"/>
      <c r="AB36" s="955"/>
      <c r="AC36" s="996" t="str">
        <f>IFERROR(IF(AND('別紙様式3-2（４・５月）'!O38="",W36&lt;&gt;"",W36&lt;&gt;"―"),X36,X36*VLOOKUP(AG36,'【参考】数式用4'!$DC$3:$DZ$106,MATCH(N36,'【参考】数式用4'!$DC$2:$DZ$2,0))),"")</f>
        <v/>
      </c>
      <c r="AD36" s="998" t="str">
        <f t="shared" si="0"/>
        <v/>
      </c>
      <c r="AE36" s="884" t="str">
        <f t="shared" si="1"/>
        <v/>
      </c>
      <c r="AF36" s="999" t="str">
        <f>IF(O36="","",'別紙様式3-2（４・５月）'!O38&amp;'別紙様式3-2（４・５月）'!P38&amp;'別紙様式3-2（４・５月）'!Q38&amp;"から"&amp;O36)</f>
        <v/>
      </c>
      <c r="AG36" s="999" t="str">
        <f>IF(OR(W36="",W36="―"),"",'別紙様式3-2（４・５月）'!O38&amp;'別紙様式3-2（４・５月）'!P38&amp;'別紙様式3-2（４・５月）'!Q38&amp;"から"&amp;W36)</f>
        <v/>
      </c>
      <c r="AH36" s="720"/>
      <c r="AI36" s="720"/>
      <c r="AJ36" s="720"/>
      <c r="AK36" s="720"/>
      <c r="AL36" s="720"/>
      <c r="AM36" s="720"/>
      <c r="AN36" s="720"/>
      <c r="AO36" s="720"/>
    </row>
    <row r="37" spans="1:41" s="1" customFormat="1" ht="24.9" customHeight="1">
      <c r="A37" s="894">
        <v>24</v>
      </c>
      <c r="B37" s="742" t="str">
        <f>IF(基本情報入力シート!C76="","",基本情報入力シート!C76)</f>
        <v/>
      </c>
      <c r="C37" s="750"/>
      <c r="D37" s="750"/>
      <c r="E37" s="750"/>
      <c r="F37" s="750"/>
      <c r="G37" s="750"/>
      <c r="H37" s="750"/>
      <c r="I37" s="761"/>
      <c r="J37" s="767" t="str">
        <f>IF(基本情報入力シート!M76="","",基本情報入力シート!M76)</f>
        <v/>
      </c>
      <c r="K37" s="768" t="str">
        <f>IF(基本情報入力シート!R76="","",基本情報入力シート!R76)</f>
        <v/>
      </c>
      <c r="L37" s="768" t="str">
        <f>IF(基本情報入力シート!W76="","",基本情報入力シート!W76)</f>
        <v/>
      </c>
      <c r="M37" s="784" t="str">
        <f>IF(基本情報入力シート!X76="","",基本情報入力シート!X76)</f>
        <v/>
      </c>
      <c r="N37" s="796" t="str">
        <f>IF(基本情報入力シート!Y76="","",基本情報入力シート!Y76)</f>
        <v/>
      </c>
      <c r="O37" s="930"/>
      <c r="P37" s="937"/>
      <c r="Q37" s="941"/>
      <c r="R37" s="948" t="str">
        <f>IFERROR(IF(OR('別紙様式3-2（４・５月）'!R39="",'別紙様式3-2（４・５月）'!Z39="ベア加算"),"",P37*VLOOKUP(N37,'【参考】数式用'!$AD$2:$AH$27,MATCH(O37,'【参考】数式用'!$K$4:$N$4,0)+1,0)),"")</f>
        <v/>
      </c>
      <c r="S37" s="951"/>
      <c r="T37" s="955"/>
      <c r="U37" s="960"/>
      <c r="V37" s="965" t="str">
        <f>IFERROR(IF(AND('別紙様式3-2（４・５月）'!O39="",O37&lt;&gt;""),P37,P37*VLOOKUP(AF37,'【参考】数式用4'!$DC$3:$DZ$106,MATCH(N37,'【参考】数式用4'!$DC$2:$DZ$2,0))),"")</f>
        <v/>
      </c>
      <c r="W37" s="971"/>
      <c r="X37" s="937"/>
      <c r="Y37" s="948" t="str">
        <f>IFERROR(IF(OR('別紙様式3-2（４・５月）'!R39="",'別紙様式3-2（４・５月）'!Z39="ベア加算"),"",X37*VLOOKUP(N37,'【参考】数式用'!$AD$2:$AH$27,MATCH(W37,'【参考】数式用'!$K$4:$N$4,0)+1,0)),"")</f>
        <v/>
      </c>
      <c r="Z37" s="948"/>
      <c r="AA37" s="951"/>
      <c r="AB37" s="955"/>
      <c r="AC37" s="996" t="str">
        <f>IFERROR(IF(AND('別紙様式3-2（４・５月）'!O39="",W37&lt;&gt;"",W37&lt;&gt;"―"),X37,X37*VLOOKUP(AG37,'【参考】数式用4'!$DC$3:$DZ$106,MATCH(N37,'【参考】数式用4'!$DC$2:$DZ$2,0))),"")</f>
        <v/>
      </c>
      <c r="AD37" s="998" t="str">
        <f t="shared" si="0"/>
        <v/>
      </c>
      <c r="AE37" s="884" t="str">
        <f t="shared" si="1"/>
        <v/>
      </c>
      <c r="AF37" s="999" t="str">
        <f>IF(O37="","",'別紙様式3-2（４・５月）'!O39&amp;'別紙様式3-2（４・５月）'!P39&amp;'別紙様式3-2（４・５月）'!Q39&amp;"から"&amp;O37)</f>
        <v/>
      </c>
      <c r="AG37" s="999" t="str">
        <f>IF(OR(W37="",W37="―"),"",'別紙様式3-2（４・５月）'!O39&amp;'別紙様式3-2（４・５月）'!P39&amp;'別紙様式3-2（４・５月）'!Q39&amp;"から"&amp;W37)</f>
        <v/>
      </c>
      <c r="AH37" s="720"/>
      <c r="AI37" s="720"/>
      <c r="AJ37" s="720"/>
      <c r="AK37" s="720"/>
      <c r="AL37" s="720"/>
      <c r="AM37" s="720"/>
      <c r="AN37" s="720"/>
      <c r="AO37" s="720"/>
    </row>
    <row r="38" spans="1:41" s="1" customFormat="1" ht="24.9" customHeight="1">
      <c r="A38" s="894">
        <v>25</v>
      </c>
      <c r="B38" s="742" t="str">
        <f>IF(基本情報入力シート!C77="","",基本情報入力シート!C77)</f>
        <v/>
      </c>
      <c r="C38" s="750"/>
      <c r="D38" s="750"/>
      <c r="E38" s="750"/>
      <c r="F38" s="750"/>
      <c r="G38" s="750"/>
      <c r="H38" s="750"/>
      <c r="I38" s="761"/>
      <c r="J38" s="767" t="str">
        <f>IF(基本情報入力シート!M77="","",基本情報入力シート!M77)</f>
        <v/>
      </c>
      <c r="K38" s="768" t="str">
        <f>IF(基本情報入力シート!R77="","",基本情報入力シート!R77)</f>
        <v/>
      </c>
      <c r="L38" s="768" t="str">
        <f>IF(基本情報入力シート!W77="","",基本情報入力シート!W77)</f>
        <v/>
      </c>
      <c r="M38" s="784" t="str">
        <f>IF(基本情報入力シート!X77="","",基本情報入力シート!X77)</f>
        <v/>
      </c>
      <c r="N38" s="796" t="str">
        <f>IF(基本情報入力シート!Y77="","",基本情報入力シート!Y77)</f>
        <v/>
      </c>
      <c r="O38" s="930"/>
      <c r="P38" s="937"/>
      <c r="Q38" s="941"/>
      <c r="R38" s="948" t="str">
        <f>IFERROR(IF(OR('別紙様式3-2（４・５月）'!R40="",'別紙様式3-2（４・５月）'!Z40="ベア加算"),"",P38*VLOOKUP(N38,'【参考】数式用'!$AD$2:$AH$27,MATCH(O38,'【参考】数式用'!$K$4:$N$4,0)+1,0)),"")</f>
        <v/>
      </c>
      <c r="S38" s="951"/>
      <c r="T38" s="955"/>
      <c r="U38" s="960"/>
      <c r="V38" s="965" t="str">
        <f>IFERROR(IF(AND('別紙様式3-2（４・５月）'!O40="",O38&lt;&gt;""),P38,P38*VLOOKUP(AF38,'【参考】数式用4'!$DC$3:$DZ$106,MATCH(N38,'【参考】数式用4'!$DC$2:$DZ$2,0))),"")</f>
        <v/>
      </c>
      <c r="W38" s="971"/>
      <c r="X38" s="937"/>
      <c r="Y38" s="948" t="str">
        <f>IFERROR(IF(OR('別紙様式3-2（４・５月）'!R40="",'別紙様式3-2（４・５月）'!Z40="ベア加算"),"",X38*VLOOKUP(N38,'【参考】数式用'!$AD$2:$AH$27,MATCH(W38,'【参考】数式用'!$K$4:$N$4,0)+1,0)),"")</f>
        <v/>
      </c>
      <c r="Z38" s="948"/>
      <c r="AA38" s="951"/>
      <c r="AB38" s="955"/>
      <c r="AC38" s="996" t="str">
        <f>IFERROR(IF(AND('別紙様式3-2（４・５月）'!O40="",W38&lt;&gt;"",W38&lt;&gt;"―"),X38,X38*VLOOKUP(AG38,'【参考】数式用4'!$DC$3:$DZ$106,MATCH(N38,'【参考】数式用4'!$DC$2:$DZ$2,0))),"")</f>
        <v/>
      </c>
      <c r="AD38" s="998" t="str">
        <f t="shared" si="0"/>
        <v/>
      </c>
      <c r="AE38" s="884" t="str">
        <f t="shared" si="1"/>
        <v/>
      </c>
      <c r="AF38" s="999" t="str">
        <f>IF(O38="","",'別紙様式3-2（４・５月）'!O40&amp;'別紙様式3-2（４・５月）'!P40&amp;'別紙様式3-2（４・５月）'!Q40&amp;"から"&amp;O38)</f>
        <v/>
      </c>
      <c r="AG38" s="999" t="str">
        <f>IF(OR(W38="",W38="―"),"",'別紙様式3-2（４・５月）'!O40&amp;'別紙様式3-2（４・５月）'!P40&amp;'別紙様式3-2（４・５月）'!Q40&amp;"から"&amp;W38)</f>
        <v/>
      </c>
      <c r="AH38" s="720"/>
      <c r="AI38" s="720"/>
      <c r="AJ38" s="720"/>
      <c r="AK38" s="720"/>
      <c r="AL38" s="720"/>
      <c r="AM38" s="720"/>
      <c r="AN38" s="720"/>
      <c r="AO38" s="720"/>
    </row>
    <row r="39" spans="1:41" s="1" customFormat="1" ht="24.9" customHeight="1">
      <c r="A39" s="894">
        <v>26</v>
      </c>
      <c r="B39" s="742" t="str">
        <f>IF(基本情報入力シート!C78="","",基本情報入力シート!C78)</f>
        <v/>
      </c>
      <c r="C39" s="750"/>
      <c r="D39" s="750"/>
      <c r="E39" s="750"/>
      <c r="F39" s="750"/>
      <c r="G39" s="750"/>
      <c r="H39" s="750"/>
      <c r="I39" s="761"/>
      <c r="J39" s="767" t="str">
        <f>IF(基本情報入力シート!M78="","",基本情報入力シート!M78)</f>
        <v/>
      </c>
      <c r="K39" s="768" t="str">
        <f>IF(基本情報入力シート!R78="","",基本情報入力シート!R78)</f>
        <v/>
      </c>
      <c r="L39" s="768" t="str">
        <f>IF(基本情報入力シート!W78="","",基本情報入力シート!W78)</f>
        <v/>
      </c>
      <c r="M39" s="784" t="str">
        <f>IF(基本情報入力シート!X78="","",基本情報入力シート!X78)</f>
        <v/>
      </c>
      <c r="N39" s="796" t="str">
        <f>IF(基本情報入力シート!Y78="","",基本情報入力シート!Y78)</f>
        <v/>
      </c>
      <c r="O39" s="930"/>
      <c r="P39" s="937"/>
      <c r="Q39" s="941"/>
      <c r="R39" s="948" t="str">
        <f>IFERROR(IF(OR('別紙様式3-2（４・５月）'!R41="",'別紙様式3-2（４・５月）'!Z41="ベア加算"),"",P39*VLOOKUP(N39,'【参考】数式用'!$AD$2:$AH$27,MATCH(O39,'【参考】数式用'!$K$4:$N$4,0)+1,0)),"")</f>
        <v/>
      </c>
      <c r="S39" s="951"/>
      <c r="T39" s="955"/>
      <c r="U39" s="960"/>
      <c r="V39" s="965" t="str">
        <f>IFERROR(IF(AND('別紙様式3-2（４・５月）'!O41="",O39&lt;&gt;""),P39,P39*VLOOKUP(AF39,'【参考】数式用4'!$DC$3:$DZ$106,MATCH(N39,'【参考】数式用4'!$DC$2:$DZ$2,0))),"")</f>
        <v/>
      </c>
      <c r="W39" s="971"/>
      <c r="X39" s="937"/>
      <c r="Y39" s="948" t="str">
        <f>IFERROR(IF(OR('別紙様式3-2（４・５月）'!R41="",'別紙様式3-2（４・５月）'!Z41="ベア加算"),"",X39*VLOOKUP(N39,'【参考】数式用'!$AD$2:$AH$27,MATCH(W39,'【参考】数式用'!$K$4:$N$4,0)+1,0)),"")</f>
        <v/>
      </c>
      <c r="Z39" s="948"/>
      <c r="AA39" s="951"/>
      <c r="AB39" s="955"/>
      <c r="AC39" s="996" t="str">
        <f>IFERROR(IF(AND('別紙様式3-2（４・５月）'!O41="",W39&lt;&gt;"",W39&lt;&gt;"―"),X39,X39*VLOOKUP(AG39,'【参考】数式用4'!$DC$3:$DZ$106,MATCH(N39,'【参考】数式用4'!$DC$2:$DZ$2,0))),"")</f>
        <v/>
      </c>
      <c r="AD39" s="998" t="str">
        <f t="shared" si="0"/>
        <v/>
      </c>
      <c r="AE39" s="884" t="str">
        <f t="shared" si="1"/>
        <v/>
      </c>
      <c r="AF39" s="999" t="str">
        <f>IF(O39="","",'別紙様式3-2（４・５月）'!O41&amp;'別紙様式3-2（４・５月）'!P41&amp;'別紙様式3-2（４・５月）'!Q41&amp;"から"&amp;O39)</f>
        <v/>
      </c>
      <c r="AG39" s="999" t="str">
        <f>IF(OR(W39="",W39="―"),"",'別紙様式3-2（４・５月）'!O41&amp;'別紙様式3-2（４・５月）'!P41&amp;'別紙様式3-2（４・５月）'!Q41&amp;"から"&amp;W39)</f>
        <v/>
      </c>
      <c r="AH39" s="720"/>
      <c r="AI39" s="720"/>
      <c r="AJ39" s="720"/>
      <c r="AK39" s="720"/>
      <c r="AL39" s="720"/>
      <c r="AM39" s="720"/>
      <c r="AN39" s="720"/>
      <c r="AO39" s="720"/>
    </row>
    <row r="40" spans="1:41" s="1" customFormat="1" ht="24.9" customHeight="1">
      <c r="A40" s="894">
        <v>27</v>
      </c>
      <c r="B40" s="742" t="str">
        <f>IF(基本情報入力シート!C79="","",基本情報入力シート!C79)</f>
        <v/>
      </c>
      <c r="C40" s="750"/>
      <c r="D40" s="750"/>
      <c r="E40" s="750"/>
      <c r="F40" s="750"/>
      <c r="G40" s="750"/>
      <c r="H40" s="750"/>
      <c r="I40" s="761"/>
      <c r="J40" s="767" t="str">
        <f>IF(基本情報入力シート!M79="","",基本情報入力シート!M79)</f>
        <v/>
      </c>
      <c r="K40" s="768" t="str">
        <f>IF(基本情報入力シート!R79="","",基本情報入力シート!R79)</f>
        <v/>
      </c>
      <c r="L40" s="768" t="str">
        <f>IF(基本情報入力シート!W79="","",基本情報入力シート!W79)</f>
        <v/>
      </c>
      <c r="M40" s="784" t="str">
        <f>IF(基本情報入力シート!X79="","",基本情報入力シート!X79)</f>
        <v/>
      </c>
      <c r="N40" s="796" t="str">
        <f>IF(基本情報入力シート!Y79="","",基本情報入力シート!Y79)</f>
        <v/>
      </c>
      <c r="O40" s="930"/>
      <c r="P40" s="937"/>
      <c r="Q40" s="941"/>
      <c r="R40" s="948" t="str">
        <f>IFERROR(IF(OR('別紙様式3-2（４・５月）'!R42="",'別紙様式3-2（４・５月）'!Z42="ベア加算"),"",P40*VLOOKUP(N40,'【参考】数式用'!$AD$2:$AH$27,MATCH(O40,'【参考】数式用'!$K$4:$N$4,0)+1,0)),"")</f>
        <v/>
      </c>
      <c r="S40" s="951"/>
      <c r="T40" s="955"/>
      <c r="U40" s="960"/>
      <c r="V40" s="965" t="str">
        <f>IFERROR(IF(AND('別紙様式3-2（４・５月）'!O42="",O40&lt;&gt;""),P40,P40*VLOOKUP(AF40,'【参考】数式用4'!$DC$3:$DZ$106,MATCH(N40,'【参考】数式用4'!$DC$2:$DZ$2,0))),"")</f>
        <v/>
      </c>
      <c r="W40" s="971"/>
      <c r="X40" s="937"/>
      <c r="Y40" s="948" t="str">
        <f>IFERROR(IF(OR('別紙様式3-2（４・５月）'!R42="",'別紙様式3-2（４・５月）'!Z42="ベア加算"),"",X40*VLOOKUP(N40,'【参考】数式用'!$AD$2:$AH$27,MATCH(W40,'【参考】数式用'!$K$4:$N$4,0)+1,0)),"")</f>
        <v/>
      </c>
      <c r="Z40" s="948"/>
      <c r="AA40" s="951"/>
      <c r="AB40" s="955"/>
      <c r="AC40" s="996" t="str">
        <f>IFERROR(IF(AND('別紙様式3-2（４・５月）'!O42="",W40&lt;&gt;"",W40&lt;&gt;"―"),X40,X40*VLOOKUP(AG40,'【参考】数式用4'!$DC$3:$DZ$106,MATCH(N40,'【参考】数式用4'!$DC$2:$DZ$2,0))),"")</f>
        <v/>
      </c>
      <c r="AD40" s="998" t="str">
        <f t="shared" si="0"/>
        <v/>
      </c>
      <c r="AE40" s="884" t="str">
        <f t="shared" si="1"/>
        <v/>
      </c>
      <c r="AF40" s="999" t="str">
        <f>IF(O40="","",'別紙様式3-2（４・５月）'!O42&amp;'別紙様式3-2（４・５月）'!P42&amp;'別紙様式3-2（４・５月）'!Q42&amp;"から"&amp;O40)</f>
        <v/>
      </c>
      <c r="AG40" s="999" t="str">
        <f>IF(OR(W40="",W40="―"),"",'別紙様式3-2（４・５月）'!O42&amp;'別紙様式3-2（４・５月）'!P42&amp;'別紙様式3-2（４・５月）'!Q42&amp;"から"&amp;W40)</f>
        <v/>
      </c>
      <c r="AH40" s="720"/>
      <c r="AI40" s="720"/>
      <c r="AJ40" s="720"/>
      <c r="AK40" s="720"/>
      <c r="AL40" s="720"/>
      <c r="AM40" s="720"/>
      <c r="AN40" s="720"/>
      <c r="AO40" s="720"/>
    </row>
    <row r="41" spans="1:41" s="1" customFormat="1" ht="24.9" customHeight="1">
      <c r="A41" s="894">
        <v>28</v>
      </c>
      <c r="B41" s="742" t="str">
        <f>IF(基本情報入力シート!C80="","",基本情報入力シート!C80)</f>
        <v/>
      </c>
      <c r="C41" s="750"/>
      <c r="D41" s="750"/>
      <c r="E41" s="750"/>
      <c r="F41" s="750"/>
      <c r="G41" s="750"/>
      <c r="H41" s="750"/>
      <c r="I41" s="761"/>
      <c r="J41" s="767" t="str">
        <f>IF(基本情報入力シート!M80="","",基本情報入力シート!M80)</f>
        <v/>
      </c>
      <c r="K41" s="768" t="str">
        <f>IF(基本情報入力シート!R80="","",基本情報入力シート!R80)</f>
        <v/>
      </c>
      <c r="L41" s="768" t="str">
        <f>IF(基本情報入力シート!W80="","",基本情報入力シート!W80)</f>
        <v/>
      </c>
      <c r="M41" s="784" t="str">
        <f>IF(基本情報入力シート!X80="","",基本情報入力シート!X80)</f>
        <v/>
      </c>
      <c r="N41" s="796" t="str">
        <f>IF(基本情報入力シート!Y80="","",基本情報入力シート!Y80)</f>
        <v/>
      </c>
      <c r="O41" s="930"/>
      <c r="P41" s="937"/>
      <c r="Q41" s="941"/>
      <c r="R41" s="948" t="str">
        <f>IFERROR(IF(OR('別紙様式3-2（４・５月）'!R43="",'別紙様式3-2（４・５月）'!Z43="ベア加算"),"",P41*VLOOKUP(N41,'【参考】数式用'!$AD$2:$AH$27,MATCH(O41,'【参考】数式用'!$K$4:$N$4,0)+1,0)),"")</f>
        <v/>
      </c>
      <c r="S41" s="951"/>
      <c r="T41" s="955"/>
      <c r="U41" s="960"/>
      <c r="V41" s="965" t="str">
        <f>IFERROR(IF(AND('別紙様式3-2（４・５月）'!O43="",O41&lt;&gt;""),P41,P41*VLOOKUP(AF41,'【参考】数式用4'!$DC$3:$DZ$106,MATCH(N41,'【参考】数式用4'!$DC$2:$DZ$2,0))),"")</f>
        <v/>
      </c>
      <c r="W41" s="971"/>
      <c r="X41" s="937"/>
      <c r="Y41" s="948" t="str">
        <f>IFERROR(IF(OR('別紙様式3-2（４・５月）'!R43="",'別紙様式3-2（４・５月）'!Z43="ベア加算"),"",X41*VLOOKUP(N41,'【参考】数式用'!$AD$2:$AH$27,MATCH(W41,'【参考】数式用'!$K$4:$N$4,0)+1,0)),"")</f>
        <v/>
      </c>
      <c r="Z41" s="948"/>
      <c r="AA41" s="951"/>
      <c r="AB41" s="955"/>
      <c r="AC41" s="996" t="str">
        <f>IFERROR(IF(AND('別紙様式3-2（４・５月）'!O43="",W41&lt;&gt;"",W41&lt;&gt;"―"),X41,X41*VLOOKUP(AG41,'【参考】数式用4'!$DC$3:$DZ$106,MATCH(N41,'【参考】数式用4'!$DC$2:$DZ$2,0))),"")</f>
        <v/>
      </c>
      <c r="AD41" s="998" t="str">
        <f t="shared" si="0"/>
        <v/>
      </c>
      <c r="AE41" s="884" t="str">
        <f t="shared" si="1"/>
        <v/>
      </c>
      <c r="AF41" s="999" t="str">
        <f>IF(O41="","",'別紙様式3-2（４・５月）'!O43&amp;'別紙様式3-2（４・５月）'!P43&amp;'別紙様式3-2（４・５月）'!Q43&amp;"から"&amp;O41)</f>
        <v/>
      </c>
      <c r="AG41" s="999" t="str">
        <f>IF(OR(W41="",W41="―"),"",'別紙様式3-2（４・５月）'!O43&amp;'別紙様式3-2（４・５月）'!P43&amp;'別紙様式3-2（４・５月）'!Q43&amp;"から"&amp;W41)</f>
        <v/>
      </c>
      <c r="AH41" s="720"/>
      <c r="AI41" s="720"/>
      <c r="AJ41" s="720"/>
      <c r="AK41" s="720"/>
      <c r="AL41" s="720"/>
      <c r="AM41" s="720"/>
      <c r="AN41" s="720"/>
      <c r="AO41" s="720"/>
    </row>
    <row r="42" spans="1:41" s="1" customFormat="1" ht="24.9" customHeight="1">
      <c r="A42" s="894">
        <v>29</v>
      </c>
      <c r="B42" s="742" t="str">
        <f>IF(基本情報入力シート!C81="","",基本情報入力シート!C81)</f>
        <v/>
      </c>
      <c r="C42" s="750"/>
      <c r="D42" s="750"/>
      <c r="E42" s="750"/>
      <c r="F42" s="750"/>
      <c r="G42" s="750"/>
      <c r="H42" s="750"/>
      <c r="I42" s="761"/>
      <c r="J42" s="767" t="str">
        <f>IF(基本情報入力シート!M81="","",基本情報入力シート!M81)</f>
        <v/>
      </c>
      <c r="K42" s="768" t="str">
        <f>IF(基本情報入力シート!R81="","",基本情報入力シート!R81)</f>
        <v/>
      </c>
      <c r="L42" s="768" t="str">
        <f>IF(基本情報入力シート!W81="","",基本情報入力シート!W81)</f>
        <v/>
      </c>
      <c r="M42" s="784" t="str">
        <f>IF(基本情報入力シート!X81="","",基本情報入力シート!X81)</f>
        <v/>
      </c>
      <c r="N42" s="796" t="str">
        <f>IF(基本情報入力シート!Y81="","",基本情報入力シート!Y81)</f>
        <v/>
      </c>
      <c r="O42" s="930"/>
      <c r="P42" s="937"/>
      <c r="Q42" s="941"/>
      <c r="R42" s="948" t="str">
        <f>IFERROR(IF(OR('別紙様式3-2（４・５月）'!R44="",'別紙様式3-2（４・５月）'!Z44="ベア加算"),"",P42*VLOOKUP(N42,'【参考】数式用'!$AD$2:$AH$27,MATCH(O42,'【参考】数式用'!$K$4:$N$4,0)+1,0)),"")</f>
        <v/>
      </c>
      <c r="S42" s="951"/>
      <c r="T42" s="955"/>
      <c r="U42" s="960"/>
      <c r="V42" s="965" t="str">
        <f>IFERROR(IF(AND('別紙様式3-2（４・５月）'!O44="",O42&lt;&gt;""),P42,P42*VLOOKUP(AF42,'【参考】数式用4'!$DC$3:$DZ$106,MATCH(N42,'【参考】数式用4'!$DC$2:$DZ$2,0))),"")</f>
        <v/>
      </c>
      <c r="W42" s="971"/>
      <c r="X42" s="937"/>
      <c r="Y42" s="948" t="str">
        <f>IFERROR(IF(OR('別紙様式3-2（４・５月）'!R44="",'別紙様式3-2（４・５月）'!Z44="ベア加算"),"",X42*VLOOKUP(N42,'【参考】数式用'!$AD$2:$AH$27,MATCH(W42,'【参考】数式用'!$K$4:$N$4,0)+1,0)),"")</f>
        <v/>
      </c>
      <c r="Z42" s="948"/>
      <c r="AA42" s="951"/>
      <c r="AB42" s="955"/>
      <c r="AC42" s="996" t="str">
        <f>IFERROR(IF(AND('別紙様式3-2（４・５月）'!O44="",W42&lt;&gt;"",W42&lt;&gt;"―"),X42,X42*VLOOKUP(AG42,'【参考】数式用4'!$DC$3:$DZ$106,MATCH(N42,'【参考】数式用4'!$DC$2:$DZ$2,0))),"")</f>
        <v/>
      </c>
      <c r="AD42" s="998" t="str">
        <f t="shared" si="0"/>
        <v/>
      </c>
      <c r="AE42" s="884" t="str">
        <f t="shared" si="1"/>
        <v/>
      </c>
      <c r="AF42" s="999" t="str">
        <f>IF(O42="","",'別紙様式3-2（４・５月）'!O44&amp;'別紙様式3-2（４・５月）'!P44&amp;'別紙様式3-2（４・５月）'!Q44&amp;"から"&amp;O42)</f>
        <v/>
      </c>
      <c r="AG42" s="999" t="str">
        <f>IF(OR(W42="",W42="―"),"",'別紙様式3-2（４・５月）'!O44&amp;'別紙様式3-2（４・５月）'!P44&amp;'別紙様式3-2（４・５月）'!Q44&amp;"から"&amp;W42)</f>
        <v/>
      </c>
      <c r="AH42" s="720"/>
      <c r="AI42" s="720"/>
      <c r="AJ42" s="720"/>
      <c r="AK42" s="720"/>
      <c r="AL42" s="720"/>
      <c r="AM42" s="720"/>
      <c r="AN42" s="720"/>
      <c r="AO42" s="720"/>
    </row>
    <row r="43" spans="1:41" s="1" customFormat="1" ht="24.9" customHeight="1">
      <c r="A43" s="894">
        <v>30</v>
      </c>
      <c r="B43" s="742" t="str">
        <f>IF(基本情報入力シート!C82="","",基本情報入力シート!C82)</f>
        <v/>
      </c>
      <c r="C43" s="750"/>
      <c r="D43" s="750"/>
      <c r="E43" s="750"/>
      <c r="F43" s="750"/>
      <c r="G43" s="750"/>
      <c r="H43" s="750"/>
      <c r="I43" s="761"/>
      <c r="J43" s="767" t="str">
        <f>IF(基本情報入力シート!M82="","",基本情報入力シート!M82)</f>
        <v/>
      </c>
      <c r="K43" s="768" t="str">
        <f>IF(基本情報入力シート!R82="","",基本情報入力シート!R82)</f>
        <v/>
      </c>
      <c r="L43" s="768" t="str">
        <f>IF(基本情報入力シート!W82="","",基本情報入力シート!W82)</f>
        <v/>
      </c>
      <c r="M43" s="784" t="str">
        <f>IF(基本情報入力シート!X82="","",基本情報入力シート!X82)</f>
        <v/>
      </c>
      <c r="N43" s="796" t="str">
        <f>IF(基本情報入力シート!Y82="","",基本情報入力シート!Y82)</f>
        <v/>
      </c>
      <c r="O43" s="930"/>
      <c r="P43" s="937"/>
      <c r="Q43" s="941"/>
      <c r="R43" s="948" t="str">
        <f>IFERROR(IF(OR('別紙様式3-2（４・５月）'!R45="",'別紙様式3-2（４・５月）'!Z45="ベア加算"),"",P43*VLOOKUP(N43,'【参考】数式用'!$AD$2:$AH$27,MATCH(O43,'【参考】数式用'!$K$4:$N$4,0)+1,0)),"")</f>
        <v/>
      </c>
      <c r="S43" s="951"/>
      <c r="T43" s="955"/>
      <c r="U43" s="960"/>
      <c r="V43" s="965" t="str">
        <f>IFERROR(IF(AND('別紙様式3-2（４・５月）'!O45="",O43&lt;&gt;""),P43,P43*VLOOKUP(AF43,'【参考】数式用4'!$DC$3:$DZ$106,MATCH(N43,'【参考】数式用4'!$DC$2:$DZ$2,0))),"")</f>
        <v/>
      </c>
      <c r="W43" s="971"/>
      <c r="X43" s="937"/>
      <c r="Y43" s="948" t="str">
        <f>IFERROR(IF(OR('別紙様式3-2（４・５月）'!R45="",'別紙様式3-2（４・５月）'!Z45="ベア加算"),"",X43*VLOOKUP(N43,'【参考】数式用'!$AD$2:$AH$27,MATCH(W43,'【参考】数式用'!$K$4:$N$4,0)+1,0)),"")</f>
        <v/>
      </c>
      <c r="Z43" s="948"/>
      <c r="AA43" s="951"/>
      <c r="AB43" s="955"/>
      <c r="AC43" s="996" t="str">
        <f>IFERROR(IF(AND('別紙様式3-2（４・５月）'!O45="",W43&lt;&gt;"",W43&lt;&gt;"―"),X43,X43*VLOOKUP(AG43,'【参考】数式用4'!$DC$3:$DZ$106,MATCH(N43,'【参考】数式用4'!$DC$2:$DZ$2,0))),"")</f>
        <v/>
      </c>
      <c r="AD43" s="998" t="str">
        <f t="shared" si="0"/>
        <v/>
      </c>
      <c r="AE43" s="884" t="str">
        <f t="shared" si="1"/>
        <v/>
      </c>
      <c r="AF43" s="999" t="str">
        <f>IF(O43="","",'別紙様式3-2（４・５月）'!O45&amp;'別紙様式3-2（４・５月）'!P45&amp;'別紙様式3-2（４・５月）'!Q45&amp;"から"&amp;O43)</f>
        <v/>
      </c>
      <c r="AG43" s="999" t="str">
        <f>IF(OR(W43="",W43="―"),"",'別紙様式3-2（４・５月）'!O45&amp;'別紙様式3-2（４・５月）'!P45&amp;'別紙様式3-2（４・５月）'!Q45&amp;"から"&amp;W43)</f>
        <v/>
      </c>
      <c r="AH43" s="720"/>
      <c r="AI43" s="720"/>
      <c r="AJ43" s="720"/>
      <c r="AK43" s="720"/>
      <c r="AL43" s="720"/>
      <c r="AM43" s="720"/>
      <c r="AN43" s="720"/>
      <c r="AO43" s="720"/>
    </row>
    <row r="44" spans="1:41" s="1" customFormat="1" ht="24.9" customHeight="1">
      <c r="A44" s="894">
        <v>31</v>
      </c>
      <c r="B44" s="742" t="str">
        <f>IF(基本情報入力シート!C83="","",基本情報入力シート!C83)</f>
        <v/>
      </c>
      <c r="C44" s="750"/>
      <c r="D44" s="750"/>
      <c r="E44" s="750"/>
      <c r="F44" s="750"/>
      <c r="G44" s="750"/>
      <c r="H44" s="750"/>
      <c r="I44" s="761"/>
      <c r="J44" s="767" t="str">
        <f>IF(基本情報入力シート!M83="","",基本情報入力シート!M83)</f>
        <v/>
      </c>
      <c r="K44" s="768" t="str">
        <f>IF(基本情報入力シート!R83="","",基本情報入力シート!R83)</f>
        <v/>
      </c>
      <c r="L44" s="768" t="str">
        <f>IF(基本情報入力シート!W83="","",基本情報入力シート!W83)</f>
        <v/>
      </c>
      <c r="M44" s="784" t="str">
        <f>IF(基本情報入力シート!X83="","",基本情報入力シート!X83)</f>
        <v/>
      </c>
      <c r="N44" s="796" t="str">
        <f>IF(基本情報入力シート!Y83="","",基本情報入力シート!Y83)</f>
        <v/>
      </c>
      <c r="O44" s="930"/>
      <c r="P44" s="937"/>
      <c r="Q44" s="941"/>
      <c r="R44" s="948" t="str">
        <f>IFERROR(IF(OR('別紙様式3-2（４・５月）'!R46="",'別紙様式3-2（４・５月）'!Z46="ベア加算"),"",P44*VLOOKUP(N44,'【参考】数式用'!$AD$2:$AH$27,MATCH(O44,'【参考】数式用'!$K$4:$N$4,0)+1,0)),"")</f>
        <v/>
      </c>
      <c r="S44" s="951"/>
      <c r="T44" s="955"/>
      <c r="U44" s="960"/>
      <c r="V44" s="965" t="str">
        <f>IFERROR(IF(AND('別紙様式3-2（４・５月）'!O46="",O44&lt;&gt;""),P44,P44*VLOOKUP(AF44,'【参考】数式用4'!$DC$3:$DZ$106,MATCH(N44,'【参考】数式用4'!$DC$2:$DZ$2,0))),"")</f>
        <v/>
      </c>
      <c r="W44" s="971"/>
      <c r="X44" s="937"/>
      <c r="Y44" s="948" t="str">
        <f>IFERROR(IF(OR('別紙様式3-2（４・５月）'!R46="",'別紙様式3-2（４・５月）'!Z46="ベア加算"),"",X44*VLOOKUP(N44,'【参考】数式用'!$AD$2:$AH$27,MATCH(W44,'【参考】数式用'!$K$4:$N$4,0)+1,0)),"")</f>
        <v/>
      </c>
      <c r="Z44" s="948"/>
      <c r="AA44" s="951"/>
      <c r="AB44" s="955"/>
      <c r="AC44" s="996" t="str">
        <f>IFERROR(IF(AND('別紙様式3-2（４・５月）'!O46="",W44&lt;&gt;"",W44&lt;&gt;"―"),X44,X44*VLOOKUP(AG44,'【参考】数式用4'!$DC$3:$DZ$106,MATCH(N44,'【参考】数式用4'!$DC$2:$DZ$2,0))),"")</f>
        <v/>
      </c>
      <c r="AD44" s="998" t="str">
        <f t="shared" si="0"/>
        <v/>
      </c>
      <c r="AE44" s="884" t="str">
        <f t="shared" si="1"/>
        <v/>
      </c>
      <c r="AF44" s="999" t="str">
        <f>IF(O44="","",'別紙様式3-2（４・５月）'!O46&amp;'別紙様式3-2（４・５月）'!P46&amp;'別紙様式3-2（４・５月）'!Q46&amp;"から"&amp;O44)</f>
        <v/>
      </c>
      <c r="AG44" s="999" t="str">
        <f>IF(OR(W44="",W44="―"),"",'別紙様式3-2（４・５月）'!O46&amp;'別紙様式3-2（４・５月）'!P46&amp;'別紙様式3-2（４・５月）'!Q46&amp;"から"&amp;W44)</f>
        <v/>
      </c>
      <c r="AH44" s="720"/>
      <c r="AI44" s="720"/>
      <c r="AJ44" s="720"/>
      <c r="AK44" s="720"/>
      <c r="AL44" s="720"/>
      <c r="AM44" s="720"/>
      <c r="AN44" s="720"/>
      <c r="AO44" s="720"/>
    </row>
    <row r="45" spans="1:41" s="1" customFormat="1" ht="24.9" customHeight="1">
      <c r="A45" s="894">
        <v>32</v>
      </c>
      <c r="B45" s="742" t="str">
        <f>IF(基本情報入力シート!C84="","",基本情報入力シート!C84)</f>
        <v/>
      </c>
      <c r="C45" s="750"/>
      <c r="D45" s="750"/>
      <c r="E45" s="750"/>
      <c r="F45" s="750"/>
      <c r="G45" s="750"/>
      <c r="H45" s="750"/>
      <c r="I45" s="761"/>
      <c r="J45" s="767" t="str">
        <f>IF(基本情報入力シート!M84="","",基本情報入力シート!M84)</f>
        <v/>
      </c>
      <c r="K45" s="768" t="str">
        <f>IF(基本情報入力シート!R84="","",基本情報入力シート!R84)</f>
        <v/>
      </c>
      <c r="L45" s="768" t="str">
        <f>IF(基本情報入力シート!W84="","",基本情報入力シート!W84)</f>
        <v/>
      </c>
      <c r="M45" s="784" t="str">
        <f>IF(基本情報入力シート!X84="","",基本情報入力シート!X84)</f>
        <v/>
      </c>
      <c r="N45" s="796" t="str">
        <f>IF(基本情報入力シート!Y84="","",基本情報入力シート!Y84)</f>
        <v/>
      </c>
      <c r="O45" s="930"/>
      <c r="P45" s="937"/>
      <c r="Q45" s="941"/>
      <c r="R45" s="948" t="str">
        <f>IFERROR(IF(OR('別紙様式3-2（４・５月）'!R47="",'別紙様式3-2（４・５月）'!Z47="ベア加算"),"",P45*VLOOKUP(N45,'【参考】数式用'!$AD$2:$AH$27,MATCH(O45,'【参考】数式用'!$K$4:$N$4,0)+1,0)),"")</f>
        <v/>
      </c>
      <c r="S45" s="951"/>
      <c r="T45" s="955"/>
      <c r="U45" s="960"/>
      <c r="V45" s="965" t="str">
        <f>IFERROR(IF(AND('別紙様式3-2（４・５月）'!O47="",O45&lt;&gt;""),P45,P45*VLOOKUP(AF45,'【参考】数式用4'!$DC$3:$DZ$106,MATCH(N45,'【参考】数式用4'!$DC$2:$DZ$2,0))),"")</f>
        <v/>
      </c>
      <c r="W45" s="971"/>
      <c r="X45" s="937"/>
      <c r="Y45" s="948" t="str">
        <f>IFERROR(IF(OR('別紙様式3-2（４・５月）'!R47="",'別紙様式3-2（４・５月）'!Z47="ベア加算"),"",X45*VLOOKUP(N45,'【参考】数式用'!$AD$2:$AH$27,MATCH(W45,'【参考】数式用'!$K$4:$N$4,0)+1,0)),"")</f>
        <v/>
      </c>
      <c r="Z45" s="948"/>
      <c r="AA45" s="951"/>
      <c r="AB45" s="955"/>
      <c r="AC45" s="996" t="str">
        <f>IFERROR(IF(AND('別紙様式3-2（４・５月）'!O47="",W45&lt;&gt;"",W45&lt;&gt;"―"),X45,X45*VLOOKUP(AG45,'【参考】数式用4'!$DC$3:$DZ$106,MATCH(N45,'【参考】数式用4'!$DC$2:$DZ$2,0))),"")</f>
        <v/>
      </c>
      <c r="AD45" s="998" t="str">
        <f t="shared" si="0"/>
        <v/>
      </c>
      <c r="AE45" s="884" t="str">
        <f t="shared" si="1"/>
        <v/>
      </c>
      <c r="AF45" s="999" t="str">
        <f>IF(O45="","",'別紙様式3-2（４・５月）'!O47&amp;'別紙様式3-2（４・５月）'!P47&amp;'別紙様式3-2（４・５月）'!Q47&amp;"から"&amp;O45)</f>
        <v/>
      </c>
      <c r="AG45" s="999" t="str">
        <f>IF(OR(W45="",W45="―"),"",'別紙様式3-2（４・５月）'!O47&amp;'別紙様式3-2（４・５月）'!P47&amp;'別紙様式3-2（４・５月）'!Q47&amp;"から"&amp;W45)</f>
        <v/>
      </c>
      <c r="AH45" s="720"/>
      <c r="AI45" s="720"/>
      <c r="AJ45" s="720"/>
      <c r="AK45" s="720"/>
      <c r="AL45" s="720"/>
      <c r="AM45" s="720"/>
      <c r="AN45" s="720"/>
      <c r="AO45" s="720"/>
    </row>
    <row r="46" spans="1:41" s="1" customFormat="1" ht="24.9" customHeight="1">
      <c r="A46" s="894">
        <v>33</v>
      </c>
      <c r="B46" s="742" t="str">
        <f>IF(基本情報入力シート!C85="","",基本情報入力シート!C85)</f>
        <v/>
      </c>
      <c r="C46" s="750"/>
      <c r="D46" s="750"/>
      <c r="E46" s="750"/>
      <c r="F46" s="750"/>
      <c r="G46" s="750"/>
      <c r="H46" s="750"/>
      <c r="I46" s="761"/>
      <c r="J46" s="767" t="str">
        <f>IF(基本情報入力シート!M85="","",基本情報入力シート!M85)</f>
        <v/>
      </c>
      <c r="K46" s="768" t="str">
        <f>IF(基本情報入力シート!R85="","",基本情報入力シート!R85)</f>
        <v/>
      </c>
      <c r="L46" s="768" t="str">
        <f>IF(基本情報入力シート!W85="","",基本情報入力シート!W85)</f>
        <v/>
      </c>
      <c r="M46" s="784" t="str">
        <f>IF(基本情報入力シート!X85="","",基本情報入力シート!X85)</f>
        <v/>
      </c>
      <c r="N46" s="796" t="str">
        <f>IF(基本情報入力シート!Y85="","",基本情報入力シート!Y85)</f>
        <v/>
      </c>
      <c r="O46" s="930"/>
      <c r="P46" s="937"/>
      <c r="Q46" s="941"/>
      <c r="R46" s="948" t="str">
        <f>IFERROR(IF(OR('別紙様式3-2（４・５月）'!R48="",'別紙様式3-2（４・５月）'!Z48="ベア加算"),"",P46*VLOOKUP(N46,'【参考】数式用'!$AD$2:$AH$27,MATCH(O46,'【参考】数式用'!$K$4:$N$4,0)+1,0)),"")</f>
        <v/>
      </c>
      <c r="S46" s="951"/>
      <c r="T46" s="955"/>
      <c r="U46" s="960"/>
      <c r="V46" s="965" t="str">
        <f>IFERROR(IF(AND('別紙様式3-2（４・５月）'!O48="",O46&lt;&gt;""),P46,P46*VLOOKUP(AF46,'【参考】数式用4'!$DC$3:$DZ$106,MATCH(N46,'【参考】数式用4'!$DC$2:$DZ$2,0))),"")</f>
        <v/>
      </c>
      <c r="W46" s="971"/>
      <c r="X46" s="937"/>
      <c r="Y46" s="948" t="str">
        <f>IFERROR(IF(OR('別紙様式3-2（４・５月）'!R48="",'別紙様式3-2（４・５月）'!Z48="ベア加算"),"",X46*VLOOKUP(N46,'【参考】数式用'!$AD$2:$AH$27,MATCH(W46,'【参考】数式用'!$K$4:$N$4,0)+1,0)),"")</f>
        <v/>
      </c>
      <c r="Z46" s="948"/>
      <c r="AA46" s="951"/>
      <c r="AB46" s="955"/>
      <c r="AC46" s="996" t="str">
        <f>IFERROR(IF(AND('別紙様式3-2（４・５月）'!O48="",W46&lt;&gt;"",W46&lt;&gt;"―"),X46,X46*VLOOKUP(AG46,'【参考】数式用4'!$DC$3:$DZ$106,MATCH(N46,'【参考】数式用4'!$DC$2:$DZ$2,0))),"")</f>
        <v/>
      </c>
      <c r="AD46" s="998" t="str">
        <f t="shared" si="0"/>
        <v/>
      </c>
      <c r="AE46" s="884" t="str">
        <f t="shared" si="1"/>
        <v/>
      </c>
      <c r="AF46" s="999" t="str">
        <f>IF(O46="","",'別紙様式3-2（４・５月）'!O48&amp;'別紙様式3-2（４・５月）'!P48&amp;'別紙様式3-2（４・５月）'!Q48&amp;"から"&amp;O46)</f>
        <v/>
      </c>
      <c r="AG46" s="999" t="str">
        <f>IF(OR(W46="",W46="―"),"",'別紙様式3-2（４・５月）'!O48&amp;'別紙様式3-2（４・５月）'!P48&amp;'別紙様式3-2（４・５月）'!Q48&amp;"から"&amp;W46)</f>
        <v/>
      </c>
      <c r="AH46" s="720"/>
      <c r="AI46" s="720"/>
      <c r="AJ46" s="720"/>
      <c r="AK46" s="720"/>
      <c r="AL46" s="720"/>
      <c r="AM46" s="720"/>
      <c r="AN46" s="720"/>
      <c r="AO46" s="720"/>
    </row>
    <row r="47" spans="1:41" s="1" customFormat="1" ht="24.9" customHeight="1">
      <c r="A47" s="894">
        <v>34</v>
      </c>
      <c r="B47" s="742" t="str">
        <f>IF(基本情報入力シート!C86="","",基本情報入力シート!C86)</f>
        <v/>
      </c>
      <c r="C47" s="750"/>
      <c r="D47" s="750"/>
      <c r="E47" s="750"/>
      <c r="F47" s="750"/>
      <c r="G47" s="750"/>
      <c r="H47" s="750"/>
      <c r="I47" s="761"/>
      <c r="J47" s="767" t="str">
        <f>IF(基本情報入力シート!M86="","",基本情報入力シート!M86)</f>
        <v/>
      </c>
      <c r="K47" s="768" t="str">
        <f>IF(基本情報入力シート!R86="","",基本情報入力シート!R86)</f>
        <v/>
      </c>
      <c r="L47" s="768" t="str">
        <f>IF(基本情報入力シート!W86="","",基本情報入力シート!W86)</f>
        <v/>
      </c>
      <c r="M47" s="784" t="str">
        <f>IF(基本情報入力シート!X86="","",基本情報入力シート!X86)</f>
        <v/>
      </c>
      <c r="N47" s="796" t="str">
        <f>IF(基本情報入力シート!Y86="","",基本情報入力シート!Y86)</f>
        <v/>
      </c>
      <c r="O47" s="930"/>
      <c r="P47" s="937"/>
      <c r="Q47" s="941"/>
      <c r="R47" s="948" t="str">
        <f>IFERROR(IF(OR('別紙様式3-2（４・５月）'!R49="",'別紙様式3-2（４・５月）'!Z49="ベア加算"),"",P47*VLOOKUP(N47,'【参考】数式用'!$AD$2:$AH$27,MATCH(O47,'【参考】数式用'!$K$4:$N$4,0)+1,0)),"")</f>
        <v/>
      </c>
      <c r="S47" s="951"/>
      <c r="T47" s="955"/>
      <c r="U47" s="960"/>
      <c r="V47" s="965" t="str">
        <f>IFERROR(IF(AND('別紙様式3-2（４・５月）'!O49="",O47&lt;&gt;""),P47,P47*VLOOKUP(AF47,'【参考】数式用4'!$DC$3:$DZ$106,MATCH(N47,'【参考】数式用4'!$DC$2:$DZ$2,0))),"")</f>
        <v/>
      </c>
      <c r="W47" s="971"/>
      <c r="X47" s="937"/>
      <c r="Y47" s="948" t="str">
        <f>IFERROR(IF(OR('別紙様式3-2（４・５月）'!R49="",'別紙様式3-2（４・５月）'!Z49="ベア加算"),"",X47*VLOOKUP(N47,'【参考】数式用'!$AD$2:$AH$27,MATCH(W47,'【参考】数式用'!$K$4:$N$4,0)+1,0)),"")</f>
        <v/>
      </c>
      <c r="Z47" s="948"/>
      <c r="AA47" s="951"/>
      <c r="AB47" s="955"/>
      <c r="AC47" s="996" t="str">
        <f>IFERROR(IF(AND('別紙様式3-2（４・５月）'!O49="",W47&lt;&gt;"",W47&lt;&gt;"―"),X47,X47*VLOOKUP(AG47,'【参考】数式用4'!$DC$3:$DZ$106,MATCH(N47,'【参考】数式用4'!$DC$2:$DZ$2,0))),"")</f>
        <v/>
      </c>
      <c r="AD47" s="998" t="str">
        <f t="shared" si="0"/>
        <v/>
      </c>
      <c r="AE47" s="884" t="str">
        <f t="shared" si="1"/>
        <v/>
      </c>
      <c r="AF47" s="999" t="str">
        <f>IF(O47="","",'別紙様式3-2（４・５月）'!O49&amp;'別紙様式3-2（４・５月）'!P49&amp;'別紙様式3-2（４・５月）'!Q49&amp;"から"&amp;O47)</f>
        <v/>
      </c>
      <c r="AG47" s="999" t="str">
        <f>IF(OR(W47="",W47="―"),"",'別紙様式3-2（４・５月）'!O49&amp;'別紙様式3-2（４・５月）'!P49&amp;'別紙様式3-2（４・５月）'!Q49&amp;"から"&amp;W47)</f>
        <v/>
      </c>
      <c r="AH47" s="720"/>
      <c r="AI47" s="720"/>
      <c r="AJ47" s="720"/>
      <c r="AK47" s="720"/>
      <c r="AL47" s="720"/>
      <c r="AM47" s="720"/>
      <c r="AN47" s="720"/>
      <c r="AO47" s="720"/>
    </row>
    <row r="48" spans="1:41" s="1" customFormat="1" ht="24.9" customHeight="1">
      <c r="A48" s="894">
        <v>35</v>
      </c>
      <c r="B48" s="742" t="str">
        <f>IF(基本情報入力シート!C87="","",基本情報入力シート!C87)</f>
        <v/>
      </c>
      <c r="C48" s="750"/>
      <c r="D48" s="750"/>
      <c r="E48" s="750"/>
      <c r="F48" s="750"/>
      <c r="G48" s="750"/>
      <c r="H48" s="750"/>
      <c r="I48" s="761"/>
      <c r="J48" s="767" t="str">
        <f>IF(基本情報入力シート!M87="","",基本情報入力シート!M87)</f>
        <v/>
      </c>
      <c r="K48" s="768" t="str">
        <f>IF(基本情報入力シート!R87="","",基本情報入力シート!R87)</f>
        <v/>
      </c>
      <c r="L48" s="768" t="str">
        <f>IF(基本情報入力シート!W87="","",基本情報入力シート!W87)</f>
        <v/>
      </c>
      <c r="M48" s="784" t="str">
        <f>IF(基本情報入力シート!X87="","",基本情報入力シート!X87)</f>
        <v/>
      </c>
      <c r="N48" s="796" t="str">
        <f>IF(基本情報入力シート!Y87="","",基本情報入力シート!Y87)</f>
        <v/>
      </c>
      <c r="O48" s="930"/>
      <c r="P48" s="937"/>
      <c r="Q48" s="941"/>
      <c r="R48" s="948" t="str">
        <f>IFERROR(IF(OR('別紙様式3-2（４・５月）'!R50="",'別紙様式3-2（４・５月）'!Z50="ベア加算"),"",P48*VLOOKUP(N48,'【参考】数式用'!$AD$2:$AH$27,MATCH(O48,'【参考】数式用'!$K$4:$N$4,0)+1,0)),"")</f>
        <v/>
      </c>
      <c r="S48" s="951"/>
      <c r="T48" s="955"/>
      <c r="U48" s="960"/>
      <c r="V48" s="965" t="str">
        <f>IFERROR(IF(AND('別紙様式3-2（４・５月）'!O50="",O48&lt;&gt;""),P48,P48*VLOOKUP(AF48,'【参考】数式用4'!$DC$3:$DZ$106,MATCH(N48,'【参考】数式用4'!$DC$2:$DZ$2,0))),"")</f>
        <v/>
      </c>
      <c r="W48" s="971"/>
      <c r="X48" s="937"/>
      <c r="Y48" s="948" t="str">
        <f>IFERROR(IF(OR('別紙様式3-2（４・５月）'!R50="",'別紙様式3-2（４・５月）'!Z50="ベア加算"),"",X48*VLOOKUP(N48,'【参考】数式用'!$AD$2:$AH$27,MATCH(W48,'【参考】数式用'!$K$4:$N$4,0)+1,0)),"")</f>
        <v/>
      </c>
      <c r="Z48" s="948"/>
      <c r="AA48" s="951"/>
      <c r="AB48" s="955"/>
      <c r="AC48" s="996" t="str">
        <f>IFERROR(IF(AND('別紙様式3-2（４・５月）'!O50="",W48&lt;&gt;"",W48&lt;&gt;"―"),X48,X48*VLOOKUP(AG48,'【参考】数式用4'!$DC$3:$DZ$106,MATCH(N48,'【参考】数式用4'!$DC$2:$DZ$2,0))),"")</f>
        <v/>
      </c>
      <c r="AD48" s="998" t="str">
        <f t="shared" si="0"/>
        <v/>
      </c>
      <c r="AE48" s="884" t="str">
        <f t="shared" si="1"/>
        <v/>
      </c>
      <c r="AF48" s="999" t="str">
        <f>IF(O48="","",'別紙様式3-2（４・５月）'!O50&amp;'別紙様式3-2（４・５月）'!P50&amp;'別紙様式3-2（４・５月）'!Q50&amp;"から"&amp;O48)</f>
        <v/>
      </c>
      <c r="AG48" s="999" t="str">
        <f>IF(OR(W48="",W48="―"),"",'別紙様式3-2（４・５月）'!O50&amp;'別紙様式3-2（４・５月）'!P50&amp;'別紙様式3-2（４・５月）'!Q50&amp;"から"&amp;W48)</f>
        <v/>
      </c>
      <c r="AH48" s="720"/>
      <c r="AI48" s="720"/>
      <c r="AJ48" s="720"/>
      <c r="AK48" s="720"/>
      <c r="AL48" s="720"/>
      <c r="AM48" s="720"/>
      <c r="AN48" s="720"/>
      <c r="AO48" s="720"/>
    </row>
    <row r="49" spans="1:41" s="1" customFormat="1" ht="24.9" customHeight="1">
      <c r="A49" s="894">
        <v>36</v>
      </c>
      <c r="B49" s="742" t="str">
        <f>IF(基本情報入力シート!C88="","",基本情報入力シート!C88)</f>
        <v/>
      </c>
      <c r="C49" s="750"/>
      <c r="D49" s="750"/>
      <c r="E49" s="750"/>
      <c r="F49" s="750"/>
      <c r="G49" s="750"/>
      <c r="H49" s="750"/>
      <c r="I49" s="761"/>
      <c r="J49" s="767" t="str">
        <f>IF(基本情報入力シート!M88="","",基本情報入力シート!M88)</f>
        <v/>
      </c>
      <c r="K49" s="768" t="str">
        <f>IF(基本情報入力シート!R88="","",基本情報入力シート!R88)</f>
        <v/>
      </c>
      <c r="L49" s="768" t="str">
        <f>IF(基本情報入力シート!W88="","",基本情報入力シート!W88)</f>
        <v/>
      </c>
      <c r="M49" s="784" t="str">
        <f>IF(基本情報入力シート!X88="","",基本情報入力シート!X88)</f>
        <v/>
      </c>
      <c r="N49" s="796" t="str">
        <f>IF(基本情報入力シート!Y88="","",基本情報入力シート!Y88)</f>
        <v/>
      </c>
      <c r="O49" s="930"/>
      <c r="P49" s="937"/>
      <c r="Q49" s="941"/>
      <c r="R49" s="948" t="str">
        <f>IFERROR(IF(OR('別紙様式3-2（４・５月）'!R51="",'別紙様式3-2（４・５月）'!Z51="ベア加算"),"",P49*VLOOKUP(N49,'【参考】数式用'!$AD$2:$AH$27,MATCH(O49,'【参考】数式用'!$K$4:$N$4,0)+1,0)),"")</f>
        <v/>
      </c>
      <c r="S49" s="951"/>
      <c r="T49" s="955"/>
      <c r="U49" s="960"/>
      <c r="V49" s="965" t="str">
        <f>IFERROR(IF(AND('別紙様式3-2（４・５月）'!O51="",O49&lt;&gt;""),P49,P49*VLOOKUP(AF49,'【参考】数式用4'!$DC$3:$DZ$106,MATCH(N49,'【参考】数式用4'!$DC$2:$DZ$2,0))),"")</f>
        <v/>
      </c>
      <c r="W49" s="971"/>
      <c r="X49" s="937"/>
      <c r="Y49" s="948" t="str">
        <f>IFERROR(IF(OR('別紙様式3-2（４・５月）'!R51="",'別紙様式3-2（４・５月）'!Z51="ベア加算"),"",X49*VLOOKUP(N49,'【参考】数式用'!$AD$2:$AH$27,MATCH(W49,'【参考】数式用'!$K$4:$N$4,0)+1,0)),"")</f>
        <v/>
      </c>
      <c r="Z49" s="948"/>
      <c r="AA49" s="951"/>
      <c r="AB49" s="955"/>
      <c r="AC49" s="996" t="str">
        <f>IFERROR(IF(AND('別紙様式3-2（４・５月）'!O51="",W49&lt;&gt;"",W49&lt;&gt;"―"),X49,X49*VLOOKUP(AG49,'【参考】数式用4'!$DC$3:$DZ$106,MATCH(N49,'【参考】数式用4'!$DC$2:$DZ$2,0))),"")</f>
        <v/>
      </c>
      <c r="AD49" s="998" t="str">
        <f t="shared" si="0"/>
        <v/>
      </c>
      <c r="AE49" s="884" t="str">
        <f t="shared" si="1"/>
        <v/>
      </c>
      <c r="AF49" s="999" t="str">
        <f>IF(O49="","",'別紙様式3-2（４・５月）'!O51&amp;'別紙様式3-2（４・５月）'!P51&amp;'別紙様式3-2（４・５月）'!Q51&amp;"から"&amp;O49)</f>
        <v/>
      </c>
      <c r="AG49" s="999" t="str">
        <f>IF(OR(W49="",W49="―"),"",'別紙様式3-2（４・５月）'!O51&amp;'別紙様式3-2（４・５月）'!P51&amp;'別紙様式3-2（４・５月）'!Q51&amp;"から"&amp;W49)</f>
        <v/>
      </c>
      <c r="AH49" s="720"/>
      <c r="AI49" s="720"/>
      <c r="AJ49" s="720"/>
      <c r="AK49" s="720"/>
      <c r="AL49" s="720"/>
      <c r="AM49" s="720"/>
      <c r="AN49" s="720"/>
      <c r="AO49" s="720"/>
    </row>
    <row r="50" spans="1:41" s="1" customFormat="1" ht="24.9" customHeight="1">
      <c r="A50" s="894">
        <v>37</v>
      </c>
      <c r="B50" s="742" t="str">
        <f>IF(基本情報入力シート!C89="","",基本情報入力シート!C89)</f>
        <v/>
      </c>
      <c r="C50" s="750"/>
      <c r="D50" s="750"/>
      <c r="E50" s="750"/>
      <c r="F50" s="750"/>
      <c r="G50" s="750"/>
      <c r="H50" s="750"/>
      <c r="I50" s="761"/>
      <c r="J50" s="767" t="str">
        <f>IF(基本情報入力シート!M89="","",基本情報入力シート!M89)</f>
        <v/>
      </c>
      <c r="K50" s="768" t="str">
        <f>IF(基本情報入力シート!R89="","",基本情報入力シート!R89)</f>
        <v/>
      </c>
      <c r="L50" s="768" t="str">
        <f>IF(基本情報入力シート!W89="","",基本情報入力シート!W89)</f>
        <v/>
      </c>
      <c r="M50" s="784" t="str">
        <f>IF(基本情報入力シート!X89="","",基本情報入力シート!X89)</f>
        <v/>
      </c>
      <c r="N50" s="796" t="str">
        <f>IF(基本情報入力シート!Y89="","",基本情報入力シート!Y89)</f>
        <v/>
      </c>
      <c r="O50" s="930"/>
      <c r="P50" s="937"/>
      <c r="Q50" s="941"/>
      <c r="R50" s="948" t="str">
        <f>IFERROR(IF(OR('別紙様式3-2（４・５月）'!R52="",'別紙様式3-2（４・５月）'!Z52="ベア加算"),"",P50*VLOOKUP(N50,'【参考】数式用'!$AD$2:$AH$27,MATCH(O50,'【参考】数式用'!$K$4:$N$4,0)+1,0)),"")</f>
        <v/>
      </c>
      <c r="S50" s="951"/>
      <c r="T50" s="955"/>
      <c r="U50" s="960"/>
      <c r="V50" s="965" t="str">
        <f>IFERROR(IF(AND('別紙様式3-2（４・５月）'!O52="",O50&lt;&gt;""),P50,P50*VLOOKUP(AF50,'【参考】数式用4'!$DC$3:$DZ$106,MATCH(N50,'【参考】数式用4'!$DC$2:$DZ$2,0))),"")</f>
        <v/>
      </c>
      <c r="W50" s="971"/>
      <c r="X50" s="937"/>
      <c r="Y50" s="948" t="str">
        <f>IFERROR(IF(OR('別紙様式3-2（４・５月）'!R52="",'別紙様式3-2（４・５月）'!Z52="ベア加算"),"",X50*VLOOKUP(N50,'【参考】数式用'!$AD$2:$AH$27,MATCH(W50,'【参考】数式用'!$K$4:$N$4,0)+1,0)),"")</f>
        <v/>
      </c>
      <c r="Z50" s="948"/>
      <c r="AA50" s="951"/>
      <c r="AB50" s="955"/>
      <c r="AC50" s="996" t="str">
        <f>IFERROR(IF(AND('別紙様式3-2（４・５月）'!O52="",W50&lt;&gt;"",W50&lt;&gt;"―"),X50,X50*VLOOKUP(AG50,'【参考】数式用4'!$DC$3:$DZ$106,MATCH(N50,'【参考】数式用4'!$DC$2:$DZ$2,0))),"")</f>
        <v/>
      </c>
      <c r="AD50" s="998" t="str">
        <f t="shared" si="0"/>
        <v/>
      </c>
      <c r="AE50" s="884" t="str">
        <f t="shared" si="1"/>
        <v/>
      </c>
      <c r="AF50" s="999" t="str">
        <f>IF(O50="","",'別紙様式3-2（４・５月）'!O52&amp;'別紙様式3-2（４・５月）'!P52&amp;'別紙様式3-2（４・５月）'!Q52&amp;"から"&amp;O50)</f>
        <v/>
      </c>
      <c r="AG50" s="999" t="str">
        <f>IF(OR(W50="",W50="―"),"",'別紙様式3-2（４・５月）'!O52&amp;'別紙様式3-2（４・５月）'!P52&amp;'別紙様式3-2（４・５月）'!Q52&amp;"から"&amp;W50)</f>
        <v/>
      </c>
      <c r="AH50" s="720"/>
      <c r="AI50" s="720"/>
      <c r="AJ50" s="720"/>
      <c r="AK50" s="720"/>
      <c r="AL50" s="720"/>
      <c r="AM50" s="720"/>
      <c r="AN50" s="720"/>
      <c r="AO50" s="720"/>
    </row>
    <row r="51" spans="1:41" s="1" customFormat="1" ht="24.9" customHeight="1">
      <c r="A51" s="894">
        <v>38</v>
      </c>
      <c r="B51" s="742" t="str">
        <f>IF(基本情報入力シート!C90="","",基本情報入力シート!C90)</f>
        <v/>
      </c>
      <c r="C51" s="750"/>
      <c r="D51" s="750"/>
      <c r="E51" s="750"/>
      <c r="F51" s="750"/>
      <c r="G51" s="750"/>
      <c r="H51" s="750"/>
      <c r="I51" s="761"/>
      <c r="J51" s="767" t="str">
        <f>IF(基本情報入力シート!M90="","",基本情報入力シート!M90)</f>
        <v/>
      </c>
      <c r="K51" s="768" t="str">
        <f>IF(基本情報入力シート!R90="","",基本情報入力シート!R90)</f>
        <v/>
      </c>
      <c r="L51" s="768" t="str">
        <f>IF(基本情報入力シート!W90="","",基本情報入力シート!W90)</f>
        <v/>
      </c>
      <c r="M51" s="784" t="str">
        <f>IF(基本情報入力シート!X90="","",基本情報入力シート!X90)</f>
        <v/>
      </c>
      <c r="N51" s="796" t="str">
        <f>IF(基本情報入力シート!Y90="","",基本情報入力シート!Y90)</f>
        <v/>
      </c>
      <c r="O51" s="930"/>
      <c r="P51" s="937"/>
      <c r="Q51" s="941"/>
      <c r="R51" s="948" t="str">
        <f>IFERROR(IF(OR('別紙様式3-2（４・５月）'!R53="",'別紙様式3-2（４・５月）'!Z53="ベア加算"),"",P51*VLOOKUP(N51,'【参考】数式用'!$AD$2:$AH$27,MATCH(O51,'【参考】数式用'!$K$4:$N$4,0)+1,0)),"")</f>
        <v/>
      </c>
      <c r="S51" s="951"/>
      <c r="T51" s="955"/>
      <c r="U51" s="960"/>
      <c r="V51" s="965" t="str">
        <f>IFERROR(IF(AND('別紙様式3-2（４・５月）'!O53="",O51&lt;&gt;""),P51,P51*VLOOKUP(AF51,'【参考】数式用4'!$DC$3:$DZ$106,MATCH(N51,'【参考】数式用4'!$DC$2:$DZ$2,0))),"")</f>
        <v/>
      </c>
      <c r="W51" s="971"/>
      <c r="X51" s="937"/>
      <c r="Y51" s="948" t="str">
        <f>IFERROR(IF(OR('別紙様式3-2（４・５月）'!R53="",'別紙様式3-2（４・５月）'!Z53="ベア加算"),"",X51*VLOOKUP(N51,'【参考】数式用'!$AD$2:$AH$27,MATCH(W51,'【参考】数式用'!$K$4:$N$4,0)+1,0)),"")</f>
        <v/>
      </c>
      <c r="Z51" s="948"/>
      <c r="AA51" s="951"/>
      <c r="AB51" s="955"/>
      <c r="AC51" s="996" t="str">
        <f>IFERROR(IF(AND('別紙様式3-2（４・５月）'!O53="",W51&lt;&gt;"",W51&lt;&gt;"―"),X51,X51*VLOOKUP(AG51,'【参考】数式用4'!$DC$3:$DZ$106,MATCH(N51,'【参考】数式用4'!$DC$2:$DZ$2,0))),"")</f>
        <v/>
      </c>
      <c r="AD51" s="998" t="str">
        <f t="shared" si="0"/>
        <v/>
      </c>
      <c r="AE51" s="884" t="str">
        <f t="shared" si="1"/>
        <v/>
      </c>
      <c r="AF51" s="999" t="str">
        <f>IF(O51="","",'別紙様式3-2（４・５月）'!O53&amp;'別紙様式3-2（４・５月）'!P53&amp;'別紙様式3-2（４・５月）'!Q53&amp;"から"&amp;O51)</f>
        <v/>
      </c>
      <c r="AG51" s="999" t="str">
        <f>IF(OR(W51="",W51="―"),"",'別紙様式3-2（４・５月）'!O53&amp;'別紙様式3-2（４・５月）'!P53&amp;'別紙様式3-2（４・５月）'!Q53&amp;"から"&amp;W51)</f>
        <v/>
      </c>
      <c r="AH51" s="720"/>
      <c r="AI51" s="720"/>
      <c r="AJ51" s="720"/>
      <c r="AK51" s="720"/>
      <c r="AL51" s="720"/>
      <c r="AM51" s="720"/>
      <c r="AN51" s="720"/>
      <c r="AO51" s="720"/>
    </row>
    <row r="52" spans="1:41" s="1" customFormat="1" ht="24.9" customHeight="1">
      <c r="A52" s="894">
        <v>39</v>
      </c>
      <c r="B52" s="742" t="str">
        <f>IF(基本情報入力シート!C91="","",基本情報入力シート!C91)</f>
        <v/>
      </c>
      <c r="C52" s="750"/>
      <c r="D52" s="750"/>
      <c r="E52" s="750"/>
      <c r="F52" s="750"/>
      <c r="G52" s="750"/>
      <c r="H52" s="750"/>
      <c r="I52" s="761"/>
      <c r="J52" s="767" t="str">
        <f>IF(基本情報入力シート!M91="","",基本情報入力シート!M91)</f>
        <v/>
      </c>
      <c r="K52" s="768" t="str">
        <f>IF(基本情報入力シート!R91="","",基本情報入力シート!R91)</f>
        <v/>
      </c>
      <c r="L52" s="768" t="str">
        <f>IF(基本情報入力シート!W91="","",基本情報入力シート!W91)</f>
        <v/>
      </c>
      <c r="M52" s="784" t="str">
        <f>IF(基本情報入力シート!X91="","",基本情報入力シート!X91)</f>
        <v/>
      </c>
      <c r="N52" s="796" t="str">
        <f>IF(基本情報入力シート!Y91="","",基本情報入力シート!Y91)</f>
        <v/>
      </c>
      <c r="O52" s="930"/>
      <c r="P52" s="937"/>
      <c r="Q52" s="941"/>
      <c r="R52" s="948" t="str">
        <f>IFERROR(IF(OR('別紙様式3-2（４・５月）'!R54="",'別紙様式3-2（４・５月）'!Z54="ベア加算"),"",P52*VLOOKUP(N52,'【参考】数式用'!$AD$2:$AH$27,MATCH(O52,'【参考】数式用'!$K$4:$N$4,0)+1,0)),"")</f>
        <v/>
      </c>
      <c r="S52" s="951"/>
      <c r="T52" s="955"/>
      <c r="U52" s="960"/>
      <c r="V52" s="965" t="str">
        <f>IFERROR(IF(AND('別紙様式3-2（４・５月）'!O54="",O52&lt;&gt;""),P52,P52*VLOOKUP(AF52,'【参考】数式用4'!$DC$3:$DZ$106,MATCH(N52,'【参考】数式用4'!$DC$2:$DZ$2,0))),"")</f>
        <v/>
      </c>
      <c r="W52" s="971"/>
      <c r="X52" s="937"/>
      <c r="Y52" s="948" t="str">
        <f>IFERROR(IF(OR('別紙様式3-2（４・５月）'!R54="",'別紙様式3-2（４・５月）'!Z54="ベア加算"),"",X52*VLOOKUP(N52,'【参考】数式用'!$AD$2:$AH$27,MATCH(W52,'【参考】数式用'!$K$4:$N$4,0)+1,0)),"")</f>
        <v/>
      </c>
      <c r="Z52" s="948"/>
      <c r="AA52" s="951"/>
      <c r="AB52" s="955"/>
      <c r="AC52" s="996" t="str">
        <f>IFERROR(IF(AND('別紙様式3-2（４・５月）'!O54="",W52&lt;&gt;"",W52&lt;&gt;"―"),X52,X52*VLOOKUP(AG52,'【参考】数式用4'!$DC$3:$DZ$106,MATCH(N52,'【参考】数式用4'!$DC$2:$DZ$2,0))),"")</f>
        <v/>
      </c>
      <c r="AD52" s="998" t="str">
        <f t="shared" si="0"/>
        <v/>
      </c>
      <c r="AE52" s="884" t="str">
        <f t="shared" si="1"/>
        <v/>
      </c>
      <c r="AF52" s="999" t="str">
        <f>IF(O52="","",'別紙様式3-2（４・５月）'!O54&amp;'別紙様式3-2（４・５月）'!P54&amp;'別紙様式3-2（４・５月）'!Q54&amp;"から"&amp;O52)</f>
        <v/>
      </c>
      <c r="AG52" s="999" t="str">
        <f>IF(OR(W52="",W52="―"),"",'別紙様式3-2（４・５月）'!O54&amp;'別紙様式3-2（４・５月）'!P54&amp;'別紙様式3-2（４・５月）'!Q54&amp;"から"&amp;W52)</f>
        <v/>
      </c>
      <c r="AH52" s="720"/>
      <c r="AI52" s="720"/>
      <c r="AJ52" s="720"/>
      <c r="AK52" s="720"/>
      <c r="AL52" s="720"/>
      <c r="AM52" s="720"/>
      <c r="AN52" s="720"/>
      <c r="AO52" s="720"/>
    </row>
    <row r="53" spans="1:41" s="1" customFormat="1" ht="24.9" customHeight="1">
      <c r="A53" s="894">
        <v>40</v>
      </c>
      <c r="B53" s="742" t="str">
        <f>IF(基本情報入力シート!C92="","",基本情報入力シート!C92)</f>
        <v/>
      </c>
      <c r="C53" s="750"/>
      <c r="D53" s="750"/>
      <c r="E53" s="750"/>
      <c r="F53" s="750"/>
      <c r="G53" s="750"/>
      <c r="H53" s="750"/>
      <c r="I53" s="761"/>
      <c r="J53" s="767" t="str">
        <f>IF(基本情報入力シート!M92="","",基本情報入力シート!M92)</f>
        <v/>
      </c>
      <c r="K53" s="768" t="str">
        <f>IF(基本情報入力シート!R92="","",基本情報入力シート!R92)</f>
        <v/>
      </c>
      <c r="L53" s="768" t="str">
        <f>IF(基本情報入力シート!W92="","",基本情報入力シート!W92)</f>
        <v/>
      </c>
      <c r="M53" s="784" t="str">
        <f>IF(基本情報入力シート!X92="","",基本情報入力シート!X92)</f>
        <v/>
      </c>
      <c r="N53" s="796" t="str">
        <f>IF(基本情報入力シート!Y92="","",基本情報入力シート!Y92)</f>
        <v/>
      </c>
      <c r="O53" s="930"/>
      <c r="P53" s="937"/>
      <c r="Q53" s="941"/>
      <c r="R53" s="948" t="str">
        <f>IFERROR(IF(OR('別紙様式3-2（４・５月）'!R55="",'別紙様式3-2（４・５月）'!Z55="ベア加算"),"",P53*VLOOKUP(N53,'【参考】数式用'!$AD$2:$AH$27,MATCH(O53,'【参考】数式用'!$K$4:$N$4,0)+1,0)),"")</f>
        <v/>
      </c>
      <c r="S53" s="951"/>
      <c r="T53" s="955"/>
      <c r="U53" s="960"/>
      <c r="V53" s="965" t="str">
        <f>IFERROR(IF(AND('別紙様式3-2（４・５月）'!O55="",O53&lt;&gt;""),P53,P53*VLOOKUP(AF53,'【参考】数式用4'!$DC$3:$DZ$106,MATCH(N53,'【参考】数式用4'!$DC$2:$DZ$2,0))),"")</f>
        <v/>
      </c>
      <c r="W53" s="971"/>
      <c r="X53" s="937"/>
      <c r="Y53" s="948" t="str">
        <f>IFERROR(IF(OR('別紙様式3-2（４・５月）'!R55="",'別紙様式3-2（４・５月）'!Z55="ベア加算"),"",X53*VLOOKUP(N53,'【参考】数式用'!$AD$2:$AH$27,MATCH(W53,'【参考】数式用'!$K$4:$N$4,0)+1,0)),"")</f>
        <v/>
      </c>
      <c r="Z53" s="948"/>
      <c r="AA53" s="951"/>
      <c r="AB53" s="955"/>
      <c r="AC53" s="996" t="str">
        <f>IFERROR(IF(AND('別紙様式3-2（４・５月）'!O55="",W53&lt;&gt;"",W53&lt;&gt;"―"),X53,X53*VLOOKUP(AG53,'【参考】数式用4'!$DC$3:$DZ$106,MATCH(N53,'【参考】数式用4'!$DC$2:$DZ$2,0))),"")</f>
        <v/>
      </c>
      <c r="AD53" s="998" t="str">
        <f t="shared" si="0"/>
        <v/>
      </c>
      <c r="AE53" s="884" t="str">
        <f t="shared" si="1"/>
        <v/>
      </c>
      <c r="AF53" s="999" t="str">
        <f>IF(O53="","",'別紙様式3-2（４・５月）'!O55&amp;'別紙様式3-2（４・５月）'!P55&amp;'別紙様式3-2（４・５月）'!Q55&amp;"から"&amp;O53)</f>
        <v/>
      </c>
      <c r="AG53" s="999" t="str">
        <f>IF(OR(W53="",W53="―"),"",'別紙様式3-2（４・５月）'!O55&amp;'別紙様式3-2（４・５月）'!P55&amp;'別紙様式3-2（４・５月）'!Q55&amp;"から"&amp;W53)</f>
        <v/>
      </c>
      <c r="AH53" s="720"/>
      <c r="AI53" s="720"/>
      <c r="AJ53" s="720"/>
      <c r="AK53" s="720"/>
      <c r="AL53" s="720"/>
      <c r="AM53" s="720"/>
      <c r="AN53" s="720"/>
      <c r="AO53" s="720"/>
    </row>
    <row r="54" spans="1:41" s="1" customFormat="1" ht="24.9" customHeight="1">
      <c r="A54" s="894">
        <v>41</v>
      </c>
      <c r="B54" s="742" t="str">
        <f>IF(基本情報入力シート!C93="","",基本情報入力シート!C93)</f>
        <v/>
      </c>
      <c r="C54" s="750"/>
      <c r="D54" s="750"/>
      <c r="E54" s="750"/>
      <c r="F54" s="750"/>
      <c r="G54" s="750"/>
      <c r="H54" s="750"/>
      <c r="I54" s="761"/>
      <c r="J54" s="767" t="str">
        <f>IF(基本情報入力シート!M93="","",基本情報入力シート!M93)</f>
        <v/>
      </c>
      <c r="K54" s="768" t="str">
        <f>IF(基本情報入力シート!R93="","",基本情報入力シート!R93)</f>
        <v/>
      </c>
      <c r="L54" s="768" t="str">
        <f>IF(基本情報入力シート!W93="","",基本情報入力シート!W93)</f>
        <v/>
      </c>
      <c r="M54" s="784" t="str">
        <f>IF(基本情報入力シート!X93="","",基本情報入力シート!X93)</f>
        <v/>
      </c>
      <c r="N54" s="796" t="str">
        <f>IF(基本情報入力シート!Y93="","",基本情報入力シート!Y93)</f>
        <v/>
      </c>
      <c r="O54" s="930"/>
      <c r="P54" s="937"/>
      <c r="Q54" s="941"/>
      <c r="R54" s="948" t="str">
        <f>IFERROR(IF(OR('別紙様式3-2（４・５月）'!R56="",'別紙様式3-2（４・５月）'!Z56="ベア加算"),"",P54*VLOOKUP(N54,'【参考】数式用'!$AD$2:$AH$27,MATCH(O54,'【参考】数式用'!$K$4:$N$4,0)+1,0)),"")</f>
        <v/>
      </c>
      <c r="S54" s="951"/>
      <c r="T54" s="955"/>
      <c r="U54" s="960"/>
      <c r="V54" s="965" t="str">
        <f>IFERROR(IF(AND('別紙様式3-2（４・５月）'!O56="",O54&lt;&gt;""),P54,P54*VLOOKUP(AF54,'【参考】数式用4'!$DC$3:$DZ$106,MATCH(N54,'【参考】数式用4'!$DC$2:$DZ$2,0))),"")</f>
        <v/>
      </c>
      <c r="W54" s="971"/>
      <c r="X54" s="937"/>
      <c r="Y54" s="948" t="str">
        <f>IFERROR(IF(OR('別紙様式3-2（４・５月）'!R56="",'別紙様式3-2（４・５月）'!Z56="ベア加算"),"",X54*VLOOKUP(N54,'【参考】数式用'!$AD$2:$AH$27,MATCH(W54,'【参考】数式用'!$K$4:$N$4,0)+1,0)),"")</f>
        <v/>
      </c>
      <c r="Z54" s="948"/>
      <c r="AA54" s="951"/>
      <c r="AB54" s="955"/>
      <c r="AC54" s="996" t="str">
        <f>IFERROR(IF(AND('別紙様式3-2（４・５月）'!O56="",W54&lt;&gt;"",W54&lt;&gt;"―"),X54,X54*VLOOKUP(AG54,'【参考】数式用4'!$DC$3:$DZ$106,MATCH(N54,'【参考】数式用4'!$DC$2:$DZ$2,0))),"")</f>
        <v/>
      </c>
      <c r="AD54" s="998" t="str">
        <f t="shared" si="0"/>
        <v/>
      </c>
      <c r="AE54" s="884" t="str">
        <f t="shared" si="1"/>
        <v/>
      </c>
      <c r="AF54" s="999" t="str">
        <f>IF(O54="","",'別紙様式3-2（４・５月）'!O56&amp;'別紙様式3-2（４・５月）'!P56&amp;'別紙様式3-2（４・５月）'!Q56&amp;"から"&amp;O54)</f>
        <v/>
      </c>
      <c r="AG54" s="999" t="str">
        <f>IF(OR(W54="",W54="―"),"",'別紙様式3-2（４・５月）'!O56&amp;'別紙様式3-2（４・５月）'!P56&amp;'別紙様式3-2（４・５月）'!Q56&amp;"から"&amp;W54)</f>
        <v/>
      </c>
      <c r="AH54" s="720"/>
      <c r="AI54" s="720"/>
      <c r="AJ54" s="720"/>
      <c r="AK54" s="720"/>
      <c r="AL54" s="720"/>
      <c r="AM54" s="720"/>
      <c r="AN54" s="720"/>
      <c r="AO54" s="720"/>
    </row>
    <row r="55" spans="1:41" s="1" customFormat="1" ht="24.9" customHeight="1">
      <c r="A55" s="894">
        <v>42</v>
      </c>
      <c r="B55" s="742" t="str">
        <f>IF(基本情報入力シート!C94="","",基本情報入力シート!C94)</f>
        <v/>
      </c>
      <c r="C55" s="750"/>
      <c r="D55" s="750"/>
      <c r="E55" s="750"/>
      <c r="F55" s="750"/>
      <c r="G55" s="750"/>
      <c r="H55" s="750"/>
      <c r="I55" s="761"/>
      <c r="J55" s="767" t="str">
        <f>IF(基本情報入力シート!M94="","",基本情報入力シート!M94)</f>
        <v/>
      </c>
      <c r="K55" s="768" t="str">
        <f>IF(基本情報入力シート!R94="","",基本情報入力シート!R94)</f>
        <v/>
      </c>
      <c r="L55" s="768" t="str">
        <f>IF(基本情報入力シート!W94="","",基本情報入力シート!W94)</f>
        <v/>
      </c>
      <c r="M55" s="784" t="str">
        <f>IF(基本情報入力シート!X94="","",基本情報入力シート!X94)</f>
        <v/>
      </c>
      <c r="N55" s="796" t="str">
        <f>IF(基本情報入力シート!Y94="","",基本情報入力シート!Y94)</f>
        <v/>
      </c>
      <c r="O55" s="930"/>
      <c r="P55" s="937"/>
      <c r="Q55" s="941"/>
      <c r="R55" s="948" t="str">
        <f>IFERROR(IF(OR('別紙様式3-2（４・５月）'!R57="",'別紙様式3-2（４・５月）'!Z57="ベア加算"),"",P55*VLOOKUP(N55,'【参考】数式用'!$AD$2:$AH$27,MATCH(O55,'【参考】数式用'!$K$4:$N$4,0)+1,0)),"")</f>
        <v/>
      </c>
      <c r="S55" s="951"/>
      <c r="T55" s="955"/>
      <c r="U55" s="960"/>
      <c r="V55" s="965" t="str">
        <f>IFERROR(IF(AND('別紙様式3-2（４・５月）'!O57="",O55&lt;&gt;""),P55,P55*VLOOKUP(AF55,'【参考】数式用4'!$DC$3:$DZ$106,MATCH(N55,'【参考】数式用4'!$DC$2:$DZ$2,0))),"")</f>
        <v/>
      </c>
      <c r="W55" s="971"/>
      <c r="X55" s="937"/>
      <c r="Y55" s="948" t="str">
        <f>IFERROR(IF(OR('別紙様式3-2（４・５月）'!R57="",'別紙様式3-2（４・５月）'!Z57="ベア加算"),"",X55*VLOOKUP(N55,'【参考】数式用'!$AD$2:$AH$27,MATCH(W55,'【参考】数式用'!$K$4:$N$4,0)+1,0)),"")</f>
        <v/>
      </c>
      <c r="Z55" s="948"/>
      <c r="AA55" s="951"/>
      <c r="AB55" s="955"/>
      <c r="AC55" s="996" t="str">
        <f>IFERROR(IF(AND('別紙様式3-2（４・５月）'!O57="",W55&lt;&gt;"",W55&lt;&gt;"―"),X55,X55*VLOOKUP(AG55,'【参考】数式用4'!$DC$3:$DZ$106,MATCH(N55,'【参考】数式用4'!$DC$2:$DZ$2,0))),"")</f>
        <v/>
      </c>
      <c r="AD55" s="998" t="str">
        <f t="shared" si="0"/>
        <v/>
      </c>
      <c r="AE55" s="884" t="str">
        <f t="shared" si="1"/>
        <v/>
      </c>
      <c r="AF55" s="999" t="str">
        <f>IF(O55="","",'別紙様式3-2（４・５月）'!O57&amp;'別紙様式3-2（４・５月）'!P57&amp;'別紙様式3-2（４・５月）'!Q57&amp;"から"&amp;O55)</f>
        <v/>
      </c>
      <c r="AG55" s="999" t="str">
        <f>IF(OR(W55="",W55="―"),"",'別紙様式3-2（４・５月）'!O57&amp;'別紙様式3-2（４・５月）'!P57&amp;'別紙様式3-2（４・５月）'!Q57&amp;"から"&amp;W55)</f>
        <v/>
      </c>
      <c r="AH55" s="720"/>
      <c r="AI55" s="720"/>
      <c r="AJ55" s="720"/>
      <c r="AK55" s="720"/>
      <c r="AL55" s="720"/>
      <c r="AM55" s="720"/>
      <c r="AN55" s="720"/>
      <c r="AO55" s="720"/>
    </row>
    <row r="56" spans="1:41" s="1" customFormat="1" ht="24.9" customHeight="1">
      <c r="A56" s="894">
        <v>43</v>
      </c>
      <c r="B56" s="742" t="str">
        <f>IF(基本情報入力シート!C95="","",基本情報入力シート!C95)</f>
        <v/>
      </c>
      <c r="C56" s="750"/>
      <c r="D56" s="750"/>
      <c r="E56" s="750"/>
      <c r="F56" s="750"/>
      <c r="G56" s="750"/>
      <c r="H56" s="750"/>
      <c r="I56" s="761"/>
      <c r="J56" s="767" t="str">
        <f>IF(基本情報入力シート!M95="","",基本情報入力シート!M95)</f>
        <v/>
      </c>
      <c r="K56" s="768" t="str">
        <f>IF(基本情報入力シート!R95="","",基本情報入力シート!R95)</f>
        <v/>
      </c>
      <c r="L56" s="768" t="str">
        <f>IF(基本情報入力シート!W95="","",基本情報入力シート!W95)</f>
        <v/>
      </c>
      <c r="M56" s="784" t="str">
        <f>IF(基本情報入力シート!X95="","",基本情報入力シート!X95)</f>
        <v/>
      </c>
      <c r="N56" s="796" t="str">
        <f>IF(基本情報入力シート!Y95="","",基本情報入力シート!Y95)</f>
        <v/>
      </c>
      <c r="O56" s="930"/>
      <c r="P56" s="937"/>
      <c r="Q56" s="941"/>
      <c r="R56" s="948" t="str">
        <f>IFERROR(IF(OR('別紙様式3-2（４・５月）'!R58="",'別紙様式3-2（４・５月）'!Z58="ベア加算"),"",P56*VLOOKUP(N56,'【参考】数式用'!$AD$2:$AH$27,MATCH(O56,'【参考】数式用'!$K$4:$N$4,0)+1,0)),"")</f>
        <v/>
      </c>
      <c r="S56" s="951"/>
      <c r="T56" s="955"/>
      <c r="U56" s="960"/>
      <c r="V56" s="965" t="str">
        <f>IFERROR(IF(AND('別紙様式3-2（４・５月）'!O58="",O56&lt;&gt;""),P56,P56*VLOOKUP(AF56,'【参考】数式用4'!$DC$3:$DZ$106,MATCH(N56,'【参考】数式用4'!$DC$2:$DZ$2,0))),"")</f>
        <v/>
      </c>
      <c r="W56" s="971"/>
      <c r="X56" s="937"/>
      <c r="Y56" s="948" t="str">
        <f>IFERROR(IF(OR('別紙様式3-2（４・５月）'!R58="",'別紙様式3-2（４・５月）'!Z58="ベア加算"),"",X56*VLOOKUP(N56,'【参考】数式用'!$AD$2:$AH$27,MATCH(W56,'【参考】数式用'!$K$4:$N$4,0)+1,0)),"")</f>
        <v/>
      </c>
      <c r="Z56" s="948"/>
      <c r="AA56" s="951"/>
      <c r="AB56" s="955"/>
      <c r="AC56" s="996" t="str">
        <f>IFERROR(IF(AND('別紙様式3-2（４・５月）'!O58="",W56&lt;&gt;"",W56&lt;&gt;"―"),X56,X56*VLOOKUP(AG56,'【参考】数式用4'!$DC$3:$DZ$106,MATCH(N56,'【参考】数式用4'!$DC$2:$DZ$2,0))),"")</f>
        <v/>
      </c>
      <c r="AD56" s="998" t="str">
        <f t="shared" si="0"/>
        <v/>
      </c>
      <c r="AE56" s="884" t="str">
        <f t="shared" si="1"/>
        <v/>
      </c>
      <c r="AF56" s="999" t="str">
        <f>IF(O56="","",'別紙様式3-2（４・５月）'!O58&amp;'別紙様式3-2（４・５月）'!P58&amp;'別紙様式3-2（４・５月）'!Q58&amp;"から"&amp;O56)</f>
        <v/>
      </c>
      <c r="AG56" s="999" t="str">
        <f>IF(OR(W56="",W56="―"),"",'別紙様式3-2（４・５月）'!O58&amp;'別紙様式3-2（４・５月）'!P58&amp;'別紙様式3-2（４・５月）'!Q58&amp;"から"&amp;W56)</f>
        <v/>
      </c>
      <c r="AH56" s="720"/>
      <c r="AI56" s="720"/>
      <c r="AJ56" s="720"/>
      <c r="AK56" s="720"/>
      <c r="AL56" s="720"/>
      <c r="AM56" s="720"/>
      <c r="AN56" s="720"/>
      <c r="AO56" s="720"/>
    </row>
    <row r="57" spans="1:41" s="1" customFormat="1" ht="24.9" customHeight="1">
      <c r="A57" s="894">
        <v>44</v>
      </c>
      <c r="B57" s="742" t="str">
        <f>IF(基本情報入力シート!C96="","",基本情報入力シート!C96)</f>
        <v/>
      </c>
      <c r="C57" s="750"/>
      <c r="D57" s="750"/>
      <c r="E57" s="750"/>
      <c r="F57" s="750"/>
      <c r="G57" s="750"/>
      <c r="H57" s="750"/>
      <c r="I57" s="761"/>
      <c r="J57" s="767" t="str">
        <f>IF(基本情報入力シート!M96="","",基本情報入力シート!M96)</f>
        <v/>
      </c>
      <c r="K57" s="768" t="str">
        <f>IF(基本情報入力シート!R96="","",基本情報入力シート!R96)</f>
        <v/>
      </c>
      <c r="L57" s="768" t="str">
        <f>IF(基本情報入力シート!W96="","",基本情報入力シート!W96)</f>
        <v/>
      </c>
      <c r="M57" s="784" t="str">
        <f>IF(基本情報入力シート!X96="","",基本情報入力シート!X96)</f>
        <v/>
      </c>
      <c r="N57" s="796" t="str">
        <f>IF(基本情報入力シート!Y96="","",基本情報入力シート!Y96)</f>
        <v/>
      </c>
      <c r="O57" s="930"/>
      <c r="P57" s="937"/>
      <c r="Q57" s="941"/>
      <c r="R57" s="948" t="str">
        <f>IFERROR(IF(OR('別紙様式3-2（４・５月）'!R59="",'別紙様式3-2（４・５月）'!Z59="ベア加算"),"",P57*VLOOKUP(N57,'【参考】数式用'!$AD$2:$AH$27,MATCH(O57,'【参考】数式用'!$K$4:$N$4,0)+1,0)),"")</f>
        <v/>
      </c>
      <c r="S57" s="951"/>
      <c r="T57" s="955"/>
      <c r="U57" s="960"/>
      <c r="V57" s="965" t="str">
        <f>IFERROR(IF(AND('別紙様式3-2（４・５月）'!O59="",O57&lt;&gt;""),P57,P57*VLOOKUP(AF57,'【参考】数式用4'!$DC$3:$DZ$106,MATCH(N57,'【参考】数式用4'!$DC$2:$DZ$2,0))),"")</f>
        <v/>
      </c>
      <c r="W57" s="971"/>
      <c r="X57" s="937"/>
      <c r="Y57" s="948" t="str">
        <f>IFERROR(IF(OR('別紙様式3-2（４・５月）'!R59="",'別紙様式3-2（４・５月）'!Z59="ベア加算"),"",X57*VLOOKUP(N57,'【参考】数式用'!$AD$2:$AH$27,MATCH(W57,'【参考】数式用'!$K$4:$N$4,0)+1,0)),"")</f>
        <v/>
      </c>
      <c r="Z57" s="948"/>
      <c r="AA57" s="951"/>
      <c r="AB57" s="955"/>
      <c r="AC57" s="996" t="str">
        <f>IFERROR(IF(AND('別紙様式3-2（４・５月）'!O59="",W57&lt;&gt;"",W57&lt;&gt;"―"),X57,X57*VLOOKUP(AG57,'【参考】数式用4'!$DC$3:$DZ$106,MATCH(N57,'【参考】数式用4'!$DC$2:$DZ$2,0))),"")</f>
        <v/>
      </c>
      <c r="AD57" s="998" t="str">
        <f t="shared" si="0"/>
        <v/>
      </c>
      <c r="AE57" s="884" t="str">
        <f t="shared" si="1"/>
        <v/>
      </c>
      <c r="AF57" s="999" t="str">
        <f>IF(O57="","",'別紙様式3-2（４・５月）'!O59&amp;'別紙様式3-2（４・５月）'!P59&amp;'別紙様式3-2（４・５月）'!Q59&amp;"から"&amp;O57)</f>
        <v/>
      </c>
      <c r="AG57" s="999" t="str">
        <f>IF(OR(W57="",W57="―"),"",'別紙様式3-2（４・５月）'!O59&amp;'別紙様式3-2（４・５月）'!P59&amp;'別紙様式3-2（４・５月）'!Q59&amp;"から"&amp;W57)</f>
        <v/>
      </c>
      <c r="AH57" s="720"/>
      <c r="AI57" s="720"/>
      <c r="AJ57" s="720"/>
      <c r="AK57" s="720"/>
      <c r="AL57" s="720"/>
      <c r="AM57" s="720"/>
      <c r="AN57" s="720"/>
      <c r="AO57" s="720"/>
    </row>
    <row r="58" spans="1:41" s="1" customFormat="1" ht="24.9" customHeight="1">
      <c r="A58" s="894">
        <v>45</v>
      </c>
      <c r="B58" s="742" t="str">
        <f>IF(基本情報入力シート!C97="","",基本情報入力シート!C97)</f>
        <v/>
      </c>
      <c r="C58" s="750"/>
      <c r="D58" s="750"/>
      <c r="E58" s="750"/>
      <c r="F58" s="750"/>
      <c r="G58" s="750"/>
      <c r="H58" s="750"/>
      <c r="I58" s="761"/>
      <c r="J58" s="767" t="str">
        <f>IF(基本情報入力シート!M97="","",基本情報入力シート!M97)</f>
        <v/>
      </c>
      <c r="K58" s="768" t="str">
        <f>IF(基本情報入力シート!R97="","",基本情報入力シート!R97)</f>
        <v/>
      </c>
      <c r="L58" s="768" t="str">
        <f>IF(基本情報入力シート!W97="","",基本情報入力シート!W97)</f>
        <v/>
      </c>
      <c r="M58" s="784" t="str">
        <f>IF(基本情報入力シート!X97="","",基本情報入力シート!X97)</f>
        <v/>
      </c>
      <c r="N58" s="796" t="str">
        <f>IF(基本情報入力シート!Y97="","",基本情報入力シート!Y97)</f>
        <v/>
      </c>
      <c r="O58" s="930"/>
      <c r="P58" s="937"/>
      <c r="Q58" s="941"/>
      <c r="R58" s="948" t="str">
        <f>IFERROR(IF(OR('別紙様式3-2（４・５月）'!R60="",'別紙様式3-2（４・５月）'!Z60="ベア加算"),"",P58*VLOOKUP(N58,'【参考】数式用'!$AD$2:$AH$27,MATCH(O58,'【参考】数式用'!$K$4:$N$4,0)+1,0)),"")</f>
        <v/>
      </c>
      <c r="S58" s="951"/>
      <c r="T58" s="955"/>
      <c r="U58" s="960"/>
      <c r="V58" s="965" t="str">
        <f>IFERROR(IF(AND('別紙様式3-2（４・５月）'!O60="",O58&lt;&gt;""),P58,P58*VLOOKUP(AF58,'【参考】数式用4'!$DC$3:$DZ$106,MATCH(N58,'【参考】数式用4'!$DC$2:$DZ$2,0))),"")</f>
        <v/>
      </c>
      <c r="W58" s="971"/>
      <c r="X58" s="937"/>
      <c r="Y58" s="948" t="str">
        <f>IFERROR(IF(OR('別紙様式3-2（４・５月）'!R60="",'別紙様式3-2（４・５月）'!Z60="ベア加算"),"",X58*VLOOKUP(N58,'【参考】数式用'!$AD$2:$AH$27,MATCH(W58,'【参考】数式用'!$K$4:$N$4,0)+1,0)),"")</f>
        <v/>
      </c>
      <c r="Z58" s="948"/>
      <c r="AA58" s="951"/>
      <c r="AB58" s="955"/>
      <c r="AC58" s="996" t="str">
        <f>IFERROR(IF(AND('別紙様式3-2（４・５月）'!O60="",W58&lt;&gt;"",W58&lt;&gt;"―"),X58,X58*VLOOKUP(AG58,'【参考】数式用4'!$DC$3:$DZ$106,MATCH(N58,'【参考】数式用4'!$DC$2:$DZ$2,0))),"")</f>
        <v/>
      </c>
      <c r="AD58" s="998" t="str">
        <f t="shared" si="0"/>
        <v/>
      </c>
      <c r="AE58" s="884" t="str">
        <f t="shared" si="1"/>
        <v/>
      </c>
      <c r="AF58" s="999" t="str">
        <f>IF(O58="","",'別紙様式3-2（４・５月）'!O60&amp;'別紙様式3-2（４・５月）'!P60&amp;'別紙様式3-2（４・５月）'!Q60&amp;"から"&amp;O58)</f>
        <v/>
      </c>
      <c r="AG58" s="999" t="str">
        <f>IF(OR(W58="",W58="―"),"",'別紙様式3-2（４・５月）'!O60&amp;'別紙様式3-2（４・５月）'!P60&amp;'別紙様式3-2（４・５月）'!Q60&amp;"から"&amp;W58)</f>
        <v/>
      </c>
      <c r="AH58" s="720"/>
      <c r="AI58" s="720"/>
      <c r="AJ58" s="720"/>
      <c r="AK58" s="720"/>
      <c r="AL58" s="720"/>
      <c r="AM58" s="720"/>
      <c r="AN58" s="720"/>
      <c r="AO58" s="720"/>
    </row>
    <row r="59" spans="1:41" s="1" customFormat="1" ht="24.9" customHeight="1">
      <c r="A59" s="894">
        <v>46</v>
      </c>
      <c r="B59" s="742" t="str">
        <f>IF(基本情報入力シート!C98="","",基本情報入力シート!C98)</f>
        <v/>
      </c>
      <c r="C59" s="750"/>
      <c r="D59" s="750"/>
      <c r="E59" s="750"/>
      <c r="F59" s="750"/>
      <c r="G59" s="750"/>
      <c r="H59" s="750"/>
      <c r="I59" s="761"/>
      <c r="J59" s="767" t="str">
        <f>IF(基本情報入力シート!M98="","",基本情報入力シート!M98)</f>
        <v/>
      </c>
      <c r="K59" s="768" t="str">
        <f>IF(基本情報入力シート!R98="","",基本情報入力シート!R98)</f>
        <v/>
      </c>
      <c r="L59" s="768" t="str">
        <f>IF(基本情報入力シート!W98="","",基本情報入力シート!W98)</f>
        <v/>
      </c>
      <c r="M59" s="784" t="str">
        <f>IF(基本情報入力シート!X98="","",基本情報入力シート!X98)</f>
        <v/>
      </c>
      <c r="N59" s="796" t="str">
        <f>IF(基本情報入力シート!Y98="","",基本情報入力シート!Y98)</f>
        <v/>
      </c>
      <c r="O59" s="930"/>
      <c r="P59" s="937"/>
      <c r="Q59" s="941"/>
      <c r="R59" s="948" t="str">
        <f>IFERROR(IF(OR('別紙様式3-2（４・５月）'!R61="",'別紙様式3-2（４・５月）'!Z61="ベア加算"),"",P59*VLOOKUP(N59,'【参考】数式用'!$AD$2:$AH$27,MATCH(O59,'【参考】数式用'!$K$4:$N$4,0)+1,0)),"")</f>
        <v/>
      </c>
      <c r="S59" s="951"/>
      <c r="T59" s="955"/>
      <c r="U59" s="960"/>
      <c r="V59" s="965" t="str">
        <f>IFERROR(IF(AND('別紙様式3-2（４・５月）'!O61="",O59&lt;&gt;""),P59,P59*VLOOKUP(AF59,'【参考】数式用4'!$DC$3:$DZ$106,MATCH(N59,'【参考】数式用4'!$DC$2:$DZ$2,0))),"")</f>
        <v/>
      </c>
      <c r="W59" s="971"/>
      <c r="X59" s="937"/>
      <c r="Y59" s="948" t="str">
        <f>IFERROR(IF(OR('別紙様式3-2（４・５月）'!R61="",'別紙様式3-2（４・５月）'!Z61="ベア加算"),"",X59*VLOOKUP(N59,'【参考】数式用'!$AD$2:$AH$27,MATCH(W59,'【参考】数式用'!$K$4:$N$4,0)+1,0)),"")</f>
        <v/>
      </c>
      <c r="Z59" s="948"/>
      <c r="AA59" s="951"/>
      <c r="AB59" s="955"/>
      <c r="AC59" s="996" t="str">
        <f>IFERROR(IF(AND('別紙様式3-2（４・５月）'!O61="",W59&lt;&gt;"",W59&lt;&gt;"―"),X59,X59*VLOOKUP(AG59,'【参考】数式用4'!$DC$3:$DZ$106,MATCH(N59,'【参考】数式用4'!$DC$2:$DZ$2,0))),"")</f>
        <v/>
      </c>
      <c r="AD59" s="998" t="str">
        <f t="shared" si="0"/>
        <v/>
      </c>
      <c r="AE59" s="884" t="str">
        <f t="shared" si="1"/>
        <v/>
      </c>
      <c r="AF59" s="999" t="str">
        <f>IF(O59="","",'別紙様式3-2（４・５月）'!O61&amp;'別紙様式3-2（４・５月）'!P61&amp;'別紙様式3-2（４・５月）'!Q61&amp;"から"&amp;O59)</f>
        <v/>
      </c>
      <c r="AG59" s="999" t="str">
        <f>IF(OR(W59="",W59="―"),"",'別紙様式3-2（４・５月）'!O61&amp;'別紙様式3-2（４・５月）'!P61&amp;'別紙様式3-2（４・５月）'!Q61&amp;"から"&amp;W59)</f>
        <v/>
      </c>
      <c r="AH59" s="720"/>
      <c r="AI59" s="720"/>
      <c r="AJ59" s="720"/>
      <c r="AK59" s="720"/>
      <c r="AL59" s="720"/>
      <c r="AM59" s="720"/>
      <c r="AN59" s="720"/>
      <c r="AO59" s="720"/>
    </row>
    <row r="60" spans="1:41" s="1" customFormat="1" ht="24.9" customHeight="1">
      <c r="A60" s="894">
        <v>47</v>
      </c>
      <c r="B60" s="742" t="str">
        <f>IF(基本情報入力シート!C99="","",基本情報入力シート!C99)</f>
        <v/>
      </c>
      <c r="C60" s="750"/>
      <c r="D60" s="750"/>
      <c r="E60" s="750"/>
      <c r="F60" s="750"/>
      <c r="G60" s="750"/>
      <c r="H60" s="750"/>
      <c r="I60" s="761"/>
      <c r="J60" s="767" t="str">
        <f>IF(基本情報入力シート!M99="","",基本情報入力シート!M99)</f>
        <v/>
      </c>
      <c r="K60" s="768" t="str">
        <f>IF(基本情報入力シート!R99="","",基本情報入力シート!R99)</f>
        <v/>
      </c>
      <c r="L60" s="768" t="str">
        <f>IF(基本情報入力シート!W99="","",基本情報入力シート!W99)</f>
        <v/>
      </c>
      <c r="M60" s="784" t="str">
        <f>IF(基本情報入力シート!X99="","",基本情報入力シート!X99)</f>
        <v/>
      </c>
      <c r="N60" s="796" t="str">
        <f>IF(基本情報入力シート!Y99="","",基本情報入力シート!Y99)</f>
        <v/>
      </c>
      <c r="O60" s="930"/>
      <c r="P60" s="937"/>
      <c r="Q60" s="941"/>
      <c r="R60" s="948" t="str">
        <f>IFERROR(IF(OR('別紙様式3-2（４・５月）'!R62="",'別紙様式3-2（４・５月）'!Z62="ベア加算"),"",P60*VLOOKUP(N60,'【参考】数式用'!$AD$2:$AH$27,MATCH(O60,'【参考】数式用'!$K$4:$N$4,0)+1,0)),"")</f>
        <v/>
      </c>
      <c r="S60" s="951"/>
      <c r="T60" s="955"/>
      <c r="U60" s="960"/>
      <c r="V60" s="965" t="str">
        <f>IFERROR(IF(AND('別紙様式3-2（４・５月）'!O62="",O60&lt;&gt;""),P60,P60*VLOOKUP(AF60,'【参考】数式用4'!$DC$3:$DZ$106,MATCH(N60,'【参考】数式用4'!$DC$2:$DZ$2,0))),"")</f>
        <v/>
      </c>
      <c r="W60" s="971"/>
      <c r="X60" s="937"/>
      <c r="Y60" s="948" t="str">
        <f>IFERROR(IF(OR('別紙様式3-2（４・５月）'!R62="",'別紙様式3-2（４・５月）'!Z62="ベア加算"),"",X60*VLOOKUP(N60,'【参考】数式用'!$AD$2:$AH$27,MATCH(W60,'【参考】数式用'!$K$4:$N$4,0)+1,0)),"")</f>
        <v/>
      </c>
      <c r="Z60" s="948"/>
      <c r="AA60" s="951"/>
      <c r="AB60" s="955"/>
      <c r="AC60" s="996" t="str">
        <f>IFERROR(IF(AND('別紙様式3-2（４・５月）'!O62="",W60&lt;&gt;"",W60&lt;&gt;"―"),X60,X60*VLOOKUP(AG60,'【参考】数式用4'!$DC$3:$DZ$106,MATCH(N60,'【参考】数式用4'!$DC$2:$DZ$2,0))),"")</f>
        <v/>
      </c>
      <c r="AD60" s="998" t="str">
        <f t="shared" si="0"/>
        <v/>
      </c>
      <c r="AE60" s="884" t="str">
        <f t="shared" si="1"/>
        <v/>
      </c>
      <c r="AF60" s="999" t="str">
        <f>IF(O60="","",'別紙様式3-2（４・５月）'!O62&amp;'別紙様式3-2（４・５月）'!P62&amp;'別紙様式3-2（４・５月）'!Q62&amp;"から"&amp;O60)</f>
        <v/>
      </c>
      <c r="AG60" s="999" t="str">
        <f>IF(OR(W60="",W60="―"),"",'別紙様式3-2（４・５月）'!O62&amp;'別紙様式3-2（４・５月）'!P62&amp;'別紙様式3-2（４・５月）'!Q62&amp;"から"&amp;W60)</f>
        <v/>
      </c>
      <c r="AH60" s="720"/>
      <c r="AI60" s="720"/>
      <c r="AJ60" s="720"/>
      <c r="AK60" s="720"/>
      <c r="AL60" s="720"/>
      <c r="AM60" s="720"/>
      <c r="AN60" s="720"/>
      <c r="AO60" s="720"/>
    </row>
    <row r="61" spans="1:41" s="1" customFormat="1" ht="24.9" customHeight="1">
      <c r="A61" s="894">
        <v>48</v>
      </c>
      <c r="B61" s="742" t="str">
        <f>IF(基本情報入力シート!C100="","",基本情報入力シート!C100)</f>
        <v/>
      </c>
      <c r="C61" s="750"/>
      <c r="D61" s="750"/>
      <c r="E61" s="750"/>
      <c r="F61" s="750"/>
      <c r="G61" s="750"/>
      <c r="H61" s="750"/>
      <c r="I61" s="761"/>
      <c r="J61" s="767" t="str">
        <f>IF(基本情報入力シート!M100="","",基本情報入力シート!M100)</f>
        <v/>
      </c>
      <c r="K61" s="768" t="str">
        <f>IF(基本情報入力シート!R100="","",基本情報入力シート!R100)</f>
        <v/>
      </c>
      <c r="L61" s="768" t="str">
        <f>IF(基本情報入力シート!W100="","",基本情報入力シート!W100)</f>
        <v/>
      </c>
      <c r="M61" s="784" t="str">
        <f>IF(基本情報入力シート!X100="","",基本情報入力シート!X100)</f>
        <v/>
      </c>
      <c r="N61" s="796" t="str">
        <f>IF(基本情報入力シート!Y100="","",基本情報入力シート!Y100)</f>
        <v/>
      </c>
      <c r="O61" s="930"/>
      <c r="P61" s="937"/>
      <c r="Q61" s="941"/>
      <c r="R61" s="948" t="str">
        <f>IFERROR(IF(OR('別紙様式3-2（４・５月）'!R63="",'別紙様式3-2（４・５月）'!Z63="ベア加算"),"",P61*VLOOKUP(N61,'【参考】数式用'!$AD$2:$AH$27,MATCH(O61,'【参考】数式用'!$K$4:$N$4,0)+1,0)),"")</f>
        <v/>
      </c>
      <c r="S61" s="951"/>
      <c r="T61" s="955"/>
      <c r="U61" s="960"/>
      <c r="V61" s="965" t="str">
        <f>IFERROR(IF(AND('別紙様式3-2（４・５月）'!O63="",O61&lt;&gt;""),P61,P61*VLOOKUP(AF61,'【参考】数式用4'!$DC$3:$DZ$106,MATCH(N61,'【参考】数式用4'!$DC$2:$DZ$2,0))),"")</f>
        <v/>
      </c>
      <c r="W61" s="971"/>
      <c r="X61" s="937"/>
      <c r="Y61" s="948" t="str">
        <f>IFERROR(IF(OR('別紙様式3-2（４・５月）'!R63="",'別紙様式3-2（４・５月）'!Z63="ベア加算"),"",X61*VLOOKUP(N61,'【参考】数式用'!$AD$2:$AH$27,MATCH(W61,'【参考】数式用'!$K$4:$N$4,0)+1,0)),"")</f>
        <v/>
      </c>
      <c r="Z61" s="948"/>
      <c r="AA61" s="951"/>
      <c r="AB61" s="955"/>
      <c r="AC61" s="996" t="str">
        <f>IFERROR(IF(AND('別紙様式3-2（４・５月）'!O63="",W61&lt;&gt;"",W61&lt;&gt;"―"),X61,X61*VLOOKUP(AG61,'【参考】数式用4'!$DC$3:$DZ$106,MATCH(N61,'【参考】数式用4'!$DC$2:$DZ$2,0))),"")</f>
        <v/>
      </c>
      <c r="AD61" s="998" t="str">
        <f t="shared" si="0"/>
        <v/>
      </c>
      <c r="AE61" s="884" t="str">
        <f t="shared" si="1"/>
        <v/>
      </c>
      <c r="AF61" s="999" t="str">
        <f>IF(O61="","",'別紙様式3-2（４・５月）'!O63&amp;'別紙様式3-2（４・５月）'!P63&amp;'別紙様式3-2（４・５月）'!Q63&amp;"から"&amp;O61)</f>
        <v/>
      </c>
      <c r="AG61" s="999" t="str">
        <f>IF(OR(W61="",W61="―"),"",'別紙様式3-2（４・５月）'!O63&amp;'別紙様式3-2（４・５月）'!P63&amp;'別紙様式3-2（４・５月）'!Q63&amp;"から"&amp;W61)</f>
        <v/>
      </c>
      <c r="AH61" s="720"/>
      <c r="AI61" s="720"/>
      <c r="AJ61" s="720"/>
      <c r="AK61" s="720"/>
      <c r="AL61" s="720"/>
      <c r="AM61" s="720"/>
      <c r="AN61" s="720"/>
      <c r="AO61" s="720"/>
    </row>
    <row r="62" spans="1:41" s="1" customFormat="1" ht="24.9" customHeight="1">
      <c r="A62" s="894">
        <v>49</v>
      </c>
      <c r="B62" s="742" t="str">
        <f>IF(基本情報入力シート!C101="","",基本情報入力シート!C101)</f>
        <v/>
      </c>
      <c r="C62" s="750"/>
      <c r="D62" s="750"/>
      <c r="E62" s="750"/>
      <c r="F62" s="750"/>
      <c r="G62" s="750"/>
      <c r="H62" s="750"/>
      <c r="I62" s="761"/>
      <c r="J62" s="767" t="str">
        <f>IF(基本情報入力シート!M101="","",基本情報入力シート!M101)</f>
        <v/>
      </c>
      <c r="K62" s="768" t="str">
        <f>IF(基本情報入力シート!R101="","",基本情報入力シート!R101)</f>
        <v/>
      </c>
      <c r="L62" s="768" t="str">
        <f>IF(基本情報入力シート!W101="","",基本情報入力シート!W101)</f>
        <v/>
      </c>
      <c r="M62" s="784" t="str">
        <f>IF(基本情報入力シート!X101="","",基本情報入力シート!X101)</f>
        <v/>
      </c>
      <c r="N62" s="796" t="str">
        <f>IF(基本情報入力シート!Y101="","",基本情報入力シート!Y101)</f>
        <v/>
      </c>
      <c r="O62" s="930"/>
      <c r="P62" s="937"/>
      <c r="Q62" s="941"/>
      <c r="R62" s="948" t="str">
        <f>IFERROR(IF(OR('別紙様式3-2（４・５月）'!R64="",'別紙様式3-2（４・５月）'!Z64="ベア加算"),"",P62*VLOOKUP(N62,'【参考】数式用'!$AD$2:$AH$27,MATCH(O62,'【参考】数式用'!$K$4:$N$4,0)+1,0)),"")</f>
        <v/>
      </c>
      <c r="S62" s="951"/>
      <c r="T62" s="955"/>
      <c r="U62" s="960"/>
      <c r="V62" s="965" t="str">
        <f>IFERROR(IF(AND('別紙様式3-2（４・５月）'!O64="",O62&lt;&gt;""),P62,P62*VLOOKUP(AF62,'【参考】数式用4'!$DC$3:$DZ$106,MATCH(N62,'【参考】数式用4'!$DC$2:$DZ$2,0))),"")</f>
        <v/>
      </c>
      <c r="W62" s="971"/>
      <c r="X62" s="937"/>
      <c r="Y62" s="948" t="str">
        <f>IFERROR(IF(OR('別紙様式3-2（４・５月）'!R64="",'別紙様式3-2（４・５月）'!Z64="ベア加算"),"",X62*VLOOKUP(N62,'【参考】数式用'!$AD$2:$AH$27,MATCH(W62,'【参考】数式用'!$K$4:$N$4,0)+1,0)),"")</f>
        <v/>
      </c>
      <c r="Z62" s="948"/>
      <c r="AA62" s="951"/>
      <c r="AB62" s="955"/>
      <c r="AC62" s="996" t="str">
        <f>IFERROR(IF(AND('別紙様式3-2（４・５月）'!O64="",W62&lt;&gt;"",W62&lt;&gt;"―"),X62,X62*VLOOKUP(AG62,'【参考】数式用4'!$DC$3:$DZ$106,MATCH(N62,'【参考】数式用4'!$DC$2:$DZ$2,0))),"")</f>
        <v/>
      </c>
      <c r="AD62" s="998" t="str">
        <f t="shared" si="0"/>
        <v/>
      </c>
      <c r="AE62" s="884" t="str">
        <f t="shared" si="1"/>
        <v/>
      </c>
      <c r="AF62" s="999" t="str">
        <f>IF(O62="","",'別紙様式3-2（４・５月）'!O64&amp;'別紙様式3-2（４・５月）'!P64&amp;'別紙様式3-2（４・５月）'!Q64&amp;"から"&amp;O62)</f>
        <v/>
      </c>
      <c r="AG62" s="999" t="str">
        <f>IF(OR(W62="",W62="―"),"",'別紙様式3-2（４・５月）'!O64&amp;'別紙様式3-2（４・５月）'!P64&amp;'別紙様式3-2（４・５月）'!Q64&amp;"から"&amp;W62)</f>
        <v/>
      </c>
      <c r="AH62" s="720"/>
      <c r="AI62" s="720"/>
      <c r="AJ62" s="720"/>
      <c r="AK62" s="720"/>
      <c r="AL62" s="720"/>
      <c r="AM62" s="720"/>
      <c r="AN62" s="720"/>
      <c r="AO62" s="720"/>
    </row>
    <row r="63" spans="1:41" s="1" customFormat="1" ht="24.9" customHeight="1">
      <c r="A63" s="894">
        <v>50</v>
      </c>
      <c r="B63" s="742" t="str">
        <f>IF(基本情報入力シート!C102="","",基本情報入力シート!C102)</f>
        <v/>
      </c>
      <c r="C63" s="750"/>
      <c r="D63" s="750"/>
      <c r="E63" s="750"/>
      <c r="F63" s="750"/>
      <c r="G63" s="750"/>
      <c r="H63" s="750"/>
      <c r="I63" s="761"/>
      <c r="J63" s="767" t="str">
        <f>IF(基本情報入力シート!M102="","",基本情報入力シート!M102)</f>
        <v/>
      </c>
      <c r="K63" s="768" t="str">
        <f>IF(基本情報入力シート!R102="","",基本情報入力シート!R102)</f>
        <v/>
      </c>
      <c r="L63" s="768" t="str">
        <f>IF(基本情報入力シート!W102="","",基本情報入力シート!W102)</f>
        <v/>
      </c>
      <c r="M63" s="784" t="str">
        <f>IF(基本情報入力シート!X102="","",基本情報入力シート!X102)</f>
        <v/>
      </c>
      <c r="N63" s="796" t="str">
        <f>IF(基本情報入力シート!Y102="","",基本情報入力シート!Y102)</f>
        <v/>
      </c>
      <c r="O63" s="930"/>
      <c r="P63" s="937"/>
      <c r="Q63" s="941"/>
      <c r="R63" s="948" t="str">
        <f>IFERROR(IF(OR('別紙様式3-2（４・５月）'!R65="",'別紙様式3-2（４・５月）'!Z65="ベア加算"),"",P63*VLOOKUP(N63,'【参考】数式用'!$AD$2:$AH$27,MATCH(O63,'【参考】数式用'!$K$4:$N$4,0)+1,0)),"")</f>
        <v/>
      </c>
      <c r="S63" s="951"/>
      <c r="T63" s="955"/>
      <c r="U63" s="960"/>
      <c r="V63" s="965" t="str">
        <f>IFERROR(IF(AND('別紙様式3-2（４・５月）'!O65="",O63&lt;&gt;""),P63,P63*VLOOKUP(AF63,'【参考】数式用4'!$DC$3:$DZ$106,MATCH(N63,'【参考】数式用4'!$DC$2:$DZ$2,0))),"")</f>
        <v/>
      </c>
      <c r="W63" s="971"/>
      <c r="X63" s="937"/>
      <c r="Y63" s="948" t="str">
        <f>IFERROR(IF(OR('別紙様式3-2（４・５月）'!R65="",'別紙様式3-2（４・５月）'!Z65="ベア加算"),"",X63*VLOOKUP(N63,'【参考】数式用'!$AD$2:$AH$27,MATCH(W63,'【参考】数式用'!$K$4:$N$4,0)+1,0)),"")</f>
        <v/>
      </c>
      <c r="Z63" s="948"/>
      <c r="AA63" s="951"/>
      <c r="AB63" s="955"/>
      <c r="AC63" s="996" t="str">
        <f>IFERROR(IF(AND('別紙様式3-2（４・５月）'!O65="",W63&lt;&gt;"",W63&lt;&gt;"―"),X63,X63*VLOOKUP(AG63,'【参考】数式用4'!$DC$3:$DZ$106,MATCH(N63,'【参考】数式用4'!$DC$2:$DZ$2,0))),"")</f>
        <v/>
      </c>
      <c r="AD63" s="998" t="str">
        <f t="shared" si="0"/>
        <v/>
      </c>
      <c r="AE63" s="884" t="str">
        <f t="shared" si="1"/>
        <v/>
      </c>
      <c r="AF63" s="999" t="str">
        <f>IF(O63="","",'別紙様式3-2（４・５月）'!O65&amp;'別紙様式3-2（４・５月）'!P65&amp;'別紙様式3-2（４・５月）'!Q65&amp;"から"&amp;O63)</f>
        <v/>
      </c>
      <c r="AG63" s="999" t="str">
        <f>IF(OR(W63="",W63="―"),"",'別紙様式3-2（４・５月）'!O65&amp;'別紙様式3-2（４・５月）'!P65&amp;'別紙様式3-2（４・５月）'!Q65&amp;"から"&amp;W63)</f>
        <v/>
      </c>
      <c r="AH63" s="720"/>
      <c r="AI63" s="720"/>
      <c r="AJ63" s="720"/>
      <c r="AK63" s="720"/>
      <c r="AL63" s="720"/>
      <c r="AM63" s="720"/>
      <c r="AN63" s="720"/>
      <c r="AO63" s="720"/>
    </row>
    <row r="64" spans="1:41" s="1" customFormat="1" ht="24.9" customHeight="1">
      <c r="A64" s="894">
        <v>51</v>
      </c>
      <c r="B64" s="742" t="str">
        <f>IF(基本情報入力シート!C103="","",基本情報入力シート!C103)</f>
        <v/>
      </c>
      <c r="C64" s="750"/>
      <c r="D64" s="750"/>
      <c r="E64" s="750"/>
      <c r="F64" s="750"/>
      <c r="G64" s="750"/>
      <c r="H64" s="750"/>
      <c r="I64" s="761"/>
      <c r="J64" s="767" t="str">
        <f>IF(基本情報入力シート!M103="","",基本情報入力シート!M103)</f>
        <v/>
      </c>
      <c r="K64" s="768" t="str">
        <f>IF(基本情報入力シート!R103="","",基本情報入力シート!R103)</f>
        <v/>
      </c>
      <c r="L64" s="768" t="str">
        <f>IF(基本情報入力シート!W103="","",基本情報入力シート!W103)</f>
        <v/>
      </c>
      <c r="M64" s="784" t="str">
        <f>IF(基本情報入力シート!X103="","",基本情報入力シート!X103)</f>
        <v/>
      </c>
      <c r="N64" s="796" t="str">
        <f>IF(基本情報入力シート!Y103="","",基本情報入力シート!Y103)</f>
        <v/>
      </c>
      <c r="O64" s="930"/>
      <c r="P64" s="937"/>
      <c r="Q64" s="941"/>
      <c r="R64" s="948" t="str">
        <f>IFERROR(IF(OR('別紙様式3-2（４・５月）'!R66="",'別紙様式3-2（４・５月）'!Z66="ベア加算"),"",P64*VLOOKUP(N64,'【参考】数式用'!$AD$2:$AH$27,MATCH(O64,'【参考】数式用'!$K$4:$N$4,0)+1,0)),"")</f>
        <v/>
      </c>
      <c r="S64" s="951"/>
      <c r="T64" s="955"/>
      <c r="U64" s="960"/>
      <c r="V64" s="965" t="str">
        <f>IFERROR(IF(AND('別紙様式3-2（４・５月）'!O66="",O64&lt;&gt;""),P64,P64*VLOOKUP(AF64,'【参考】数式用4'!$DC$3:$DZ$106,MATCH(N64,'【参考】数式用4'!$DC$2:$DZ$2,0))),"")</f>
        <v/>
      </c>
      <c r="W64" s="971"/>
      <c r="X64" s="937"/>
      <c r="Y64" s="948" t="str">
        <f>IFERROR(IF(OR('別紙様式3-2（４・５月）'!R66="",'別紙様式3-2（４・５月）'!Z66="ベア加算"),"",X64*VLOOKUP(N64,'【参考】数式用'!$AD$2:$AH$27,MATCH(W64,'【参考】数式用'!$K$4:$N$4,0)+1,0)),"")</f>
        <v/>
      </c>
      <c r="Z64" s="948"/>
      <c r="AA64" s="951"/>
      <c r="AB64" s="955"/>
      <c r="AC64" s="996" t="str">
        <f>IFERROR(IF(AND('別紙様式3-2（４・５月）'!O66="",W64&lt;&gt;"",W64&lt;&gt;"―"),X64,X64*VLOOKUP(AG64,'【参考】数式用4'!$DC$3:$DZ$106,MATCH(N64,'【参考】数式用4'!$DC$2:$DZ$2,0))),"")</f>
        <v/>
      </c>
      <c r="AD64" s="998" t="str">
        <f t="shared" si="0"/>
        <v/>
      </c>
      <c r="AE64" s="884" t="str">
        <f t="shared" si="1"/>
        <v/>
      </c>
      <c r="AF64" s="999" t="str">
        <f>IF(O64="","",'別紙様式3-2（４・５月）'!O66&amp;'別紙様式3-2（４・５月）'!P66&amp;'別紙様式3-2（４・５月）'!Q66&amp;"から"&amp;O64)</f>
        <v/>
      </c>
      <c r="AG64" s="999" t="str">
        <f>IF(OR(W64="",W64="―"),"",'別紙様式3-2（４・５月）'!O66&amp;'別紙様式3-2（４・５月）'!P66&amp;'別紙様式3-2（４・５月）'!Q66&amp;"から"&amp;W64)</f>
        <v/>
      </c>
      <c r="AH64" s="720"/>
      <c r="AI64" s="720"/>
      <c r="AJ64" s="720"/>
      <c r="AK64" s="720"/>
      <c r="AL64" s="720"/>
      <c r="AM64" s="720"/>
      <c r="AN64" s="720"/>
      <c r="AO64" s="720"/>
    </row>
    <row r="65" spans="1:41" s="1" customFormat="1" ht="24.9" customHeight="1">
      <c r="A65" s="894">
        <v>52</v>
      </c>
      <c r="B65" s="742" t="str">
        <f>IF(基本情報入力シート!C104="","",基本情報入力シート!C104)</f>
        <v/>
      </c>
      <c r="C65" s="750"/>
      <c r="D65" s="750"/>
      <c r="E65" s="750"/>
      <c r="F65" s="750"/>
      <c r="G65" s="750"/>
      <c r="H65" s="750"/>
      <c r="I65" s="761"/>
      <c r="J65" s="767" t="str">
        <f>IF(基本情報入力シート!M104="","",基本情報入力シート!M104)</f>
        <v/>
      </c>
      <c r="K65" s="768" t="str">
        <f>IF(基本情報入力シート!R104="","",基本情報入力シート!R104)</f>
        <v/>
      </c>
      <c r="L65" s="768" t="str">
        <f>IF(基本情報入力シート!W104="","",基本情報入力シート!W104)</f>
        <v/>
      </c>
      <c r="M65" s="784" t="str">
        <f>IF(基本情報入力シート!X104="","",基本情報入力シート!X104)</f>
        <v/>
      </c>
      <c r="N65" s="796" t="str">
        <f>IF(基本情報入力シート!Y104="","",基本情報入力シート!Y104)</f>
        <v/>
      </c>
      <c r="O65" s="930"/>
      <c r="P65" s="937"/>
      <c r="Q65" s="941"/>
      <c r="R65" s="948" t="str">
        <f>IFERROR(IF(OR('別紙様式3-2（４・５月）'!R67="",'別紙様式3-2（４・５月）'!Z67="ベア加算"),"",P65*VLOOKUP(N65,'【参考】数式用'!$AD$2:$AH$27,MATCH(O65,'【参考】数式用'!$K$4:$N$4,0)+1,0)),"")</f>
        <v/>
      </c>
      <c r="S65" s="951"/>
      <c r="T65" s="955"/>
      <c r="U65" s="960"/>
      <c r="V65" s="965" t="str">
        <f>IFERROR(IF(AND('別紙様式3-2（４・５月）'!O67="",O65&lt;&gt;""),P65,P65*VLOOKUP(AF65,'【参考】数式用4'!$DC$3:$DZ$106,MATCH(N65,'【参考】数式用4'!$DC$2:$DZ$2,0))),"")</f>
        <v/>
      </c>
      <c r="W65" s="971"/>
      <c r="X65" s="937"/>
      <c r="Y65" s="948" t="str">
        <f>IFERROR(IF(OR('別紙様式3-2（４・５月）'!R67="",'別紙様式3-2（４・５月）'!Z67="ベア加算"),"",X65*VLOOKUP(N65,'【参考】数式用'!$AD$2:$AH$27,MATCH(W65,'【参考】数式用'!$K$4:$N$4,0)+1,0)),"")</f>
        <v/>
      </c>
      <c r="Z65" s="948"/>
      <c r="AA65" s="951"/>
      <c r="AB65" s="955"/>
      <c r="AC65" s="996" t="str">
        <f>IFERROR(IF(AND('別紙様式3-2（４・５月）'!O67="",W65&lt;&gt;"",W65&lt;&gt;"―"),X65,X65*VLOOKUP(AG65,'【参考】数式用4'!$DC$3:$DZ$106,MATCH(N65,'【参考】数式用4'!$DC$2:$DZ$2,0))),"")</f>
        <v/>
      </c>
      <c r="AD65" s="998" t="str">
        <f t="shared" si="0"/>
        <v/>
      </c>
      <c r="AE65" s="884" t="str">
        <f t="shared" si="1"/>
        <v/>
      </c>
      <c r="AF65" s="999" t="str">
        <f>IF(O65="","",'別紙様式3-2（４・５月）'!O67&amp;'別紙様式3-2（４・５月）'!P67&amp;'別紙様式3-2（４・５月）'!Q67&amp;"から"&amp;O65)</f>
        <v/>
      </c>
      <c r="AG65" s="999" t="str">
        <f>IF(OR(W65="",W65="―"),"",'別紙様式3-2（４・５月）'!O67&amp;'別紙様式3-2（４・５月）'!P67&amp;'別紙様式3-2（４・５月）'!Q67&amp;"から"&amp;W65)</f>
        <v/>
      </c>
      <c r="AH65" s="720"/>
      <c r="AI65" s="720"/>
      <c r="AJ65" s="720"/>
      <c r="AK65" s="720"/>
      <c r="AL65" s="720"/>
      <c r="AM65" s="720"/>
      <c r="AN65" s="720"/>
      <c r="AO65" s="720"/>
    </row>
    <row r="66" spans="1:41" s="1" customFormat="1" ht="24.9" customHeight="1">
      <c r="A66" s="894">
        <v>53</v>
      </c>
      <c r="B66" s="742" t="str">
        <f>IF(基本情報入力シート!C105="","",基本情報入力シート!C105)</f>
        <v/>
      </c>
      <c r="C66" s="750"/>
      <c r="D66" s="750"/>
      <c r="E66" s="750"/>
      <c r="F66" s="750"/>
      <c r="G66" s="750"/>
      <c r="H66" s="750"/>
      <c r="I66" s="761"/>
      <c r="J66" s="767" t="str">
        <f>IF(基本情報入力シート!M105="","",基本情報入力シート!M105)</f>
        <v/>
      </c>
      <c r="K66" s="768" t="str">
        <f>IF(基本情報入力シート!R105="","",基本情報入力シート!R105)</f>
        <v/>
      </c>
      <c r="L66" s="768" t="str">
        <f>IF(基本情報入力シート!W105="","",基本情報入力シート!W105)</f>
        <v/>
      </c>
      <c r="M66" s="784" t="str">
        <f>IF(基本情報入力シート!X105="","",基本情報入力シート!X105)</f>
        <v/>
      </c>
      <c r="N66" s="796" t="str">
        <f>IF(基本情報入力シート!Y105="","",基本情報入力シート!Y105)</f>
        <v/>
      </c>
      <c r="O66" s="930"/>
      <c r="P66" s="937"/>
      <c r="Q66" s="941"/>
      <c r="R66" s="948" t="str">
        <f>IFERROR(IF(OR('別紙様式3-2（４・５月）'!R68="",'別紙様式3-2（４・５月）'!Z68="ベア加算"),"",P66*VLOOKUP(N66,'【参考】数式用'!$AD$2:$AH$27,MATCH(O66,'【参考】数式用'!$K$4:$N$4,0)+1,0)),"")</f>
        <v/>
      </c>
      <c r="S66" s="951"/>
      <c r="T66" s="955"/>
      <c r="U66" s="960"/>
      <c r="V66" s="965" t="str">
        <f>IFERROR(IF(AND('別紙様式3-2（４・５月）'!O68="",O66&lt;&gt;""),P66,P66*VLOOKUP(AF66,'【参考】数式用4'!$DC$3:$DZ$106,MATCH(N66,'【参考】数式用4'!$DC$2:$DZ$2,0))),"")</f>
        <v/>
      </c>
      <c r="W66" s="971"/>
      <c r="X66" s="937"/>
      <c r="Y66" s="948" t="str">
        <f>IFERROR(IF(OR('別紙様式3-2（４・５月）'!R68="",'別紙様式3-2（４・５月）'!Z68="ベア加算"),"",X66*VLOOKUP(N66,'【参考】数式用'!$AD$2:$AH$27,MATCH(W66,'【参考】数式用'!$K$4:$N$4,0)+1,0)),"")</f>
        <v/>
      </c>
      <c r="Z66" s="948"/>
      <c r="AA66" s="951"/>
      <c r="AB66" s="955"/>
      <c r="AC66" s="996" t="str">
        <f>IFERROR(IF(AND('別紙様式3-2（４・５月）'!O68="",W66&lt;&gt;"",W66&lt;&gt;"―"),X66,X66*VLOOKUP(AG66,'【参考】数式用4'!$DC$3:$DZ$106,MATCH(N66,'【参考】数式用4'!$DC$2:$DZ$2,0))),"")</f>
        <v/>
      </c>
      <c r="AD66" s="998" t="str">
        <f t="shared" si="0"/>
        <v/>
      </c>
      <c r="AE66" s="884" t="str">
        <f t="shared" si="1"/>
        <v/>
      </c>
      <c r="AF66" s="999" t="str">
        <f>IF(O66="","",'別紙様式3-2（４・５月）'!O68&amp;'別紙様式3-2（４・５月）'!P68&amp;'別紙様式3-2（４・５月）'!Q68&amp;"から"&amp;O66)</f>
        <v/>
      </c>
      <c r="AG66" s="999" t="str">
        <f>IF(OR(W66="",W66="―"),"",'別紙様式3-2（４・５月）'!O68&amp;'別紙様式3-2（４・５月）'!P68&amp;'別紙様式3-2（４・５月）'!Q68&amp;"から"&amp;W66)</f>
        <v/>
      </c>
      <c r="AH66" s="720"/>
      <c r="AI66" s="720"/>
      <c r="AJ66" s="720"/>
      <c r="AK66" s="720"/>
      <c r="AL66" s="720"/>
      <c r="AM66" s="720"/>
      <c r="AN66" s="720"/>
      <c r="AO66" s="720"/>
    </row>
    <row r="67" spans="1:41" s="1" customFormat="1" ht="24.9" customHeight="1">
      <c r="A67" s="894">
        <v>54</v>
      </c>
      <c r="B67" s="742" t="str">
        <f>IF(基本情報入力シート!C106="","",基本情報入力シート!C106)</f>
        <v/>
      </c>
      <c r="C67" s="750"/>
      <c r="D67" s="750"/>
      <c r="E67" s="750"/>
      <c r="F67" s="750"/>
      <c r="G67" s="750"/>
      <c r="H67" s="750"/>
      <c r="I67" s="761"/>
      <c r="J67" s="767" t="str">
        <f>IF(基本情報入力シート!M106="","",基本情報入力シート!M106)</f>
        <v/>
      </c>
      <c r="K67" s="768" t="str">
        <f>IF(基本情報入力シート!R106="","",基本情報入力シート!R106)</f>
        <v/>
      </c>
      <c r="L67" s="768" t="str">
        <f>IF(基本情報入力シート!W106="","",基本情報入力シート!W106)</f>
        <v/>
      </c>
      <c r="M67" s="784" t="str">
        <f>IF(基本情報入力シート!X106="","",基本情報入力シート!X106)</f>
        <v/>
      </c>
      <c r="N67" s="796" t="str">
        <f>IF(基本情報入力シート!Y106="","",基本情報入力シート!Y106)</f>
        <v/>
      </c>
      <c r="O67" s="930"/>
      <c r="P67" s="937"/>
      <c r="Q67" s="941"/>
      <c r="R67" s="948" t="str">
        <f>IFERROR(IF(OR('別紙様式3-2（４・５月）'!R69="",'別紙様式3-2（４・５月）'!Z69="ベア加算"),"",P67*VLOOKUP(N67,'【参考】数式用'!$AD$2:$AH$27,MATCH(O67,'【参考】数式用'!$K$4:$N$4,0)+1,0)),"")</f>
        <v/>
      </c>
      <c r="S67" s="951"/>
      <c r="T67" s="955"/>
      <c r="U67" s="960"/>
      <c r="V67" s="965" t="str">
        <f>IFERROR(IF(AND('別紙様式3-2（４・５月）'!O69="",O67&lt;&gt;""),P67,P67*VLOOKUP(AF67,'【参考】数式用4'!$DC$3:$DZ$106,MATCH(N67,'【参考】数式用4'!$DC$2:$DZ$2,0))),"")</f>
        <v/>
      </c>
      <c r="W67" s="971"/>
      <c r="X67" s="937"/>
      <c r="Y67" s="948" t="str">
        <f>IFERROR(IF(OR('別紙様式3-2（４・５月）'!R69="",'別紙様式3-2（４・５月）'!Z69="ベア加算"),"",X67*VLOOKUP(N67,'【参考】数式用'!$AD$2:$AH$27,MATCH(W67,'【参考】数式用'!$K$4:$N$4,0)+1,0)),"")</f>
        <v/>
      </c>
      <c r="Z67" s="948"/>
      <c r="AA67" s="951"/>
      <c r="AB67" s="955"/>
      <c r="AC67" s="996" t="str">
        <f>IFERROR(IF(AND('別紙様式3-2（４・５月）'!O69="",W67&lt;&gt;"",W67&lt;&gt;"―"),X67,X67*VLOOKUP(AG67,'【参考】数式用4'!$DC$3:$DZ$106,MATCH(N67,'【参考】数式用4'!$DC$2:$DZ$2,0))),"")</f>
        <v/>
      </c>
      <c r="AD67" s="998" t="str">
        <f t="shared" si="0"/>
        <v/>
      </c>
      <c r="AE67" s="884" t="str">
        <f t="shared" si="1"/>
        <v/>
      </c>
      <c r="AF67" s="999" t="str">
        <f>IF(O67="","",'別紙様式3-2（４・５月）'!O69&amp;'別紙様式3-2（４・５月）'!P69&amp;'別紙様式3-2（４・５月）'!Q69&amp;"から"&amp;O67)</f>
        <v/>
      </c>
      <c r="AG67" s="999" t="str">
        <f>IF(OR(W67="",W67="―"),"",'別紙様式3-2（４・５月）'!O69&amp;'別紙様式3-2（４・５月）'!P69&amp;'別紙様式3-2（４・５月）'!Q69&amp;"から"&amp;W67)</f>
        <v/>
      </c>
      <c r="AH67" s="720"/>
      <c r="AI67" s="720"/>
      <c r="AJ67" s="720"/>
      <c r="AK67" s="720"/>
      <c r="AL67" s="720"/>
      <c r="AM67" s="720"/>
      <c r="AN67" s="720"/>
      <c r="AO67" s="720"/>
    </row>
    <row r="68" spans="1:41" s="1" customFormat="1" ht="24.9" customHeight="1">
      <c r="A68" s="894">
        <v>55</v>
      </c>
      <c r="B68" s="742" t="str">
        <f>IF(基本情報入力シート!C107="","",基本情報入力シート!C107)</f>
        <v/>
      </c>
      <c r="C68" s="750"/>
      <c r="D68" s="750"/>
      <c r="E68" s="750"/>
      <c r="F68" s="750"/>
      <c r="G68" s="750"/>
      <c r="H68" s="750"/>
      <c r="I68" s="761"/>
      <c r="J68" s="767" t="str">
        <f>IF(基本情報入力シート!M107="","",基本情報入力シート!M107)</f>
        <v/>
      </c>
      <c r="K68" s="768" t="str">
        <f>IF(基本情報入力シート!R107="","",基本情報入力シート!R107)</f>
        <v/>
      </c>
      <c r="L68" s="768" t="str">
        <f>IF(基本情報入力シート!W107="","",基本情報入力シート!W107)</f>
        <v/>
      </c>
      <c r="M68" s="784" t="str">
        <f>IF(基本情報入力シート!X107="","",基本情報入力シート!X107)</f>
        <v/>
      </c>
      <c r="N68" s="796" t="str">
        <f>IF(基本情報入力シート!Y107="","",基本情報入力シート!Y107)</f>
        <v/>
      </c>
      <c r="O68" s="930"/>
      <c r="P68" s="937"/>
      <c r="Q68" s="941"/>
      <c r="R68" s="948" t="str">
        <f>IFERROR(IF(OR('別紙様式3-2（４・５月）'!R70="",'別紙様式3-2（４・５月）'!Z70="ベア加算"),"",P68*VLOOKUP(N68,'【参考】数式用'!$AD$2:$AH$27,MATCH(O68,'【参考】数式用'!$K$4:$N$4,0)+1,0)),"")</f>
        <v/>
      </c>
      <c r="S68" s="951"/>
      <c r="T68" s="955"/>
      <c r="U68" s="960"/>
      <c r="V68" s="965" t="str">
        <f>IFERROR(IF(AND('別紙様式3-2（４・５月）'!O70="",O68&lt;&gt;""),P68,P68*VLOOKUP(AF68,'【参考】数式用4'!$DC$3:$DZ$106,MATCH(N68,'【参考】数式用4'!$DC$2:$DZ$2,0))),"")</f>
        <v/>
      </c>
      <c r="W68" s="971"/>
      <c r="X68" s="937"/>
      <c r="Y68" s="948" t="str">
        <f>IFERROR(IF(OR('別紙様式3-2（４・５月）'!R70="",'別紙様式3-2（４・５月）'!Z70="ベア加算"),"",X68*VLOOKUP(N68,'【参考】数式用'!$AD$2:$AH$27,MATCH(W68,'【参考】数式用'!$K$4:$N$4,0)+1,0)),"")</f>
        <v/>
      </c>
      <c r="Z68" s="948"/>
      <c r="AA68" s="951"/>
      <c r="AB68" s="955"/>
      <c r="AC68" s="996" t="str">
        <f>IFERROR(IF(AND('別紙様式3-2（４・５月）'!O70="",W68&lt;&gt;"",W68&lt;&gt;"―"),X68,X68*VLOOKUP(AG68,'【参考】数式用4'!$DC$3:$DZ$106,MATCH(N68,'【参考】数式用4'!$DC$2:$DZ$2,0))),"")</f>
        <v/>
      </c>
      <c r="AD68" s="998" t="str">
        <f t="shared" si="0"/>
        <v/>
      </c>
      <c r="AE68" s="884" t="str">
        <f t="shared" si="1"/>
        <v/>
      </c>
      <c r="AF68" s="999" t="str">
        <f>IF(O68="","",'別紙様式3-2（４・５月）'!O70&amp;'別紙様式3-2（４・５月）'!P70&amp;'別紙様式3-2（４・５月）'!Q70&amp;"から"&amp;O68)</f>
        <v/>
      </c>
      <c r="AG68" s="999" t="str">
        <f>IF(OR(W68="",W68="―"),"",'別紙様式3-2（４・５月）'!O70&amp;'別紙様式3-2（４・５月）'!P70&amp;'別紙様式3-2（４・５月）'!Q70&amp;"から"&amp;W68)</f>
        <v/>
      </c>
      <c r="AH68" s="720"/>
      <c r="AI68" s="720"/>
      <c r="AJ68" s="720"/>
      <c r="AK68" s="720"/>
      <c r="AL68" s="720"/>
      <c r="AM68" s="720"/>
      <c r="AN68" s="720"/>
      <c r="AO68" s="720"/>
    </row>
    <row r="69" spans="1:41" s="1" customFormat="1" ht="24.9" customHeight="1">
      <c r="A69" s="894">
        <v>56</v>
      </c>
      <c r="B69" s="742" t="str">
        <f>IF(基本情報入力シート!C108="","",基本情報入力シート!C108)</f>
        <v/>
      </c>
      <c r="C69" s="750"/>
      <c r="D69" s="750"/>
      <c r="E69" s="750"/>
      <c r="F69" s="750"/>
      <c r="G69" s="750"/>
      <c r="H69" s="750"/>
      <c r="I69" s="761"/>
      <c r="J69" s="767" t="str">
        <f>IF(基本情報入力シート!M108="","",基本情報入力シート!M108)</f>
        <v/>
      </c>
      <c r="K69" s="768" t="str">
        <f>IF(基本情報入力シート!R108="","",基本情報入力シート!R108)</f>
        <v/>
      </c>
      <c r="L69" s="768" t="str">
        <f>IF(基本情報入力シート!W108="","",基本情報入力シート!W108)</f>
        <v/>
      </c>
      <c r="M69" s="784" t="str">
        <f>IF(基本情報入力シート!X108="","",基本情報入力シート!X108)</f>
        <v/>
      </c>
      <c r="N69" s="796" t="str">
        <f>IF(基本情報入力シート!Y108="","",基本情報入力シート!Y108)</f>
        <v/>
      </c>
      <c r="O69" s="930"/>
      <c r="P69" s="937"/>
      <c r="Q69" s="941"/>
      <c r="R69" s="948" t="str">
        <f>IFERROR(IF(OR('別紙様式3-2（４・５月）'!R71="",'別紙様式3-2（４・５月）'!Z71="ベア加算"),"",P69*VLOOKUP(N69,'【参考】数式用'!$AD$2:$AH$27,MATCH(O69,'【参考】数式用'!$K$4:$N$4,0)+1,0)),"")</f>
        <v/>
      </c>
      <c r="S69" s="951"/>
      <c r="T69" s="955"/>
      <c r="U69" s="960"/>
      <c r="V69" s="965" t="str">
        <f>IFERROR(IF(AND('別紙様式3-2（４・５月）'!O71="",O69&lt;&gt;""),P69,P69*VLOOKUP(AF69,'【参考】数式用4'!$DC$3:$DZ$106,MATCH(N69,'【参考】数式用4'!$DC$2:$DZ$2,0))),"")</f>
        <v/>
      </c>
      <c r="W69" s="971"/>
      <c r="X69" s="937"/>
      <c r="Y69" s="948" t="str">
        <f>IFERROR(IF(OR('別紙様式3-2（４・５月）'!R71="",'別紙様式3-2（４・５月）'!Z71="ベア加算"),"",X69*VLOOKUP(N69,'【参考】数式用'!$AD$2:$AH$27,MATCH(W69,'【参考】数式用'!$K$4:$N$4,0)+1,0)),"")</f>
        <v/>
      </c>
      <c r="Z69" s="948"/>
      <c r="AA69" s="951"/>
      <c r="AB69" s="955"/>
      <c r="AC69" s="996" t="str">
        <f>IFERROR(IF(AND('別紙様式3-2（４・５月）'!O71="",W69&lt;&gt;"",W69&lt;&gt;"―"),X69,X69*VLOOKUP(AG69,'【参考】数式用4'!$DC$3:$DZ$106,MATCH(N69,'【参考】数式用4'!$DC$2:$DZ$2,0))),"")</f>
        <v/>
      </c>
      <c r="AD69" s="998" t="str">
        <f t="shared" si="0"/>
        <v/>
      </c>
      <c r="AE69" s="884" t="str">
        <f t="shared" si="1"/>
        <v/>
      </c>
      <c r="AF69" s="999" t="str">
        <f>IF(O69="","",'別紙様式3-2（４・５月）'!O71&amp;'別紙様式3-2（４・５月）'!P71&amp;'別紙様式3-2（４・５月）'!Q71&amp;"から"&amp;O69)</f>
        <v/>
      </c>
      <c r="AG69" s="999" t="str">
        <f>IF(OR(W69="",W69="―"),"",'別紙様式3-2（４・５月）'!O71&amp;'別紙様式3-2（４・５月）'!P71&amp;'別紙様式3-2（４・５月）'!Q71&amp;"から"&amp;W69)</f>
        <v/>
      </c>
      <c r="AH69" s="720"/>
      <c r="AI69" s="720"/>
      <c r="AJ69" s="720"/>
      <c r="AK69" s="720"/>
      <c r="AL69" s="720"/>
      <c r="AM69" s="720"/>
      <c r="AN69" s="720"/>
      <c r="AO69" s="720"/>
    </row>
    <row r="70" spans="1:41" s="1" customFormat="1" ht="24.9" customHeight="1">
      <c r="A70" s="894">
        <v>57</v>
      </c>
      <c r="B70" s="742" t="str">
        <f>IF(基本情報入力シート!C109="","",基本情報入力シート!C109)</f>
        <v/>
      </c>
      <c r="C70" s="750"/>
      <c r="D70" s="750"/>
      <c r="E70" s="750"/>
      <c r="F70" s="750"/>
      <c r="G70" s="750"/>
      <c r="H70" s="750"/>
      <c r="I70" s="761"/>
      <c r="J70" s="767" t="str">
        <f>IF(基本情報入力シート!M109="","",基本情報入力シート!M109)</f>
        <v/>
      </c>
      <c r="K70" s="768" t="str">
        <f>IF(基本情報入力シート!R109="","",基本情報入力シート!R109)</f>
        <v/>
      </c>
      <c r="L70" s="768" t="str">
        <f>IF(基本情報入力シート!W109="","",基本情報入力シート!W109)</f>
        <v/>
      </c>
      <c r="M70" s="784" t="str">
        <f>IF(基本情報入力シート!X109="","",基本情報入力シート!X109)</f>
        <v/>
      </c>
      <c r="N70" s="796" t="str">
        <f>IF(基本情報入力シート!Y109="","",基本情報入力シート!Y109)</f>
        <v/>
      </c>
      <c r="O70" s="930"/>
      <c r="P70" s="937"/>
      <c r="Q70" s="941"/>
      <c r="R70" s="948" t="str">
        <f>IFERROR(IF(OR('別紙様式3-2（４・５月）'!R72="",'別紙様式3-2（４・５月）'!Z72="ベア加算"),"",P70*VLOOKUP(N70,'【参考】数式用'!$AD$2:$AH$27,MATCH(O70,'【参考】数式用'!$K$4:$N$4,0)+1,0)),"")</f>
        <v/>
      </c>
      <c r="S70" s="951"/>
      <c r="T70" s="955"/>
      <c r="U70" s="960"/>
      <c r="V70" s="965" t="str">
        <f>IFERROR(IF(AND('別紙様式3-2（４・５月）'!O72="",O70&lt;&gt;""),P70,P70*VLOOKUP(AF70,'【参考】数式用4'!$DC$3:$DZ$106,MATCH(N70,'【参考】数式用4'!$DC$2:$DZ$2,0))),"")</f>
        <v/>
      </c>
      <c r="W70" s="971"/>
      <c r="X70" s="937"/>
      <c r="Y70" s="948" t="str">
        <f>IFERROR(IF(OR('別紙様式3-2（４・５月）'!R72="",'別紙様式3-2（４・５月）'!Z72="ベア加算"),"",X70*VLOOKUP(N70,'【参考】数式用'!$AD$2:$AH$27,MATCH(W70,'【参考】数式用'!$K$4:$N$4,0)+1,0)),"")</f>
        <v/>
      </c>
      <c r="Z70" s="948"/>
      <c r="AA70" s="951"/>
      <c r="AB70" s="955"/>
      <c r="AC70" s="996" t="str">
        <f>IFERROR(IF(AND('別紙様式3-2（４・５月）'!O72="",W70&lt;&gt;"",W70&lt;&gt;"―"),X70,X70*VLOOKUP(AG70,'【参考】数式用4'!$DC$3:$DZ$106,MATCH(N70,'【参考】数式用4'!$DC$2:$DZ$2,0))),"")</f>
        <v/>
      </c>
      <c r="AD70" s="998" t="str">
        <f t="shared" si="0"/>
        <v/>
      </c>
      <c r="AE70" s="884" t="str">
        <f t="shared" si="1"/>
        <v/>
      </c>
      <c r="AF70" s="999" t="str">
        <f>IF(O70="","",'別紙様式3-2（４・５月）'!O72&amp;'別紙様式3-2（４・５月）'!P72&amp;'別紙様式3-2（４・５月）'!Q72&amp;"から"&amp;O70)</f>
        <v/>
      </c>
      <c r="AG70" s="999" t="str">
        <f>IF(OR(W70="",W70="―"),"",'別紙様式3-2（４・５月）'!O72&amp;'別紙様式3-2（４・５月）'!P72&amp;'別紙様式3-2（４・５月）'!Q72&amp;"から"&amp;W70)</f>
        <v/>
      </c>
      <c r="AH70" s="720"/>
      <c r="AI70" s="720"/>
      <c r="AJ70" s="720"/>
      <c r="AK70" s="720"/>
      <c r="AL70" s="720"/>
      <c r="AM70" s="720"/>
      <c r="AN70" s="720"/>
      <c r="AO70" s="720"/>
    </row>
    <row r="71" spans="1:41" s="1" customFormat="1" ht="24.9" customHeight="1">
      <c r="A71" s="894">
        <v>58</v>
      </c>
      <c r="B71" s="742" t="str">
        <f>IF(基本情報入力シート!C110="","",基本情報入力シート!C110)</f>
        <v/>
      </c>
      <c r="C71" s="750"/>
      <c r="D71" s="750"/>
      <c r="E71" s="750"/>
      <c r="F71" s="750"/>
      <c r="G71" s="750"/>
      <c r="H71" s="750"/>
      <c r="I71" s="761"/>
      <c r="J71" s="767" t="str">
        <f>IF(基本情報入力シート!M110="","",基本情報入力シート!M110)</f>
        <v/>
      </c>
      <c r="K71" s="768" t="str">
        <f>IF(基本情報入力シート!R110="","",基本情報入力シート!R110)</f>
        <v/>
      </c>
      <c r="L71" s="768" t="str">
        <f>IF(基本情報入力シート!W110="","",基本情報入力シート!W110)</f>
        <v/>
      </c>
      <c r="M71" s="784" t="str">
        <f>IF(基本情報入力シート!X110="","",基本情報入力シート!X110)</f>
        <v/>
      </c>
      <c r="N71" s="796" t="str">
        <f>IF(基本情報入力シート!Y110="","",基本情報入力シート!Y110)</f>
        <v/>
      </c>
      <c r="O71" s="930"/>
      <c r="P71" s="937"/>
      <c r="Q71" s="941"/>
      <c r="R71" s="948" t="str">
        <f>IFERROR(IF(OR('別紙様式3-2（４・５月）'!R73="",'別紙様式3-2（４・５月）'!Z73="ベア加算"),"",P71*VLOOKUP(N71,'【参考】数式用'!$AD$2:$AH$27,MATCH(O71,'【参考】数式用'!$K$4:$N$4,0)+1,0)),"")</f>
        <v/>
      </c>
      <c r="S71" s="951"/>
      <c r="T71" s="955"/>
      <c r="U71" s="960"/>
      <c r="V71" s="965" t="str">
        <f>IFERROR(IF(AND('別紙様式3-2（４・５月）'!O73="",O71&lt;&gt;""),P71,P71*VLOOKUP(AF71,'【参考】数式用4'!$DC$3:$DZ$106,MATCH(N71,'【参考】数式用4'!$DC$2:$DZ$2,0))),"")</f>
        <v/>
      </c>
      <c r="W71" s="971"/>
      <c r="X71" s="937"/>
      <c r="Y71" s="948" t="str">
        <f>IFERROR(IF(OR('別紙様式3-2（４・５月）'!R73="",'別紙様式3-2（４・５月）'!Z73="ベア加算"),"",X71*VLOOKUP(N71,'【参考】数式用'!$AD$2:$AH$27,MATCH(W71,'【参考】数式用'!$K$4:$N$4,0)+1,0)),"")</f>
        <v/>
      </c>
      <c r="Z71" s="948"/>
      <c r="AA71" s="951"/>
      <c r="AB71" s="955"/>
      <c r="AC71" s="996" t="str">
        <f>IFERROR(IF(AND('別紙様式3-2（４・５月）'!O73="",W71&lt;&gt;"",W71&lt;&gt;"―"),X71,X71*VLOOKUP(AG71,'【参考】数式用4'!$DC$3:$DZ$106,MATCH(N71,'【参考】数式用4'!$DC$2:$DZ$2,0))),"")</f>
        <v/>
      </c>
      <c r="AD71" s="998" t="str">
        <f t="shared" si="0"/>
        <v/>
      </c>
      <c r="AE71" s="884" t="str">
        <f t="shared" si="1"/>
        <v/>
      </c>
      <c r="AF71" s="999" t="str">
        <f>IF(O71="","",'別紙様式3-2（４・５月）'!O73&amp;'別紙様式3-2（４・５月）'!P73&amp;'別紙様式3-2（４・５月）'!Q73&amp;"から"&amp;O71)</f>
        <v/>
      </c>
      <c r="AG71" s="999" t="str">
        <f>IF(OR(W71="",W71="―"),"",'別紙様式3-2（４・５月）'!O73&amp;'別紙様式3-2（４・５月）'!P73&amp;'別紙様式3-2（４・５月）'!Q73&amp;"から"&amp;W71)</f>
        <v/>
      </c>
      <c r="AH71" s="720"/>
      <c r="AI71" s="720"/>
      <c r="AJ71" s="720"/>
      <c r="AK71" s="720"/>
      <c r="AL71" s="720"/>
      <c r="AM71" s="720"/>
      <c r="AN71" s="720"/>
      <c r="AO71" s="720"/>
    </row>
    <row r="72" spans="1:41" s="1" customFormat="1" ht="24.9" customHeight="1">
      <c r="A72" s="894">
        <v>59</v>
      </c>
      <c r="B72" s="742" t="str">
        <f>IF(基本情報入力シート!C111="","",基本情報入力シート!C111)</f>
        <v/>
      </c>
      <c r="C72" s="750"/>
      <c r="D72" s="750"/>
      <c r="E72" s="750"/>
      <c r="F72" s="750"/>
      <c r="G72" s="750"/>
      <c r="H72" s="750"/>
      <c r="I72" s="761"/>
      <c r="J72" s="767" t="str">
        <f>IF(基本情報入力シート!M111="","",基本情報入力シート!M111)</f>
        <v/>
      </c>
      <c r="K72" s="768" t="str">
        <f>IF(基本情報入力シート!R111="","",基本情報入力シート!R111)</f>
        <v/>
      </c>
      <c r="L72" s="768" t="str">
        <f>IF(基本情報入力シート!W111="","",基本情報入力シート!W111)</f>
        <v/>
      </c>
      <c r="M72" s="784" t="str">
        <f>IF(基本情報入力シート!X111="","",基本情報入力シート!X111)</f>
        <v/>
      </c>
      <c r="N72" s="796" t="str">
        <f>IF(基本情報入力シート!Y111="","",基本情報入力シート!Y111)</f>
        <v/>
      </c>
      <c r="O72" s="930"/>
      <c r="P72" s="937"/>
      <c r="Q72" s="941"/>
      <c r="R72" s="948" t="str">
        <f>IFERROR(IF(OR('別紙様式3-2（４・５月）'!R74="",'別紙様式3-2（４・５月）'!Z74="ベア加算"),"",P72*VLOOKUP(N72,'【参考】数式用'!$AD$2:$AH$27,MATCH(O72,'【参考】数式用'!$K$4:$N$4,0)+1,0)),"")</f>
        <v/>
      </c>
      <c r="S72" s="951"/>
      <c r="T72" s="955"/>
      <c r="U72" s="960"/>
      <c r="V72" s="965" t="str">
        <f>IFERROR(IF(AND('別紙様式3-2（４・５月）'!O74="",O72&lt;&gt;""),P72,P72*VLOOKUP(AF72,'【参考】数式用4'!$DC$3:$DZ$106,MATCH(N72,'【参考】数式用4'!$DC$2:$DZ$2,0))),"")</f>
        <v/>
      </c>
      <c r="W72" s="971"/>
      <c r="X72" s="937"/>
      <c r="Y72" s="948" t="str">
        <f>IFERROR(IF(OR('別紙様式3-2（４・５月）'!R74="",'別紙様式3-2（４・５月）'!Z74="ベア加算"),"",X72*VLOOKUP(N72,'【参考】数式用'!$AD$2:$AH$27,MATCH(W72,'【参考】数式用'!$K$4:$N$4,0)+1,0)),"")</f>
        <v/>
      </c>
      <c r="Z72" s="948"/>
      <c r="AA72" s="951"/>
      <c r="AB72" s="955"/>
      <c r="AC72" s="996" t="str">
        <f>IFERROR(IF(AND('別紙様式3-2（４・５月）'!O74="",W72&lt;&gt;"",W72&lt;&gt;"―"),X72,X72*VLOOKUP(AG72,'【参考】数式用4'!$DC$3:$DZ$106,MATCH(N72,'【参考】数式用4'!$DC$2:$DZ$2,0))),"")</f>
        <v/>
      </c>
      <c r="AD72" s="998" t="str">
        <f t="shared" si="0"/>
        <v/>
      </c>
      <c r="AE72" s="884" t="str">
        <f t="shared" si="1"/>
        <v/>
      </c>
      <c r="AF72" s="999" t="str">
        <f>IF(O72="","",'別紙様式3-2（４・５月）'!O74&amp;'別紙様式3-2（４・５月）'!P74&amp;'別紙様式3-2（４・５月）'!Q74&amp;"から"&amp;O72)</f>
        <v/>
      </c>
      <c r="AG72" s="999" t="str">
        <f>IF(OR(W72="",W72="―"),"",'別紙様式3-2（４・５月）'!O74&amp;'別紙様式3-2（４・５月）'!P74&amp;'別紙様式3-2（４・５月）'!Q74&amp;"から"&amp;W72)</f>
        <v/>
      </c>
      <c r="AH72" s="720"/>
      <c r="AI72" s="720"/>
      <c r="AJ72" s="720"/>
      <c r="AK72" s="720"/>
      <c r="AL72" s="720"/>
      <c r="AM72" s="720"/>
      <c r="AN72" s="720"/>
      <c r="AO72" s="720"/>
    </row>
    <row r="73" spans="1:41" s="1" customFormat="1" ht="24.9" customHeight="1">
      <c r="A73" s="894">
        <v>60</v>
      </c>
      <c r="B73" s="742" t="str">
        <f>IF(基本情報入力シート!C112="","",基本情報入力シート!C112)</f>
        <v/>
      </c>
      <c r="C73" s="750"/>
      <c r="D73" s="750"/>
      <c r="E73" s="750"/>
      <c r="F73" s="750"/>
      <c r="G73" s="750"/>
      <c r="H73" s="750"/>
      <c r="I73" s="761"/>
      <c r="J73" s="767" t="str">
        <f>IF(基本情報入力シート!M112="","",基本情報入力シート!M112)</f>
        <v/>
      </c>
      <c r="K73" s="768" t="str">
        <f>IF(基本情報入力シート!R112="","",基本情報入力シート!R112)</f>
        <v/>
      </c>
      <c r="L73" s="768" t="str">
        <f>IF(基本情報入力シート!W112="","",基本情報入力シート!W112)</f>
        <v/>
      </c>
      <c r="M73" s="784" t="str">
        <f>IF(基本情報入力シート!X112="","",基本情報入力シート!X112)</f>
        <v/>
      </c>
      <c r="N73" s="796" t="str">
        <f>IF(基本情報入力シート!Y112="","",基本情報入力シート!Y112)</f>
        <v/>
      </c>
      <c r="O73" s="930"/>
      <c r="P73" s="937"/>
      <c r="Q73" s="941"/>
      <c r="R73" s="948" t="str">
        <f>IFERROR(IF(OR('別紙様式3-2（４・５月）'!R75="",'別紙様式3-2（４・５月）'!Z75="ベア加算"),"",P73*VLOOKUP(N73,'【参考】数式用'!$AD$2:$AH$27,MATCH(O73,'【参考】数式用'!$K$4:$N$4,0)+1,0)),"")</f>
        <v/>
      </c>
      <c r="S73" s="951"/>
      <c r="T73" s="955"/>
      <c r="U73" s="960"/>
      <c r="V73" s="965" t="str">
        <f>IFERROR(IF(AND('別紙様式3-2（４・５月）'!O75="",O73&lt;&gt;""),P73,P73*VLOOKUP(AF73,'【参考】数式用4'!$DC$3:$DZ$106,MATCH(N73,'【参考】数式用4'!$DC$2:$DZ$2,0))),"")</f>
        <v/>
      </c>
      <c r="W73" s="971"/>
      <c r="X73" s="937"/>
      <c r="Y73" s="948" t="str">
        <f>IFERROR(IF(OR('別紙様式3-2（４・５月）'!R75="",'別紙様式3-2（４・５月）'!Z75="ベア加算"),"",X73*VLOOKUP(N73,'【参考】数式用'!$AD$2:$AH$27,MATCH(W73,'【参考】数式用'!$K$4:$N$4,0)+1,0)),"")</f>
        <v/>
      </c>
      <c r="Z73" s="948"/>
      <c r="AA73" s="951"/>
      <c r="AB73" s="955"/>
      <c r="AC73" s="996" t="str">
        <f>IFERROR(IF(AND('別紙様式3-2（４・５月）'!O75="",W73&lt;&gt;"",W73&lt;&gt;"―"),X73,X73*VLOOKUP(AG73,'【参考】数式用4'!$DC$3:$DZ$106,MATCH(N73,'【参考】数式用4'!$DC$2:$DZ$2,0))),"")</f>
        <v/>
      </c>
      <c r="AD73" s="998" t="str">
        <f t="shared" si="0"/>
        <v/>
      </c>
      <c r="AE73" s="884" t="str">
        <f t="shared" si="1"/>
        <v/>
      </c>
      <c r="AF73" s="999" t="str">
        <f>IF(O73="","",'別紙様式3-2（４・５月）'!O75&amp;'別紙様式3-2（４・５月）'!P75&amp;'別紙様式3-2（４・５月）'!Q75&amp;"から"&amp;O73)</f>
        <v/>
      </c>
      <c r="AG73" s="999" t="str">
        <f>IF(OR(W73="",W73="―"),"",'別紙様式3-2（４・５月）'!O75&amp;'別紙様式3-2（４・５月）'!P75&amp;'別紙様式3-2（４・５月）'!Q75&amp;"から"&amp;W73)</f>
        <v/>
      </c>
      <c r="AH73" s="720"/>
      <c r="AI73" s="720"/>
      <c r="AJ73" s="720"/>
      <c r="AK73" s="720"/>
      <c r="AL73" s="720"/>
      <c r="AM73" s="720"/>
      <c r="AN73" s="720"/>
      <c r="AO73" s="720"/>
    </row>
    <row r="74" spans="1:41" s="1" customFormat="1" ht="24.9" customHeight="1">
      <c r="A74" s="894">
        <v>61</v>
      </c>
      <c r="B74" s="742" t="str">
        <f>IF(基本情報入力シート!C113="","",基本情報入力シート!C113)</f>
        <v/>
      </c>
      <c r="C74" s="750"/>
      <c r="D74" s="750"/>
      <c r="E74" s="750"/>
      <c r="F74" s="750"/>
      <c r="G74" s="750"/>
      <c r="H74" s="750"/>
      <c r="I74" s="761"/>
      <c r="J74" s="767" t="str">
        <f>IF(基本情報入力シート!M113="","",基本情報入力シート!M113)</f>
        <v/>
      </c>
      <c r="K74" s="768" t="str">
        <f>IF(基本情報入力シート!R113="","",基本情報入力シート!R113)</f>
        <v/>
      </c>
      <c r="L74" s="768" t="str">
        <f>IF(基本情報入力シート!W113="","",基本情報入力シート!W113)</f>
        <v/>
      </c>
      <c r="M74" s="784" t="str">
        <f>IF(基本情報入力シート!X113="","",基本情報入力シート!X113)</f>
        <v/>
      </c>
      <c r="N74" s="796" t="str">
        <f>IF(基本情報入力シート!Y113="","",基本情報入力シート!Y113)</f>
        <v/>
      </c>
      <c r="O74" s="930"/>
      <c r="P74" s="937"/>
      <c r="Q74" s="941"/>
      <c r="R74" s="948" t="str">
        <f>IFERROR(IF(OR('別紙様式3-2（４・５月）'!R76="",'別紙様式3-2（４・５月）'!Z76="ベア加算"),"",P74*VLOOKUP(N74,'【参考】数式用'!$AD$2:$AH$27,MATCH(O74,'【参考】数式用'!$K$4:$N$4,0)+1,0)),"")</f>
        <v/>
      </c>
      <c r="S74" s="951"/>
      <c r="T74" s="955"/>
      <c r="U74" s="960"/>
      <c r="V74" s="965" t="str">
        <f>IFERROR(IF(AND('別紙様式3-2（４・５月）'!O76="",O74&lt;&gt;""),P74,P74*VLOOKUP(AF74,'【参考】数式用4'!$DC$3:$DZ$106,MATCH(N74,'【参考】数式用4'!$DC$2:$DZ$2,0))),"")</f>
        <v/>
      </c>
      <c r="W74" s="971"/>
      <c r="X74" s="937"/>
      <c r="Y74" s="948" t="str">
        <f>IFERROR(IF(OR('別紙様式3-2（４・５月）'!R76="",'別紙様式3-2（４・５月）'!Z76="ベア加算"),"",X74*VLOOKUP(N74,'【参考】数式用'!$AD$2:$AH$27,MATCH(W74,'【参考】数式用'!$K$4:$N$4,0)+1,0)),"")</f>
        <v/>
      </c>
      <c r="Z74" s="948"/>
      <c r="AA74" s="951"/>
      <c r="AB74" s="955"/>
      <c r="AC74" s="996" t="str">
        <f>IFERROR(IF(AND('別紙様式3-2（４・５月）'!O76="",W74&lt;&gt;"",W74&lt;&gt;"―"),X74,X74*VLOOKUP(AG74,'【参考】数式用4'!$DC$3:$DZ$106,MATCH(N74,'【参考】数式用4'!$DC$2:$DZ$2,0))),"")</f>
        <v/>
      </c>
      <c r="AD74" s="998" t="str">
        <f t="shared" si="0"/>
        <v/>
      </c>
      <c r="AE74" s="884" t="str">
        <f t="shared" si="1"/>
        <v/>
      </c>
      <c r="AF74" s="999" t="str">
        <f>IF(O74="","",'別紙様式3-2（４・５月）'!O76&amp;'別紙様式3-2（４・５月）'!P76&amp;'別紙様式3-2（４・５月）'!Q76&amp;"から"&amp;O74)</f>
        <v/>
      </c>
      <c r="AG74" s="999" t="str">
        <f>IF(OR(W74="",W74="―"),"",'別紙様式3-2（４・５月）'!O76&amp;'別紙様式3-2（４・５月）'!P76&amp;'別紙様式3-2（４・５月）'!Q76&amp;"から"&amp;W74)</f>
        <v/>
      </c>
      <c r="AH74" s="720"/>
      <c r="AI74" s="720"/>
      <c r="AJ74" s="720"/>
      <c r="AK74" s="720"/>
      <c r="AL74" s="720"/>
      <c r="AM74" s="720"/>
      <c r="AN74" s="720"/>
      <c r="AO74" s="720"/>
    </row>
    <row r="75" spans="1:41" s="1" customFormat="1" ht="24.9" customHeight="1">
      <c r="A75" s="894">
        <v>62</v>
      </c>
      <c r="B75" s="742" t="str">
        <f>IF(基本情報入力シート!C114="","",基本情報入力シート!C114)</f>
        <v/>
      </c>
      <c r="C75" s="750"/>
      <c r="D75" s="750"/>
      <c r="E75" s="750"/>
      <c r="F75" s="750"/>
      <c r="G75" s="750"/>
      <c r="H75" s="750"/>
      <c r="I75" s="761"/>
      <c r="J75" s="767" t="str">
        <f>IF(基本情報入力シート!M114="","",基本情報入力シート!M114)</f>
        <v/>
      </c>
      <c r="K75" s="768" t="str">
        <f>IF(基本情報入力シート!R114="","",基本情報入力シート!R114)</f>
        <v/>
      </c>
      <c r="L75" s="768" t="str">
        <f>IF(基本情報入力シート!W114="","",基本情報入力シート!W114)</f>
        <v/>
      </c>
      <c r="M75" s="784" t="str">
        <f>IF(基本情報入力シート!X114="","",基本情報入力シート!X114)</f>
        <v/>
      </c>
      <c r="N75" s="796" t="str">
        <f>IF(基本情報入力シート!Y114="","",基本情報入力シート!Y114)</f>
        <v/>
      </c>
      <c r="O75" s="930"/>
      <c r="P75" s="937"/>
      <c r="Q75" s="941"/>
      <c r="R75" s="948" t="str">
        <f>IFERROR(IF(OR('別紙様式3-2（４・５月）'!R77="",'別紙様式3-2（４・５月）'!Z77="ベア加算"),"",P75*VLOOKUP(N75,'【参考】数式用'!$AD$2:$AH$27,MATCH(O75,'【参考】数式用'!$K$4:$N$4,0)+1,0)),"")</f>
        <v/>
      </c>
      <c r="S75" s="951"/>
      <c r="T75" s="955"/>
      <c r="U75" s="960"/>
      <c r="V75" s="965" t="str">
        <f>IFERROR(IF(AND('別紙様式3-2（４・５月）'!O77="",O75&lt;&gt;""),P75,P75*VLOOKUP(AF75,'【参考】数式用4'!$DC$3:$DZ$106,MATCH(N75,'【参考】数式用4'!$DC$2:$DZ$2,0))),"")</f>
        <v/>
      </c>
      <c r="W75" s="971"/>
      <c r="X75" s="937"/>
      <c r="Y75" s="948" t="str">
        <f>IFERROR(IF(OR('別紙様式3-2（４・５月）'!R77="",'別紙様式3-2（４・５月）'!Z77="ベア加算"),"",X75*VLOOKUP(N75,'【参考】数式用'!$AD$2:$AH$27,MATCH(W75,'【参考】数式用'!$K$4:$N$4,0)+1,0)),"")</f>
        <v/>
      </c>
      <c r="Z75" s="948"/>
      <c r="AA75" s="951"/>
      <c r="AB75" s="955"/>
      <c r="AC75" s="996" t="str">
        <f>IFERROR(IF(AND('別紙様式3-2（４・５月）'!O77="",W75&lt;&gt;"",W75&lt;&gt;"―"),X75,X75*VLOOKUP(AG75,'【参考】数式用4'!$DC$3:$DZ$106,MATCH(N75,'【参考】数式用4'!$DC$2:$DZ$2,0))),"")</f>
        <v/>
      </c>
      <c r="AD75" s="998" t="str">
        <f t="shared" si="0"/>
        <v/>
      </c>
      <c r="AE75" s="884" t="str">
        <f t="shared" si="1"/>
        <v/>
      </c>
      <c r="AF75" s="999" t="str">
        <f>IF(O75="","",'別紙様式3-2（４・５月）'!O77&amp;'別紙様式3-2（４・５月）'!P77&amp;'別紙様式3-2（４・５月）'!Q77&amp;"から"&amp;O75)</f>
        <v/>
      </c>
      <c r="AG75" s="999" t="str">
        <f>IF(OR(W75="",W75="―"),"",'別紙様式3-2（４・５月）'!O77&amp;'別紙様式3-2（４・５月）'!P77&amp;'別紙様式3-2（４・５月）'!Q77&amp;"から"&amp;W75)</f>
        <v/>
      </c>
      <c r="AH75" s="720"/>
      <c r="AI75" s="720"/>
      <c r="AJ75" s="720"/>
      <c r="AK75" s="720"/>
      <c r="AL75" s="720"/>
      <c r="AM75" s="720"/>
      <c r="AN75" s="720"/>
      <c r="AO75" s="720"/>
    </row>
    <row r="76" spans="1:41" s="1" customFormat="1" ht="24.9" customHeight="1">
      <c r="A76" s="894">
        <v>63</v>
      </c>
      <c r="B76" s="742" t="str">
        <f>IF(基本情報入力シート!C115="","",基本情報入力シート!C115)</f>
        <v/>
      </c>
      <c r="C76" s="750"/>
      <c r="D76" s="750"/>
      <c r="E76" s="750"/>
      <c r="F76" s="750"/>
      <c r="G76" s="750"/>
      <c r="H76" s="750"/>
      <c r="I76" s="761"/>
      <c r="J76" s="767" t="str">
        <f>IF(基本情報入力シート!M115="","",基本情報入力シート!M115)</f>
        <v/>
      </c>
      <c r="K76" s="768" t="str">
        <f>IF(基本情報入力シート!R115="","",基本情報入力シート!R115)</f>
        <v/>
      </c>
      <c r="L76" s="768" t="str">
        <f>IF(基本情報入力シート!W115="","",基本情報入力シート!W115)</f>
        <v/>
      </c>
      <c r="M76" s="784" t="str">
        <f>IF(基本情報入力シート!X115="","",基本情報入力シート!X115)</f>
        <v/>
      </c>
      <c r="N76" s="796" t="str">
        <f>IF(基本情報入力シート!Y115="","",基本情報入力シート!Y115)</f>
        <v/>
      </c>
      <c r="O76" s="930"/>
      <c r="P76" s="937"/>
      <c r="Q76" s="941"/>
      <c r="R76" s="948" t="str">
        <f>IFERROR(IF(OR('別紙様式3-2（４・５月）'!R78="",'別紙様式3-2（４・５月）'!Z78="ベア加算"),"",P76*VLOOKUP(N76,'【参考】数式用'!$AD$2:$AH$27,MATCH(O76,'【参考】数式用'!$K$4:$N$4,0)+1,0)),"")</f>
        <v/>
      </c>
      <c r="S76" s="951"/>
      <c r="T76" s="955"/>
      <c r="U76" s="960"/>
      <c r="V76" s="965" t="str">
        <f>IFERROR(IF(AND('別紙様式3-2（４・５月）'!O78="",O76&lt;&gt;""),P76,P76*VLOOKUP(AF76,'【参考】数式用4'!$DC$3:$DZ$106,MATCH(N76,'【参考】数式用4'!$DC$2:$DZ$2,0))),"")</f>
        <v/>
      </c>
      <c r="W76" s="971"/>
      <c r="X76" s="937"/>
      <c r="Y76" s="948" t="str">
        <f>IFERROR(IF(OR('別紙様式3-2（４・５月）'!R78="",'別紙様式3-2（４・５月）'!Z78="ベア加算"),"",X76*VLOOKUP(N76,'【参考】数式用'!$AD$2:$AH$27,MATCH(W76,'【参考】数式用'!$K$4:$N$4,0)+1,0)),"")</f>
        <v/>
      </c>
      <c r="Z76" s="948"/>
      <c r="AA76" s="951"/>
      <c r="AB76" s="955"/>
      <c r="AC76" s="996" t="str">
        <f>IFERROR(IF(AND('別紙様式3-2（４・５月）'!O78="",W76&lt;&gt;"",W76&lt;&gt;"―"),X76,X76*VLOOKUP(AG76,'【参考】数式用4'!$DC$3:$DZ$106,MATCH(N76,'【参考】数式用4'!$DC$2:$DZ$2,0))),"")</f>
        <v/>
      </c>
      <c r="AD76" s="998" t="str">
        <f t="shared" si="0"/>
        <v/>
      </c>
      <c r="AE76" s="884" t="str">
        <f t="shared" si="1"/>
        <v/>
      </c>
      <c r="AF76" s="999" t="str">
        <f>IF(O76="","",'別紙様式3-2（４・５月）'!O78&amp;'別紙様式3-2（４・５月）'!P78&amp;'別紙様式3-2（４・５月）'!Q78&amp;"から"&amp;O76)</f>
        <v/>
      </c>
      <c r="AG76" s="999" t="str">
        <f>IF(OR(W76="",W76="―"),"",'別紙様式3-2（４・５月）'!O78&amp;'別紙様式3-2（４・５月）'!P78&amp;'別紙様式3-2（４・５月）'!Q78&amp;"から"&amp;W76)</f>
        <v/>
      </c>
      <c r="AH76" s="720"/>
      <c r="AI76" s="720"/>
      <c r="AJ76" s="720"/>
      <c r="AK76" s="720"/>
      <c r="AL76" s="720"/>
      <c r="AM76" s="720"/>
      <c r="AN76" s="720"/>
      <c r="AO76" s="720"/>
    </row>
    <row r="77" spans="1:41" s="1" customFormat="1" ht="24.9" customHeight="1">
      <c r="A77" s="894">
        <v>64</v>
      </c>
      <c r="B77" s="742" t="str">
        <f>IF(基本情報入力シート!C116="","",基本情報入力シート!C116)</f>
        <v/>
      </c>
      <c r="C77" s="750"/>
      <c r="D77" s="750"/>
      <c r="E77" s="750"/>
      <c r="F77" s="750"/>
      <c r="G77" s="750"/>
      <c r="H77" s="750"/>
      <c r="I77" s="761"/>
      <c r="J77" s="767" t="str">
        <f>IF(基本情報入力シート!M116="","",基本情報入力シート!M116)</f>
        <v/>
      </c>
      <c r="K77" s="768" t="str">
        <f>IF(基本情報入力シート!R116="","",基本情報入力シート!R116)</f>
        <v/>
      </c>
      <c r="L77" s="768" t="str">
        <f>IF(基本情報入力シート!W116="","",基本情報入力シート!W116)</f>
        <v/>
      </c>
      <c r="M77" s="784" t="str">
        <f>IF(基本情報入力シート!X116="","",基本情報入力シート!X116)</f>
        <v/>
      </c>
      <c r="N77" s="796" t="str">
        <f>IF(基本情報入力シート!Y116="","",基本情報入力シート!Y116)</f>
        <v/>
      </c>
      <c r="O77" s="930"/>
      <c r="P77" s="937"/>
      <c r="Q77" s="941"/>
      <c r="R77" s="948" t="str">
        <f>IFERROR(IF(OR('別紙様式3-2（４・５月）'!R79="",'別紙様式3-2（４・５月）'!Z79="ベア加算"),"",P77*VLOOKUP(N77,'【参考】数式用'!$AD$2:$AH$27,MATCH(O77,'【参考】数式用'!$K$4:$N$4,0)+1,0)),"")</f>
        <v/>
      </c>
      <c r="S77" s="951"/>
      <c r="T77" s="955"/>
      <c r="U77" s="960"/>
      <c r="V77" s="965" t="str">
        <f>IFERROR(IF(AND('別紙様式3-2（４・５月）'!O79="",O77&lt;&gt;""),P77,P77*VLOOKUP(AF77,'【参考】数式用4'!$DC$3:$DZ$106,MATCH(N77,'【参考】数式用4'!$DC$2:$DZ$2,0))),"")</f>
        <v/>
      </c>
      <c r="W77" s="971"/>
      <c r="X77" s="937"/>
      <c r="Y77" s="948" t="str">
        <f>IFERROR(IF(OR('別紙様式3-2（４・５月）'!R79="",'別紙様式3-2（４・５月）'!Z79="ベア加算"),"",X77*VLOOKUP(N77,'【参考】数式用'!$AD$2:$AH$27,MATCH(W77,'【参考】数式用'!$K$4:$N$4,0)+1,0)),"")</f>
        <v/>
      </c>
      <c r="Z77" s="948"/>
      <c r="AA77" s="951"/>
      <c r="AB77" s="955"/>
      <c r="AC77" s="996" t="str">
        <f>IFERROR(IF(AND('別紙様式3-2（４・５月）'!O79="",W77&lt;&gt;"",W77&lt;&gt;"―"),X77,X77*VLOOKUP(AG77,'【参考】数式用4'!$DC$3:$DZ$106,MATCH(N77,'【参考】数式用4'!$DC$2:$DZ$2,0))),"")</f>
        <v/>
      </c>
      <c r="AD77" s="998" t="str">
        <f t="shared" si="0"/>
        <v/>
      </c>
      <c r="AE77" s="884" t="str">
        <f t="shared" si="1"/>
        <v/>
      </c>
      <c r="AF77" s="999" t="str">
        <f>IF(O77="","",'別紙様式3-2（４・５月）'!O79&amp;'別紙様式3-2（４・５月）'!P79&amp;'別紙様式3-2（４・５月）'!Q79&amp;"から"&amp;O77)</f>
        <v/>
      </c>
      <c r="AG77" s="999" t="str">
        <f>IF(OR(W77="",W77="―"),"",'別紙様式3-2（４・５月）'!O79&amp;'別紙様式3-2（４・５月）'!P79&amp;'別紙様式3-2（４・５月）'!Q79&amp;"から"&amp;W77)</f>
        <v/>
      </c>
      <c r="AH77" s="720"/>
      <c r="AI77" s="720"/>
      <c r="AJ77" s="720"/>
      <c r="AK77" s="720"/>
      <c r="AL77" s="720"/>
      <c r="AM77" s="720"/>
      <c r="AN77" s="720"/>
      <c r="AO77" s="720"/>
    </row>
    <row r="78" spans="1:41" s="1" customFormat="1" ht="24.9" customHeight="1">
      <c r="A78" s="894">
        <v>65</v>
      </c>
      <c r="B78" s="742" t="str">
        <f>IF(基本情報入力シート!C117="","",基本情報入力シート!C117)</f>
        <v/>
      </c>
      <c r="C78" s="750"/>
      <c r="D78" s="750"/>
      <c r="E78" s="750"/>
      <c r="F78" s="750"/>
      <c r="G78" s="750"/>
      <c r="H78" s="750"/>
      <c r="I78" s="761"/>
      <c r="J78" s="767" t="str">
        <f>IF(基本情報入力シート!M117="","",基本情報入力シート!M117)</f>
        <v/>
      </c>
      <c r="K78" s="768" t="str">
        <f>IF(基本情報入力シート!R117="","",基本情報入力シート!R117)</f>
        <v/>
      </c>
      <c r="L78" s="768" t="str">
        <f>IF(基本情報入力シート!W117="","",基本情報入力シート!W117)</f>
        <v/>
      </c>
      <c r="M78" s="784" t="str">
        <f>IF(基本情報入力シート!X117="","",基本情報入力シート!X117)</f>
        <v/>
      </c>
      <c r="N78" s="796" t="str">
        <f>IF(基本情報入力シート!Y117="","",基本情報入力シート!Y117)</f>
        <v/>
      </c>
      <c r="O78" s="930"/>
      <c r="P78" s="937"/>
      <c r="Q78" s="941"/>
      <c r="R78" s="948" t="str">
        <f>IFERROR(IF(OR('別紙様式3-2（４・５月）'!R80="",'別紙様式3-2（４・５月）'!Z80="ベア加算"),"",P78*VLOOKUP(N78,'【参考】数式用'!$AD$2:$AH$27,MATCH(O78,'【参考】数式用'!$K$4:$N$4,0)+1,0)),"")</f>
        <v/>
      </c>
      <c r="S78" s="951"/>
      <c r="T78" s="955"/>
      <c r="U78" s="960"/>
      <c r="V78" s="965" t="str">
        <f>IFERROR(IF(AND('別紙様式3-2（４・５月）'!O80="",O78&lt;&gt;""),P78,P78*VLOOKUP(AF78,'【参考】数式用4'!$DC$3:$DZ$106,MATCH(N78,'【参考】数式用4'!$DC$2:$DZ$2,0))),"")</f>
        <v/>
      </c>
      <c r="W78" s="971"/>
      <c r="X78" s="937"/>
      <c r="Y78" s="948" t="str">
        <f>IFERROR(IF(OR('別紙様式3-2（４・５月）'!R80="",'別紙様式3-2（４・５月）'!Z80="ベア加算"),"",X78*VLOOKUP(N78,'【参考】数式用'!$AD$2:$AH$27,MATCH(W78,'【参考】数式用'!$K$4:$N$4,0)+1,0)),"")</f>
        <v/>
      </c>
      <c r="Z78" s="948"/>
      <c r="AA78" s="951"/>
      <c r="AB78" s="955"/>
      <c r="AC78" s="996" t="str">
        <f>IFERROR(IF(AND('別紙様式3-2（４・５月）'!O80="",W78&lt;&gt;"",W78&lt;&gt;"―"),X78,X78*VLOOKUP(AG78,'【参考】数式用4'!$DC$3:$DZ$106,MATCH(N78,'【参考】数式用4'!$DC$2:$DZ$2,0))),"")</f>
        <v/>
      </c>
      <c r="AD78" s="998" t="str">
        <f t="shared" ref="AD78:AD141" si="2">IF(OR(O78="新加算Ⅰ",O78="新加算Ⅱ",O78="新加算Ⅴ（１）",O78="新加算Ⅴ（２）",O78="新加算Ⅴ（３）",O78="新加算Ⅴ（４）",O78="新加算Ⅴ（５）",O78="新加算Ⅴ（６）",O78="新加算Ⅴ（７）",O78="新加算Ⅴ（９）",O78="新加算Ⅴ（10）",O78="新加算Ⅴ（12）"),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E78" s="884" t="str">
        <f t="shared" ref="AE78:AE141" si="3">IF(OR(W78="新加算Ⅰ",W78="新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F78" s="999" t="str">
        <f>IF(O78="","",'別紙様式3-2（４・５月）'!O80&amp;'別紙様式3-2（４・５月）'!P80&amp;'別紙様式3-2（４・５月）'!Q80&amp;"から"&amp;O78)</f>
        <v/>
      </c>
      <c r="AG78" s="999" t="str">
        <f>IF(OR(W78="",W78="―"),"",'別紙様式3-2（４・５月）'!O80&amp;'別紙様式3-2（４・５月）'!P80&amp;'別紙様式3-2（４・５月）'!Q80&amp;"から"&amp;W78)</f>
        <v/>
      </c>
      <c r="AH78" s="720"/>
      <c r="AI78" s="720"/>
      <c r="AJ78" s="720"/>
      <c r="AK78" s="720"/>
      <c r="AL78" s="720"/>
      <c r="AM78" s="720"/>
      <c r="AN78" s="720"/>
      <c r="AO78" s="720"/>
    </row>
    <row r="79" spans="1:41" s="1" customFormat="1" ht="24.9" customHeight="1">
      <c r="A79" s="894">
        <v>66</v>
      </c>
      <c r="B79" s="742" t="str">
        <f>IF(基本情報入力シート!C118="","",基本情報入力シート!C118)</f>
        <v/>
      </c>
      <c r="C79" s="750"/>
      <c r="D79" s="750"/>
      <c r="E79" s="750"/>
      <c r="F79" s="750"/>
      <c r="G79" s="750"/>
      <c r="H79" s="750"/>
      <c r="I79" s="761"/>
      <c r="J79" s="767" t="str">
        <f>IF(基本情報入力シート!M118="","",基本情報入力シート!M118)</f>
        <v/>
      </c>
      <c r="K79" s="768" t="str">
        <f>IF(基本情報入力シート!R118="","",基本情報入力シート!R118)</f>
        <v/>
      </c>
      <c r="L79" s="768" t="str">
        <f>IF(基本情報入力シート!W118="","",基本情報入力シート!W118)</f>
        <v/>
      </c>
      <c r="M79" s="784" t="str">
        <f>IF(基本情報入力シート!X118="","",基本情報入力シート!X118)</f>
        <v/>
      </c>
      <c r="N79" s="796" t="str">
        <f>IF(基本情報入力シート!Y118="","",基本情報入力シート!Y118)</f>
        <v/>
      </c>
      <c r="O79" s="930"/>
      <c r="P79" s="937"/>
      <c r="Q79" s="941"/>
      <c r="R79" s="948" t="str">
        <f>IFERROR(IF(OR('別紙様式3-2（４・５月）'!R81="",'別紙様式3-2（４・５月）'!Z81="ベア加算"),"",P79*VLOOKUP(N79,'【参考】数式用'!$AD$2:$AH$27,MATCH(O79,'【参考】数式用'!$K$4:$N$4,0)+1,0)),"")</f>
        <v/>
      </c>
      <c r="S79" s="951"/>
      <c r="T79" s="955"/>
      <c r="U79" s="960"/>
      <c r="V79" s="965" t="str">
        <f>IFERROR(IF(AND('別紙様式3-2（４・５月）'!O81="",O79&lt;&gt;""),P79,P79*VLOOKUP(AF79,'【参考】数式用4'!$DC$3:$DZ$106,MATCH(N79,'【参考】数式用4'!$DC$2:$DZ$2,0))),"")</f>
        <v/>
      </c>
      <c r="W79" s="971"/>
      <c r="X79" s="937"/>
      <c r="Y79" s="948" t="str">
        <f>IFERROR(IF(OR('別紙様式3-2（４・５月）'!R81="",'別紙様式3-2（４・５月）'!Z81="ベア加算"),"",X79*VLOOKUP(N79,'【参考】数式用'!$AD$2:$AH$27,MATCH(W79,'【参考】数式用'!$K$4:$N$4,0)+1,0)),"")</f>
        <v/>
      </c>
      <c r="Z79" s="948"/>
      <c r="AA79" s="951"/>
      <c r="AB79" s="955"/>
      <c r="AC79" s="996" t="str">
        <f>IFERROR(IF(AND('別紙様式3-2（４・５月）'!O81="",W79&lt;&gt;"",W79&lt;&gt;"―"),X79,X79*VLOOKUP(AG79,'【参考】数式用4'!$DC$3:$DZ$106,MATCH(N79,'【参考】数式用4'!$DC$2:$DZ$2,0))),"")</f>
        <v/>
      </c>
      <c r="AD79" s="998" t="str">
        <f t="shared" si="2"/>
        <v/>
      </c>
      <c r="AE79" s="884" t="str">
        <f t="shared" si="3"/>
        <v/>
      </c>
      <c r="AF79" s="999" t="str">
        <f>IF(O79="","",'別紙様式3-2（４・５月）'!O81&amp;'別紙様式3-2（４・５月）'!P81&amp;'別紙様式3-2（４・５月）'!Q81&amp;"から"&amp;O79)</f>
        <v/>
      </c>
      <c r="AG79" s="999" t="str">
        <f>IF(OR(W79="",W79="―"),"",'別紙様式3-2（４・５月）'!O81&amp;'別紙様式3-2（４・５月）'!P81&amp;'別紙様式3-2（４・５月）'!Q81&amp;"から"&amp;W79)</f>
        <v/>
      </c>
      <c r="AH79" s="720"/>
      <c r="AI79" s="720"/>
      <c r="AJ79" s="720"/>
      <c r="AK79" s="720"/>
      <c r="AL79" s="720"/>
      <c r="AM79" s="720"/>
      <c r="AN79" s="720"/>
      <c r="AO79" s="720"/>
    </row>
    <row r="80" spans="1:41" s="1" customFormat="1" ht="24.9" customHeight="1">
      <c r="A80" s="894">
        <v>67</v>
      </c>
      <c r="B80" s="742" t="str">
        <f>IF(基本情報入力シート!C119="","",基本情報入力シート!C119)</f>
        <v/>
      </c>
      <c r="C80" s="750"/>
      <c r="D80" s="750"/>
      <c r="E80" s="750"/>
      <c r="F80" s="750"/>
      <c r="G80" s="750"/>
      <c r="H80" s="750"/>
      <c r="I80" s="761"/>
      <c r="J80" s="767" t="str">
        <f>IF(基本情報入力シート!M119="","",基本情報入力シート!M119)</f>
        <v/>
      </c>
      <c r="K80" s="768" t="str">
        <f>IF(基本情報入力シート!R119="","",基本情報入力シート!R119)</f>
        <v/>
      </c>
      <c r="L80" s="768" t="str">
        <f>IF(基本情報入力シート!W119="","",基本情報入力シート!W119)</f>
        <v/>
      </c>
      <c r="M80" s="784" t="str">
        <f>IF(基本情報入力シート!X119="","",基本情報入力シート!X119)</f>
        <v/>
      </c>
      <c r="N80" s="796" t="str">
        <f>IF(基本情報入力シート!Y119="","",基本情報入力シート!Y119)</f>
        <v/>
      </c>
      <c r="O80" s="930"/>
      <c r="P80" s="937"/>
      <c r="Q80" s="941"/>
      <c r="R80" s="948" t="str">
        <f>IFERROR(IF(OR('別紙様式3-2（４・５月）'!R82="",'別紙様式3-2（４・５月）'!Z82="ベア加算"),"",P80*VLOOKUP(N80,'【参考】数式用'!$AD$2:$AH$27,MATCH(O80,'【参考】数式用'!$K$4:$N$4,0)+1,0)),"")</f>
        <v/>
      </c>
      <c r="S80" s="951"/>
      <c r="T80" s="955"/>
      <c r="U80" s="960"/>
      <c r="V80" s="965" t="str">
        <f>IFERROR(IF(AND('別紙様式3-2（４・５月）'!O82="",O80&lt;&gt;""),P80,P80*VLOOKUP(AF80,'【参考】数式用4'!$DC$3:$DZ$106,MATCH(N80,'【参考】数式用4'!$DC$2:$DZ$2,0))),"")</f>
        <v/>
      </c>
      <c r="W80" s="971"/>
      <c r="X80" s="937"/>
      <c r="Y80" s="948" t="str">
        <f>IFERROR(IF(OR('別紙様式3-2（４・５月）'!R82="",'別紙様式3-2（４・５月）'!Z82="ベア加算"),"",X80*VLOOKUP(N80,'【参考】数式用'!$AD$2:$AH$27,MATCH(W80,'【参考】数式用'!$K$4:$N$4,0)+1,0)),"")</f>
        <v/>
      </c>
      <c r="Z80" s="948"/>
      <c r="AA80" s="951"/>
      <c r="AB80" s="955"/>
      <c r="AC80" s="996" t="str">
        <f>IFERROR(IF(AND('別紙様式3-2（４・５月）'!O82="",W80&lt;&gt;"",W80&lt;&gt;"―"),X80,X80*VLOOKUP(AG80,'【参考】数式用4'!$DC$3:$DZ$106,MATCH(N80,'【参考】数式用4'!$DC$2:$DZ$2,0))),"")</f>
        <v/>
      </c>
      <c r="AD80" s="998" t="str">
        <f t="shared" si="2"/>
        <v/>
      </c>
      <c r="AE80" s="884" t="str">
        <f t="shared" si="3"/>
        <v/>
      </c>
      <c r="AF80" s="999" t="str">
        <f>IF(O80="","",'別紙様式3-2（４・５月）'!O82&amp;'別紙様式3-2（４・５月）'!P82&amp;'別紙様式3-2（４・５月）'!Q82&amp;"から"&amp;O80)</f>
        <v/>
      </c>
      <c r="AG80" s="999" t="str">
        <f>IF(OR(W80="",W80="―"),"",'別紙様式3-2（４・５月）'!O82&amp;'別紙様式3-2（４・５月）'!P82&amp;'別紙様式3-2（４・５月）'!Q82&amp;"から"&amp;W80)</f>
        <v/>
      </c>
      <c r="AH80" s="720"/>
      <c r="AI80" s="720"/>
      <c r="AJ80" s="720"/>
      <c r="AK80" s="720"/>
      <c r="AL80" s="720"/>
      <c r="AM80" s="720"/>
      <c r="AN80" s="720"/>
      <c r="AO80" s="720"/>
    </row>
    <row r="81" spans="1:41" s="1" customFormat="1" ht="24.9" customHeight="1">
      <c r="A81" s="894">
        <v>68</v>
      </c>
      <c r="B81" s="742" t="str">
        <f>IF(基本情報入力シート!C120="","",基本情報入力シート!C120)</f>
        <v/>
      </c>
      <c r="C81" s="750"/>
      <c r="D81" s="750"/>
      <c r="E81" s="750"/>
      <c r="F81" s="750"/>
      <c r="G81" s="750"/>
      <c r="H81" s="750"/>
      <c r="I81" s="761"/>
      <c r="J81" s="767" t="str">
        <f>IF(基本情報入力シート!M120="","",基本情報入力シート!M120)</f>
        <v/>
      </c>
      <c r="K81" s="768" t="str">
        <f>IF(基本情報入力シート!R120="","",基本情報入力シート!R120)</f>
        <v/>
      </c>
      <c r="L81" s="768" t="str">
        <f>IF(基本情報入力シート!W120="","",基本情報入力シート!W120)</f>
        <v/>
      </c>
      <c r="M81" s="784" t="str">
        <f>IF(基本情報入力シート!X120="","",基本情報入力シート!X120)</f>
        <v/>
      </c>
      <c r="N81" s="796" t="str">
        <f>IF(基本情報入力シート!Y120="","",基本情報入力シート!Y120)</f>
        <v/>
      </c>
      <c r="O81" s="930"/>
      <c r="P81" s="937"/>
      <c r="Q81" s="941"/>
      <c r="R81" s="948" t="str">
        <f>IFERROR(IF(OR('別紙様式3-2（４・５月）'!R83="",'別紙様式3-2（４・５月）'!Z83="ベア加算"),"",P81*VLOOKUP(N81,'【参考】数式用'!$AD$2:$AH$27,MATCH(O81,'【参考】数式用'!$K$4:$N$4,0)+1,0)),"")</f>
        <v/>
      </c>
      <c r="S81" s="951"/>
      <c r="T81" s="955"/>
      <c r="U81" s="960"/>
      <c r="V81" s="965" t="str">
        <f>IFERROR(IF(AND('別紙様式3-2（４・５月）'!O83="",O81&lt;&gt;""),P81,P81*VLOOKUP(AF81,'【参考】数式用4'!$DC$3:$DZ$106,MATCH(N81,'【参考】数式用4'!$DC$2:$DZ$2,0))),"")</f>
        <v/>
      </c>
      <c r="W81" s="971"/>
      <c r="X81" s="937"/>
      <c r="Y81" s="948" t="str">
        <f>IFERROR(IF(OR('別紙様式3-2（４・５月）'!R83="",'別紙様式3-2（４・５月）'!Z83="ベア加算"),"",X81*VLOOKUP(N81,'【参考】数式用'!$AD$2:$AH$27,MATCH(W81,'【参考】数式用'!$K$4:$N$4,0)+1,0)),"")</f>
        <v/>
      </c>
      <c r="Z81" s="948"/>
      <c r="AA81" s="951"/>
      <c r="AB81" s="955"/>
      <c r="AC81" s="996" t="str">
        <f>IFERROR(IF(AND('別紙様式3-2（４・５月）'!O83="",W81&lt;&gt;"",W81&lt;&gt;"―"),X81,X81*VLOOKUP(AG81,'【参考】数式用4'!$DC$3:$DZ$106,MATCH(N81,'【参考】数式用4'!$DC$2:$DZ$2,0))),"")</f>
        <v/>
      </c>
      <c r="AD81" s="998" t="str">
        <f t="shared" si="2"/>
        <v/>
      </c>
      <c r="AE81" s="884" t="str">
        <f t="shared" si="3"/>
        <v/>
      </c>
      <c r="AF81" s="999" t="str">
        <f>IF(O81="","",'別紙様式3-2（４・５月）'!O83&amp;'別紙様式3-2（４・５月）'!P83&amp;'別紙様式3-2（４・５月）'!Q83&amp;"から"&amp;O81)</f>
        <v/>
      </c>
      <c r="AG81" s="999" t="str">
        <f>IF(OR(W81="",W81="―"),"",'別紙様式3-2（４・５月）'!O83&amp;'別紙様式3-2（４・５月）'!P83&amp;'別紙様式3-2（４・５月）'!Q83&amp;"から"&amp;W81)</f>
        <v/>
      </c>
      <c r="AH81" s="720"/>
      <c r="AI81" s="720"/>
      <c r="AJ81" s="720"/>
      <c r="AK81" s="720"/>
      <c r="AL81" s="720"/>
      <c r="AM81" s="720"/>
      <c r="AN81" s="720"/>
      <c r="AO81" s="720"/>
    </row>
    <row r="82" spans="1:41" s="1" customFormat="1" ht="24.9" customHeight="1">
      <c r="A82" s="894">
        <v>69</v>
      </c>
      <c r="B82" s="742" t="str">
        <f>IF(基本情報入力シート!C121="","",基本情報入力シート!C121)</f>
        <v/>
      </c>
      <c r="C82" s="750"/>
      <c r="D82" s="750"/>
      <c r="E82" s="750"/>
      <c r="F82" s="750"/>
      <c r="G82" s="750"/>
      <c r="H82" s="750"/>
      <c r="I82" s="761"/>
      <c r="J82" s="767" t="str">
        <f>IF(基本情報入力シート!M121="","",基本情報入力シート!M121)</f>
        <v/>
      </c>
      <c r="K82" s="768" t="str">
        <f>IF(基本情報入力シート!R121="","",基本情報入力シート!R121)</f>
        <v/>
      </c>
      <c r="L82" s="768" t="str">
        <f>IF(基本情報入力シート!W121="","",基本情報入力シート!W121)</f>
        <v/>
      </c>
      <c r="M82" s="784" t="str">
        <f>IF(基本情報入力シート!X121="","",基本情報入力シート!X121)</f>
        <v/>
      </c>
      <c r="N82" s="796" t="str">
        <f>IF(基本情報入力シート!Y121="","",基本情報入力シート!Y121)</f>
        <v/>
      </c>
      <c r="O82" s="930"/>
      <c r="P82" s="937"/>
      <c r="Q82" s="941"/>
      <c r="R82" s="948" t="str">
        <f>IFERROR(IF(OR('別紙様式3-2（４・５月）'!R84="",'別紙様式3-2（４・５月）'!Z84="ベア加算"),"",P82*VLOOKUP(N82,'【参考】数式用'!$AD$2:$AH$27,MATCH(O82,'【参考】数式用'!$K$4:$N$4,0)+1,0)),"")</f>
        <v/>
      </c>
      <c r="S82" s="951"/>
      <c r="T82" s="955"/>
      <c r="U82" s="960"/>
      <c r="V82" s="965" t="str">
        <f>IFERROR(IF(AND('別紙様式3-2（４・５月）'!O84="",O82&lt;&gt;""),P82,P82*VLOOKUP(AF82,'【参考】数式用4'!$DC$3:$DZ$106,MATCH(N82,'【参考】数式用4'!$DC$2:$DZ$2,0))),"")</f>
        <v/>
      </c>
      <c r="W82" s="971"/>
      <c r="X82" s="937"/>
      <c r="Y82" s="948" t="str">
        <f>IFERROR(IF(OR('別紙様式3-2（４・５月）'!R84="",'別紙様式3-2（４・５月）'!Z84="ベア加算"),"",X82*VLOOKUP(N82,'【参考】数式用'!$AD$2:$AH$27,MATCH(W82,'【参考】数式用'!$K$4:$N$4,0)+1,0)),"")</f>
        <v/>
      </c>
      <c r="Z82" s="948"/>
      <c r="AA82" s="951"/>
      <c r="AB82" s="955"/>
      <c r="AC82" s="996" t="str">
        <f>IFERROR(IF(AND('別紙様式3-2（４・５月）'!O84="",W82&lt;&gt;"",W82&lt;&gt;"―"),X82,X82*VLOOKUP(AG82,'【参考】数式用4'!$DC$3:$DZ$106,MATCH(N82,'【参考】数式用4'!$DC$2:$DZ$2,0))),"")</f>
        <v/>
      </c>
      <c r="AD82" s="998" t="str">
        <f t="shared" si="2"/>
        <v/>
      </c>
      <c r="AE82" s="884" t="str">
        <f t="shared" si="3"/>
        <v/>
      </c>
      <c r="AF82" s="999" t="str">
        <f>IF(O82="","",'別紙様式3-2（４・５月）'!O84&amp;'別紙様式3-2（４・５月）'!P84&amp;'別紙様式3-2（４・５月）'!Q84&amp;"から"&amp;O82)</f>
        <v/>
      </c>
      <c r="AG82" s="999" t="str">
        <f>IF(OR(W82="",W82="―"),"",'別紙様式3-2（４・５月）'!O84&amp;'別紙様式3-2（４・５月）'!P84&amp;'別紙様式3-2（４・５月）'!Q84&amp;"から"&amp;W82)</f>
        <v/>
      </c>
      <c r="AH82" s="720"/>
      <c r="AI82" s="720"/>
      <c r="AJ82" s="720"/>
      <c r="AK82" s="720"/>
      <c r="AL82" s="720"/>
      <c r="AM82" s="720"/>
      <c r="AN82" s="720"/>
      <c r="AO82" s="720"/>
    </row>
    <row r="83" spans="1:41" s="1" customFormat="1" ht="24.9" customHeight="1">
      <c r="A83" s="894">
        <v>70</v>
      </c>
      <c r="B83" s="742" t="str">
        <f>IF(基本情報入力シート!C122="","",基本情報入力シート!C122)</f>
        <v/>
      </c>
      <c r="C83" s="750"/>
      <c r="D83" s="750"/>
      <c r="E83" s="750"/>
      <c r="F83" s="750"/>
      <c r="G83" s="750"/>
      <c r="H83" s="750"/>
      <c r="I83" s="761"/>
      <c r="J83" s="767" t="str">
        <f>IF(基本情報入力シート!M122="","",基本情報入力シート!M122)</f>
        <v/>
      </c>
      <c r="K83" s="768" t="str">
        <f>IF(基本情報入力シート!R122="","",基本情報入力シート!R122)</f>
        <v/>
      </c>
      <c r="L83" s="768" t="str">
        <f>IF(基本情報入力シート!W122="","",基本情報入力シート!W122)</f>
        <v/>
      </c>
      <c r="M83" s="784" t="str">
        <f>IF(基本情報入力シート!X122="","",基本情報入力シート!X122)</f>
        <v/>
      </c>
      <c r="N83" s="796" t="str">
        <f>IF(基本情報入力シート!Y122="","",基本情報入力シート!Y122)</f>
        <v/>
      </c>
      <c r="O83" s="930"/>
      <c r="P83" s="937"/>
      <c r="Q83" s="941"/>
      <c r="R83" s="948" t="str">
        <f>IFERROR(IF(OR('別紙様式3-2（４・５月）'!R85="",'別紙様式3-2（４・５月）'!Z85="ベア加算"),"",P83*VLOOKUP(N83,'【参考】数式用'!$AD$2:$AH$27,MATCH(O83,'【参考】数式用'!$K$4:$N$4,0)+1,0)),"")</f>
        <v/>
      </c>
      <c r="S83" s="951"/>
      <c r="T83" s="955"/>
      <c r="U83" s="960"/>
      <c r="V83" s="965" t="str">
        <f>IFERROR(IF(AND('別紙様式3-2（４・５月）'!O85="",O83&lt;&gt;""),P83,P83*VLOOKUP(AF83,'【参考】数式用4'!$DC$3:$DZ$106,MATCH(N83,'【参考】数式用4'!$DC$2:$DZ$2,0))),"")</f>
        <v/>
      </c>
      <c r="W83" s="971"/>
      <c r="X83" s="937"/>
      <c r="Y83" s="948" t="str">
        <f>IFERROR(IF(OR('別紙様式3-2（４・５月）'!R85="",'別紙様式3-2（４・５月）'!Z85="ベア加算"),"",X83*VLOOKUP(N83,'【参考】数式用'!$AD$2:$AH$27,MATCH(W83,'【参考】数式用'!$K$4:$N$4,0)+1,0)),"")</f>
        <v/>
      </c>
      <c r="Z83" s="948"/>
      <c r="AA83" s="951"/>
      <c r="AB83" s="955"/>
      <c r="AC83" s="996" t="str">
        <f>IFERROR(IF(AND('別紙様式3-2（４・５月）'!O85="",W83&lt;&gt;"",W83&lt;&gt;"―"),X83,X83*VLOOKUP(AG83,'【参考】数式用4'!$DC$3:$DZ$106,MATCH(N83,'【参考】数式用4'!$DC$2:$DZ$2,0))),"")</f>
        <v/>
      </c>
      <c r="AD83" s="998" t="str">
        <f t="shared" si="2"/>
        <v/>
      </c>
      <c r="AE83" s="884" t="str">
        <f t="shared" si="3"/>
        <v/>
      </c>
      <c r="AF83" s="999" t="str">
        <f>IF(O83="","",'別紙様式3-2（４・５月）'!O85&amp;'別紙様式3-2（４・５月）'!P85&amp;'別紙様式3-2（４・５月）'!Q85&amp;"から"&amp;O83)</f>
        <v/>
      </c>
      <c r="AG83" s="999" t="str">
        <f>IF(OR(W83="",W83="―"),"",'別紙様式3-2（４・５月）'!O85&amp;'別紙様式3-2（４・５月）'!P85&amp;'別紙様式3-2（４・５月）'!Q85&amp;"から"&amp;W83)</f>
        <v/>
      </c>
      <c r="AH83" s="720"/>
      <c r="AI83" s="720"/>
      <c r="AJ83" s="720"/>
      <c r="AK83" s="720"/>
      <c r="AL83" s="720"/>
      <c r="AM83" s="720"/>
      <c r="AN83" s="720"/>
      <c r="AO83" s="720"/>
    </row>
    <row r="84" spans="1:41" s="1" customFormat="1" ht="24.9" customHeight="1">
      <c r="A84" s="894">
        <v>71</v>
      </c>
      <c r="B84" s="742" t="str">
        <f>IF(基本情報入力シート!C123="","",基本情報入力シート!C123)</f>
        <v/>
      </c>
      <c r="C84" s="750"/>
      <c r="D84" s="750"/>
      <c r="E84" s="750"/>
      <c r="F84" s="750"/>
      <c r="G84" s="750"/>
      <c r="H84" s="750"/>
      <c r="I84" s="761"/>
      <c r="J84" s="767" t="str">
        <f>IF(基本情報入力シート!M123="","",基本情報入力シート!M123)</f>
        <v/>
      </c>
      <c r="K84" s="768" t="str">
        <f>IF(基本情報入力シート!R123="","",基本情報入力シート!R123)</f>
        <v/>
      </c>
      <c r="L84" s="768" t="str">
        <f>IF(基本情報入力シート!W123="","",基本情報入力シート!W123)</f>
        <v/>
      </c>
      <c r="M84" s="784" t="str">
        <f>IF(基本情報入力シート!X123="","",基本情報入力シート!X123)</f>
        <v/>
      </c>
      <c r="N84" s="796" t="str">
        <f>IF(基本情報入力シート!Y123="","",基本情報入力シート!Y123)</f>
        <v/>
      </c>
      <c r="O84" s="930"/>
      <c r="P84" s="937"/>
      <c r="Q84" s="941"/>
      <c r="R84" s="948" t="str">
        <f>IFERROR(IF(OR('別紙様式3-2（４・５月）'!R86="",'別紙様式3-2（４・５月）'!Z86="ベア加算"),"",P84*VLOOKUP(N84,'【参考】数式用'!$AD$2:$AH$27,MATCH(O84,'【参考】数式用'!$K$4:$N$4,0)+1,0)),"")</f>
        <v/>
      </c>
      <c r="S84" s="951"/>
      <c r="T84" s="955"/>
      <c r="U84" s="960"/>
      <c r="V84" s="965" t="str">
        <f>IFERROR(IF(AND('別紙様式3-2（４・５月）'!O86="",O84&lt;&gt;""),P84,P84*VLOOKUP(AF84,'【参考】数式用4'!$DC$3:$DZ$106,MATCH(N84,'【参考】数式用4'!$DC$2:$DZ$2,0))),"")</f>
        <v/>
      </c>
      <c r="W84" s="971"/>
      <c r="X84" s="937"/>
      <c r="Y84" s="948" t="str">
        <f>IFERROR(IF(OR('別紙様式3-2（４・５月）'!R86="",'別紙様式3-2（４・５月）'!Z86="ベア加算"),"",X84*VLOOKUP(N84,'【参考】数式用'!$AD$2:$AH$27,MATCH(W84,'【参考】数式用'!$K$4:$N$4,0)+1,0)),"")</f>
        <v/>
      </c>
      <c r="Z84" s="948"/>
      <c r="AA84" s="951"/>
      <c r="AB84" s="955"/>
      <c r="AC84" s="996" t="str">
        <f>IFERROR(IF(AND('別紙様式3-2（４・５月）'!O86="",W84&lt;&gt;"",W84&lt;&gt;"―"),X84,X84*VLOOKUP(AG84,'【参考】数式用4'!$DC$3:$DZ$106,MATCH(N84,'【参考】数式用4'!$DC$2:$DZ$2,0))),"")</f>
        <v/>
      </c>
      <c r="AD84" s="998" t="str">
        <f t="shared" si="2"/>
        <v/>
      </c>
      <c r="AE84" s="884" t="str">
        <f t="shared" si="3"/>
        <v/>
      </c>
      <c r="AF84" s="999" t="str">
        <f>IF(O84="","",'別紙様式3-2（４・５月）'!O86&amp;'別紙様式3-2（４・５月）'!P86&amp;'別紙様式3-2（４・５月）'!Q86&amp;"から"&amp;O84)</f>
        <v/>
      </c>
      <c r="AG84" s="999" t="str">
        <f>IF(OR(W84="",W84="―"),"",'別紙様式3-2（４・５月）'!O86&amp;'別紙様式3-2（４・５月）'!P86&amp;'別紙様式3-2（４・５月）'!Q86&amp;"から"&amp;W84)</f>
        <v/>
      </c>
      <c r="AH84" s="720"/>
      <c r="AI84" s="720"/>
      <c r="AJ84" s="720"/>
      <c r="AK84" s="720"/>
      <c r="AL84" s="720"/>
      <c r="AM84" s="720"/>
      <c r="AN84" s="720"/>
      <c r="AO84" s="720"/>
    </row>
    <row r="85" spans="1:41" s="1" customFormat="1" ht="24.9" customHeight="1">
      <c r="A85" s="894">
        <v>72</v>
      </c>
      <c r="B85" s="742" t="str">
        <f>IF(基本情報入力シート!C124="","",基本情報入力シート!C124)</f>
        <v/>
      </c>
      <c r="C85" s="750"/>
      <c r="D85" s="750"/>
      <c r="E85" s="750"/>
      <c r="F85" s="750"/>
      <c r="G85" s="750"/>
      <c r="H85" s="750"/>
      <c r="I85" s="761"/>
      <c r="J85" s="767" t="str">
        <f>IF(基本情報入力シート!M124="","",基本情報入力シート!M124)</f>
        <v/>
      </c>
      <c r="K85" s="768" t="str">
        <f>IF(基本情報入力シート!R124="","",基本情報入力シート!R124)</f>
        <v/>
      </c>
      <c r="L85" s="768" t="str">
        <f>IF(基本情報入力シート!W124="","",基本情報入力シート!W124)</f>
        <v/>
      </c>
      <c r="M85" s="784" t="str">
        <f>IF(基本情報入力シート!X124="","",基本情報入力シート!X124)</f>
        <v/>
      </c>
      <c r="N85" s="796" t="str">
        <f>IF(基本情報入力シート!Y124="","",基本情報入力シート!Y124)</f>
        <v/>
      </c>
      <c r="O85" s="930"/>
      <c r="P85" s="937"/>
      <c r="Q85" s="941"/>
      <c r="R85" s="948" t="str">
        <f>IFERROR(IF(OR('別紙様式3-2（４・５月）'!R87="",'別紙様式3-2（４・５月）'!Z87="ベア加算"),"",P85*VLOOKUP(N85,'【参考】数式用'!$AD$2:$AH$27,MATCH(O85,'【参考】数式用'!$K$4:$N$4,0)+1,0)),"")</f>
        <v/>
      </c>
      <c r="S85" s="951"/>
      <c r="T85" s="955"/>
      <c r="U85" s="960"/>
      <c r="V85" s="965" t="str">
        <f>IFERROR(IF(AND('別紙様式3-2（４・５月）'!O87="",O85&lt;&gt;""),P85,P85*VLOOKUP(AF85,'【参考】数式用4'!$DC$3:$DZ$106,MATCH(N85,'【参考】数式用4'!$DC$2:$DZ$2,0))),"")</f>
        <v/>
      </c>
      <c r="W85" s="971"/>
      <c r="X85" s="937"/>
      <c r="Y85" s="948" t="str">
        <f>IFERROR(IF(OR('別紙様式3-2（４・５月）'!R87="",'別紙様式3-2（４・５月）'!Z87="ベア加算"),"",X85*VLOOKUP(N85,'【参考】数式用'!$AD$2:$AH$27,MATCH(W85,'【参考】数式用'!$K$4:$N$4,0)+1,0)),"")</f>
        <v/>
      </c>
      <c r="Z85" s="948"/>
      <c r="AA85" s="951"/>
      <c r="AB85" s="955"/>
      <c r="AC85" s="996" t="str">
        <f>IFERROR(IF(AND('別紙様式3-2（４・５月）'!O87="",W85&lt;&gt;"",W85&lt;&gt;"―"),X85,X85*VLOOKUP(AG85,'【参考】数式用4'!$DC$3:$DZ$106,MATCH(N85,'【参考】数式用4'!$DC$2:$DZ$2,0))),"")</f>
        <v/>
      </c>
      <c r="AD85" s="998" t="str">
        <f t="shared" si="2"/>
        <v/>
      </c>
      <c r="AE85" s="884" t="str">
        <f t="shared" si="3"/>
        <v/>
      </c>
      <c r="AF85" s="999" t="str">
        <f>IF(O85="","",'別紙様式3-2（４・５月）'!O87&amp;'別紙様式3-2（４・５月）'!P87&amp;'別紙様式3-2（４・５月）'!Q87&amp;"から"&amp;O85)</f>
        <v/>
      </c>
      <c r="AG85" s="999" t="str">
        <f>IF(OR(W85="",W85="―"),"",'別紙様式3-2（４・５月）'!O87&amp;'別紙様式3-2（４・５月）'!P87&amp;'別紙様式3-2（４・５月）'!Q87&amp;"から"&amp;W85)</f>
        <v/>
      </c>
      <c r="AH85" s="720"/>
      <c r="AI85" s="720"/>
      <c r="AJ85" s="720"/>
      <c r="AK85" s="720"/>
      <c r="AL85" s="720"/>
      <c r="AM85" s="720"/>
      <c r="AN85" s="720"/>
      <c r="AO85" s="720"/>
    </row>
    <row r="86" spans="1:41" s="1" customFormat="1" ht="24.9" customHeight="1">
      <c r="A86" s="894">
        <v>73</v>
      </c>
      <c r="B86" s="742" t="str">
        <f>IF(基本情報入力シート!C125="","",基本情報入力シート!C125)</f>
        <v/>
      </c>
      <c r="C86" s="750"/>
      <c r="D86" s="750"/>
      <c r="E86" s="750"/>
      <c r="F86" s="750"/>
      <c r="G86" s="750"/>
      <c r="H86" s="750"/>
      <c r="I86" s="761"/>
      <c r="J86" s="767" t="str">
        <f>IF(基本情報入力シート!M125="","",基本情報入力シート!M125)</f>
        <v/>
      </c>
      <c r="K86" s="768" t="str">
        <f>IF(基本情報入力シート!R125="","",基本情報入力シート!R125)</f>
        <v/>
      </c>
      <c r="L86" s="768" t="str">
        <f>IF(基本情報入力シート!W125="","",基本情報入力シート!W125)</f>
        <v/>
      </c>
      <c r="M86" s="784" t="str">
        <f>IF(基本情報入力シート!X125="","",基本情報入力シート!X125)</f>
        <v/>
      </c>
      <c r="N86" s="796" t="str">
        <f>IF(基本情報入力シート!Y125="","",基本情報入力シート!Y125)</f>
        <v/>
      </c>
      <c r="O86" s="930"/>
      <c r="P86" s="937"/>
      <c r="Q86" s="941"/>
      <c r="R86" s="948" t="str">
        <f>IFERROR(IF(OR('別紙様式3-2（４・５月）'!R88="",'別紙様式3-2（４・５月）'!Z88="ベア加算"),"",P86*VLOOKUP(N86,'【参考】数式用'!$AD$2:$AH$27,MATCH(O86,'【参考】数式用'!$K$4:$N$4,0)+1,0)),"")</f>
        <v/>
      </c>
      <c r="S86" s="951"/>
      <c r="T86" s="955"/>
      <c r="U86" s="960"/>
      <c r="V86" s="965" t="str">
        <f>IFERROR(IF(AND('別紙様式3-2（４・５月）'!O88="",O86&lt;&gt;""),P86,P86*VLOOKUP(AF86,'【参考】数式用4'!$DC$3:$DZ$106,MATCH(N86,'【参考】数式用4'!$DC$2:$DZ$2,0))),"")</f>
        <v/>
      </c>
      <c r="W86" s="971"/>
      <c r="X86" s="937"/>
      <c r="Y86" s="948" t="str">
        <f>IFERROR(IF(OR('別紙様式3-2（４・５月）'!R88="",'別紙様式3-2（４・５月）'!Z88="ベア加算"),"",X86*VLOOKUP(N86,'【参考】数式用'!$AD$2:$AH$27,MATCH(W86,'【参考】数式用'!$K$4:$N$4,0)+1,0)),"")</f>
        <v/>
      </c>
      <c r="Z86" s="948"/>
      <c r="AA86" s="951"/>
      <c r="AB86" s="955"/>
      <c r="AC86" s="996" t="str">
        <f>IFERROR(IF(AND('別紙様式3-2（４・５月）'!O88="",W86&lt;&gt;"",W86&lt;&gt;"―"),X86,X86*VLOOKUP(AG86,'【参考】数式用4'!$DC$3:$DZ$106,MATCH(N86,'【参考】数式用4'!$DC$2:$DZ$2,0))),"")</f>
        <v/>
      </c>
      <c r="AD86" s="998" t="str">
        <f t="shared" si="2"/>
        <v/>
      </c>
      <c r="AE86" s="884" t="str">
        <f t="shared" si="3"/>
        <v/>
      </c>
      <c r="AF86" s="999" t="str">
        <f>IF(O86="","",'別紙様式3-2（４・５月）'!O88&amp;'別紙様式3-2（４・５月）'!P88&amp;'別紙様式3-2（４・５月）'!Q88&amp;"から"&amp;O86)</f>
        <v/>
      </c>
      <c r="AG86" s="999" t="str">
        <f>IF(OR(W86="",W86="―"),"",'別紙様式3-2（４・５月）'!O88&amp;'別紙様式3-2（４・５月）'!P88&amp;'別紙様式3-2（４・５月）'!Q88&amp;"から"&amp;W86)</f>
        <v/>
      </c>
      <c r="AH86" s="720"/>
      <c r="AI86" s="720"/>
      <c r="AJ86" s="720"/>
      <c r="AK86" s="720"/>
      <c r="AL86" s="720"/>
      <c r="AM86" s="720"/>
      <c r="AN86" s="720"/>
      <c r="AO86" s="720"/>
    </row>
    <row r="87" spans="1:41" s="1" customFormat="1" ht="24.9" customHeight="1">
      <c r="A87" s="894">
        <v>74</v>
      </c>
      <c r="B87" s="742" t="str">
        <f>IF(基本情報入力シート!C126="","",基本情報入力シート!C126)</f>
        <v/>
      </c>
      <c r="C87" s="750"/>
      <c r="D87" s="750"/>
      <c r="E87" s="750"/>
      <c r="F87" s="750"/>
      <c r="G87" s="750"/>
      <c r="H87" s="750"/>
      <c r="I87" s="761"/>
      <c r="J87" s="767" t="str">
        <f>IF(基本情報入力シート!M126="","",基本情報入力シート!M126)</f>
        <v/>
      </c>
      <c r="K87" s="768" t="str">
        <f>IF(基本情報入力シート!R126="","",基本情報入力シート!R126)</f>
        <v/>
      </c>
      <c r="L87" s="768" t="str">
        <f>IF(基本情報入力シート!W126="","",基本情報入力シート!W126)</f>
        <v/>
      </c>
      <c r="M87" s="784" t="str">
        <f>IF(基本情報入力シート!X126="","",基本情報入力シート!X126)</f>
        <v/>
      </c>
      <c r="N87" s="796" t="str">
        <f>IF(基本情報入力シート!Y126="","",基本情報入力シート!Y126)</f>
        <v/>
      </c>
      <c r="O87" s="930"/>
      <c r="P87" s="937"/>
      <c r="Q87" s="941"/>
      <c r="R87" s="948" t="str">
        <f>IFERROR(IF(OR('別紙様式3-2（４・５月）'!R89="",'別紙様式3-2（４・５月）'!Z89="ベア加算"),"",P87*VLOOKUP(N87,'【参考】数式用'!$AD$2:$AH$27,MATCH(O87,'【参考】数式用'!$K$4:$N$4,0)+1,0)),"")</f>
        <v/>
      </c>
      <c r="S87" s="951"/>
      <c r="T87" s="955"/>
      <c r="U87" s="960"/>
      <c r="V87" s="965" t="str">
        <f>IFERROR(IF(AND('別紙様式3-2（４・５月）'!O89="",O87&lt;&gt;""),P87,P87*VLOOKUP(AF87,'【参考】数式用4'!$DC$3:$DZ$106,MATCH(N87,'【参考】数式用4'!$DC$2:$DZ$2,0))),"")</f>
        <v/>
      </c>
      <c r="W87" s="971"/>
      <c r="X87" s="937"/>
      <c r="Y87" s="948" t="str">
        <f>IFERROR(IF(OR('別紙様式3-2（４・５月）'!R89="",'別紙様式3-2（４・５月）'!Z89="ベア加算"),"",X87*VLOOKUP(N87,'【参考】数式用'!$AD$2:$AH$27,MATCH(W87,'【参考】数式用'!$K$4:$N$4,0)+1,0)),"")</f>
        <v/>
      </c>
      <c r="Z87" s="948"/>
      <c r="AA87" s="951"/>
      <c r="AB87" s="955"/>
      <c r="AC87" s="996" t="str">
        <f>IFERROR(IF(AND('別紙様式3-2（４・５月）'!O89="",W87&lt;&gt;"",W87&lt;&gt;"―"),X87,X87*VLOOKUP(AG87,'【参考】数式用4'!$DC$3:$DZ$106,MATCH(N87,'【参考】数式用4'!$DC$2:$DZ$2,0))),"")</f>
        <v/>
      </c>
      <c r="AD87" s="998" t="str">
        <f t="shared" si="2"/>
        <v/>
      </c>
      <c r="AE87" s="884" t="str">
        <f t="shared" si="3"/>
        <v/>
      </c>
      <c r="AF87" s="999" t="str">
        <f>IF(O87="","",'別紙様式3-2（４・５月）'!O89&amp;'別紙様式3-2（４・５月）'!P89&amp;'別紙様式3-2（４・５月）'!Q89&amp;"から"&amp;O87)</f>
        <v/>
      </c>
      <c r="AG87" s="999" t="str">
        <f>IF(OR(W87="",W87="―"),"",'別紙様式3-2（４・５月）'!O89&amp;'別紙様式3-2（４・５月）'!P89&amp;'別紙様式3-2（４・５月）'!Q89&amp;"から"&amp;W87)</f>
        <v/>
      </c>
      <c r="AH87" s="720"/>
      <c r="AI87" s="720"/>
      <c r="AJ87" s="720"/>
      <c r="AK87" s="720"/>
      <c r="AL87" s="720"/>
      <c r="AM87" s="720"/>
      <c r="AN87" s="720"/>
      <c r="AO87" s="720"/>
    </row>
    <row r="88" spans="1:41" s="1" customFormat="1" ht="24.9" customHeight="1">
      <c r="A88" s="894">
        <v>75</v>
      </c>
      <c r="B88" s="742" t="str">
        <f>IF(基本情報入力シート!C127="","",基本情報入力シート!C127)</f>
        <v/>
      </c>
      <c r="C88" s="750"/>
      <c r="D88" s="750"/>
      <c r="E88" s="750"/>
      <c r="F88" s="750"/>
      <c r="G88" s="750"/>
      <c r="H88" s="750"/>
      <c r="I88" s="761"/>
      <c r="J88" s="767" t="str">
        <f>IF(基本情報入力シート!M127="","",基本情報入力シート!M127)</f>
        <v/>
      </c>
      <c r="K88" s="768" t="str">
        <f>IF(基本情報入力シート!R127="","",基本情報入力シート!R127)</f>
        <v/>
      </c>
      <c r="L88" s="768" t="str">
        <f>IF(基本情報入力シート!W127="","",基本情報入力シート!W127)</f>
        <v/>
      </c>
      <c r="M88" s="784" t="str">
        <f>IF(基本情報入力シート!X127="","",基本情報入力シート!X127)</f>
        <v/>
      </c>
      <c r="N88" s="796" t="str">
        <f>IF(基本情報入力シート!Y127="","",基本情報入力シート!Y127)</f>
        <v/>
      </c>
      <c r="O88" s="930"/>
      <c r="P88" s="937"/>
      <c r="Q88" s="941"/>
      <c r="R88" s="948" t="str">
        <f>IFERROR(IF(OR('別紙様式3-2（４・５月）'!R90="",'別紙様式3-2（４・５月）'!Z90="ベア加算"),"",P88*VLOOKUP(N88,'【参考】数式用'!$AD$2:$AH$27,MATCH(O88,'【参考】数式用'!$K$4:$N$4,0)+1,0)),"")</f>
        <v/>
      </c>
      <c r="S88" s="951"/>
      <c r="T88" s="955"/>
      <c r="U88" s="960"/>
      <c r="V88" s="965" t="str">
        <f>IFERROR(IF(AND('別紙様式3-2（４・５月）'!O90="",O88&lt;&gt;""),P88,P88*VLOOKUP(AF88,'【参考】数式用4'!$DC$3:$DZ$106,MATCH(N88,'【参考】数式用4'!$DC$2:$DZ$2,0))),"")</f>
        <v/>
      </c>
      <c r="W88" s="971"/>
      <c r="X88" s="937"/>
      <c r="Y88" s="948" t="str">
        <f>IFERROR(IF(OR('別紙様式3-2（４・５月）'!R90="",'別紙様式3-2（４・５月）'!Z90="ベア加算"),"",X88*VLOOKUP(N88,'【参考】数式用'!$AD$2:$AH$27,MATCH(W88,'【参考】数式用'!$K$4:$N$4,0)+1,0)),"")</f>
        <v/>
      </c>
      <c r="Z88" s="948"/>
      <c r="AA88" s="951"/>
      <c r="AB88" s="955"/>
      <c r="AC88" s="996" t="str">
        <f>IFERROR(IF(AND('別紙様式3-2（４・５月）'!O90="",W88&lt;&gt;"",W88&lt;&gt;"―"),X88,X88*VLOOKUP(AG88,'【参考】数式用4'!$DC$3:$DZ$106,MATCH(N88,'【参考】数式用4'!$DC$2:$DZ$2,0))),"")</f>
        <v/>
      </c>
      <c r="AD88" s="998" t="str">
        <f t="shared" si="2"/>
        <v/>
      </c>
      <c r="AE88" s="884" t="str">
        <f t="shared" si="3"/>
        <v/>
      </c>
      <c r="AF88" s="999" t="str">
        <f>IF(O88="","",'別紙様式3-2（４・５月）'!O90&amp;'別紙様式3-2（４・５月）'!P90&amp;'別紙様式3-2（４・５月）'!Q90&amp;"から"&amp;O88)</f>
        <v/>
      </c>
      <c r="AG88" s="999" t="str">
        <f>IF(OR(W88="",W88="―"),"",'別紙様式3-2（４・５月）'!O90&amp;'別紙様式3-2（４・５月）'!P90&amp;'別紙様式3-2（４・５月）'!Q90&amp;"から"&amp;W88)</f>
        <v/>
      </c>
      <c r="AH88" s="720"/>
      <c r="AI88" s="720"/>
      <c r="AJ88" s="720"/>
      <c r="AK88" s="720"/>
      <c r="AL88" s="720"/>
      <c r="AM88" s="720"/>
      <c r="AN88" s="720"/>
      <c r="AO88" s="720"/>
    </row>
    <row r="89" spans="1:41" s="1" customFormat="1" ht="24.9" customHeight="1">
      <c r="A89" s="894">
        <v>76</v>
      </c>
      <c r="B89" s="742" t="str">
        <f>IF(基本情報入力シート!C128="","",基本情報入力シート!C128)</f>
        <v/>
      </c>
      <c r="C89" s="750"/>
      <c r="D89" s="750"/>
      <c r="E89" s="750"/>
      <c r="F89" s="750"/>
      <c r="G89" s="750"/>
      <c r="H89" s="750"/>
      <c r="I89" s="761"/>
      <c r="J89" s="767" t="str">
        <f>IF(基本情報入力シート!M128="","",基本情報入力シート!M128)</f>
        <v/>
      </c>
      <c r="K89" s="768" t="str">
        <f>IF(基本情報入力シート!R128="","",基本情報入力シート!R128)</f>
        <v/>
      </c>
      <c r="L89" s="768" t="str">
        <f>IF(基本情報入力シート!W128="","",基本情報入力シート!W128)</f>
        <v/>
      </c>
      <c r="M89" s="784" t="str">
        <f>IF(基本情報入力シート!X128="","",基本情報入力シート!X128)</f>
        <v/>
      </c>
      <c r="N89" s="796" t="str">
        <f>IF(基本情報入力シート!Y128="","",基本情報入力シート!Y128)</f>
        <v/>
      </c>
      <c r="O89" s="930"/>
      <c r="P89" s="937"/>
      <c r="Q89" s="941"/>
      <c r="R89" s="948" t="str">
        <f>IFERROR(IF(OR('別紙様式3-2（４・５月）'!R91="",'別紙様式3-2（４・５月）'!Z91="ベア加算"),"",P89*VLOOKUP(N89,'【参考】数式用'!$AD$2:$AH$27,MATCH(O89,'【参考】数式用'!$K$4:$N$4,0)+1,0)),"")</f>
        <v/>
      </c>
      <c r="S89" s="951"/>
      <c r="T89" s="955"/>
      <c r="U89" s="960"/>
      <c r="V89" s="965" t="str">
        <f>IFERROR(IF(AND('別紙様式3-2（４・５月）'!O91="",O89&lt;&gt;""),P89,P89*VLOOKUP(AF89,'【参考】数式用4'!$DC$3:$DZ$106,MATCH(N89,'【参考】数式用4'!$DC$2:$DZ$2,0))),"")</f>
        <v/>
      </c>
      <c r="W89" s="971"/>
      <c r="X89" s="937"/>
      <c r="Y89" s="948" t="str">
        <f>IFERROR(IF(OR('別紙様式3-2（４・５月）'!R91="",'別紙様式3-2（４・５月）'!Z91="ベア加算"),"",X89*VLOOKUP(N89,'【参考】数式用'!$AD$2:$AH$27,MATCH(W89,'【参考】数式用'!$K$4:$N$4,0)+1,0)),"")</f>
        <v/>
      </c>
      <c r="Z89" s="948"/>
      <c r="AA89" s="951"/>
      <c r="AB89" s="955"/>
      <c r="AC89" s="996" t="str">
        <f>IFERROR(IF(AND('別紙様式3-2（４・５月）'!O91="",W89&lt;&gt;"",W89&lt;&gt;"―"),X89,X89*VLOOKUP(AG89,'【参考】数式用4'!$DC$3:$DZ$106,MATCH(N89,'【参考】数式用4'!$DC$2:$DZ$2,0))),"")</f>
        <v/>
      </c>
      <c r="AD89" s="998" t="str">
        <f t="shared" si="2"/>
        <v/>
      </c>
      <c r="AE89" s="884" t="str">
        <f t="shared" si="3"/>
        <v/>
      </c>
      <c r="AF89" s="999" t="str">
        <f>IF(O89="","",'別紙様式3-2（４・５月）'!O91&amp;'別紙様式3-2（４・５月）'!P91&amp;'別紙様式3-2（４・５月）'!Q91&amp;"から"&amp;O89)</f>
        <v/>
      </c>
      <c r="AG89" s="999" t="str">
        <f>IF(OR(W89="",W89="―"),"",'別紙様式3-2（４・５月）'!O91&amp;'別紙様式3-2（４・５月）'!P91&amp;'別紙様式3-2（４・５月）'!Q91&amp;"から"&amp;W89)</f>
        <v/>
      </c>
      <c r="AH89" s="720"/>
      <c r="AI89" s="720"/>
      <c r="AJ89" s="720"/>
      <c r="AK89" s="720"/>
      <c r="AL89" s="720"/>
      <c r="AM89" s="720"/>
      <c r="AN89" s="720"/>
      <c r="AO89" s="720"/>
    </row>
    <row r="90" spans="1:41" s="1" customFormat="1" ht="24.9" customHeight="1">
      <c r="A90" s="894">
        <v>77</v>
      </c>
      <c r="B90" s="742" t="str">
        <f>IF(基本情報入力シート!C129="","",基本情報入力シート!C129)</f>
        <v/>
      </c>
      <c r="C90" s="750"/>
      <c r="D90" s="750"/>
      <c r="E90" s="750"/>
      <c r="F90" s="750"/>
      <c r="G90" s="750"/>
      <c r="H90" s="750"/>
      <c r="I90" s="761"/>
      <c r="J90" s="767" t="str">
        <f>IF(基本情報入力シート!M129="","",基本情報入力シート!M129)</f>
        <v/>
      </c>
      <c r="K90" s="768" t="str">
        <f>IF(基本情報入力シート!R129="","",基本情報入力シート!R129)</f>
        <v/>
      </c>
      <c r="L90" s="768" t="str">
        <f>IF(基本情報入力シート!W129="","",基本情報入力シート!W129)</f>
        <v/>
      </c>
      <c r="M90" s="784" t="str">
        <f>IF(基本情報入力シート!X129="","",基本情報入力シート!X129)</f>
        <v/>
      </c>
      <c r="N90" s="796" t="str">
        <f>IF(基本情報入力シート!Y129="","",基本情報入力シート!Y129)</f>
        <v/>
      </c>
      <c r="O90" s="930"/>
      <c r="P90" s="937"/>
      <c r="Q90" s="941"/>
      <c r="R90" s="948" t="str">
        <f>IFERROR(IF(OR('別紙様式3-2（４・５月）'!R92="",'別紙様式3-2（４・５月）'!Z92="ベア加算"),"",P90*VLOOKUP(N90,'【参考】数式用'!$AD$2:$AH$27,MATCH(O90,'【参考】数式用'!$K$4:$N$4,0)+1,0)),"")</f>
        <v/>
      </c>
      <c r="S90" s="951"/>
      <c r="T90" s="955"/>
      <c r="U90" s="960"/>
      <c r="V90" s="965" t="str">
        <f>IFERROR(IF(AND('別紙様式3-2（４・５月）'!O92="",O90&lt;&gt;""),P90,P90*VLOOKUP(AF90,'【参考】数式用4'!$DC$3:$DZ$106,MATCH(N90,'【参考】数式用4'!$DC$2:$DZ$2,0))),"")</f>
        <v/>
      </c>
      <c r="W90" s="971"/>
      <c r="X90" s="937"/>
      <c r="Y90" s="948" t="str">
        <f>IFERROR(IF(OR('別紙様式3-2（４・５月）'!R92="",'別紙様式3-2（４・５月）'!Z92="ベア加算"),"",X90*VLOOKUP(N90,'【参考】数式用'!$AD$2:$AH$27,MATCH(W90,'【参考】数式用'!$K$4:$N$4,0)+1,0)),"")</f>
        <v/>
      </c>
      <c r="Z90" s="948"/>
      <c r="AA90" s="951"/>
      <c r="AB90" s="955"/>
      <c r="AC90" s="996" t="str">
        <f>IFERROR(IF(AND('別紙様式3-2（４・５月）'!O92="",W90&lt;&gt;"",W90&lt;&gt;"―"),X90,X90*VLOOKUP(AG90,'【参考】数式用4'!$DC$3:$DZ$106,MATCH(N90,'【参考】数式用4'!$DC$2:$DZ$2,0))),"")</f>
        <v/>
      </c>
      <c r="AD90" s="998" t="str">
        <f t="shared" si="2"/>
        <v/>
      </c>
      <c r="AE90" s="884" t="str">
        <f t="shared" si="3"/>
        <v/>
      </c>
      <c r="AF90" s="999" t="str">
        <f>IF(O90="","",'別紙様式3-2（４・５月）'!O92&amp;'別紙様式3-2（４・５月）'!P92&amp;'別紙様式3-2（４・５月）'!Q92&amp;"から"&amp;O90)</f>
        <v/>
      </c>
      <c r="AG90" s="999" t="str">
        <f>IF(OR(W90="",W90="―"),"",'別紙様式3-2（４・５月）'!O92&amp;'別紙様式3-2（４・５月）'!P92&amp;'別紙様式3-2（４・５月）'!Q92&amp;"から"&amp;W90)</f>
        <v/>
      </c>
      <c r="AH90" s="720"/>
      <c r="AI90" s="720"/>
      <c r="AJ90" s="720"/>
      <c r="AK90" s="720"/>
      <c r="AL90" s="720"/>
      <c r="AM90" s="720"/>
      <c r="AN90" s="720"/>
      <c r="AO90" s="720"/>
    </row>
    <row r="91" spans="1:41" s="1" customFormat="1" ht="24.9" customHeight="1">
      <c r="A91" s="894">
        <v>78</v>
      </c>
      <c r="B91" s="742" t="str">
        <f>IF(基本情報入力シート!C130="","",基本情報入力シート!C130)</f>
        <v/>
      </c>
      <c r="C91" s="750"/>
      <c r="D91" s="750"/>
      <c r="E91" s="750"/>
      <c r="F91" s="750"/>
      <c r="G91" s="750"/>
      <c r="H91" s="750"/>
      <c r="I91" s="761"/>
      <c r="J91" s="767" t="str">
        <f>IF(基本情報入力シート!M130="","",基本情報入力シート!M130)</f>
        <v/>
      </c>
      <c r="K91" s="768" t="str">
        <f>IF(基本情報入力シート!R130="","",基本情報入力シート!R130)</f>
        <v/>
      </c>
      <c r="L91" s="768" t="str">
        <f>IF(基本情報入力シート!W130="","",基本情報入力シート!W130)</f>
        <v/>
      </c>
      <c r="M91" s="784" t="str">
        <f>IF(基本情報入力シート!X130="","",基本情報入力シート!X130)</f>
        <v/>
      </c>
      <c r="N91" s="796" t="str">
        <f>IF(基本情報入力シート!Y130="","",基本情報入力シート!Y130)</f>
        <v/>
      </c>
      <c r="O91" s="930"/>
      <c r="P91" s="937"/>
      <c r="Q91" s="941"/>
      <c r="R91" s="948" t="str">
        <f>IFERROR(IF(OR('別紙様式3-2（４・５月）'!R93="",'別紙様式3-2（４・５月）'!Z93="ベア加算"),"",P91*VLOOKUP(N91,'【参考】数式用'!$AD$2:$AH$27,MATCH(O91,'【参考】数式用'!$K$4:$N$4,0)+1,0)),"")</f>
        <v/>
      </c>
      <c r="S91" s="951"/>
      <c r="T91" s="955"/>
      <c r="U91" s="960"/>
      <c r="V91" s="965" t="str">
        <f>IFERROR(IF(AND('別紙様式3-2（４・５月）'!O93="",O91&lt;&gt;""),P91,P91*VLOOKUP(AF91,'【参考】数式用4'!$DC$3:$DZ$106,MATCH(N91,'【参考】数式用4'!$DC$2:$DZ$2,0))),"")</f>
        <v/>
      </c>
      <c r="W91" s="971"/>
      <c r="X91" s="937"/>
      <c r="Y91" s="948" t="str">
        <f>IFERROR(IF(OR('別紙様式3-2（４・５月）'!R93="",'別紙様式3-2（４・５月）'!Z93="ベア加算"),"",X91*VLOOKUP(N91,'【参考】数式用'!$AD$2:$AH$27,MATCH(W91,'【参考】数式用'!$K$4:$N$4,0)+1,0)),"")</f>
        <v/>
      </c>
      <c r="Z91" s="948"/>
      <c r="AA91" s="951"/>
      <c r="AB91" s="955"/>
      <c r="AC91" s="996" t="str">
        <f>IFERROR(IF(AND('別紙様式3-2（４・５月）'!O93="",W91&lt;&gt;"",W91&lt;&gt;"―"),X91,X91*VLOOKUP(AG91,'【参考】数式用4'!$DC$3:$DZ$106,MATCH(N91,'【参考】数式用4'!$DC$2:$DZ$2,0))),"")</f>
        <v/>
      </c>
      <c r="AD91" s="998" t="str">
        <f t="shared" si="2"/>
        <v/>
      </c>
      <c r="AE91" s="884" t="str">
        <f t="shared" si="3"/>
        <v/>
      </c>
      <c r="AF91" s="999" t="str">
        <f>IF(O91="","",'別紙様式3-2（４・５月）'!O93&amp;'別紙様式3-2（４・５月）'!P93&amp;'別紙様式3-2（４・５月）'!Q93&amp;"から"&amp;O91)</f>
        <v/>
      </c>
      <c r="AG91" s="999" t="str">
        <f>IF(OR(W91="",W91="―"),"",'別紙様式3-2（４・５月）'!O93&amp;'別紙様式3-2（４・５月）'!P93&amp;'別紙様式3-2（４・５月）'!Q93&amp;"から"&amp;W91)</f>
        <v/>
      </c>
      <c r="AH91" s="720"/>
      <c r="AI91" s="720"/>
      <c r="AJ91" s="720"/>
      <c r="AK91" s="720"/>
      <c r="AL91" s="720"/>
      <c r="AM91" s="720"/>
      <c r="AN91" s="720"/>
      <c r="AO91" s="720"/>
    </row>
    <row r="92" spans="1:41" s="1" customFormat="1" ht="24.9" customHeight="1">
      <c r="A92" s="894">
        <v>79</v>
      </c>
      <c r="B92" s="742" t="str">
        <f>IF(基本情報入力シート!C131="","",基本情報入力シート!C131)</f>
        <v/>
      </c>
      <c r="C92" s="750"/>
      <c r="D92" s="750"/>
      <c r="E92" s="750"/>
      <c r="F92" s="750"/>
      <c r="G92" s="750"/>
      <c r="H92" s="750"/>
      <c r="I92" s="761"/>
      <c r="J92" s="767" t="str">
        <f>IF(基本情報入力シート!M131="","",基本情報入力シート!M131)</f>
        <v/>
      </c>
      <c r="K92" s="768" t="str">
        <f>IF(基本情報入力シート!R131="","",基本情報入力シート!R131)</f>
        <v/>
      </c>
      <c r="L92" s="768" t="str">
        <f>IF(基本情報入力シート!W131="","",基本情報入力シート!W131)</f>
        <v/>
      </c>
      <c r="M92" s="784" t="str">
        <f>IF(基本情報入力シート!X131="","",基本情報入力シート!X131)</f>
        <v/>
      </c>
      <c r="N92" s="796" t="str">
        <f>IF(基本情報入力シート!Y131="","",基本情報入力シート!Y131)</f>
        <v/>
      </c>
      <c r="O92" s="930"/>
      <c r="P92" s="937"/>
      <c r="Q92" s="941"/>
      <c r="R92" s="948" t="str">
        <f>IFERROR(IF(OR('別紙様式3-2（４・５月）'!R94="",'別紙様式3-2（４・５月）'!Z94="ベア加算"),"",P92*VLOOKUP(N92,'【参考】数式用'!$AD$2:$AH$27,MATCH(O92,'【参考】数式用'!$K$4:$N$4,0)+1,0)),"")</f>
        <v/>
      </c>
      <c r="S92" s="951"/>
      <c r="T92" s="955"/>
      <c r="U92" s="960"/>
      <c r="V92" s="965" t="str">
        <f>IFERROR(IF(AND('別紙様式3-2（４・５月）'!O94="",O92&lt;&gt;""),P92,P92*VLOOKUP(AF92,'【参考】数式用4'!$DC$3:$DZ$106,MATCH(N92,'【参考】数式用4'!$DC$2:$DZ$2,0))),"")</f>
        <v/>
      </c>
      <c r="W92" s="971"/>
      <c r="X92" s="937"/>
      <c r="Y92" s="948" t="str">
        <f>IFERROR(IF(OR('別紙様式3-2（４・５月）'!R94="",'別紙様式3-2（４・５月）'!Z94="ベア加算"),"",X92*VLOOKUP(N92,'【参考】数式用'!$AD$2:$AH$27,MATCH(W92,'【参考】数式用'!$K$4:$N$4,0)+1,0)),"")</f>
        <v/>
      </c>
      <c r="Z92" s="948"/>
      <c r="AA92" s="951"/>
      <c r="AB92" s="955"/>
      <c r="AC92" s="996" t="str">
        <f>IFERROR(IF(AND('別紙様式3-2（４・５月）'!O94="",W92&lt;&gt;"",W92&lt;&gt;"―"),X92,X92*VLOOKUP(AG92,'【参考】数式用4'!$DC$3:$DZ$106,MATCH(N92,'【参考】数式用4'!$DC$2:$DZ$2,0))),"")</f>
        <v/>
      </c>
      <c r="AD92" s="998" t="str">
        <f t="shared" si="2"/>
        <v/>
      </c>
      <c r="AE92" s="884" t="str">
        <f t="shared" si="3"/>
        <v/>
      </c>
      <c r="AF92" s="999" t="str">
        <f>IF(O92="","",'別紙様式3-2（４・５月）'!O94&amp;'別紙様式3-2（４・５月）'!P94&amp;'別紙様式3-2（４・５月）'!Q94&amp;"から"&amp;O92)</f>
        <v/>
      </c>
      <c r="AG92" s="999" t="str">
        <f>IF(OR(W92="",W92="―"),"",'別紙様式3-2（４・５月）'!O94&amp;'別紙様式3-2（４・５月）'!P94&amp;'別紙様式3-2（４・５月）'!Q94&amp;"から"&amp;W92)</f>
        <v/>
      </c>
      <c r="AH92" s="720"/>
      <c r="AI92" s="720"/>
      <c r="AJ92" s="720"/>
      <c r="AK92" s="720"/>
      <c r="AL92" s="720"/>
      <c r="AM92" s="720"/>
      <c r="AN92" s="720"/>
      <c r="AO92" s="720"/>
    </row>
    <row r="93" spans="1:41" s="1" customFormat="1" ht="24.9" customHeight="1">
      <c r="A93" s="894">
        <v>80</v>
      </c>
      <c r="B93" s="742" t="str">
        <f>IF(基本情報入力シート!C132="","",基本情報入力シート!C132)</f>
        <v/>
      </c>
      <c r="C93" s="750"/>
      <c r="D93" s="750"/>
      <c r="E93" s="750"/>
      <c r="F93" s="750"/>
      <c r="G93" s="750"/>
      <c r="H93" s="750"/>
      <c r="I93" s="761"/>
      <c r="J93" s="767" t="str">
        <f>IF(基本情報入力シート!M132="","",基本情報入力シート!M132)</f>
        <v/>
      </c>
      <c r="K93" s="768" t="str">
        <f>IF(基本情報入力シート!R132="","",基本情報入力シート!R132)</f>
        <v/>
      </c>
      <c r="L93" s="768" t="str">
        <f>IF(基本情報入力シート!W132="","",基本情報入力シート!W132)</f>
        <v/>
      </c>
      <c r="M93" s="784" t="str">
        <f>IF(基本情報入力シート!X132="","",基本情報入力シート!X132)</f>
        <v/>
      </c>
      <c r="N93" s="796" t="str">
        <f>IF(基本情報入力シート!Y132="","",基本情報入力シート!Y132)</f>
        <v/>
      </c>
      <c r="O93" s="930"/>
      <c r="P93" s="937"/>
      <c r="Q93" s="941"/>
      <c r="R93" s="948" t="str">
        <f>IFERROR(IF(OR('別紙様式3-2（４・５月）'!R95="",'別紙様式3-2（４・５月）'!Z95="ベア加算"),"",P93*VLOOKUP(N93,'【参考】数式用'!$AD$2:$AH$27,MATCH(O93,'【参考】数式用'!$K$4:$N$4,0)+1,0)),"")</f>
        <v/>
      </c>
      <c r="S93" s="951"/>
      <c r="T93" s="955"/>
      <c r="U93" s="960"/>
      <c r="V93" s="965" t="str">
        <f>IFERROR(IF(AND('別紙様式3-2（４・５月）'!O95="",O93&lt;&gt;""),P93,P93*VLOOKUP(AF93,'【参考】数式用4'!$DC$3:$DZ$106,MATCH(N93,'【参考】数式用4'!$DC$2:$DZ$2,0))),"")</f>
        <v/>
      </c>
      <c r="W93" s="971"/>
      <c r="X93" s="937"/>
      <c r="Y93" s="948" t="str">
        <f>IFERROR(IF(OR('別紙様式3-2（４・５月）'!R95="",'別紙様式3-2（４・５月）'!Z95="ベア加算"),"",X93*VLOOKUP(N93,'【参考】数式用'!$AD$2:$AH$27,MATCH(W93,'【参考】数式用'!$K$4:$N$4,0)+1,0)),"")</f>
        <v/>
      </c>
      <c r="Z93" s="948"/>
      <c r="AA93" s="951"/>
      <c r="AB93" s="955"/>
      <c r="AC93" s="996" t="str">
        <f>IFERROR(IF(AND('別紙様式3-2（４・５月）'!O95="",W93&lt;&gt;"",W93&lt;&gt;"―"),X93,X93*VLOOKUP(AG93,'【参考】数式用4'!$DC$3:$DZ$106,MATCH(N93,'【参考】数式用4'!$DC$2:$DZ$2,0))),"")</f>
        <v/>
      </c>
      <c r="AD93" s="998" t="str">
        <f t="shared" si="2"/>
        <v/>
      </c>
      <c r="AE93" s="884" t="str">
        <f t="shared" si="3"/>
        <v/>
      </c>
      <c r="AF93" s="999" t="str">
        <f>IF(O93="","",'別紙様式3-2（４・５月）'!O95&amp;'別紙様式3-2（４・５月）'!P95&amp;'別紙様式3-2（４・５月）'!Q95&amp;"から"&amp;O93)</f>
        <v/>
      </c>
      <c r="AG93" s="999" t="str">
        <f>IF(OR(W93="",W93="―"),"",'別紙様式3-2（４・５月）'!O95&amp;'別紙様式3-2（４・５月）'!P95&amp;'別紙様式3-2（４・５月）'!Q95&amp;"から"&amp;W93)</f>
        <v/>
      </c>
      <c r="AH93" s="720"/>
      <c r="AI93" s="720"/>
      <c r="AJ93" s="720"/>
      <c r="AK93" s="720"/>
      <c r="AL93" s="720"/>
      <c r="AM93" s="720"/>
      <c r="AN93" s="720"/>
      <c r="AO93" s="720"/>
    </row>
    <row r="94" spans="1:41" s="1" customFormat="1" ht="24.9" customHeight="1">
      <c r="A94" s="894">
        <v>81</v>
      </c>
      <c r="B94" s="742" t="str">
        <f>IF(基本情報入力シート!C133="","",基本情報入力シート!C133)</f>
        <v/>
      </c>
      <c r="C94" s="750"/>
      <c r="D94" s="750"/>
      <c r="E94" s="750"/>
      <c r="F94" s="750"/>
      <c r="G94" s="750"/>
      <c r="H94" s="750"/>
      <c r="I94" s="761"/>
      <c r="J94" s="767" t="str">
        <f>IF(基本情報入力シート!M133="","",基本情報入力シート!M133)</f>
        <v/>
      </c>
      <c r="K94" s="768" t="str">
        <f>IF(基本情報入力シート!R133="","",基本情報入力シート!R133)</f>
        <v/>
      </c>
      <c r="L94" s="768" t="str">
        <f>IF(基本情報入力シート!W133="","",基本情報入力シート!W133)</f>
        <v/>
      </c>
      <c r="M94" s="784" t="str">
        <f>IF(基本情報入力シート!X133="","",基本情報入力シート!X133)</f>
        <v/>
      </c>
      <c r="N94" s="796" t="str">
        <f>IF(基本情報入力シート!Y133="","",基本情報入力シート!Y133)</f>
        <v/>
      </c>
      <c r="O94" s="930"/>
      <c r="P94" s="937"/>
      <c r="Q94" s="941"/>
      <c r="R94" s="948" t="str">
        <f>IFERROR(IF(OR('別紙様式3-2（４・５月）'!R96="",'別紙様式3-2（４・５月）'!Z96="ベア加算"),"",P94*VLOOKUP(N94,'【参考】数式用'!$AD$2:$AH$27,MATCH(O94,'【参考】数式用'!$K$4:$N$4,0)+1,0)),"")</f>
        <v/>
      </c>
      <c r="S94" s="951"/>
      <c r="T94" s="955"/>
      <c r="U94" s="960"/>
      <c r="V94" s="965" t="str">
        <f>IFERROR(IF(AND('別紙様式3-2（４・５月）'!O96="",O94&lt;&gt;""),P94,P94*VLOOKUP(AF94,'【参考】数式用4'!$DC$3:$DZ$106,MATCH(N94,'【参考】数式用4'!$DC$2:$DZ$2,0))),"")</f>
        <v/>
      </c>
      <c r="W94" s="971"/>
      <c r="X94" s="937"/>
      <c r="Y94" s="948" t="str">
        <f>IFERROR(IF(OR('別紙様式3-2（４・５月）'!R96="",'別紙様式3-2（４・５月）'!Z96="ベア加算"),"",X94*VLOOKUP(N94,'【参考】数式用'!$AD$2:$AH$27,MATCH(W94,'【参考】数式用'!$K$4:$N$4,0)+1,0)),"")</f>
        <v/>
      </c>
      <c r="Z94" s="948"/>
      <c r="AA94" s="951"/>
      <c r="AB94" s="955"/>
      <c r="AC94" s="996" t="str">
        <f>IFERROR(IF(AND('別紙様式3-2（４・５月）'!O96="",W94&lt;&gt;"",W94&lt;&gt;"―"),X94,X94*VLOOKUP(AG94,'【参考】数式用4'!$DC$3:$DZ$106,MATCH(N94,'【参考】数式用4'!$DC$2:$DZ$2,0))),"")</f>
        <v/>
      </c>
      <c r="AD94" s="998" t="str">
        <f t="shared" si="2"/>
        <v/>
      </c>
      <c r="AE94" s="884" t="str">
        <f t="shared" si="3"/>
        <v/>
      </c>
      <c r="AF94" s="999" t="str">
        <f>IF(O94="","",'別紙様式3-2（４・５月）'!O96&amp;'別紙様式3-2（４・５月）'!P96&amp;'別紙様式3-2（４・５月）'!Q96&amp;"から"&amp;O94)</f>
        <v/>
      </c>
      <c r="AG94" s="999" t="str">
        <f>IF(OR(W94="",W94="―"),"",'別紙様式3-2（４・５月）'!O96&amp;'別紙様式3-2（４・５月）'!P96&amp;'別紙様式3-2（４・５月）'!Q96&amp;"から"&amp;W94)</f>
        <v/>
      </c>
      <c r="AH94" s="720"/>
      <c r="AI94" s="720"/>
      <c r="AJ94" s="720"/>
      <c r="AK94" s="720"/>
      <c r="AL94" s="720"/>
      <c r="AM94" s="720"/>
      <c r="AN94" s="720"/>
      <c r="AO94" s="720"/>
    </row>
    <row r="95" spans="1:41" s="1" customFormat="1" ht="24.9" customHeight="1">
      <c r="A95" s="894">
        <v>82</v>
      </c>
      <c r="B95" s="742" t="str">
        <f>IF(基本情報入力シート!C134="","",基本情報入力シート!C134)</f>
        <v/>
      </c>
      <c r="C95" s="750"/>
      <c r="D95" s="750"/>
      <c r="E95" s="750"/>
      <c r="F95" s="750"/>
      <c r="G95" s="750"/>
      <c r="H95" s="750"/>
      <c r="I95" s="761"/>
      <c r="J95" s="767" t="str">
        <f>IF(基本情報入力シート!M134="","",基本情報入力シート!M134)</f>
        <v/>
      </c>
      <c r="K95" s="768" t="str">
        <f>IF(基本情報入力シート!R134="","",基本情報入力シート!R134)</f>
        <v/>
      </c>
      <c r="L95" s="768" t="str">
        <f>IF(基本情報入力シート!W134="","",基本情報入力シート!W134)</f>
        <v/>
      </c>
      <c r="M95" s="784" t="str">
        <f>IF(基本情報入力シート!X134="","",基本情報入力シート!X134)</f>
        <v/>
      </c>
      <c r="N95" s="796" t="str">
        <f>IF(基本情報入力シート!Y134="","",基本情報入力シート!Y134)</f>
        <v/>
      </c>
      <c r="O95" s="930"/>
      <c r="P95" s="937"/>
      <c r="Q95" s="941"/>
      <c r="R95" s="948" t="str">
        <f>IFERROR(IF(OR('別紙様式3-2（４・５月）'!R97="",'別紙様式3-2（４・５月）'!Z97="ベア加算"),"",P95*VLOOKUP(N95,'【参考】数式用'!$AD$2:$AH$27,MATCH(O95,'【参考】数式用'!$K$4:$N$4,0)+1,0)),"")</f>
        <v/>
      </c>
      <c r="S95" s="951"/>
      <c r="T95" s="955"/>
      <c r="U95" s="960"/>
      <c r="V95" s="965" t="str">
        <f>IFERROR(IF(AND('別紙様式3-2（４・５月）'!O97="",O95&lt;&gt;""),P95,P95*VLOOKUP(AF95,'【参考】数式用4'!$DC$3:$DZ$106,MATCH(N95,'【参考】数式用4'!$DC$2:$DZ$2,0))),"")</f>
        <v/>
      </c>
      <c r="W95" s="971"/>
      <c r="X95" s="937"/>
      <c r="Y95" s="948" t="str">
        <f>IFERROR(IF(OR('別紙様式3-2（４・５月）'!R97="",'別紙様式3-2（４・５月）'!Z97="ベア加算"),"",X95*VLOOKUP(N95,'【参考】数式用'!$AD$2:$AH$27,MATCH(W95,'【参考】数式用'!$K$4:$N$4,0)+1,0)),"")</f>
        <v/>
      </c>
      <c r="Z95" s="948"/>
      <c r="AA95" s="951"/>
      <c r="AB95" s="955"/>
      <c r="AC95" s="996" t="str">
        <f>IFERROR(IF(AND('別紙様式3-2（４・５月）'!O97="",W95&lt;&gt;"",W95&lt;&gt;"―"),X95,X95*VLOOKUP(AG95,'【参考】数式用4'!$DC$3:$DZ$106,MATCH(N95,'【参考】数式用4'!$DC$2:$DZ$2,0))),"")</f>
        <v/>
      </c>
      <c r="AD95" s="998" t="str">
        <f t="shared" si="2"/>
        <v/>
      </c>
      <c r="AE95" s="884" t="str">
        <f t="shared" si="3"/>
        <v/>
      </c>
      <c r="AF95" s="999" t="str">
        <f>IF(O95="","",'別紙様式3-2（４・５月）'!O97&amp;'別紙様式3-2（４・５月）'!P97&amp;'別紙様式3-2（４・５月）'!Q97&amp;"から"&amp;O95)</f>
        <v/>
      </c>
      <c r="AG95" s="999" t="str">
        <f>IF(OR(W95="",W95="―"),"",'別紙様式3-2（４・５月）'!O97&amp;'別紙様式3-2（４・５月）'!P97&amp;'別紙様式3-2（４・５月）'!Q97&amp;"から"&amp;W95)</f>
        <v/>
      </c>
      <c r="AH95" s="720"/>
      <c r="AI95" s="720"/>
      <c r="AJ95" s="720"/>
      <c r="AK95" s="720"/>
      <c r="AL95" s="720"/>
      <c r="AM95" s="720"/>
      <c r="AN95" s="720"/>
      <c r="AO95" s="720"/>
    </row>
    <row r="96" spans="1:41" s="1" customFormat="1" ht="24.9" customHeight="1">
      <c r="A96" s="894">
        <v>83</v>
      </c>
      <c r="B96" s="742" t="str">
        <f>IF(基本情報入力シート!C135="","",基本情報入力シート!C135)</f>
        <v/>
      </c>
      <c r="C96" s="750"/>
      <c r="D96" s="750"/>
      <c r="E96" s="750"/>
      <c r="F96" s="750"/>
      <c r="G96" s="750"/>
      <c r="H96" s="750"/>
      <c r="I96" s="761"/>
      <c r="J96" s="767" t="str">
        <f>IF(基本情報入力シート!M135="","",基本情報入力シート!M135)</f>
        <v/>
      </c>
      <c r="K96" s="768" t="str">
        <f>IF(基本情報入力シート!R135="","",基本情報入力シート!R135)</f>
        <v/>
      </c>
      <c r="L96" s="768" t="str">
        <f>IF(基本情報入力シート!W135="","",基本情報入力シート!W135)</f>
        <v/>
      </c>
      <c r="M96" s="784" t="str">
        <f>IF(基本情報入力シート!X135="","",基本情報入力シート!X135)</f>
        <v/>
      </c>
      <c r="N96" s="796" t="str">
        <f>IF(基本情報入力シート!Y135="","",基本情報入力シート!Y135)</f>
        <v/>
      </c>
      <c r="O96" s="930"/>
      <c r="P96" s="937"/>
      <c r="Q96" s="941"/>
      <c r="R96" s="948" t="str">
        <f>IFERROR(IF(OR('別紙様式3-2（４・５月）'!R98="",'別紙様式3-2（４・５月）'!Z98="ベア加算"),"",P96*VLOOKUP(N96,'【参考】数式用'!$AD$2:$AH$27,MATCH(O96,'【参考】数式用'!$K$4:$N$4,0)+1,0)),"")</f>
        <v/>
      </c>
      <c r="S96" s="951"/>
      <c r="T96" s="955"/>
      <c r="U96" s="960"/>
      <c r="V96" s="965" t="str">
        <f>IFERROR(IF(AND('別紙様式3-2（４・５月）'!O98="",O96&lt;&gt;""),P96,P96*VLOOKUP(AF96,'【参考】数式用4'!$DC$3:$DZ$106,MATCH(N96,'【参考】数式用4'!$DC$2:$DZ$2,0))),"")</f>
        <v/>
      </c>
      <c r="W96" s="971"/>
      <c r="X96" s="937"/>
      <c r="Y96" s="948" t="str">
        <f>IFERROR(IF(OR('別紙様式3-2（４・５月）'!R98="",'別紙様式3-2（４・５月）'!Z98="ベア加算"),"",X96*VLOOKUP(N96,'【参考】数式用'!$AD$2:$AH$27,MATCH(W96,'【参考】数式用'!$K$4:$N$4,0)+1,0)),"")</f>
        <v/>
      </c>
      <c r="Z96" s="948"/>
      <c r="AA96" s="951"/>
      <c r="AB96" s="955"/>
      <c r="AC96" s="996" t="str">
        <f>IFERROR(IF(AND('別紙様式3-2（４・５月）'!O98="",W96&lt;&gt;"",W96&lt;&gt;"―"),X96,X96*VLOOKUP(AG96,'【参考】数式用4'!$DC$3:$DZ$106,MATCH(N96,'【参考】数式用4'!$DC$2:$DZ$2,0))),"")</f>
        <v/>
      </c>
      <c r="AD96" s="998" t="str">
        <f t="shared" si="2"/>
        <v/>
      </c>
      <c r="AE96" s="884" t="str">
        <f t="shared" si="3"/>
        <v/>
      </c>
      <c r="AF96" s="999" t="str">
        <f>IF(O96="","",'別紙様式3-2（４・５月）'!O98&amp;'別紙様式3-2（４・５月）'!P98&amp;'別紙様式3-2（４・５月）'!Q98&amp;"から"&amp;O96)</f>
        <v/>
      </c>
      <c r="AG96" s="999" t="str">
        <f>IF(OR(W96="",W96="―"),"",'別紙様式3-2（４・５月）'!O98&amp;'別紙様式3-2（４・５月）'!P98&amp;'別紙様式3-2（４・５月）'!Q98&amp;"から"&amp;W96)</f>
        <v/>
      </c>
      <c r="AH96" s="720"/>
      <c r="AI96" s="720"/>
      <c r="AJ96" s="720"/>
      <c r="AK96" s="720"/>
      <c r="AL96" s="720"/>
      <c r="AM96" s="720"/>
      <c r="AN96" s="720"/>
      <c r="AO96" s="720"/>
    </row>
    <row r="97" spans="1:41" s="1" customFormat="1" ht="24.9" customHeight="1">
      <c r="A97" s="894">
        <v>84</v>
      </c>
      <c r="B97" s="742" t="str">
        <f>IF(基本情報入力シート!C136="","",基本情報入力シート!C136)</f>
        <v/>
      </c>
      <c r="C97" s="750"/>
      <c r="D97" s="750"/>
      <c r="E97" s="750"/>
      <c r="F97" s="750"/>
      <c r="G97" s="750"/>
      <c r="H97" s="750"/>
      <c r="I97" s="761"/>
      <c r="J97" s="767" t="str">
        <f>IF(基本情報入力シート!M136="","",基本情報入力シート!M136)</f>
        <v/>
      </c>
      <c r="K97" s="768" t="str">
        <f>IF(基本情報入力シート!R136="","",基本情報入力シート!R136)</f>
        <v/>
      </c>
      <c r="L97" s="768" t="str">
        <f>IF(基本情報入力シート!W136="","",基本情報入力シート!W136)</f>
        <v/>
      </c>
      <c r="M97" s="784" t="str">
        <f>IF(基本情報入力シート!X136="","",基本情報入力シート!X136)</f>
        <v/>
      </c>
      <c r="N97" s="796" t="str">
        <f>IF(基本情報入力シート!Y136="","",基本情報入力シート!Y136)</f>
        <v/>
      </c>
      <c r="O97" s="930"/>
      <c r="P97" s="937"/>
      <c r="Q97" s="941"/>
      <c r="R97" s="948" t="str">
        <f>IFERROR(IF(OR('別紙様式3-2（４・５月）'!R99="",'別紙様式3-2（４・５月）'!Z99="ベア加算"),"",P97*VLOOKUP(N97,'【参考】数式用'!$AD$2:$AH$27,MATCH(O97,'【参考】数式用'!$K$4:$N$4,0)+1,0)),"")</f>
        <v/>
      </c>
      <c r="S97" s="951"/>
      <c r="T97" s="955"/>
      <c r="U97" s="960"/>
      <c r="V97" s="965" t="str">
        <f>IFERROR(IF(AND('別紙様式3-2（４・５月）'!O99="",O97&lt;&gt;""),P97,P97*VLOOKUP(AF97,'【参考】数式用4'!$DC$3:$DZ$106,MATCH(N97,'【参考】数式用4'!$DC$2:$DZ$2,0))),"")</f>
        <v/>
      </c>
      <c r="W97" s="971"/>
      <c r="X97" s="937"/>
      <c r="Y97" s="948" t="str">
        <f>IFERROR(IF(OR('別紙様式3-2（４・５月）'!R99="",'別紙様式3-2（４・５月）'!Z99="ベア加算"),"",X97*VLOOKUP(N97,'【参考】数式用'!$AD$2:$AH$27,MATCH(W97,'【参考】数式用'!$K$4:$N$4,0)+1,0)),"")</f>
        <v/>
      </c>
      <c r="Z97" s="948"/>
      <c r="AA97" s="951"/>
      <c r="AB97" s="955"/>
      <c r="AC97" s="996" t="str">
        <f>IFERROR(IF(AND('別紙様式3-2（４・５月）'!O99="",W97&lt;&gt;"",W97&lt;&gt;"―"),X97,X97*VLOOKUP(AG97,'【参考】数式用4'!$DC$3:$DZ$106,MATCH(N97,'【参考】数式用4'!$DC$2:$DZ$2,0))),"")</f>
        <v/>
      </c>
      <c r="AD97" s="998" t="str">
        <f t="shared" si="2"/>
        <v/>
      </c>
      <c r="AE97" s="884" t="str">
        <f t="shared" si="3"/>
        <v/>
      </c>
      <c r="AF97" s="999" t="str">
        <f>IF(O97="","",'別紙様式3-2（４・５月）'!O99&amp;'別紙様式3-2（４・５月）'!P99&amp;'別紙様式3-2（４・５月）'!Q99&amp;"から"&amp;O97)</f>
        <v/>
      </c>
      <c r="AG97" s="999" t="str">
        <f>IF(OR(W97="",W97="―"),"",'別紙様式3-2（４・５月）'!O99&amp;'別紙様式3-2（４・５月）'!P99&amp;'別紙様式3-2（４・５月）'!Q99&amp;"から"&amp;W97)</f>
        <v/>
      </c>
      <c r="AH97" s="720"/>
      <c r="AI97" s="720"/>
      <c r="AJ97" s="720"/>
      <c r="AK97" s="720"/>
      <c r="AL97" s="720"/>
      <c r="AM97" s="720"/>
      <c r="AN97" s="720"/>
      <c r="AO97" s="720"/>
    </row>
    <row r="98" spans="1:41" s="1" customFormat="1" ht="24.9" customHeight="1">
      <c r="A98" s="894">
        <v>85</v>
      </c>
      <c r="B98" s="742" t="str">
        <f>IF(基本情報入力シート!C137="","",基本情報入力シート!C137)</f>
        <v/>
      </c>
      <c r="C98" s="750"/>
      <c r="D98" s="750"/>
      <c r="E98" s="750"/>
      <c r="F98" s="750"/>
      <c r="G98" s="750"/>
      <c r="H98" s="750"/>
      <c r="I98" s="761"/>
      <c r="J98" s="767" t="str">
        <f>IF(基本情報入力シート!M137="","",基本情報入力シート!M137)</f>
        <v/>
      </c>
      <c r="K98" s="768" t="str">
        <f>IF(基本情報入力シート!R137="","",基本情報入力シート!R137)</f>
        <v/>
      </c>
      <c r="L98" s="768" t="str">
        <f>IF(基本情報入力シート!W137="","",基本情報入力シート!W137)</f>
        <v/>
      </c>
      <c r="M98" s="784" t="str">
        <f>IF(基本情報入力シート!X137="","",基本情報入力シート!X137)</f>
        <v/>
      </c>
      <c r="N98" s="796" t="str">
        <f>IF(基本情報入力シート!Y137="","",基本情報入力シート!Y137)</f>
        <v/>
      </c>
      <c r="O98" s="930"/>
      <c r="P98" s="937"/>
      <c r="Q98" s="941"/>
      <c r="R98" s="948" t="str">
        <f>IFERROR(IF(OR('別紙様式3-2（４・５月）'!R100="",'別紙様式3-2（４・５月）'!Z100="ベア加算"),"",P98*VLOOKUP(N98,'【参考】数式用'!$AD$2:$AH$27,MATCH(O98,'【参考】数式用'!$K$4:$N$4,0)+1,0)),"")</f>
        <v/>
      </c>
      <c r="S98" s="951"/>
      <c r="T98" s="955"/>
      <c r="U98" s="960"/>
      <c r="V98" s="965" t="str">
        <f>IFERROR(IF(AND('別紙様式3-2（４・５月）'!O100="",O98&lt;&gt;""),P98,P98*VLOOKUP(AF98,'【参考】数式用4'!$DC$3:$DZ$106,MATCH(N98,'【参考】数式用4'!$DC$2:$DZ$2,0))),"")</f>
        <v/>
      </c>
      <c r="W98" s="971"/>
      <c r="X98" s="937"/>
      <c r="Y98" s="948" t="str">
        <f>IFERROR(IF(OR('別紙様式3-2（４・５月）'!R100="",'別紙様式3-2（４・５月）'!Z100="ベア加算"),"",X98*VLOOKUP(N98,'【参考】数式用'!$AD$2:$AH$27,MATCH(W98,'【参考】数式用'!$K$4:$N$4,0)+1,0)),"")</f>
        <v/>
      </c>
      <c r="Z98" s="948"/>
      <c r="AA98" s="951"/>
      <c r="AB98" s="955"/>
      <c r="AC98" s="996" t="str">
        <f>IFERROR(IF(AND('別紙様式3-2（４・５月）'!O100="",W98&lt;&gt;"",W98&lt;&gt;"―"),X98,X98*VLOOKUP(AG98,'【参考】数式用4'!$DC$3:$DZ$106,MATCH(N98,'【参考】数式用4'!$DC$2:$DZ$2,0))),"")</f>
        <v/>
      </c>
      <c r="AD98" s="998" t="str">
        <f t="shared" si="2"/>
        <v/>
      </c>
      <c r="AE98" s="884" t="str">
        <f t="shared" si="3"/>
        <v/>
      </c>
      <c r="AF98" s="999" t="str">
        <f>IF(O98="","",'別紙様式3-2（４・５月）'!O100&amp;'別紙様式3-2（４・５月）'!P100&amp;'別紙様式3-2（４・５月）'!Q100&amp;"から"&amp;O98)</f>
        <v/>
      </c>
      <c r="AG98" s="999" t="str">
        <f>IF(OR(W98="",W98="―"),"",'別紙様式3-2（４・５月）'!O100&amp;'別紙様式3-2（４・５月）'!P100&amp;'別紙様式3-2（４・５月）'!Q100&amp;"から"&amp;W98)</f>
        <v/>
      </c>
      <c r="AH98" s="720"/>
      <c r="AI98" s="720"/>
      <c r="AJ98" s="720"/>
      <c r="AK98" s="720"/>
      <c r="AL98" s="720"/>
      <c r="AM98" s="720"/>
      <c r="AN98" s="720"/>
      <c r="AO98" s="720"/>
    </row>
    <row r="99" spans="1:41" s="1" customFormat="1" ht="24.9" customHeight="1">
      <c r="A99" s="894">
        <v>86</v>
      </c>
      <c r="B99" s="742" t="str">
        <f>IF(基本情報入力シート!C138="","",基本情報入力シート!C138)</f>
        <v/>
      </c>
      <c r="C99" s="750"/>
      <c r="D99" s="750"/>
      <c r="E99" s="750"/>
      <c r="F99" s="750"/>
      <c r="G99" s="750"/>
      <c r="H99" s="750"/>
      <c r="I99" s="761"/>
      <c r="J99" s="767" t="str">
        <f>IF(基本情報入力シート!M138="","",基本情報入力シート!M138)</f>
        <v/>
      </c>
      <c r="K99" s="768" t="str">
        <f>IF(基本情報入力シート!R138="","",基本情報入力シート!R138)</f>
        <v/>
      </c>
      <c r="L99" s="768" t="str">
        <f>IF(基本情報入力シート!W138="","",基本情報入力シート!W138)</f>
        <v/>
      </c>
      <c r="M99" s="784" t="str">
        <f>IF(基本情報入力シート!X138="","",基本情報入力シート!X138)</f>
        <v/>
      </c>
      <c r="N99" s="796" t="str">
        <f>IF(基本情報入力シート!Y138="","",基本情報入力シート!Y138)</f>
        <v/>
      </c>
      <c r="O99" s="930"/>
      <c r="P99" s="937"/>
      <c r="Q99" s="941"/>
      <c r="R99" s="948" t="str">
        <f>IFERROR(IF(OR('別紙様式3-2（４・５月）'!R101="",'別紙様式3-2（４・５月）'!Z101="ベア加算"),"",P99*VLOOKUP(N99,'【参考】数式用'!$AD$2:$AH$27,MATCH(O99,'【参考】数式用'!$K$4:$N$4,0)+1,0)),"")</f>
        <v/>
      </c>
      <c r="S99" s="951"/>
      <c r="T99" s="955"/>
      <c r="U99" s="960"/>
      <c r="V99" s="965" t="str">
        <f>IFERROR(IF(AND('別紙様式3-2（４・５月）'!O101="",O99&lt;&gt;""),P99,P99*VLOOKUP(AF99,'【参考】数式用4'!$DC$3:$DZ$106,MATCH(N99,'【参考】数式用4'!$DC$2:$DZ$2,0))),"")</f>
        <v/>
      </c>
      <c r="W99" s="971"/>
      <c r="X99" s="937"/>
      <c r="Y99" s="948" t="str">
        <f>IFERROR(IF(OR('別紙様式3-2（４・５月）'!R101="",'別紙様式3-2（４・５月）'!Z101="ベア加算"),"",X99*VLOOKUP(N99,'【参考】数式用'!$AD$2:$AH$27,MATCH(W99,'【参考】数式用'!$K$4:$N$4,0)+1,0)),"")</f>
        <v/>
      </c>
      <c r="Z99" s="948"/>
      <c r="AA99" s="951"/>
      <c r="AB99" s="955"/>
      <c r="AC99" s="996" t="str">
        <f>IFERROR(IF(AND('別紙様式3-2（４・５月）'!O101="",W99&lt;&gt;"",W99&lt;&gt;"―"),X99,X99*VLOOKUP(AG99,'【参考】数式用4'!$DC$3:$DZ$106,MATCH(N99,'【参考】数式用4'!$DC$2:$DZ$2,0))),"")</f>
        <v/>
      </c>
      <c r="AD99" s="998" t="str">
        <f t="shared" si="2"/>
        <v/>
      </c>
      <c r="AE99" s="884" t="str">
        <f t="shared" si="3"/>
        <v/>
      </c>
      <c r="AF99" s="999" t="str">
        <f>IF(O99="","",'別紙様式3-2（４・５月）'!O101&amp;'別紙様式3-2（４・５月）'!P101&amp;'別紙様式3-2（４・５月）'!Q101&amp;"から"&amp;O99)</f>
        <v/>
      </c>
      <c r="AG99" s="999" t="str">
        <f>IF(OR(W99="",W99="―"),"",'別紙様式3-2（４・５月）'!O101&amp;'別紙様式3-2（４・５月）'!P101&amp;'別紙様式3-2（４・５月）'!Q101&amp;"から"&amp;W99)</f>
        <v/>
      </c>
      <c r="AH99" s="720"/>
      <c r="AI99" s="720"/>
      <c r="AJ99" s="720"/>
      <c r="AK99" s="720"/>
      <c r="AL99" s="720"/>
      <c r="AM99" s="720"/>
      <c r="AN99" s="720"/>
      <c r="AO99" s="720"/>
    </row>
    <row r="100" spans="1:41" s="1" customFormat="1" ht="24.9" customHeight="1">
      <c r="A100" s="894">
        <v>87</v>
      </c>
      <c r="B100" s="742" t="str">
        <f>IF(基本情報入力シート!C139="","",基本情報入力シート!C139)</f>
        <v/>
      </c>
      <c r="C100" s="750"/>
      <c r="D100" s="750"/>
      <c r="E100" s="750"/>
      <c r="F100" s="750"/>
      <c r="G100" s="750"/>
      <c r="H100" s="750"/>
      <c r="I100" s="761"/>
      <c r="J100" s="767" t="str">
        <f>IF(基本情報入力シート!M139="","",基本情報入力シート!M139)</f>
        <v/>
      </c>
      <c r="K100" s="768" t="str">
        <f>IF(基本情報入力シート!R139="","",基本情報入力シート!R139)</f>
        <v/>
      </c>
      <c r="L100" s="768" t="str">
        <f>IF(基本情報入力シート!W139="","",基本情報入力シート!W139)</f>
        <v/>
      </c>
      <c r="M100" s="784" t="str">
        <f>IF(基本情報入力シート!X139="","",基本情報入力シート!X139)</f>
        <v/>
      </c>
      <c r="N100" s="796" t="str">
        <f>IF(基本情報入力シート!Y139="","",基本情報入力シート!Y139)</f>
        <v/>
      </c>
      <c r="O100" s="930"/>
      <c r="P100" s="937"/>
      <c r="Q100" s="941"/>
      <c r="R100" s="948" t="str">
        <f>IFERROR(IF(OR('別紙様式3-2（４・５月）'!R102="",'別紙様式3-2（４・５月）'!Z102="ベア加算"),"",P100*VLOOKUP(N100,'【参考】数式用'!$AD$2:$AH$27,MATCH(O100,'【参考】数式用'!$K$4:$N$4,0)+1,0)),"")</f>
        <v/>
      </c>
      <c r="S100" s="951"/>
      <c r="T100" s="955"/>
      <c r="U100" s="960"/>
      <c r="V100" s="965" t="str">
        <f>IFERROR(IF(AND('別紙様式3-2（４・５月）'!O102="",O100&lt;&gt;""),P100,P100*VLOOKUP(AF100,'【参考】数式用4'!$DC$3:$DZ$106,MATCH(N100,'【参考】数式用4'!$DC$2:$DZ$2,0))),"")</f>
        <v/>
      </c>
      <c r="W100" s="971"/>
      <c r="X100" s="937"/>
      <c r="Y100" s="948" t="str">
        <f>IFERROR(IF(OR('別紙様式3-2（４・５月）'!R102="",'別紙様式3-2（４・５月）'!Z102="ベア加算"),"",X100*VLOOKUP(N100,'【参考】数式用'!$AD$2:$AH$27,MATCH(W100,'【参考】数式用'!$K$4:$N$4,0)+1,0)),"")</f>
        <v/>
      </c>
      <c r="Z100" s="948"/>
      <c r="AA100" s="951"/>
      <c r="AB100" s="955"/>
      <c r="AC100" s="996" t="str">
        <f>IFERROR(IF(AND('別紙様式3-2（４・５月）'!O102="",W100&lt;&gt;"",W100&lt;&gt;"―"),X100,X100*VLOOKUP(AG100,'【参考】数式用4'!$DC$3:$DZ$106,MATCH(N100,'【参考】数式用4'!$DC$2:$DZ$2,0))),"")</f>
        <v/>
      </c>
      <c r="AD100" s="998" t="str">
        <f t="shared" si="2"/>
        <v/>
      </c>
      <c r="AE100" s="884" t="str">
        <f t="shared" si="3"/>
        <v/>
      </c>
      <c r="AF100" s="999" t="str">
        <f>IF(O100="","",'別紙様式3-2（４・５月）'!O102&amp;'別紙様式3-2（４・５月）'!P102&amp;'別紙様式3-2（４・５月）'!Q102&amp;"から"&amp;O100)</f>
        <v/>
      </c>
      <c r="AG100" s="999" t="str">
        <f>IF(OR(W100="",W100="―"),"",'別紙様式3-2（４・５月）'!O102&amp;'別紙様式3-2（４・５月）'!P102&amp;'別紙様式3-2（４・５月）'!Q102&amp;"から"&amp;W100)</f>
        <v/>
      </c>
      <c r="AH100" s="720"/>
      <c r="AI100" s="720"/>
      <c r="AJ100" s="720"/>
      <c r="AK100" s="720"/>
      <c r="AL100" s="720"/>
      <c r="AM100" s="720"/>
      <c r="AN100" s="720"/>
      <c r="AO100" s="720"/>
    </row>
    <row r="101" spans="1:41" s="1" customFormat="1" ht="24.9" customHeight="1">
      <c r="A101" s="894">
        <v>88</v>
      </c>
      <c r="B101" s="742" t="str">
        <f>IF(基本情報入力シート!C140="","",基本情報入力シート!C140)</f>
        <v/>
      </c>
      <c r="C101" s="750"/>
      <c r="D101" s="750"/>
      <c r="E101" s="750"/>
      <c r="F101" s="750"/>
      <c r="G101" s="750"/>
      <c r="H101" s="750"/>
      <c r="I101" s="761"/>
      <c r="J101" s="767" t="str">
        <f>IF(基本情報入力シート!M140="","",基本情報入力シート!M140)</f>
        <v/>
      </c>
      <c r="K101" s="768" t="str">
        <f>IF(基本情報入力シート!R140="","",基本情報入力シート!R140)</f>
        <v/>
      </c>
      <c r="L101" s="768" t="str">
        <f>IF(基本情報入力シート!W140="","",基本情報入力シート!W140)</f>
        <v/>
      </c>
      <c r="M101" s="784" t="str">
        <f>IF(基本情報入力シート!X140="","",基本情報入力シート!X140)</f>
        <v/>
      </c>
      <c r="N101" s="796" t="str">
        <f>IF(基本情報入力シート!Y140="","",基本情報入力シート!Y140)</f>
        <v/>
      </c>
      <c r="O101" s="930"/>
      <c r="P101" s="937"/>
      <c r="Q101" s="941"/>
      <c r="R101" s="948" t="str">
        <f>IFERROR(IF(OR('別紙様式3-2（４・５月）'!R103="",'別紙様式3-2（４・５月）'!Z103="ベア加算"),"",P101*VLOOKUP(N101,'【参考】数式用'!$AD$2:$AH$27,MATCH(O101,'【参考】数式用'!$K$4:$N$4,0)+1,0)),"")</f>
        <v/>
      </c>
      <c r="S101" s="951"/>
      <c r="T101" s="955"/>
      <c r="U101" s="960"/>
      <c r="V101" s="965" t="str">
        <f>IFERROR(IF(AND('別紙様式3-2（４・５月）'!O103="",O101&lt;&gt;""),P101,P101*VLOOKUP(AF101,'【参考】数式用4'!$DC$3:$DZ$106,MATCH(N101,'【参考】数式用4'!$DC$2:$DZ$2,0))),"")</f>
        <v/>
      </c>
      <c r="W101" s="971"/>
      <c r="X101" s="937"/>
      <c r="Y101" s="948" t="str">
        <f>IFERROR(IF(OR('別紙様式3-2（４・５月）'!R103="",'別紙様式3-2（４・５月）'!Z103="ベア加算"),"",X101*VLOOKUP(N101,'【参考】数式用'!$AD$2:$AH$27,MATCH(W101,'【参考】数式用'!$K$4:$N$4,0)+1,0)),"")</f>
        <v/>
      </c>
      <c r="Z101" s="948"/>
      <c r="AA101" s="951"/>
      <c r="AB101" s="955"/>
      <c r="AC101" s="996" t="str">
        <f>IFERROR(IF(AND('別紙様式3-2（４・５月）'!O103="",W101&lt;&gt;"",W101&lt;&gt;"―"),X101,X101*VLOOKUP(AG101,'【参考】数式用4'!$DC$3:$DZ$106,MATCH(N101,'【参考】数式用4'!$DC$2:$DZ$2,0))),"")</f>
        <v/>
      </c>
      <c r="AD101" s="998" t="str">
        <f t="shared" si="2"/>
        <v/>
      </c>
      <c r="AE101" s="884" t="str">
        <f t="shared" si="3"/>
        <v/>
      </c>
      <c r="AF101" s="999" t="str">
        <f>IF(O101="","",'別紙様式3-2（４・５月）'!O103&amp;'別紙様式3-2（４・５月）'!P103&amp;'別紙様式3-2（４・５月）'!Q103&amp;"から"&amp;O101)</f>
        <v/>
      </c>
      <c r="AG101" s="999" t="str">
        <f>IF(OR(W101="",W101="―"),"",'別紙様式3-2（４・５月）'!O103&amp;'別紙様式3-2（４・５月）'!P103&amp;'別紙様式3-2（４・５月）'!Q103&amp;"から"&amp;W101)</f>
        <v/>
      </c>
      <c r="AH101" s="720"/>
      <c r="AI101" s="720"/>
      <c r="AJ101" s="720"/>
      <c r="AK101" s="720"/>
      <c r="AL101" s="720"/>
      <c r="AM101" s="720"/>
      <c r="AN101" s="720"/>
      <c r="AO101" s="720"/>
    </row>
    <row r="102" spans="1:41" s="1" customFormat="1" ht="24.9" customHeight="1">
      <c r="A102" s="894">
        <v>89</v>
      </c>
      <c r="B102" s="742" t="str">
        <f>IF(基本情報入力シート!C141="","",基本情報入力シート!C141)</f>
        <v/>
      </c>
      <c r="C102" s="750"/>
      <c r="D102" s="750"/>
      <c r="E102" s="750"/>
      <c r="F102" s="750"/>
      <c r="G102" s="750"/>
      <c r="H102" s="750"/>
      <c r="I102" s="761"/>
      <c r="J102" s="767" t="str">
        <f>IF(基本情報入力シート!M141="","",基本情報入力シート!M141)</f>
        <v/>
      </c>
      <c r="K102" s="768" t="str">
        <f>IF(基本情報入力シート!R141="","",基本情報入力シート!R141)</f>
        <v/>
      </c>
      <c r="L102" s="768" t="str">
        <f>IF(基本情報入力シート!W141="","",基本情報入力シート!W141)</f>
        <v/>
      </c>
      <c r="M102" s="784" t="str">
        <f>IF(基本情報入力シート!X141="","",基本情報入力シート!X141)</f>
        <v/>
      </c>
      <c r="N102" s="796" t="str">
        <f>IF(基本情報入力シート!Y141="","",基本情報入力シート!Y141)</f>
        <v/>
      </c>
      <c r="O102" s="930"/>
      <c r="P102" s="937"/>
      <c r="Q102" s="941"/>
      <c r="R102" s="948" t="str">
        <f>IFERROR(IF(OR('別紙様式3-2（４・５月）'!R104="",'別紙様式3-2（４・５月）'!Z104="ベア加算"),"",P102*VLOOKUP(N102,'【参考】数式用'!$AD$2:$AH$27,MATCH(O102,'【参考】数式用'!$K$4:$N$4,0)+1,0)),"")</f>
        <v/>
      </c>
      <c r="S102" s="951"/>
      <c r="T102" s="955"/>
      <c r="U102" s="960"/>
      <c r="V102" s="965" t="str">
        <f>IFERROR(IF(AND('別紙様式3-2（４・５月）'!O104="",O102&lt;&gt;""),P102,P102*VLOOKUP(AF102,'【参考】数式用4'!$DC$3:$DZ$106,MATCH(N102,'【参考】数式用4'!$DC$2:$DZ$2,0))),"")</f>
        <v/>
      </c>
      <c r="W102" s="971"/>
      <c r="X102" s="937"/>
      <c r="Y102" s="948" t="str">
        <f>IFERROR(IF(OR('別紙様式3-2（４・５月）'!R104="",'別紙様式3-2（４・５月）'!Z104="ベア加算"),"",X102*VLOOKUP(N102,'【参考】数式用'!$AD$2:$AH$27,MATCH(W102,'【参考】数式用'!$K$4:$N$4,0)+1,0)),"")</f>
        <v/>
      </c>
      <c r="Z102" s="948"/>
      <c r="AA102" s="951"/>
      <c r="AB102" s="955"/>
      <c r="AC102" s="996" t="str">
        <f>IFERROR(IF(AND('別紙様式3-2（４・５月）'!O104="",W102&lt;&gt;"",W102&lt;&gt;"―"),X102,X102*VLOOKUP(AG102,'【参考】数式用4'!$DC$3:$DZ$106,MATCH(N102,'【参考】数式用4'!$DC$2:$DZ$2,0))),"")</f>
        <v/>
      </c>
      <c r="AD102" s="998" t="str">
        <f t="shared" si="2"/>
        <v/>
      </c>
      <c r="AE102" s="884" t="str">
        <f t="shared" si="3"/>
        <v/>
      </c>
      <c r="AF102" s="999" t="str">
        <f>IF(O102="","",'別紙様式3-2（４・５月）'!O104&amp;'別紙様式3-2（４・５月）'!P104&amp;'別紙様式3-2（４・５月）'!Q104&amp;"から"&amp;O102)</f>
        <v/>
      </c>
      <c r="AG102" s="999" t="str">
        <f>IF(OR(W102="",W102="―"),"",'別紙様式3-2（４・５月）'!O104&amp;'別紙様式3-2（４・５月）'!P104&amp;'別紙様式3-2（４・５月）'!Q104&amp;"から"&amp;W102)</f>
        <v/>
      </c>
      <c r="AH102" s="720"/>
      <c r="AI102" s="720"/>
      <c r="AJ102" s="720"/>
      <c r="AK102" s="720"/>
      <c r="AL102" s="720"/>
      <c r="AM102" s="720"/>
      <c r="AN102" s="720"/>
      <c r="AO102" s="720"/>
    </row>
    <row r="103" spans="1:41" s="1" customFormat="1" ht="24.9" customHeight="1">
      <c r="A103" s="894">
        <v>90</v>
      </c>
      <c r="B103" s="742" t="str">
        <f>IF(基本情報入力シート!C142="","",基本情報入力シート!C142)</f>
        <v/>
      </c>
      <c r="C103" s="750"/>
      <c r="D103" s="750"/>
      <c r="E103" s="750"/>
      <c r="F103" s="750"/>
      <c r="G103" s="750"/>
      <c r="H103" s="750"/>
      <c r="I103" s="761"/>
      <c r="J103" s="767" t="str">
        <f>IF(基本情報入力シート!M142="","",基本情報入力シート!M142)</f>
        <v/>
      </c>
      <c r="K103" s="768" t="str">
        <f>IF(基本情報入力シート!R142="","",基本情報入力シート!R142)</f>
        <v/>
      </c>
      <c r="L103" s="768" t="str">
        <f>IF(基本情報入力シート!W142="","",基本情報入力シート!W142)</f>
        <v/>
      </c>
      <c r="M103" s="784" t="str">
        <f>IF(基本情報入力シート!X142="","",基本情報入力シート!X142)</f>
        <v/>
      </c>
      <c r="N103" s="796" t="str">
        <f>IF(基本情報入力シート!Y142="","",基本情報入力シート!Y142)</f>
        <v/>
      </c>
      <c r="O103" s="930"/>
      <c r="P103" s="937"/>
      <c r="Q103" s="941"/>
      <c r="R103" s="948" t="str">
        <f>IFERROR(IF(OR('別紙様式3-2（４・５月）'!R105="",'別紙様式3-2（４・５月）'!Z105="ベア加算"),"",P103*VLOOKUP(N103,'【参考】数式用'!$AD$2:$AH$27,MATCH(O103,'【参考】数式用'!$K$4:$N$4,0)+1,0)),"")</f>
        <v/>
      </c>
      <c r="S103" s="951"/>
      <c r="T103" s="955"/>
      <c r="U103" s="960"/>
      <c r="V103" s="965" t="str">
        <f>IFERROR(IF(AND('別紙様式3-2（４・５月）'!O105="",O103&lt;&gt;""),P103,P103*VLOOKUP(AF103,'【参考】数式用4'!$DC$3:$DZ$106,MATCH(N103,'【参考】数式用4'!$DC$2:$DZ$2,0))),"")</f>
        <v/>
      </c>
      <c r="W103" s="971"/>
      <c r="X103" s="937"/>
      <c r="Y103" s="948" t="str">
        <f>IFERROR(IF(OR('別紙様式3-2（４・５月）'!R105="",'別紙様式3-2（４・５月）'!Z105="ベア加算"),"",X103*VLOOKUP(N103,'【参考】数式用'!$AD$2:$AH$27,MATCH(W103,'【参考】数式用'!$K$4:$N$4,0)+1,0)),"")</f>
        <v/>
      </c>
      <c r="Z103" s="948"/>
      <c r="AA103" s="951"/>
      <c r="AB103" s="955"/>
      <c r="AC103" s="996" t="str">
        <f>IFERROR(IF(AND('別紙様式3-2（４・５月）'!O105="",W103&lt;&gt;"",W103&lt;&gt;"―"),X103,X103*VLOOKUP(AG103,'【参考】数式用4'!$DC$3:$DZ$106,MATCH(N103,'【参考】数式用4'!$DC$2:$DZ$2,0))),"")</f>
        <v/>
      </c>
      <c r="AD103" s="998" t="str">
        <f t="shared" si="2"/>
        <v/>
      </c>
      <c r="AE103" s="884" t="str">
        <f t="shared" si="3"/>
        <v/>
      </c>
      <c r="AF103" s="999" t="str">
        <f>IF(O103="","",'別紙様式3-2（４・５月）'!O105&amp;'別紙様式3-2（４・５月）'!P105&amp;'別紙様式3-2（４・５月）'!Q105&amp;"から"&amp;O103)</f>
        <v/>
      </c>
      <c r="AG103" s="999" t="str">
        <f>IF(OR(W103="",W103="―"),"",'別紙様式3-2（４・５月）'!O105&amp;'別紙様式3-2（４・５月）'!P105&amp;'別紙様式3-2（４・５月）'!Q105&amp;"から"&amp;W103)</f>
        <v/>
      </c>
      <c r="AH103" s="720"/>
      <c r="AI103" s="720"/>
      <c r="AJ103" s="720"/>
      <c r="AK103" s="720"/>
      <c r="AL103" s="720"/>
      <c r="AM103" s="720"/>
      <c r="AN103" s="720"/>
      <c r="AO103" s="720"/>
    </row>
    <row r="104" spans="1:41" s="1" customFormat="1" ht="24.9" customHeight="1">
      <c r="A104" s="894">
        <v>91</v>
      </c>
      <c r="B104" s="742" t="str">
        <f>IF(基本情報入力シート!C143="","",基本情報入力シート!C143)</f>
        <v/>
      </c>
      <c r="C104" s="750"/>
      <c r="D104" s="750"/>
      <c r="E104" s="750"/>
      <c r="F104" s="750"/>
      <c r="G104" s="750"/>
      <c r="H104" s="750"/>
      <c r="I104" s="761"/>
      <c r="J104" s="767" t="str">
        <f>IF(基本情報入力シート!M143="","",基本情報入力シート!M143)</f>
        <v/>
      </c>
      <c r="K104" s="768" t="str">
        <f>IF(基本情報入力シート!R143="","",基本情報入力シート!R143)</f>
        <v/>
      </c>
      <c r="L104" s="768" t="str">
        <f>IF(基本情報入力シート!W143="","",基本情報入力シート!W143)</f>
        <v/>
      </c>
      <c r="M104" s="784" t="str">
        <f>IF(基本情報入力シート!X143="","",基本情報入力シート!X143)</f>
        <v/>
      </c>
      <c r="N104" s="796" t="str">
        <f>IF(基本情報入力シート!Y143="","",基本情報入力シート!Y143)</f>
        <v/>
      </c>
      <c r="O104" s="930"/>
      <c r="P104" s="937"/>
      <c r="Q104" s="941"/>
      <c r="R104" s="948" t="str">
        <f>IFERROR(IF(OR('別紙様式3-2（４・５月）'!R106="",'別紙様式3-2（４・５月）'!Z106="ベア加算"),"",P104*VLOOKUP(N104,'【参考】数式用'!$AD$2:$AH$27,MATCH(O104,'【参考】数式用'!$K$4:$N$4,0)+1,0)),"")</f>
        <v/>
      </c>
      <c r="S104" s="951"/>
      <c r="T104" s="955"/>
      <c r="U104" s="960"/>
      <c r="V104" s="965" t="str">
        <f>IFERROR(IF(AND('別紙様式3-2（４・５月）'!O106="",O104&lt;&gt;""),P104,P104*VLOOKUP(AF104,'【参考】数式用4'!$DC$3:$DZ$106,MATCH(N104,'【参考】数式用4'!$DC$2:$DZ$2,0))),"")</f>
        <v/>
      </c>
      <c r="W104" s="971"/>
      <c r="X104" s="937"/>
      <c r="Y104" s="948" t="str">
        <f>IFERROR(IF(OR('別紙様式3-2（４・５月）'!R106="",'別紙様式3-2（４・５月）'!Z106="ベア加算"),"",X104*VLOOKUP(N104,'【参考】数式用'!$AD$2:$AH$27,MATCH(W104,'【参考】数式用'!$K$4:$N$4,0)+1,0)),"")</f>
        <v/>
      </c>
      <c r="Z104" s="948"/>
      <c r="AA104" s="951"/>
      <c r="AB104" s="955"/>
      <c r="AC104" s="996" t="str">
        <f>IFERROR(IF(AND('別紙様式3-2（４・５月）'!O106="",W104&lt;&gt;"",W104&lt;&gt;"―"),X104,X104*VLOOKUP(AG104,'【参考】数式用4'!$DC$3:$DZ$106,MATCH(N104,'【参考】数式用4'!$DC$2:$DZ$2,0))),"")</f>
        <v/>
      </c>
      <c r="AD104" s="998" t="str">
        <f t="shared" si="2"/>
        <v/>
      </c>
      <c r="AE104" s="884" t="str">
        <f t="shared" si="3"/>
        <v/>
      </c>
      <c r="AF104" s="999" t="str">
        <f>IF(O104="","",'別紙様式3-2（４・５月）'!O106&amp;'別紙様式3-2（４・５月）'!P106&amp;'別紙様式3-2（４・５月）'!Q106&amp;"から"&amp;O104)</f>
        <v/>
      </c>
      <c r="AG104" s="999" t="str">
        <f>IF(OR(W104="",W104="―"),"",'別紙様式3-2（４・５月）'!O106&amp;'別紙様式3-2（４・５月）'!P106&amp;'別紙様式3-2（４・５月）'!Q106&amp;"から"&amp;W104)</f>
        <v/>
      </c>
      <c r="AH104" s="720"/>
      <c r="AI104" s="720"/>
      <c r="AJ104" s="720"/>
      <c r="AK104" s="720"/>
      <c r="AL104" s="720"/>
      <c r="AM104" s="720"/>
      <c r="AN104" s="720"/>
      <c r="AO104" s="720"/>
    </row>
    <row r="105" spans="1:41" s="1" customFormat="1" ht="24.9" customHeight="1">
      <c r="A105" s="894">
        <v>92</v>
      </c>
      <c r="B105" s="742" t="str">
        <f>IF(基本情報入力シート!C144="","",基本情報入力シート!C144)</f>
        <v/>
      </c>
      <c r="C105" s="750"/>
      <c r="D105" s="750"/>
      <c r="E105" s="750"/>
      <c r="F105" s="750"/>
      <c r="G105" s="750"/>
      <c r="H105" s="750"/>
      <c r="I105" s="761"/>
      <c r="J105" s="767" t="str">
        <f>IF(基本情報入力シート!M144="","",基本情報入力シート!M144)</f>
        <v/>
      </c>
      <c r="K105" s="768" t="str">
        <f>IF(基本情報入力シート!R144="","",基本情報入力シート!R144)</f>
        <v/>
      </c>
      <c r="L105" s="768" t="str">
        <f>IF(基本情報入力シート!W144="","",基本情報入力シート!W144)</f>
        <v/>
      </c>
      <c r="M105" s="784" t="str">
        <f>IF(基本情報入力シート!X144="","",基本情報入力シート!X144)</f>
        <v/>
      </c>
      <c r="N105" s="796" t="str">
        <f>IF(基本情報入力シート!Y144="","",基本情報入力シート!Y144)</f>
        <v/>
      </c>
      <c r="O105" s="930"/>
      <c r="P105" s="937"/>
      <c r="Q105" s="941"/>
      <c r="R105" s="948" t="str">
        <f>IFERROR(IF(OR('別紙様式3-2（４・５月）'!R107="",'別紙様式3-2（４・５月）'!Z107="ベア加算"),"",P105*VLOOKUP(N105,'【参考】数式用'!$AD$2:$AH$27,MATCH(O105,'【参考】数式用'!$K$4:$N$4,0)+1,0)),"")</f>
        <v/>
      </c>
      <c r="S105" s="951"/>
      <c r="T105" s="955"/>
      <c r="U105" s="960"/>
      <c r="V105" s="965" t="str">
        <f>IFERROR(IF(AND('別紙様式3-2（４・５月）'!O107="",O105&lt;&gt;""),P105,P105*VLOOKUP(AF105,'【参考】数式用4'!$DC$3:$DZ$106,MATCH(N105,'【参考】数式用4'!$DC$2:$DZ$2,0))),"")</f>
        <v/>
      </c>
      <c r="W105" s="971"/>
      <c r="X105" s="937"/>
      <c r="Y105" s="948" t="str">
        <f>IFERROR(IF(OR('別紙様式3-2（４・５月）'!R107="",'別紙様式3-2（４・５月）'!Z107="ベア加算"),"",X105*VLOOKUP(N105,'【参考】数式用'!$AD$2:$AH$27,MATCH(W105,'【参考】数式用'!$K$4:$N$4,0)+1,0)),"")</f>
        <v/>
      </c>
      <c r="Z105" s="948"/>
      <c r="AA105" s="951"/>
      <c r="AB105" s="955"/>
      <c r="AC105" s="996" t="str">
        <f>IFERROR(IF(AND('別紙様式3-2（４・５月）'!O107="",W105&lt;&gt;"",W105&lt;&gt;"―"),X105,X105*VLOOKUP(AG105,'【参考】数式用4'!$DC$3:$DZ$106,MATCH(N105,'【参考】数式用4'!$DC$2:$DZ$2,0))),"")</f>
        <v/>
      </c>
      <c r="AD105" s="998" t="str">
        <f t="shared" si="2"/>
        <v/>
      </c>
      <c r="AE105" s="884" t="str">
        <f t="shared" si="3"/>
        <v/>
      </c>
      <c r="AF105" s="999" t="str">
        <f>IF(O105="","",'別紙様式3-2（４・５月）'!O107&amp;'別紙様式3-2（４・５月）'!P107&amp;'別紙様式3-2（４・５月）'!Q107&amp;"から"&amp;O105)</f>
        <v/>
      </c>
      <c r="AG105" s="999" t="str">
        <f>IF(OR(W105="",W105="―"),"",'別紙様式3-2（４・５月）'!O107&amp;'別紙様式3-2（４・５月）'!P107&amp;'別紙様式3-2（４・５月）'!Q107&amp;"から"&amp;W105)</f>
        <v/>
      </c>
      <c r="AH105" s="720"/>
      <c r="AI105" s="720"/>
      <c r="AJ105" s="720"/>
      <c r="AK105" s="720"/>
      <c r="AL105" s="720"/>
      <c r="AM105" s="720"/>
      <c r="AN105" s="720"/>
      <c r="AO105" s="720"/>
    </row>
    <row r="106" spans="1:41" s="1" customFormat="1" ht="24.9" customHeight="1">
      <c r="A106" s="894">
        <v>93</v>
      </c>
      <c r="B106" s="742" t="str">
        <f>IF(基本情報入力シート!C145="","",基本情報入力シート!C145)</f>
        <v/>
      </c>
      <c r="C106" s="750"/>
      <c r="D106" s="750"/>
      <c r="E106" s="750"/>
      <c r="F106" s="750"/>
      <c r="G106" s="750"/>
      <c r="H106" s="750"/>
      <c r="I106" s="761"/>
      <c r="J106" s="767" t="str">
        <f>IF(基本情報入力シート!M145="","",基本情報入力シート!M145)</f>
        <v/>
      </c>
      <c r="K106" s="768" t="str">
        <f>IF(基本情報入力シート!R145="","",基本情報入力シート!R145)</f>
        <v/>
      </c>
      <c r="L106" s="768" t="str">
        <f>IF(基本情報入力シート!W145="","",基本情報入力シート!W145)</f>
        <v/>
      </c>
      <c r="M106" s="784" t="str">
        <f>IF(基本情報入力シート!X145="","",基本情報入力シート!X145)</f>
        <v/>
      </c>
      <c r="N106" s="796" t="str">
        <f>IF(基本情報入力シート!Y145="","",基本情報入力シート!Y145)</f>
        <v/>
      </c>
      <c r="O106" s="930"/>
      <c r="P106" s="937"/>
      <c r="Q106" s="941"/>
      <c r="R106" s="948" t="str">
        <f>IFERROR(IF(OR('別紙様式3-2（４・５月）'!R108="",'別紙様式3-2（４・５月）'!Z108="ベア加算"),"",P106*VLOOKUP(N106,'【参考】数式用'!$AD$2:$AH$27,MATCH(O106,'【参考】数式用'!$K$4:$N$4,0)+1,0)),"")</f>
        <v/>
      </c>
      <c r="S106" s="951"/>
      <c r="T106" s="955"/>
      <c r="U106" s="960"/>
      <c r="V106" s="965" t="str">
        <f>IFERROR(IF(AND('別紙様式3-2（４・５月）'!O108="",O106&lt;&gt;""),P106,P106*VLOOKUP(AF106,'【参考】数式用4'!$DC$3:$DZ$106,MATCH(N106,'【参考】数式用4'!$DC$2:$DZ$2,0))),"")</f>
        <v/>
      </c>
      <c r="W106" s="971"/>
      <c r="X106" s="937"/>
      <c r="Y106" s="948" t="str">
        <f>IFERROR(IF(OR('別紙様式3-2（４・５月）'!R108="",'別紙様式3-2（４・５月）'!Z108="ベア加算"),"",X106*VLOOKUP(N106,'【参考】数式用'!$AD$2:$AH$27,MATCH(W106,'【参考】数式用'!$K$4:$N$4,0)+1,0)),"")</f>
        <v/>
      </c>
      <c r="Z106" s="948"/>
      <c r="AA106" s="951"/>
      <c r="AB106" s="955"/>
      <c r="AC106" s="996" t="str">
        <f>IFERROR(IF(AND('別紙様式3-2（４・５月）'!O108="",W106&lt;&gt;"",W106&lt;&gt;"―"),X106,X106*VLOOKUP(AG106,'【参考】数式用4'!$DC$3:$DZ$106,MATCH(N106,'【参考】数式用4'!$DC$2:$DZ$2,0))),"")</f>
        <v/>
      </c>
      <c r="AD106" s="998" t="str">
        <f t="shared" si="2"/>
        <v/>
      </c>
      <c r="AE106" s="884" t="str">
        <f t="shared" si="3"/>
        <v/>
      </c>
      <c r="AF106" s="999" t="str">
        <f>IF(O106="","",'別紙様式3-2（４・５月）'!O108&amp;'別紙様式3-2（４・５月）'!P108&amp;'別紙様式3-2（４・５月）'!Q108&amp;"から"&amp;O106)</f>
        <v/>
      </c>
      <c r="AG106" s="999" t="str">
        <f>IF(OR(W106="",W106="―"),"",'別紙様式3-2（４・５月）'!O108&amp;'別紙様式3-2（４・５月）'!P108&amp;'別紙様式3-2（４・５月）'!Q108&amp;"から"&amp;W106)</f>
        <v/>
      </c>
      <c r="AH106" s="720"/>
      <c r="AI106" s="720"/>
      <c r="AJ106" s="720"/>
      <c r="AK106" s="720"/>
      <c r="AL106" s="720"/>
      <c r="AM106" s="720"/>
      <c r="AN106" s="720"/>
      <c r="AO106" s="720"/>
    </row>
    <row r="107" spans="1:41" s="1" customFormat="1" ht="24.9" customHeight="1">
      <c r="A107" s="894">
        <v>94</v>
      </c>
      <c r="B107" s="742" t="str">
        <f>IF(基本情報入力シート!C146="","",基本情報入力シート!C146)</f>
        <v/>
      </c>
      <c r="C107" s="750"/>
      <c r="D107" s="750"/>
      <c r="E107" s="750"/>
      <c r="F107" s="750"/>
      <c r="G107" s="750"/>
      <c r="H107" s="750"/>
      <c r="I107" s="761"/>
      <c r="J107" s="767" t="str">
        <f>IF(基本情報入力シート!M146="","",基本情報入力シート!M146)</f>
        <v/>
      </c>
      <c r="K107" s="768" t="str">
        <f>IF(基本情報入力シート!R146="","",基本情報入力シート!R146)</f>
        <v/>
      </c>
      <c r="L107" s="768" t="str">
        <f>IF(基本情報入力シート!W146="","",基本情報入力シート!W146)</f>
        <v/>
      </c>
      <c r="M107" s="784" t="str">
        <f>IF(基本情報入力シート!X146="","",基本情報入力シート!X146)</f>
        <v/>
      </c>
      <c r="N107" s="796" t="str">
        <f>IF(基本情報入力シート!Y146="","",基本情報入力シート!Y146)</f>
        <v/>
      </c>
      <c r="O107" s="930"/>
      <c r="P107" s="937"/>
      <c r="Q107" s="941"/>
      <c r="R107" s="948" t="str">
        <f>IFERROR(IF(OR('別紙様式3-2（４・５月）'!R109="",'別紙様式3-2（４・５月）'!Z109="ベア加算"),"",P107*VLOOKUP(N107,'【参考】数式用'!$AD$2:$AH$27,MATCH(O107,'【参考】数式用'!$K$4:$N$4,0)+1,0)),"")</f>
        <v/>
      </c>
      <c r="S107" s="951"/>
      <c r="T107" s="955"/>
      <c r="U107" s="960"/>
      <c r="V107" s="965" t="str">
        <f>IFERROR(IF(AND('別紙様式3-2（４・５月）'!O109="",O107&lt;&gt;""),P107,P107*VLOOKUP(AF107,'【参考】数式用4'!$DC$3:$DZ$106,MATCH(N107,'【参考】数式用4'!$DC$2:$DZ$2,0))),"")</f>
        <v/>
      </c>
      <c r="W107" s="971"/>
      <c r="X107" s="937"/>
      <c r="Y107" s="948" t="str">
        <f>IFERROR(IF(OR('別紙様式3-2（４・５月）'!R109="",'別紙様式3-2（４・５月）'!Z109="ベア加算"),"",X107*VLOOKUP(N107,'【参考】数式用'!$AD$2:$AH$27,MATCH(W107,'【参考】数式用'!$K$4:$N$4,0)+1,0)),"")</f>
        <v/>
      </c>
      <c r="Z107" s="948"/>
      <c r="AA107" s="951"/>
      <c r="AB107" s="955"/>
      <c r="AC107" s="996" t="str">
        <f>IFERROR(IF(AND('別紙様式3-2（４・５月）'!O109="",W107&lt;&gt;"",W107&lt;&gt;"―"),X107,X107*VLOOKUP(AG107,'【参考】数式用4'!$DC$3:$DZ$106,MATCH(N107,'【参考】数式用4'!$DC$2:$DZ$2,0))),"")</f>
        <v/>
      </c>
      <c r="AD107" s="998" t="str">
        <f t="shared" si="2"/>
        <v/>
      </c>
      <c r="AE107" s="884" t="str">
        <f t="shared" si="3"/>
        <v/>
      </c>
      <c r="AF107" s="999" t="str">
        <f>IF(O107="","",'別紙様式3-2（４・５月）'!O109&amp;'別紙様式3-2（４・５月）'!P109&amp;'別紙様式3-2（４・５月）'!Q109&amp;"から"&amp;O107)</f>
        <v/>
      </c>
      <c r="AG107" s="999" t="str">
        <f>IF(OR(W107="",W107="―"),"",'別紙様式3-2（４・５月）'!O109&amp;'別紙様式3-2（４・５月）'!P109&amp;'別紙様式3-2（４・５月）'!Q109&amp;"から"&amp;W107)</f>
        <v/>
      </c>
      <c r="AH107" s="720"/>
      <c r="AI107" s="720"/>
      <c r="AJ107" s="720"/>
      <c r="AK107" s="720"/>
      <c r="AL107" s="720"/>
      <c r="AM107" s="720"/>
      <c r="AN107" s="720"/>
      <c r="AO107" s="720"/>
    </row>
    <row r="108" spans="1:41" s="1" customFormat="1" ht="24.9" customHeight="1">
      <c r="A108" s="894">
        <v>95</v>
      </c>
      <c r="B108" s="742" t="str">
        <f>IF(基本情報入力シート!C147="","",基本情報入力シート!C147)</f>
        <v/>
      </c>
      <c r="C108" s="750"/>
      <c r="D108" s="750"/>
      <c r="E108" s="750"/>
      <c r="F108" s="750"/>
      <c r="G108" s="750"/>
      <c r="H108" s="750"/>
      <c r="I108" s="761"/>
      <c r="J108" s="767" t="str">
        <f>IF(基本情報入力シート!M147="","",基本情報入力シート!M147)</f>
        <v/>
      </c>
      <c r="K108" s="768" t="str">
        <f>IF(基本情報入力シート!R147="","",基本情報入力シート!R147)</f>
        <v/>
      </c>
      <c r="L108" s="768" t="str">
        <f>IF(基本情報入力シート!W147="","",基本情報入力シート!W147)</f>
        <v/>
      </c>
      <c r="M108" s="784" t="str">
        <f>IF(基本情報入力シート!X147="","",基本情報入力シート!X147)</f>
        <v/>
      </c>
      <c r="N108" s="796" t="str">
        <f>IF(基本情報入力シート!Y147="","",基本情報入力シート!Y147)</f>
        <v/>
      </c>
      <c r="O108" s="930"/>
      <c r="P108" s="937"/>
      <c r="Q108" s="941"/>
      <c r="R108" s="948" t="str">
        <f>IFERROR(IF(OR('別紙様式3-2（４・５月）'!R110="",'別紙様式3-2（４・５月）'!Z110="ベア加算"),"",P108*VLOOKUP(N108,'【参考】数式用'!$AD$2:$AH$27,MATCH(O108,'【参考】数式用'!$K$4:$N$4,0)+1,0)),"")</f>
        <v/>
      </c>
      <c r="S108" s="951"/>
      <c r="T108" s="955"/>
      <c r="U108" s="960"/>
      <c r="V108" s="965" t="str">
        <f>IFERROR(IF(AND('別紙様式3-2（４・５月）'!O110="",O108&lt;&gt;""),P108,P108*VLOOKUP(AF108,'【参考】数式用4'!$DC$3:$DZ$106,MATCH(N108,'【参考】数式用4'!$DC$2:$DZ$2,0))),"")</f>
        <v/>
      </c>
      <c r="W108" s="971"/>
      <c r="X108" s="937"/>
      <c r="Y108" s="948" t="str">
        <f>IFERROR(IF(OR('別紙様式3-2（４・５月）'!R110="",'別紙様式3-2（４・５月）'!Z110="ベア加算"),"",X108*VLOOKUP(N108,'【参考】数式用'!$AD$2:$AH$27,MATCH(W108,'【参考】数式用'!$K$4:$N$4,0)+1,0)),"")</f>
        <v/>
      </c>
      <c r="Z108" s="948"/>
      <c r="AA108" s="951"/>
      <c r="AB108" s="955"/>
      <c r="AC108" s="996" t="str">
        <f>IFERROR(IF(AND('別紙様式3-2（４・５月）'!O110="",W108&lt;&gt;"",W108&lt;&gt;"―"),X108,X108*VLOOKUP(AG108,'【参考】数式用4'!$DC$3:$DZ$106,MATCH(N108,'【参考】数式用4'!$DC$2:$DZ$2,0))),"")</f>
        <v/>
      </c>
      <c r="AD108" s="998" t="str">
        <f t="shared" si="2"/>
        <v/>
      </c>
      <c r="AE108" s="884" t="str">
        <f t="shared" si="3"/>
        <v/>
      </c>
      <c r="AF108" s="999" t="str">
        <f>IF(O108="","",'別紙様式3-2（４・５月）'!O110&amp;'別紙様式3-2（４・５月）'!P110&amp;'別紙様式3-2（４・５月）'!Q110&amp;"から"&amp;O108)</f>
        <v/>
      </c>
      <c r="AG108" s="999" t="str">
        <f>IF(OR(W108="",W108="―"),"",'別紙様式3-2（４・５月）'!O110&amp;'別紙様式3-2（４・５月）'!P110&amp;'別紙様式3-2（４・５月）'!Q110&amp;"から"&amp;W108)</f>
        <v/>
      </c>
      <c r="AH108" s="720"/>
      <c r="AI108" s="720"/>
      <c r="AJ108" s="720"/>
      <c r="AK108" s="720"/>
      <c r="AL108" s="720"/>
      <c r="AM108" s="720"/>
      <c r="AN108" s="720"/>
      <c r="AO108" s="720"/>
    </row>
    <row r="109" spans="1:41" s="1" customFormat="1" ht="24.9" customHeight="1">
      <c r="A109" s="894">
        <v>96</v>
      </c>
      <c r="B109" s="742" t="str">
        <f>IF(基本情報入力シート!C148="","",基本情報入力シート!C148)</f>
        <v/>
      </c>
      <c r="C109" s="750"/>
      <c r="D109" s="750"/>
      <c r="E109" s="750"/>
      <c r="F109" s="750"/>
      <c r="G109" s="750"/>
      <c r="H109" s="750"/>
      <c r="I109" s="761"/>
      <c r="J109" s="767" t="str">
        <f>IF(基本情報入力シート!M148="","",基本情報入力シート!M148)</f>
        <v/>
      </c>
      <c r="K109" s="768" t="str">
        <f>IF(基本情報入力シート!R148="","",基本情報入力シート!R148)</f>
        <v/>
      </c>
      <c r="L109" s="768" t="str">
        <f>IF(基本情報入力シート!W148="","",基本情報入力シート!W148)</f>
        <v/>
      </c>
      <c r="M109" s="784" t="str">
        <f>IF(基本情報入力シート!X148="","",基本情報入力シート!X148)</f>
        <v/>
      </c>
      <c r="N109" s="796" t="str">
        <f>IF(基本情報入力シート!Y148="","",基本情報入力シート!Y148)</f>
        <v/>
      </c>
      <c r="O109" s="930"/>
      <c r="P109" s="937"/>
      <c r="Q109" s="941"/>
      <c r="R109" s="948" t="str">
        <f>IFERROR(IF(OR('別紙様式3-2（４・５月）'!R111="",'別紙様式3-2（４・５月）'!Z111="ベア加算"),"",P109*VLOOKUP(N109,'【参考】数式用'!$AD$2:$AH$27,MATCH(O109,'【参考】数式用'!$K$4:$N$4,0)+1,0)),"")</f>
        <v/>
      </c>
      <c r="S109" s="951"/>
      <c r="T109" s="955"/>
      <c r="U109" s="960"/>
      <c r="V109" s="965" t="str">
        <f>IFERROR(IF(AND('別紙様式3-2（４・５月）'!O111="",O109&lt;&gt;""),P109,P109*VLOOKUP(AF109,'【参考】数式用4'!$DC$3:$DZ$106,MATCH(N109,'【参考】数式用4'!$DC$2:$DZ$2,0))),"")</f>
        <v/>
      </c>
      <c r="W109" s="971"/>
      <c r="X109" s="937"/>
      <c r="Y109" s="948" t="str">
        <f>IFERROR(IF(OR('別紙様式3-2（４・５月）'!R111="",'別紙様式3-2（４・５月）'!Z111="ベア加算"),"",X109*VLOOKUP(N109,'【参考】数式用'!$AD$2:$AH$27,MATCH(W109,'【参考】数式用'!$K$4:$N$4,0)+1,0)),"")</f>
        <v/>
      </c>
      <c r="Z109" s="948"/>
      <c r="AA109" s="951"/>
      <c r="AB109" s="955"/>
      <c r="AC109" s="996" t="str">
        <f>IFERROR(IF(AND('別紙様式3-2（４・５月）'!O111="",W109&lt;&gt;"",W109&lt;&gt;"―"),X109,X109*VLOOKUP(AG109,'【参考】数式用4'!$DC$3:$DZ$106,MATCH(N109,'【参考】数式用4'!$DC$2:$DZ$2,0))),"")</f>
        <v/>
      </c>
      <c r="AD109" s="998" t="str">
        <f t="shared" si="2"/>
        <v/>
      </c>
      <c r="AE109" s="884" t="str">
        <f t="shared" si="3"/>
        <v/>
      </c>
      <c r="AF109" s="999" t="str">
        <f>IF(O109="","",'別紙様式3-2（４・５月）'!O111&amp;'別紙様式3-2（４・５月）'!P111&amp;'別紙様式3-2（４・５月）'!Q111&amp;"から"&amp;O109)</f>
        <v/>
      </c>
      <c r="AG109" s="999" t="str">
        <f>IF(OR(W109="",W109="―"),"",'別紙様式3-2（４・５月）'!O111&amp;'別紙様式3-2（４・５月）'!P111&amp;'別紙様式3-2（４・５月）'!Q111&amp;"から"&amp;W109)</f>
        <v/>
      </c>
      <c r="AH109" s="720"/>
      <c r="AI109" s="720"/>
      <c r="AJ109" s="720"/>
      <c r="AK109" s="720"/>
      <c r="AL109" s="720"/>
      <c r="AM109" s="720"/>
      <c r="AN109" s="720"/>
      <c r="AO109" s="720"/>
    </row>
    <row r="110" spans="1:41" s="1" customFormat="1" ht="24.9" customHeight="1">
      <c r="A110" s="894">
        <v>97</v>
      </c>
      <c r="B110" s="742" t="str">
        <f>IF(基本情報入力シート!C149="","",基本情報入力シート!C149)</f>
        <v/>
      </c>
      <c r="C110" s="750"/>
      <c r="D110" s="750"/>
      <c r="E110" s="750"/>
      <c r="F110" s="750"/>
      <c r="G110" s="750"/>
      <c r="H110" s="750"/>
      <c r="I110" s="761"/>
      <c r="J110" s="767" t="str">
        <f>IF(基本情報入力シート!M149="","",基本情報入力シート!M149)</f>
        <v/>
      </c>
      <c r="K110" s="768" t="str">
        <f>IF(基本情報入力シート!R149="","",基本情報入力シート!R149)</f>
        <v/>
      </c>
      <c r="L110" s="768" t="str">
        <f>IF(基本情報入力シート!W149="","",基本情報入力シート!W149)</f>
        <v/>
      </c>
      <c r="M110" s="784" t="str">
        <f>IF(基本情報入力シート!X149="","",基本情報入力シート!X149)</f>
        <v/>
      </c>
      <c r="N110" s="796" t="str">
        <f>IF(基本情報入力シート!Y149="","",基本情報入力シート!Y149)</f>
        <v/>
      </c>
      <c r="O110" s="930"/>
      <c r="P110" s="937"/>
      <c r="Q110" s="941"/>
      <c r="R110" s="948" t="str">
        <f>IFERROR(IF(OR('別紙様式3-2（４・５月）'!R112="",'別紙様式3-2（４・５月）'!Z112="ベア加算"),"",P110*VLOOKUP(N110,'【参考】数式用'!$AD$2:$AH$27,MATCH(O110,'【参考】数式用'!$K$4:$N$4,0)+1,0)),"")</f>
        <v/>
      </c>
      <c r="S110" s="951"/>
      <c r="T110" s="955"/>
      <c r="U110" s="960"/>
      <c r="V110" s="965" t="str">
        <f>IFERROR(IF(AND('別紙様式3-2（４・５月）'!O112="",O110&lt;&gt;""),P110,P110*VLOOKUP(AF110,'【参考】数式用4'!$DC$3:$DZ$106,MATCH(N110,'【参考】数式用4'!$DC$2:$DZ$2,0))),"")</f>
        <v/>
      </c>
      <c r="W110" s="971"/>
      <c r="X110" s="937"/>
      <c r="Y110" s="948" t="str">
        <f>IFERROR(IF(OR('別紙様式3-2（４・５月）'!R112="",'別紙様式3-2（４・５月）'!Z112="ベア加算"),"",X110*VLOOKUP(N110,'【参考】数式用'!$AD$2:$AH$27,MATCH(W110,'【参考】数式用'!$K$4:$N$4,0)+1,0)),"")</f>
        <v/>
      </c>
      <c r="Z110" s="948"/>
      <c r="AA110" s="951"/>
      <c r="AB110" s="955"/>
      <c r="AC110" s="996" t="str">
        <f>IFERROR(IF(AND('別紙様式3-2（４・５月）'!O112="",W110&lt;&gt;"",W110&lt;&gt;"―"),X110,X110*VLOOKUP(AG110,'【参考】数式用4'!$DC$3:$DZ$106,MATCH(N110,'【参考】数式用4'!$DC$2:$DZ$2,0))),"")</f>
        <v/>
      </c>
      <c r="AD110" s="998" t="str">
        <f t="shared" si="2"/>
        <v/>
      </c>
      <c r="AE110" s="884" t="str">
        <f t="shared" si="3"/>
        <v/>
      </c>
      <c r="AF110" s="999" t="str">
        <f>IF(O110="","",'別紙様式3-2（４・５月）'!O112&amp;'別紙様式3-2（４・５月）'!P112&amp;'別紙様式3-2（４・５月）'!Q112&amp;"から"&amp;O110)</f>
        <v/>
      </c>
      <c r="AG110" s="999" t="str">
        <f>IF(OR(W110="",W110="―"),"",'別紙様式3-2（４・５月）'!O112&amp;'別紙様式3-2（４・５月）'!P112&amp;'別紙様式3-2（４・５月）'!Q112&amp;"から"&amp;W110)</f>
        <v/>
      </c>
      <c r="AH110" s="720"/>
      <c r="AI110" s="720"/>
      <c r="AJ110" s="720"/>
      <c r="AK110" s="720"/>
      <c r="AL110" s="720"/>
      <c r="AM110" s="720"/>
      <c r="AN110" s="720"/>
      <c r="AO110" s="720"/>
    </row>
    <row r="111" spans="1:41" s="1" customFormat="1" ht="24.9" customHeight="1">
      <c r="A111" s="894">
        <v>98</v>
      </c>
      <c r="B111" s="742" t="str">
        <f>IF(基本情報入力シート!C150="","",基本情報入力シート!C150)</f>
        <v/>
      </c>
      <c r="C111" s="750"/>
      <c r="D111" s="750"/>
      <c r="E111" s="750"/>
      <c r="F111" s="750"/>
      <c r="G111" s="750"/>
      <c r="H111" s="750"/>
      <c r="I111" s="761"/>
      <c r="J111" s="767" t="str">
        <f>IF(基本情報入力シート!M150="","",基本情報入力シート!M150)</f>
        <v/>
      </c>
      <c r="K111" s="768" t="str">
        <f>IF(基本情報入力シート!R150="","",基本情報入力シート!R150)</f>
        <v/>
      </c>
      <c r="L111" s="768" t="str">
        <f>IF(基本情報入力シート!W150="","",基本情報入力シート!W150)</f>
        <v/>
      </c>
      <c r="M111" s="784" t="str">
        <f>IF(基本情報入力シート!X150="","",基本情報入力シート!X150)</f>
        <v/>
      </c>
      <c r="N111" s="796" t="str">
        <f>IF(基本情報入力シート!Y150="","",基本情報入力シート!Y150)</f>
        <v/>
      </c>
      <c r="O111" s="930"/>
      <c r="P111" s="937"/>
      <c r="Q111" s="941"/>
      <c r="R111" s="948" t="str">
        <f>IFERROR(IF(OR('別紙様式3-2（４・５月）'!R113="",'別紙様式3-2（４・５月）'!Z113="ベア加算"),"",P111*VLOOKUP(N111,'【参考】数式用'!$AD$2:$AH$27,MATCH(O111,'【参考】数式用'!$K$4:$N$4,0)+1,0)),"")</f>
        <v/>
      </c>
      <c r="S111" s="951"/>
      <c r="T111" s="955"/>
      <c r="U111" s="960"/>
      <c r="V111" s="965" t="str">
        <f>IFERROR(IF(AND('別紙様式3-2（４・５月）'!O113="",O111&lt;&gt;""),P111,P111*VLOOKUP(AF111,'【参考】数式用4'!$DC$3:$DZ$106,MATCH(N111,'【参考】数式用4'!$DC$2:$DZ$2,0))),"")</f>
        <v/>
      </c>
      <c r="W111" s="971"/>
      <c r="X111" s="937"/>
      <c r="Y111" s="948" t="str">
        <f>IFERROR(IF(OR('別紙様式3-2（４・５月）'!R113="",'別紙様式3-2（４・５月）'!Z113="ベア加算"),"",X111*VLOOKUP(N111,'【参考】数式用'!$AD$2:$AH$27,MATCH(W111,'【参考】数式用'!$K$4:$N$4,0)+1,0)),"")</f>
        <v/>
      </c>
      <c r="Z111" s="948"/>
      <c r="AA111" s="951"/>
      <c r="AB111" s="955"/>
      <c r="AC111" s="996" t="str">
        <f>IFERROR(IF(AND('別紙様式3-2（４・５月）'!O113="",W111&lt;&gt;"",W111&lt;&gt;"―"),X111,X111*VLOOKUP(AG111,'【参考】数式用4'!$DC$3:$DZ$106,MATCH(N111,'【参考】数式用4'!$DC$2:$DZ$2,0))),"")</f>
        <v/>
      </c>
      <c r="AD111" s="998" t="str">
        <f t="shared" si="2"/>
        <v/>
      </c>
      <c r="AE111" s="884" t="str">
        <f t="shared" si="3"/>
        <v/>
      </c>
      <c r="AF111" s="999" t="str">
        <f>IF(O111="","",'別紙様式3-2（４・５月）'!O113&amp;'別紙様式3-2（４・５月）'!P113&amp;'別紙様式3-2（４・５月）'!Q113&amp;"から"&amp;O111)</f>
        <v/>
      </c>
      <c r="AG111" s="999" t="str">
        <f>IF(OR(W111="",W111="―"),"",'別紙様式3-2（４・５月）'!O113&amp;'別紙様式3-2（４・５月）'!P113&amp;'別紙様式3-2（４・５月）'!Q113&amp;"から"&amp;W111)</f>
        <v/>
      </c>
      <c r="AH111" s="720"/>
      <c r="AI111" s="720"/>
      <c r="AJ111" s="720"/>
      <c r="AK111" s="720"/>
      <c r="AL111" s="720"/>
      <c r="AM111" s="720"/>
      <c r="AN111" s="720"/>
      <c r="AO111" s="720"/>
    </row>
    <row r="112" spans="1:41" s="1" customFormat="1" ht="24.9" customHeight="1">
      <c r="A112" s="894">
        <v>99</v>
      </c>
      <c r="B112" s="742" t="str">
        <f>IF(基本情報入力シート!C151="","",基本情報入力シート!C151)</f>
        <v/>
      </c>
      <c r="C112" s="750"/>
      <c r="D112" s="750"/>
      <c r="E112" s="750"/>
      <c r="F112" s="750"/>
      <c r="G112" s="750"/>
      <c r="H112" s="750"/>
      <c r="I112" s="761"/>
      <c r="J112" s="767" t="str">
        <f>IF(基本情報入力シート!M151="","",基本情報入力シート!M151)</f>
        <v/>
      </c>
      <c r="K112" s="768" t="str">
        <f>IF(基本情報入力シート!R151="","",基本情報入力シート!R151)</f>
        <v/>
      </c>
      <c r="L112" s="768" t="str">
        <f>IF(基本情報入力シート!W151="","",基本情報入力シート!W151)</f>
        <v/>
      </c>
      <c r="M112" s="784" t="str">
        <f>IF(基本情報入力シート!X151="","",基本情報入力シート!X151)</f>
        <v/>
      </c>
      <c r="N112" s="796" t="str">
        <f>IF(基本情報入力シート!Y151="","",基本情報入力シート!Y151)</f>
        <v/>
      </c>
      <c r="O112" s="930"/>
      <c r="P112" s="937"/>
      <c r="Q112" s="941"/>
      <c r="R112" s="948" t="str">
        <f>IFERROR(IF(OR('別紙様式3-2（４・５月）'!R114="",'別紙様式3-2（４・５月）'!Z114="ベア加算"),"",P112*VLOOKUP(N112,'【参考】数式用'!$AD$2:$AH$27,MATCH(O112,'【参考】数式用'!$K$4:$N$4,0)+1,0)),"")</f>
        <v/>
      </c>
      <c r="S112" s="951"/>
      <c r="T112" s="955"/>
      <c r="U112" s="960"/>
      <c r="V112" s="965" t="str">
        <f>IFERROR(IF(AND('別紙様式3-2（４・５月）'!O114="",O112&lt;&gt;""),P112,P112*VLOOKUP(AF112,'【参考】数式用4'!$DC$3:$DZ$106,MATCH(N112,'【参考】数式用4'!$DC$2:$DZ$2,0))),"")</f>
        <v/>
      </c>
      <c r="W112" s="971"/>
      <c r="X112" s="937"/>
      <c r="Y112" s="948" t="str">
        <f>IFERROR(IF(OR('別紙様式3-2（４・５月）'!R114="",'別紙様式3-2（４・５月）'!Z114="ベア加算"),"",X112*VLOOKUP(N112,'【参考】数式用'!$AD$2:$AH$27,MATCH(W112,'【参考】数式用'!$K$4:$N$4,0)+1,0)),"")</f>
        <v/>
      </c>
      <c r="Z112" s="948"/>
      <c r="AA112" s="951"/>
      <c r="AB112" s="955"/>
      <c r="AC112" s="996" t="str">
        <f>IFERROR(IF(AND('別紙様式3-2（４・５月）'!O114="",W112&lt;&gt;"",W112&lt;&gt;"―"),X112,X112*VLOOKUP(AG112,'【参考】数式用4'!$DC$3:$DZ$106,MATCH(N112,'【参考】数式用4'!$DC$2:$DZ$2,0))),"")</f>
        <v/>
      </c>
      <c r="AD112" s="998" t="str">
        <f t="shared" si="2"/>
        <v/>
      </c>
      <c r="AE112" s="884" t="str">
        <f t="shared" si="3"/>
        <v/>
      </c>
      <c r="AF112" s="999" t="str">
        <f>IF(O112="","",'別紙様式3-2（４・５月）'!O114&amp;'別紙様式3-2（４・５月）'!P114&amp;'別紙様式3-2（４・５月）'!Q114&amp;"から"&amp;O112)</f>
        <v/>
      </c>
      <c r="AG112" s="999" t="str">
        <f>IF(OR(W112="",W112="―"),"",'別紙様式3-2（４・５月）'!O114&amp;'別紙様式3-2（４・５月）'!P114&amp;'別紙様式3-2（４・５月）'!Q114&amp;"から"&amp;W112)</f>
        <v/>
      </c>
      <c r="AH112" s="720"/>
      <c r="AI112" s="720"/>
      <c r="AJ112" s="720"/>
      <c r="AK112" s="720"/>
      <c r="AL112" s="720"/>
      <c r="AM112" s="720"/>
      <c r="AN112" s="720"/>
      <c r="AO112" s="720"/>
    </row>
    <row r="113" spans="1:41" s="1" customFormat="1" ht="24.9" customHeight="1">
      <c r="A113" s="894">
        <v>100</v>
      </c>
      <c r="B113" s="742" t="str">
        <f>IF(基本情報入力シート!C152="","",基本情報入力シート!C152)</f>
        <v/>
      </c>
      <c r="C113" s="750"/>
      <c r="D113" s="750"/>
      <c r="E113" s="750"/>
      <c r="F113" s="750"/>
      <c r="G113" s="750"/>
      <c r="H113" s="750"/>
      <c r="I113" s="761"/>
      <c r="J113" s="767" t="str">
        <f>IF(基本情報入力シート!M152="","",基本情報入力シート!M152)</f>
        <v/>
      </c>
      <c r="K113" s="768" t="str">
        <f>IF(基本情報入力シート!R152="","",基本情報入力シート!R152)</f>
        <v/>
      </c>
      <c r="L113" s="768" t="str">
        <f>IF(基本情報入力シート!W152="","",基本情報入力シート!W152)</f>
        <v/>
      </c>
      <c r="M113" s="784" t="str">
        <f>IF(基本情報入力シート!X152="","",基本情報入力シート!X152)</f>
        <v/>
      </c>
      <c r="N113" s="796" t="str">
        <f>IF(基本情報入力シート!Y152="","",基本情報入力シート!Y152)</f>
        <v/>
      </c>
      <c r="O113" s="930"/>
      <c r="P113" s="937"/>
      <c r="Q113" s="941"/>
      <c r="R113" s="948" t="str">
        <f>IFERROR(IF(OR('別紙様式3-2（４・５月）'!R115="",'別紙様式3-2（４・５月）'!Z115="ベア加算"),"",P113*VLOOKUP(N113,'【参考】数式用'!$AD$2:$AH$27,MATCH(O113,'【参考】数式用'!$K$4:$N$4,0)+1,0)),"")</f>
        <v/>
      </c>
      <c r="S113" s="951"/>
      <c r="T113" s="955"/>
      <c r="U113" s="960"/>
      <c r="V113" s="965" t="str">
        <f>IFERROR(IF(AND('別紙様式3-2（４・５月）'!O115="",O113&lt;&gt;""),P113,P113*VLOOKUP(AF113,'【参考】数式用4'!$DC$3:$DZ$106,MATCH(N113,'【参考】数式用4'!$DC$2:$DZ$2,0))),"")</f>
        <v/>
      </c>
      <c r="W113" s="971"/>
      <c r="X113" s="937"/>
      <c r="Y113" s="948" t="str">
        <f>IFERROR(IF(OR('別紙様式3-2（４・５月）'!R115="",'別紙様式3-2（４・５月）'!Z115="ベア加算"),"",X113*VLOOKUP(N113,'【参考】数式用'!$AD$2:$AH$27,MATCH(W113,'【参考】数式用'!$K$4:$N$4,0)+1,0)),"")</f>
        <v/>
      </c>
      <c r="Z113" s="948"/>
      <c r="AA113" s="951"/>
      <c r="AB113" s="955"/>
      <c r="AC113" s="996" t="str">
        <f>IFERROR(IF(AND('別紙様式3-2（４・５月）'!O115="",W113&lt;&gt;"",W113&lt;&gt;"―"),X113,X113*VLOOKUP(AG113,'【参考】数式用4'!$DC$3:$DZ$106,MATCH(N113,'【参考】数式用4'!$DC$2:$DZ$2,0))),"")</f>
        <v/>
      </c>
      <c r="AD113" s="998" t="str">
        <f t="shared" si="2"/>
        <v/>
      </c>
      <c r="AE113" s="884" t="str">
        <f t="shared" si="3"/>
        <v/>
      </c>
      <c r="AF113" s="999" t="str">
        <f>IF(O113="","",'別紙様式3-2（４・５月）'!O115&amp;'別紙様式3-2（４・５月）'!P115&amp;'別紙様式3-2（４・５月）'!Q115&amp;"から"&amp;O113)</f>
        <v/>
      </c>
      <c r="AG113" s="999" t="str">
        <f>IF(OR(W113="",W113="―"),"",'別紙様式3-2（４・５月）'!O115&amp;'別紙様式3-2（４・５月）'!P115&amp;'別紙様式3-2（４・５月）'!Q115&amp;"から"&amp;W113)</f>
        <v/>
      </c>
      <c r="AH113" s="720"/>
      <c r="AI113" s="720"/>
      <c r="AJ113" s="720"/>
      <c r="AK113" s="720"/>
      <c r="AL113" s="720"/>
      <c r="AM113" s="720"/>
      <c r="AN113" s="720"/>
      <c r="AO113" s="720"/>
    </row>
    <row r="114" spans="1:41" s="1" customFormat="1" ht="24.9" customHeight="1">
      <c r="A114" s="894">
        <v>101</v>
      </c>
      <c r="B114" s="742" t="str">
        <f>IF(基本情報入力シート!C153="","",基本情報入力シート!C153)</f>
        <v/>
      </c>
      <c r="C114" s="750"/>
      <c r="D114" s="750"/>
      <c r="E114" s="750"/>
      <c r="F114" s="750"/>
      <c r="G114" s="750"/>
      <c r="H114" s="750"/>
      <c r="I114" s="761"/>
      <c r="J114" s="767" t="str">
        <f>IF(基本情報入力シート!M153="","",基本情報入力シート!M153)</f>
        <v/>
      </c>
      <c r="K114" s="768" t="str">
        <f>IF(基本情報入力シート!R153="","",基本情報入力シート!R153)</f>
        <v/>
      </c>
      <c r="L114" s="768" t="str">
        <f>IF(基本情報入力シート!W153="","",基本情報入力シート!W153)</f>
        <v/>
      </c>
      <c r="M114" s="784" t="str">
        <f>IF(基本情報入力シート!X153="","",基本情報入力シート!X153)</f>
        <v/>
      </c>
      <c r="N114" s="796" t="str">
        <f>IF(基本情報入力シート!Y153="","",基本情報入力シート!Y153)</f>
        <v/>
      </c>
      <c r="O114" s="930"/>
      <c r="P114" s="937"/>
      <c r="Q114" s="941"/>
      <c r="R114" s="948" t="str">
        <f>IFERROR(IF(OR('別紙様式3-2（４・５月）'!R116="",'別紙様式3-2（４・５月）'!Z116="ベア加算"),"",P114*VLOOKUP(N114,'【参考】数式用'!$AD$2:$AH$27,MATCH(O114,'【参考】数式用'!$K$4:$N$4,0)+1,0)),"")</f>
        <v/>
      </c>
      <c r="S114" s="951"/>
      <c r="T114" s="955"/>
      <c r="U114" s="960"/>
      <c r="V114" s="965" t="str">
        <f>IFERROR(IF(AND('別紙様式3-2（４・５月）'!O116="",O114&lt;&gt;""),P114,P114*VLOOKUP(AF114,'【参考】数式用4'!$DC$3:$DZ$106,MATCH(N114,'【参考】数式用4'!$DC$2:$DZ$2,0))),"")</f>
        <v/>
      </c>
      <c r="W114" s="971"/>
      <c r="X114" s="937"/>
      <c r="Y114" s="948" t="str">
        <f>IFERROR(IF(OR('別紙様式3-2（４・５月）'!R116="",'別紙様式3-2（４・５月）'!Z116="ベア加算"),"",X114*VLOOKUP(N114,'【参考】数式用'!$AD$2:$AH$27,MATCH(W114,'【参考】数式用'!$K$4:$N$4,0)+1,0)),"")</f>
        <v/>
      </c>
      <c r="Z114" s="948"/>
      <c r="AA114" s="951"/>
      <c r="AB114" s="955"/>
      <c r="AC114" s="996" t="str">
        <f>IFERROR(IF(AND('別紙様式3-2（４・５月）'!O116="",W114&lt;&gt;"",W114&lt;&gt;"―"),X114,X114*VLOOKUP(AG114,'【参考】数式用4'!$DC$3:$DZ$106,MATCH(N114,'【参考】数式用4'!$DC$2:$DZ$2,0))),"")</f>
        <v/>
      </c>
      <c r="AD114" s="998" t="str">
        <f t="shared" si="2"/>
        <v/>
      </c>
      <c r="AE114" s="884" t="str">
        <f t="shared" si="3"/>
        <v/>
      </c>
      <c r="AF114" s="999" t="str">
        <f>IF(O114="","",'別紙様式3-2（４・５月）'!O116&amp;'別紙様式3-2（４・５月）'!P116&amp;'別紙様式3-2（４・５月）'!Q116&amp;"から"&amp;O114)</f>
        <v/>
      </c>
      <c r="AG114" s="999" t="str">
        <f>IF(OR(W114="",W114="―"),"",'別紙様式3-2（４・５月）'!O116&amp;'別紙様式3-2（４・５月）'!P116&amp;'別紙様式3-2（４・５月）'!Q116&amp;"から"&amp;W114)</f>
        <v/>
      </c>
      <c r="AH114" s="720"/>
      <c r="AI114" s="720"/>
      <c r="AJ114" s="720"/>
      <c r="AK114" s="720"/>
      <c r="AL114" s="720"/>
      <c r="AM114" s="720"/>
      <c r="AN114" s="720"/>
      <c r="AO114" s="720"/>
    </row>
    <row r="115" spans="1:41" ht="24.9" customHeight="1">
      <c r="A115" s="894">
        <v>102</v>
      </c>
      <c r="B115" s="742" t="str">
        <f>IF(基本情報入力シート!C154="","",基本情報入力シート!C154)</f>
        <v/>
      </c>
      <c r="C115" s="750"/>
      <c r="D115" s="750"/>
      <c r="E115" s="750"/>
      <c r="F115" s="750"/>
      <c r="G115" s="750"/>
      <c r="H115" s="750"/>
      <c r="I115" s="761"/>
      <c r="J115" s="767" t="str">
        <f>IF(基本情報入力シート!M154="","",基本情報入力シート!M154)</f>
        <v/>
      </c>
      <c r="K115" s="768" t="str">
        <f>IF(基本情報入力シート!R154="","",基本情報入力シート!R154)</f>
        <v/>
      </c>
      <c r="L115" s="768" t="str">
        <f>IF(基本情報入力シート!W154="","",基本情報入力シート!W154)</f>
        <v/>
      </c>
      <c r="M115" s="784" t="str">
        <f>IF(基本情報入力シート!X154="","",基本情報入力シート!X154)</f>
        <v/>
      </c>
      <c r="N115" s="796" t="str">
        <f>IF(基本情報入力シート!Y154="","",基本情報入力シート!Y154)</f>
        <v/>
      </c>
      <c r="O115" s="930"/>
      <c r="P115" s="937"/>
      <c r="Q115" s="941"/>
      <c r="R115" s="948" t="str">
        <f>IFERROR(IF(OR('別紙様式3-2（４・５月）'!R117="",'別紙様式3-2（４・５月）'!Z117="ベア加算"),"",P115*VLOOKUP(N115,'【参考】数式用'!$AD$2:$AH$27,MATCH(O115,'【参考】数式用'!$K$4:$N$4,0)+1,0)),"")</f>
        <v/>
      </c>
      <c r="S115" s="951"/>
      <c r="T115" s="955"/>
      <c r="U115" s="960"/>
      <c r="V115" s="965" t="str">
        <f>IFERROR(IF(AND('別紙様式3-2（４・５月）'!O117="",O115&lt;&gt;""),P115,P115*VLOOKUP(AF115,'【参考】数式用4'!$DC$3:$DZ$106,MATCH(N115,'【参考】数式用4'!$DC$2:$DZ$2,0))),"")</f>
        <v/>
      </c>
      <c r="W115" s="971"/>
      <c r="X115" s="937"/>
      <c r="Y115" s="948" t="str">
        <f>IFERROR(IF(OR('別紙様式3-2（４・５月）'!R117="",'別紙様式3-2（４・５月）'!Z117="ベア加算"),"",X115*VLOOKUP(N115,'【参考】数式用'!$AD$2:$AH$27,MATCH(W115,'【参考】数式用'!$K$4:$N$4,0)+1,0)),"")</f>
        <v/>
      </c>
      <c r="Z115" s="948"/>
      <c r="AA115" s="951"/>
      <c r="AB115" s="955"/>
      <c r="AC115" s="996" t="str">
        <f>IFERROR(IF(AND('別紙様式3-2（４・５月）'!O117="",W115&lt;&gt;"",W115&lt;&gt;"―"),X115,X115*VLOOKUP(AG115,'【参考】数式用4'!$DC$3:$DZ$106,MATCH(N115,'【参考】数式用4'!$DC$2:$DZ$2,0))),"")</f>
        <v/>
      </c>
      <c r="AD115" s="998" t="str">
        <f t="shared" si="2"/>
        <v/>
      </c>
      <c r="AE115" s="884" t="str">
        <f t="shared" si="3"/>
        <v/>
      </c>
      <c r="AF115" s="999" t="str">
        <f>IF(O115="","",'別紙様式3-2（４・５月）'!O117&amp;'別紙様式3-2（４・５月）'!P117&amp;'別紙様式3-2（４・５月）'!Q117&amp;"から"&amp;O115)</f>
        <v/>
      </c>
      <c r="AG115" s="999" t="str">
        <f>IF(OR(W115="",W115="―"),"",'別紙様式3-2（４・５月）'!O117&amp;'別紙様式3-2（４・５月）'!P117&amp;'別紙様式3-2（４・５月）'!Q117&amp;"から"&amp;W115)</f>
        <v/>
      </c>
    </row>
    <row r="116" spans="1:41" ht="24.9" customHeight="1">
      <c r="A116" s="894">
        <v>103</v>
      </c>
      <c r="B116" s="742" t="str">
        <f>IF(基本情報入力シート!C155="","",基本情報入力シート!C155)</f>
        <v/>
      </c>
      <c r="C116" s="750"/>
      <c r="D116" s="750"/>
      <c r="E116" s="750"/>
      <c r="F116" s="750"/>
      <c r="G116" s="750"/>
      <c r="H116" s="750"/>
      <c r="I116" s="761"/>
      <c r="J116" s="767" t="str">
        <f>IF(基本情報入力シート!M155="","",基本情報入力シート!M155)</f>
        <v/>
      </c>
      <c r="K116" s="768" t="str">
        <f>IF(基本情報入力シート!R155="","",基本情報入力シート!R155)</f>
        <v/>
      </c>
      <c r="L116" s="768" t="str">
        <f>IF(基本情報入力シート!W155="","",基本情報入力シート!W155)</f>
        <v/>
      </c>
      <c r="M116" s="784" t="str">
        <f>IF(基本情報入力シート!X155="","",基本情報入力シート!X155)</f>
        <v/>
      </c>
      <c r="N116" s="796" t="str">
        <f>IF(基本情報入力シート!Y155="","",基本情報入力シート!Y155)</f>
        <v/>
      </c>
      <c r="O116" s="930"/>
      <c r="P116" s="937"/>
      <c r="Q116" s="941"/>
      <c r="R116" s="948" t="str">
        <f>IFERROR(IF(OR('別紙様式3-2（４・５月）'!R118="",'別紙様式3-2（４・５月）'!Z118="ベア加算"),"",P116*VLOOKUP(N116,'【参考】数式用'!$AD$2:$AH$27,MATCH(O116,'【参考】数式用'!$K$4:$N$4,0)+1,0)),"")</f>
        <v/>
      </c>
      <c r="S116" s="951"/>
      <c r="T116" s="955"/>
      <c r="U116" s="960"/>
      <c r="V116" s="965" t="str">
        <f>IFERROR(IF(AND('別紙様式3-2（４・５月）'!O118="",O116&lt;&gt;""),P116,P116*VLOOKUP(AF116,'【参考】数式用4'!$DC$3:$DZ$106,MATCH(N116,'【参考】数式用4'!$DC$2:$DZ$2,0))),"")</f>
        <v/>
      </c>
      <c r="W116" s="971"/>
      <c r="X116" s="937"/>
      <c r="Y116" s="948" t="str">
        <f>IFERROR(IF(OR('別紙様式3-2（４・５月）'!R118="",'別紙様式3-2（４・５月）'!Z118="ベア加算"),"",X116*VLOOKUP(N116,'【参考】数式用'!$AD$2:$AH$27,MATCH(W116,'【参考】数式用'!$K$4:$N$4,0)+1,0)),"")</f>
        <v/>
      </c>
      <c r="Z116" s="948"/>
      <c r="AA116" s="951"/>
      <c r="AB116" s="955"/>
      <c r="AC116" s="996" t="str">
        <f>IFERROR(IF(AND('別紙様式3-2（４・５月）'!O118="",W116&lt;&gt;"",W116&lt;&gt;"―"),X116,X116*VLOOKUP(AG116,'【参考】数式用4'!$DC$3:$DZ$106,MATCH(N116,'【参考】数式用4'!$DC$2:$DZ$2,0))),"")</f>
        <v/>
      </c>
      <c r="AD116" s="998" t="str">
        <f t="shared" si="2"/>
        <v/>
      </c>
      <c r="AE116" s="884" t="str">
        <f t="shared" si="3"/>
        <v/>
      </c>
      <c r="AF116" s="999" t="str">
        <f>IF(O116="","",'別紙様式3-2（４・５月）'!O118&amp;'別紙様式3-2（４・５月）'!P118&amp;'別紙様式3-2（４・５月）'!Q118&amp;"から"&amp;O116)</f>
        <v/>
      </c>
      <c r="AG116" s="999" t="str">
        <f>IF(OR(W116="",W116="―"),"",'別紙様式3-2（４・５月）'!O118&amp;'別紙様式3-2（４・５月）'!P118&amp;'別紙様式3-2（４・５月）'!Q118&amp;"から"&amp;W116)</f>
        <v/>
      </c>
    </row>
    <row r="117" spans="1:41" ht="24.9" customHeight="1">
      <c r="A117" s="894">
        <v>104</v>
      </c>
      <c r="B117" s="742" t="str">
        <f>IF(基本情報入力シート!C156="","",基本情報入力シート!C156)</f>
        <v/>
      </c>
      <c r="C117" s="750"/>
      <c r="D117" s="750"/>
      <c r="E117" s="750"/>
      <c r="F117" s="750"/>
      <c r="G117" s="750"/>
      <c r="H117" s="750"/>
      <c r="I117" s="761"/>
      <c r="J117" s="767" t="str">
        <f>IF(基本情報入力シート!M156="","",基本情報入力シート!M156)</f>
        <v/>
      </c>
      <c r="K117" s="768" t="str">
        <f>IF(基本情報入力シート!R156="","",基本情報入力シート!R156)</f>
        <v/>
      </c>
      <c r="L117" s="768" t="str">
        <f>IF(基本情報入力シート!W156="","",基本情報入力シート!W156)</f>
        <v/>
      </c>
      <c r="M117" s="784" t="str">
        <f>IF(基本情報入力シート!X156="","",基本情報入力シート!X156)</f>
        <v/>
      </c>
      <c r="N117" s="796" t="str">
        <f>IF(基本情報入力シート!Y156="","",基本情報入力シート!Y156)</f>
        <v/>
      </c>
      <c r="O117" s="930"/>
      <c r="P117" s="937"/>
      <c r="Q117" s="941"/>
      <c r="R117" s="948" t="str">
        <f>IFERROR(IF(OR('別紙様式3-2（４・５月）'!R119="",'別紙様式3-2（４・５月）'!Z119="ベア加算"),"",P117*VLOOKUP(N117,'【参考】数式用'!$AD$2:$AH$27,MATCH(O117,'【参考】数式用'!$K$4:$N$4,0)+1,0)),"")</f>
        <v/>
      </c>
      <c r="S117" s="951"/>
      <c r="T117" s="955"/>
      <c r="U117" s="960"/>
      <c r="V117" s="965" t="str">
        <f>IFERROR(IF(AND('別紙様式3-2（４・５月）'!O119="",O117&lt;&gt;""),P117,P117*VLOOKUP(AF117,'【参考】数式用4'!$DC$3:$DZ$106,MATCH(N117,'【参考】数式用4'!$DC$2:$DZ$2,0))),"")</f>
        <v/>
      </c>
      <c r="W117" s="971"/>
      <c r="X117" s="937"/>
      <c r="Y117" s="948" t="str">
        <f>IFERROR(IF(OR('別紙様式3-2（４・５月）'!R119="",'別紙様式3-2（４・５月）'!Z119="ベア加算"),"",X117*VLOOKUP(N117,'【参考】数式用'!$AD$2:$AH$27,MATCH(W117,'【参考】数式用'!$K$4:$N$4,0)+1,0)),"")</f>
        <v/>
      </c>
      <c r="Z117" s="948"/>
      <c r="AA117" s="951"/>
      <c r="AB117" s="955"/>
      <c r="AC117" s="996" t="str">
        <f>IFERROR(IF(AND('別紙様式3-2（４・５月）'!O119="",W117&lt;&gt;"",W117&lt;&gt;"―"),X117,X117*VLOOKUP(AG117,'【参考】数式用4'!$DC$3:$DZ$106,MATCH(N117,'【参考】数式用4'!$DC$2:$DZ$2,0))),"")</f>
        <v/>
      </c>
      <c r="AD117" s="998" t="str">
        <f t="shared" si="2"/>
        <v/>
      </c>
      <c r="AE117" s="884" t="str">
        <f t="shared" si="3"/>
        <v/>
      </c>
      <c r="AF117" s="999" t="str">
        <f>IF(O117="","",'別紙様式3-2（４・５月）'!O119&amp;'別紙様式3-2（４・５月）'!P119&amp;'別紙様式3-2（４・５月）'!Q119&amp;"から"&amp;O117)</f>
        <v/>
      </c>
      <c r="AG117" s="999" t="str">
        <f>IF(OR(W117="",W117="―"),"",'別紙様式3-2（４・５月）'!O119&amp;'別紙様式3-2（４・５月）'!P119&amp;'別紙様式3-2（４・５月）'!Q119&amp;"から"&amp;W117)</f>
        <v/>
      </c>
    </row>
    <row r="118" spans="1:41" ht="24.9" customHeight="1">
      <c r="A118" s="894">
        <v>105</v>
      </c>
      <c r="B118" s="742" t="str">
        <f>IF(基本情報入力シート!C157="","",基本情報入力シート!C157)</f>
        <v/>
      </c>
      <c r="C118" s="750"/>
      <c r="D118" s="750"/>
      <c r="E118" s="750"/>
      <c r="F118" s="750"/>
      <c r="G118" s="750"/>
      <c r="H118" s="750"/>
      <c r="I118" s="761"/>
      <c r="J118" s="767" t="str">
        <f>IF(基本情報入力シート!M157="","",基本情報入力シート!M157)</f>
        <v/>
      </c>
      <c r="K118" s="768" t="str">
        <f>IF(基本情報入力シート!R157="","",基本情報入力シート!R157)</f>
        <v/>
      </c>
      <c r="L118" s="768" t="str">
        <f>IF(基本情報入力シート!W157="","",基本情報入力シート!W157)</f>
        <v/>
      </c>
      <c r="M118" s="784" t="str">
        <f>IF(基本情報入力シート!X157="","",基本情報入力シート!X157)</f>
        <v/>
      </c>
      <c r="N118" s="796" t="str">
        <f>IF(基本情報入力シート!Y157="","",基本情報入力シート!Y157)</f>
        <v/>
      </c>
      <c r="O118" s="930"/>
      <c r="P118" s="937"/>
      <c r="Q118" s="941"/>
      <c r="R118" s="948" t="str">
        <f>IFERROR(IF(OR('別紙様式3-2（４・５月）'!R120="",'別紙様式3-2（４・５月）'!Z120="ベア加算"),"",P118*VLOOKUP(N118,'【参考】数式用'!$AD$2:$AH$27,MATCH(O118,'【参考】数式用'!$K$4:$N$4,0)+1,0)),"")</f>
        <v/>
      </c>
      <c r="S118" s="951"/>
      <c r="T118" s="955"/>
      <c r="U118" s="960"/>
      <c r="V118" s="965" t="str">
        <f>IFERROR(IF(AND('別紙様式3-2（４・５月）'!O120="",O118&lt;&gt;""),P118,P118*VLOOKUP(AF118,'【参考】数式用4'!$DC$3:$DZ$106,MATCH(N118,'【参考】数式用4'!$DC$2:$DZ$2,0))),"")</f>
        <v/>
      </c>
      <c r="W118" s="971"/>
      <c r="X118" s="937"/>
      <c r="Y118" s="948" t="str">
        <f>IFERROR(IF(OR('別紙様式3-2（４・５月）'!R120="",'別紙様式3-2（４・５月）'!Z120="ベア加算"),"",X118*VLOOKUP(N118,'【参考】数式用'!$AD$2:$AH$27,MATCH(W118,'【参考】数式用'!$K$4:$N$4,0)+1,0)),"")</f>
        <v/>
      </c>
      <c r="Z118" s="948"/>
      <c r="AA118" s="951"/>
      <c r="AB118" s="955"/>
      <c r="AC118" s="996" t="str">
        <f>IFERROR(IF(AND('別紙様式3-2（４・５月）'!O120="",W118&lt;&gt;"",W118&lt;&gt;"―"),X118,X118*VLOOKUP(AG118,'【参考】数式用4'!$DC$3:$DZ$106,MATCH(N118,'【参考】数式用4'!$DC$2:$DZ$2,0))),"")</f>
        <v/>
      </c>
      <c r="AD118" s="998" t="str">
        <f t="shared" si="2"/>
        <v/>
      </c>
      <c r="AE118" s="884" t="str">
        <f t="shared" si="3"/>
        <v/>
      </c>
      <c r="AF118" s="999" t="str">
        <f>IF(O118="","",'別紙様式3-2（４・５月）'!O120&amp;'別紙様式3-2（４・５月）'!P120&amp;'別紙様式3-2（４・５月）'!Q120&amp;"から"&amp;O118)</f>
        <v/>
      </c>
      <c r="AG118" s="999" t="str">
        <f>IF(OR(W118="",W118="―"),"",'別紙様式3-2（４・５月）'!O120&amp;'別紙様式3-2（４・５月）'!P120&amp;'別紙様式3-2（４・５月）'!Q120&amp;"から"&amp;W118)</f>
        <v/>
      </c>
    </row>
    <row r="119" spans="1:41" ht="24.9" customHeight="1">
      <c r="A119" s="894">
        <v>106</v>
      </c>
      <c r="B119" s="742" t="str">
        <f>IF(基本情報入力シート!C158="","",基本情報入力シート!C158)</f>
        <v/>
      </c>
      <c r="C119" s="750"/>
      <c r="D119" s="750"/>
      <c r="E119" s="750"/>
      <c r="F119" s="750"/>
      <c r="G119" s="750"/>
      <c r="H119" s="750"/>
      <c r="I119" s="761"/>
      <c r="J119" s="767" t="str">
        <f>IF(基本情報入力シート!M158="","",基本情報入力シート!M158)</f>
        <v/>
      </c>
      <c r="K119" s="768" t="str">
        <f>IF(基本情報入力シート!R158="","",基本情報入力シート!R158)</f>
        <v/>
      </c>
      <c r="L119" s="768" t="str">
        <f>IF(基本情報入力シート!W158="","",基本情報入力シート!W158)</f>
        <v/>
      </c>
      <c r="M119" s="784" t="str">
        <f>IF(基本情報入力シート!X158="","",基本情報入力シート!X158)</f>
        <v/>
      </c>
      <c r="N119" s="796" t="str">
        <f>IF(基本情報入力シート!Y158="","",基本情報入力シート!Y158)</f>
        <v/>
      </c>
      <c r="O119" s="930"/>
      <c r="P119" s="937"/>
      <c r="Q119" s="941"/>
      <c r="R119" s="948" t="str">
        <f>IFERROR(IF(OR('別紙様式3-2（４・５月）'!R121="",'別紙様式3-2（４・５月）'!Z121="ベア加算"),"",P119*VLOOKUP(N119,'【参考】数式用'!$AD$2:$AH$27,MATCH(O119,'【参考】数式用'!$K$4:$N$4,0)+1,0)),"")</f>
        <v/>
      </c>
      <c r="S119" s="951"/>
      <c r="T119" s="955"/>
      <c r="U119" s="960"/>
      <c r="V119" s="965" t="str">
        <f>IFERROR(IF(AND('別紙様式3-2（４・５月）'!O121="",O119&lt;&gt;""),P119,P119*VLOOKUP(AF119,'【参考】数式用4'!$DC$3:$DZ$106,MATCH(N119,'【参考】数式用4'!$DC$2:$DZ$2,0))),"")</f>
        <v/>
      </c>
      <c r="W119" s="971"/>
      <c r="X119" s="937"/>
      <c r="Y119" s="948" t="str">
        <f>IFERROR(IF(OR('別紙様式3-2（４・５月）'!R121="",'別紙様式3-2（４・５月）'!Z121="ベア加算"),"",X119*VLOOKUP(N119,'【参考】数式用'!$AD$2:$AH$27,MATCH(W119,'【参考】数式用'!$K$4:$N$4,0)+1,0)),"")</f>
        <v/>
      </c>
      <c r="Z119" s="948"/>
      <c r="AA119" s="951"/>
      <c r="AB119" s="955"/>
      <c r="AC119" s="996" t="str">
        <f>IFERROR(IF(AND('別紙様式3-2（４・５月）'!O121="",W119&lt;&gt;"",W119&lt;&gt;"―"),X119,X119*VLOOKUP(AG119,'【参考】数式用4'!$DC$3:$DZ$106,MATCH(N119,'【参考】数式用4'!$DC$2:$DZ$2,0))),"")</f>
        <v/>
      </c>
      <c r="AD119" s="998" t="str">
        <f t="shared" si="2"/>
        <v/>
      </c>
      <c r="AE119" s="884" t="str">
        <f t="shared" si="3"/>
        <v/>
      </c>
      <c r="AF119" s="999" t="str">
        <f>IF(O119="","",'別紙様式3-2（４・５月）'!O121&amp;'別紙様式3-2（４・５月）'!P121&amp;'別紙様式3-2（４・５月）'!Q121&amp;"から"&amp;O119)</f>
        <v/>
      </c>
      <c r="AG119" s="999" t="str">
        <f>IF(OR(W119="",W119="―"),"",'別紙様式3-2（４・５月）'!O121&amp;'別紙様式3-2（４・５月）'!P121&amp;'別紙様式3-2（４・５月）'!Q121&amp;"から"&amp;W119)</f>
        <v/>
      </c>
    </row>
    <row r="120" spans="1:41" ht="24.9" customHeight="1">
      <c r="A120" s="894">
        <v>107</v>
      </c>
      <c r="B120" s="742" t="str">
        <f>IF(基本情報入力シート!C159="","",基本情報入力シート!C159)</f>
        <v/>
      </c>
      <c r="C120" s="750"/>
      <c r="D120" s="750"/>
      <c r="E120" s="750"/>
      <c r="F120" s="750"/>
      <c r="G120" s="750"/>
      <c r="H120" s="750"/>
      <c r="I120" s="761"/>
      <c r="J120" s="767" t="str">
        <f>IF(基本情報入力シート!M159="","",基本情報入力シート!M159)</f>
        <v/>
      </c>
      <c r="K120" s="768" t="str">
        <f>IF(基本情報入力シート!R159="","",基本情報入力シート!R159)</f>
        <v/>
      </c>
      <c r="L120" s="768" t="str">
        <f>IF(基本情報入力シート!W159="","",基本情報入力シート!W159)</f>
        <v/>
      </c>
      <c r="M120" s="784" t="str">
        <f>IF(基本情報入力シート!X159="","",基本情報入力シート!X159)</f>
        <v/>
      </c>
      <c r="N120" s="796" t="str">
        <f>IF(基本情報入力シート!Y159="","",基本情報入力シート!Y159)</f>
        <v/>
      </c>
      <c r="O120" s="930"/>
      <c r="P120" s="937"/>
      <c r="Q120" s="941"/>
      <c r="R120" s="948" t="str">
        <f>IFERROR(IF(OR('別紙様式3-2（４・５月）'!R122="",'別紙様式3-2（４・５月）'!Z122="ベア加算"),"",P120*VLOOKUP(N120,'【参考】数式用'!$AD$2:$AH$27,MATCH(O120,'【参考】数式用'!$K$4:$N$4,0)+1,0)),"")</f>
        <v/>
      </c>
      <c r="S120" s="951"/>
      <c r="T120" s="955"/>
      <c r="U120" s="960"/>
      <c r="V120" s="965" t="str">
        <f>IFERROR(IF(AND('別紙様式3-2（４・５月）'!O122="",O120&lt;&gt;""),P120,P120*VLOOKUP(AF120,'【参考】数式用4'!$DC$3:$DZ$106,MATCH(N120,'【参考】数式用4'!$DC$2:$DZ$2,0))),"")</f>
        <v/>
      </c>
      <c r="W120" s="971"/>
      <c r="X120" s="937"/>
      <c r="Y120" s="948" t="str">
        <f>IFERROR(IF(OR('別紙様式3-2（４・５月）'!R122="",'別紙様式3-2（４・５月）'!Z122="ベア加算"),"",X120*VLOOKUP(N120,'【参考】数式用'!$AD$2:$AH$27,MATCH(W120,'【参考】数式用'!$K$4:$N$4,0)+1,0)),"")</f>
        <v/>
      </c>
      <c r="Z120" s="948"/>
      <c r="AA120" s="951"/>
      <c r="AB120" s="955"/>
      <c r="AC120" s="996" t="str">
        <f>IFERROR(IF(AND('別紙様式3-2（４・５月）'!O122="",W120&lt;&gt;"",W120&lt;&gt;"―"),X120,X120*VLOOKUP(AG120,'【参考】数式用4'!$DC$3:$DZ$106,MATCH(N120,'【参考】数式用4'!$DC$2:$DZ$2,0))),"")</f>
        <v/>
      </c>
      <c r="AD120" s="998" t="str">
        <f t="shared" si="2"/>
        <v/>
      </c>
      <c r="AE120" s="884" t="str">
        <f t="shared" si="3"/>
        <v/>
      </c>
      <c r="AF120" s="999" t="str">
        <f>IF(O120="","",'別紙様式3-2（４・５月）'!O122&amp;'別紙様式3-2（４・５月）'!P122&amp;'別紙様式3-2（４・５月）'!Q122&amp;"から"&amp;O120)</f>
        <v/>
      </c>
      <c r="AG120" s="999" t="str">
        <f>IF(OR(W120="",W120="―"),"",'別紙様式3-2（４・５月）'!O122&amp;'別紙様式3-2（４・５月）'!P122&amp;'別紙様式3-2（４・５月）'!Q122&amp;"から"&amp;W120)</f>
        <v/>
      </c>
    </row>
    <row r="121" spans="1:41" ht="24.9" customHeight="1">
      <c r="A121" s="894">
        <v>108</v>
      </c>
      <c r="B121" s="742" t="str">
        <f>IF(基本情報入力シート!C160="","",基本情報入力シート!C160)</f>
        <v/>
      </c>
      <c r="C121" s="750"/>
      <c r="D121" s="750"/>
      <c r="E121" s="750"/>
      <c r="F121" s="750"/>
      <c r="G121" s="750"/>
      <c r="H121" s="750"/>
      <c r="I121" s="761"/>
      <c r="J121" s="767" t="str">
        <f>IF(基本情報入力シート!M160="","",基本情報入力シート!M160)</f>
        <v/>
      </c>
      <c r="K121" s="768" t="str">
        <f>IF(基本情報入力シート!R160="","",基本情報入力シート!R160)</f>
        <v/>
      </c>
      <c r="L121" s="768" t="str">
        <f>IF(基本情報入力シート!W160="","",基本情報入力シート!W160)</f>
        <v/>
      </c>
      <c r="M121" s="784" t="str">
        <f>IF(基本情報入力シート!X160="","",基本情報入力シート!X160)</f>
        <v/>
      </c>
      <c r="N121" s="796" t="str">
        <f>IF(基本情報入力シート!Y160="","",基本情報入力シート!Y160)</f>
        <v/>
      </c>
      <c r="O121" s="930"/>
      <c r="P121" s="937"/>
      <c r="Q121" s="941"/>
      <c r="R121" s="948" t="str">
        <f>IFERROR(IF(OR('別紙様式3-2（４・５月）'!R123="",'別紙様式3-2（４・５月）'!Z123="ベア加算"),"",P121*VLOOKUP(N121,'【参考】数式用'!$AD$2:$AH$27,MATCH(O121,'【参考】数式用'!$K$4:$N$4,0)+1,0)),"")</f>
        <v/>
      </c>
      <c r="S121" s="951"/>
      <c r="T121" s="955"/>
      <c r="U121" s="960"/>
      <c r="V121" s="965" t="str">
        <f>IFERROR(IF(AND('別紙様式3-2（４・５月）'!O123="",O121&lt;&gt;""),P121,P121*VLOOKUP(AF121,'【参考】数式用4'!$DC$3:$DZ$106,MATCH(N121,'【参考】数式用4'!$DC$2:$DZ$2,0))),"")</f>
        <v/>
      </c>
      <c r="W121" s="971"/>
      <c r="X121" s="937"/>
      <c r="Y121" s="948" t="str">
        <f>IFERROR(IF(OR('別紙様式3-2（４・５月）'!R123="",'別紙様式3-2（４・５月）'!Z123="ベア加算"),"",X121*VLOOKUP(N121,'【参考】数式用'!$AD$2:$AH$27,MATCH(W121,'【参考】数式用'!$K$4:$N$4,0)+1,0)),"")</f>
        <v/>
      </c>
      <c r="Z121" s="948"/>
      <c r="AA121" s="951"/>
      <c r="AB121" s="955"/>
      <c r="AC121" s="996" t="str">
        <f>IFERROR(IF(AND('別紙様式3-2（４・５月）'!O123="",W121&lt;&gt;"",W121&lt;&gt;"―"),X121,X121*VLOOKUP(AG121,'【参考】数式用4'!$DC$3:$DZ$106,MATCH(N121,'【参考】数式用4'!$DC$2:$DZ$2,0))),"")</f>
        <v/>
      </c>
      <c r="AD121" s="998" t="str">
        <f t="shared" si="2"/>
        <v/>
      </c>
      <c r="AE121" s="884" t="str">
        <f t="shared" si="3"/>
        <v/>
      </c>
      <c r="AF121" s="999" t="str">
        <f>IF(O121="","",'別紙様式3-2（４・５月）'!O123&amp;'別紙様式3-2（４・５月）'!P123&amp;'別紙様式3-2（４・５月）'!Q123&amp;"から"&amp;O121)</f>
        <v/>
      </c>
      <c r="AG121" s="999" t="str">
        <f>IF(OR(W121="",W121="―"),"",'別紙様式3-2（４・５月）'!O123&amp;'別紙様式3-2（４・５月）'!P123&amp;'別紙様式3-2（４・５月）'!Q123&amp;"から"&amp;W121)</f>
        <v/>
      </c>
    </row>
    <row r="122" spans="1:41" ht="24.9" customHeight="1">
      <c r="A122" s="894">
        <v>109</v>
      </c>
      <c r="B122" s="742" t="str">
        <f>IF(基本情報入力シート!C161="","",基本情報入力シート!C161)</f>
        <v/>
      </c>
      <c r="C122" s="750"/>
      <c r="D122" s="750"/>
      <c r="E122" s="750"/>
      <c r="F122" s="750"/>
      <c r="G122" s="750"/>
      <c r="H122" s="750"/>
      <c r="I122" s="761"/>
      <c r="J122" s="767" t="str">
        <f>IF(基本情報入力シート!M161="","",基本情報入力シート!M161)</f>
        <v/>
      </c>
      <c r="K122" s="768" t="str">
        <f>IF(基本情報入力シート!R161="","",基本情報入力シート!R161)</f>
        <v/>
      </c>
      <c r="L122" s="768" t="str">
        <f>IF(基本情報入力シート!W161="","",基本情報入力シート!W161)</f>
        <v/>
      </c>
      <c r="M122" s="784" t="str">
        <f>IF(基本情報入力シート!X161="","",基本情報入力シート!X161)</f>
        <v/>
      </c>
      <c r="N122" s="796" t="str">
        <f>IF(基本情報入力シート!Y161="","",基本情報入力シート!Y161)</f>
        <v/>
      </c>
      <c r="O122" s="930"/>
      <c r="P122" s="937"/>
      <c r="Q122" s="941"/>
      <c r="R122" s="948" t="str">
        <f>IFERROR(IF(OR('別紙様式3-2（４・５月）'!R124="",'別紙様式3-2（４・５月）'!Z124="ベア加算"),"",P122*VLOOKUP(N122,'【参考】数式用'!$AD$2:$AH$27,MATCH(O122,'【参考】数式用'!$K$4:$N$4,0)+1,0)),"")</f>
        <v/>
      </c>
      <c r="S122" s="951"/>
      <c r="T122" s="955"/>
      <c r="U122" s="960"/>
      <c r="V122" s="965" t="str">
        <f>IFERROR(IF(AND('別紙様式3-2（４・５月）'!O124="",O122&lt;&gt;""),P122,P122*VLOOKUP(AF122,'【参考】数式用4'!$DC$3:$DZ$106,MATCH(N122,'【参考】数式用4'!$DC$2:$DZ$2,0))),"")</f>
        <v/>
      </c>
      <c r="W122" s="971"/>
      <c r="X122" s="937"/>
      <c r="Y122" s="948" t="str">
        <f>IFERROR(IF(OR('別紙様式3-2（４・５月）'!R124="",'別紙様式3-2（４・５月）'!Z124="ベア加算"),"",X122*VLOOKUP(N122,'【参考】数式用'!$AD$2:$AH$27,MATCH(W122,'【参考】数式用'!$K$4:$N$4,0)+1,0)),"")</f>
        <v/>
      </c>
      <c r="Z122" s="948"/>
      <c r="AA122" s="951"/>
      <c r="AB122" s="955"/>
      <c r="AC122" s="996" t="str">
        <f>IFERROR(IF(AND('別紙様式3-2（４・５月）'!O124="",W122&lt;&gt;"",W122&lt;&gt;"―"),X122,X122*VLOOKUP(AG122,'【参考】数式用4'!$DC$3:$DZ$106,MATCH(N122,'【参考】数式用4'!$DC$2:$DZ$2,0))),"")</f>
        <v/>
      </c>
      <c r="AD122" s="998" t="str">
        <f t="shared" si="2"/>
        <v/>
      </c>
      <c r="AE122" s="884" t="str">
        <f t="shared" si="3"/>
        <v/>
      </c>
      <c r="AF122" s="999" t="str">
        <f>IF(O122="","",'別紙様式3-2（４・５月）'!O124&amp;'別紙様式3-2（４・５月）'!P124&amp;'別紙様式3-2（４・５月）'!Q124&amp;"から"&amp;O122)</f>
        <v/>
      </c>
      <c r="AG122" s="999" t="str">
        <f>IF(OR(W122="",W122="―"),"",'別紙様式3-2（４・５月）'!O124&amp;'別紙様式3-2（４・５月）'!P124&amp;'別紙様式3-2（４・５月）'!Q124&amp;"から"&amp;W122)</f>
        <v/>
      </c>
    </row>
    <row r="123" spans="1:41" ht="24.9" customHeight="1">
      <c r="A123" s="894">
        <v>110</v>
      </c>
      <c r="B123" s="742" t="str">
        <f>IF(基本情報入力シート!C162="","",基本情報入力シート!C162)</f>
        <v/>
      </c>
      <c r="C123" s="750"/>
      <c r="D123" s="750"/>
      <c r="E123" s="750"/>
      <c r="F123" s="750"/>
      <c r="G123" s="750"/>
      <c r="H123" s="750"/>
      <c r="I123" s="761"/>
      <c r="J123" s="767" t="str">
        <f>IF(基本情報入力シート!M162="","",基本情報入力シート!M162)</f>
        <v/>
      </c>
      <c r="K123" s="768" t="str">
        <f>IF(基本情報入力シート!R162="","",基本情報入力シート!R162)</f>
        <v/>
      </c>
      <c r="L123" s="768" t="str">
        <f>IF(基本情報入力シート!W162="","",基本情報入力シート!W162)</f>
        <v/>
      </c>
      <c r="M123" s="784" t="str">
        <f>IF(基本情報入力シート!X162="","",基本情報入力シート!X162)</f>
        <v/>
      </c>
      <c r="N123" s="796" t="str">
        <f>IF(基本情報入力シート!Y162="","",基本情報入力シート!Y162)</f>
        <v/>
      </c>
      <c r="O123" s="930"/>
      <c r="P123" s="937"/>
      <c r="Q123" s="941"/>
      <c r="R123" s="948" t="str">
        <f>IFERROR(IF(OR('別紙様式3-2（４・５月）'!R125="",'別紙様式3-2（４・５月）'!Z125="ベア加算"),"",P123*VLOOKUP(N123,'【参考】数式用'!$AD$2:$AH$27,MATCH(O123,'【参考】数式用'!$K$4:$N$4,0)+1,0)),"")</f>
        <v/>
      </c>
      <c r="S123" s="951"/>
      <c r="T123" s="955"/>
      <c r="U123" s="960"/>
      <c r="V123" s="965" t="str">
        <f>IFERROR(IF(AND('別紙様式3-2（４・５月）'!O125="",O123&lt;&gt;""),P123,P123*VLOOKUP(AF123,'【参考】数式用4'!$DC$3:$DZ$106,MATCH(N123,'【参考】数式用4'!$DC$2:$DZ$2,0))),"")</f>
        <v/>
      </c>
      <c r="W123" s="971"/>
      <c r="X123" s="937"/>
      <c r="Y123" s="948" t="str">
        <f>IFERROR(IF(OR('別紙様式3-2（４・５月）'!R125="",'別紙様式3-2（４・５月）'!Z125="ベア加算"),"",X123*VLOOKUP(N123,'【参考】数式用'!$AD$2:$AH$27,MATCH(W123,'【参考】数式用'!$K$4:$N$4,0)+1,0)),"")</f>
        <v/>
      </c>
      <c r="Z123" s="948"/>
      <c r="AA123" s="951"/>
      <c r="AB123" s="955"/>
      <c r="AC123" s="996" t="str">
        <f>IFERROR(IF(AND('別紙様式3-2（４・５月）'!O125="",W123&lt;&gt;"",W123&lt;&gt;"―"),X123,X123*VLOOKUP(AG123,'【参考】数式用4'!$DC$3:$DZ$106,MATCH(N123,'【参考】数式用4'!$DC$2:$DZ$2,0))),"")</f>
        <v/>
      </c>
      <c r="AD123" s="998" t="str">
        <f t="shared" si="2"/>
        <v/>
      </c>
      <c r="AE123" s="884" t="str">
        <f t="shared" si="3"/>
        <v/>
      </c>
      <c r="AF123" s="999" t="str">
        <f>IF(O123="","",'別紙様式3-2（４・５月）'!O125&amp;'別紙様式3-2（４・５月）'!P125&amp;'別紙様式3-2（４・５月）'!Q125&amp;"から"&amp;O123)</f>
        <v/>
      </c>
      <c r="AG123" s="999" t="str">
        <f>IF(OR(W123="",W123="―"),"",'別紙様式3-2（４・５月）'!O125&amp;'別紙様式3-2（４・５月）'!P125&amp;'別紙様式3-2（４・５月）'!Q125&amp;"から"&amp;W123)</f>
        <v/>
      </c>
    </row>
    <row r="124" spans="1:41" ht="24.9" customHeight="1">
      <c r="A124" s="894">
        <v>111</v>
      </c>
      <c r="B124" s="742" t="str">
        <f>IF(基本情報入力シート!C163="","",基本情報入力シート!C163)</f>
        <v/>
      </c>
      <c r="C124" s="750"/>
      <c r="D124" s="750"/>
      <c r="E124" s="750"/>
      <c r="F124" s="750"/>
      <c r="G124" s="750"/>
      <c r="H124" s="750"/>
      <c r="I124" s="761"/>
      <c r="J124" s="767" t="str">
        <f>IF(基本情報入力シート!M163="","",基本情報入力シート!M163)</f>
        <v/>
      </c>
      <c r="K124" s="768" t="str">
        <f>IF(基本情報入力シート!R163="","",基本情報入力シート!R163)</f>
        <v/>
      </c>
      <c r="L124" s="768" t="str">
        <f>IF(基本情報入力シート!W163="","",基本情報入力シート!W163)</f>
        <v/>
      </c>
      <c r="M124" s="784" t="str">
        <f>IF(基本情報入力シート!X163="","",基本情報入力シート!X163)</f>
        <v/>
      </c>
      <c r="N124" s="796" t="str">
        <f>IF(基本情報入力シート!Y163="","",基本情報入力シート!Y163)</f>
        <v/>
      </c>
      <c r="O124" s="930"/>
      <c r="P124" s="937"/>
      <c r="Q124" s="941"/>
      <c r="R124" s="948" t="str">
        <f>IFERROR(IF(OR('別紙様式3-2（４・５月）'!R126="",'別紙様式3-2（４・５月）'!Z126="ベア加算"),"",P124*VLOOKUP(N124,'【参考】数式用'!$AD$2:$AH$27,MATCH(O124,'【参考】数式用'!$K$4:$N$4,0)+1,0)),"")</f>
        <v/>
      </c>
      <c r="S124" s="951"/>
      <c r="T124" s="955"/>
      <c r="U124" s="960"/>
      <c r="V124" s="965" t="str">
        <f>IFERROR(IF(AND('別紙様式3-2（４・５月）'!O126="",O124&lt;&gt;""),P124,P124*VLOOKUP(AF124,'【参考】数式用4'!$DC$3:$DZ$106,MATCH(N124,'【参考】数式用4'!$DC$2:$DZ$2,0))),"")</f>
        <v/>
      </c>
      <c r="W124" s="971"/>
      <c r="X124" s="937"/>
      <c r="Y124" s="948" t="str">
        <f>IFERROR(IF(OR('別紙様式3-2（４・５月）'!R126="",'別紙様式3-2（４・５月）'!Z126="ベア加算"),"",X124*VLOOKUP(N124,'【参考】数式用'!$AD$2:$AH$27,MATCH(W124,'【参考】数式用'!$K$4:$N$4,0)+1,0)),"")</f>
        <v/>
      </c>
      <c r="Z124" s="948"/>
      <c r="AA124" s="951"/>
      <c r="AB124" s="955"/>
      <c r="AC124" s="996" t="str">
        <f>IFERROR(IF(AND('別紙様式3-2（４・５月）'!O126="",W124&lt;&gt;"",W124&lt;&gt;"―"),X124,X124*VLOOKUP(AG124,'【参考】数式用4'!$DC$3:$DZ$106,MATCH(N124,'【参考】数式用4'!$DC$2:$DZ$2,0))),"")</f>
        <v/>
      </c>
      <c r="AD124" s="998" t="str">
        <f t="shared" si="2"/>
        <v/>
      </c>
      <c r="AE124" s="884" t="str">
        <f t="shared" si="3"/>
        <v/>
      </c>
      <c r="AF124" s="999" t="str">
        <f>IF(O124="","",'別紙様式3-2（４・５月）'!O126&amp;'別紙様式3-2（４・５月）'!P126&amp;'別紙様式3-2（４・５月）'!Q126&amp;"から"&amp;O124)</f>
        <v/>
      </c>
      <c r="AG124" s="999" t="str">
        <f>IF(OR(W124="",W124="―"),"",'別紙様式3-2（４・５月）'!O126&amp;'別紙様式3-2（４・５月）'!P126&amp;'別紙様式3-2（４・５月）'!Q126&amp;"から"&amp;W124)</f>
        <v/>
      </c>
    </row>
    <row r="125" spans="1:41" ht="24.9" customHeight="1">
      <c r="A125" s="894">
        <v>112</v>
      </c>
      <c r="B125" s="742" t="str">
        <f>IF(基本情報入力シート!C164="","",基本情報入力シート!C164)</f>
        <v/>
      </c>
      <c r="C125" s="750"/>
      <c r="D125" s="750"/>
      <c r="E125" s="750"/>
      <c r="F125" s="750"/>
      <c r="G125" s="750"/>
      <c r="H125" s="750"/>
      <c r="I125" s="761"/>
      <c r="J125" s="768" t="str">
        <f>IF(基本情報入力シート!M164="","",基本情報入力シート!M164)</f>
        <v/>
      </c>
      <c r="K125" s="768" t="str">
        <f>IF(基本情報入力シート!R164="","",基本情報入力シート!R164)</f>
        <v/>
      </c>
      <c r="L125" s="768" t="str">
        <f>IF(基本情報入力シート!W164="","",基本情報入力シート!W164)</f>
        <v/>
      </c>
      <c r="M125" s="785" t="str">
        <f>IF(基本情報入力シート!X164="","",基本情報入力シート!X164)</f>
        <v/>
      </c>
      <c r="N125" s="797" t="str">
        <f>IF(基本情報入力シート!Y164="","",基本情報入力シート!Y164)</f>
        <v/>
      </c>
      <c r="O125" s="931"/>
      <c r="P125" s="937"/>
      <c r="Q125" s="941"/>
      <c r="R125" s="948" t="str">
        <f>IFERROR(IF(OR('別紙様式3-2（４・５月）'!R127="",'別紙様式3-2（４・５月）'!Z127="ベア加算"),"",P125*VLOOKUP(N125,'【参考】数式用'!$AD$2:$AH$27,MATCH(O125,'【参考】数式用'!$K$4:$N$4,0)+1,0)),"")</f>
        <v/>
      </c>
      <c r="S125" s="951"/>
      <c r="T125" s="955"/>
      <c r="U125" s="960"/>
      <c r="V125" s="965" t="str">
        <f>IFERROR(IF(AND('別紙様式3-2（４・５月）'!O127="",O125&lt;&gt;""),P125,P125*VLOOKUP(AF125,'【参考】数式用4'!$DC$3:$DZ$106,MATCH(N125,'【参考】数式用4'!$DC$2:$DZ$2,0))),"")</f>
        <v/>
      </c>
      <c r="W125" s="972"/>
      <c r="X125" s="937"/>
      <c r="Y125" s="948" t="str">
        <f>IFERROR(IF(OR('別紙様式3-2（４・５月）'!R127="",'別紙様式3-2（４・５月）'!Z127="ベア加算"),"",X125*VLOOKUP(N125,'【参考】数式用'!$AD$2:$AH$27,MATCH(W125,'【参考】数式用'!$K$4:$N$4,0)+1,0)),"")</f>
        <v/>
      </c>
      <c r="Z125" s="948"/>
      <c r="AA125" s="951"/>
      <c r="AB125" s="955"/>
      <c r="AC125" s="996" t="str">
        <f>IFERROR(IF(AND('別紙様式3-2（４・５月）'!O127="",W125&lt;&gt;"",W125&lt;&gt;"―"),X125,X125*VLOOKUP(AG125,'【参考】数式用4'!$DC$3:$DZ$106,MATCH(N125,'【参考】数式用4'!$DC$2:$DZ$2,0))),"")</f>
        <v/>
      </c>
      <c r="AD125" s="998" t="str">
        <f t="shared" si="2"/>
        <v/>
      </c>
      <c r="AE125" s="884" t="str">
        <f t="shared" si="3"/>
        <v/>
      </c>
      <c r="AF125" s="999" t="str">
        <f>IF(O125="","",'別紙様式3-2（４・５月）'!O127&amp;'別紙様式3-2（４・５月）'!P127&amp;'別紙様式3-2（４・５月）'!Q127&amp;"から"&amp;O125)</f>
        <v/>
      </c>
      <c r="AG125" s="999" t="str">
        <f>IF(OR(W125="",W125="―"),"",'別紙様式3-2（４・５月）'!O127&amp;'別紙様式3-2（４・５月）'!P127&amp;'別紙様式3-2（４・５月）'!Q127&amp;"から"&amp;W125)</f>
        <v/>
      </c>
    </row>
    <row r="126" spans="1:41" ht="24.9" customHeight="1">
      <c r="A126" s="894">
        <v>113</v>
      </c>
      <c r="B126" s="742" t="str">
        <f>IF(基本情報入力シート!C165="","",基本情報入力シート!C165)</f>
        <v/>
      </c>
      <c r="C126" s="750"/>
      <c r="D126" s="750"/>
      <c r="E126" s="750"/>
      <c r="F126" s="750"/>
      <c r="G126" s="750"/>
      <c r="H126" s="750"/>
      <c r="I126" s="761"/>
      <c r="J126" s="768" t="str">
        <f>IF(基本情報入力シート!M165="","",基本情報入力シート!M165)</f>
        <v/>
      </c>
      <c r="K126" s="768" t="str">
        <f>IF(基本情報入力シート!R165="","",基本情報入力シート!R165)</f>
        <v/>
      </c>
      <c r="L126" s="768" t="str">
        <f>IF(基本情報入力シート!W165="","",基本情報入力シート!W165)</f>
        <v/>
      </c>
      <c r="M126" s="785" t="str">
        <f>IF(基本情報入力シート!X165="","",基本情報入力シート!X165)</f>
        <v/>
      </c>
      <c r="N126" s="797" t="str">
        <f>IF(基本情報入力シート!Y165="","",基本情報入力シート!Y165)</f>
        <v/>
      </c>
      <c r="O126" s="931"/>
      <c r="P126" s="937"/>
      <c r="Q126" s="941"/>
      <c r="R126" s="948" t="str">
        <f>IFERROR(IF(OR('別紙様式3-2（４・５月）'!R128="",'別紙様式3-2（４・５月）'!Z128="ベア加算"),"",P126*VLOOKUP(N126,'【参考】数式用'!$AD$2:$AH$27,MATCH(O126,'【参考】数式用'!$K$4:$N$4,0)+1,0)),"")</f>
        <v/>
      </c>
      <c r="S126" s="951"/>
      <c r="T126" s="955"/>
      <c r="U126" s="960"/>
      <c r="V126" s="965" t="str">
        <f>IFERROR(IF(AND('別紙様式3-2（４・５月）'!O128="",O126&lt;&gt;""),P126,P126*VLOOKUP(AF126,'【参考】数式用4'!$DC$3:$DZ$106,MATCH(N126,'【参考】数式用4'!$DC$2:$DZ$2,0))),"")</f>
        <v/>
      </c>
      <c r="W126" s="972"/>
      <c r="X126" s="937"/>
      <c r="Y126" s="948" t="str">
        <f>IFERROR(IF(OR('別紙様式3-2（４・５月）'!R128="",'別紙様式3-2（４・５月）'!Z128="ベア加算"),"",X126*VLOOKUP(N126,'【参考】数式用'!$AD$2:$AH$27,MATCH(W126,'【参考】数式用'!$K$4:$N$4,0)+1,0)),"")</f>
        <v/>
      </c>
      <c r="Z126" s="948"/>
      <c r="AA126" s="951"/>
      <c r="AB126" s="955"/>
      <c r="AC126" s="996" t="str">
        <f>IFERROR(IF(AND('別紙様式3-2（４・５月）'!O128="",W126&lt;&gt;"",W126&lt;&gt;"―"),X126,X126*VLOOKUP(AG126,'【参考】数式用4'!$DC$3:$DZ$106,MATCH(N126,'【参考】数式用4'!$DC$2:$DZ$2,0))),"")</f>
        <v/>
      </c>
      <c r="AD126" s="998" t="str">
        <f t="shared" si="2"/>
        <v/>
      </c>
      <c r="AE126" s="884" t="str">
        <f t="shared" si="3"/>
        <v/>
      </c>
      <c r="AF126" s="999" t="str">
        <f>IF(O126="","",'別紙様式3-2（４・５月）'!O128&amp;'別紙様式3-2（４・５月）'!P128&amp;'別紙様式3-2（４・５月）'!Q128&amp;"から"&amp;O126)</f>
        <v/>
      </c>
      <c r="AG126" s="999" t="str">
        <f>IF(OR(W126="",W126="―"),"",'別紙様式3-2（４・５月）'!O128&amp;'別紙様式3-2（４・５月）'!P128&amp;'別紙様式3-2（４・５月）'!Q128&amp;"から"&amp;W126)</f>
        <v/>
      </c>
    </row>
    <row r="127" spans="1:41" ht="24.9" customHeight="1">
      <c r="A127" s="894">
        <v>114</v>
      </c>
      <c r="B127" s="742" t="str">
        <f>IF(基本情報入力シート!C166="","",基本情報入力シート!C166)</f>
        <v/>
      </c>
      <c r="C127" s="750"/>
      <c r="D127" s="750"/>
      <c r="E127" s="750"/>
      <c r="F127" s="750"/>
      <c r="G127" s="750"/>
      <c r="H127" s="750"/>
      <c r="I127" s="761"/>
      <c r="J127" s="768" t="str">
        <f>IF(基本情報入力シート!M166="","",基本情報入力シート!M166)</f>
        <v/>
      </c>
      <c r="K127" s="768" t="str">
        <f>IF(基本情報入力シート!R166="","",基本情報入力シート!R166)</f>
        <v/>
      </c>
      <c r="L127" s="768" t="str">
        <f>IF(基本情報入力シート!W166="","",基本情報入力シート!W166)</f>
        <v/>
      </c>
      <c r="M127" s="785" t="str">
        <f>IF(基本情報入力シート!X166="","",基本情報入力シート!X166)</f>
        <v/>
      </c>
      <c r="N127" s="797" t="str">
        <f>IF(基本情報入力シート!Y166="","",基本情報入力シート!Y166)</f>
        <v/>
      </c>
      <c r="O127" s="931"/>
      <c r="P127" s="937"/>
      <c r="Q127" s="941"/>
      <c r="R127" s="948" t="str">
        <f>IFERROR(IF(OR('別紙様式3-2（４・５月）'!R129="",'別紙様式3-2（４・５月）'!Z129="ベア加算"),"",P127*VLOOKUP(N127,'【参考】数式用'!$AD$2:$AH$27,MATCH(O127,'【参考】数式用'!$K$4:$N$4,0)+1,0)),"")</f>
        <v/>
      </c>
      <c r="S127" s="951"/>
      <c r="T127" s="955"/>
      <c r="U127" s="960"/>
      <c r="V127" s="965" t="str">
        <f>IFERROR(IF(AND('別紙様式3-2（４・５月）'!O129="",O127&lt;&gt;""),P127,P127*VLOOKUP(AF127,'【参考】数式用4'!$DC$3:$DZ$106,MATCH(N127,'【参考】数式用4'!$DC$2:$DZ$2,0))),"")</f>
        <v/>
      </c>
      <c r="W127" s="972"/>
      <c r="X127" s="937"/>
      <c r="Y127" s="948" t="str">
        <f>IFERROR(IF(OR('別紙様式3-2（４・５月）'!R129="",'別紙様式3-2（４・５月）'!Z129="ベア加算"),"",X127*VLOOKUP(N127,'【参考】数式用'!$AD$2:$AH$27,MATCH(W127,'【参考】数式用'!$K$4:$N$4,0)+1,0)),"")</f>
        <v/>
      </c>
      <c r="Z127" s="948"/>
      <c r="AA127" s="951"/>
      <c r="AB127" s="955"/>
      <c r="AC127" s="996" t="str">
        <f>IFERROR(IF(AND('別紙様式3-2（４・５月）'!O129="",W127&lt;&gt;"",W127&lt;&gt;"―"),X127,X127*VLOOKUP(AG127,'【参考】数式用4'!$DC$3:$DZ$106,MATCH(N127,'【参考】数式用4'!$DC$2:$DZ$2,0))),"")</f>
        <v/>
      </c>
      <c r="AD127" s="998" t="str">
        <f t="shared" si="2"/>
        <v/>
      </c>
      <c r="AE127" s="884" t="str">
        <f t="shared" si="3"/>
        <v/>
      </c>
      <c r="AF127" s="999" t="str">
        <f>IF(O127="","",'別紙様式3-2（４・５月）'!O129&amp;'別紙様式3-2（４・５月）'!P129&amp;'別紙様式3-2（４・５月）'!Q129&amp;"から"&amp;O127)</f>
        <v/>
      </c>
      <c r="AG127" s="999" t="str">
        <f>IF(OR(W127="",W127="―"),"",'別紙様式3-2（４・５月）'!O129&amp;'別紙様式3-2（４・５月）'!P129&amp;'別紙様式3-2（４・５月）'!Q129&amp;"から"&amp;W127)</f>
        <v/>
      </c>
    </row>
    <row r="128" spans="1:41" ht="24.9" customHeight="1">
      <c r="A128" s="894">
        <v>115</v>
      </c>
      <c r="B128" s="742" t="str">
        <f>IF(基本情報入力シート!C167="","",基本情報入力シート!C167)</f>
        <v/>
      </c>
      <c r="C128" s="750"/>
      <c r="D128" s="750"/>
      <c r="E128" s="750"/>
      <c r="F128" s="750"/>
      <c r="G128" s="750"/>
      <c r="H128" s="750"/>
      <c r="I128" s="761"/>
      <c r="J128" s="768" t="str">
        <f>IF(基本情報入力シート!M167="","",基本情報入力シート!M167)</f>
        <v/>
      </c>
      <c r="K128" s="768" t="str">
        <f>IF(基本情報入力シート!R167="","",基本情報入力シート!R167)</f>
        <v/>
      </c>
      <c r="L128" s="768" t="str">
        <f>IF(基本情報入力シート!W167="","",基本情報入力シート!W167)</f>
        <v/>
      </c>
      <c r="M128" s="785" t="str">
        <f>IF(基本情報入力シート!X167="","",基本情報入力シート!X167)</f>
        <v/>
      </c>
      <c r="N128" s="797" t="str">
        <f>IF(基本情報入力シート!Y167="","",基本情報入力シート!Y167)</f>
        <v/>
      </c>
      <c r="O128" s="931"/>
      <c r="P128" s="937"/>
      <c r="Q128" s="941"/>
      <c r="R128" s="948" t="str">
        <f>IFERROR(IF(OR('別紙様式3-2（４・５月）'!R130="",'別紙様式3-2（４・５月）'!Z130="ベア加算"),"",P128*VLOOKUP(N128,'【参考】数式用'!$AD$2:$AH$27,MATCH(O128,'【参考】数式用'!$K$4:$N$4,0)+1,0)),"")</f>
        <v/>
      </c>
      <c r="S128" s="951"/>
      <c r="T128" s="955"/>
      <c r="U128" s="960"/>
      <c r="V128" s="965" t="str">
        <f>IFERROR(IF(AND('別紙様式3-2（４・５月）'!O130="",O128&lt;&gt;""),P128,P128*VLOOKUP(AF128,'【参考】数式用4'!$DC$3:$DZ$106,MATCH(N128,'【参考】数式用4'!$DC$2:$DZ$2,0))),"")</f>
        <v/>
      </c>
      <c r="W128" s="972"/>
      <c r="X128" s="937"/>
      <c r="Y128" s="948" t="str">
        <f>IFERROR(IF(OR('別紙様式3-2（４・５月）'!R130="",'別紙様式3-2（４・５月）'!Z130="ベア加算"),"",X128*VLOOKUP(N128,'【参考】数式用'!$AD$2:$AH$27,MATCH(W128,'【参考】数式用'!$K$4:$N$4,0)+1,0)),"")</f>
        <v/>
      </c>
      <c r="Z128" s="948"/>
      <c r="AA128" s="951"/>
      <c r="AB128" s="955"/>
      <c r="AC128" s="996" t="str">
        <f>IFERROR(IF(AND('別紙様式3-2（４・５月）'!O130="",W128&lt;&gt;"",W128&lt;&gt;"―"),X128,X128*VLOOKUP(AG128,'【参考】数式用4'!$DC$3:$DZ$106,MATCH(N128,'【参考】数式用4'!$DC$2:$DZ$2,0))),"")</f>
        <v/>
      </c>
      <c r="AD128" s="998" t="str">
        <f t="shared" si="2"/>
        <v/>
      </c>
      <c r="AE128" s="884" t="str">
        <f t="shared" si="3"/>
        <v/>
      </c>
      <c r="AF128" s="999" t="str">
        <f>IF(O128="","",'別紙様式3-2（４・５月）'!O130&amp;'別紙様式3-2（４・５月）'!P130&amp;'別紙様式3-2（４・５月）'!Q130&amp;"から"&amp;O128)</f>
        <v/>
      </c>
      <c r="AG128" s="999" t="str">
        <f>IF(OR(W128="",W128="―"),"",'別紙様式3-2（４・５月）'!O130&amp;'別紙様式3-2（４・５月）'!P130&amp;'別紙様式3-2（４・５月）'!Q130&amp;"から"&amp;W128)</f>
        <v/>
      </c>
    </row>
    <row r="129" spans="1:33" ht="24.9" customHeight="1">
      <c r="A129" s="894">
        <v>116</v>
      </c>
      <c r="B129" s="742" t="str">
        <f>IF(基本情報入力シート!C168="","",基本情報入力シート!C168)</f>
        <v/>
      </c>
      <c r="C129" s="750"/>
      <c r="D129" s="750"/>
      <c r="E129" s="750"/>
      <c r="F129" s="750"/>
      <c r="G129" s="750"/>
      <c r="H129" s="750"/>
      <c r="I129" s="761"/>
      <c r="J129" s="768" t="str">
        <f>IF(基本情報入力シート!M168="","",基本情報入力シート!M168)</f>
        <v/>
      </c>
      <c r="K129" s="768" t="str">
        <f>IF(基本情報入力シート!R168="","",基本情報入力シート!R168)</f>
        <v/>
      </c>
      <c r="L129" s="768" t="str">
        <f>IF(基本情報入力シート!W168="","",基本情報入力シート!W168)</f>
        <v/>
      </c>
      <c r="M129" s="785" t="str">
        <f>IF(基本情報入力シート!X168="","",基本情報入力シート!X168)</f>
        <v/>
      </c>
      <c r="N129" s="797" t="str">
        <f>IF(基本情報入力シート!Y168="","",基本情報入力シート!Y168)</f>
        <v/>
      </c>
      <c r="O129" s="931"/>
      <c r="P129" s="937"/>
      <c r="Q129" s="941"/>
      <c r="R129" s="948" t="str">
        <f>IFERROR(IF(OR('別紙様式3-2（４・５月）'!R131="",'別紙様式3-2（４・５月）'!Z131="ベア加算"),"",P129*VLOOKUP(N129,'【参考】数式用'!$AD$2:$AH$27,MATCH(O129,'【参考】数式用'!$K$4:$N$4,0)+1,0)),"")</f>
        <v/>
      </c>
      <c r="S129" s="951"/>
      <c r="T129" s="955"/>
      <c r="U129" s="960"/>
      <c r="V129" s="965" t="str">
        <f>IFERROR(IF(AND('別紙様式3-2（４・５月）'!O131="",O129&lt;&gt;""),P129,P129*VLOOKUP(AF129,'【参考】数式用4'!$DC$3:$DZ$106,MATCH(N129,'【参考】数式用4'!$DC$2:$DZ$2,0))),"")</f>
        <v/>
      </c>
      <c r="W129" s="972"/>
      <c r="X129" s="937"/>
      <c r="Y129" s="948" t="str">
        <f>IFERROR(IF(OR('別紙様式3-2（４・５月）'!R131="",'別紙様式3-2（４・５月）'!Z131="ベア加算"),"",X129*VLOOKUP(N129,'【参考】数式用'!$AD$2:$AH$27,MATCH(W129,'【参考】数式用'!$K$4:$N$4,0)+1,0)),"")</f>
        <v/>
      </c>
      <c r="Z129" s="948"/>
      <c r="AA129" s="951"/>
      <c r="AB129" s="955"/>
      <c r="AC129" s="996" t="str">
        <f>IFERROR(IF(AND('別紙様式3-2（４・５月）'!O131="",W129&lt;&gt;"",W129&lt;&gt;"―"),X129,X129*VLOOKUP(AG129,'【参考】数式用4'!$DC$3:$DZ$106,MATCH(N129,'【参考】数式用4'!$DC$2:$DZ$2,0))),"")</f>
        <v/>
      </c>
      <c r="AD129" s="998" t="str">
        <f t="shared" si="2"/>
        <v/>
      </c>
      <c r="AE129" s="884" t="str">
        <f t="shared" si="3"/>
        <v/>
      </c>
      <c r="AF129" s="999" t="str">
        <f>IF(O129="","",'別紙様式3-2（４・５月）'!O131&amp;'別紙様式3-2（４・５月）'!P131&amp;'別紙様式3-2（４・５月）'!Q131&amp;"から"&amp;O129)</f>
        <v/>
      </c>
      <c r="AG129" s="999" t="str">
        <f>IF(OR(W129="",W129="―"),"",'別紙様式3-2（４・５月）'!O131&amp;'別紙様式3-2（４・５月）'!P131&amp;'別紙様式3-2（４・５月）'!Q131&amp;"から"&amp;W129)</f>
        <v/>
      </c>
    </row>
    <row r="130" spans="1:33" ht="24.9" customHeight="1">
      <c r="A130" s="894">
        <v>117</v>
      </c>
      <c r="B130" s="742" t="str">
        <f>IF(基本情報入力シート!C169="","",基本情報入力シート!C169)</f>
        <v/>
      </c>
      <c r="C130" s="750"/>
      <c r="D130" s="750"/>
      <c r="E130" s="750"/>
      <c r="F130" s="750"/>
      <c r="G130" s="750"/>
      <c r="H130" s="750"/>
      <c r="I130" s="761"/>
      <c r="J130" s="768" t="str">
        <f>IF(基本情報入力シート!M169="","",基本情報入力シート!M169)</f>
        <v/>
      </c>
      <c r="K130" s="768" t="str">
        <f>IF(基本情報入力シート!R169="","",基本情報入力シート!R169)</f>
        <v/>
      </c>
      <c r="L130" s="768" t="str">
        <f>IF(基本情報入力シート!W169="","",基本情報入力シート!W169)</f>
        <v/>
      </c>
      <c r="M130" s="785" t="str">
        <f>IF(基本情報入力シート!X169="","",基本情報入力シート!X169)</f>
        <v/>
      </c>
      <c r="N130" s="797" t="str">
        <f>IF(基本情報入力シート!Y169="","",基本情報入力シート!Y169)</f>
        <v/>
      </c>
      <c r="O130" s="931"/>
      <c r="P130" s="937"/>
      <c r="Q130" s="941"/>
      <c r="R130" s="948" t="str">
        <f>IFERROR(IF(OR('別紙様式3-2（４・５月）'!R132="",'別紙様式3-2（４・５月）'!Z132="ベア加算"),"",P130*VLOOKUP(N130,'【参考】数式用'!$AD$2:$AH$27,MATCH(O130,'【参考】数式用'!$K$4:$N$4,0)+1,0)),"")</f>
        <v/>
      </c>
      <c r="S130" s="951"/>
      <c r="T130" s="955"/>
      <c r="U130" s="960"/>
      <c r="V130" s="965" t="str">
        <f>IFERROR(IF(AND('別紙様式3-2（４・５月）'!O132="",O130&lt;&gt;""),P130,P130*VLOOKUP(AF130,'【参考】数式用4'!$DC$3:$DZ$106,MATCH(N130,'【参考】数式用4'!$DC$2:$DZ$2,0))),"")</f>
        <v/>
      </c>
      <c r="W130" s="972"/>
      <c r="X130" s="937"/>
      <c r="Y130" s="948" t="str">
        <f>IFERROR(IF(OR('別紙様式3-2（４・５月）'!R132="",'別紙様式3-2（４・５月）'!Z132="ベア加算"),"",X130*VLOOKUP(N130,'【参考】数式用'!$AD$2:$AH$27,MATCH(W130,'【参考】数式用'!$K$4:$N$4,0)+1,0)),"")</f>
        <v/>
      </c>
      <c r="Z130" s="948"/>
      <c r="AA130" s="951"/>
      <c r="AB130" s="955"/>
      <c r="AC130" s="996" t="str">
        <f>IFERROR(IF(AND('別紙様式3-2（４・５月）'!O132="",W130&lt;&gt;"",W130&lt;&gt;"―"),X130,X130*VLOOKUP(AG130,'【参考】数式用4'!$DC$3:$DZ$106,MATCH(N130,'【参考】数式用4'!$DC$2:$DZ$2,0))),"")</f>
        <v/>
      </c>
      <c r="AD130" s="998" t="str">
        <f t="shared" si="2"/>
        <v/>
      </c>
      <c r="AE130" s="884" t="str">
        <f t="shared" si="3"/>
        <v/>
      </c>
      <c r="AF130" s="999" t="str">
        <f>IF(O130="","",'別紙様式3-2（４・５月）'!O132&amp;'別紙様式3-2（４・５月）'!P132&amp;'別紙様式3-2（４・５月）'!Q132&amp;"から"&amp;O130)</f>
        <v/>
      </c>
      <c r="AG130" s="999" t="str">
        <f>IF(OR(W130="",W130="―"),"",'別紙様式3-2（４・５月）'!O132&amp;'別紙様式3-2（４・５月）'!P132&amp;'別紙様式3-2（４・５月）'!Q132&amp;"から"&amp;W130)</f>
        <v/>
      </c>
    </row>
    <row r="131" spans="1:33" ht="24.9" customHeight="1">
      <c r="A131" s="894">
        <v>118</v>
      </c>
      <c r="B131" s="742" t="str">
        <f>IF(基本情報入力シート!C170="","",基本情報入力シート!C170)</f>
        <v/>
      </c>
      <c r="C131" s="750"/>
      <c r="D131" s="750"/>
      <c r="E131" s="750"/>
      <c r="F131" s="750"/>
      <c r="G131" s="750"/>
      <c r="H131" s="750"/>
      <c r="I131" s="761"/>
      <c r="J131" s="768" t="str">
        <f>IF(基本情報入力シート!M170="","",基本情報入力シート!M170)</f>
        <v/>
      </c>
      <c r="K131" s="768" t="str">
        <f>IF(基本情報入力シート!R170="","",基本情報入力シート!R170)</f>
        <v/>
      </c>
      <c r="L131" s="768" t="str">
        <f>IF(基本情報入力シート!W170="","",基本情報入力シート!W170)</f>
        <v/>
      </c>
      <c r="M131" s="785" t="str">
        <f>IF(基本情報入力シート!X170="","",基本情報入力シート!X170)</f>
        <v/>
      </c>
      <c r="N131" s="797" t="str">
        <f>IF(基本情報入力シート!Y170="","",基本情報入力シート!Y170)</f>
        <v/>
      </c>
      <c r="O131" s="931"/>
      <c r="P131" s="937"/>
      <c r="Q131" s="941"/>
      <c r="R131" s="948" t="str">
        <f>IFERROR(IF(OR('別紙様式3-2（４・５月）'!R133="",'別紙様式3-2（４・５月）'!Z133="ベア加算"),"",P131*VLOOKUP(N131,'【参考】数式用'!$AD$2:$AH$27,MATCH(O131,'【参考】数式用'!$K$4:$N$4,0)+1,0)),"")</f>
        <v/>
      </c>
      <c r="S131" s="951"/>
      <c r="T131" s="955"/>
      <c r="U131" s="960"/>
      <c r="V131" s="965" t="str">
        <f>IFERROR(IF(AND('別紙様式3-2（４・５月）'!O133="",O131&lt;&gt;""),P131,P131*VLOOKUP(AF131,'【参考】数式用4'!$DC$3:$DZ$106,MATCH(N131,'【参考】数式用4'!$DC$2:$DZ$2,0))),"")</f>
        <v/>
      </c>
      <c r="W131" s="972"/>
      <c r="X131" s="937"/>
      <c r="Y131" s="948" t="str">
        <f>IFERROR(IF(OR('別紙様式3-2（４・５月）'!R133="",'別紙様式3-2（４・５月）'!Z133="ベア加算"),"",X131*VLOOKUP(N131,'【参考】数式用'!$AD$2:$AH$27,MATCH(W131,'【参考】数式用'!$K$4:$N$4,0)+1,0)),"")</f>
        <v/>
      </c>
      <c r="Z131" s="948"/>
      <c r="AA131" s="951"/>
      <c r="AB131" s="955"/>
      <c r="AC131" s="996" t="str">
        <f>IFERROR(IF(AND('別紙様式3-2（４・５月）'!O133="",W131&lt;&gt;"",W131&lt;&gt;"―"),X131,X131*VLOOKUP(AG131,'【参考】数式用4'!$DC$3:$DZ$106,MATCH(N131,'【参考】数式用4'!$DC$2:$DZ$2,0))),"")</f>
        <v/>
      </c>
      <c r="AD131" s="998" t="str">
        <f t="shared" si="2"/>
        <v/>
      </c>
      <c r="AE131" s="884" t="str">
        <f t="shared" si="3"/>
        <v/>
      </c>
      <c r="AF131" s="999" t="str">
        <f>IF(O131="","",'別紙様式3-2（４・５月）'!O133&amp;'別紙様式3-2（４・５月）'!P133&amp;'別紙様式3-2（４・５月）'!Q133&amp;"から"&amp;O131)</f>
        <v/>
      </c>
      <c r="AG131" s="999" t="str">
        <f>IF(OR(W131="",W131="―"),"",'別紙様式3-2（４・５月）'!O133&amp;'別紙様式3-2（４・５月）'!P133&amp;'別紙様式3-2（４・５月）'!Q133&amp;"から"&amp;W131)</f>
        <v/>
      </c>
    </row>
    <row r="132" spans="1:33" ht="24.9" customHeight="1">
      <c r="A132" s="894">
        <v>119</v>
      </c>
      <c r="B132" s="742" t="str">
        <f>IF(基本情報入力シート!C171="","",基本情報入力シート!C171)</f>
        <v/>
      </c>
      <c r="C132" s="750"/>
      <c r="D132" s="750"/>
      <c r="E132" s="750"/>
      <c r="F132" s="750"/>
      <c r="G132" s="750"/>
      <c r="H132" s="750"/>
      <c r="I132" s="761"/>
      <c r="J132" s="768" t="str">
        <f>IF(基本情報入力シート!M171="","",基本情報入力シート!M171)</f>
        <v/>
      </c>
      <c r="K132" s="768" t="str">
        <f>IF(基本情報入力シート!R171="","",基本情報入力シート!R171)</f>
        <v/>
      </c>
      <c r="L132" s="768" t="str">
        <f>IF(基本情報入力シート!W171="","",基本情報入力シート!W171)</f>
        <v/>
      </c>
      <c r="M132" s="785" t="str">
        <f>IF(基本情報入力シート!X171="","",基本情報入力シート!X171)</f>
        <v/>
      </c>
      <c r="N132" s="797" t="str">
        <f>IF(基本情報入力シート!Y171="","",基本情報入力シート!Y171)</f>
        <v/>
      </c>
      <c r="O132" s="931"/>
      <c r="P132" s="937"/>
      <c r="Q132" s="941"/>
      <c r="R132" s="948" t="str">
        <f>IFERROR(IF(OR('別紙様式3-2（４・５月）'!R134="",'別紙様式3-2（４・５月）'!Z134="ベア加算"),"",P132*VLOOKUP(N132,'【参考】数式用'!$AD$2:$AH$27,MATCH(O132,'【参考】数式用'!$K$4:$N$4,0)+1,0)),"")</f>
        <v/>
      </c>
      <c r="S132" s="951"/>
      <c r="T132" s="955"/>
      <c r="U132" s="960"/>
      <c r="V132" s="965" t="str">
        <f>IFERROR(IF(AND('別紙様式3-2（４・５月）'!O134="",O132&lt;&gt;""),P132,P132*VLOOKUP(AF132,'【参考】数式用4'!$DC$3:$DZ$106,MATCH(N132,'【参考】数式用4'!$DC$2:$DZ$2,0))),"")</f>
        <v/>
      </c>
      <c r="W132" s="972"/>
      <c r="X132" s="937"/>
      <c r="Y132" s="948" t="str">
        <f>IFERROR(IF(OR('別紙様式3-2（４・５月）'!R134="",'別紙様式3-2（４・５月）'!Z134="ベア加算"),"",X132*VLOOKUP(N132,'【参考】数式用'!$AD$2:$AH$27,MATCH(W132,'【参考】数式用'!$K$4:$N$4,0)+1,0)),"")</f>
        <v/>
      </c>
      <c r="Z132" s="948"/>
      <c r="AA132" s="951"/>
      <c r="AB132" s="955"/>
      <c r="AC132" s="996" t="str">
        <f>IFERROR(IF(AND('別紙様式3-2（４・５月）'!O134="",W132&lt;&gt;"",W132&lt;&gt;"―"),X132,X132*VLOOKUP(AG132,'【参考】数式用4'!$DC$3:$DZ$106,MATCH(N132,'【参考】数式用4'!$DC$2:$DZ$2,0))),"")</f>
        <v/>
      </c>
      <c r="AD132" s="998" t="str">
        <f t="shared" si="2"/>
        <v/>
      </c>
      <c r="AE132" s="884" t="str">
        <f t="shared" si="3"/>
        <v/>
      </c>
      <c r="AF132" s="999" t="str">
        <f>IF(O132="","",'別紙様式3-2（４・５月）'!O134&amp;'別紙様式3-2（４・５月）'!P134&amp;'別紙様式3-2（４・５月）'!Q134&amp;"から"&amp;O132)</f>
        <v/>
      </c>
      <c r="AG132" s="999" t="str">
        <f>IF(OR(W132="",W132="―"),"",'別紙様式3-2（４・５月）'!O134&amp;'別紙様式3-2（４・５月）'!P134&amp;'別紙様式3-2（４・５月）'!Q134&amp;"から"&amp;W132)</f>
        <v/>
      </c>
    </row>
    <row r="133" spans="1:33" ht="24.9" customHeight="1">
      <c r="A133" s="894">
        <v>120</v>
      </c>
      <c r="B133" s="742" t="str">
        <f>IF(基本情報入力シート!C172="","",基本情報入力シート!C172)</f>
        <v/>
      </c>
      <c r="C133" s="750"/>
      <c r="D133" s="750"/>
      <c r="E133" s="750"/>
      <c r="F133" s="750"/>
      <c r="G133" s="750"/>
      <c r="H133" s="750"/>
      <c r="I133" s="761"/>
      <c r="J133" s="768" t="str">
        <f>IF(基本情報入力シート!M172="","",基本情報入力シート!M172)</f>
        <v/>
      </c>
      <c r="K133" s="768" t="str">
        <f>IF(基本情報入力シート!R172="","",基本情報入力シート!R172)</f>
        <v/>
      </c>
      <c r="L133" s="768" t="str">
        <f>IF(基本情報入力シート!W172="","",基本情報入力シート!W172)</f>
        <v/>
      </c>
      <c r="M133" s="785" t="str">
        <f>IF(基本情報入力シート!X172="","",基本情報入力シート!X172)</f>
        <v/>
      </c>
      <c r="N133" s="797" t="str">
        <f>IF(基本情報入力シート!Y172="","",基本情報入力シート!Y172)</f>
        <v/>
      </c>
      <c r="O133" s="931"/>
      <c r="P133" s="937"/>
      <c r="Q133" s="941"/>
      <c r="R133" s="948" t="str">
        <f>IFERROR(IF(OR('別紙様式3-2（４・５月）'!R135="",'別紙様式3-2（４・５月）'!Z135="ベア加算"),"",P133*VLOOKUP(N133,'【参考】数式用'!$AD$2:$AH$27,MATCH(O133,'【参考】数式用'!$K$4:$N$4,0)+1,0)),"")</f>
        <v/>
      </c>
      <c r="S133" s="951"/>
      <c r="T133" s="955"/>
      <c r="U133" s="960"/>
      <c r="V133" s="965" t="str">
        <f>IFERROR(IF(AND('別紙様式3-2（４・５月）'!O135="",O133&lt;&gt;""),P133,P133*VLOOKUP(AF133,'【参考】数式用4'!$DC$3:$DZ$106,MATCH(N133,'【参考】数式用4'!$DC$2:$DZ$2,0))),"")</f>
        <v/>
      </c>
      <c r="W133" s="972"/>
      <c r="X133" s="937"/>
      <c r="Y133" s="948" t="str">
        <f>IFERROR(IF(OR('別紙様式3-2（４・５月）'!R135="",'別紙様式3-2（４・５月）'!Z135="ベア加算"),"",X133*VLOOKUP(N133,'【参考】数式用'!$AD$2:$AH$27,MATCH(W133,'【参考】数式用'!$K$4:$N$4,0)+1,0)),"")</f>
        <v/>
      </c>
      <c r="Z133" s="948"/>
      <c r="AA133" s="951"/>
      <c r="AB133" s="955"/>
      <c r="AC133" s="996" t="str">
        <f>IFERROR(IF(AND('別紙様式3-2（４・５月）'!O135="",W133&lt;&gt;"",W133&lt;&gt;"―"),X133,X133*VLOOKUP(AG133,'【参考】数式用4'!$DC$3:$DZ$106,MATCH(N133,'【参考】数式用4'!$DC$2:$DZ$2,0))),"")</f>
        <v/>
      </c>
      <c r="AD133" s="998" t="str">
        <f t="shared" si="2"/>
        <v/>
      </c>
      <c r="AE133" s="884" t="str">
        <f t="shared" si="3"/>
        <v/>
      </c>
      <c r="AF133" s="999" t="str">
        <f>IF(O133="","",'別紙様式3-2（４・５月）'!O135&amp;'別紙様式3-2（４・５月）'!P135&amp;'別紙様式3-2（４・５月）'!Q135&amp;"から"&amp;O133)</f>
        <v/>
      </c>
      <c r="AG133" s="999" t="str">
        <f>IF(OR(W133="",W133="―"),"",'別紙様式3-2（４・５月）'!O135&amp;'別紙様式3-2（４・５月）'!P135&amp;'別紙様式3-2（４・５月）'!Q135&amp;"から"&amp;W133)</f>
        <v/>
      </c>
    </row>
    <row r="134" spans="1:33" ht="24.9" customHeight="1">
      <c r="A134" s="894">
        <v>121</v>
      </c>
      <c r="B134" s="742" t="str">
        <f>IF(基本情報入力シート!C173="","",基本情報入力シート!C173)</f>
        <v/>
      </c>
      <c r="C134" s="750"/>
      <c r="D134" s="750"/>
      <c r="E134" s="750"/>
      <c r="F134" s="750"/>
      <c r="G134" s="750"/>
      <c r="H134" s="750"/>
      <c r="I134" s="761"/>
      <c r="J134" s="768" t="str">
        <f>IF(基本情報入力シート!M173="","",基本情報入力シート!M173)</f>
        <v/>
      </c>
      <c r="K134" s="768" t="str">
        <f>IF(基本情報入力シート!R173="","",基本情報入力シート!R173)</f>
        <v/>
      </c>
      <c r="L134" s="768" t="str">
        <f>IF(基本情報入力シート!W173="","",基本情報入力シート!W173)</f>
        <v/>
      </c>
      <c r="M134" s="785" t="str">
        <f>IF(基本情報入力シート!X173="","",基本情報入力シート!X173)</f>
        <v/>
      </c>
      <c r="N134" s="797" t="str">
        <f>IF(基本情報入力シート!Y173="","",基本情報入力シート!Y173)</f>
        <v/>
      </c>
      <c r="O134" s="931"/>
      <c r="P134" s="937"/>
      <c r="Q134" s="941"/>
      <c r="R134" s="948" t="str">
        <f>IFERROR(IF(OR('別紙様式3-2（４・５月）'!R136="",'別紙様式3-2（４・５月）'!Z136="ベア加算"),"",P134*VLOOKUP(N134,'【参考】数式用'!$AD$2:$AH$27,MATCH(O134,'【参考】数式用'!$K$4:$N$4,0)+1,0)),"")</f>
        <v/>
      </c>
      <c r="S134" s="951"/>
      <c r="T134" s="955"/>
      <c r="U134" s="960"/>
      <c r="V134" s="965" t="str">
        <f>IFERROR(IF(AND('別紙様式3-2（４・５月）'!O136="",O134&lt;&gt;""),P134,P134*VLOOKUP(AF134,'【参考】数式用4'!$DC$3:$DZ$106,MATCH(N134,'【参考】数式用4'!$DC$2:$DZ$2,0))),"")</f>
        <v/>
      </c>
      <c r="W134" s="972"/>
      <c r="X134" s="937"/>
      <c r="Y134" s="948" t="str">
        <f>IFERROR(IF(OR('別紙様式3-2（４・５月）'!R136="",'別紙様式3-2（４・５月）'!Z136="ベア加算"),"",X134*VLOOKUP(N134,'【参考】数式用'!$AD$2:$AH$27,MATCH(W134,'【参考】数式用'!$K$4:$N$4,0)+1,0)),"")</f>
        <v/>
      </c>
      <c r="Z134" s="948"/>
      <c r="AA134" s="951"/>
      <c r="AB134" s="955"/>
      <c r="AC134" s="996" t="str">
        <f>IFERROR(IF(AND('別紙様式3-2（４・５月）'!O136="",W134&lt;&gt;"",W134&lt;&gt;"―"),X134,X134*VLOOKUP(AG134,'【参考】数式用4'!$DC$3:$DZ$106,MATCH(N134,'【参考】数式用4'!$DC$2:$DZ$2,0))),"")</f>
        <v/>
      </c>
      <c r="AD134" s="998" t="str">
        <f t="shared" si="2"/>
        <v/>
      </c>
      <c r="AE134" s="884" t="str">
        <f t="shared" si="3"/>
        <v/>
      </c>
      <c r="AF134" s="999" t="str">
        <f>IF(O134="","",'別紙様式3-2（４・５月）'!O136&amp;'別紙様式3-2（４・５月）'!P136&amp;'別紙様式3-2（４・５月）'!Q136&amp;"から"&amp;O134)</f>
        <v/>
      </c>
      <c r="AG134" s="999" t="str">
        <f>IF(OR(W134="",W134="―"),"",'別紙様式3-2（４・５月）'!O136&amp;'別紙様式3-2（４・５月）'!P136&amp;'別紙様式3-2（４・５月）'!Q136&amp;"から"&amp;W134)</f>
        <v/>
      </c>
    </row>
    <row r="135" spans="1:33" ht="24.9" customHeight="1">
      <c r="A135" s="894">
        <v>122</v>
      </c>
      <c r="B135" s="742" t="str">
        <f>IF(基本情報入力シート!C174="","",基本情報入力シート!C174)</f>
        <v/>
      </c>
      <c r="C135" s="750"/>
      <c r="D135" s="750"/>
      <c r="E135" s="750"/>
      <c r="F135" s="750"/>
      <c r="G135" s="750"/>
      <c r="H135" s="750"/>
      <c r="I135" s="761"/>
      <c r="J135" s="768" t="str">
        <f>IF(基本情報入力シート!M174="","",基本情報入力シート!M174)</f>
        <v/>
      </c>
      <c r="K135" s="768" t="str">
        <f>IF(基本情報入力シート!R174="","",基本情報入力シート!R174)</f>
        <v/>
      </c>
      <c r="L135" s="768" t="str">
        <f>IF(基本情報入力シート!W174="","",基本情報入力シート!W174)</f>
        <v/>
      </c>
      <c r="M135" s="785" t="str">
        <f>IF(基本情報入力シート!X174="","",基本情報入力シート!X174)</f>
        <v/>
      </c>
      <c r="N135" s="797" t="str">
        <f>IF(基本情報入力シート!Y174="","",基本情報入力シート!Y174)</f>
        <v/>
      </c>
      <c r="O135" s="931"/>
      <c r="P135" s="937"/>
      <c r="Q135" s="941"/>
      <c r="R135" s="948" t="str">
        <f>IFERROR(IF(OR('別紙様式3-2（４・５月）'!R137="",'別紙様式3-2（４・５月）'!Z137="ベア加算"),"",P135*VLOOKUP(N135,'【参考】数式用'!$AD$2:$AH$27,MATCH(O135,'【参考】数式用'!$K$4:$N$4,0)+1,0)),"")</f>
        <v/>
      </c>
      <c r="S135" s="951"/>
      <c r="T135" s="955"/>
      <c r="U135" s="960"/>
      <c r="V135" s="965" t="str">
        <f>IFERROR(IF(AND('別紙様式3-2（４・５月）'!O137="",O135&lt;&gt;""),P135,P135*VLOOKUP(AF135,'【参考】数式用4'!$DC$3:$DZ$106,MATCH(N135,'【参考】数式用4'!$DC$2:$DZ$2,0))),"")</f>
        <v/>
      </c>
      <c r="W135" s="972"/>
      <c r="X135" s="937"/>
      <c r="Y135" s="948" t="str">
        <f>IFERROR(IF(OR('別紙様式3-2（４・５月）'!R137="",'別紙様式3-2（４・５月）'!Z137="ベア加算"),"",X135*VLOOKUP(N135,'【参考】数式用'!$AD$2:$AH$27,MATCH(W135,'【参考】数式用'!$K$4:$N$4,0)+1,0)),"")</f>
        <v/>
      </c>
      <c r="Z135" s="948"/>
      <c r="AA135" s="951"/>
      <c r="AB135" s="955"/>
      <c r="AC135" s="996" t="str">
        <f>IFERROR(IF(AND('別紙様式3-2（４・５月）'!O137="",W135&lt;&gt;"",W135&lt;&gt;"―"),X135,X135*VLOOKUP(AG135,'【参考】数式用4'!$DC$3:$DZ$106,MATCH(N135,'【参考】数式用4'!$DC$2:$DZ$2,0))),"")</f>
        <v/>
      </c>
      <c r="AD135" s="998" t="str">
        <f t="shared" si="2"/>
        <v/>
      </c>
      <c r="AE135" s="884" t="str">
        <f t="shared" si="3"/>
        <v/>
      </c>
      <c r="AF135" s="999" t="str">
        <f>IF(O135="","",'別紙様式3-2（４・５月）'!O137&amp;'別紙様式3-2（４・５月）'!P137&amp;'別紙様式3-2（４・５月）'!Q137&amp;"から"&amp;O135)</f>
        <v/>
      </c>
      <c r="AG135" s="999" t="str">
        <f>IF(OR(W135="",W135="―"),"",'別紙様式3-2（４・５月）'!O137&amp;'別紙様式3-2（４・５月）'!P137&amp;'別紙様式3-2（４・５月）'!Q137&amp;"から"&amp;W135)</f>
        <v/>
      </c>
    </row>
    <row r="136" spans="1:33" ht="24.9" customHeight="1">
      <c r="A136" s="894">
        <v>123</v>
      </c>
      <c r="B136" s="742" t="str">
        <f>IF(基本情報入力シート!C175="","",基本情報入力シート!C175)</f>
        <v/>
      </c>
      <c r="C136" s="750"/>
      <c r="D136" s="750"/>
      <c r="E136" s="750"/>
      <c r="F136" s="750"/>
      <c r="G136" s="750"/>
      <c r="H136" s="750"/>
      <c r="I136" s="761"/>
      <c r="J136" s="768" t="str">
        <f>IF(基本情報入力シート!M175="","",基本情報入力シート!M175)</f>
        <v/>
      </c>
      <c r="K136" s="768" t="str">
        <f>IF(基本情報入力シート!R175="","",基本情報入力シート!R175)</f>
        <v/>
      </c>
      <c r="L136" s="768" t="str">
        <f>IF(基本情報入力シート!W175="","",基本情報入力シート!W175)</f>
        <v/>
      </c>
      <c r="M136" s="785" t="str">
        <f>IF(基本情報入力シート!X175="","",基本情報入力シート!X175)</f>
        <v/>
      </c>
      <c r="N136" s="797" t="str">
        <f>IF(基本情報入力シート!Y175="","",基本情報入力シート!Y175)</f>
        <v/>
      </c>
      <c r="O136" s="931"/>
      <c r="P136" s="937"/>
      <c r="Q136" s="941"/>
      <c r="R136" s="948" t="str">
        <f>IFERROR(IF(OR('別紙様式3-2（４・５月）'!R138="",'別紙様式3-2（４・５月）'!Z138="ベア加算"),"",P136*VLOOKUP(N136,'【参考】数式用'!$AD$2:$AH$27,MATCH(O136,'【参考】数式用'!$K$4:$N$4,0)+1,0)),"")</f>
        <v/>
      </c>
      <c r="S136" s="951"/>
      <c r="T136" s="955"/>
      <c r="U136" s="960"/>
      <c r="V136" s="965" t="str">
        <f>IFERROR(IF(AND('別紙様式3-2（４・５月）'!O138="",O136&lt;&gt;""),P136,P136*VLOOKUP(AF136,'【参考】数式用4'!$DC$3:$DZ$106,MATCH(N136,'【参考】数式用4'!$DC$2:$DZ$2,0))),"")</f>
        <v/>
      </c>
      <c r="W136" s="972"/>
      <c r="X136" s="937"/>
      <c r="Y136" s="948" t="str">
        <f>IFERROR(IF(OR('別紙様式3-2（４・５月）'!R138="",'別紙様式3-2（４・５月）'!Z138="ベア加算"),"",X136*VLOOKUP(N136,'【参考】数式用'!$AD$2:$AH$27,MATCH(W136,'【参考】数式用'!$K$4:$N$4,0)+1,0)),"")</f>
        <v/>
      </c>
      <c r="Z136" s="948"/>
      <c r="AA136" s="951"/>
      <c r="AB136" s="955"/>
      <c r="AC136" s="996" t="str">
        <f>IFERROR(IF(AND('別紙様式3-2（４・５月）'!O138="",W136&lt;&gt;"",W136&lt;&gt;"―"),X136,X136*VLOOKUP(AG136,'【参考】数式用4'!$DC$3:$DZ$106,MATCH(N136,'【参考】数式用4'!$DC$2:$DZ$2,0))),"")</f>
        <v/>
      </c>
      <c r="AD136" s="998" t="str">
        <f t="shared" si="2"/>
        <v/>
      </c>
      <c r="AE136" s="884" t="str">
        <f t="shared" si="3"/>
        <v/>
      </c>
      <c r="AF136" s="999" t="str">
        <f>IF(O136="","",'別紙様式3-2（４・５月）'!O138&amp;'別紙様式3-2（４・５月）'!P138&amp;'別紙様式3-2（４・５月）'!Q138&amp;"から"&amp;O136)</f>
        <v/>
      </c>
      <c r="AG136" s="999" t="str">
        <f>IF(OR(W136="",W136="―"),"",'別紙様式3-2（４・５月）'!O138&amp;'別紙様式3-2（４・５月）'!P138&amp;'別紙様式3-2（４・５月）'!Q138&amp;"から"&amp;W136)</f>
        <v/>
      </c>
    </row>
    <row r="137" spans="1:33" ht="24.9" customHeight="1">
      <c r="A137" s="894">
        <v>124</v>
      </c>
      <c r="B137" s="742" t="str">
        <f>IF(基本情報入力シート!C176="","",基本情報入力シート!C176)</f>
        <v/>
      </c>
      <c r="C137" s="750"/>
      <c r="D137" s="750"/>
      <c r="E137" s="750"/>
      <c r="F137" s="750"/>
      <c r="G137" s="750"/>
      <c r="H137" s="750"/>
      <c r="I137" s="761"/>
      <c r="J137" s="768" t="str">
        <f>IF(基本情報入力シート!M176="","",基本情報入力シート!M176)</f>
        <v/>
      </c>
      <c r="K137" s="768" t="str">
        <f>IF(基本情報入力シート!R176="","",基本情報入力シート!R176)</f>
        <v/>
      </c>
      <c r="L137" s="768" t="str">
        <f>IF(基本情報入力シート!W176="","",基本情報入力シート!W176)</f>
        <v/>
      </c>
      <c r="M137" s="785" t="str">
        <f>IF(基本情報入力シート!X176="","",基本情報入力シート!X176)</f>
        <v/>
      </c>
      <c r="N137" s="797" t="str">
        <f>IF(基本情報入力シート!Y176="","",基本情報入力シート!Y176)</f>
        <v/>
      </c>
      <c r="O137" s="931"/>
      <c r="P137" s="937"/>
      <c r="Q137" s="941"/>
      <c r="R137" s="948" t="str">
        <f>IFERROR(IF(OR('別紙様式3-2（４・５月）'!R139="",'別紙様式3-2（４・５月）'!Z139="ベア加算"),"",P137*VLOOKUP(N137,'【参考】数式用'!$AD$2:$AH$27,MATCH(O137,'【参考】数式用'!$K$4:$N$4,0)+1,0)),"")</f>
        <v/>
      </c>
      <c r="S137" s="951"/>
      <c r="T137" s="955"/>
      <c r="U137" s="960"/>
      <c r="V137" s="965" t="str">
        <f>IFERROR(IF(AND('別紙様式3-2（４・５月）'!O139="",O137&lt;&gt;""),P137,P137*VLOOKUP(AF137,'【参考】数式用4'!$DC$3:$DZ$106,MATCH(N137,'【参考】数式用4'!$DC$2:$DZ$2,0))),"")</f>
        <v/>
      </c>
      <c r="W137" s="972"/>
      <c r="X137" s="937"/>
      <c r="Y137" s="948" t="str">
        <f>IFERROR(IF(OR('別紙様式3-2（４・５月）'!R139="",'別紙様式3-2（４・５月）'!Z139="ベア加算"),"",X137*VLOOKUP(N137,'【参考】数式用'!$AD$2:$AH$27,MATCH(W137,'【参考】数式用'!$K$4:$N$4,0)+1,0)),"")</f>
        <v/>
      </c>
      <c r="Z137" s="948"/>
      <c r="AA137" s="951"/>
      <c r="AB137" s="955"/>
      <c r="AC137" s="996" t="str">
        <f>IFERROR(IF(AND('別紙様式3-2（４・５月）'!O139="",W137&lt;&gt;"",W137&lt;&gt;"―"),X137,X137*VLOOKUP(AG137,'【参考】数式用4'!$DC$3:$DZ$106,MATCH(N137,'【参考】数式用4'!$DC$2:$DZ$2,0))),"")</f>
        <v/>
      </c>
      <c r="AD137" s="998" t="str">
        <f t="shared" si="2"/>
        <v/>
      </c>
      <c r="AE137" s="884" t="str">
        <f t="shared" si="3"/>
        <v/>
      </c>
      <c r="AF137" s="999" t="str">
        <f>IF(O137="","",'別紙様式3-2（４・５月）'!O139&amp;'別紙様式3-2（４・５月）'!P139&amp;'別紙様式3-2（４・５月）'!Q139&amp;"から"&amp;O137)</f>
        <v/>
      </c>
      <c r="AG137" s="999" t="str">
        <f>IF(OR(W137="",W137="―"),"",'別紙様式3-2（４・５月）'!O139&amp;'別紙様式3-2（４・５月）'!P139&amp;'別紙様式3-2（４・５月）'!Q139&amp;"から"&amp;W137)</f>
        <v/>
      </c>
    </row>
    <row r="138" spans="1:33" ht="24.9" customHeight="1">
      <c r="A138" s="894">
        <v>125</v>
      </c>
      <c r="B138" s="742" t="str">
        <f>IF(基本情報入力シート!C177="","",基本情報入力シート!C177)</f>
        <v/>
      </c>
      <c r="C138" s="750"/>
      <c r="D138" s="750"/>
      <c r="E138" s="750"/>
      <c r="F138" s="750"/>
      <c r="G138" s="750"/>
      <c r="H138" s="750"/>
      <c r="I138" s="761"/>
      <c r="J138" s="768" t="str">
        <f>IF(基本情報入力シート!M177="","",基本情報入力シート!M177)</f>
        <v/>
      </c>
      <c r="K138" s="768" t="str">
        <f>IF(基本情報入力シート!R177="","",基本情報入力シート!R177)</f>
        <v/>
      </c>
      <c r="L138" s="768" t="str">
        <f>IF(基本情報入力シート!W177="","",基本情報入力シート!W177)</f>
        <v/>
      </c>
      <c r="M138" s="785" t="str">
        <f>IF(基本情報入力シート!X177="","",基本情報入力シート!X177)</f>
        <v/>
      </c>
      <c r="N138" s="797" t="str">
        <f>IF(基本情報入力シート!Y177="","",基本情報入力シート!Y177)</f>
        <v/>
      </c>
      <c r="O138" s="931"/>
      <c r="P138" s="937"/>
      <c r="Q138" s="941"/>
      <c r="R138" s="948" t="str">
        <f>IFERROR(IF(OR('別紙様式3-2（４・５月）'!R140="",'別紙様式3-2（４・５月）'!Z140="ベア加算"),"",P138*VLOOKUP(N138,'【参考】数式用'!$AD$2:$AH$27,MATCH(O138,'【参考】数式用'!$K$4:$N$4,0)+1,0)),"")</f>
        <v/>
      </c>
      <c r="S138" s="951"/>
      <c r="T138" s="955"/>
      <c r="U138" s="960"/>
      <c r="V138" s="965" t="str">
        <f>IFERROR(IF(AND('別紙様式3-2（４・５月）'!O140="",O138&lt;&gt;""),P138,P138*VLOOKUP(AF138,'【参考】数式用4'!$DC$3:$DZ$106,MATCH(N138,'【参考】数式用4'!$DC$2:$DZ$2,0))),"")</f>
        <v/>
      </c>
      <c r="W138" s="972"/>
      <c r="X138" s="937"/>
      <c r="Y138" s="948" t="str">
        <f>IFERROR(IF(OR('別紙様式3-2（４・５月）'!R140="",'別紙様式3-2（４・５月）'!Z140="ベア加算"),"",X138*VLOOKUP(N138,'【参考】数式用'!$AD$2:$AH$27,MATCH(W138,'【参考】数式用'!$K$4:$N$4,0)+1,0)),"")</f>
        <v/>
      </c>
      <c r="Z138" s="948"/>
      <c r="AA138" s="951"/>
      <c r="AB138" s="955"/>
      <c r="AC138" s="996" t="str">
        <f>IFERROR(IF(AND('別紙様式3-2（４・５月）'!O140="",W138&lt;&gt;"",W138&lt;&gt;"―"),X138,X138*VLOOKUP(AG138,'【参考】数式用4'!$DC$3:$DZ$106,MATCH(N138,'【参考】数式用4'!$DC$2:$DZ$2,0))),"")</f>
        <v/>
      </c>
      <c r="AD138" s="998" t="str">
        <f t="shared" si="2"/>
        <v/>
      </c>
      <c r="AE138" s="884" t="str">
        <f t="shared" si="3"/>
        <v/>
      </c>
      <c r="AF138" s="999" t="str">
        <f>IF(O138="","",'別紙様式3-2（４・５月）'!O140&amp;'別紙様式3-2（４・５月）'!P140&amp;'別紙様式3-2（４・５月）'!Q140&amp;"から"&amp;O138)</f>
        <v/>
      </c>
      <c r="AG138" s="999" t="str">
        <f>IF(OR(W138="",W138="―"),"",'別紙様式3-2（４・５月）'!O140&amp;'別紙様式3-2（４・５月）'!P140&amp;'別紙様式3-2（４・５月）'!Q140&amp;"から"&amp;W138)</f>
        <v/>
      </c>
    </row>
    <row r="139" spans="1:33" ht="24.9" customHeight="1">
      <c r="A139" s="894">
        <v>126</v>
      </c>
      <c r="B139" s="742" t="str">
        <f>IF(基本情報入力シート!C178="","",基本情報入力シート!C178)</f>
        <v/>
      </c>
      <c r="C139" s="750"/>
      <c r="D139" s="750"/>
      <c r="E139" s="750"/>
      <c r="F139" s="750"/>
      <c r="G139" s="750"/>
      <c r="H139" s="750"/>
      <c r="I139" s="761"/>
      <c r="J139" s="768" t="str">
        <f>IF(基本情報入力シート!M178="","",基本情報入力シート!M178)</f>
        <v/>
      </c>
      <c r="K139" s="768" t="str">
        <f>IF(基本情報入力シート!R178="","",基本情報入力シート!R178)</f>
        <v/>
      </c>
      <c r="L139" s="768" t="str">
        <f>IF(基本情報入力シート!W178="","",基本情報入力シート!W178)</f>
        <v/>
      </c>
      <c r="M139" s="785" t="str">
        <f>IF(基本情報入力シート!X178="","",基本情報入力シート!X178)</f>
        <v/>
      </c>
      <c r="N139" s="797" t="str">
        <f>IF(基本情報入力シート!Y178="","",基本情報入力シート!Y178)</f>
        <v/>
      </c>
      <c r="O139" s="931"/>
      <c r="P139" s="937"/>
      <c r="Q139" s="941"/>
      <c r="R139" s="948" t="str">
        <f>IFERROR(IF(OR('別紙様式3-2（４・５月）'!R141="",'別紙様式3-2（４・５月）'!Z141="ベア加算"),"",P139*VLOOKUP(N139,'【参考】数式用'!$AD$2:$AH$27,MATCH(O139,'【参考】数式用'!$K$4:$N$4,0)+1,0)),"")</f>
        <v/>
      </c>
      <c r="S139" s="951"/>
      <c r="T139" s="955"/>
      <c r="U139" s="960"/>
      <c r="V139" s="965" t="str">
        <f>IFERROR(IF(AND('別紙様式3-2（４・５月）'!O141="",O139&lt;&gt;""),P139,P139*VLOOKUP(AF139,'【参考】数式用4'!$DC$3:$DZ$106,MATCH(N139,'【参考】数式用4'!$DC$2:$DZ$2,0))),"")</f>
        <v/>
      </c>
      <c r="W139" s="972"/>
      <c r="X139" s="937"/>
      <c r="Y139" s="948" t="str">
        <f>IFERROR(IF(OR('別紙様式3-2（４・５月）'!R141="",'別紙様式3-2（４・５月）'!Z141="ベア加算"),"",X139*VLOOKUP(N139,'【参考】数式用'!$AD$2:$AH$27,MATCH(W139,'【参考】数式用'!$K$4:$N$4,0)+1,0)),"")</f>
        <v/>
      </c>
      <c r="Z139" s="948"/>
      <c r="AA139" s="951"/>
      <c r="AB139" s="955"/>
      <c r="AC139" s="996" t="str">
        <f>IFERROR(IF(AND('別紙様式3-2（４・５月）'!O141="",W139&lt;&gt;"",W139&lt;&gt;"―"),X139,X139*VLOOKUP(AG139,'【参考】数式用4'!$DC$3:$DZ$106,MATCH(N139,'【参考】数式用4'!$DC$2:$DZ$2,0))),"")</f>
        <v/>
      </c>
      <c r="AD139" s="998" t="str">
        <f t="shared" si="2"/>
        <v/>
      </c>
      <c r="AE139" s="884" t="str">
        <f t="shared" si="3"/>
        <v/>
      </c>
      <c r="AF139" s="999" t="str">
        <f>IF(O139="","",'別紙様式3-2（４・５月）'!O141&amp;'別紙様式3-2（４・５月）'!P141&amp;'別紙様式3-2（４・５月）'!Q141&amp;"から"&amp;O139)</f>
        <v/>
      </c>
      <c r="AG139" s="999" t="str">
        <f>IF(OR(W139="",W139="―"),"",'別紙様式3-2（４・５月）'!O141&amp;'別紙様式3-2（４・５月）'!P141&amp;'別紙様式3-2（４・５月）'!Q141&amp;"から"&amp;W139)</f>
        <v/>
      </c>
    </row>
    <row r="140" spans="1:33" ht="24.9" customHeight="1">
      <c r="A140" s="894">
        <v>127</v>
      </c>
      <c r="B140" s="742" t="str">
        <f>IF(基本情報入力シート!C179="","",基本情報入力シート!C179)</f>
        <v/>
      </c>
      <c r="C140" s="750"/>
      <c r="D140" s="750"/>
      <c r="E140" s="750"/>
      <c r="F140" s="750"/>
      <c r="G140" s="750"/>
      <c r="H140" s="750"/>
      <c r="I140" s="761"/>
      <c r="J140" s="768" t="str">
        <f>IF(基本情報入力シート!M179="","",基本情報入力シート!M179)</f>
        <v/>
      </c>
      <c r="K140" s="768" t="str">
        <f>IF(基本情報入力シート!R179="","",基本情報入力シート!R179)</f>
        <v/>
      </c>
      <c r="L140" s="768" t="str">
        <f>IF(基本情報入力シート!W179="","",基本情報入力シート!W179)</f>
        <v/>
      </c>
      <c r="M140" s="785" t="str">
        <f>IF(基本情報入力シート!X179="","",基本情報入力シート!X179)</f>
        <v/>
      </c>
      <c r="N140" s="797" t="str">
        <f>IF(基本情報入力シート!Y179="","",基本情報入力シート!Y179)</f>
        <v/>
      </c>
      <c r="O140" s="931"/>
      <c r="P140" s="937"/>
      <c r="Q140" s="941"/>
      <c r="R140" s="948" t="str">
        <f>IFERROR(IF(OR('別紙様式3-2（４・５月）'!R142="",'別紙様式3-2（４・５月）'!Z142="ベア加算"),"",P140*VLOOKUP(N140,'【参考】数式用'!$AD$2:$AH$27,MATCH(O140,'【参考】数式用'!$K$4:$N$4,0)+1,0)),"")</f>
        <v/>
      </c>
      <c r="S140" s="951"/>
      <c r="T140" s="955"/>
      <c r="U140" s="960"/>
      <c r="V140" s="965" t="str">
        <f>IFERROR(IF(AND('別紙様式3-2（４・５月）'!O142="",O140&lt;&gt;""),P140,P140*VLOOKUP(AF140,'【参考】数式用4'!$DC$3:$DZ$106,MATCH(N140,'【参考】数式用4'!$DC$2:$DZ$2,0))),"")</f>
        <v/>
      </c>
      <c r="W140" s="972"/>
      <c r="X140" s="937"/>
      <c r="Y140" s="948" t="str">
        <f>IFERROR(IF(OR('別紙様式3-2（４・５月）'!R142="",'別紙様式3-2（４・５月）'!Z142="ベア加算"),"",X140*VLOOKUP(N140,'【参考】数式用'!$AD$2:$AH$27,MATCH(W140,'【参考】数式用'!$K$4:$N$4,0)+1,0)),"")</f>
        <v/>
      </c>
      <c r="Z140" s="948"/>
      <c r="AA140" s="951"/>
      <c r="AB140" s="955"/>
      <c r="AC140" s="996" t="str">
        <f>IFERROR(IF(AND('別紙様式3-2（４・５月）'!O142="",W140&lt;&gt;"",W140&lt;&gt;"―"),X140,X140*VLOOKUP(AG140,'【参考】数式用4'!$DC$3:$DZ$106,MATCH(N140,'【参考】数式用4'!$DC$2:$DZ$2,0))),"")</f>
        <v/>
      </c>
      <c r="AD140" s="998" t="str">
        <f t="shared" si="2"/>
        <v/>
      </c>
      <c r="AE140" s="884" t="str">
        <f t="shared" si="3"/>
        <v/>
      </c>
      <c r="AF140" s="999" t="str">
        <f>IF(O140="","",'別紙様式3-2（４・５月）'!O142&amp;'別紙様式3-2（４・５月）'!P142&amp;'別紙様式3-2（４・５月）'!Q142&amp;"から"&amp;O140)</f>
        <v/>
      </c>
      <c r="AG140" s="999" t="str">
        <f>IF(OR(W140="",W140="―"),"",'別紙様式3-2（４・５月）'!O142&amp;'別紙様式3-2（４・５月）'!P142&amp;'別紙様式3-2（４・５月）'!Q142&amp;"から"&amp;W140)</f>
        <v/>
      </c>
    </row>
    <row r="141" spans="1:33" ht="24.9" customHeight="1">
      <c r="A141" s="894">
        <v>128</v>
      </c>
      <c r="B141" s="742" t="str">
        <f>IF(基本情報入力シート!C180="","",基本情報入力シート!C180)</f>
        <v/>
      </c>
      <c r="C141" s="750"/>
      <c r="D141" s="750"/>
      <c r="E141" s="750"/>
      <c r="F141" s="750"/>
      <c r="G141" s="750"/>
      <c r="H141" s="750"/>
      <c r="I141" s="761"/>
      <c r="J141" s="768" t="str">
        <f>IF(基本情報入力シート!M180="","",基本情報入力シート!M180)</f>
        <v/>
      </c>
      <c r="K141" s="768" t="str">
        <f>IF(基本情報入力シート!R180="","",基本情報入力シート!R180)</f>
        <v/>
      </c>
      <c r="L141" s="768" t="str">
        <f>IF(基本情報入力シート!W180="","",基本情報入力シート!W180)</f>
        <v/>
      </c>
      <c r="M141" s="785" t="str">
        <f>IF(基本情報入力シート!X180="","",基本情報入力シート!X180)</f>
        <v/>
      </c>
      <c r="N141" s="797" t="str">
        <f>IF(基本情報入力シート!Y180="","",基本情報入力シート!Y180)</f>
        <v/>
      </c>
      <c r="O141" s="931"/>
      <c r="P141" s="937"/>
      <c r="Q141" s="941"/>
      <c r="R141" s="948" t="str">
        <f>IFERROR(IF(OR('別紙様式3-2（４・５月）'!R143="",'別紙様式3-2（４・５月）'!Z143="ベア加算"),"",P141*VLOOKUP(N141,'【参考】数式用'!$AD$2:$AH$27,MATCH(O141,'【参考】数式用'!$K$4:$N$4,0)+1,0)),"")</f>
        <v/>
      </c>
      <c r="S141" s="951"/>
      <c r="T141" s="955"/>
      <c r="U141" s="960"/>
      <c r="V141" s="965" t="str">
        <f>IFERROR(IF(AND('別紙様式3-2（４・５月）'!O143="",O141&lt;&gt;""),P141,P141*VLOOKUP(AF141,'【参考】数式用4'!$DC$3:$DZ$106,MATCH(N141,'【参考】数式用4'!$DC$2:$DZ$2,0))),"")</f>
        <v/>
      </c>
      <c r="W141" s="972"/>
      <c r="X141" s="937"/>
      <c r="Y141" s="948" t="str">
        <f>IFERROR(IF(OR('別紙様式3-2（４・５月）'!R143="",'別紙様式3-2（４・５月）'!Z143="ベア加算"),"",X141*VLOOKUP(N141,'【参考】数式用'!$AD$2:$AH$27,MATCH(W141,'【参考】数式用'!$K$4:$N$4,0)+1,0)),"")</f>
        <v/>
      </c>
      <c r="Z141" s="948"/>
      <c r="AA141" s="951"/>
      <c r="AB141" s="955"/>
      <c r="AC141" s="996" t="str">
        <f>IFERROR(IF(AND('別紙様式3-2（４・５月）'!O143="",W141&lt;&gt;"",W141&lt;&gt;"―"),X141,X141*VLOOKUP(AG141,'【参考】数式用4'!$DC$3:$DZ$106,MATCH(N141,'【参考】数式用4'!$DC$2:$DZ$2,0))),"")</f>
        <v/>
      </c>
      <c r="AD141" s="998" t="str">
        <f t="shared" si="2"/>
        <v/>
      </c>
      <c r="AE141" s="884" t="str">
        <f t="shared" si="3"/>
        <v/>
      </c>
      <c r="AF141" s="999" t="str">
        <f>IF(O141="","",'別紙様式3-2（４・５月）'!O143&amp;'別紙様式3-2（４・５月）'!P143&amp;'別紙様式3-2（４・５月）'!Q143&amp;"から"&amp;O141)</f>
        <v/>
      </c>
      <c r="AG141" s="999" t="str">
        <f>IF(OR(W141="",W141="―"),"",'別紙様式3-2（４・５月）'!O143&amp;'別紙様式3-2（４・５月）'!P143&amp;'別紙様式3-2（４・５月）'!Q143&amp;"から"&amp;W141)</f>
        <v/>
      </c>
    </row>
    <row r="142" spans="1:33" ht="24.9" customHeight="1">
      <c r="A142" s="894">
        <v>129</v>
      </c>
      <c r="B142" s="742" t="str">
        <f>IF(基本情報入力シート!C181="","",基本情報入力シート!C181)</f>
        <v/>
      </c>
      <c r="C142" s="750"/>
      <c r="D142" s="750"/>
      <c r="E142" s="750"/>
      <c r="F142" s="750"/>
      <c r="G142" s="750"/>
      <c r="H142" s="750"/>
      <c r="I142" s="761"/>
      <c r="J142" s="768" t="str">
        <f>IF(基本情報入力シート!M181="","",基本情報入力シート!M181)</f>
        <v/>
      </c>
      <c r="K142" s="768" t="str">
        <f>IF(基本情報入力シート!R181="","",基本情報入力シート!R181)</f>
        <v/>
      </c>
      <c r="L142" s="768" t="str">
        <f>IF(基本情報入力シート!W181="","",基本情報入力シート!W181)</f>
        <v/>
      </c>
      <c r="M142" s="785" t="str">
        <f>IF(基本情報入力シート!X181="","",基本情報入力シート!X181)</f>
        <v/>
      </c>
      <c r="N142" s="797" t="str">
        <f>IF(基本情報入力シート!Y181="","",基本情報入力シート!Y181)</f>
        <v/>
      </c>
      <c r="O142" s="931"/>
      <c r="P142" s="937"/>
      <c r="Q142" s="941"/>
      <c r="R142" s="948" t="str">
        <f>IFERROR(IF(OR('別紙様式3-2（４・５月）'!R144="",'別紙様式3-2（４・５月）'!Z144="ベア加算"),"",P142*VLOOKUP(N142,'【参考】数式用'!$AD$2:$AH$27,MATCH(O142,'【参考】数式用'!$K$4:$N$4,0)+1,0)),"")</f>
        <v/>
      </c>
      <c r="S142" s="951"/>
      <c r="T142" s="955"/>
      <c r="U142" s="960"/>
      <c r="V142" s="965" t="str">
        <f>IFERROR(IF(AND('別紙様式3-2（４・５月）'!O144="",O142&lt;&gt;""),P142,P142*VLOOKUP(AF142,'【参考】数式用4'!$DC$3:$DZ$106,MATCH(N142,'【参考】数式用4'!$DC$2:$DZ$2,0))),"")</f>
        <v/>
      </c>
      <c r="W142" s="972"/>
      <c r="X142" s="937"/>
      <c r="Y142" s="948" t="str">
        <f>IFERROR(IF(OR('別紙様式3-2（４・５月）'!R144="",'別紙様式3-2（４・５月）'!Z144="ベア加算"),"",X142*VLOOKUP(N142,'【参考】数式用'!$AD$2:$AH$27,MATCH(W142,'【参考】数式用'!$K$4:$N$4,0)+1,0)),"")</f>
        <v/>
      </c>
      <c r="Z142" s="948"/>
      <c r="AA142" s="951"/>
      <c r="AB142" s="955"/>
      <c r="AC142" s="996" t="str">
        <f>IFERROR(IF(AND('別紙様式3-2（４・５月）'!O144="",W142&lt;&gt;"",W142&lt;&gt;"―"),X142,X142*VLOOKUP(AG142,'【参考】数式用4'!$DC$3:$DZ$106,MATCH(N142,'【参考】数式用4'!$DC$2:$DZ$2,0))),"")</f>
        <v/>
      </c>
      <c r="AD142" s="998" t="str">
        <f t="shared" ref="AD142:AD205" si="4">IF(OR(O142="新加算Ⅰ",O142="新加算Ⅱ",O142="新加算Ⅴ（１）",O142="新加算Ⅴ（２）",O142="新加算Ⅴ（３）",O142="新加算Ⅴ（４）",O142="新加算Ⅴ（５）",O142="新加算Ⅴ（６）",O142="新加算Ⅴ（７）",O142="新加算Ⅴ（９）",O142="新加算Ⅴ（10）",O142="新加算Ⅴ（12）"),IF(AND(N142&lt;&gt;"訪問型サービス（総合事業）",N142&lt;&gt;"通所型サービス（総合事業）",N142&lt;&gt;"（介護予防）短期入所生活介護",N142&lt;&gt;"（介護予防）短期入所療養介護（老健）",N142&lt;&gt;"（介護予防）短期入所療養介護 （病院等（老健以外）)",N142&lt;&gt;"（介護予防）短期入所療養介護（医療院）"),1,""),"")</f>
        <v/>
      </c>
      <c r="AE142" s="884" t="str">
        <f t="shared" ref="AE142:AE205" si="5">IF(OR(W142="新加算Ⅰ",W142="新加算Ⅱ"),IF(AND(N142&lt;&gt;"訪問型サービス（総合事業）",N142&lt;&gt;"通所型サービス（総合事業）",N142&lt;&gt;"（介護予防）短期入所生活介護",N142&lt;&gt;"（介護予防）短期入所療養介護（老健）",N142&lt;&gt;"（介護予防）短期入所療養介護 （病院等（老健以外）)",N142&lt;&gt;"（介護予防）短期入所療養介護（医療院）"),1,""),"")</f>
        <v/>
      </c>
      <c r="AF142" s="999" t="str">
        <f>IF(O142="","",'別紙様式3-2（４・５月）'!O144&amp;'別紙様式3-2（４・５月）'!P144&amp;'別紙様式3-2（４・５月）'!Q144&amp;"から"&amp;O142)</f>
        <v/>
      </c>
      <c r="AG142" s="999" t="str">
        <f>IF(OR(W142="",W142="―"),"",'別紙様式3-2（４・５月）'!O144&amp;'別紙様式3-2（４・５月）'!P144&amp;'別紙様式3-2（４・５月）'!Q144&amp;"から"&amp;W142)</f>
        <v/>
      </c>
    </row>
    <row r="143" spans="1:33" ht="24.9" customHeight="1">
      <c r="A143" s="894">
        <v>130</v>
      </c>
      <c r="B143" s="742" t="str">
        <f>IF(基本情報入力シート!C182="","",基本情報入力シート!C182)</f>
        <v/>
      </c>
      <c r="C143" s="750"/>
      <c r="D143" s="750"/>
      <c r="E143" s="750"/>
      <c r="F143" s="750"/>
      <c r="G143" s="750"/>
      <c r="H143" s="750"/>
      <c r="I143" s="761"/>
      <c r="J143" s="768" t="str">
        <f>IF(基本情報入力シート!M182="","",基本情報入力シート!M182)</f>
        <v/>
      </c>
      <c r="K143" s="768" t="str">
        <f>IF(基本情報入力シート!R182="","",基本情報入力シート!R182)</f>
        <v/>
      </c>
      <c r="L143" s="768" t="str">
        <f>IF(基本情報入力シート!W182="","",基本情報入力シート!W182)</f>
        <v/>
      </c>
      <c r="M143" s="785" t="str">
        <f>IF(基本情報入力シート!X182="","",基本情報入力シート!X182)</f>
        <v/>
      </c>
      <c r="N143" s="797" t="str">
        <f>IF(基本情報入力シート!Y182="","",基本情報入力シート!Y182)</f>
        <v/>
      </c>
      <c r="O143" s="931"/>
      <c r="P143" s="937"/>
      <c r="Q143" s="941"/>
      <c r="R143" s="948" t="str">
        <f>IFERROR(IF(OR('別紙様式3-2（４・５月）'!R145="",'別紙様式3-2（４・５月）'!Z145="ベア加算"),"",P143*VLOOKUP(N143,'【参考】数式用'!$AD$2:$AH$27,MATCH(O143,'【参考】数式用'!$K$4:$N$4,0)+1,0)),"")</f>
        <v/>
      </c>
      <c r="S143" s="951"/>
      <c r="T143" s="955"/>
      <c r="U143" s="960"/>
      <c r="V143" s="965" t="str">
        <f>IFERROR(IF(AND('別紙様式3-2（４・５月）'!O145="",O143&lt;&gt;""),P143,P143*VLOOKUP(AF143,'【参考】数式用4'!$DC$3:$DZ$106,MATCH(N143,'【参考】数式用4'!$DC$2:$DZ$2,0))),"")</f>
        <v/>
      </c>
      <c r="W143" s="972"/>
      <c r="X143" s="937"/>
      <c r="Y143" s="948" t="str">
        <f>IFERROR(IF(OR('別紙様式3-2（４・５月）'!R145="",'別紙様式3-2（４・５月）'!Z145="ベア加算"),"",X143*VLOOKUP(N143,'【参考】数式用'!$AD$2:$AH$27,MATCH(W143,'【参考】数式用'!$K$4:$N$4,0)+1,0)),"")</f>
        <v/>
      </c>
      <c r="Z143" s="948"/>
      <c r="AA143" s="951"/>
      <c r="AB143" s="955"/>
      <c r="AC143" s="996" t="str">
        <f>IFERROR(IF(AND('別紙様式3-2（４・５月）'!O145="",W143&lt;&gt;"",W143&lt;&gt;"―"),X143,X143*VLOOKUP(AG143,'【参考】数式用4'!$DC$3:$DZ$106,MATCH(N143,'【参考】数式用4'!$DC$2:$DZ$2,0))),"")</f>
        <v/>
      </c>
      <c r="AD143" s="998" t="str">
        <f t="shared" si="4"/>
        <v/>
      </c>
      <c r="AE143" s="884" t="str">
        <f t="shared" si="5"/>
        <v/>
      </c>
      <c r="AF143" s="999" t="str">
        <f>IF(O143="","",'別紙様式3-2（４・５月）'!O145&amp;'別紙様式3-2（４・５月）'!P145&amp;'別紙様式3-2（４・５月）'!Q145&amp;"から"&amp;O143)</f>
        <v/>
      </c>
      <c r="AG143" s="999" t="str">
        <f>IF(OR(W143="",W143="―"),"",'別紙様式3-2（４・５月）'!O145&amp;'別紙様式3-2（４・５月）'!P145&amp;'別紙様式3-2（４・５月）'!Q145&amp;"から"&amp;W143)</f>
        <v/>
      </c>
    </row>
    <row r="144" spans="1:33" ht="24.9" customHeight="1">
      <c r="A144" s="894">
        <v>131</v>
      </c>
      <c r="B144" s="742" t="str">
        <f>IF(基本情報入力シート!C183="","",基本情報入力シート!C183)</f>
        <v/>
      </c>
      <c r="C144" s="750"/>
      <c r="D144" s="750"/>
      <c r="E144" s="750"/>
      <c r="F144" s="750"/>
      <c r="G144" s="750"/>
      <c r="H144" s="750"/>
      <c r="I144" s="761"/>
      <c r="J144" s="768" t="str">
        <f>IF(基本情報入力シート!M183="","",基本情報入力シート!M183)</f>
        <v/>
      </c>
      <c r="K144" s="768" t="str">
        <f>IF(基本情報入力シート!R183="","",基本情報入力シート!R183)</f>
        <v/>
      </c>
      <c r="L144" s="768" t="str">
        <f>IF(基本情報入力シート!W183="","",基本情報入力シート!W183)</f>
        <v/>
      </c>
      <c r="M144" s="785" t="str">
        <f>IF(基本情報入力シート!X183="","",基本情報入力シート!X183)</f>
        <v/>
      </c>
      <c r="N144" s="797" t="str">
        <f>IF(基本情報入力シート!Y183="","",基本情報入力シート!Y183)</f>
        <v/>
      </c>
      <c r="O144" s="931"/>
      <c r="P144" s="937"/>
      <c r="Q144" s="941"/>
      <c r="R144" s="948" t="str">
        <f>IFERROR(IF(OR('別紙様式3-2（４・５月）'!R146="",'別紙様式3-2（４・５月）'!Z146="ベア加算"),"",P144*VLOOKUP(N144,'【参考】数式用'!$AD$2:$AH$27,MATCH(O144,'【参考】数式用'!$K$4:$N$4,0)+1,0)),"")</f>
        <v/>
      </c>
      <c r="S144" s="951"/>
      <c r="T144" s="955"/>
      <c r="U144" s="960"/>
      <c r="V144" s="965" t="str">
        <f>IFERROR(IF(AND('別紙様式3-2（４・５月）'!O146="",O144&lt;&gt;""),P144,P144*VLOOKUP(AF144,'【参考】数式用4'!$DC$3:$DZ$106,MATCH(N144,'【参考】数式用4'!$DC$2:$DZ$2,0))),"")</f>
        <v/>
      </c>
      <c r="W144" s="972"/>
      <c r="X144" s="937"/>
      <c r="Y144" s="948" t="str">
        <f>IFERROR(IF(OR('別紙様式3-2（４・５月）'!R146="",'別紙様式3-2（４・５月）'!Z146="ベア加算"),"",X144*VLOOKUP(N144,'【参考】数式用'!$AD$2:$AH$27,MATCH(W144,'【参考】数式用'!$K$4:$N$4,0)+1,0)),"")</f>
        <v/>
      </c>
      <c r="Z144" s="948"/>
      <c r="AA144" s="951"/>
      <c r="AB144" s="955"/>
      <c r="AC144" s="996" t="str">
        <f>IFERROR(IF(AND('別紙様式3-2（４・５月）'!O146="",W144&lt;&gt;"",W144&lt;&gt;"―"),X144,X144*VLOOKUP(AG144,'【参考】数式用4'!$DC$3:$DZ$106,MATCH(N144,'【参考】数式用4'!$DC$2:$DZ$2,0))),"")</f>
        <v/>
      </c>
      <c r="AD144" s="998" t="str">
        <f t="shared" si="4"/>
        <v/>
      </c>
      <c r="AE144" s="884" t="str">
        <f t="shared" si="5"/>
        <v/>
      </c>
      <c r="AF144" s="999" t="str">
        <f>IF(O144="","",'別紙様式3-2（４・５月）'!O146&amp;'別紙様式3-2（４・５月）'!P146&amp;'別紙様式3-2（４・５月）'!Q146&amp;"から"&amp;O144)</f>
        <v/>
      </c>
      <c r="AG144" s="999" t="str">
        <f>IF(OR(W144="",W144="―"),"",'別紙様式3-2（４・５月）'!O146&amp;'別紙様式3-2（４・５月）'!P146&amp;'別紙様式3-2（４・５月）'!Q146&amp;"から"&amp;W144)</f>
        <v/>
      </c>
    </row>
    <row r="145" spans="1:33" ht="24.9" customHeight="1">
      <c r="A145" s="894">
        <v>132</v>
      </c>
      <c r="B145" s="742" t="str">
        <f>IF(基本情報入力シート!C184="","",基本情報入力シート!C184)</f>
        <v/>
      </c>
      <c r="C145" s="750"/>
      <c r="D145" s="750"/>
      <c r="E145" s="750"/>
      <c r="F145" s="750"/>
      <c r="G145" s="750"/>
      <c r="H145" s="750"/>
      <c r="I145" s="761"/>
      <c r="J145" s="768" t="str">
        <f>IF(基本情報入力シート!M184="","",基本情報入力シート!M184)</f>
        <v/>
      </c>
      <c r="K145" s="768" t="str">
        <f>IF(基本情報入力シート!R184="","",基本情報入力シート!R184)</f>
        <v/>
      </c>
      <c r="L145" s="768" t="str">
        <f>IF(基本情報入力シート!W184="","",基本情報入力シート!W184)</f>
        <v/>
      </c>
      <c r="M145" s="785" t="str">
        <f>IF(基本情報入力シート!X184="","",基本情報入力シート!X184)</f>
        <v/>
      </c>
      <c r="N145" s="797" t="str">
        <f>IF(基本情報入力シート!Y184="","",基本情報入力シート!Y184)</f>
        <v/>
      </c>
      <c r="O145" s="931"/>
      <c r="P145" s="937"/>
      <c r="Q145" s="941"/>
      <c r="R145" s="948" t="str">
        <f>IFERROR(IF(OR('別紙様式3-2（４・５月）'!R147="",'別紙様式3-2（４・５月）'!Z147="ベア加算"),"",P145*VLOOKUP(N145,'【参考】数式用'!$AD$2:$AH$27,MATCH(O145,'【参考】数式用'!$K$4:$N$4,0)+1,0)),"")</f>
        <v/>
      </c>
      <c r="S145" s="951"/>
      <c r="T145" s="955"/>
      <c r="U145" s="960"/>
      <c r="V145" s="965" t="str">
        <f>IFERROR(IF(AND('別紙様式3-2（４・５月）'!O147="",O145&lt;&gt;""),P145,P145*VLOOKUP(AF145,'【参考】数式用4'!$DC$3:$DZ$106,MATCH(N145,'【参考】数式用4'!$DC$2:$DZ$2,0))),"")</f>
        <v/>
      </c>
      <c r="W145" s="972"/>
      <c r="X145" s="937"/>
      <c r="Y145" s="948" t="str">
        <f>IFERROR(IF(OR('別紙様式3-2（４・５月）'!R147="",'別紙様式3-2（４・５月）'!Z147="ベア加算"),"",X145*VLOOKUP(N145,'【参考】数式用'!$AD$2:$AH$27,MATCH(W145,'【参考】数式用'!$K$4:$N$4,0)+1,0)),"")</f>
        <v/>
      </c>
      <c r="Z145" s="948"/>
      <c r="AA145" s="951"/>
      <c r="AB145" s="955"/>
      <c r="AC145" s="996" t="str">
        <f>IFERROR(IF(AND('別紙様式3-2（４・５月）'!O147="",W145&lt;&gt;"",W145&lt;&gt;"―"),X145,X145*VLOOKUP(AG145,'【参考】数式用4'!$DC$3:$DZ$106,MATCH(N145,'【参考】数式用4'!$DC$2:$DZ$2,0))),"")</f>
        <v/>
      </c>
      <c r="AD145" s="998" t="str">
        <f t="shared" si="4"/>
        <v/>
      </c>
      <c r="AE145" s="884" t="str">
        <f t="shared" si="5"/>
        <v/>
      </c>
      <c r="AF145" s="999" t="str">
        <f>IF(O145="","",'別紙様式3-2（４・５月）'!O147&amp;'別紙様式3-2（４・５月）'!P147&amp;'別紙様式3-2（４・５月）'!Q147&amp;"から"&amp;O145)</f>
        <v/>
      </c>
      <c r="AG145" s="999" t="str">
        <f>IF(OR(W145="",W145="―"),"",'別紙様式3-2（４・５月）'!O147&amp;'別紙様式3-2（４・５月）'!P147&amp;'別紙様式3-2（４・５月）'!Q147&amp;"から"&amp;W145)</f>
        <v/>
      </c>
    </row>
    <row r="146" spans="1:33" ht="24.9" customHeight="1">
      <c r="A146" s="894">
        <v>133</v>
      </c>
      <c r="B146" s="742" t="str">
        <f>IF(基本情報入力シート!C185="","",基本情報入力シート!C185)</f>
        <v/>
      </c>
      <c r="C146" s="750"/>
      <c r="D146" s="750"/>
      <c r="E146" s="750"/>
      <c r="F146" s="750"/>
      <c r="G146" s="750"/>
      <c r="H146" s="750"/>
      <c r="I146" s="761"/>
      <c r="J146" s="768" t="str">
        <f>IF(基本情報入力シート!M185="","",基本情報入力シート!M185)</f>
        <v/>
      </c>
      <c r="K146" s="768" t="str">
        <f>IF(基本情報入力シート!R185="","",基本情報入力シート!R185)</f>
        <v/>
      </c>
      <c r="L146" s="768" t="str">
        <f>IF(基本情報入力シート!W185="","",基本情報入力シート!W185)</f>
        <v/>
      </c>
      <c r="M146" s="785" t="str">
        <f>IF(基本情報入力シート!X185="","",基本情報入力シート!X185)</f>
        <v/>
      </c>
      <c r="N146" s="797" t="str">
        <f>IF(基本情報入力シート!Y185="","",基本情報入力シート!Y185)</f>
        <v/>
      </c>
      <c r="O146" s="931"/>
      <c r="P146" s="937"/>
      <c r="Q146" s="941"/>
      <c r="R146" s="948" t="str">
        <f>IFERROR(IF(OR('別紙様式3-2（４・５月）'!R148="",'別紙様式3-2（４・５月）'!Z148="ベア加算"),"",P146*VLOOKUP(N146,'【参考】数式用'!$AD$2:$AH$27,MATCH(O146,'【参考】数式用'!$K$4:$N$4,0)+1,0)),"")</f>
        <v/>
      </c>
      <c r="S146" s="951"/>
      <c r="T146" s="955"/>
      <c r="U146" s="960"/>
      <c r="V146" s="965" t="str">
        <f>IFERROR(IF(AND('別紙様式3-2（４・５月）'!O148="",O146&lt;&gt;""),P146,P146*VLOOKUP(AF146,'【参考】数式用4'!$DC$3:$DZ$106,MATCH(N146,'【参考】数式用4'!$DC$2:$DZ$2,0))),"")</f>
        <v/>
      </c>
      <c r="W146" s="972"/>
      <c r="X146" s="937"/>
      <c r="Y146" s="948" t="str">
        <f>IFERROR(IF(OR('別紙様式3-2（４・５月）'!R148="",'別紙様式3-2（４・５月）'!Z148="ベア加算"),"",X146*VLOOKUP(N146,'【参考】数式用'!$AD$2:$AH$27,MATCH(W146,'【参考】数式用'!$K$4:$N$4,0)+1,0)),"")</f>
        <v/>
      </c>
      <c r="Z146" s="948"/>
      <c r="AA146" s="951"/>
      <c r="AB146" s="955"/>
      <c r="AC146" s="996" t="str">
        <f>IFERROR(IF(AND('別紙様式3-2（４・５月）'!O148="",W146&lt;&gt;"",W146&lt;&gt;"―"),X146,X146*VLOOKUP(AG146,'【参考】数式用4'!$DC$3:$DZ$106,MATCH(N146,'【参考】数式用4'!$DC$2:$DZ$2,0))),"")</f>
        <v/>
      </c>
      <c r="AD146" s="998" t="str">
        <f t="shared" si="4"/>
        <v/>
      </c>
      <c r="AE146" s="884" t="str">
        <f t="shared" si="5"/>
        <v/>
      </c>
      <c r="AF146" s="999" t="str">
        <f>IF(O146="","",'別紙様式3-2（４・５月）'!O148&amp;'別紙様式3-2（４・５月）'!P148&amp;'別紙様式3-2（４・５月）'!Q148&amp;"から"&amp;O146)</f>
        <v/>
      </c>
      <c r="AG146" s="999" t="str">
        <f>IF(OR(W146="",W146="―"),"",'別紙様式3-2（４・５月）'!O148&amp;'別紙様式3-2（４・５月）'!P148&amp;'別紙様式3-2（４・５月）'!Q148&amp;"から"&amp;W146)</f>
        <v/>
      </c>
    </row>
    <row r="147" spans="1:33" ht="24.9" customHeight="1">
      <c r="A147" s="894">
        <v>134</v>
      </c>
      <c r="B147" s="742" t="str">
        <f>IF(基本情報入力シート!C186="","",基本情報入力シート!C186)</f>
        <v/>
      </c>
      <c r="C147" s="750"/>
      <c r="D147" s="750"/>
      <c r="E147" s="750"/>
      <c r="F147" s="750"/>
      <c r="G147" s="750"/>
      <c r="H147" s="750"/>
      <c r="I147" s="761"/>
      <c r="J147" s="768" t="str">
        <f>IF(基本情報入力シート!M186="","",基本情報入力シート!M186)</f>
        <v/>
      </c>
      <c r="K147" s="768" t="str">
        <f>IF(基本情報入力シート!R186="","",基本情報入力シート!R186)</f>
        <v/>
      </c>
      <c r="L147" s="768" t="str">
        <f>IF(基本情報入力シート!W186="","",基本情報入力シート!W186)</f>
        <v/>
      </c>
      <c r="M147" s="785" t="str">
        <f>IF(基本情報入力シート!X186="","",基本情報入力シート!X186)</f>
        <v/>
      </c>
      <c r="N147" s="797" t="str">
        <f>IF(基本情報入力シート!Y186="","",基本情報入力シート!Y186)</f>
        <v/>
      </c>
      <c r="O147" s="931"/>
      <c r="P147" s="937"/>
      <c r="Q147" s="941"/>
      <c r="R147" s="948" t="str">
        <f>IFERROR(IF(OR('別紙様式3-2（４・５月）'!R149="",'別紙様式3-2（４・５月）'!Z149="ベア加算"),"",P147*VLOOKUP(N147,'【参考】数式用'!$AD$2:$AH$27,MATCH(O147,'【参考】数式用'!$K$4:$N$4,0)+1,0)),"")</f>
        <v/>
      </c>
      <c r="S147" s="951"/>
      <c r="T147" s="955"/>
      <c r="U147" s="960"/>
      <c r="V147" s="965" t="str">
        <f>IFERROR(IF(AND('別紙様式3-2（４・５月）'!O149="",O147&lt;&gt;""),P147,P147*VLOOKUP(AF147,'【参考】数式用4'!$DC$3:$DZ$106,MATCH(N147,'【参考】数式用4'!$DC$2:$DZ$2,0))),"")</f>
        <v/>
      </c>
      <c r="W147" s="972"/>
      <c r="X147" s="937"/>
      <c r="Y147" s="948" t="str">
        <f>IFERROR(IF(OR('別紙様式3-2（４・５月）'!R149="",'別紙様式3-2（４・５月）'!Z149="ベア加算"),"",X147*VLOOKUP(N147,'【参考】数式用'!$AD$2:$AH$27,MATCH(W147,'【参考】数式用'!$K$4:$N$4,0)+1,0)),"")</f>
        <v/>
      </c>
      <c r="Z147" s="948"/>
      <c r="AA147" s="951"/>
      <c r="AB147" s="955"/>
      <c r="AC147" s="996" t="str">
        <f>IFERROR(IF(AND('別紙様式3-2（４・５月）'!O149="",W147&lt;&gt;"",W147&lt;&gt;"―"),X147,X147*VLOOKUP(AG147,'【参考】数式用4'!$DC$3:$DZ$106,MATCH(N147,'【参考】数式用4'!$DC$2:$DZ$2,0))),"")</f>
        <v/>
      </c>
      <c r="AD147" s="998" t="str">
        <f t="shared" si="4"/>
        <v/>
      </c>
      <c r="AE147" s="884" t="str">
        <f t="shared" si="5"/>
        <v/>
      </c>
      <c r="AF147" s="999" t="str">
        <f>IF(O147="","",'別紙様式3-2（４・５月）'!O149&amp;'別紙様式3-2（４・５月）'!P149&amp;'別紙様式3-2（４・５月）'!Q149&amp;"から"&amp;O147)</f>
        <v/>
      </c>
      <c r="AG147" s="999" t="str">
        <f>IF(OR(W147="",W147="―"),"",'別紙様式3-2（４・５月）'!O149&amp;'別紙様式3-2（４・５月）'!P149&amp;'別紙様式3-2（４・５月）'!Q149&amp;"から"&amp;W147)</f>
        <v/>
      </c>
    </row>
    <row r="148" spans="1:33" ht="24.9" customHeight="1">
      <c r="A148" s="894">
        <v>135</v>
      </c>
      <c r="B148" s="742" t="str">
        <f>IF(基本情報入力シート!C187="","",基本情報入力シート!C187)</f>
        <v/>
      </c>
      <c r="C148" s="750"/>
      <c r="D148" s="750"/>
      <c r="E148" s="750"/>
      <c r="F148" s="750"/>
      <c r="G148" s="750"/>
      <c r="H148" s="750"/>
      <c r="I148" s="761"/>
      <c r="J148" s="768" t="str">
        <f>IF(基本情報入力シート!M187="","",基本情報入力シート!M187)</f>
        <v/>
      </c>
      <c r="K148" s="768" t="str">
        <f>IF(基本情報入力シート!R187="","",基本情報入力シート!R187)</f>
        <v/>
      </c>
      <c r="L148" s="768" t="str">
        <f>IF(基本情報入力シート!W187="","",基本情報入力シート!W187)</f>
        <v/>
      </c>
      <c r="M148" s="785" t="str">
        <f>IF(基本情報入力シート!X187="","",基本情報入力シート!X187)</f>
        <v/>
      </c>
      <c r="N148" s="797" t="str">
        <f>IF(基本情報入力シート!Y187="","",基本情報入力シート!Y187)</f>
        <v/>
      </c>
      <c r="O148" s="931"/>
      <c r="P148" s="937"/>
      <c r="Q148" s="941"/>
      <c r="R148" s="948" t="str">
        <f>IFERROR(IF(OR('別紙様式3-2（４・５月）'!R150="",'別紙様式3-2（４・５月）'!Z150="ベア加算"),"",P148*VLOOKUP(N148,'【参考】数式用'!$AD$2:$AH$27,MATCH(O148,'【参考】数式用'!$K$4:$N$4,0)+1,0)),"")</f>
        <v/>
      </c>
      <c r="S148" s="951"/>
      <c r="T148" s="955"/>
      <c r="U148" s="960"/>
      <c r="V148" s="965" t="str">
        <f>IFERROR(IF(AND('別紙様式3-2（４・５月）'!O150="",O148&lt;&gt;""),P148,P148*VLOOKUP(AF148,'【参考】数式用4'!$DC$3:$DZ$106,MATCH(N148,'【参考】数式用4'!$DC$2:$DZ$2,0))),"")</f>
        <v/>
      </c>
      <c r="W148" s="972"/>
      <c r="X148" s="937"/>
      <c r="Y148" s="948" t="str">
        <f>IFERROR(IF(OR('別紙様式3-2（４・５月）'!R150="",'別紙様式3-2（４・５月）'!Z150="ベア加算"),"",X148*VLOOKUP(N148,'【参考】数式用'!$AD$2:$AH$27,MATCH(W148,'【参考】数式用'!$K$4:$N$4,0)+1,0)),"")</f>
        <v/>
      </c>
      <c r="Z148" s="948"/>
      <c r="AA148" s="951"/>
      <c r="AB148" s="955"/>
      <c r="AC148" s="996" t="str">
        <f>IFERROR(IF(AND('別紙様式3-2（４・５月）'!O150="",W148&lt;&gt;"",W148&lt;&gt;"―"),X148,X148*VLOOKUP(AG148,'【参考】数式用4'!$DC$3:$DZ$106,MATCH(N148,'【参考】数式用4'!$DC$2:$DZ$2,0))),"")</f>
        <v/>
      </c>
      <c r="AD148" s="998" t="str">
        <f t="shared" si="4"/>
        <v/>
      </c>
      <c r="AE148" s="884" t="str">
        <f t="shared" si="5"/>
        <v/>
      </c>
      <c r="AF148" s="999" t="str">
        <f>IF(O148="","",'別紙様式3-2（４・５月）'!O150&amp;'別紙様式3-2（４・５月）'!P150&amp;'別紙様式3-2（４・５月）'!Q150&amp;"から"&amp;O148)</f>
        <v/>
      </c>
      <c r="AG148" s="999" t="str">
        <f>IF(OR(W148="",W148="―"),"",'別紙様式3-2（４・５月）'!O150&amp;'別紙様式3-2（４・５月）'!P150&amp;'別紙様式3-2（４・５月）'!Q150&amp;"から"&amp;W148)</f>
        <v/>
      </c>
    </row>
    <row r="149" spans="1:33" ht="24.9" customHeight="1">
      <c r="A149" s="894">
        <v>136</v>
      </c>
      <c r="B149" s="742" t="str">
        <f>IF(基本情報入力シート!C188="","",基本情報入力シート!C188)</f>
        <v/>
      </c>
      <c r="C149" s="750"/>
      <c r="D149" s="750"/>
      <c r="E149" s="750"/>
      <c r="F149" s="750"/>
      <c r="G149" s="750"/>
      <c r="H149" s="750"/>
      <c r="I149" s="761"/>
      <c r="J149" s="768" t="str">
        <f>IF(基本情報入力シート!M188="","",基本情報入力シート!M188)</f>
        <v/>
      </c>
      <c r="K149" s="768" t="str">
        <f>IF(基本情報入力シート!R188="","",基本情報入力シート!R188)</f>
        <v/>
      </c>
      <c r="L149" s="768" t="str">
        <f>IF(基本情報入力シート!W188="","",基本情報入力シート!W188)</f>
        <v/>
      </c>
      <c r="M149" s="785" t="str">
        <f>IF(基本情報入力シート!X188="","",基本情報入力シート!X188)</f>
        <v/>
      </c>
      <c r="N149" s="797" t="str">
        <f>IF(基本情報入力シート!Y188="","",基本情報入力シート!Y188)</f>
        <v/>
      </c>
      <c r="O149" s="931"/>
      <c r="P149" s="937"/>
      <c r="Q149" s="941"/>
      <c r="R149" s="948" t="str">
        <f>IFERROR(IF(OR('別紙様式3-2（４・５月）'!R151="",'別紙様式3-2（４・５月）'!Z151="ベア加算"),"",P149*VLOOKUP(N149,'【参考】数式用'!$AD$2:$AH$27,MATCH(O149,'【参考】数式用'!$K$4:$N$4,0)+1,0)),"")</f>
        <v/>
      </c>
      <c r="S149" s="951"/>
      <c r="T149" s="955"/>
      <c r="U149" s="960"/>
      <c r="V149" s="965" t="str">
        <f>IFERROR(IF(AND('別紙様式3-2（４・５月）'!O151="",O149&lt;&gt;""),P149,P149*VLOOKUP(AF149,'【参考】数式用4'!$DC$3:$DZ$106,MATCH(N149,'【参考】数式用4'!$DC$2:$DZ$2,0))),"")</f>
        <v/>
      </c>
      <c r="W149" s="972"/>
      <c r="X149" s="937"/>
      <c r="Y149" s="948" t="str">
        <f>IFERROR(IF(OR('別紙様式3-2（４・５月）'!R151="",'別紙様式3-2（４・５月）'!Z151="ベア加算"),"",X149*VLOOKUP(N149,'【参考】数式用'!$AD$2:$AH$27,MATCH(W149,'【参考】数式用'!$K$4:$N$4,0)+1,0)),"")</f>
        <v/>
      </c>
      <c r="Z149" s="948"/>
      <c r="AA149" s="951"/>
      <c r="AB149" s="955"/>
      <c r="AC149" s="996" t="str">
        <f>IFERROR(IF(AND('別紙様式3-2（４・５月）'!O151="",W149&lt;&gt;"",W149&lt;&gt;"―"),X149,X149*VLOOKUP(AG149,'【参考】数式用4'!$DC$3:$DZ$106,MATCH(N149,'【参考】数式用4'!$DC$2:$DZ$2,0))),"")</f>
        <v/>
      </c>
      <c r="AD149" s="998" t="str">
        <f t="shared" si="4"/>
        <v/>
      </c>
      <c r="AE149" s="884" t="str">
        <f t="shared" si="5"/>
        <v/>
      </c>
      <c r="AF149" s="999" t="str">
        <f>IF(O149="","",'別紙様式3-2（４・５月）'!O151&amp;'別紙様式3-2（４・５月）'!P151&amp;'別紙様式3-2（４・５月）'!Q151&amp;"から"&amp;O149)</f>
        <v/>
      </c>
      <c r="AG149" s="999" t="str">
        <f>IF(OR(W149="",W149="―"),"",'別紙様式3-2（４・５月）'!O151&amp;'別紙様式3-2（４・５月）'!P151&amp;'別紙様式3-2（４・５月）'!Q151&amp;"から"&amp;W149)</f>
        <v/>
      </c>
    </row>
    <row r="150" spans="1:33" ht="24.9" customHeight="1">
      <c r="A150" s="894">
        <v>137</v>
      </c>
      <c r="B150" s="742" t="str">
        <f>IF(基本情報入力シート!C189="","",基本情報入力シート!C189)</f>
        <v/>
      </c>
      <c r="C150" s="750"/>
      <c r="D150" s="750"/>
      <c r="E150" s="750"/>
      <c r="F150" s="750"/>
      <c r="G150" s="750"/>
      <c r="H150" s="750"/>
      <c r="I150" s="761"/>
      <c r="J150" s="768" t="str">
        <f>IF(基本情報入力シート!M189="","",基本情報入力シート!M189)</f>
        <v/>
      </c>
      <c r="K150" s="768" t="str">
        <f>IF(基本情報入力シート!R189="","",基本情報入力シート!R189)</f>
        <v/>
      </c>
      <c r="L150" s="768" t="str">
        <f>IF(基本情報入力シート!W189="","",基本情報入力シート!W189)</f>
        <v/>
      </c>
      <c r="M150" s="785" t="str">
        <f>IF(基本情報入力シート!X189="","",基本情報入力シート!X189)</f>
        <v/>
      </c>
      <c r="N150" s="797" t="str">
        <f>IF(基本情報入力シート!Y189="","",基本情報入力シート!Y189)</f>
        <v/>
      </c>
      <c r="O150" s="931"/>
      <c r="P150" s="937"/>
      <c r="Q150" s="941"/>
      <c r="R150" s="948" t="str">
        <f>IFERROR(IF(OR('別紙様式3-2（４・５月）'!R152="",'別紙様式3-2（４・５月）'!Z152="ベア加算"),"",P150*VLOOKUP(N150,'【参考】数式用'!$AD$2:$AH$27,MATCH(O150,'【参考】数式用'!$K$4:$N$4,0)+1,0)),"")</f>
        <v/>
      </c>
      <c r="S150" s="951"/>
      <c r="T150" s="955"/>
      <c r="U150" s="960"/>
      <c r="V150" s="965" t="str">
        <f>IFERROR(IF(AND('別紙様式3-2（４・５月）'!O152="",O150&lt;&gt;""),P150,P150*VLOOKUP(AF150,'【参考】数式用4'!$DC$3:$DZ$106,MATCH(N150,'【参考】数式用4'!$DC$2:$DZ$2,0))),"")</f>
        <v/>
      </c>
      <c r="W150" s="972"/>
      <c r="X150" s="937"/>
      <c r="Y150" s="948" t="str">
        <f>IFERROR(IF(OR('別紙様式3-2（４・５月）'!R152="",'別紙様式3-2（４・５月）'!Z152="ベア加算"),"",X150*VLOOKUP(N150,'【参考】数式用'!$AD$2:$AH$27,MATCH(W150,'【参考】数式用'!$K$4:$N$4,0)+1,0)),"")</f>
        <v/>
      </c>
      <c r="Z150" s="948"/>
      <c r="AA150" s="951"/>
      <c r="AB150" s="955"/>
      <c r="AC150" s="996" t="str">
        <f>IFERROR(IF(AND('別紙様式3-2（４・５月）'!O152="",W150&lt;&gt;"",W150&lt;&gt;"―"),X150,X150*VLOOKUP(AG150,'【参考】数式用4'!$DC$3:$DZ$106,MATCH(N150,'【参考】数式用4'!$DC$2:$DZ$2,0))),"")</f>
        <v/>
      </c>
      <c r="AD150" s="998" t="str">
        <f t="shared" si="4"/>
        <v/>
      </c>
      <c r="AE150" s="884" t="str">
        <f t="shared" si="5"/>
        <v/>
      </c>
      <c r="AF150" s="999" t="str">
        <f>IF(O150="","",'別紙様式3-2（４・５月）'!O152&amp;'別紙様式3-2（４・５月）'!P152&amp;'別紙様式3-2（４・５月）'!Q152&amp;"から"&amp;O150)</f>
        <v/>
      </c>
      <c r="AG150" s="999" t="str">
        <f>IF(OR(W150="",W150="―"),"",'別紙様式3-2（４・５月）'!O152&amp;'別紙様式3-2（４・５月）'!P152&amp;'別紙様式3-2（４・５月）'!Q152&amp;"から"&amp;W150)</f>
        <v/>
      </c>
    </row>
    <row r="151" spans="1:33" ht="24.9" customHeight="1">
      <c r="A151" s="894">
        <v>138</v>
      </c>
      <c r="B151" s="742" t="str">
        <f>IF(基本情報入力シート!C190="","",基本情報入力シート!C190)</f>
        <v/>
      </c>
      <c r="C151" s="750"/>
      <c r="D151" s="750"/>
      <c r="E151" s="750"/>
      <c r="F151" s="750"/>
      <c r="G151" s="750"/>
      <c r="H151" s="750"/>
      <c r="I151" s="761"/>
      <c r="J151" s="768" t="str">
        <f>IF(基本情報入力シート!M190="","",基本情報入力シート!M190)</f>
        <v/>
      </c>
      <c r="K151" s="768" t="str">
        <f>IF(基本情報入力シート!R190="","",基本情報入力シート!R190)</f>
        <v/>
      </c>
      <c r="L151" s="768" t="str">
        <f>IF(基本情報入力シート!W190="","",基本情報入力シート!W190)</f>
        <v/>
      </c>
      <c r="M151" s="785" t="str">
        <f>IF(基本情報入力シート!X190="","",基本情報入力シート!X190)</f>
        <v/>
      </c>
      <c r="N151" s="797" t="str">
        <f>IF(基本情報入力シート!Y190="","",基本情報入力シート!Y190)</f>
        <v/>
      </c>
      <c r="O151" s="931"/>
      <c r="P151" s="937"/>
      <c r="Q151" s="941"/>
      <c r="R151" s="948" t="str">
        <f>IFERROR(IF(OR('別紙様式3-2（４・５月）'!R153="",'別紙様式3-2（４・５月）'!Z153="ベア加算"),"",P151*VLOOKUP(N151,'【参考】数式用'!$AD$2:$AH$27,MATCH(O151,'【参考】数式用'!$K$4:$N$4,0)+1,0)),"")</f>
        <v/>
      </c>
      <c r="S151" s="951"/>
      <c r="T151" s="955"/>
      <c r="U151" s="960"/>
      <c r="V151" s="965" t="str">
        <f>IFERROR(IF(AND('別紙様式3-2（４・５月）'!O153="",O151&lt;&gt;""),P151,P151*VLOOKUP(AF151,'【参考】数式用4'!$DC$3:$DZ$106,MATCH(N151,'【参考】数式用4'!$DC$2:$DZ$2,0))),"")</f>
        <v/>
      </c>
      <c r="W151" s="972"/>
      <c r="X151" s="937"/>
      <c r="Y151" s="948" t="str">
        <f>IFERROR(IF(OR('別紙様式3-2（４・５月）'!R153="",'別紙様式3-2（４・５月）'!Z153="ベア加算"),"",X151*VLOOKUP(N151,'【参考】数式用'!$AD$2:$AH$27,MATCH(W151,'【参考】数式用'!$K$4:$N$4,0)+1,0)),"")</f>
        <v/>
      </c>
      <c r="Z151" s="948"/>
      <c r="AA151" s="951"/>
      <c r="AB151" s="955"/>
      <c r="AC151" s="996" t="str">
        <f>IFERROR(IF(AND('別紙様式3-2（４・５月）'!O153="",W151&lt;&gt;"",W151&lt;&gt;"―"),X151,X151*VLOOKUP(AG151,'【参考】数式用4'!$DC$3:$DZ$106,MATCH(N151,'【参考】数式用4'!$DC$2:$DZ$2,0))),"")</f>
        <v/>
      </c>
      <c r="AD151" s="998" t="str">
        <f t="shared" si="4"/>
        <v/>
      </c>
      <c r="AE151" s="884" t="str">
        <f t="shared" si="5"/>
        <v/>
      </c>
      <c r="AF151" s="999" t="str">
        <f>IF(O151="","",'別紙様式3-2（４・５月）'!O153&amp;'別紙様式3-2（４・５月）'!P153&amp;'別紙様式3-2（４・５月）'!Q153&amp;"から"&amp;O151)</f>
        <v/>
      </c>
      <c r="AG151" s="999" t="str">
        <f>IF(OR(W151="",W151="―"),"",'別紙様式3-2（４・５月）'!O153&amp;'別紙様式3-2（４・５月）'!P153&amp;'別紙様式3-2（４・５月）'!Q153&amp;"から"&amp;W151)</f>
        <v/>
      </c>
    </row>
    <row r="152" spans="1:33" ht="24.9" customHeight="1">
      <c r="A152" s="894">
        <v>139</v>
      </c>
      <c r="B152" s="742" t="str">
        <f>IF(基本情報入力シート!C191="","",基本情報入力シート!C191)</f>
        <v/>
      </c>
      <c r="C152" s="750"/>
      <c r="D152" s="750"/>
      <c r="E152" s="750"/>
      <c r="F152" s="750"/>
      <c r="G152" s="750"/>
      <c r="H152" s="750"/>
      <c r="I152" s="761"/>
      <c r="J152" s="768" t="str">
        <f>IF(基本情報入力シート!M191="","",基本情報入力シート!M191)</f>
        <v/>
      </c>
      <c r="K152" s="768" t="str">
        <f>IF(基本情報入力シート!R191="","",基本情報入力シート!R191)</f>
        <v/>
      </c>
      <c r="L152" s="768" t="str">
        <f>IF(基本情報入力シート!W191="","",基本情報入力シート!W191)</f>
        <v/>
      </c>
      <c r="M152" s="785" t="str">
        <f>IF(基本情報入力シート!X191="","",基本情報入力シート!X191)</f>
        <v/>
      </c>
      <c r="N152" s="797" t="str">
        <f>IF(基本情報入力シート!Y191="","",基本情報入力シート!Y191)</f>
        <v/>
      </c>
      <c r="O152" s="931"/>
      <c r="P152" s="937"/>
      <c r="Q152" s="941"/>
      <c r="R152" s="948" t="str">
        <f>IFERROR(IF(OR('別紙様式3-2（４・５月）'!R154="",'別紙様式3-2（４・５月）'!Z154="ベア加算"),"",P152*VLOOKUP(N152,'【参考】数式用'!$AD$2:$AH$27,MATCH(O152,'【参考】数式用'!$K$4:$N$4,0)+1,0)),"")</f>
        <v/>
      </c>
      <c r="S152" s="951"/>
      <c r="T152" s="955"/>
      <c r="U152" s="960"/>
      <c r="V152" s="965" t="str">
        <f>IFERROR(IF(AND('別紙様式3-2（４・５月）'!O154="",O152&lt;&gt;""),P152,P152*VLOOKUP(AF152,'【参考】数式用4'!$DC$3:$DZ$106,MATCH(N152,'【参考】数式用4'!$DC$2:$DZ$2,0))),"")</f>
        <v/>
      </c>
      <c r="W152" s="972"/>
      <c r="X152" s="937"/>
      <c r="Y152" s="948" t="str">
        <f>IFERROR(IF(OR('別紙様式3-2（４・５月）'!R154="",'別紙様式3-2（４・５月）'!Z154="ベア加算"),"",X152*VLOOKUP(N152,'【参考】数式用'!$AD$2:$AH$27,MATCH(W152,'【参考】数式用'!$K$4:$N$4,0)+1,0)),"")</f>
        <v/>
      </c>
      <c r="Z152" s="948"/>
      <c r="AA152" s="951"/>
      <c r="AB152" s="955"/>
      <c r="AC152" s="996" t="str">
        <f>IFERROR(IF(AND('別紙様式3-2（４・５月）'!O154="",W152&lt;&gt;"",W152&lt;&gt;"―"),X152,X152*VLOOKUP(AG152,'【参考】数式用4'!$DC$3:$DZ$106,MATCH(N152,'【参考】数式用4'!$DC$2:$DZ$2,0))),"")</f>
        <v/>
      </c>
      <c r="AD152" s="998" t="str">
        <f t="shared" si="4"/>
        <v/>
      </c>
      <c r="AE152" s="884" t="str">
        <f t="shared" si="5"/>
        <v/>
      </c>
      <c r="AF152" s="999" t="str">
        <f>IF(O152="","",'別紙様式3-2（４・５月）'!O154&amp;'別紙様式3-2（４・５月）'!P154&amp;'別紙様式3-2（４・５月）'!Q154&amp;"から"&amp;O152)</f>
        <v/>
      </c>
      <c r="AG152" s="999" t="str">
        <f>IF(OR(W152="",W152="―"),"",'別紙様式3-2（４・５月）'!O154&amp;'別紙様式3-2（４・５月）'!P154&amp;'別紙様式3-2（４・５月）'!Q154&amp;"から"&amp;W152)</f>
        <v/>
      </c>
    </row>
    <row r="153" spans="1:33" ht="24.9" customHeight="1">
      <c r="A153" s="894">
        <v>140</v>
      </c>
      <c r="B153" s="742" t="str">
        <f>IF(基本情報入力シート!C192="","",基本情報入力シート!C192)</f>
        <v/>
      </c>
      <c r="C153" s="750"/>
      <c r="D153" s="750"/>
      <c r="E153" s="750"/>
      <c r="F153" s="750"/>
      <c r="G153" s="750"/>
      <c r="H153" s="750"/>
      <c r="I153" s="761"/>
      <c r="J153" s="768" t="str">
        <f>IF(基本情報入力シート!M192="","",基本情報入力シート!M192)</f>
        <v/>
      </c>
      <c r="K153" s="768" t="str">
        <f>IF(基本情報入力シート!R192="","",基本情報入力シート!R192)</f>
        <v/>
      </c>
      <c r="L153" s="768" t="str">
        <f>IF(基本情報入力シート!W192="","",基本情報入力シート!W192)</f>
        <v/>
      </c>
      <c r="M153" s="785" t="str">
        <f>IF(基本情報入力シート!X192="","",基本情報入力シート!X192)</f>
        <v/>
      </c>
      <c r="N153" s="797" t="str">
        <f>IF(基本情報入力シート!Y192="","",基本情報入力シート!Y192)</f>
        <v/>
      </c>
      <c r="O153" s="931"/>
      <c r="P153" s="937"/>
      <c r="Q153" s="941"/>
      <c r="R153" s="948" t="str">
        <f>IFERROR(IF(OR('別紙様式3-2（４・５月）'!R155="",'別紙様式3-2（４・５月）'!Z155="ベア加算"),"",P153*VLOOKUP(N153,'【参考】数式用'!$AD$2:$AH$27,MATCH(O153,'【参考】数式用'!$K$4:$N$4,0)+1,0)),"")</f>
        <v/>
      </c>
      <c r="S153" s="951"/>
      <c r="T153" s="955"/>
      <c r="U153" s="960"/>
      <c r="V153" s="965" t="str">
        <f>IFERROR(IF(AND('別紙様式3-2（４・５月）'!O155="",O153&lt;&gt;""),P153,P153*VLOOKUP(AF153,'【参考】数式用4'!$DC$3:$DZ$106,MATCH(N153,'【参考】数式用4'!$DC$2:$DZ$2,0))),"")</f>
        <v/>
      </c>
      <c r="W153" s="972"/>
      <c r="X153" s="937"/>
      <c r="Y153" s="948" t="str">
        <f>IFERROR(IF(OR('別紙様式3-2（４・５月）'!R155="",'別紙様式3-2（４・５月）'!Z155="ベア加算"),"",X153*VLOOKUP(N153,'【参考】数式用'!$AD$2:$AH$27,MATCH(W153,'【参考】数式用'!$K$4:$N$4,0)+1,0)),"")</f>
        <v/>
      </c>
      <c r="Z153" s="948"/>
      <c r="AA153" s="951"/>
      <c r="AB153" s="955"/>
      <c r="AC153" s="996" t="str">
        <f>IFERROR(IF(AND('別紙様式3-2（４・５月）'!O155="",W153&lt;&gt;"",W153&lt;&gt;"―"),X153,X153*VLOOKUP(AG153,'【参考】数式用4'!$DC$3:$DZ$106,MATCH(N153,'【参考】数式用4'!$DC$2:$DZ$2,0))),"")</f>
        <v/>
      </c>
      <c r="AD153" s="998" t="str">
        <f t="shared" si="4"/>
        <v/>
      </c>
      <c r="AE153" s="884" t="str">
        <f t="shared" si="5"/>
        <v/>
      </c>
      <c r="AF153" s="999" t="str">
        <f>IF(O153="","",'別紙様式3-2（４・５月）'!O155&amp;'別紙様式3-2（４・５月）'!P155&amp;'別紙様式3-2（４・５月）'!Q155&amp;"から"&amp;O153)</f>
        <v/>
      </c>
      <c r="AG153" s="999" t="str">
        <f>IF(OR(W153="",W153="―"),"",'別紙様式3-2（４・５月）'!O155&amp;'別紙様式3-2（４・５月）'!P155&amp;'別紙様式3-2（４・５月）'!Q155&amp;"から"&amp;W153)</f>
        <v/>
      </c>
    </row>
    <row r="154" spans="1:33" ht="24.9" customHeight="1">
      <c r="A154" s="894">
        <v>141</v>
      </c>
      <c r="B154" s="742" t="str">
        <f>IF(基本情報入力シート!C193="","",基本情報入力シート!C193)</f>
        <v/>
      </c>
      <c r="C154" s="750"/>
      <c r="D154" s="750"/>
      <c r="E154" s="750"/>
      <c r="F154" s="750"/>
      <c r="G154" s="750"/>
      <c r="H154" s="750"/>
      <c r="I154" s="761"/>
      <c r="J154" s="768" t="str">
        <f>IF(基本情報入力シート!M193="","",基本情報入力シート!M193)</f>
        <v/>
      </c>
      <c r="K154" s="768" t="str">
        <f>IF(基本情報入力シート!R193="","",基本情報入力シート!R193)</f>
        <v/>
      </c>
      <c r="L154" s="768" t="str">
        <f>IF(基本情報入力シート!W193="","",基本情報入力シート!W193)</f>
        <v/>
      </c>
      <c r="M154" s="785" t="str">
        <f>IF(基本情報入力シート!X193="","",基本情報入力シート!X193)</f>
        <v/>
      </c>
      <c r="N154" s="797" t="str">
        <f>IF(基本情報入力シート!Y193="","",基本情報入力シート!Y193)</f>
        <v/>
      </c>
      <c r="O154" s="931"/>
      <c r="P154" s="937"/>
      <c r="Q154" s="941"/>
      <c r="R154" s="948" t="str">
        <f>IFERROR(IF(OR('別紙様式3-2（４・５月）'!R156="",'別紙様式3-2（４・５月）'!Z156="ベア加算"),"",P154*VLOOKUP(N154,'【参考】数式用'!$AD$2:$AH$27,MATCH(O154,'【参考】数式用'!$K$4:$N$4,0)+1,0)),"")</f>
        <v/>
      </c>
      <c r="S154" s="951"/>
      <c r="T154" s="955"/>
      <c r="U154" s="960"/>
      <c r="V154" s="965" t="str">
        <f>IFERROR(IF(AND('別紙様式3-2（４・５月）'!O156="",O154&lt;&gt;""),P154,P154*VLOOKUP(AF154,'【参考】数式用4'!$DC$3:$DZ$106,MATCH(N154,'【参考】数式用4'!$DC$2:$DZ$2,0))),"")</f>
        <v/>
      </c>
      <c r="W154" s="972"/>
      <c r="X154" s="937"/>
      <c r="Y154" s="948" t="str">
        <f>IFERROR(IF(OR('別紙様式3-2（４・５月）'!R156="",'別紙様式3-2（４・５月）'!Z156="ベア加算"),"",X154*VLOOKUP(N154,'【参考】数式用'!$AD$2:$AH$27,MATCH(W154,'【参考】数式用'!$K$4:$N$4,0)+1,0)),"")</f>
        <v/>
      </c>
      <c r="Z154" s="948"/>
      <c r="AA154" s="951"/>
      <c r="AB154" s="955"/>
      <c r="AC154" s="996" t="str">
        <f>IFERROR(IF(AND('別紙様式3-2（４・５月）'!O156="",W154&lt;&gt;"",W154&lt;&gt;"―"),X154,X154*VLOOKUP(AG154,'【参考】数式用4'!$DC$3:$DZ$106,MATCH(N154,'【参考】数式用4'!$DC$2:$DZ$2,0))),"")</f>
        <v/>
      </c>
      <c r="AD154" s="998" t="str">
        <f t="shared" si="4"/>
        <v/>
      </c>
      <c r="AE154" s="884" t="str">
        <f t="shared" si="5"/>
        <v/>
      </c>
      <c r="AF154" s="999" t="str">
        <f>IF(O154="","",'別紙様式3-2（４・５月）'!O156&amp;'別紙様式3-2（４・５月）'!P156&amp;'別紙様式3-2（４・５月）'!Q156&amp;"から"&amp;O154)</f>
        <v/>
      </c>
      <c r="AG154" s="999" t="str">
        <f>IF(OR(W154="",W154="―"),"",'別紙様式3-2（４・５月）'!O156&amp;'別紙様式3-2（４・５月）'!P156&amp;'別紙様式3-2（４・５月）'!Q156&amp;"から"&amp;W154)</f>
        <v/>
      </c>
    </row>
    <row r="155" spans="1:33" ht="24.9" customHeight="1">
      <c r="A155" s="894">
        <v>142</v>
      </c>
      <c r="B155" s="742" t="str">
        <f>IF(基本情報入力シート!C194="","",基本情報入力シート!C194)</f>
        <v/>
      </c>
      <c r="C155" s="750"/>
      <c r="D155" s="750"/>
      <c r="E155" s="750"/>
      <c r="F155" s="750"/>
      <c r="G155" s="750"/>
      <c r="H155" s="750"/>
      <c r="I155" s="761"/>
      <c r="J155" s="768" t="str">
        <f>IF(基本情報入力シート!M194="","",基本情報入力シート!M194)</f>
        <v/>
      </c>
      <c r="K155" s="768" t="str">
        <f>IF(基本情報入力シート!R194="","",基本情報入力シート!R194)</f>
        <v/>
      </c>
      <c r="L155" s="768" t="str">
        <f>IF(基本情報入力シート!W194="","",基本情報入力シート!W194)</f>
        <v/>
      </c>
      <c r="M155" s="785" t="str">
        <f>IF(基本情報入力シート!X194="","",基本情報入力シート!X194)</f>
        <v/>
      </c>
      <c r="N155" s="797" t="str">
        <f>IF(基本情報入力シート!Y194="","",基本情報入力シート!Y194)</f>
        <v/>
      </c>
      <c r="O155" s="931"/>
      <c r="P155" s="937"/>
      <c r="Q155" s="941"/>
      <c r="R155" s="948" t="str">
        <f>IFERROR(IF(OR('別紙様式3-2（４・５月）'!R157="",'別紙様式3-2（４・５月）'!Z157="ベア加算"),"",P155*VLOOKUP(N155,'【参考】数式用'!$AD$2:$AH$27,MATCH(O155,'【参考】数式用'!$K$4:$N$4,0)+1,0)),"")</f>
        <v/>
      </c>
      <c r="S155" s="951"/>
      <c r="T155" s="955"/>
      <c r="U155" s="960"/>
      <c r="V155" s="965" t="str">
        <f>IFERROR(IF(AND('別紙様式3-2（４・５月）'!O157="",O155&lt;&gt;""),P155,P155*VLOOKUP(AF155,'【参考】数式用4'!$DC$3:$DZ$106,MATCH(N155,'【参考】数式用4'!$DC$2:$DZ$2,0))),"")</f>
        <v/>
      </c>
      <c r="W155" s="972"/>
      <c r="X155" s="937"/>
      <c r="Y155" s="948" t="str">
        <f>IFERROR(IF(OR('別紙様式3-2（４・５月）'!R157="",'別紙様式3-2（４・５月）'!Z157="ベア加算"),"",X155*VLOOKUP(N155,'【参考】数式用'!$AD$2:$AH$27,MATCH(W155,'【参考】数式用'!$K$4:$N$4,0)+1,0)),"")</f>
        <v/>
      </c>
      <c r="Z155" s="948"/>
      <c r="AA155" s="951"/>
      <c r="AB155" s="955"/>
      <c r="AC155" s="996" t="str">
        <f>IFERROR(IF(AND('別紙様式3-2（４・５月）'!O157="",W155&lt;&gt;"",W155&lt;&gt;"―"),X155,X155*VLOOKUP(AG155,'【参考】数式用4'!$DC$3:$DZ$106,MATCH(N155,'【参考】数式用4'!$DC$2:$DZ$2,0))),"")</f>
        <v/>
      </c>
      <c r="AD155" s="998" t="str">
        <f t="shared" si="4"/>
        <v/>
      </c>
      <c r="AE155" s="884" t="str">
        <f t="shared" si="5"/>
        <v/>
      </c>
      <c r="AF155" s="999" t="str">
        <f>IF(O155="","",'別紙様式3-2（４・５月）'!O157&amp;'別紙様式3-2（４・５月）'!P157&amp;'別紙様式3-2（４・５月）'!Q157&amp;"から"&amp;O155)</f>
        <v/>
      </c>
      <c r="AG155" s="999" t="str">
        <f>IF(OR(W155="",W155="―"),"",'別紙様式3-2（４・５月）'!O157&amp;'別紙様式3-2（４・５月）'!P157&amp;'別紙様式3-2（４・５月）'!Q157&amp;"から"&amp;W155)</f>
        <v/>
      </c>
    </row>
    <row r="156" spans="1:33" ht="24.9" customHeight="1">
      <c r="A156" s="894">
        <v>143</v>
      </c>
      <c r="B156" s="742" t="str">
        <f>IF(基本情報入力シート!C195="","",基本情報入力シート!C195)</f>
        <v/>
      </c>
      <c r="C156" s="750"/>
      <c r="D156" s="750"/>
      <c r="E156" s="750"/>
      <c r="F156" s="750"/>
      <c r="G156" s="750"/>
      <c r="H156" s="750"/>
      <c r="I156" s="761"/>
      <c r="J156" s="768" t="str">
        <f>IF(基本情報入力シート!M195="","",基本情報入力シート!M195)</f>
        <v/>
      </c>
      <c r="K156" s="768" t="str">
        <f>IF(基本情報入力シート!R195="","",基本情報入力シート!R195)</f>
        <v/>
      </c>
      <c r="L156" s="768" t="str">
        <f>IF(基本情報入力シート!W195="","",基本情報入力シート!W195)</f>
        <v/>
      </c>
      <c r="M156" s="785" t="str">
        <f>IF(基本情報入力シート!X195="","",基本情報入力シート!X195)</f>
        <v/>
      </c>
      <c r="N156" s="797" t="str">
        <f>IF(基本情報入力シート!Y195="","",基本情報入力シート!Y195)</f>
        <v/>
      </c>
      <c r="O156" s="931"/>
      <c r="P156" s="937"/>
      <c r="Q156" s="941"/>
      <c r="R156" s="948" t="str">
        <f>IFERROR(IF(OR('別紙様式3-2（４・５月）'!R158="",'別紙様式3-2（４・５月）'!Z158="ベア加算"),"",P156*VLOOKUP(N156,'【参考】数式用'!$AD$2:$AH$27,MATCH(O156,'【参考】数式用'!$K$4:$N$4,0)+1,0)),"")</f>
        <v/>
      </c>
      <c r="S156" s="951"/>
      <c r="T156" s="955"/>
      <c r="U156" s="960"/>
      <c r="V156" s="965" t="str">
        <f>IFERROR(IF(AND('別紙様式3-2（４・５月）'!O158="",O156&lt;&gt;""),P156,P156*VLOOKUP(AF156,'【参考】数式用4'!$DC$3:$DZ$106,MATCH(N156,'【参考】数式用4'!$DC$2:$DZ$2,0))),"")</f>
        <v/>
      </c>
      <c r="W156" s="972"/>
      <c r="X156" s="937"/>
      <c r="Y156" s="948" t="str">
        <f>IFERROR(IF(OR('別紙様式3-2（４・５月）'!R158="",'別紙様式3-2（４・５月）'!Z158="ベア加算"),"",X156*VLOOKUP(N156,'【参考】数式用'!$AD$2:$AH$27,MATCH(W156,'【参考】数式用'!$K$4:$N$4,0)+1,0)),"")</f>
        <v/>
      </c>
      <c r="Z156" s="948"/>
      <c r="AA156" s="951"/>
      <c r="AB156" s="955"/>
      <c r="AC156" s="996" t="str">
        <f>IFERROR(IF(AND('別紙様式3-2（４・５月）'!O158="",W156&lt;&gt;"",W156&lt;&gt;"―"),X156,X156*VLOOKUP(AG156,'【参考】数式用4'!$DC$3:$DZ$106,MATCH(N156,'【参考】数式用4'!$DC$2:$DZ$2,0))),"")</f>
        <v/>
      </c>
      <c r="AD156" s="998" t="str">
        <f t="shared" si="4"/>
        <v/>
      </c>
      <c r="AE156" s="884" t="str">
        <f t="shared" si="5"/>
        <v/>
      </c>
      <c r="AF156" s="999" t="str">
        <f>IF(O156="","",'別紙様式3-2（４・５月）'!O158&amp;'別紙様式3-2（４・５月）'!P158&amp;'別紙様式3-2（４・５月）'!Q158&amp;"から"&amp;O156)</f>
        <v/>
      </c>
      <c r="AG156" s="999" t="str">
        <f>IF(OR(W156="",W156="―"),"",'別紙様式3-2（４・５月）'!O158&amp;'別紙様式3-2（４・５月）'!P158&amp;'別紙様式3-2（４・５月）'!Q158&amp;"から"&amp;W156)</f>
        <v/>
      </c>
    </row>
    <row r="157" spans="1:33" ht="24.9" customHeight="1">
      <c r="A157" s="894">
        <v>144</v>
      </c>
      <c r="B157" s="742" t="str">
        <f>IF(基本情報入力シート!C196="","",基本情報入力シート!C196)</f>
        <v/>
      </c>
      <c r="C157" s="750"/>
      <c r="D157" s="750"/>
      <c r="E157" s="750"/>
      <c r="F157" s="750"/>
      <c r="G157" s="750"/>
      <c r="H157" s="750"/>
      <c r="I157" s="761"/>
      <c r="J157" s="768" t="str">
        <f>IF(基本情報入力シート!M196="","",基本情報入力シート!M196)</f>
        <v/>
      </c>
      <c r="K157" s="768" t="str">
        <f>IF(基本情報入力シート!R196="","",基本情報入力シート!R196)</f>
        <v/>
      </c>
      <c r="L157" s="768" t="str">
        <f>IF(基本情報入力シート!W196="","",基本情報入力シート!W196)</f>
        <v/>
      </c>
      <c r="M157" s="785" t="str">
        <f>IF(基本情報入力シート!X196="","",基本情報入力シート!X196)</f>
        <v/>
      </c>
      <c r="N157" s="797" t="str">
        <f>IF(基本情報入力シート!Y196="","",基本情報入力シート!Y196)</f>
        <v/>
      </c>
      <c r="O157" s="931"/>
      <c r="P157" s="937"/>
      <c r="Q157" s="941"/>
      <c r="R157" s="948" t="str">
        <f>IFERROR(IF(OR('別紙様式3-2（４・５月）'!R159="",'別紙様式3-2（４・５月）'!Z159="ベア加算"),"",P157*VLOOKUP(N157,'【参考】数式用'!$AD$2:$AH$27,MATCH(O157,'【参考】数式用'!$K$4:$N$4,0)+1,0)),"")</f>
        <v/>
      </c>
      <c r="S157" s="951"/>
      <c r="T157" s="955"/>
      <c r="U157" s="960"/>
      <c r="V157" s="965" t="str">
        <f>IFERROR(IF(AND('別紙様式3-2（４・５月）'!O159="",O157&lt;&gt;""),P157,P157*VLOOKUP(AF157,'【参考】数式用4'!$DC$3:$DZ$106,MATCH(N157,'【参考】数式用4'!$DC$2:$DZ$2,0))),"")</f>
        <v/>
      </c>
      <c r="W157" s="972"/>
      <c r="X157" s="937"/>
      <c r="Y157" s="948" t="str">
        <f>IFERROR(IF(OR('別紙様式3-2（４・５月）'!R159="",'別紙様式3-2（４・５月）'!Z159="ベア加算"),"",X157*VLOOKUP(N157,'【参考】数式用'!$AD$2:$AH$27,MATCH(W157,'【参考】数式用'!$K$4:$N$4,0)+1,0)),"")</f>
        <v/>
      </c>
      <c r="Z157" s="948"/>
      <c r="AA157" s="951"/>
      <c r="AB157" s="955"/>
      <c r="AC157" s="996" t="str">
        <f>IFERROR(IF(AND('別紙様式3-2（４・５月）'!O159="",W157&lt;&gt;"",W157&lt;&gt;"―"),X157,X157*VLOOKUP(AG157,'【参考】数式用4'!$DC$3:$DZ$106,MATCH(N157,'【参考】数式用4'!$DC$2:$DZ$2,0))),"")</f>
        <v/>
      </c>
      <c r="AD157" s="998" t="str">
        <f t="shared" si="4"/>
        <v/>
      </c>
      <c r="AE157" s="884" t="str">
        <f t="shared" si="5"/>
        <v/>
      </c>
      <c r="AF157" s="999" t="str">
        <f>IF(O157="","",'別紙様式3-2（４・５月）'!O159&amp;'別紙様式3-2（４・５月）'!P159&amp;'別紙様式3-2（４・５月）'!Q159&amp;"から"&amp;O157)</f>
        <v/>
      </c>
      <c r="AG157" s="999" t="str">
        <f>IF(OR(W157="",W157="―"),"",'別紙様式3-2（４・５月）'!O159&amp;'別紙様式3-2（４・５月）'!P159&amp;'別紙様式3-2（４・５月）'!Q159&amp;"から"&amp;W157)</f>
        <v/>
      </c>
    </row>
    <row r="158" spans="1:33" ht="24.9" customHeight="1">
      <c r="A158" s="894">
        <v>145</v>
      </c>
      <c r="B158" s="742" t="str">
        <f>IF(基本情報入力シート!C197="","",基本情報入力シート!C197)</f>
        <v/>
      </c>
      <c r="C158" s="750"/>
      <c r="D158" s="750"/>
      <c r="E158" s="750"/>
      <c r="F158" s="750"/>
      <c r="G158" s="750"/>
      <c r="H158" s="750"/>
      <c r="I158" s="761"/>
      <c r="J158" s="768" t="str">
        <f>IF(基本情報入力シート!M197="","",基本情報入力シート!M197)</f>
        <v/>
      </c>
      <c r="K158" s="768" t="str">
        <f>IF(基本情報入力シート!R197="","",基本情報入力シート!R197)</f>
        <v/>
      </c>
      <c r="L158" s="768" t="str">
        <f>IF(基本情報入力シート!W197="","",基本情報入力シート!W197)</f>
        <v/>
      </c>
      <c r="M158" s="785" t="str">
        <f>IF(基本情報入力シート!X197="","",基本情報入力シート!X197)</f>
        <v/>
      </c>
      <c r="N158" s="797" t="str">
        <f>IF(基本情報入力シート!Y197="","",基本情報入力シート!Y197)</f>
        <v/>
      </c>
      <c r="O158" s="931"/>
      <c r="P158" s="937"/>
      <c r="Q158" s="941"/>
      <c r="R158" s="948" t="str">
        <f>IFERROR(IF(OR('別紙様式3-2（４・５月）'!R160="",'別紙様式3-2（４・５月）'!Z160="ベア加算"),"",P158*VLOOKUP(N158,'【参考】数式用'!$AD$2:$AH$27,MATCH(O158,'【参考】数式用'!$K$4:$N$4,0)+1,0)),"")</f>
        <v/>
      </c>
      <c r="S158" s="951"/>
      <c r="T158" s="955"/>
      <c r="U158" s="960"/>
      <c r="V158" s="965" t="str">
        <f>IFERROR(IF(AND('別紙様式3-2（４・５月）'!O160="",O158&lt;&gt;""),P158,P158*VLOOKUP(AF158,'【参考】数式用4'!$DC$3:$DZ$106,MATCH(N158,'【参考】数式用4'!$DC$2:$DZ$2,0))),"")</f>
        <v/>
      </c>
      <c r="W158" s="972"/>
      <c r="X158" s="937"/>
      <c r="Y158" s="948" t="str">
        <f>IFERROR(IF(OR('別紙様式3-2（４・５月）'!R160="",'別紙様式3-2（４・５月）'!Z160="ベア加算"),"",X158*VLOOKUP(N158,'【参考】数式用'!$AD$2:$AH$27,MATCH(W158,'【参考】数式用'!$K$4:$N$4,0)+1,0)),"")</f>
        <v/>
      </c>
      <c r="Z158" s="948"/>
      <c r="AA158" s="951"/>
      <c r="AB158" s="955"/>
      <c r="AC158" s="996" t="str">
        <f>IFERROR(IF(AND('別紙様式3-2（４・５月）'!O160="",W158&lt;&gt;"",W158&lt;&gt;"―"),X158,X158*VLOOKUP(AG158,'【参考】数式用4'!$DC$3:$DZ$106,MATCH(N158,'【参考】数式用4'!$DC$2:$DZ$2,0))),"")</f>
        <v/>
      </c>
      <c r="AD158" s="998" t="str">
        <f t="shared" si="4"/>
        <v/>
      </c>
      <c r="AE158" s="884" t="str">
        <f t="shared" si="5"/>
        <v/>
      </c>
      <c r="AF158" s="999" t="str">
        <f>IF(O158="","",'別紙様式3-2（４・５月）'!O160&amp;'別紙様式3-2（４・５月）'!P160&amp;'別紙様式3-2（４・５月）'!Q160&amp;"から"&amp;O158)</f>
        <v/>
      </c>
      <c r="AG158" s="999" t="str">
        <f>IF(OR(W158="",W158="―"),"",'別紙様式3-2（４・５月）'!O160&amp;'別紙様式3-2（４・５月）'!P160&amp;'別紙様式3-2（４・５月）'!Q160&amp;"から"&amp;W158)</f>
        <v/>
      </c>
    </row>
    <row r="159" spans="1:33" ht="24.9" customHeight="1">
      <c r="A159" s="894">
        <v>146</v>
      </c>
      <c r="B159" s="742" t="str">
        <f>IF(基本情報入力シート!C198="","",基本情報入力シート!C198)</f>
        <v/>
      </c>
      <c r="C159" s="750"/>
      <c r="D159" s="750"/>
      <c r="E159" s="750"/>
      <c r="F159" s="750"/>
      <c r="G159" s="750"/>
      <c r="H159" s="750"/>
      <c r="I159" s="761"/>
      <c r="J159" s="768" t="str">
        <f>IF(基本情報入力シート!M198="","",基本情報入力シート!M198)</f>
        <v/>
      </c>
      <c r="K159" s="768" t="str">
        <f>IF(基本情報入力シート!R198="","",基本情報入力シート!R198)</f>
        <v/>
      </c>
      <c r="L159" s="768" t="str">
        <f>IF(基本情報入力シート!W198="","",基本情報入力シート!W198)</f>
        <v/>
      </c>
      <c r="M159" s="785" t="str">
        <f>IF(基本情報入力シート!X198="","",基本情報入力シート!X198)</f>
        <v/>
      </c>
      <c r="N159" s="797" t="str">
        <f>IF(基本情報入力シート!Y198="","",基本情報入力シート!Y198)</f>
        <v/>
      </c>
      <c r="O159" s="931"/>
      <c r="P159" s="937"/>
      <c r="Q159" s="941"/>
      <c r="R159" s="948" t="str">
        <f>IFERROR(IF(OR('別紙様式3-2（４・５月）'!R161="",'別紙様式3-2（４・５月）'!Z161="ベア加算"),"",P159*VLOOKUP(N159,'【参考】数式用'!$AD$2:$AH$27,MATCH(O159,'【参考】数式用'!$K$4:$N$4,0)+1,0)),"")</f>
        <v/>
      </c>
      <c r="S159" s="951"/>
      <c r="T159" s="955"/>
      <c r="U159" s="960"/>
      <c r="V159" s="965" t="str">
        <f>IFERROR(IF(AND('別紙様式3-2（４・５月）'!O161="",O159&lt;&gt;""),P159,P159*VLOOKUP(AF159,'【参考】数式用4'!$DC$3:$DZ$106,MATCH(N159,'【参考】数式用4'!$DC$2:$DZ$2,0))),"")</f>
        <v/>
      </c>
      <c r="W159" s="972"/>
      <c r="X159" s="937"/>
      <c r="Y159" s="948" t="str">
        <f>IFERROR(IF(OR('別紙様式3-2（４・５月）'!R161="",'別紙様式3-2（４・５月）'!Z161="ベア加算"),"",X159*VLOOKUP(N159,'【参考】数式用'!$AD$2:$AH$27,MATCH(W159,'【参考】数式用'!$K$4:$N$4,0)+1,0)),"")</f>
        <v/>
      </c>
      <c r="Z159" s="948"/>
      <c r="AA159" s="951"/>
      <c r="AB159" s="955"/>
      <c r="AC159" s="996" t="str">
        <f>IFERROR(IF(AND('別紙様式3-2（４・５月）'!O161="",W159&lt;&gt;"",W159&lt;&gt;"―"),X159,X159*VLOOKUP(AG159,'【参考】数式用4'!$DC$3:$DZ$106,MATCH(N159,'【参考】数式用4'!$DC$2:$DZ$2,0))),"")</f>
        <v/>
      </c>
      <c r="AD159" s="998" t="str">
        <f t="shared" si="4"/>
        <v/>
      </c>
      <c r="AE159" s="884" t="str">
        <f t="shared" si="5"/>
        <v/>
      </c>
      <c r="AF159" s="999" t="str">
        <f>IF(O159="","",'別紙様式3-2（４・５月）'!O161&amp;'別紙様式3-2（４・５月）'!P161&amp;'別紙様式3-2（４・５月）'!Q161&amp;"から"&amp;O159)</f>
        <v/>
      </c>
      <c r="AG159" s="999" t="str">
        <f>IF(OR(W159="",W159="―"),"",'別紙様式3-2（４・５月）'!O161&amp;'別紙様式3-2（４・５月）'!P161&amp;'別紙様式3-2（４・５月）'!Q161&amp;"から"&amp;W159)</f>
        <v/>
      </c>
    </row>
    <row r="160" spans="1:33" ht="24.9" customHeight="1">
      <c r="A160" s="894">
        <v>147</v>
      </c>
      <c r="B160" s="742" t="str">
        <f>IF(基本情報入力シート!C199="","",基本情報入力シート!C199)</f>
        <v/>
      </c>
      <c r="C160" s="750"/>
      <c r="D160" s="750"/>
      <c r="E160" s="750"/>
      <c r="F160" s="750"/>
      <c r="G160" s="750"/>
      <c r="H160" s="750"/>
      <c r="I160" s="761"/>
      <c r="J160" s="768" t="str">
        <f>IF(基本情報入力シート!M199="","",基本情報入力シート!M199)</f>
        <v/>
      </c>
      <c r="K160" s="768" t="str">
        <f>IF(基本情報入力シート!R199="","",基本情報入力シート!R199)</f>
        <v/>
      </c>
      <c r="L160" s="768" t="str">
        <f>IF(基本情報入力シート!W199="","",基本情報入力シート!W199)</f>
        <v/>
      </c>
      <c r="M160" s="785" t="str">
        <f>IF(基本情報入力シート!X199="","",基本情報入力シート!X199)</f>
        <v/>
      </c>
      <c r="N160" s="797" t="str">
        <f>IF(基本情報入力シート!Y199="","",基本情報入力シート!Y199)</f>
        <v/>
      </c>
      <c r="O160" s="931"/>
      <c r="P160" s="937"/>
      <c r="Q160" s="941"/>
      <c r="R160" s="948" t="str">
        <f>IFERROR(IF(OR('別紙様式3-2（４・５月）'!R162="",'別紙様式3-2（４・５月）'!Z162="ベア加算"),"",P160*VLOOKUP(N160,'【参考】数式用'!$AD$2:$AH$27,MATCH(O160,'【参考】数式用'!$K$4:$N$4,0)+1,0)),"")</f>
        <v/>
      </c>
      <c r="S160" s="951"/>
      <c r="T160" s="955"/>
      <c r="U160" s="960"/>
      <c r="V160" s="965" t="str">
        <f>IFERROR(IF(AND('別紙様式3-2（４・５月）'!O162="",O160&lt;&gt;""),P160,P160*VLOOKUP(AF160,'【参考】数式用4'!$DC$3:$DZ$106,MATCH(N160,'【参考】数式用4'!$DC$2:$DZ$2,0))),"")</f>
        <v/>
      </c>
      <c r="W160" s="972"/>
      <c r="X160" s="937"/>
      <c r="Y160" s="948" t="str">
        <f>IFERROR(IF(OR('別紙様式3-2（４・５月）'!R162="",'別紙様式3-2（４・５月）'!Z162="ベア加算"),"",X160*VLOOKUP(N160,'【参考】数式用'!$AD$2:$AH$27,MATCH(W160,'【参考】数式用'!$K$4:$N$4,0)+1,0)),"")</f>
        <v/>
      </c>
      <c r="Z160" s="948"/>
      <c r="AA160" s="951"/>
      <c r="AB160" s="955"/>
      <c r="AC160" s="996" t="str">
        <f>IFERROR(IF(AND('別紙様式3-2（４・５月）'!O162="",W160&lt;&gt;"",W160&lt;&gt;"―"),X160,X160*VLOOKUP(AG160,'【参考】数式用4'!$DC$3:$DZ$106,MATCH(N160,'【参考】数式用4'!$DC$2:$DZ$2,0))),"")</f>
        <v/>
      </c>
      <c r="AD160" s="998" t="str">
        <f t="shared" si="4"/>
        <v/>
      </c>
      <c r="AE160" s="884" t="str">
        <f t="shared" si="5"/>
        <v/>
      </c>
      <c r="AF160" s="999" t="str">
        <f>IF(O160="","",'別紙様式3-2（４・５月）'!O162&amp;'別紙様式3-2（４・５月）'!P162&amp;'別紙様式3-2（４・５月）'!Q162&amp;"から"&amp;O160)</f>
        <v/>
      </c>
      <c r="AG160" s="999" t="str">
        <f>IF(OR(W160="",W160="―"),"",'別紙様式3-2（４・５月）'!O162&amp;'別紙様式3-2（４・５月）'!P162&amp;'別紙様式3-2（４・５月）'!Q162&amp;"から"&amp;W160)</f>
        <v/>
      </c>
    </row>
    <row r="161" spans="1:33" ht="24.9" customHeight="1">
      <c r="A161" s="894">
        <v>148</v>
      </c>
      <c r="B161" s="742" t="str">
        <f>IF(基本情報入力シート!C200="","",基本情報入力シート!C200)</f>
        <v/>
      </c>
      <c r="C161" s="750"/>
      <c r="D161" s="750"/>
      <c r="E161" s="750"/>
      <c r="F161" s="750"/>
      <c r="G161" s="750"/>
      <c r="H161" s="750"/>
      <c r="I161" s="761"/>
      <c r="J161" s="768" t="str">
        <f>IF(基本情報入力シート!M200="","",基本情報入力シート!M200)</f>
        <v/>
      </c>
      <c r="K161" s="768" t="str">
        <f>IF(基本情報入力シート!R200="","",基本情報入力シート!R200)</f>
        <v/>
      </c>
      <c r="L161" s="768" t="str">
        <f>IF(基本情報入力シート!W200="","",基本情報入力シート!W200)</f>
        <v/>
      </c>
      <c r="M161" s="785" t="str">
        <f>IF(基本情報入力シート!X200="","",基本情報入力シート!X200)</f>
        <v/>
      </c>
      <c r="N161" s="797" t="str">
        <f>IF(基本情報入力シート!Y200="","",基本情報入力シート!Y200)</f>
        <v/>
      </c>
      <c r="O161" s="931"/>
      <c r="P161" s="937"/>
      <c r="Q161" s="941"/>
      <c r="R161" s="948" t="str">
        <f>IFERROR(IF(OR('別紙様式3-2（４・５月）'!R163="",'別紙様式3-2（４・５月）'!Z163="ベア加算"),"",P161*VLOOKUP(N161,'【参考】数式用'!$AD$2:$AH$27,MATCH(O161,'【参考】数式用'!$K$4:$N$4,0)+1,0)),"")</f>
        <v/>
      </c>
      <c r="S161" s="951"/>
      <c r="T161" s="955"/>
      <c r="U161" s="960"/>
      <c r="V161" s="965" t="str">
        <f>IFERROR(IF(AND('別紙様式3-2（４・５月）'!O163="",O161&lt;&gt;""),P161,P161*VLOOKUP(AF161,'【参考】数式用4'!$DC$3:$DZ$106,MATCH(N161,'【参考】数式用4'!$DC$2:$DZ$2,0))),"")</f>
        <v/>
      </c>
      <c r="W161" s="972"/>
      <c r="X161" s="937"/>
      <c r="Y161" s="948" t="str">
        <f>IFERROR(IF(OR('別紙様式3-2（４・５月）'!R163="",'別紙様式3-2（４・５月）'!Z163="ベア加算"),"",X161*VLOOKUP(N161,'【参考】数式用'!$AD$2:$AH$27,MATCH(W161,'【参考】数式用'!$K$4:$N$4,0)+1,0)),"")</f>
        <v/>
      </c>
      <c r="Z161" s="948"/>
      <c r="AA161" s="951"/>
      <c r="AB161" s="955"/>
      <c r="AC161" s="996" t="str">
        <f>IFERROR(IF(AND('別紙様式3-2（４・５月）'!O163="",W161&lt;&gt;"",W161&lt;&gt;"―"),X161,X161*VLOOKUP(AG161,'【参考】数式用4'!$DC$3:$DZ$106,MATCH(N161,'【参考】数式用4'!$DC$2:$DZ$2,0))),"")</f>
        <v/>
      </c>
      <c r="AD161" s="998" t="str">
        <f t="shared" si="4"/>
        <v/>
      </c>
      <c r="AE161" s="884" t="str">
        <f t="shared" si="5"/>
        <v/>
      </c>
      <c r="AF161" s="999" t="str">
        <f>IF(O161="","",'別紙様式3-2（４・５月）'!O163&amp;'別紙様式3-2（４・５月）'!P163&amp;'別紙様式3-2（４・５月）'!Q163&amp;"から"&amp;O161)</f>
        <v/>
      </c>
      <c r="AG161" s="999" t="str">
        <f>IF(OR(W161="",W161="―"),"",'別紙様式3-2（４・５月）'!O163&amp;'別紙様式3-2（４・５月）'!P163&amp;'別紙様式3-2（４・５月）'!Q163&amp;"から"&amp;W161)</f>
        <v/>
      </c>
    </row>
    <row r="162" spans="1:33" ht="24.9" customHeight="1">
      <c r="A162" s="894">
        <v>149</v>
      </c>
      <c r="B162" s="742" t="str">
        <f>IF(基本情報入力シート!C201="","",基本情報入力シート!C201)</f>
        <v/>
      </c>
      <c r="C162" s="750"/>
      <c r="D162" s="750"/>
      <c r="E162" s="750"/>
      <c r="F162" s="750"/>
      <c r="G162" s="750"/>
      <c r="H162" s="750"/>
      <c r="I162" s="761"/>
      <c r="J162" s="768" t="str">
        <f>IF(基本情報入力シート!M201="","",基本情報入力シート!M201)</f>
        <v/>
      </c>
      <c r="K162" s="768" t="str">
        <f>IF(基本情報入力シート!R201="","",基本情報入力シート!R201)</f>
        <v/>
      </c>
      <c r="L162" s="768" t="str">
        <f>IF(基本情報入力シート!W201="","",基本情報入力シート!W201)</f>
        <v/>
      </c>
      <c r="M162" s="785" t="str">
        <f>IF(基本情報入力シート!X201="","",基本情報入力シート!X201)</f>
        <v/>
      </c>
      <c r="N162" s="797" t="str">
        <f>IF(基本情報入力シート!Y201="","",基本情報入力シート!Y201)</f>
        <v/>
      </c>
      <c r="O162" s="931"/>
      <c r="P162" s="937"/>
      <c r="Q162" s="941"/>
      <c r="R162" s="948" t="str">
        <f>IFERROR(IF(OR('別紙様式3-2（４・５月）'!R164="",'別紙様式3-2（４・５月）'!Z164="ベア加算"),"",P162*VLOOKUP(N162,'【参考】数式用'!$AD$2:$AH$27,MATCH(O162,'【参考】数式用'!$K$4:$N$4,0)+1,0)),"")</f>
        <v/>
      </c>
      <c r="S162" s="951"/>
      <c r="T162" s="955"/>
      <c r="U162" s="960"/>
      <c r="V162" s="965" t="str">
        <f>IFERROR(IF(AND('別紙様式3-2（４・５月）'!O164="",O162&lt;&gt;""),P162,P162*VLOOKUP(AF162,'【参考】数式用4'!$DC$3:$DZ$106,MATCH(N162,'【参考】数式用4'!$DC$2:$DZ$2,0))),"")</f>
        <v/>
      </c>
      <c r="W162" s="972"/>
      <c r="X162" s="937"/>
      <c r="Y162" s="948" t="str">
        <f>IFERROR(IF(OR('別紙様式3-2（４・５月）'!R164="",'別紙様式3-2（４・５月）'!Z164="ベア加算"),"",X162*VLOOKUP(N162,'【参考】数式用'!$AD$2:$AH$27,MATCH(W162,'【参考】数式用'!$K$4:$N$4,0)+1,0)),"")</f>
        <v/>
      </c>
      <c r="Z162" s="948"/>
      <c r="AA162" s="951"/>
      <c r="AB162" s="955"/>
      <c r="AC162" s="996" t="str">
        <f>IFERROR(IF(AND('別紙様式3-2（４・５月）'!O164="",W162&lt;&gt;"",W162&lt;&gt;"―"),X162,X162*VLOOKUP(AG162,'【参考】数式用4'!$DC$3:$DZ$106,MATCH(N162,'【参考】数式用4'!$DC$2:$DZ$2,0))),"")</f>
        <v/>
      </c>
      <c r="AD162" s="998" t="str">
        <f t="shared" si="4"/>
        <v/>
      </c>
      <c r="AE162" s="884" t="str">
        <f t="shared" si="5"/>
        <v/>
      </c>
      <c r="AF162" s="999" t="str">
        <f>IF(O162="","",'別紙様式3-2（４・５月）'!O164&amp;'別紙様式3-2（４・５月）'!P164&amp;'別紙様式3-2（４・５月）'!Q164&amp;"から"&amp;O162)</f>
        <v/>
      </c>
      <c r="AG162" s="999" t="str">
        <f>IF(OR(W162="",W162="―"),"",'別紙様式3-2（４・５月）'!O164&amp;'別紙様式3-2（４・５月）'!P164&amp;'別紙様式3-2（４・５月）'!Q164&amp;"から"&amp;W162)</f>
        <v/>
      </c>
    </row>
    <row r="163" spans="1:33" ht="24.9" customHeight="1">
      <c r="A163" s="894">
        <v>150</v>
      </c>
      <c r="B163" s="742" t="str">
        <f>IF(基本情報入力シート!C202="","",基本情報入力シート!C202)</f>
        <v/>
      </c>
      <c r="C163" s="750"/>
      <c r="D163" s="750"/>
      <c r="E163" s="750"/>
      <c r="F163" s="750"/>
      <c r="G163" s="750"/>
      <c r="H163" s="750"/>
      <c r="I163" s="761"/>
      <c r="J163" s="768" t="str">
        <f>IF(基本情報入力シート!M202="","",基本情報入力シート!M202)</f>
        <v/>
      </c>
      <c r="K163" s="768" t="str">
        <f>IF(基本情報入力シート!R202="","",基本情報入力シート!R202)</f>
        <v/>
      </c>
      <c r="L163" s="768" t="str">
        <f>IF(基本情報入力シート!W202="","",基本情報入力シート!W202)</f>
        <v/>
      </c>
      <c r="M163" s="785" t="str">
        <f>IF(基本情報入力シート!X202="","",基本情報入力シート!X202)</f>
        <v/>
      </c>
      <c r="N163" s="797" t="str">
        <f>IF(基本情報入力シート!Y202="","",基本情報入力シート!Y202)</f>
        <v/>
      </c>
      <c r="O163" s="931"/>
      <c r="P163" s="937"/>
      <c r="Q163" s="941"/>
      <c r="R163" s="948" t="str">
        <f>IFERROR(IF(OR('別紙様式3-2（４・５月）'!R165="",'別紙様式3-2（４・５月）'!Z165="ベア加算"),"",P163*VLOOKUP(N163,'【参考】数式用'!$AD$2:$AH$27,MATCH(O163,'【参考】数式用'!$K$4:$N$4,0)+1,0)),"")</f>
        <v/>
      </c>
      <c r="S163" s="951"/>
      <c r="T163" s="955"/>
      <c r="U163" s="960"/>
      <c r="V163" s="965" t="str">
        <f>IFERROR(IF(AND('別紙様式3-2（４・５月）'!O165="",O163&lt;&gt;""),P163,P163*VLOOKUP(AF163,'【参考】数式用4'!$DC$3:$DZ$106,MATCH(N163,'【参考】数式用4'!$DC$2:$DZ$2,0))),"")</f>
        <v/>
      </c>
      <c r="W163" s="972"/>
      <c r="X163" s="937"/>
      <c r="Y163" s="948" t="str">
        <f>IFERROR(IF(OR('別紙様式3-2（４・５月）'!R165="",'別紙様式3-2（４・５月）'!Z165="ベア加算"),"",X163*VLOOKUP(N163,'【参考】数式用'!$AD$2:$AH$27,MATCH(W163,'【参考】数式用'!$K$4:$N$4,0)+1,0)),"")</f>
        <v/>
      </c>
      <c r="Z163" s="948"/>
      <c r="AA163" s="951"/>
      <c r="AB163" s="955"/>
      <c r="AC163" s="996" t="str">
        <f>IFERROR(IF(AND('別紙様式3-2（４・５月）'!O165="",W163&lt;&gt;"",W163&lt;&gt;"―"),X163,X163*VLOOKUP(AG163,'【参考】数式用4'!$DC$3:$DZ$106,MATCH(N163,'【参考】数式用4'!$DC$2:$DZ$2,0))),"")</f>
        <v/>
      </c>
      <c r="AD163" s="998" t="str">
        <f t="shared" si="4"/>
        <v/>
      </c>
      <c r="AE163" s="884" t="str">
        <f t="shared" si="5"/>
        <v/>
      </c>
      <c r="AF163" s="999" t="str">
        <f>IF(O163="","",'別紙様式3-2（４・５月）'!O165&amp;'別紙様式3-2（４・５月）'!P165&amp;'別紙様式3-2（４・５月）'!Q165&amp;"から"&amp;O163)</f>
        <v/>
      </c>
      <c r="AG163" s="999" t="str">
        <f>IF(OR(W163="",W163="―"),"",'別紙様式3-2（４・５月）'!O165&amp;'別紙様式3-2（４・５月）'!P165&amp;'別紙様式3-2（４・５月）'!Q165&amp;"から"&amp;W163)</f>
        <v/>
      </c>
    </row>
    <row r="164" spans="1:33" ht="24.9" customHeight="1">
      <c r="A164" s="894">
        <v>151</v>
      </c>
      <c r="B164" s="742" t="str">
        <f>IF(基本情報入力シート!C203="","",基本情報入力シート!C203)</f>
        <v/>
      </c>
      <c r="C164" s="750"/>
      <c r="D164" s="750"/>
      <c r="E164" s="750"/>
      <c r="F164" s="750"/>
      <c r="G164" s="750"/>
      <c r="H164" s="750"/>
      <c r="I164" s="761"/>
      <c r="J164" s="768" t="str">
        <f>IF(基本情報入力シート!M203="","",基本情報入力シート!M203)</f>
        <v/>
      </c>
      <c r="K164" s="768" t="str">
        <f>IF(基本情報入力シート!R203="","",基本情報入力シート!R203)</f>
        <v/>
      </c>
      <c r="L164" s="768" t="str">
        <f>IF(基本情報入力シート!W203="","",基本情報入力シート!W203)</f>
        <v/>
      </c>
      <c r="M164" s="785" t="str">
        <f>IF(基本情報入力シート!X203="","",基本情報入力シート!X203)</f>
        <v/>
      </c>
      <c r="N164" s="797" t="str">
        <f>IF(基本情報入力シート!Y203="","",基本情報入力シート!Y203)</f>
        <v/>
      </c>
      <c r="O164" s="931"/>
      <c r="P164" s="937"/>
      <c r="Q164" s="941"/>
      <c r="R164" s="948" t="str">
        <f>IFERROR(IF(OR('別紙様式3-2（４・５月）'!R166="",'別紙様式3-2（４・５月）'!Z166="ベア加算"),"",P164*VLOOKUP(N164,'【参考】数式用'!$AD$2:$AH$27,MATCH(O164,'【参考】数式用'!$K$4:$N$4,0)+1,0)),"")</f>
        <v/>
      </c>
      <c r="S164" s="951"/>
      <c r="T164" s="955"/>
      <c r="U164" s="960"/>
      <c r="V164" s="965" t="str">
        <f>IFERROR(IF(AND('別紙様式3-2（４・５月）'!O166="",O164&lt;&gt;""),P164,P164*VLOOKUP(AF164,'【参考】数式用4'!$DC$3:$DZ$106,MATCH(N164,'【参考】数式用4'!$DC$2:$DZ$2,0))),"")</f>
        <v/>
      </c>
      <c r="W164" s="972"/>
      <c r="X164" s="937"/>
      <c r="Y164" s="948" t="str">
        <f>IFERROR(IF(OR('別紙様式3-2（４・５月）'!R166="",'別紙様式3-2（４・５月）'!Z166="ベア加算"),"",X164*VLOOKUP(N164,'【参考】数式用'!$AD$2:$AH$27,MATCH(W164,'【参考】数式用'!$K$4:$N$4,0)+1,0)),"")</f>
        <v/>
      </c>
      <c r="Z164" s="948"/>
      <c r="AA164" s="951"/>
      <c r="AB164" s="955"/>
      <c r="AC164" s="996" t="str">
        <f>IFERROR(IF(AND('別紙様式3-2（４・５月）'!O166="",W164&lt;&gt;"",W164&lt;&gt;"―"),X164,X164*VLOOKUP(AG164,'【参考】数式用4'!$DC$3:$DZ$106,MATCH(N164,'【参考】数式用4'!$DC$2:$DZ$2,0))),"")</f>
        <v/>
      </c>
      <c r="AD164" s="998" t="str">
        <f t="shared" si="4"/>
        <v/>
      </c>
      <c r="AE164" s="884" t="str">
        <f t="shared" si="5"/>
        <v/>
      </c>
      <c r="AF164" s="999" t="str">
        <f>IF(O164="","",'別紙様式3-2（４・５月）'!O166&amp;'別紙様式3-2（４・５月）'!P166&amp;'別紙様式3-2（４・５月）'!Q166&amp;"から"&amp;O164)</f>
        <v/>
      </c>
      <c r="AG164" s="999" t="str">
        <f>IF(OR(W164="",W164="―"),"",'別紙様式3-2（４・５月）'!O166&amp;'別紙様式3-2（４・５月）'!P166&amp;'別紙様式3-2（４・５月）'!Q166&amp;"から"&amp;W164)</f>
        <v/>
      </c>
    </row>
    <row r="165" spans="1:33" ht="24.9" customHeight="1">
      <c r="A165" s="894">
        <v>152</v>
      </c>
      <c r="B165" s="742" t="str">
        <f>IF(基本情報入力シート!C204="","",基本情報入力シート!C204)</f>
        <v/>
      </c>
      <c r="C165" s="750"/>
      <c r="D165" s="750"/>
      <c r="E165" s="750"/>
      <c r="F165" s="750"/>
      <c r="G165" s="750"/>
      <c r="H165" s="750"/>
      <c r="I165" s="761"/>
      <c r="J165" s="768" t="str">
        <f>IF(基本情報入力シート!M204="","",基本情報入力シート!M204)</f>
        <v/>
      </c>
      <c r="K165" s="768" t="str">
        <f>IF(基本情報入力シート!R204="","",基本情報入力シート!R204)</f>
        <v/>
      </c>
      <c r="L165" s="768" t="str">
        <f>IF(基本情報入力シート!W204="","",基本情報入力シート!W204)</f>
        <v/>
      </c>
      <c r="M165" s="785" t="str">
        <f>IF(基本情報入力シート!X204="","",基本情報入力シート!X204)</f>
        <v/>
      </c>
      <c r="N165" s="797" t="str">
        <f>IF(基本情報入力シート!Y204="","",基本情報入力シート!Y204)</f>
        <v/>
      </c>
      <c r="O165" s="931"/>
      <c r="P165" s="937"/>
      <c r="Q165" s="941"/>
      <c r="R165" s="948" t="str">
        <f>IFERROR(IF(OR('別紙様式3-2（４・５月）'!R167="",'別紙様式3-2（４・５月）'!Z167="ベア加算"),"",P165*VLOOKUP(N165,'【参考】数式用'!$AD$2:$AH$27,MATCH(O165,'【参考】数式用'!$K$4:$N$4,0)+1,0)),"")</f>
        <v/>
      </c>
      <c r="S165" s="951"/>
      <c r="T165" s="955"/>
      <c r="U165" s="960"/>
      <c r="V165" s="965" t="str">
        <f>IFERROR(IF(AND('別紙様式3-2（４・５月）'!O167="",O165&lt;&gt;""),P165,P165*VLOOKUP(AF165,'【参考】数式用4'!$DC$3:$DZ$106,MATCH(N165,'【参考】数式用4'!$DC$2:$DZ$2,0))),"")</f>
        <v/>
      </c>
      <c r="W165" s="972"/>
      <c r="X165" s="937"/>
      <c r="Y165" s="948" t="str">
        <f>IFERROR(IF(OR('別紙様式3-2（４・５月）'!R167="",'別紙様式3-2（４・５月）'!Z167="ベア加算"),"",X165*VLOOKUP(N165,'【参考】数式用'!$AD$2:$AH$27,MATCH(W165,'【参考】数式用'!$K$4:$N$4,0)+1,0)),"")</f>
        <v/>
      </c>
      <c r="Z165" s="948"/>
      <c r="AA165" s="951"/>
      <c r="AB165" s="955"/>
      <c r="AC165" s="996" t="str">
        <f>IFERROR(IF(AND('別紙様式3-2（４・５月）'!O167="",W165&lt;&gt;"",W165&lt;&gt;"―"),X165,X165*VLOOKUP(AG165,'【参考】数式用4'!$DC$3:$DZ$106,MATCH(N165,'【参考】数式用4'!$DC$2:$DZ$2,0))),"")</f>
        <v/>
      </c>
      <c r="AD165" s="998" t="str">
        <f t="shared" si="4"/>
        <v/>
      </c>
      <c r="AE165" s="884" t="str">
        <f t="shared" si="5"/>
        <v/>
      </c>
      <c r="AF165" s="999" t="str">
        <f>IF(O165="","",'別紙様式3-2（４・５月）'!O167&amp;'別紙様式3-2（４・５月）'!P167&amp;'別紙様式3-2（４・５月）'!Q167&amp;"から"&amp;O165)</f>
        <v/>
      </c>
      <c r="AG165" s="999" t="str">
        <f>IF(OR(W165="",W165="―"),"",'別紙様式3-2（４・５月）'!O167&amp;'別紙様式3-2（４・５月）'!P167&amp;'別紙様式3-2（４・５月）'!Q167&amp;"から"&amp;W165)</f>
        <v/>
      </c>
    </row>
    <row r="166" spans="1:33" ht="24.9" customHeight="1">
      <c r="A166" s="894">
        <v>153</v>
      </c>
      <c r="B166" s="742" t="str">
        <f>IF(基本情報入力シート!C205="","",基本情報入力シート!C205)</f>
        <v/>
      </c>
      <c r="C166" s="750"/>
      <c r="D166" s="750"/>
      <c r="E166" s="750"/>
      <c r="F166" s="750"/>
      <c r="G166" s="750"/>
      <c r="H166" s="750"/>
      <c r="I166" s="761"/>
      <c r="J166" s="768" t="str">
        <f>IF(基本情報入力シート!M205="","",基本情報入力シート!M205)</f>
        <v/>
      </c>
      <c r="K166" s="768" t="str">
        <f>IF(基本情報入力シート!R205="","",基本情報入力シート!R205)</f>
        <v/>
      </c>
      <c r="L166" s="768" t="str">
        <f>IF(基本情報入力シート!W205="","",基本情報入力シート!W205)</f>
        <v/>
      </c>
      <c r="M166" s="785" t="str">
        <f>IF(基本情報入力シート!X205="","",基本情報入力シート!X205)</f>
        <v/>
      </c>
      <c r="N166" s="797" t="str">
        <f>IF(基本情報入力シート!Y205="","",基本情報入力シート!Y205)</f>
        <v/>
      </c>
      <c r="O166" s="931"/>
      <c r="P166" s="937"/>
      <c r="Q166" s="941"/>
      <c r="R166" s="948" t="str">
        <f>IFERROR(IF(OR('別紙様式3-2（４・５月）'!R168="",'別紙様式3-2（４・５月）'!Z168="ベア加算"),"",P166*VLOOKUP(N166,'【参考】数式用'!$AD$2:$AH$27,MATCH(O166,'【参考】数式用'!$K$4:$N$4,0)+1,0)),"")</f>
        <v/>
      </c>
      <c r="S166" s="951"/>
      <c r="T166" s="955"/>
      <c r="U166" s="960"/>
      <c r="V166" s="965" t="str">
        <f>IFERROR(IF(AND('別紙様式3-2（４・５月）'!O168="",O166&lt;&gt;""),P166,P166*VLOOKUP(AF166,'【参考】数式用4'!$DC$3:$DZ$106,MATCH(N166,'【参考】数式用4'!$DC$2:$DZ$2,0))),"")</f>
        <v/>
      </c>
      <c r="W166" s="972"/>
      <c r="X166" s="937"/>
      <c r="Y166" s="948" t="str">
        <f>IFERROR(IF(OR('別紙様式3-2（４・５月）'!R168="",'別紙様式3-2（４・５月）'!Z168="ベア加算"),"",X166*VLOOKUP(N166,'【参考】数式用'!$AD$2:$AH$27,MATCH(W166,'【参考】数式用'!$K$4:$N$4,0)+1,0)),"")</f>
        <v/>
      </c>
      <c r="Z166" s="948"/>
      <c r="AA166" s="951"/>
      <c r="AB166" s="955"/>
      <c r="AC166" s="996" t="str">
        <f>IFERROR(IF(AND('別紙様式3-2（４・５月）'!O168="",W166&lt;&gt;"",W166&lt;&gt;"―"),X166,X166*VLOOKUP(AG166,'【参考】数式用4'!$DC$3:$DZ$106,MATCH(N166,'【参考】数式用4'!$DC$2:$DZ$2,0))),"")</f>
        <v/>
      </c>
      <c r="AD166" s="998" t="str">
        <f t="shared" si="4"/>
        <v/>
      </c>
      <c r="AE166" s="884" t="str">
        <f t="shared" si="5"/>
        <v/>
      </c>
      <c r="AF166" s="999" t="str">
        <f>IF(O166="","",'別紙様式3-2（４・５月）'!O168&amp;'別紙様式3-2（４・５月）'!P168&amp;'別紙様式3-2（４・５月）'!Q168&amp;"から"&amp;O166)</f>
        <v/>
      </c>
      <c r="AG166" s="999" t="str">
        <f>IF(OR(W166="",W166="―"),"",'別紙様式3-2（４・５月）'!O168&amp;'別紙様式3-2（４・５月）'!P168&amp;'別紙様式3-2（４・５月）'!Q168&amp;"から"&amp;W166)</f>
        <v/>
      </c>
    </row>
    <row r="167" spans="1:33" ht="24.9" customHeight="1">
      <c r="A167" s="894">
        <v>154</v>
      </c>
      <c r="B167" s="742" t="str">
        <f>IF(基本情報入力シート!C206="","",基本情報入力シート!C206)</f>
        <v/>
      </c>
      <c r="C167" s="750"/>
      <c r="D167" s="750"/>
      <c r="E167" s="750"/>
      <c r="F167" s="750"/>
      <c r="G167" s="750"/>
      <c r="H167" s="750"/>
      <c r="I167" s="761"/>
      <c r="J167" s="768" t="str">
        <f>IF(基本情報入力シート!M206="","",基本情報入力シート!M206)</f>
        <v/>
      </c>
      <c r="K167" s="768" t="str">
        <f>IF(基本情報入力シート!R206="","",基本情報入力シート!R206)</f>
        <v/>
      </c>
      <c r="L167" s="768" t="str">
        <f>IF(基本情報入力シート!W206="","",基本情報入力シート!W206)</f>
        <v/>
      </c>
      <c r="M167" s="785" t="str">
        <f>IF(基本情報入力シート!X206="","",基本情報入力シート!X206)</f>
        <v/>
      </c>
      <c r="N167" s="797" t="str">
        <f>IF(基本情報入力シート!Y206="","",基本情報入力シート!Y206)</f>
        <v/>
      </c>
      <c r="O167" s="931"/>
      <c r="P167" s="937"/>
      <c r="Q167" s="941"/>
      <c r="R167" s="948" t="str">
        <f>IFERROR(IF(OR('別紙様式3-2（４・５月）'!R169="",'別紙様式3-2（４・５月）'!Z169="ベア加算"),"",P167*VLOOKUP(N167,'【参考】数式用'!$AD$2:$AH$27,MATCH(O167,'【参考】数式用'!$K$4:$N$4,0)+1,0)),"")</f>
        <v/>
      </c>
      <c r="S167" s="951"/>
      <c r="T167" s="955"/>
      <c r="U167" s="960"/>
      <c r="V167" s="965" t="str">
        <f>IFERROR(IF(AND('別紙様式3-2（４・５月）'!O169="",O167&lt;&gt;""),P167,P167*VLOOKUP(AF167,'【参考】数式用4'!$DC$3:$DZ$106,MATCH(N167,'【参考】数式用4'!$DC$2:$DZ$2,0))),"")</f>
        <v/>
      </c>
      <c r="W167" s="972"/>
      <c r="X167" s="937"/>
      <c r="Y167" s="948" t="str">
        <f>IFERROR(IF(OR('別紙様式3-2（４・５月）'!R169="",'別紙様式3-2（４・５月）'!Z169="ベア加算"),"",X167*VLOOKUP(N167,'【参考】数式用'!$AD$2:$AH$27,MATCH(W167,'【参考】数式用'!$K$4:$N$4,0)+1,0)),"")</f>
        <v/>
      </c>
      <c r="Z167" s="948"/>
      <c r="AA167" s="951"/>
      <c r="AB167" s="955"/>
      <c r="AC167" s="996" t="str">
        <f>IFERROR(IF(AND('別紙様式3-2（４・５月）'!O169="",W167&lt;&gt;"",W167&lt;&gt;"―"),X167,X167*VLOOKUP(AG167,'【参考】数式用4'!$DC$3:$DZ$106,MATCH(N167,'【参考】数式用4'!$DC$2:$DZ$2,0))),"")</f>
        <v/>
      </c>
      <c r="AD167" s="998" t="str">
        <f t="shared" si="4"/>
        <v/>
      </c>
      <c r="AE167" s="884" t="str">
        <f t="shared" si="5"/>
        <v/>
      </c>
      <c r="AF167" s="999" t="str">
        <f>IF(O167="","",'別紙様式3-2（４・５月）'!O169&amp;'別紙様式3-2（４・５月）'!P169&amp;'別紙様式3-2（４・５月）'!Q169&amp;"から"&amp;O167)</f>
        <v/>
      </c>
      <c r="AG167" s="999" t="str">
        <f>IF(OR(W167="",W167="―"),"",'別紙様式3-2（４・５月）'!O169&amp;'別紙様式3-2（４・５月）'!P169&amp;'別紙様式3-2（４・５月）'!Q169&amp;"から"&amp;W167)</f>
        <v/>
      </c>
    </row>
    <row r="168" spans="1:33" ht="24.9" customHeight="1">
      <c r="A168" s="894">
        <v>155</v>
      </c>
      <c r="B168" s="742" t="str">
        <f>IF(基本情報入力シート!C207="","",基本情報入力シート!C207)</f>
        <v/>
      </c>
      <c r="C168" s="750"/>
      <c r="D168" s="750"/>
      <c r="E168" s="750"/>
      <c r="F168" s="750"/>
      <c r="G168" s="750"/>
      <c r="H168" s="750"/>
      <c r="I168" s="761"/>
      <c r="J168" s="768" t="str">
        <f>IF(基本情報入力シート!M207="","",基本情報入力シート!M207)</f>
        <v/>
      </c>
      <c r="K168" s="768" t="str">
        <f>IF(基本情報入力シート!R207="","",基本情報入力シート!R207)</f>
        <v/>
      </c>
      <c r="L168" s="768" t="str">
        <f>IF(基本情報入力シート!W207="","",基本情報入力シート!W207)</f>
        <v/>
      </c>
      <c r="M168" s="785" t="str">
        <f>IF(基本情報入力シート!X207="","",基本情報入力シート!X207)</f>
        <v/>
      </c>
      <c r="N168" s="797" t="str">
        <f>IF(基本情報入力シート!Y207="","",基本情報入力シート!Y207)</f>
        <v/>
      </c>
      <c r="O168" s="931"/>
      <c r="P168" s="937"/>
      <c r="Q168" s="941"/>
      <c r="R168" s="948" t="str">
        <f>IFERROR(IF(OR('別紙様式3-2（４・５月）'!R170="",'別紙様式3-2（４・５月）'!Z170="ベア加算"),"",P168*VLOOKUP(N168,'【参考】数式用'!$AD$2:$AH$27,MATCH(O168,'【参考】数式用'!$K$4:$N$4,0)+1,0)),"")</f>
        <v/>
      </c>
      <c r="S168" s="951"/>
      <c r="T168" s="955"/>
      <c r="U168" s="960"/>
      <c r="V168" s="965" t="str">
        <f>IFERROR(IF(AND('別紙様式3-2（４・５月）'!O170="",O168&lt;&gt;""),P168,P168*VLOOKUP(AF168,'【参考】数式用4'!$DC$3:$DZ$106,MATCH(N168,'【参考】数式用4'!$DC$2:$DZ$2,0))),"")</f>
        <v/>
      </c>
      <c r="W168" s="972"/>
      <c r="X168" s="937"/>
      <c r="Y168" s="948" t="str">
        <f>IFERROR(IF(OR('別紙様式3-2（４・５月）'!R170="",'別紙様式3-2（４・５月）'!Z170="ベア加算"),"",X168*VLOOKUP(N168,'【参考】数式用'!$AD$2:$AH$27,MATCH(W168,'【参考】数式用'!$K$4:$N$4,0)+1,0)),"")</f>
        <v/>
      </c>
      <c r="Z168" s="948"/>
      <c r="AA168" s="951"/>
      <c r="AB168" s="955"/>
      <c r="AC168" s="996" t="str">
        <f>IFERROR(IF(AND('別紙様式3-2（４・５月）'!O170="",W168&lt;&gt;"",W168&lt;&gt;"―"),X168,X168*VLOOKUP(AG168,'【参考】数式用4'!$DC$3:$DZ$106,MATCH(N168,'【参考】数式用4'!$DC$2:$DZ$2,0))),"")</f>
        <v/>
      </c>
      <c r="AD168" s="998" t="str">
        <f t="shared" si="4"/>
        <v/>
      </c>
      <c r="AE168" s="884" t="str">
        <f t="shared" si="5"/>
        <v/>
      </c>
      <c r="AF168" s="999" t="str">
        <f>IF(O168="","",'別紙様式3-2（４・５月）'!O170&amp;'別紙様式3-2（４・５月）'!P170&amp;'別紙様式3-2（４・５月）'!Q170&amp;"から"&amp;O168)</f>
        <v/>
      </c>
      <c r="AG168" s="999" t="str">
        <f>IF(OR(W168="",W168="―"),"",'別紙様式3-2（４・５月）'!O170&amp;'別紙様式3-2（４・５月）'!P170&amp;'別紙様式3-2（４・５月）'!Q170&amp;"から"&amp;W168)</f>
        <v/>
      </c>
    </row>
    <row r="169" spans="1:33" ht="24.9" customHeight="1">
      <c r="A169" s="894">
        <v>156</v>
      </c>
      <c r="B169" s="742" t="str">
        <f>IF(基本情報入力シート!C208="","",基本情報入力シート!C208)</f>
        <v/>
      </c>
      <c r="C169" s="750"/>
      <c r="D169" s="750"/>
      <c r="E169" s="750"/>
      <c r="F169" s="750"/>
      <c r="G169" s="750"/>
      <c r="H169" s="750"/>
      <c r="I169" s="761"/>
      <c r="J169" s="768" t="str">
        <f>IF(基本情報入力シート!M208="","",基本情報入力シート!M208)</f>
        <v/>
      </c>
      <c r="K169" s="768" t="str">
        <f>IF(基本情報入力シート!R208="","",基本情報入力シート!R208)</f>
        <v/>
      </c>
      <c r="L169" s="768" t="str">
        <f>IF(基本情報入力シート!W208="","",基本情報入力シート!W208)</f>
        <v/>
      </c>
      <c r="M169" s="785" t="str">
        <f>IF(基本情報入力シート!X208="","",基本情報入力シート!X208)</f>
        <v/>
      </c>
      <c r="N169" s="797" t="str">
        <f>IF(基本情報入力シート!Y208="","",基本情報入力シート!Y208)</f>
        <v/>
      </c>
      <c r="O169" s="931"/>
      <c r="P169" s="937"/>
      <c r="Q169" s="941"/>
      <c r="R169" s="948" t="str">
        <f>IFERROR(IF(OR('別紙様式3-2（４・５月）'!R171="",'別紙様式3-2（４・５月）'!Z171="ベア加算"),"",P169*VLOOKUP(N169,'【参考】数式用'!$AD$2:$AH$27,MATCH(O169,'【参考】数式用'!$K$4:$N$4,0)+1,0)),"")</f>
        <v/>
      </c>
      <c r="S169" s="951"/>
      <c r="T169" s="955"/>
      <c r="U169" s="960"/>
      <c r="V169" s="965" t="str">
        <f>IFERROR(IF(AND('別紙様式3-2（４・５月）'!O171="",O169&lt;&gt;""),P169,P169*VLOOKUP(AF169,'【参考】数式用4'!$DC$3:$DZ$106,MATCH(N169,'【参考】数式用4'!$DC$2:$DZ$2,0))),"")</f>
        <v/>
      </c>
      <c r="W169" s="972"/>
      <c r="X169" s="937"/>
      <c r="Y169" s="948" t="str">
        <f>IFERROR(IF(OR('別紙様式3-2（４・５月）'!R171="",'別紙様式3-2（４・５月）'!Z171="ベア加算"),"",X169*VLOOKUP(N169,'【参考】数式用'!$AD$2:$AH$27,MATCH(W169,'【参考】数式用'!$K$4:$N$4,0)+1,0)),"")</f>
        <v/>
      </c>
      <c r="Z169" s="948"/>
      <c r="AA169" s="951"/>
      <c r="AB169" s="955"/>
      <c r="AC169" s="996" t="str">
        <f>IFERROR(IF(AND('別紙様式3-2（４・５月）'!O171="",W169&lt;&gt;"",W169&lt;&gt;"―"),X169,X169*VLOOKUP(AG169,'【参考】数式用4'!$DC$3:$DZ$106,MATCH(N169,'【参考】数式用4'!$DC$2:$DZ$2,0))),"")</f>
        <v/>
      </c>
      <c r="AD169" s="998" t="str">
        <f t="shared" si="4"/>
        <v/>
      </c>
      <c r="AE169" s="884" t="str">
        <f t="shared" si="5"/>
        <v/>
      </c>
      <c r="AF169" s="999" t="str">
        <f>IF(O169="","",'別紙様式3-2（４・５月）'!O171&amp;'別紙様式3-2（４・５月）'!P171&amp;'別紙様式3-2（４・５月）'!Q171&amp;"から"&amp;O169)</f>
        <v/>
      </c>
      <c r="AG169" s="999" t="str">
        <f>IF(OR(W169="",W169="―"),"",'別紙様式3-2（４・５月）'!O171&amp;'別紙様式3-2（４・５月）'!P171&amp;'別紙様式3-2（４・５月）'!Q171&amp;"から"&amp;W169)</f>
        <v/>
      </c>
    </row>
    <row r="170" spans="1:33" ht="24.9" customHeight="1">
      <c r="A170" s="894">
        <v>157</v>
      </c>
      <c r="B170" s="742" t="str">
        <f>IF(基本情報入力シート!C209="","",基本情報入力シート!C209)</f>
        <v/>
      </c>
      <c r="C170" s="750"/>
      <c r="D170" s="750"/>
      <c r="E170" s="750"/>
      <c r="F170" s="750"/>
      <c r="G170" s="750"/>
      <c r="H170" s="750"/>
      <c r="I170" s="761"/>
      <c r="J170" s="768" t="str">
        <f>IF(基本情報入力シート!M209="","",基本情報入力シート!M209)</f>
        <v/>
      </c>
      <c r="K170" s="768" t="str">
        <f>IF(基本情報入力シート!R209="","",基本情報入力シート!R209)</f>
        <v/>
      </c>
      <c r="L170" s="768" t="str">
        <f>IF(基本情報入力シート!W209="","",基本情報入力シート!W209)</f>
        <v/>
      </c>
      <c r="M170" s="785" t="str">
        <f>IF(基本情報入力シート!X209="","",基本情報入力シート!X209)</f>
        <v/>
      </c>
      <c r="N170" s="797" t="str">
        <f>IF(基本情報入力シート!Y209="","",基本情報入力シート!Y209)</f>
        <v/>
      </c>
      <c r="O170" s="931"/>
      <c r="P170" s="937"/>
      <c r="Q170" s="941"/>
      <c r="R170" s="948" t="str">
        <f>IFERROR(IF(OR('別紙様式3-2（４・５月）'!R172="",'別紙様式3-2（４・５月）'!Z172="ベア加算"),"",P170*VLOOKUP(N170,'【参考】数式用'!$AD$2:$AH$27,MATCH(O170,'【参考】数式用'!$K$4:$N$4,0)+1,0)),"")</f>
        <v/>
      </c>
      <c r="S170" s="951"/>
      <c r="T170" s="955"/>
      <c r="U170" s="960"/>
      <c r="V170" s="965" t="str">
        <f>IFERROR(IF(AND('別紙様式3-2（４・５月）'!O172="",O170&lt;&gt;""),P170,P170*VLOOKUP(AF170,'【参考】数式用4'!$DC$3:$DZ$106,MATCH(N170,'【参考】数式用4'!$DC$2:$DZ$2,0))),"")</f>
        <v/>
      </c>
      <c r="W170" s="972"/>
      <c r="X170" s="937"/>
      <c r="Y170" s="948" t="str">
        <f>IFERROR(IF(OR('別紙様式3-2（４・５月）'!R172="",'別紙様式3-2（４・５月）'!Z172="ベア加算"),"",X170*VLOOKUP(N170,'【参考】数式用'!$AD$2:$AH$27,MATCH(W170,'【参考】数式用'!$K$4:$N$4,0)+1,0)),"")</f>
        <v/>
      </c>
      <c r="Z170" s="948"/>
      <c r="AA170" s="951"/>
      <c r="AB170" s="955"/>
      <c r="AC170" s="996" t="str">
        <f>IFERROR(IF(AND('別紙様式3-2（４・５月）'!O172="",W170&lt;&gt;"",W170&lt;&gt;"―"),X170,X170*VLOOKUP(AG170,'【参考】数式用4'!$DC$3:$DZ$106,MATCH(N170,'【参考】数式用4'!$DC$2:$DZ$2,0))),"")</f>
        <v/>
      </c>
      <c r="AD170" s="998" t="str">
        <f t="shared" si="4"/>
        <v/>
      </c>
      <c r="AE170" s="884" t="str">
        <f t="shared" si="5"/>
        <v/>
      </c>
      <c r="AF170" s="999" t="str">
        <f>IF(O170="","",'別紙様式3-2（４・５月）'!O172&amp;'別紙様式3-2（４・５月）'!P172&amp;'別紙様式3-2（４・５月）'!Q172&amp;"から"&amp;O170)</f>
        <v/>
      </c>
      <c r="AG170" s="999" t="str">
        <f>IF(OR(W170="",W170="―"),"",'別紙様式3-2（４・５月）'!O172&amp;'別紙様式3-2（４・５月）'!P172&amp;'別紙様式3-2（４・５月）'!Q172&amp;"から"&amp;W170)</f>
        <v/>
      </c>
    </row>
    <row r="171" spans="1:33" ht="24.9" customHeight="1">
      <c r="A171" s="894">
        <v>158</v>
      </c>
      <c r="B171" s="742" t="str">
        <f>IF(基本情報入力シート!C210="","",基本情報入力シート!C210)</f>
        <v/>
      </c>
      <c r="C171" s="750"/>
      <c r="D171" s="750"/>
      <c r="E171" s="750"/>
      <c r="F171" s="750"/>
      <c r="G171" s="750"/>
      <c r="H171" s="750"/>
      <c r="I171" s="761"/>
      <c r="J171" s="768" t="str">
        <f>IF(基本情報入力シート!M210="","",基本情報入力シート!M210)</f>
        <v/>
      </c>
      <c r="K171" s="768" t="str">
        <f>IF(基本情報入力シート!R210="","",基本情報入力シート!R210)</f>
        <v/>
      </c>
      <c r="L171" s="768" t="str">
        <f>IF(基本情報入力シート!W210="","",基本情報入力シート!W210)</f>
        <v/>
      </c>
      <c r="M171" s="785" t="str">
        <f>IF(基本情報入力シート!X210="","",基本情報入力シート!X210)</f>
        <v/>
      </c>
      <c r="N171" s="797" t="str">
        <f>IF(基本情報入力シート!Y210="","",基本情報入力シート!Y210)</f>
        <v/>
      </c>
      <c r="O171" s="931"/>
      <c r="P171" s="937"/>
      <c r="Q171" s="941"/>
      <c r="R171" s="948" t="str">
        <f>IFERROR(IF(OR('別紙様式3-2（４・５月）'!R173="",'別紙様式3-2（４・５月）'!Z173="ベア加算"),"",P171*VLOOKUP(N171,'【参考】数式用'!$AD$2:$AH$27,MATCH(O171,'【参考】数式用'!$K$4:$N$4,0)+1,0)),"")</f>
        <v/>
      </c>
      <c r="S171" s="951"/>
      <c r="T171" s="955"/>
      <c r="U171" s="960"/>
      <c r="V171" s="965" t="str">
        <f>IFERROR(IF(AND('別紙様式3-2（４・５月）'!O173="",O171&lt;&gt;""),P171,P171*VLOOKUP(AF171,'【参考】数式用4'!$DC$3:$DZ$106,MATCH(N171,'【参考】数式用4'!$DC$2:$DZ$2,0))),"")</f>
        <v/>
      </c>
      <c r="W171" s="972"/>
      <c r="X171" s="937"/>
      <c r="Y171" s="948" t="str">
        <f>IFERROR(IF(OR('別紙様式3-2（４・５月）'!R173="",'別紙様式3-2（４・５月）'!Z173="ベア加算"),"",X171*VLOOKUP(N171,'【参考】数式用'!$AD$2:$AH$27,MATCH(W171,'【参考】数式用'!$K$4:$N$4,0)+1,0)),"")</f>
        <v/>
      </c>
      <c r="Z171" s="948"/>
      <c r="AA171" s="951"/>
      <c r="AB171" s="955"/>
      <c r="AC171" s="996" t="str">
        <f>IFERROR(IF(AND('別紙様式3-2（４・５月）'!O173="",W171&lt;&gt;"",W171&lt;&gt;"―"),X171,X171*VLOOKUP(AG171,'【参考】数式用4'!$DC$3:$DZ$106,MATCH(N171,'【参考】数式用4'!$DC$2:$DZ$2,0))),"")</f>
        <v/>
      </c>
      <c r="AD171" s="998" t="str">
        <f t="shared" si="4"/>
        <v/>
      </c>
      <c r="AE171" s="884" t="str">
        <f t="shared" si="5"/>
        <v/>
      </c>
      <c r="AF171" s="999" t="str">
        <f>IF(O171="","",'別紙様式3-2（４・５月）'!O173&amp;'別紙様式3-2（４・５月）'!P173&amp;'別紙様式3-2（４・５月）'!Q173&amp;"から"&amp;O171)</f>
        <v/>
      </c>
      <c r="AG171" s="999" t="str">
        <f>IF(OR(W171="",W171="―"),"",'別紙様式3-2（４・５月）'!O173&amp;'別紙様式3-2（４・５月）'!P173&amp;'別紙様式3-2（４・５月）'!Q173&amp;"から"&amp;W171)</f>
        <v/>
      </c>
    </row>
    <row r="172" spans="1:33" ht="24.9" customHeight="1">
      <c r="A172" s="894">
        <v>159</v>
      </c>
      <c r="B172" s="742" t="str">
        <f>IF(基本情報入力シート!C211="","",基本情報入力シート!C211)</f>
        <v/>
      </c>
      <c r="C172" s="750"/>
      <c r="D172" s="750"/>
      <c r="E172" s="750"/>
      <c r="F172" s="750"/>
      <c r="G172" s="750"/>
      <c r="H172" s="750"/>
      <c r="I172" s="761"/>
      <c r="J172" s="768" t="str">
        <f>IF(基本情報入力シート!M211="","",基本情報入力シート!M211)</f>
        <v/>
      </c>
      <c r="K172" s="768" t="str">
        <f>IF(基本情報入力シート!R211="","",基本情報入力シート!R211)</f>
        <v/>
      </c>
      <c r="L172" s="768" t="str">
        <f>IF(基本情報入力シート!W211="","",基本情報入力シート!W211)</f>
        <v/>
      </c>
      <c r="M172" s="785" t="str">
        <f>IF(基本情報入力シート!X211="","",基本情報入力シート!X211)</f>
        <v/>
      </c>
      <c r="N172" s="797" t="str">
        <f>IF(基本情報入力シート!Y211="","",基本情報入力シート!Y211)</f>
        <v/>
      </c>
      <c r="O172" s="931"/>
      <c r="P172" s="937"/>
      <c r="Q172" s="941"/>
      <c r="R172" s="948" t="str">
        <f>IFERROR(IF(OR('別紙様式3-2（４・５月）'!R174="",'別紙様式3-2（４・５月）'!Z174="ベア加算"),"",P172*VLOOKUP(N172,'【参考】数式用'!$AD$2:$AH$27,MATCH(O172,'【参考】数式用'!$K$4:$N$4,0)+1,0)),"")</f>
        <v/>
      </c>
      <c r="S172" s="951"/>
      <c r="T172" s="955"/>
      <c r="U172" s="960"/>
      <c r="V172" s="965" t="str">
        <f>IFERROR(IF(AND('別紙様式3-2（４・５月）'!O174="",O172&lt;&gt;""),P172,P172*VLOOKUP(AF172,'【参考】数式用4'!$DC$3:$DZ$106,MATCH(N172,'【参考】数式用4'!$DC$2:$DZ$2,0))),"")</f>
        <v/>
      </c>
      <c r="W172" s="972"/>
      <c r="X172" s="937"/>
      <c r="Y172" s="948" t="str">
        <f>IFERROR(IF(OR('別紙様式3-2（４・５月）'!R174="",'別紙様式3-2（４・５月）'!Z174="ベア加算"),"",X172*VLOOKUP(N172,'【参考】数式用'!$AD$2:$AH$27,MATCH(W172,'【参考】数式用'!$K$4:$N$4,0)+1,0)),"")</f>
        <v/>
      </c>
      <c r="Z172" s="948"/>
      <c r="AA172" s="951"/>
      <c r="AB172" s="955"/>
      <c r="AC172" s="996" t="str">
        <f>IFERROR(IF(AND('別紙様式3-2（４・５月）'!O174="",W172&lt;&gt;"",W172&lt;&gt;"―"),X172,X172*VLOOKUP(AG172,'【参考】数式用4'!$DC$3:$DZ$106,MATCH(N172,'【参考】数式用4'!$DC$2:$DZ$2,0))),"")</f>
        <v/>
      </c>
      <c r="AD172" s="998" t="str">
        <f t="shared" si="4"/>
        <v/>
      </c>
      <c r="AE172" s="884" t="str">
        <f t="shared" si="5"/>
        <v/>
      </c>
      <c r="AF172" s="999" t="str">
        <f>IF(O172="","",'別紙様式3-2（４・５月）'!O174&amp;'別紙様式3-2（４・５月）'!P174&amp;'別紙様式3-2（４・５月）'!Q174&amp;"から"&amp;O172)</f>
        <v/>
      </c>
      <c r="AG172" s="999" t="str">
        <f>IF(OR(W172="",W172="―"),"",'別紙様式3-2（４・５月）'!O174&amp;'別紙様式3-2（４・５月）'!P174&amp;'別紙様式3-2（４・５月）'!Q174&amp;"から"&amp;W172)</f>
        <v/>
      </c>
    </row>
    <row r="173" spans="1:33" ht="24.9" customHeight="1">
      <c r="A173" s="894">
        <v>160</v>
      </c>
      <c r="B173" s="742" t="str">
        <f>IF(基本情報入力シート!C212="","",基本情報入力シート!C212)</f>
        <v/>
      </c>
      <c r="C173" s="750"/>
      <c r="D173" s="750"/>
      <c r="E173" s="750"/>
      <c r="F173" s="750"/>
      <c r="G173" s="750"/>
      <c r="H173" s="750"/>
      <c r="I173" s="761"/>
      <c r="J173" s="768" t="str">
        <f>IF(基本情報入力シート!M212="","",基本情報入力シート!M212)</f>
        <v/>
      </c>
      <c r="K173" s="768" t="str">
        <f>IF(基本情報入力シート!R212="","",基本情報入力シート!R212)</f>
        <v/>
      </c>
      <c r="L173" s="768" t="str">
        <f>IF(基本情報入力シート!W212="","",基本情報入力シート!W212)</f>
        <v/>
      </c>
      <c r="M173" s="785" t="str">
        <f>IF(基本情報入力シート!X212="","",基本情報入力シート!X212)</f>
        <v/>
      </c>
      <c r="N173" s="797" t="str">
        <f>IF(基本情報入力シート!Y212="","",基本情報入力シート!Y212)</f>
        <v/>
      </c>
      <c r="O173" s="931"/>
      <c r="P173" s="937"/>
      <c r="Q173" s="941"/>
      <c r="R173" s="948" t="str">
        <f>IFERROR(IF(OR('別紙様式3-2（４・５月）'!R175="",'別紙様式3-2（４・５月）'!Z175="ベア加算"),"",P173*VLOOKUP(N173,'【参考】数式用'!$AD$2:$AH$27,MATCH(O173,'【参考】数式用'!$K$4:$N$4,0)+1,0)),"")</f>
        <v/>
      </c>
      <c r="S173" s="951"/>
      <c r="T173" s="955"/>
      <c r="U173" s="960"/>
      <c r="V173" s="965" t="str">
        <f>IFERROR(IF(AND('別紙様式3-2（４・５月）'!O175="",O173&lt;&gt;""),P173,P173*VLOOKUP(AF173,'【参考】数式用4'!$DC$3:$DZ$106,MATCH(N173,'【参考】数式用4'!$DC$2:$DZ$2,0))),"")</f>
        <v/>
      </c>
      <c r="W173" s="972"/>
      <c r="X173" s="937"/>
      <c r="Y173" s="948" t="str">
        <f>IFERROR(IF(OR('別紙様式3-2（４・５月）'!R175="",'別紙様式3-2（４・５月）'!Z175="ベア加算"),"",X173*VLOOKUP(N173,'【参考】数式用'!$AD$2:$AH$27,MATCH(W173,'【参考】数式用'!$K$4:$N$4,0)+1,0)),"")</f>
        <v/>
      </c>
      <c r="Z173" s="948"/>
      <c r="AA173" s="951"/>
      <c r="AB173" s="955"/>
      <c r="AC173" s="996" t="str">
        <f>IFERROR(IF(AND('別紙様式3-2（４・５月）'!O175="",W173&lt;&gt;"",W173&lt;&gt;"―"),X173,X173*VLOOKUP(AG173,'【参考】数式用4'!$DC$3:$DZ$106,MATCH(N173,'【参考】数式用4'!$DC$2:$DZ$2,0))),"")</f>
        <v/>
      </c>
      <c r="AD173" s="998" t="str">
        <f t="shared" si="4"/>
        <v/>
      </c>
      <c r="AE173" s="884" t="str">
        <f t="shared" si="5"/>
        <v/>
      </c>
      <c r="AF173" s="999" t="str">
        <f>IF(O173="","",'別紙様式3-2（４・５月）'!O175&amp;'別紙様式3-2（４・５月）'!P175&amp;'別紙様式3-2（４・５月）'!Q175&amp;"から"&amp;O173)</f>
        <v/>
      </c>
      <c r="AG173" s="999" t="str">
        <f>IF(OR(W173="",W173="―"),"",'別紙様式3-2（４・５月）'!O175&amp;'別紙様式3-2（４・５月）'!P175&amp;'別紙様式3-2（４・５月）'!Q175&amp;"から"&amp;W173)</f>
        <v/>
      </c>
    </row>
    <row r="174" spans="1:33" ht="24.9" customHeight="1">
      <c r="A174" s="894">
        <v>161</v>
      </c>
      <c r="B174" s="742" t="str">
        <f>IF(基本情報入力シート!C213="","",基本情報入力シート!C213)</f>
        <v/>
      </c>
      <c r="C174" s="750"/>
      <c r="D174" s="750"/>
      <c r="E174" s="750"/>
      <c r="F174" s="750"/>
      <c r="G174" s="750"/>
      <c r="H174" s="750"/>
      <c r="I174" s="761"/>
      <c r="J174" s="768" t="str">
        <f>IF(基本情報入力シート!M213="","",基本情報入力シート!M213)</f>
        <v/>
      </c>
      <c r="K174" s="768" t="str">
        <f>IF(基本情報入力シート!R213="","",基本情報入力シート!R213)</f>
        <v/>
      </c>
      <c r="L174" s="768" t="str">
        <f>IF(基本情報入力シート!W213="","",基本情報入力シート!W213)</f>
        <v/>
      </c>
      <c r="M174" s="785" t="str">
        <f>IF(基本情報入力シート!X213="","",基本情報入力シート!X213)</f>
        <v/>
      </c>
      <c r="N174" s="797" t="str">
        <f>IF(基本情報入力シート!Y213="","",基本情報入力シート!Y213)</f>
        <v/>
      </c>
      <c r="O174" s="931"/>
      <c r="P174" s="937"/>
      <c r="Q174" s="941"/>
      <c r="R174" s="948" t="str">
        <f>IFERROR(IF(OR('別紙様式3-2（４・５月）'!R176="",'別紙様式3-2（４・５月）'!Z176="ベア加算"),"",P174*VLOOKUP(N174,'【参考】数式用'!$AD$2:$AH$27,MATCH(O174,'【参考】数式用'!$K$4:$N$4,0)+1,0)),"")</f>
        <v/>
      </c>
      <c r="S174" s="951"/>
      <c r="T174" s="955"/>
      <c r="U174" s="960"/>
      <c r="V174" s="965" t="str">
        <f>IFERROR(IF(AND('別紙様式3-2（４・５月）'!O176="",O174&lt;&gt;""),P174,P174*VLOOKUP(AF174,'【参考】数式用4'!$DC$3:$DZ$106,MATCH(N174,'【参考】数式用4'!$DC$2:$DZ$2,0))),"")</f>
        <v/>
      </c>
      <c r="W174" s="972"/>
      <c r="X174" s="937"/>
      <c r="Y174" s="948" t="str">
        <f>IFERROR(IF(OR('別紙様式3-2（４・５月）'!R176="",'別紙様式3-2（４・５月）'!Z176="ベア加算"),"",X174*VLOOKUP(N174,'【参考】数式用'!$AD$2:$AH$27,MATCH(W174,'【参考】数式用'!$K$4:$N$4,0)+1,0)),"")</f>
        <v/>
      </c>
      <c r="Z174" s="948"/>
      <c r="AA174" s="951"/>
      <c r="AB174" s="955"/>
      <c r="AC174" s="996" t="str">
        <f>IFERROR(IF(AND('別紙様式3-2（４・５月）'!O176="",W174&lt;&gt;"",W174&lt;&gt;"―"),X174,X174*VLOOKUP(AG174,'【参考】数式用4'!$DC$3:$DZ$106,MATCH(N174,'【参考】数式用4'!$DC$2:$DZ$2,0))),"")</f>
        <v/>
      </c>
      <c r="AD174" s="998" t="str">
        <f t="shared" si="4"/>
        <v/>
      </c>
      <c r="AE174" s="884" t="str">
        <f t="shared" si="5"/>
        <v/>
      </c>
      <c r="AF174" s="999" t="str">
        <f>IF(O174="","",'別紙様式3-2（４・５月）'!O176&amp;'別紙様式3-2（４・５月）'!P176&amp;'別紙様式3-2（４・５月）'!Q176&amp;"から"&amp;O174)</f>
        <v/>
      </c>
      <c r="AG174" s="999" t="str">
        <f>IF(OR(W174="",W174="―"),"",'別紙様式3-2（４・５月）'!O176&amp;'別紙様式3-2（４・５月）'!P176&amp;'別紙様式3-2（４・５月）'!Q176&amp;"から"&amp;W174)</f>
        <v/>
      </c>
    </row>
    <row r="175" spans="1:33" ht="24.9" customHeight="1">
      <c r="A175" s="894">
        <v>162</v>
      </c>
      <c r="B175" s="742" t="str">
        <f>IF(基本情報入力シート!C214="","",基本情報入力シート!C214)</f>
        <v/>
      </c>
      <c r="C175" s="750"/>
      <c r="D175" s="750"/>
      <c r="E175" s="750"/>
      <c r="F175" s="750"/>
      <c r="G175" s="750"/>
      <c r="H175" s="750"/>
      <c r="I175" s="761"/>
      <c r="J175" s="768" t="str">
        <f>IF(基本情報入力シート!M214="","",基本情報入力シート!M214)</f>
        <v/>
      </c>
      <c r="K175" s="768" t="str">
        <f>IF(基本情報入力シート!R214="","",基本情報入力シート!R214)</f>
        <v/>
      </c>
      <c r="L175" s="768" t="str">
        <f>IF(基本情報入力シート!W214="","",基本情報入力シート!W214)</f>
        <v/>
      </c>
      <c r="M175" s="785" t="str">
        <f>IF(基本情報入力シート!X214="","",基本情報入力シート!X214)</f>
        <v/>
      </c>
      <c r="N175" s="797" t="str">
        <f>IF(基本情報入力シート!Y214="","",基本情報入力シート!Y214)</f>
        <v/>
      </c>
      <c r="O175" s="931"/>
      <c r="P175" s="937"/>
      <c r="Q175" s="941"/>
      <c r="R175" s="948" t="str">
        <f>IFERROR(IF(OR('別紙様式3-2（４・５月）'!R177="",'別紙様式3-2（４・５月）'!Z177="ベア加算"),"",P175*VLOOKUP(N175,'【参考】数式用'!$AD$2:$AH$27,MATCH(O175,'【参考】数式用'!$K$4:$N$4,0)+1,0)),"")</f>
        <v/>
      </c>
      <c r="S175" s="951"/>
      <c r="T175" s="955"/>
      <c r="U175" s="960"/>
      <c r="V175" s="965" t="str">
        <f>IFERROR(IF(AND('別紙様式3-2（４・５月）'!O177="",O175&lt;&gt;""),P175,P175*VLOOKUP(AF175,'【参考】数式用4'!$DC$3:$DZ$106,MATCH(N175,'【参考】数式用4'!$DC$2:$DZ$2,0))),"")</f>
        <v/>
      </c>
      <c r="W175" s="972"/>
      <c r="X175" s="937"/>
      <c r="Y175" s="948" t="str">
        <f>IFERROR(IF(OR('別紙様式3-2（４・５月）'!R177="",'別紙様式3-2（４・５月）'!Z177="ベア加算"),"",X175*VLOOKUP(N175,'【参考】数式用'!$AD$2:$AH$27,MATCH(W175,'【参考】数式用'!$K$4:$N$4,0)+1,0)),"")</f>
        <v/>
      </c>
      <c r="Z175" s="948"/>
      <c r="AA175" s="951"/>
      <c r="AB175" s="955"/>
      <c r="AC175" s="996" t="str">
        <f>IFERROR(IF(AND('別紙様式3-2（４・５月）'!O177="",W175&lt;&gt;"",W175&lt;&gt;"―"),X175,X175*VLOOKUP(AG175,'【参考】数式用4'!$DC$3:$DZ$106,MATCH(N175,'【参考】数式用4'!$DC$2:$DZ$2,0))),"")</f>
        <v/>
      </c>
      <c r="AD175" s="998" t="str">
        <f t="shared" si="4"/>
        <v/>
      </c>
      <c r="AE175" s="884" t="str">
        <f t="shared" si="5"/>
        <v/>
      </c>
      <c r="AF175" s="999" t="str">
        <f>IF(O175="","",'別紙様式3-2（４・５月）'!O177&amp;'別紙様式3-2（４・５月）'!P177&amp;'別紙様式3-2（４・５月）'!Q177&amp;"から"&amp;O175)</f>
        <v/>
      </c>
      <c r="AG175" s="999" t="str">
        <f>IF(OR(W175="",W175="―"),"",'別紙様式3-2（４・５月）'!O177&amp;'別紙様式3-2（４・５月）'!P177&amp;'別紙様式3-2（４・５月）'!Q177&amp;"から"&amp;W175)</f>
        <v/>
      </c>
    </row>
    <row r="176" spans="1:33" ht="24.9" customHeight="1">
      <c r="A176" s="894">
        <v>163</v>
      </c>
      <c r="B176" s="742" t="str">
        <f>IF(基本情報入力シート!C215="","",基本情報入力シート!C215)</f>
        <v/>
      </c>
      <c r="C176" s="750"/>
      <c r="D176" s="750"/>
      <c r="E176" s="750"/>
      <c r="F176" s="750"/>
      <c r="G176" s="750"/>
      <c r="H176" s="750"/>
      <c r="I176" s="761"/>
      <c r="J176" s="768" t="str">
        <f>IF(基本情報入力シート!M215="","",基本情報入力シート!M215)</f>
        <v/>
      </c>
      <c r="K176" s="768" t="str">
        <f>IF(基本情報入力シート!R215="","",基本情報入力シート!R215)</f>
        <v/>
      </c>
      <c r="L176" s="768" t="str">
        <f>IF(基本情報入力シート!W215="","",基本情報入力シート!W215)</f>
        <v/>
      </c>
      <c r="M176" s="785" t="str">
        <f>IF(基本情報入力シート!X215="","",基本情報入力シート!X215)</f>
        <v/>
      </c>
      <c r="N176" s="797" t="str">
        <f>IF(基本情報入力シート!Y215="","",基本情報入力シート!Y215)</f>
        <v/>
      </c>
      <c r="O176" s="931"/>
      <c r="P176" s="937"/>
      <c r="Q176" s="941"/>
      <c r="R176" s="948" t="str">
        <f>IFERROR(IF(OR('別紙様式3-2（４・５月）'!R178="",'別紙様式3-2（４・５月）'!Z178="ベア加算"),"",P176*VLOOKUP(N176,'【参考】数式用'!$AD$2:$AH$27,MATCH(O176,'【参考】数式用'!$K$4:$N$4,0)+1,0)),"")</f>
        <v/>
      </c>
      <c r="S176" s="951"/>
      <c r="T176" s="955"/>
      <c r="U176" s="960"/>
      <c r="V176" s="965" t="str">
        <f>IFERROR(IF(AND('別紙様式3-2（４・５月）'!O178="",O176&lt;&gt;""),P176,P176*VLOOKUP(AF176,'【参考】数式用4'!$DC$3:$DZ$106,MATCH(N176,'【参考】数式用4'!$DC$2:$DZ$2,0))),"")</f>
        <v/>
      </c>
      <c r="W176" s="972"/>
      <c r="X176" s="937"/>
      <c r="Y176" s="948" t="str">
        <f>IFERROR(IF(OR('別紙様式3-2（４・５月）'!R178="",'別紙様式3-2（４・５月）'!Z178="ベア加算"),"",X176*VLOOKUP(N176,'【参考】数式用'!$AD$2:$AH$27,MATCH(W176,'【参考】数式用'!$K$4:$N$4,0)+1,0)),"")</f>
        <v/>
      </c>
      <c r="Z176" s="948"/>
      <c r="AA176" s="951"/>
      <c r="AB176" s="955"/>
      <c r="AC176" s="996" t="str">
        <f>IFERROR(IF(AND('別紙様式3-2（４・５月）'!O178="",W176&lt;&gt;"",W176&lt;&gt;"―"),X176,X176*VLOOKUP(AG176,'【参考】数式用4'!$DC$3:$DZ$106,MATCH(N176,'【参考】数式用4'!$DC$2:$DZ$2,0))),"")</f>
        <v/>
      </c>
      <c r="AD176" s="998" t="str">
        <f t="shared" si="4"/>
        <v/>
      </c>
      <c r="AE176" s="884" t="str">
        <f t="shared" si="5"/>
        <v/>
      </c>
      <c r="AF176" s="999" t="str">
        <f>IF(O176="","",'別紙様式3-2（４・５月）'!O178&amp;'別紙様式3-2（４・５月）'!P178&amp;'別紙様式3-2（４・５月）'!Q178&amp;"から"&amp;O176)</f>
        <v/>
      </c>
      <c r="AG176" s="999" t="str">
        <f>IF(OR(W176="",W176="―"),"",'別紙様式3-2（４・５月）'!O178&amp;'別紙様式3-2（４・５月）'!P178&amp;'別紙様式3-2（４・５月）'!Q178&amp;"から"&amp;W176)</f>
        <v/>
      </c>
    </row>
    <row r="177" spans="1:33" ht="24.9" customHeight="1">
      <c r="A177" s="894">
        <v>164</v>
      </c>
      <c r="B177" s="742" t="str">
        <f>IF(基本情報入力シート!C216="","",基本情報入力シート!C216)</f>
        <v/>
      </c>
      <c r="C177" s="750"/>
      <c r="D177" s="750"/>
      <c r="E177" s="750"/>
      <c r="F177" s="750"/>
      <c r="G177" s="750"/>
      <c r="H177" s="750"/>
      <c r="I177" s="761"/>
      <c r="J177" s="768" t="str">
        <f>IF(基本情報入力シート!M216="","",基本情報入力シート!M216)</f>
        <v/>
      </c>
      <c r="K177" s="768" t="str">
        <f>IF(基本情報入力シート!R216="","",基本情報入力シート!R216)</f>
        <v/>
      </c>
      <c r="L177" s="768" t="str">
        <f>IF(基本情報入力シート!W216="","",基本情報入力シート!W216)</f>
        <v/>
      </c>
      <c r="M177" s="785" t="str">
        <f>IF(基本情報入力シート!X216="","",基本情報入力シート!X216)</f>
        <v/>
      </c>
      <c r="N177" s="797" t="str">
        <f>IF(基本情報入力シート!Y216="","",基本情報入力シート!Y216)</f>
        <v/>
      </c>
      <c r="O177" s="931"/>
      <c r="P177" s="937"/>
      <c r="Q177" s="941"/>
      <c r="R177" s="948" t="str">
        <f>IFERROR(IF(OR('別紙様式3-2（４・５月）'!R179="",'別紙様式3-2（４・５月）'!Z179="ベア加算"),"",P177*VLOOKUP(N177,'【参考】数式用'!$AD$2:$AH$27,MATCH(O177,'【参考】数式用'!$K$4:$N$4,0)+1,0)),"")</f>
        <v/>
      </c>
      <c r="S177" s="951"/>
      <c r="T177" s="955"/>
      <c r="U177" s="960"/>
      <c r="V177" s="965" t="str">
        <f>IFERROR(IF(AND('別紙様式3-2（４・５月）'!O179="",O177&lt;&gt;""),P177,P177*VLOOKUP(AF177,'【参考】数式用4'!$DC$3:$DZ$106,MATCH(N177,'【参考】数式用4'!$DC$2:$DZ$2,0))),"")</f>
        <v/>
      </c>
      <c r="W177" s="972"/>
      <c r="X177" s="937"/>
      <c r="Y177" s="948" t="str">
        <f>IFERROR(IF(OR('別紙様式3-2（４・５月）'!R179="",'別紙様式3-2（４・５月）'!Z179="ベア加算"),"",X177*VLOOKUP(N177,'【参考】数式用'!$AD$2:$AH$27,MATCH(W177,'【参考】数式用'!$K$4:$N$4,0)+1,0)),"")</f>
        <v/>
      </c>
      <c r="Z177" s="948"/>
      <c r="AA177" s="951"/>
      <c r="AB177" s="955"/>
      <c r="AC177" s="996" t="str">
        <f>IFERROR(IF(AND('別紙様式3-2（４・５月）'!O179="",W177&lt;&gt;"",W177&lt;&gt;"―"),X177,X177*VLOOKUP(AG177,'【参考】数式用4'!$DC$3:$DZ$106,MATCH(N177,'【参考】数式用4'!$DC$2:$DZ$2,0))),"")</f>
        <v/>
      </c>
      <c r="AD177" s="998" t="str">
        <f t="shared" si="4"/>
        <v/>
      </c>
      <c r="AE177" s="884" t="str">
        <f t="shared" si="5"/>
        <v/>
      </c>
      <c r="AF177" s="999" t="str">
        <f>IF(O177="","",'別紙様式3-2（４・５月）'!O179&amp;'別紙様式3-2（４・５月）'!P179&amp;'別紙様式3-2（４・５月）'!Q179&amp;"から"&amp;O177)</f>
        <v/>
      </c>
      <c r="AG177" s="999" t="str">
        <f>IF(OR(W177="",W177="―"),"",'別紙様式3-2（４・５月）'!O179&amp;'別紙様式3-2（４・５月）'!P179&amp;'別紙様式3-2（４・５月）'!Q179&amp;"から"&amp;W177)</f>
        <v/>
      </c>
    </row>
    <row r="178" spans="1:33" ht="24.9" customHeight="1">
      <c r="A178" s="894">
        <v>165</v>
      </c>
      <c r="B178" s="742" t="str">
        <f>IF(基本情報入力シート!C217="","",基本情報入力シート!C217)</f>
        <v/>
      </c>
      <c r="C178" s="750"/>
      <c r="D178" s="750"/>
      <c r="E178" s="750"/>
      <c r="F178" s="750"/>
      <c r="G178" s="750"/>
      <c r="H178" s="750"/>
      <c r="I178" s="761"/>
      <c r="J178" s="768" t="str">
        <f>IF(基本情報入力シート!M217="","",基本情報入力シート!M217)</f>
        <v/>
      </c>
      <c r="K178" s="768" t="str">
        <f>IF(基本情報入力シート!R217="","",基本情報入力シート!R217)</f>
        <v/>
      </c>
      <c r="L178" s="768" t="str">
        <f>IF(基本情報入力シート!W217="","",基本情報入力シート!W217)</f>
        <v/>
      </c>
      <c r="M178" s="785" t="str">
        <f>IF(基本情報入力シート!X217="","",基本情報入力シート!X217)</f>
        <v/>
      </c>
      <c r="N178" s="797" t="str">
        <f>IF(基本情報入力シート!Y217="","",基本情報入力シート!Y217)</f>
        <v/>
      </c>
      <c r="O178" s="931"/>
      <c r="P178" s="937"/>
      <c r="Q178" s="941"/>
      <c r="R178" s="948" t="str">
        <f>IFERROR(IF(OR('別紙様式3-2（４・５月）'!R180="",'別紙様式3-2（４・５月）'!Z180="ベア加算"),"",P178*VLOOKUP(N178,'【参考】数式用'!$AD$2:$AH$27,MATCH(O178,'【参考】数式用'!$K$4:$N$4,0)+1,0)),"")</f>
        <v/>
      </c>
      <c r="S178" s="951"/>
      <c r="T178" s="955"/>
      <c r="U178" s="960"/>
      <c r="V178" s="965" t="str">
        <f>IFERROR(IF(AND('別紙様式3-2（４・５月）'!O180="",O178&lt;&gt;""),P178,P178*VLOOKUP(AF178,'【参考】数式用4'!$DC$3:$DZ$106,MATCH(N178,'【参考】数式用4'!$DC$2:$DZ$2,0))),"")</f>
        <v/>
      </c>
      <c r="W178" s="972"/>
      <c r="X178" s="937"/>
      <c r="Y178" s="948" t="str">
        <f>IFERROR(IF(OR('別紙様式3-2（４・５月）'!R180="",'別紙様式3-2（４・５月）'!Z180="ベア加算"),"",X178*VLOOKUP(N178,'【参考】数式用'!$AD$2:$AH$27,MATCH(W178,'【参考】数式用'!$K$4:$N$4,0)+1,0)),"")</f>
        <v/>
      </c>
      <c r="Z178" s="948"/>
      <c r="AA178" s="951"/>
      <c r="AB178" s="955"/>
      <c r="AC178" s="996" t="str">
        <f>IFERROR(IF(AND('別紙様式3-2（４・５月）'!O180="",W178&lt;&gt;"",W178&lt;&gt;"―"),X178,X178*VLOOKUP(AG178,'【参考】数式用4'!$DC$3:$DZ$106,MATCH(N178,'【参考】数式用4'!$DC$2:$DZ$2,0))),"")</f>
        <v/>
      </c>
      <c r="AD178" s="998" t="str">
        <f t="shared" si="4"/>
        <v/>
      </c>
      <c r="AE178" s="884" t="str">
        <f t="shared" si="5"/>
        <v/>
      </c>
      <c r="AF178" s="999" t="str">
        <f>IF(O178="","",'別紙様式3-2（４・５月）'!O180&amp;'別紙様式3-2（４・５月）'!P180&amp;'別紙様式3-2（４・５月）'!Q180&amp;"から"&amp;O178)</f>
        <v/>
      </c>
      <c r="AG178" s="999" t="str">
        <f>IF(OR(W178="",W178="―"),"",'別紙様式3-2（４・５月）'!O180&amp;'別紙様式3-2（４・５月）'!P180&amp;'別紙様式3-2（４・５月）'!Q180&amp;"から"&amp;W178)</f>
        <v/>
      </c>
    </row>
    <row r="179" spans="1:33" ht="24.9" customHeight="1">
      <c r="A179" s="894">
        <v>166</v>
      </c>
      <c r="B179" s="742" t="str">
        <f>IF(基本情報入力シート!C218="","",基本情報入力シート!C218)</f>
        <v/>
      </c>
      <c r="C179" s="750"/>
      <c r="D179" s="750"/>
      <c r="E179" s="750"/>
      <c r="F179" s="750"/>
      <c r="G179" s="750"/>
      <c r="H179" s="750"/>
      <c r="I179" s="761"/>
      <c r="J179" s="768" t="str">
        <f>IF(基本情報入力シート!M218="","",基本情報入力シート!M218)</f>
        <v/>
      </c>
      <c r="K179" s="768" t="str">
        <f>IF(基本情報入力シート!R218="","",基本情報入力シート!R218)</f>
        <v/>
      </c>
      <c r="L179" s="768" t="str">
        <f>IF(基本情報入力シート!W218="","",基本情報入力シート!W218)</f>
        <v/>
      </c>
      <c r="M179" s="785" t="str">
        <f>IF(基本情報入力シート!X218="","",基本情報入力シート!X218)</f>
        <v/>
      </c>
      <c r="N179" s="797" t="str">
        <f>IF(基本情報入力シート!Y218="","",基本情報入力シート!Y218)</f>
        <v/>
      </c>
      <c r="O179" s="931"/>
      <c r="P179" s="937"/>
      <c r="Q179" s="941"/>
      <c r="R179" s="948" t="str">
        <f>IFERROR(IF(OR('別紙様式3-2（４・５月）'!R181="",'別紙様式3-2（４・５月）'!Z181="ベア加算"),"",P179*VLOOKUP(N179,'【参考】数式用'!$AD$2:$AH$27,MATCH(O179,'【参考】数式用'!$K$4:$N$4,0)+1,0)),"")</f>
        <v/>
      </c>
      <c r="S179" s="951"/>
      <c r="T179" s="955"/>
      <c r="U179" s="960"/>
      <c r="V179" s="965" t="str">
        <f>IFERROR(IF(AND('別紙様式3-2（４・５月）'!O181="",O179&lt;&gt;""),P179,P179*VLOOKUP(AF179,'【参考】数式用4'!$DC$3:$DZ$106,MATCH(N179,'【参考】数式用4'!$DC$2:$DZ$2,0))),"")</f>
        <v/>
      </c>
      <c r="W179" s="972"/>
      <c r="X179" s="937"/>
      <c r="Y179" s="948" t="str">
        <f>IFERROR(IF(OR('別紙様式3-2（４・５月）'!R181="",'別紙様式3-2（４・５月）'!Z181="ベア加算"),"",X179*VLOOKUP(N179,'【参考】数式用'!$AD$2:$AH$27,MATCH(W179,'【参考】数式用'!$K$4:$N$4,0)+1,0)),"")</f>
        <v/>
      </c>
      <c r="Z179" s="948"/>
      <c r="AA179" s="951"/>
      <c r="AB179" s="955"/>
      <c r="AC179" s="996" t="str">
        <f>IFERROR(IF(AND('別紙様式3-2（４・５月）'!O181="",W179&lt;&gt;"",W179&lt;&gt;"―"),X179,X179*VLOOKUP(AG179,'【参考】数式用4'!$DC$3:$DZ$106,MATCH(N179,'【参考】数式用4'!$DC$2:$DZ$2,0))),"")</f>
        <v/>
      </c>
      <c r="AD179" s="998" t="str">
        <f t="shared" si="4"/>
        <v/>
      </c>
      <c r="AE179" s="884" t="str">
        <f t="shared" si="5"/>
        <v/>
      </c>
      <c r="AF179" s="999" t="str">
        <f>IF(O179="","",'別紙様式3-2（４・５月）'!O181&amp;'別紙様式3-2（４・５月）'!P181&amp;'別紙様式3-2（４・５月）'!Q181&amp;"から"&amp;O179)</f>
        <v/>
      </c>
      <c r="AG179" s="999" t="str">
        <f>IF(OR(W179="",W179="―"),"",'別紙様式3-2（４・５月）'!O181&amp;'別紙様式3-2（４・５月）'!P181&amp;'別紙様式3-2（４・５月）'!Q181&amp;"から"&amp;W179)</f>
        <v/>
      </c>
    </row>
    <row r="180" spans="1:33" ht="24.9" customHeight="1">
      <c r="A180" s="894">
        <v>167</v>
      </c>
      <c r="B180" s="742" t="str">
        <f>IF(基本情報入力シート!C219="","",基本情報入力シート!C219)</f>
        <v/>
      </c>
      <c r="C180" s="750"/>
      <c r="D180" s="750"/>
      <c r="E180" s="750"/>
      <c r="F180" s="750"/>
      <c r="G180" s="750"/>
      <c r="H180" s="750"/>
      <c r="I180" s="761"/>
      <c r="J180" s="768" t="str">
        <f>IF(基本情報入力シート!M219="","",基本情報入力シート!M219)</f>
        <v/>
      </c>
      <c r="K180" s="768" t="str">
        <f>IF(基本情報入力シート!R219="","",基本情報入力シート!R219)</f>
        <v/>
      </c>
      <c r="L180" s="768" t="str">
        <f>IF(基本情報入力シート!W219="","",基本情報入力シート!W219)</f>
        <v/>
      </c>
      <c r="M180" s="785" t="str">
        <f>IF(基本情報入力シート!X219="","",基本情報入力シート!X219)</f>
        <v/>
      </c>
      <c r="N180" s="797" t="str">
        <f>IF(基本情報入力シート!Y219="","",基本情報入力シート!Y219)</f>
        <v/>
      </c>
      <c r="O180" s="931"/>
      <c r="P180" s="937"/>
      <c r="Q180" s="941"/>
      <c r="R180" s="948" t="str">
        <f>IFERROR(IF(OR('別紙様式3-2（４・５月）'!R182="",'別紙様式3-2（４・５月）'!Z182="ベア加算"),"",P180*VLOOKUP(N180,'【参考】数式用'!$AD$2:$AH$27,MATCH(O180,'【参考】数式用'!$K$4:$N$4,0)+1,0)),"")</f>
        <v/>
      </c>
      <c r="S180" s="951"/>
      <c r="T180" s="955"/>
      <c r="U180" s="960"/>
      <c r="V180" s="965" t="str">
        <f>IFERROR(IF(AND('別紙様式3-2（４・５月）'!O182="",O180&lt;&gt;""),P180,P180*VLOOKUP(AF180,'【参考】数式用4'!$DC$3:$DZ$106,MATCH(N180,'【参考】数式用4'!$DC$2:$DZ$2,0))),"")</f>
        <v/>
      </c>
      <c r="W180" s="972"/>
      <c r="X180" s="937"/>
      <c r="Y180" s="948" t="str">
        <f>IFERROR(IF(OR('別紙様式3-2（４・５月）'!R182="",'別紙様式3-2（４・５月）'!Z182="ベア加算"),"",X180*VLOOKUP(N180,'【参考】数式用'!$AD$2:$AH$27,MATCH(W180,'【参考】数式用'!$K$4:$N$4,0)+1,0)),"")</f>
        <v/>
      </c>
      <c r="Z180" s="948"/>
      <c r="AA180" s="951"/>
      <c r="AB180" s="955"/>
      <c r="AC180" s="996" t="str">
        <f>IFERROR(IF(AND('別紙様式3-2（４・５月）'!O182="",W180&lt;&gt;"",W180&lt;&gt;"―"),X180,X180*VLOOKUP(AG180,'【参考】数式用4'!$DC$3:$DZ$106,MATCH(N180,'【参考】数式用4'!$DC$2:$DZ$2,0))),"")</f>
        <v/>
      </c>
      <c r="AD180" s="998" t="str">
        <f t="shared" si="4"/>
        <v/>
      </c>
      <c r="AE180" s="884" t="str">
        <f t="shared" si="5"/>
        <v/>
      </c>
      <c r="AF180" s="999" t="str">
        <f>IF(O180="","",'別紙様式3-2（４・５月）'!O182&amp;'別紙様式3-2（４・５月）'!P182&amp;'別紙様式3-2（４・５月）'!Q182&amp;"から"&amp;O180)</f>
        <v/>
      </c>
      <c r="AG180" s="999" t="str">
        <f>IF(OR(W180="",W180="―"),"",'別紙様式3-2（４・５月）'!O182&amp;'別紙様式3-2（４・５月）'!P182&amp;'別紙様式3-2（４・５月）'!Q182&amp;"から"&amp;W180)</f>
        <v/>
      </c>
    </row>
    <row r="181" spans="1:33" ht="24.9" customHeight="1">
      <c r="A181" s="894">
        <v>168</v>
      </c>
      <c r="B181" s="742" t="str">
        <f>IF(基本情報入力シート!C220="","",基本情報入力シート!C220)</f>
        <v/>
      </c>
      <c r="C181" s="750"/>
      <c r="D181" s="750"/>
      <c r="E181" s="750"/>
      <c r="F181" s="750"/>
      <c r="G181" s="750"/>
      <c r="H181" s="750"/>
      <c r="I181" s="761"/>
      <c r="J181" s="768" t="str">
        <f>IF(基本情報入力シート!M220="","",基本情報入力シート!M220)</f>
        <v/>
      </c>
      <c r="K181" s="768" t="str">
        <f>IF(基本情報入力シート!R220="","",基本情報入力シート!R220)</f>
        <v/>
      </c>
      <c r="L181" s="768" t="str">
        <f>IF(基本情報入力シート!W220="","",基本情報入力シート!W220)</f>
        <v/>
      </c>
      <c r="M181" s="785" t="str">
        <f>IF(基本情報入力シート!X220="","",基本情報入力シート!X220)</f>
        <v/>
      </c>
      <c r="N181" s="797" t="str">
        <f>IF(基本情報入力シート!Y220="","",基本情報入力シート!Y220)</f>
        <v/>
      </c>
      <c r="O181" s="931"/>
      <c r="P181" s="937"/>
      <c r="Q181" s="941"/>
      <c r="R181" s="948" t="str">
        <f>IFERROR(IF(OR('別紙様式3-2（４・５月）'!R183="",'別紙様式3-2（４・５月）'!Z183="ベア加算"),"",P181*VLOOKUP(N181,'【参考】数式用'!$AD$2:$AH$27,MATCH(O181,'【参考】数式用'!$K$4:$N$4,0)+1,0)),"")</f>
        <v/>
      </c>
      <c r="S181" s="951"/>
      <c r="T181" s="955"/>
      <c r="U181" s="960"/>
      <c r="V181" s="965" t="str">
        <f>IFERROR(IF(AND('別紙様式3-2（４・５月）'!O183="",O181&lt;&gt;""),P181,P181*VLOOKUP(AF181,'【参考】数式用4'!$DC$3:$DZ$106,MATCH(N181,'【参考】数式用4'!$DC$2:$DZ$2,0))),"")</f>
        <v/>
      </c>
      <c r="W181" s="972"/>
      <c r="X181" s="937"/>
      <c r="Y181" s="948" t="str">
        <f>IFERROR(IF(OR('別紙様式3-2（４・５月）'!R183="",'別紙様式3-2（４・５月）'!Z183="ベア加算"),"",X181*VLOOKUP(N181,'【参考】数式用'!$AD$2:$AH$27,MATCH(W181,'【参考】数式用'!$K$4:$N$4,0)+1,0)),"")</f>
        <v/>
      </c>
      <c r="Z181" s="948"/>
      <c r="AA181" s="951"/>
      <c r="AB181" s="955"/>
      <c r="AC181" s="996" t="str">
        <f>IFERROR(IF(AND('別紙様式3-2（４・５月）'!O183="",W181&lt;&gt;"",W181&lt;&gt;"―"),X181,X181*VLOOKUP(AG181,'【参考】数式用4'!$DC$3:$DZ$106,MATCH(N181,'【参考】数式用4'!$DC$2:$DZ$2,0))),"")</f>
        <v/>
      </c>
      <c r="AD181" s="998" t="str">
        <f t="shared" si="4"/>
        <v/>
      </c>
      <c r="AE181" s="884" t="str">
        <f t="shared" si="5"/>
        <v/>
      </c>
      <c r="AF181" s="999" t="str">
        <f>IF(O181="","",'別紙様式3-2（４・５月）'!O183&amp;'別紙様式3-2（４・５月）'!P183&amp;'別紙様式3-2（４・５月）'!Q183&amp;"から"&amp;O181)</f>
        <v/>
      </c>
      <c r="AG181" s="999" t="str">
        <f>IF(OR(W181="",W181="―"),"",'別紙様式3-2（４・５月）'!O183&amp;'別紙様式3-2（４・５月）'!P183&amp;'別紙様式3-2（４・５月）'!Q183&amp;"から"&amp;W181)</f>
        <v/>
      </c>
    </row>
    <row r="182" spans="1:33" ht="24.9" customHeight="1">
      <c r="A182" s="894">
        <v>169</v>
      </c>
      <c r="B182" s="742" t="str">
        <f>IF(基本情報入力シート!C221="","",基本情報入力シート!C221)</f>
        <v/>
      </c>
      <c r="C182" s="750"/>
      <c r="D182" s="750"/>
      <c r="E182" s="750"/>
      <c r="F182" s="750"/>
      <c r="G182" s="750"/>
      <c r="H182" s="750"/>
      <c r="I182" s="761"/>
      <c r="J182" s="768" t="str">
        <f>IF(基本情報入力シート!M221="","",基本情報入力シート!M221)</f>
        <v/>
      </c>
      <c r="K182" s="768" t="str">
        <f>IF(基本情報入力シート!R221="","",基本情報入力シート!R221)</f>
        <v/>
      </c>
      <c r="L182" s="768" t="str">
        <f>IF(基本情報入力シート!W221="","",基本情報入力シート!W221)</f>
        <v/>
      </c>
      <c r="M182" s="785" t="str">
        <f>IF(基本情報入力シート!X221="","",基本情報入力シート!X221)</f>
        <v/>
      </c>
      <c r="N182" s="797" t="str">
        <f>IF(基本情報入力シート!Y221="","",基本情報入力シート!Y221)</f>
        <v/>
      </c>
      <c r="O182" s="931"/>
      <c r="P182" s="937"/>
      <c r="Q182" s="941"/>
      <c r="R182" s="948" t="str">
        <f>IFERROR(IF(OR('別紙様式3-2（４・５月）'!R184="",'別紙様式3-2（４・５月）'!Z184="ベア加算"),"",P182*VLOOKUP(N182,'【参考】数式用'!$AD$2:$AH$27,MATCH(O182,'【参考】数式用'!$K$4:$N$4,0)+1,0)),"")</f>
        <v/>
      </c>
      <c r="S182" s="951"/>
      <c r="T182" s="955"/>
      <c r="U182" s="960"/>
      <c r="V182" s="965" t="str">
        <f>IFERROR(IF(AND('別紙様式3-2（４・５月）'!O184="",O182&lt;&gt;""),P182,P182*VLOOKUP(AF182,'【参考】数式用4'!$DC$3:$DZ$106,MATCH(N182,'【参考】数式用4'!$DC$2:$DZ$2,0))),"")</f>
        <v/>
      </c>
      <c r="W182" s="972"/>
      <c r="X182" s="937"/>
      <c r="Y182" s="948" t="str">
        <f>IFERROR(IF(OR('別紙様式3-2（４・５月）'!R184="",'別紙様式3-2（４・５月）'!Z184="ベア加算"),"",X182*VLOOKUP(N182,'【参考】数式用'!$AD$2:$AH$27,MATCH(W182,'【参考】数式用'!$K$4:$N$4,0)+1,0)),"")</f>
        <v/>
      </c>
      <c r="Z182" s="948"/>
      <c r="AA182" s="951"/>
      <c r="AB182" s="955"/>
      <c r="AC182" s="996" t="str">
        <f>IFERROR(IF(AND('別紙様式3-2（４・５月）'!O184="",W182&lt;&gt;"",W182&lt;&gt;"―"),X182,X182*VLOOKUP(AG182,'【参考】数式用4'!$DC$3:$DZ$106,MATCH(N182,'【参考】数式用4'!$DC$2:$DZ$2,0))),"")</f>
        <v/>
      </c>
      <c r="AD182" s="998" t="str">
        <f t="shared" si="4"/>
        <v/>
      </c>
      <c r="AE182" s="884" t="str">
        <f t="shared" si="5"/>
        <v/>
      </c>
      <c r="AF182" s="999" t="str">
        <f>IF(O182="","",'別紙様式3-2（４・５月）'!O184&amp;'別紙様式3-2（４・５月）'!P184&amp;'別紙様式3-2（４・５月）'!Q184&amp;"から"&amp;O182)</f>
        <v/>
      </c>
      <c r="AG182" s="999" t="str">
        <f>IF(OR(W182="",W182="―"),"",'別紙様式3-2（４・５月）'!O184&amp;'別紙様式3-2（４・５月）'!P184&amp;'別紙様式3-2（４・５月）'!Q184&amp;"から"&amp;W182)</f>
        <v/>
      </c>
    </row>
    <row r="183" spans="1:33" ht="24.9" customHeight="1">
      <c r="A183" s="894">
        <v>170</v>
      </c>
      <c r="B183" s="742" t="str">
        <f>IF(基本情報入力シート!C222="","",基本情報入力シート!C222)</f>
        <v/>
      </c>
      <c r="C183" s="750"/>
      <c r="D183" s="750"/>
      <c r="E183" s="750"/>
      <c r="F183" s="750"/>
      <c r="G183" s="750"/>
      <c r="H183" s="750"/>
      <c r="I183" s="761"/>
      <c r="J183" s="768" t="str">
        <f>IF(基本情報入力シート!M222="","",基本情報入力シート!M222)</f>
        <v/>
      </c>
      <c r="K183" s="768" t="str">
        <f>IF(基本情報入力シート!R222="","",基本情報入力シート!R222)</f>
        <v/>
      </c>
      <c r="L183" s="768" t="str">
        <f>IF(基本情報入力シート!W222="","",基本情報入力シート!W222)</f>
        <v/>
      </c>
      <c r="M183" s="785" t="str">
        <f>IF(基本情報入力シート!X222="","",基本情報入力シート!X222)</f>
        <v/>
      </c>
      <c r="N183" s="797" t="str">
        <f>IF(基本情報入力シート!Y222="","",基本情報入力シート!Y222)</f>
        <v/>
      </c>
      <c r="O183" s="931"/>
      <c r="P183" s="937"/>
      <c r="Q183" s="941"/>
      <c r="R183" s="948" t="str">
        <f>IFERROR(IF(OR('別紙様式3-2（４・５月）'!R185="",'別紙様式3-2（４・５月）'!Z185="ベア加算"),"",P183*VLOOKUP(N183,'【参考】数式用'!$AD$2:$AH$27,MATCH(O183,'【参考】数式用'!$K$4:$N$4,0)+1,0)),"")</f>
        <v/>
      </c>
      <c r="S183" s="951"/>
      <c r="T183" s="955"/>
      <c r="U183" s="960"/>
      <c r="V183" s="965" t="str">
        <f>IFERROR(IF(AND('別紙様式3-2（４・５月）'!O185="",O183&lt;&gt;""),P183,P183*VLOOKUP(AF183,'【参考】数式用4'!$DC$3:$DZ$106,MATCH(N183,'【参考】数式用4'!$DC$2:$DZ$2,0))),"")</f>
        <v/>
      </c>
      <c r="W183" s="972"/>
      <c r="X183" s="937"/>
      <c r="Y183" s="948" t="str">
        <f>IFERROR(IF(OR('別紙様式3-2（４・５月）'!R185="",'別紙様式3-2（４・５月）'!Z185="ベア加算"),"",X183*VLOOKUP(N183,'【参考】数式用'!$AD$2:$AH$27,MATCH(W183,'【参考】数式用'!$K$4:$N$4,0)+1,0)),"")</f>
        <v/>
      </c>
      <c r="Z183" s="948"/>
      <c r="AA183" s="951"/>
      <c r="AB183" s="955"/>
      <c r="AC183" s="996" t="str">
        <f>IFERROR(IF(AND('別紙様式3-2（４・５月）'!O185="",W183&lt;&gt;"",W183&lt;&gt;"―"),X183,X183*VLOOKUP(AG183,'【参考】数式用4'!$DC$3:$DZ$106,MATCH(N183,'【参考】数式用4'!$DC$2:$DZ$2,0))),"")</f>
        <v/>
      </c>
      <c r="AD183" s="998" t="str">
        <f t="shared" si="4"/>
        <v/>
      </c>
      <c r="AE183" s="884" t="str">
        <f t="shared" si="5"/>
        <v/>
      </c>
      <c r="AF183" s="999" t="str">
        <f>IF(O183="","",'別紙様式3-2（４・５月）'!O185&amp;'別紙様式3-2（４・５月）'!P185&amp;'別紙様式3-2（４・５月）'!Q185&amp;"から"&amp;O183)</f>
        <v/>
      </c>
      <c r="AG183" s="999" t="str">
        <f>IF(OR(W183="",W183="―"),"",'別紙様式3-2（４・５月）'!O185&amp;'別紙様式3-2（４・５月）'!P185&amp;'別紙様式3-2（４・５月）'!Q185&amp;"から"&amp;W183)</f>
        <v/>
      </c>
    </row>
    <row r="184" spans="1:33" ht="24.9" customHeight="1">
      <c r="A184" s="894">
        <v>171</v>
      </c>
      <c r="B184" s="742" t="str">
        <f>IF(基本情報入力シート!C223="","",基本情報入力シート!C223)</f>
        <v/>
      </c>
      <c r="C184" s="750"/>
      <c r="D184" s="750"/>
      <c r="E184" s="750"/>
      <c r="F184" s="750"/>
      <c r="G184" s="750"/>
      <c r="H184" s="750"/>
      <c r="I184" s="761"/>
      <c r="J184" s="768" t="str">
        <f>IF(基本情報入力シート!M223="","",基本情報入力シート!M223)</f>
        <v/>
      </c>
      <c r="K184" s="768" t="str">
        <f>IF(基本情報入力シート!R223="","",基本情報入力シート!R223)</f>
        <v/>
      </c>
      <c r="L184" s="768" t="str">
        <f>IF(基本情報入力シート!W223="","",基本情報入力シート!W223)</f>
        <v/>
      </c>
      <c r="M184" s="785" t="str">
        <f>IF(基本情報入力シート!X223="","",基本情報入力シート!X223)</f>
        <v/>
      </c>
      <c r="N184" s="797" t="str">
        <f>IF(基本情報入力シート!Y223="","",基本情報入力シート!Y223)</f>
        <v/>
      </c>
      <c r="O184" s="931"/>
      <c r="P184" s="937"/>
      <c r="Q184" s="941"/>
      <c r="R184" s="948" t="str">
        <f>IFERROR(IF(OR('別紙様式3-2（４・５月）'!R186="",'別紙様式3-2（４・５月）'!Z186="ベア加算"),"",P184*VLOOKUP(N184,'【参考】数式用'!$AD$2:$AH$27,MATCH(O184,'【参考】数式用'!$K$4:$N$4,0)+1,0)),"")</f>
        <v/>
      </c>
      <c r="S184" s="951"/>
      <c r="T184" s="955"/>
      <c r="U184" s="960"/>
      <c r="V184" s="965" t="str">
        <f>IFERROR(IF(AND('別紙様式3-2（４・５月）'!O186="",O184&lt;&gt;""),P184,P184*VLOOKUP(AF184,'【参考】数式用4'!$DC$3:$DZ$106,MATCH(N184,'【参考】数式用4'!$DC$2:$DZ$2,0))),"")</f>
        <v/>
      </c>
      <c r="W184" s="972"/>
      <c r="X184" s="937"/>
      <c r="Y184" s="948" t="str">
        <f>IFERROR(IF(OR('別紙様式3-2（４・５月）'!R186="",'別紙様式3-2（４・５月）'!Z186="ベア加算"),"",X184*VLOOKUP(N184,'【参考】数式用'!$AD$2:$AH$27,MATCH(W184,'【参考】数式用'!$K$4:$N$4,0)+1,0)),"")</f>
        <v/>
      </c>
      <c r="Z184" s="948"/>
      <c r="AA184" s="951"/>
      <c r="AB184" s="955"/>
      <c r="AC184" s="996" t="str">
        <f>IFERROR(IF(AND('別紙様式3-2（４・５月）'!O186="",W184&lt;&gt;"",W184&lt;&gt;"―"),X184,X184*VLOOKUP(AG184,'【参考】数式用4'!$DC$3:$DZ$106,MATCH(N184,'【参考】数式用4'!$DC$2:$DZ$2,0))),"")</f>
        <v/>
      </c>
      <c r="AD184" s="998" t="str">
        <f t="shared" si="4"/>
        <v/>
      </c>
      <c r="AE184" s="884" t="str">
        <f t="shared" si="5"/>
        <v/>
      </c>
      <c r="AF184" s="999" t="str">
        <f>IF(O184="","",'別紙様式3-2（４・５月）'!O186&amp;'別紙様式3-2（４・５月）'!P186&amp;'別紙様式3-2（４・５月）'!Q186&amp;"から"&amp;O184)</f>
        <v/>
      </c>
      <c r="AG184" s="999" t="str">
        <f>IF(OR(W184="",W184="―"),"",'別紙様式3-2（４・５月）'!O186&amp;'別紙様式3-2（４・５月）'!P186&amp;'別紙様式3-2（４・５月）'!Q186&amp;"から"&amp;W184)</f>
        <v/>
      </c>
    </row>
    <row r="185" spans="1:33" ht="24.9" customHeight="1">
      <c r="A185" s="894">
        <v>172</v>
      </c>
      <c r="B185" s="742" t="str">
        <f>IF(基本情報入力シート!C224="","",基本情報入力シート!C224)</f>
        <v/>
      </c>
      <c r="C185" s="750"/>
      <c r="D185" s="750"/>
      <c r="E185" s="750"/>
      <c r="F185" s="750"/>
      <c r="G185" s="750"/>
      <c r="H185" s="750"/>
      <c r="I185" s="761"/>
      <c r="J185" s="768" t="str">
        <f>IF(基本情報入力シート!M224="","",基本情報入力シート!M224)</f>
        <v/>
      </c>
      <c r="K185" s="768" t="str">
        <f>IF(基本情報入力シート!R224="","",基本情報入力シート!R224)</f>
        <v/>
      </c>
      <c r="L185" s="768" t="str">
        <f>IF(基本情報入力シート!W224="","",基本情報入力シート!W224)</f>
        <v/>
      </c>
      <c r="M185" s="785" t="str">
        <f>IF(基本情報入力シート!X224="","",基本情報入力シート!X224)</f>
        <v/>
      </c>
      <c r="N185" s="797" t="str">
        <f>IF(基本情報入力シート!Y224="","",基本情報入力シート!Y224)</f>
        <v/>
      </c>
      <c r="O185" s="931"/>
      <c r="P185" s="937"/>
      <c r="Q185" s="941"/>
      <c r="R185" s="948" t="str">
        <f>IFERROR(IF(OR('別紙様式3-2（４・５月）'!R187="",'別紙様式3-2（４・５月）'!Z187="ベア加算"),"",P185*VLOOKUP(N185,'【参考】数式用'!$AD$2:$AH$27,MATCH(O185,'【参考】数式用'!$K$4:$N$4,0)+1,0)),"")</f>
        <v/>
      </c>
      <c r="S185" s="951"/>
      <c r="T185" s="955"/>
      <c r="U185" s="960"/>
      <c r="V185" s="965" t="str">
        <f>IFERROR(IF(AND('別紙様式3-2（４・５月）'!O187="",O185&lt;&gt;""),P185,P185*VLOOKUP(AF185,'【参考】数式用4'!$DC$3:$DZ$106,MATCH(N185,'【参考】数式用4'!$DC$2:$DZ$2,0))),"")</f>
        <v/>
      </c>
      <c r="W185" s="972"/>
      <c r="X185" s="937"/>
      <c r="Y185" s="948" t="str">
        <f>IFERROR(IF(OR('別紙様式3-2（４・５月）'!R187="",'別紙様式3-2（４・５月）'!Z187="ベア加算"),"",X185*VLOOKUP(N185,'【参考】数式用'!$AD$2:$AH$27,MATCH(W185,'【参考】数式用'!$K$4:$N$4,0)+1,0)),"")</f>
        <v/>
      </c>
      <c r="Z185" s="948"/>
      <c r="AA185" s="951"/>
      <c r="AB185" s="955"/>
      <c r="AC185" s="996" t="str">
        <f>IFERROR(IF(AND('別紙様式3-2（４・５月）'!O187="",W185&lt;&gt;"",W185&lt;&gt;"―"),X185,X185*VLOOKUP(AG185,'【参考】数式用4'!$DC$3:$DZ$106,MATCH(N185,'【参考】数式用4'!$DC$2:$DZ$2,0))),"")</f>
        <v/>
      </c>
      <c r="AD185" s="998" t="str">
        <f t="shared" si="4"/>
        <v/>
      </c>
      <c r="AE185" s="884" t="str">
        <f t="shared" si="5"/>
        <v/>
      </c>
      <c r="AF185" s="999" t="str">
        <f>IF(O185="","",'別紙様式3-2（４・５月）'!O187&amp;'別紙様式3-2（４・５月）'!P187&amp;'別紙様式3-2（４・５月）'!Q187&amp;"から"&amp;O185)</f>
        <v/>
      </c>
      <c r="AG185" s="999" t="str">
        <f>IF(OR(W185="",W185="―"),"",'別紙様式3-2（４・５月）'!O187&amp;'別紙様式3-2（４・５月）'!P187&amp;'別紙様式3-2（４・５月）'!Q187&amp;"から"&amp;W185)</f>
        <v/>
      </c>
    </row>
    <row r="186" spans="1:33" ht="24.9" customHeight="1">
      <c r="A186" s="894">
        <v>173</v>
      </c>
      <c r="B186" s="742" t="str">
        <f>IF(基本情報入力シート!C225="","",基本情報入力シート!C225)</f>
        <v/>
      </c>
      <c r="C186" s="750"/>
      <c r="D186" s="750"/>
      <c r="E186" s="750"/>
      <c r="F186" s="750"/>
      <c r="G186" s="750"/>
      <c r="H186" s="750"/>
      <c r="I186" s="761"/>
      <c r="J186" s="768" t="str">
        <f>IF(基本情報入力シート!M225="","",基本情報入力シート!M225)</f>
        <v/>
      </c>
      <c r="K186" s="768" t="str">
        <f>IF(基本情報入力シート!R225="","",基本情報入力シート!R225)</f>
        <v/>
      </c>
      <c r="L186" s="768" t="str">
        <f>IF(基本情報入力シート!W225="","",基本情報入力シート!W225)</f>
        <v/>
      </c>
      <c r="M186" s="785" t="str">
        <f>IF(基本情報入力シート!X225="","",基本情報入力シート!X225)</f>
        <v/>
      </c>
      <c r="N186" s="797" t="str">
        <f>IF(基本情報入力シート!Y225="","",基本情報入力シート!Y225)</f>
        <v/>
      </c>
      <c r="O186" s="931"/>
      <c r="P186" s="937"/>
      <c r="Q186" s="941"/>
      <c r="R186" s="948" t="str">
        <f>IFERROR(IF(OR('別紙様式3-2（４・５月）'!R188="",'別紙様式3-2（４・５月）'!Z188="ベア加算"),"",P186*VLOOKUP(N186,'【参考】数式用'!$AD$2:$AH$27,MATCH(O186,'【参考】数式用'!$K$4:$N$4,0)+1,0)),"")</f>
        <v/>
      </c>
      <c r="S186" s="951"/>
      <c r="T186" s="955"/>
      <c r="U186" s="960"/>
      <c r="V186" s="965" t="str">
        <f>IFERROR(IF(AND('別紙様式3-2（４・５月）'!O188="",O186&lt;&gt;""),P186,P186*VLOOKUP(AF186,'【参考】数式用4'!$DC$3:$DZ$106,MATCH(N186,'【参考】数式用4'!$DC$2:$DZ$2,0))),"")</f>
        <v/>
      </c>
      <c r="W186" s="972"/>
      <c r="X186" s="937"/>
      <c r="Y186" s="948" t="str">
        <f>IFERROR(IF(OR('別紙様式3-2（４・５月）'!R188="",'別紙様式3-2（４・５月）'!Z188="ベア加算"),"",X186*VLOOKUP(N186,'【参考】数式用'!$AD$2:$AH$27,MATCH(W186,'【参考】数式用'!$K$4:$N$4,0)+1,0)),"")</f>
        <v/>
      </c>
      <c r="Z186" s="948"/>
      <c r="AA186" s="951"/>
      <c r="AB186" s="955"/>
      <c r="AC186" s="996" t="str">
        <f>IFERROR(IF(AND('別紙様式3-2（４・５月）'!O188="",W186&lt;&gt;"",W186&lt;&gt;"―"),X186,X186*VLOOKUP(AG186,'【参考】数式用4'!$DC$3:$DZ$106,MATCH(N186,'【参考】数式用4'!$DC$2:$DZ$2,0))),"")</f>
        <v/>
      </c>
      <c r="AD186" s="998" t="str">
        <f t="shared" si="4"/>
        <v/>
      </c>
      <c r="AE186" s="884" t="str">
        <f t="shared" si="5"/>
        <v/>
      </c>
      <c r="AF186" s="999" t="str">
        <f>IF(O186="","",'別紙様式3-2（４・５月）'!O188&amp;'別紙様式3-2（４・５月）'!P188&amp;'別紙様式3-2（４・５月）'!Q188&amp;"から"&amp;O186)</f>
        <v/>
      </c>
      <c r="AG186" s="999" t="str">
        <f>IF(OR(W186="",W186="―"),"",'別紙様式3-2（４・５月）'!O188&amp;'別紙様式3-2（４・５月）'!P188&amp;'別紙様式3-2（４・５月）'!Q188&amp;"から"&amp;W186)</f>
        <v/>
      </c>
    </row>
    <row r="187" spans="1:33" ht="24.9" customHeight="1">
      <c r="A187" s="894">
        <v>174</v>
      </c>
      <c r="B187" s="742" t="str">
        <f>IF(基本情報入力シート!C226="","",基本情報入力シート!C226)</f>
        <v/>
      </c>
      <c r="C187" s="750"/>
      <c r="D187" s="750"/>
      <c r="E187" s="750"/>
      <c r="F187" s="750"/>
      <c r="G187" s="750"/>
      <c r="H187" s="750"/>
      <c r="I187" s="761"/>
      <c r="J187" s="768" t="str">
        <f>IF(基本情報入力シート!M226="","",基本情報入力シート!M226)</f>
        <v/>
      </c>
      <c r="K187" s="768" t="str">
        <f>IF(基本情報入力シート!R226="","",基本情報入力シート!R226)</f>
        <v/>
      </c>
      <c r="L187" s="768" t="str">
        <f>IF(基本情報入力シート!W226="","",基本情報入力シート!W226)</f>
        <v/>
      </c>
      <c r="M187" s="785" t="str">
        <f>IF(基本情報入力シート!X226="","",基本情報入力シート!X226)</f>
        <v/>
      </c>
      <c r="N187" s="797" t="str">
        <f>IF(基本情報入力シート!Y226="","",基本情報入力シート!Y226)</f>
        <v/>
      </c>
      <c r="O187" s="931"/>
      <c r="P187" s="937"/>
      <c r="Q187" s="941"/>
      <c r="R187" s="948" t="str">
        <f>IFERROR(IF(OR('別紙様式3-2（４・５月）'!R189="",'別紙様式3-2（４・５月）'!Z189="ベア加算"),"",P187*VLOOKUP(N187,'【参考】数式用'!$AD$2:$AH$27,MATCH(O187,'【参考】数式用'!$K$4:$N$4,0)+1,0)),"")</f>
        <v/>
      </c>
      <c r="S187" s="951"/>
      <c r="T187" s="955"/>
      <c r="U187" s="960"/>
      <c r="V187" s="965" t="str">
        <f>IFERROR(IF(AND('別紙様式3-2（４・５月）'!O189="",O187&lt;&gt;""),P187,P187*VLOOKUP(AF187,'【参考】数式用4'!$DC$3:$DZ$106,MATCH(N187,'【参考】数式用4'!$DC$2:$DZ$2,0))),"")</f>
        <v/>
      </c>
      <c r="W187" s="972"/>
      <c r="X187" s="937"/>
      <c r="Y187" s="948" t="str">
        <f>IFERROR(IF(OR('別紙様式3-2（４・５月）'!R189="",'別紙様式3-2（４・５月）'!Z189="ベア加算"),"",X187*VLOOKUP(N187,'【参考】数式用'!$AD$2:$AH$27,MATCH(W187,'【参考】数式用'!$K$4:$N$4,0)+1,0)),"")</f>
        <v/>
      </c>
      <c r="Z187" s="948"/>
      <c r="AA187" s="951"/>
      <c r="AB187" s="955"/>
      <c r="AC187" s="996" t="str">
        <f>IFERROR(IF(AND('別紙様式3-2（４・５月）'!O189="",W187&lt;&gt;"",W187&lt;&gt;"―"),X187,X187*VLOOKUP(AG187,'【参考】数式用4'!$DC$3:$DZ$106,MATCH(N187,'【参考】数式用4'!$DC$2:$DZ$2,0))),"")</f>
        <v/>
      </c>
      <c r="AD187" s="998" t="str">
        <f t="shared" si="4"/>
        <v/>
      </c>
      <c r="AE187" s="884" t="str">
        <f t="shared" si="5"/>
        <v/>
      </c>
      <c r="AF187" s="999" t="str">
        <f>IF(O187="","",'別紙様式3-2（４・５月）'!O189&amp;'別紙様式3-2（４・５月）'!P189&amp;'別紙様式3-2（４・５月）'!Q189&amp;"から"&amp;O187)</f>
        <v/>
      </c>
      <c r="AG187" s="999" t="str">
        <f>IF(OR(W187="",W187="―"),"",'別紙様式3-2（４・５月）'!O189&amp;'別紙様式3-2（４・５月）'!P189&amp;'別紙様式3-2（４・５月）'!Q189&amp;"から"&amp;W187)</f>
        <v/>
      </c>
    </row>
    <row r="188" spans="1:33" ht="24.9" customHeight="1">
      <c r="A188" s="894">
        <v>175</v>
      </c>
      <c r="B188" s="742" t="str">
        <f>IF(基本情報入力シート!C227="","",基本情報入力シート!C227)</f>
        <v/>
      </c>
      <c r="C188" s="750"/>
      <c r="D188" s="750"/>
      <c r="E188" s="750"/>
      <c r="F188" s="750"/>
      <c r="G188" s="750"/>
      <c r="H188" s="750"/>
      <c r="I188" s="761"/>
      <c r="J188" s="768" t="str">
        <f>IF(基本情報入力シート!M227="","",基本情報入力シート!M227)</f>
        <v/>
      </c>
      <c r="K188" s="768" t="str">
        <f>IF(基本情報入力シート!R227="","",基本情報入力シート!R227)</f>
        <v/>
      </c>
      <c r="L188" s="768" t="str">
        <f>IF(基本情報入力シート!W227="","",基本情報入力シート!W227)</f>
        <v/>
      </c>
      <c r="M188" s="785" t="str">
        <f>IF(基本情報入力シート!X227="","",基本情報入力シート!X227)</f>
        <v/>
      </c>
      <c r="N188" s="797" t="str">
        <f>IF(基本情報入力シート!Y227="","",基本情報入力シート!Y227)</f>
        <v/>
      </c>
      <c r="O188" s="931"/>
      <c r="P188" s="937"/>
      <c r="Q188" s="941"/>
      <c r="R188" s="948" t="str">
        <f>IFERROR(IF(OR('別紙様式3-2（４・５月）'!R190="",'別紙様式3-2（４・５月）'!Z190="ベア加算"),"",P188*VLOOKUP(N188,'【参考】数式用'!$AD$2:$AH$27,MATCH(O188,'【参考】数式用'!$K$4:$N$4,0)+1,0)),"")</f>
        <v/>
      </c>
      <c r="S188" s="951"/>
      <c r="T188" s="955"/>
      <c r="U188" s="960"/>
      <c r="V188" s="965" t="str">
        <f>IFERROR(IF(AND('別紙様式3-2（４・５月）'!O190="",O188&lt;&gt;""),P188,P188*VLOOKUP(AF188,'【参考】数式用4'!$DC$3:$DZ$106,MATCH(N188,'【参考】数式用4'!$DC$2:$DZ$2,0))),"")</f>
        <v/>
      </c>
      <c r="W188" s="972"/>
      <c r="X188" s="937"/>
      <c r="Y188" s="948" t="str">
        <f>IFERROR(IF(OR('別紙様式3-2（４・５月）'!R190="",'別紙様式3-2（４・５月）'!Z190="ベア加算"),"",X188*VLOOKUP(N188,'【参考】数式用'!$AD$2:$AH$27,MATCH(W188,'【参考】数式用'!$K$4:$N$4,0)+1,0)),"")</f>
        <v/>
      </c>
      <c r="Z188" s="948"/>
      <c r="AA188" s="951"/>
      <c r="AB188" s="955"/>
      <c r="AC188" s="996" t="str">
        <f>IFERROR(IF(AND('別紙様式3-2（４・５月）'!O190="",W188&lt;&gt;"",W188&lt;&gt;"―"),X188,X188*VLOOKUP(AG188,'【参考】数式用4'!$DC$3:$DZ$106,MATCH(N188,'【参考】数式用4'!$DC$2:$DZ$2,0))),"")</f>
        <v/>
      </c>
      <c r="AD188" s="998" t="str">
        <f t="shared" si="4"/>
        <v/>
      </c>
      <c r="AE188" s="884" t="str">
        <f t="shared" si="5"/>
        <v/>
      </c>
      <c r="AF188" s="999" t="str">
        <f>IF(O188="","",'別紙様式3-2（４・５月）'!O190&amp;'別紙様式3-2（４・５月）'!P190&amp;'別紙様式3-2（４・５月）'!Q190&amp;"から"&amp;O188)</f>
        <v/>
      </c>
      <c r="AG188" s="999" t="str">
        <f>IF(OR(W188="",W188="―"),"",'別紙様式3-2（４・５月）'!O190&amp;'別紙様式3-2（４・５月）'!P190&amp;'別紙様式3-2（４・５月）'!Q190&amp;"から"&amp;W188)</f>
        <v/>
      </c>
    </row>
    <row r="189" spans="1:33" ht="24.9" customHeight="1">
      <c r="A189" s="894">
        <v>176</v>
      </c>
      <c r="B189" s="742" t="str">
        <f>IF(基本情報入力シート!C228="","",基本情報入力シート!C228)</f>
        <v/>
      </c>
      <c r="C189" s="750"/>
      <c r="D189" s="750"/>
      <c r="E189" s="750"/>
      <c r="F189" s="750"/>
      <c r="G189" s="750"/>
      <c r="H189" s="750"/>
      <c r="I189" s="761"/>
      <c r="J189" s="768" t="str">
        <f>IF(基本情報入力シート!M228="","",基本情報入力シート!M228)</f>
        <v/>
      </c>
      <c r="K189" s="768" t="str">
        <f>IF(基本情報入力シート!R228="","",基本情報入力シート!R228)</f>
        <v/>
      </c>
      <c r="L189" s="768" t="str">
        <f>IF(基本情報入力シート!W228="","",基本情報入力シート!W228)</f>
        <v/>
      </c>
      <c r="M189" s="785" t="str">
        <f>IF(基本情報入力シート!X228="","",基本情報入力シート!X228)</f>
        <v/>
      </c>
      <c r="N189" s="797" t="str">
        <f>IF(基本情報入力シート!Y228="","",基本情報入力シート!Y228)</f>
        <v/>
      </c>
      <c r="O189" s="931"/>
      <c r="P189" s="937"/>
      <c r="Q189" s="941"/>
      <c r="R189" s="948" t="str">
        <f>IFERROR(IF(OR('別紙様式3-2（４・５月）'!R191="",'別紙様式3-2（４・５月）'!Z191="ベア加算"),"",P189*VLOOKUP(N189,'【参考】数式用'!$AD$2:$AH$27,MATCH(O189,'【参考】数式用'!$K$4:$N$4,0)+1,0)),"")</f>
        <v/>
      </c>
      <c r="S189" s="951"/>
      <c r="T189" s="955"/>
      <c r="U189" s="960"/>
      <c r="V189" s="965" t="str">
        <f>IFERROR(IF(AND('別紙様式3-2（４・５月）'!O191="",O189&lt;&gt;""),P189,P189*VLOOKUP(AF189,'【参考】数式用4'!$DC$3:$DZ$106,MATCH(N189,'【参考】数式用4'!$DC$2:$DZ$2,0))),"")</f>
        <v/>
      </c>
      <c r="W189" s="972"/>
      <c r="X189" s="937"/>
      <c r="Y189" s="948" t="str">
        <f>IFERROR(IF(OR('別紙様式3-2（４・５月）'!R191="",'別紙様式3-2（４・５月）'!Z191="ベア加算"),"",X189*VLOOKUP(N189,'【参考】数式用'!$AD$2:$AH$27,MATCH(W189,'【参考】数式用'!$K$4:$N$4,0)+1,0)),"")</f>
        <v/>
      </c>
      <c r="Z189" s="948"/>
      <c r="AA189" s="951"/>
      <c r="AB189" s="955"/>
      <c r="AC189" s="996" t="str">
        <f>IFERROR(IF(AND('別紙様式3-2（４・５月）'!O191="",W189&lt;&gt;"",W189&lt;&gt;"―"),X189,X189*VLOOKUP(AG189,'【参考】数式用4'!$DC$3:$DZ$106,MATCH(N189,'【参考】数式用4'!$DC$2:$DZ$2,0))),"")</f>
        <v/>
      </c>
      <c r="AD189" s="998" t="str">
        <f t="shared" si="4"/>
        <v/>
      </c>
      <c r="AE189" s="884" t="str">
        <f t="shared" si="5"/>
        <v/>
      </c>
      <c r="AF189" s="999" t="str">
        <f>IF(O189="","",'別紙様式3-2（４・５月）'!O191&amp;'別紙様式3-2（４・５月）'!P191&amp;'別紙様式3-2（４・５月）'!Q191&amp;"から"&amp;O189)</f>
        <v/>
      </c>
      <c r="AG189" s="999" t="str">
        <f>IF(OR(W189="",W189="―"),"",'別紙様式3-2（４・５月）'!O191&amp;'別紙様式3-2（４・５月）'!P191&amp;'別紙様式3-2（４・５月）'!Q191&amp;"から"&amp;W189)</f>
        <v/>
      </c>
    </row>
    <row r="190" spans="1:33" ht="24.9" customHeight="1">
      <c r="A190" s="894">
        <v>177</v>
      </c>
      <c r="B190" s="742" t="str">
        <f>IF(基本情報入力シート!C229="","",基本情報入力シート!C229)</f>
        <v/>
      </c>
      <c r="C190" s="750"/>
      <c r="D190" s="750"/>
      <c r="E190" s="750"/>
      <c r="F190" s="750"/>
      <c r="G190" s="750"/>
      <c r="H190" s="750"/>
      <c r="I190" s="761"/>
      <c r="J190" s="768" t="str">
        <f>IF(基本情報入力シート!M229="","",基本情報入力シート!M229)</f>
        <v/>
      </c>
      <c r="K190" s="768" t="str">
        <f>IF(基本情報入力シート!R229="","",基本情報入力シート!R229)</f>
        <v/>
      </c>
      <c r="L190" s="768" t="str">
        <f>IF(基本情報入力シート!W229="","",基本情報入力シート!W229)</f>
        <v/>
      </c>
      <c r="M190" s="785" t="str">
        <f>IF(基本情報入力シート!X229="","",基本情報入力シート!X229)</f>
        <v/>
      </c>
      <c r="N190" s="797" t="str">
        <f>IF(基本情報入力シート!Y229="","",基本情報入力シート!Y229)</f>
        <v/>
      </c>
      <c r="O190" s="931"/>
      <c r="P190" s="937"/>
      <c r="Q190" s="941"/>
      <c r="R190" s="948" t="str">
        <f>IFERROR(IF(OR('別紙様式3-2（４・５月）'!R192="",'別紙様式3-2（４・５月）'!Z192="ベア加算"),"",P190*VLOOKUP(N190,'【参考】数式用'!$AD$2:$AH$27,MATCH(O190,'【参考】数式用'!$K$4:$N$4,0)+1,0)),"")</f>
        <v/>
      </c>
      <c r="S190" s="951"/>
      <c r="T190" s="955"/>
      <c r="U190" s="960"/>
      <c r="V190" s="965" t="str">
        <f>IFERROR(IF(AND('別紙様式3-2（４・５月）'!O192="",O190&lt;&gt;""),P190,P190*VLOOKUP(AF190,'【参考】数式用4'!$DC$3:$DZ$106,MATCH(N190,'【参考】数式用4'!$DC$2:$DZ$2,0))),"")</f>
        <v/>
      </c>
      <c r="W190" s="972"/>
      <c r="X190" s="937"/>
      <c r="Y190" s="948" t="str">
        <f>IFERROR(IF(OR('別紙様式3-2（４・５月）'!R192="",'別紙様式3-2（４・５月）'!Z192="ベア加算"),"",X190*VLOOKUP(N190,'【参考】数式用'!$AD$2:$AH$27,MATCH(W190,'【参考】数式用'!$K$4:$N$4,0)+1,0)),"")</f>
        <v/>
      </c>
      <c r="Z190" s="948"/>
      <c r="AA190" s="951"/>
      <c r="AB190" s="955"/>
      <c r="AC190" s="996" t="str">
        <f>IFERROR(IF(AND('別紙様式3-2（４・５月）'!O192="",W190&lt;&gt;"",W190&lt;&gt;"―"),X190,X190*VLOOKUP(AG190,'【参考】数式用4'!$DC$3:$DZ$106,MATCH(N190,'【参考】数式用4'!$DC$2:$DZ$2,0))),"")</f>
        <v/>
      </c>
      <c r="AD190" s="998" t="str">
        <f t="shared" si="4"/>
        <v/>
      </c>
      <c r="AE190" s="884" t="str">
        <f t="shared" si="5"/>
        <v/>
      </c>
      <c r="AF190" s="999" t="str">
        <f>IF(O190="","",'別紙様式3-2（４・５月）'!O192&amp;'別紙様式3-2（４・５月）'!P192&amp;'別紙様式3-2（４・５月）'!Q192&amp;"から"&amp;O190)</f>
        <v/>
      </c>
      <c r="AG190" s="999" t="str">
        <f>IF(OR(W190="",W190="―"),"",'別紙様式3-2（４・５月）'!O192&amp;'別紙様式3-2（４・５月）'!P192&amp;'別紙様式3-2（４・５月）'!Q192&amp;"から"&amp;W190)</f>
        <v/>
      </c>
    </row>
    <row r="191" spans="1:33" ht="24.9" customHeight="1">
      <c r="A191" s="894">
        <v>178</v>
      </c>
      <c r="B191" s="742" t="str">
        <f>IF(基本情報入力シート!C230="","",基本情報入力シート!C230)</f>
        <v/>
      </c>
      <c r="C191" s="750"/>
      <c r="D191" s="750"/>
      <c r="E191" s="750"/>
      <c r="F191" s="750"/>
      <c r="G191" s="750"/>
      <c r="H191" s="750"/>
      <c r="I191" s="761"/>
      <c r="J191" s="768" t="str">
        <f>IF(基本情報入力シート!M230="","",基本情報入力シート!M230)</f>
        <v/>
      </c>
      <c r="K191" s="768" t="str">
        <f>IF(基本情報入力シート!R230="","",基本情報入力シート!R230)</f>
        <v/>
      </c>
      <c r="L191" s="768" t="str">
        <f>IF(基本情報入力シート!W230="","",基本情報入力シート!W230)</f>
        <v/>
      </c>
      <c r="M191" s="785" t="str">
        <f>IF(基本情報入力シート!X230="","",基本情報入力シート!X230)</f>
        <v/>
      </c>
      <c r="N191" s="797" t="str">
        <f>IF(基本情報入力シート!Y230="","",基本情報入力シート!Y230)</f>
        <v/>
      </c>
      <c r="O191" s="931"/>
      <c r="P191" s="937"/>
      <c r="Q191" s="941"/>
      <c r="R191" s="948" t="str">
        <f>IFERROR(IF(OR('別紙様式3-2（４・５月）'!R193="",'別紙様式3-2（４・５月）'!Z193="ベア加算"),"",P191*VLOOKUP(N191,'【参考】数式用'!$AD$2:$AH$27,MATCH(O191,'【参考】数式用'!$K$4:$N$4,0)+1,0)),"")</f>
        <v/>
      </c>
      <c r="S191" s="951"/>
      <c r="T191" s="955"/>
      <c r="U191" s="960"/>
      <c r="V191" s="965" t="str">
        <f>IFERROR(IF(AND('別紙様式3-2（４・５月）'!O193="",O191&lt;&gt;""),P191,P191*VLOOKUP(AF191,'【参考】数式用4'!$DC$3:$DZ$106,MATCH(N191,'【参考】数式用4'!$DC$2:$DZ$2,0))),"")</f>
        <v/>
      </c>
      <c r="W191" s="972"/>
      <c r="X191" s="937"/>
      <c r="Y191" s="948" t="str">
        <f>IFERROR(IF(OR('別紙様式3-2（４・５月）'!R193="",'別紙様式3-2（４・５月）'!Z193="ベア加算"),"",X191*VLOOKUP(N191,'【参考】数式用'!$AD$2:$AH$27,MATCH(W191,'【参考】数式用'!$K$4:$N$4,0)+1,0)),"")</f>
        <v/>
      </c>
      <c r="Z191" s="948"/>
      <c r="AA191" s="951"/>
      <c r="AB191" s="955"/>
      <c r="AC191" s="996" t="str">
        <f>IFERROR(IF(AND('別紙様式3-2（４・５月）'!O193="",W191&lt;&gt;"",W191&lt;&gt;"―"),X191,X191*VLOOKUP(AG191,'【参考】数式用4'!$DC$3:$DZ$106,MATCH(N191,'【参考】数式用4'!$DC$2:$DZ$2,0))),"")</f>
        <v/>
      </c>
      <c r="AD191" s="998" t="str">
        <f t="shared" si="4"/>
        <v/>
      </c>
      <c r="AE191" s="884" t="str">
        <f t="shared" si="5"/>
        <v/>
      </c>
      <c r="AF191" s="999" t="str">
        <f>IF(O191="","",'別紙様式3-2（４・５月）'!O193&amp;'別紙様式3-2（４・５月）'!P193&amp;'別紙様式3-2（４・５月）'!Q193&amp;"から"&amp;O191)</f>
        <v/>
      </c>
      <c r="AG191" s="999" t="str">
        <f>IF(OR(W191="",W191="―"),"",'別紙様式3-2（４・５月）'!O193&amp;'別紙様式3-2（４・５月）'!P193&amp;'別紙様式3-2（４・５月）'!Q193&amp;"から"&amp;W191)</f>
        <v/>
      </c>
    </row>
    <row r="192" spans="1:33" ht="24.9" customHeight="1">
      <c r="A192" s="894">
        <v>179</v>
      </c>
      <c r="B192" s="742" t="str">
        <f>IF(基本情報入力シート!C231="","",基本情報入力シート!C231)</f>
        <v/>
      </c>
      <c r="C192" s="750"/>
      <c r="D192" s="750"/>
      <c r="E192" s="750"/>
      <c r="F192" s="750"/>
      <c r="G192" s="750"/>
      <c r="H192" s="750"/>
      <c r="I192" s="761"/>
      <c r="J192" s="768" t="str">
        <f>IF(基本情報入力シート!M231="","",基本情報入力シート!M231)</f>
        <v/>
      </c>
      <c r="K192" s="768" t="str">
        <f>IF(基本情報入力シート!R231="","",基本情報入力シート!R231)</f>
        <v/>
      </c>
      <c r="L192" s="768" t="str">
        <f>IF(基本情報入力シート!W231="","",基本情報入力シート!W231)</f>
        <v/>
      </c>
      <c r="M192" s="785" t="str">
        <f>IF(基本情報入力シート!X231="","",基本情報入力シート!X231)</f>
        <v/>
      </c>
      <c r="N192" s="797" t="str">
        <f>IF(基本情報入力シート!Y231="","",基本情報入力シート!Y231)</f>
        <v/>
      </c>
      <c r="O192" s="931"/>
      <c r="P192" s="937"/>
      <c r="Q192" s="941"/>
      <c r="R192" s="948" t="str">
        <f>IFERROR(IF(OR('別紙様式3-2（４・５月）'!R194="",'別紙様式3-2（４・５月）'!Z194="ベア加算"),"",P192*VLOOKUP(N192,'【参考】数式用'!$AD$2:$AH$27,MATCH(O192,'【参考】数式用'!$K$4:$N$4,0)+1,0)),"")</f>
        <v/>
      </c>
      <c r="S192" s="951"/>
      <c r="T192" s="955"/>
      <c r="U192" s="960"/>
      <c r="V192" s="965" t="str">
        <f>IFERROR(IF(AND('別紙様式3-2（４・５月）'!O194="",O192&lt;&gt;""),P192,P192*VLOOKUP(AF192,'【参考】数式用4'!$DC$3:$DZ$106,MATCH(N192,'【参考】数式用4'!$DC$2:$DZ$2,0))),"")</f>
        <v/>
      </c>
      <c r="W192" s="972"/>
      <c r="X192" s="937"/>
      <c r="Y192" s="948" t="str">
        <f>IFERROR(IF(OR('別紙様式3-2（４・５月）'!R194="",'別紙様式3-2（４・５月）'!Z194="ベア加算"),"",X192*VLOOKUP(N192,'【参考】数式用'!$AD$2:$AH$27,MATCH(W192,'【参考】数式用'!$K$4:$N$4,0)+1,0)),"")</f>
        <v/>
      </c>
      <c r="Z192" s="948"/>
      <c r="AA192" s="951"/>
      <c r="AB192" s="955"/>
      <c r="AC192" s="996" t="str">
        <f>IFERROR(IF(AND('別紙様式3-2（４・５月）'!O194="",W192&lt;&gt;"",W192&lt;&gt;"―"),X192,X192*VLOOKUP(AG192,'【参考】数式用4'!$DC$3:$DZ$106,MATCH(N192,'【参考】数式用4'!$DC$2:$DZ$2,0))),"")</f>
        <v/>
      </c>
      <c r="AD192" s="998" t="str">
        <f t="shared" si="4"/>
        <v/>
      </c>
      <c r="AE192" s="884" t="str">
        <f t="shared" si="5"/>
        <v/>
      </c>
      <c r="AF192" s="999" t="str">
        <f>IF(O192="","",'別紙様式3-2（４・５月）'!O194&amp;'別紙様式3-2（４・５月）'!P194&amp;'別紙様式3-2（４・５月）'!Q194&amp;"から"&amp;O192)</f>
        <v/>
      </c>
      <c r="AG192" s="999" t="str">
        <f>IF(OR(W192="",W192="―"),"",'別紙様式3-2（４・５月）'!O194&amp;'別紙様式3-2（４・５月）'!P194&amp;'別紙様式3-2（４・５月）'!Q194&amp;"から"&amp;W192)</f>
        <v/>
      </c>
    </row>
    <row r="193" spans="1:33" ht="24.9" customHeight="1">
      <c r="A193" s="894">
        <v>180</v>
      </c>
      <c r="B193" s="742" t="str">
        <f>IF(基本情報入力シート!C232="","",基本情報入力シート!C232)</f>
        <v/>
      </c>
      <c r="C193" s="750"/>
      <c r="D193" s="750"/>
      <c r="E193" s="750"/>
      <c r="F193" s="750"/>
      <c r="G193" s="750"/>
      <c r="H193" s="750"/>
      <c r="I193" s="761"/>
      <c r="J193" s="768" t="str">
        <f>IF(基本情報入力シート!M232="","",基本情報入力シート!M232)</f>
        <v/>
      </c>
      <c r="K193" s="768" t="str">
        <f>IF(基本情報入力シート!R232="","",基本情報入力シート!R232)</f>
        <v/>
      </c>
      <c r="L193" s="768" t="str">
        <f>IF(基本情報入力シート!W232="","",基本情報入力シート!W232)</f>
        <v/>
      </c>
      <c r="M193" s="785" t="str">
        <f>IF(基本情報入力シート!X232="","",基本情報入力シート!X232)</f>
        <v/>
      </c>
      <c r="N193" s="797" t="str">
        <f>IF(基本情報入力シート!Y232="","",基本情報入力シート!Y232)</f>
        <v/>
      </c>
      <c r="O193" s="931"/>
      <c r="P193" s="937"/>
      <c r="Q193" s="941"/>
      <c r="R193" s="948" t="str">
        <f>IFERROR(IF(OR('別紙様式3-2（４・５月）'!R195="",'別紙様式3-2（４・５月）'!Z195="ベア加算"),"",P193*VLOOKUP(N193,'【参考】数式用'!$AD$2:$AH$27,MATCH(O193,'【参考】数式用'!$K$4:$N$4,0)+1,0)),"")</f>
        <v/>
      </c>
      <c r="S193" s="951"/>
      <c r="T193" s="955"/>
      <c r="U193" s="960"/>
      <c r="V193" s="965" t="str">
        <f>IFERROR(IF(AND('別紙様式3-2（４・５月）'!O195="",O193&lt;&gt;""),P193,P193*VLOOKUP(AF193,'【参考】数式用4'!$DC$3:$DZ$106,MATCH(N193,'【参考】数式用4'!$DC$2:$DZ$2,0))),"")</f>
        <v/>
      </c>
      <c r="W193" s="972"/>
      <c r="X193" s="937"/>
      <c r="Y193" s="948" t="str">
        <f>IFERROR(IF(OR('別紙様式3-2（４・５月）'!R195="",'別紙様式3-2（４・５月）'!Z195="ベア加算"),"",X193*VLOOKUP(N193,'【参考】数式用'!$AD$2:$AH$27,MATCH(W193,'【参考】数式用'!$K$4:$N$4,0)+1,0)),"")</f>
        <v/>
      </c>
      <c r="Z193" s="948"/>
      <c r="AA193" s="951"/>
      <c r="AB193" s="955"/>
      <c r="AC193" s="996" t="str">
        <f>IFERROR(IF(AND('別紙様式3-2（４・５月）'!O195="",W193&lt;&gt;"",W193&lt;&gt;"―"),X193,X193*VLOOKUP(AG193,'【参考】数式用4'!$DC$3:$DZ$106,MATCH(N193,'【参考】数式用4'!$DC$2:$DZ$2,0))),"")</f>
        <v/>
      </c>
      <c r="AD193" s="998" t="str">
        <f t="shared" si="4"/>
        <v/>
      </c>
      <c r="AE193" s="884" t="str">
        <f t="shared" si="5"/>
        <v/>
      </c>
      <c r="AF193" s="999" t="str">
        <f>IF(O193="","",'別紙様式3-2（４・５月）'!O195&amp;'別紙様式3-2（４・５月）'!P195&amp;'別紙様式3-2（４・５月）'!Q195&amp;"から"&amp;O193)</f>
        <v/>
      </c>
      <c r="AG193" s="999" t="str">
        <f>IF(OR(W193="",W193="―"),"",'別紙様式3-2（４・５月）'!O195&amp;'別紙様式3-2（４・５月）'!P195&amp;'別紙様式3-2（４・５月）'!Q195&amp;"から"&amp;W193)</f>
        <v/>
      </c>
    </row>
    <row r="194" spans="1:33" ht="24.9" customHeight="1">
      <c r="A194" s="894">
        <v>181</v>
      </c>
      <c r="B194" s="742" t="str">
        <f>IF(基本情報入力シート!C233="","",基本情報入力シート!C233)</f>
        <v/>
      </c>
      <c r="C194" s="750"/>
      <c r="D194" s="750"/>
      <c r="E194" s="750"/>
      <c r="F194" s="750"/>
      <c r="G194" s="750"/>
      <c r="H194" s="750"/>
      <c r="I194" s="761"/>
      <c r="J194" s="768" t="str">
        <f>IF(基本情報入力シート!M233="","",基本情報入力シート!M233)</f>
        <v/>
      </c>
      <c r="K194" s="768" t="str">
        <f>IF(基本情報入力シート!R233="","",基本情報入力シート!R233)</f>
        <v/>
      </c>
      <c r="L194" s="768" t="str">
        <f>IF(基本情報入力シート!W233="","",基本情報入力シート!W233)</f>
        <v/>
      </c>
      <c r="M194" s="785" t="str">
        <f>IF(基本情報入力シート!X233="","",基本情報入力シート!X233)</f>
        <v/>
      </c>
      <c r="N194" s="797" t="str">
        <f>IF(基本情報入力シート!Y233="","",基本情報入力シート!Y233)</f>
        <v/>
      </c>
      <c r="O194" s="931"/>
      <c r="P194" s="937"/>
      <c r="Q194" s="941"/>
      <c r="R194" s="948" t="str">
        <f>IFERROR(IF(OR('別紙様式3-2（４・５月）'!R196="",'別紙様式3-2（４・５月）'!Z196="ベア加算"),"",P194*VLOOKUP(N194,'【参考】数式用'!$AD$2:$AH$27,MATCH(O194,'【参考】数式用'!$K$4:$N$4,0)+1,0)),"")</f>
        <v/>
      </c>
      <c r="S194" s="951"/>
      <c r="T194" s="955"/>
      <c r="U194" s="960"/>
      <c r="V194" s="965" t="str">
        <f>IFERROR(IF(AND('別紙様式3-2（４・５月）'!O196="",O194&lt;&gt;""),P194,P194*VLOOKUP(AF194,'【参考】数式用4'!$DC$3:$DZ$106,MATCH(N194,'【参考】数式用4'!$DC$2:$DZ$2,0))),"")</f>
        <v/>
      </c>
      <c r="W194" s="972"/>
      <c r="X194" s="937"/>
      <c r="Y194" s="948" t="str">
        <f>IFERROR(IF(OR('別紙様式3-2（４・５月）'!R196="",'別紙様式3-2（４・５月）'!Z196="ベア加算"),"",X194*VLOOKUP(N194,'【参考】数式用'!$AD$2:$AH$27,MATCH(W194,'【参考】数式用'!$K$4:$N$4,0)+1,0)),"")</f>
        <v/>
      </c>
      <c r="Z194" s="948"/>
      <c r="AA194" s="951"/>
      <c r="AB194" s="955"/>
      <c r="AC194" s="996" t="str">
        <f>IFERROR(IF(AND('別紙様式3-2（４・５月）'!O196="",W194&lt;&gt;"",W194&lt;&gt;"―"),X194,X194*VLOOKUP(AG194,'【参考】数式用4'!$DC$3:$DZ$106,MATCH(N194,'【参考】数式用4'!$DC$2:$DZ$2,0))),"")</f>
        <v/>
      </c>
      <c r="AD194" s="998" t="str">
        <f t="shared" si="4"/>
        <v/>
      </c>
      <c r="AE194" s="884" t="str">
        <f t="shared" si="5"/>
        <v/>
      </c>
      <c r="AF194" s="999" t="str">
        <f>IF(O194="","",'別紙様式3-2（４・５月）'!O196&amp;'別紙様式3-2（４・５月）'!P196&amp;'別紙様式3-2（４・５月）'!Q196&amp;"から"&amp;O194)</f>
        <v/>
      </c>
      <c r="AG194" s="999" t="str">
        <f>IF(OR(W194="",W194="―"),"",'別紙様式3-2（４・５月）'!O196&amp;'別紙様式3-2（４・５月）'!P196&amp;'別紙様式3-2（４・５月）'!Q196&amp;"から"&amp;W194)</f>
        <v/>
      </c>
    </row>
    <row r="195" spans="1:33" ht="24.9" customHeight="1">
      <c r="A195" s="894">
        <v>182</v>
      </c>
      <c r="B195" s="742" t="str">
        <f>IF(基本情報入力シート!C234="","",基本情報入力シート!C234)</f>
        <v/>
      </c>
      <c r="C195" s="750"/>
      <c r="D195" s="750"/>
      <c r="E195" s="750"/>
      <c r="F195" s="750"/>
      <c r="G195" s="750"/>
      <c r="H195" s="750"/>
      <c r="I195" s="761"/>
      <c r="J195" s="768" t="str">
        <f>IF(基本情報入力シート!M234="","",基本情報入力シート!M234)</f>
        <v/>
      </c>
      <c r="K195" s="768" t="str">
        <f>IF(基本情報入力シート!R234="","",基本情報入力シート!R234)</f>
        <v/>
      </c>
      <c r="L195" s="768" t="str">
        <f>IF(基本情報入力シート!W234="","",基本情報入力シート!W234)</f>
        <v/>
      </c>
      <c r="M195" s="785" t="str">
        <f>IF(基本情報入力シート!X234="","",基本情報入力シート!X234)</f>
        <v/>
      </c>
      <c r="N195" s="797" t="str">
        <f>IF(基本情報入力シート!Y234="","",基本情報入力シート!Y234)</f>
        <v/>
      </c>
      <c r="O195" s="931"/>
      <c r="P195" s="937"/>
      <c r="Q195" s="941"/>
      <c r="R195" s="948" t="str">
        <f>IFERROR(IF(OR('別紙様式3-2（４・５月）'!R197="",'別紙様式3-2（４・５月）'!Z197="ベア加算"),"",P195*VLOOKUP(N195,'【参考】数式用'!$AD$2:$AH$27,MATCH(O195,'【参考】数式用'!$K$4:$N$4,0)+1,0)),"")</f>
        <v/>
      </c>
      <c r="S195" s="951"/>
      <c r="T195" s="955"/>
      <c r="U195" s="960"/>
      <c r="V195" s="965" t="str">
        <f>IFERROR(IF(AND('別紙様式3-2（４・５月）'!O197="",O195&lt;&gt;""),P195,P195*VLOOKUP(AF195,'【参考】数式用4'!$DC$3:$DZ$106,MATCH(N195,'【参考】数式用4'!$DC$2:$DZ$2,0))),"")</f>
        <v/>
      </c>
      <c r="W195" s="972"/>
      <c r="X195" s="937"/>
      <c r="Y195" s="948" t="str">
        <f>IFERROR(IF(OR('別紙様式3-2（４・５月）'!R197="",'別紙様式3-2（４・５月）'!Z197="ベア加算"),"",X195*VLOOKUP(N195,'【参考】数式用'!$AD$2:$AH$27,MATCH(W195,'【参考】数式用'!$K$4:$N$4,0)+1,0)),"")</f>
        <v/>
      </c>
      <c r="Z195" s="948"/>
      <c r="AA195" s="951"/>
      <c r="AB195" s="955"/>
      <c r="AC195" s="996" t="str">
        <f>IFERROR(IF(AND('別紙様式3-2（４・５月）'!O197="",W195&lt;&gt;"",W195&lt;&gt;"―"),X195,X195*VLOOKUP(AG195,'【参考】数式用4'!$DC$3:$DZ$106,MATCH(N195,'【参考】数式用4'!$DC$2:$DZ$2,0))),"")</f>
        <v/>
      </c>
      <c r="AD195" s="998" t="str">
        <f t="shared" si="4"/>
        <v/>
      </c>
      <c r="AE195" s="884" t="str">
        <f t="shared" si="5"/>
        <v/>
      </c>
      <c r="AF195" s="999" t="str">
        <f>IF(O195="","",'別紙様式3-2（４・５月）'!O197&amp;'別紙様式3-2（４・５月）'!P197&amp;'別紙様式3-2（４・５月）'!Q197&amp;"から"&amp;O195)</f>
        <v/>
      </c>
      <c r="AG195" s="999" t="str">
        <f>IF(OR(W195="",W195="―"),"",'別紙様式3-2（４・５月）'!O197&amp;'別紙様式3-2（４・５月）'!P197&amp;'別紙様式3-2（４・５月）'!Q197&amp;"から"&amp;W195)</f>
        <v/>
      </c>
    </row>
    <row r="196" spans="1:33" ht="24.9" customHeight="1">
      <c r="A196" s="894">
        <v>183</v>
      </c>
      <c r="B196" s="742" t="str">
        <f>IF(基本情報入力シート!C235="","",基本情報入力シート!C235)</f>
        <v/>
      </c>
      <c r="C196" s="750"/>
      <c r="D196" s="750"/>
      <c r="E196" s="750"/>
      <c r="F196" s="750"/>
      <c r="G196" s="750"/>
      <c r="H196" s="750"/>
      <c r="I196" s="761"/>
      <c r="J196" s="768" t="str">
        <f>IF(基本情報入力シート!M235="","",基本情報入力シート!M235)</f>
        <v/>
      </c>
      <c r="K196" s="768" t="str">
        <f>IF(基本情報入力シート!R235="","",基本情報入力シート!R235)</f>
        <v/>
      </c>
      <c r="L196" s="768" t="str">
        <f>IF(基本情報入力シート!W235="","",基本情報入力シート!W235)</f>
        <v/>
      </c>
      <c r="M196" s="785" t="str">
        <f>IF(基本情報入力シート!X235="","",基本情報入力シート!X235)</f>
        <v/>
      </c>
      <c r="N196" s="797" t="str">
        <f>IF(基本情報入力シート!Y235="","",基本情報入力シート!Y235)</f>
        <v/>
      </c>
      <c r="O196" s="931"/>
      <c r="P196" s="937"/>
      <c r="Q196" s="941"/>
      <c r="R196" s="948" t="str">
        <f>IFERROR(IF(OR('別紙様式3-2（４・５月）'!R198="",'別紙様式3-2（４・５月）'!Z198="ベア加算"),"",P196*VLOOKUP(N196,'【参考】数式用'!$AD$2:$AH$27,MATCH(O196,'【参考】数式用'!$K$4:$N$4,0)+1,0)),"")</f>
        <v/>
      </c>
      <c r="S196" s="951"/>
      <c r="T196" s="955"/>
      <c r="U196" s="960"/>
      <c r="V196" s="965" t="str">
        <f>IFERROR(IF(AND('別紙様式3-2（４・５月）'!O198="",O196&lt;&gt;""),P196,P196*VLOOKUP(AF196,'【参考】数式用4'!$DC$3:$DZ$106,MATCH(N196,'【参考】数式用4'!$DC$2:$DZ$2,0))),"")</f>
        <v/>
      </c>
      <c r="W196" s="972"/>
      <c r="X196" s="937"/>
      <c r="Y196" s="948" t="str">
        <f>IFERROR(IF(OR('別紙様式3-2（４・５月）'!R198="",'別紙様式3-2（４・５月）'!Z198="ベア加算"),"",X196*VLOOKUP(N196,'【参考】数式用'!$AD$2:$AH$27,MATCH(W196,'【参考】数式用'!$K$4:$N$4,0)+1,0)),"")</f>
        <v/>
      </c>
      <c r="Z196" s="948"/>
      <c r="AA196" s="951"/>
      <c r="AB196" s="955"/>
      <c r="AC196" s="996" t="str">
        <f>IFERROR(IF(AND('別紙様式3-2（４・５月）'!O198="",W196&lt;&gt;"",W196&lt;&gt;"―"),X196,X196*VLOOKUP(AG196,'【参考】数式用4'!$DC$3:$DZ$106,MATCH(N196,'【参考】数式用4'!$DC$2:$DZ$2,0))),"")</f>
        <v/>
      </c>
      <c r="AD196" s="998" t="str">
        <f t="shared" si="4"/>
        <v/>
      </c>
      <c r="AE196" s="884" t="str">
        <f t="shared" si="5"/>
        <v/>
      </c>
      <c r="AF196" s="999" t="str">
        <f>IF(O196="","",'別紙様式3-2（４・５月）'!O198&amp;'別紙様式3-2（４・５月）'!P198&amp;'別紙様式3-2（４・５月）'!Q198&amp;"から"&amp;O196)</f>
        <v/>
      </c>
      <c r="AG196" s="999" t="str">
        <f>IF(OR(W196="",W196="―"),"",'別紙様式3-2（４・５月）'!O198&amp;'別紙様式3-2（４・５月）'!P198&amp;'別紙様式3-2（４・５月）'!Q198&amp;"から"&amp;W196)</f>
        <v/>
      </c>
    </row>
    <row r="197" spans="1:33" ht="24.9" customHeight="1">
      <c r="A197" s="894">
        <v>184</v>
      </c>
      <c r="B197" s="742" t="str">
        <f>IF(基本情報入力シート!C236="","",基本情報入力シート!C236)</f>
        <v/>
      </c>
      <c r="C197" s="750"/>
      <c r="D197" s="750"/>
      <c r="E197" s="750"/>
      <c r="F197" s="750"/>
      <c r="G197" s="750"/>
      <c r="H197" s="750"/>
      <c r="I197" s="761"/>
      <c r="J197" s="768" t="str">
        <f>IF(基本情報入力シート!M236="","",基本情報入力シート!M236)</f>
        <v/>
      </c>
      <c r="K197" s="768" t="str">
        <f>IF(基本情報入力シート!R236="","",基本情報入力シート!R236)</f>
        <v/>
      </c>
      <c r="L197" s="768" t="str">
        <f>IF(基本情報入力シート!W236="","",基本情報入力シート!W236)</f>
        <v/>
      </c>
      <c r="M197" s="785" t="str">
        <f>IF(基本情報入力シート!X236="","",基本情報入力シート!X236)</f>
        <v/>
      </c>
      <c r="N197" s="797" t="str">
        <f>IF(基本情報入力シート!Y236="","",基本情報入力シート!Y236)</f>
        <v/>
      </c>
      <c r="O197" s="931"/>
      <c r="P197" s="937"/>
      <c r="Q197" s="941"/>
      <c r="R197" s="948" t="str">
        <f>IFERROR(IF(OR('別紙様式3-2（４・５月）'!R199="",'別紙様式3-2（４・５月）'!Z199="ベア加算"),"",P197*VLOOKUP(N197,'【参考】数式用'!$AD$2:$AH$27,MATCH(O197,'【参考】数式用'!$K$4:$N$4,0)+1,0)),"")</f>
        <v/>
      </c>
      <c r="S197" s="951"/>
      <c r="T197" s="955"/>
      <c r="U197" s="960"/>
      <c r="V197" s="965" t="str">
        <f>IFERROR(IF(AND('別紙様式3-2（４・５月）'!O199="",O197&lt;&gt;""),P197,P197*VLOOKUP(AF197,'【参考】数式用4'!$DC$3:$DZ$106,MATCH(N197,'【参考】数式用4'!$DC$2:$DZ$2,0))),"")</f>
        <v/>
      </c>
      <c r="W197" s="972"/>
      <c r="X197" s="937"/>
      <c r="Y197" s="948" t="str">
        <f>IFERROR(IF(OR('別紙様式3-2（４・５月）'!R199="",'別紙様式3-2（４・５月）'!Z199="ベア加算"),"",X197*VLOOKUP(N197,'【参考】数式用'!$AD$2:$AH$27,MATCH(W197,'【参考】数式用'!$K$4:$N$4,0)+1,0)),"")</f>
        <v/>
      </c>
      <c r="Z197" s="948"/>
      <c r="AA197" s="951"/>
      <c r="AB197" s="955"/>
      <c r="AC197" s="996" t="str">
        <f>IFERROR(IF(AND('別紙様式3-2（４・５月）'!O199="",W197&lt;&gt;"",W197&lt;&gt;"―"),X197,X197*VLOOKUP(AG197,'【参考】数式用4'!$DC$3:$DZ$106,MATCH(N197,'【参考】数式用4'!$DC$2:$DZ$2,0))),"")</f>
        <v/>
      </c>
      <c r="AD197" s="998" t="str">
        <f t="shared" si="4"/>
        <v/>
      </c>
      <c r="AE197" s="884" t="str">
        <f t="shared" si="5"/>
        <v/>
      </c>
      <c r="AF197" s="999" t="str">
        <f>IF(O197="","",'別紙様式3-2（４・５月）'!O199&amp;'別紙様式3-2（４・５月）'!P199&amp;'別紙様式3-2（４・５月）'!Q199&amp;"から"&amp;O197)</f>
        <v/>
      </c>
      <c r="AG197" s="999" t="str">
        <f>IF(OR(W197="",W197="―"),"",'別紙様式3-2（４・５月）'!O199&amp;'別紙様式3-2（４・５月）'!P199&amp;'別紙様式3-2（４・５月）'!Q199&amp;"から"&amp;W197)</f>
        <v/>
      </c>
    </row>
    <row r="198" spans="1:33" ht="24.9" customHeight="1">
      <c r="A198" s="894">
        <v>185</v>
      </c>
      <c r="B198" s="742" t="str">
        <f>IF(基本情報入力シート!C237="","",基本情報入力シート!C237)</f>
        <v/>
      </c>
      <c r="C198" s="750"/>
      <c r="D198" s="750"/>
      <c r="E198" s="750"/>
      <c r="F198" s="750"/>
      <c r="G198" s="750"/>
      <c r="H198" s="750"/>
      <c r="I198" s="761"/>
      <c r="J198" s="768" t="str">
        <f>IF(基本情報入力シート!M237="","",基本情報入力シート!M237)</f>
        <v/>
      </c>
      <c r="K198" s="768" t="str">
        <f>IF(基本情報入力シート!R237="","",基本情報入力シート!R237)</f>
        <v/>
      </c>
      <c r="L198" s="768" t="str">
        <f>IF(基本情報入力シート!W237="","",基本情報入力シート!W237)</f>
        <v/>
      </c>
      <c r="M198" s="785" t="str">
        <f>IF(基本情報入力シート!X237="","",基本情報入力シート!X237)</f>
        <v/>
      </c>
      <c r="N198" s="797" t="str">
        <f>IF(基本情報入力シート!Y237="","",基本情報入力シート!Y237)</f>
        <v/>
      </c>
      <c r="O198" s="931"/>
      <c r="P198" s="937"/>
      <c r="Q198" s="941"/>
      <c r="R198" s="948" t="str">
        <f>IFERROR(IF(OR('別紙様式3-2（４・５月）'!R200="",'別紙様式3-2（４・５月）'!Z200="ベア加算"),"",P198*VLOOKUP(N198,'【参考】数式用'!$AD$2:$AH$27,MATCH(O198,'【参考】数式用'!$K$4:$N$4,0)+1,0)),"")</f>
        <v/>
      </c>
      <c r="S198" s="951"/>
      <c r="T198" s="955"/>
      <c r="U198" s="960"/>
      <c r="V198" s="965" t="str">
        <f>IFERROR(IF(AND('別紙様式3-2（４・５月）'!O200="",O198&lt;&gt;""),P198,P198*VLOOKUP(AF198,'【参考】数式用4'!$DC$3:$DZ$106,MATCH(N198,'【参考】数式用4'!$DC$2:$DZ$2,0))),"")</f>
        <v/>
      </c>
      <c r="W198" s="972"/>
      <c r="X198" s="937"/>
      <c r="Y198" s="948" t="str">
        <f>IFERROR(IF(OR('別紙様式3-2（４・５月）'!R200="",'別紙様式3-2（４・５月）'!Z200="ベア加算"),"",X198*VLOOKUP(N198,'【参考】数式用'!$AD$2:$AH$27,MATCH(W198,'【参考】数式用'!$K$4:$N$4,0)+1,0)),"")</f>
        <v/>
      </c>
      <c r="Z198" s="948"/>
      <c r="AA198" s="951"/>
      <c r="AB198" s="955"/>
      <c r="AC198" s="996" t="str">
        <f>IFERROR(IF(AND('別紙様式3-2（４・５月）'!O200="",W198&lt;&gt;"",W198&lt;&gt;"―"),X198,X198*VLOOKUP(AG198,'【参考】数式用4'!$DC$3:$DZ$106,MATCH(N198,'【参考】数式用4'!$DC$2:$DZ$2,0))),"")</f>
        <v/>
      </c>
      <c r="AD198" s="998" t="str">
        <f t="shared" si="4"/>
        <v/>
      </c>
      <c r="AE198" s="884" t="str">
        <f t="shared" si="5"/>
        <v/>
      </c>
      <c r="AF198" s="999" t="str">
        <f>IF(O198="","",'別紙様式3-2（４・５月）'!O200&amp;'別紙様式3-2（４・５月）'!P200&amp;'別紙様式3-2（４・５月）'!Q200&amp;"から"&amp;O198)</f>
        <v/>
      </c>
      <c r="AG198" s="999" t="str">
        <f>IF(OR(W198="",W198="―"),"",'別紙様式3-2（４・５月）'!O200&amp;'別紙様式3-2（４・５月）'!P200&amp;'別紙様式3-2（４・５月）'!Q200&amp;"から"&amp;W198)</f>
        <v/>
      </c>
    </row>
    <row r="199" spans="1:33" ht="24.9" customHeight="1">
      <c r="A199" s="894">
        <v>186</v>
      </c>
      <c r="B199" s="742" t="str">
        <f>IF(基本情報入力シート!C238="","",基本情報入力シート!C238)</f>
        <v/>
      </c>
      <c r="C199" s="750"/>
      <c r="D199" s="750"/>
      <c r="E199" s="750"/>
      <c r="F199" s="750"/>
      <c r="G199" s="750"/>
      <c r="H199" s="750"/>
      <c r="I199" s="761"/>
      <c r="J199" s="768" t="str">
        <f>IF(基本情報入力シート!M238="","",基本情報入力シート!M238)</f>
        <v/>
      </c>
      <c r="K199" s="768" t="str">
        <f>IF(基本情報入力シート!R238="","",基本情報入力シート!R238)</f>
        <v/>
      </c>
      <c r="L199" s="768" t="str">
        <f>IF(基本情報入力シート!W238="","",基本情報入力シート!W238)</f>
        <v/>
      </c>
      <c r="M199" s="785" t="str">
        <f>IF(基本情報入力シート!X238="","",基本情報入力シート!X238)</f>
        <v/>
      </c>
      <c r="N199" s="797" t="str">
        <f>IF(基本情報入力シート!Y238="","",基本情報入力シート!Y238)</f>
        <v/>
      </c>
      <c r="O199" s="931"/>
      <c r="P199" s="937"/>
      <c r="Q199" s="941"/>
      <c r="R199" s="948" t="str">
        <f>IFERROR(IF(OR('別紙様式3-2（４・５月）'!R201="",'別紙様式3-2（４・５月）'!Z201="ベア加算"),"",P199*VLOOKUP(N199,'【参考】数式用'!$AD$2:$AH$27,MATCH(O199,'【参考】数式用'!$K$4:$N$4,0)+1,0)),"")</f>
        <v/>
      </c>
      <c r="S199" s="951"/>
      <c r="T199" s="955"/>
      <c r="U199" s="960"/>
      <c r="V199" s="965" t="str">
        <f>IFERROR(IF(AND('別紙様式3-2（４・５月）'!O201="",O199&lt;&gt;""),P199,P199*VLOOKUP(AF199,'【参考】数式用4'!$DC$3:$DZ$106,MATCH(N199,'【参考】数式用4'!$DC$2:$DZ$2,0))),"")</f>
        <v/>
      </c>
      <c r="W199" s="972"/>
      <c r="X199" s="937"/>
      <c r="Y199" s="948" t="str">
        <f>IFERROR(IF(OR('別紙様式3-2（４・５月）'!R201="",'別紙様式3-2（４・５月）'!Z201="ベア加算"),"",X199*VLOOKUP(N199,'【参考】数式用'!$AD$2:$AH$27,MATCH(W199,'【参考】数式用'!$K$4:$N$4,0)+1,0)),"")</f>
        <v/>
      </c>
      <c r="Z199" s="948"/>
      <c r="AA199" s="951"/>
      <c r="AB199" s="955"/>
      <c r="AC199" s="996" t="str">
        <f>IFERROR(IF(AND('別紙様式3-2（４・５月）'!O201="",W199&lt;&gt;"",W199&lt;&gt;"―"),X199,X199*VLOOKUP(AG199,'【参考】数式用4'!$DC$3:$DZ$106,MATCH(N199,'【参考】数式用4'!$DC$2:$DZ$2,0))),"")</f>
        <v/>
      </c>
      <c r="AD199" s="998" t="str">
        <f t="shared" si="4"/>
        <v/>
      </c>
      <c r="AE199" s="884" t="str">
        <f t="shared" si="5"/>
        <v/>
      </c>
      <c r="AF199" s="999" t="str">
        <f>IF(O199="","",'別紙様式3-2（４・５月）'!O201&amp;'別紙様式3-2（４・５月）'!P201&amp;'別紙様式3-2（４・５月）'!Q201&amp;"から"&amp;O199)</f>
        <v/>
      </c>
      <c r="AG199" s="999" t="str">
        <f>IF(OR(W199="",W199="―"),"",'別紙様式3-2（４・５月）'!O201&amp;'別紙様式3-2（４・５月）'!P201&amp;'別紙様式3-2（４・５月）'!Q201&amp;"から"&amp;W199)</f>
        <v/>
      </c>
    </row>
    <row r="200" spans="1:33" ht="24.9" customHeight="1">
      <c r="A200" s="894">
        <v>187</v>
      </c>
      <c r="B200" s="742" t="str">
        <f>IF(基本情報入力シート!C239="","",基本情報入力シート!C239)</f>
        <v/>
      </c>
      <c r="C200" s="750"/>
      <c r="D200" s="750"/>
      <c r="E200" s="750"/>
      <c r="F200" s="750"/>
      <c r="G200" s="750"/>
      <c r="H200" s="750"/>
      <c r="I200" s="761"/>
      <c r="J200" s="768" t="str">
        <f>IF(基本情報入力シート!M239="","",基本情報入力シート!M239)</f>
        <v/>
      </c>
      <c r="K200" s="768" t="str">
        <f>IF(基本情報入力シート!R239="","",基本情報入力シート!R239)</f>
        <v/>
      </c>
      <c r="L200" s="768" t="str">
        <f>IF(基本情報入力シート!W239="","",基本情報入力シート!W239)</f>
        <v/>
      </c>
      <c r="M200" s="785" t="str">
        <f>IF(基本情報入力シート!X239="","",基本情報入力シート!X239)</f>
        <v/>
      </c>
      <c r="N200" s="797" t="str">
        <f>IF(基本情報入力シート!Y239="","",基本情報入力シート!Y239)</f>
        <v/>
      </c>
      <c r="O200" s="931"/>
      <c r="P200" s="937"/>
      <c r="Q200" s="941"/>
      <c r="R200" s="948" t="str">
        <f>IFERROR(IF(OR('別紙様式3-2（４・５月）'!R202="",'別紙様式3-2（４・５月）'!Z202="ベア加算"),"",P200*VLOOKUP(N200,'【参考】数式用'!$AD$2:$AH$27,MATCH(O200,'【参考】数式用'!$K$4:$N$4,0)+1,0)),"")</f>
        <v/>
      </c>
      <c r="S200" s="951"/>
      <c r="T200" s="955"/>
      <c r="U200" s="960"/>
      <c r="V200" s="965" t="str">
        <f>IFERROR(IF(AND('別紙様式3-2（４・５月）'!O202="",O200&lt;&gt;""),P200,P200*VLOOKUP(AF200,'【参考】数式用4'!$DC$3:$DZ$106,MATCH(N200,'【参考】数式用4'!$DC$2:$DZ$2,0))),"")</f>
        <v/>
      </c>
      <c r="W200" s="972"/>
      <c r="X200" s="937"/>
      <c r="Y200" s="948" t="str">
        <f>IFERROR(IF(OR('別紙様式3-2（４・５月）'!R202="",'別紙様式3-2（４・５月）'!Z202="ベア加算"),"",X200*VLOOKUP(N200,'【参考】数式用'!$AD$2:$AH$27,MATCH(W200,'【参考】数式用'!$K$4:$N$4,0)+1,0)),"")</f>
        <v/>
      </c>
      <c r="Z200" s="948"/>
      <c r="AA200" s="951"/>
      <c r="AB200" s="955"/>
      <c r="AC200" s="996" t="str">
        <f>IFERROR(IF(AND('別紙様式3-2（４・５月）'!O202="",W200&lt;&gt;"",W200&lt;&gt;"―"),X200,X200*VLOOKUP(AG200,'【参考】数式用4'!$DC$3:$DZ$106,MATCH(N200,'【参考】数式用4'!$DC$2:$DZ$2,0))),"")</f>
        <v/>
      </c>
      <c r="AD200" s="998" t="str">
        <f t="shared" si="4"/>
        <v/>
      </c>
      <c r="AE200" s="884" t="str">
        <f t="shared" si="5"/>
        <v/>
      </c>
      <c r="AF200" s="999" t="str">
        <f>IF(O200="","",'別紙様式3-2（４・５月）'!O202&amp;'別紙様式3-2（４・５月）'!P202&amp;'別紙様式3-2（４・５月）'!Q202&amp;"から"&amp;O200)</f>
        <v/>
      </c>
      <c r="AG200" s="999" t="str">
        <f>IF(OR(W200="",W200="―"),"",'別紙様式3-2（４・５月）'!O202&amp;'別紙様式3-2（４・５月）'!P202&amp;'別紙様式3-2（４・５月）'!Q202&amp;"から"&amp;W200)</f>
        <v/>
      </c>
    </row>
    <row r="201" spans="1:33" ht="24.9" customHeight="1">
      <c r="A201" s="894">
        <v>188</v>
      </c>
      <c r="B201" s="742" t="str">
        <f>IF(基本情報入力シート!C240="","",基本情報入力シート!C240)</f>
        <v/>
      </c>
      <c r="C201" s="750"/>
      <c r="D201" s="750"/>
      <c r="E201" s="750"/>
      <c r="F201" s="750"/>
      <c r="G201" s="750"/>
      <c r="H201" s="750"/>
      <c r="I201" s="761"/>
      <c r="J201" s="768" t="str">
        <f>IF(基本情報入力シート!M240="","",基本情報入力シート!M240)</f>
        <v/>
      </c>
      <c r="K201" s="768" t="str">
        <f>IF(基本情報入力シート!R240="","",基本情報入力シート!R240)</f>
        <v/>
      </c>
      <c r="L201" s="768" t="str">
        <f>IF(基本情報入力シート!W240="","",基本情報入力シート!W240)</f>
        <v/>
      </c>
      <c r="M201" s="785" t="str">
        <f>IF(基本情報入力シート!X240="","",基本情報入力シート!X240)</f>
        <v/>
      </c>
      <c r="N201" s="797" t="str">
        <f>IF(基本情報入力シート!Y240="","",基本情報入力シート!Y240)</f>
        <v/>
      </c>
      <c r="O201" s="931"/>
      <c r="P201" s="937"/>
      <c r="Q201" s="941"/>
      <c r="R201" s="948" t="str">
        <f>IFERROR(IF(OR('別紙様式3-2（４・５月）'!R203="",'別紙様式3-2（４・５月）'!Z203="ベア加算"),"",P201*VLOOKUP(N201,'【参考】数式用'!$AD$2:$AH$27,MATCH(O201,'【参考】数式用'!$K$4:$N$4,0)+1,0)),"")</f>
        <v/>
      </c>
      <c r="S201" s="951"/>
      <c r="T201" s="955"/>
      <c r="U201" s="960"/>
      <c r="V201" s="965" t="str">
        <f>IFERROR(IF(AND('別紙様式3-2（４・５月）'!O203="",O201&lt;&gt;""),P201,P201*VLOOKUP(AF201,'【参考】数式用4'!$DC$3:$DZ$106,MATCH(N201,'【参考】数式用4'!$DC$2:$DZ$2,0))),"")</f>
        <v/>
      </c>
      <c r="W201" s="972"/>
      <c r="X201" s="937"/>
      <c r="Y201" s="948" t="str">
        <f>IFERROR(IF(OR('別紙様式3-2（４・５月）'!R203="",'別紙様式3-2（４・５月）'!Z203="ベア加算"),"",X201*VLOOKUP(N201,'【参考】数式用'!$AD$2:$AH$27,MATCH(W201,'【参考】数式用'!$K$4:$N$4,0)+1,0)),"")</f>
        <v/>
      </c>
      <c r="Z201" s="948"/>
      <c r="AA201" s="951"/>
      <c r="AB201" s="955"/>
      <c r="AC201" s="996" t="str">
        <f>IFERROR(IF(AND('別紙様式3-2（４・５月）'!O203="",W201&lt;&gt;"",W201&lt;&gt;"―"),X201,X201*VLOOKUP(AG201,'【参考】数式用4'!$DC$3:$DZ$106,MATCH(N201,'【参考】数式用4'!$DC$2:$DZ$2,0))),"")</f>
        <v/>
      </c>
      <c r="AD201" s="998" t="str">
        <f t="shared" si="4"/>
        <v/>
      </c>
      <c r="AE201" s="884" t="str">
        <f t="shared" si="5"/>
        <v/>
      </c>
      <c r="AF201" s="999" t="str">
        <f>IF(O201="","",'別紙様式3-2（４・５月）'!O203&amp;'別紙様式3-2（４・５月）'!P203&amp;'別紙様式3-2（４・５月）'!Q203&amp;"から"&amp;O201)</f>
        <v/>
      </c>
      <c r="AG201" s="999" t="str">
        <f>IF(OR(W201="",W201="―"),"",'別紙様式3-2（４・５月）'!O203&amp;'別紙様式3-2（４・５月）'!P203&amp;'別紙様式3-2（４・５月）'!Q203&amp;"から"&amp;W201)</f>
        <v/>
      </c>
    </row>
    <row r="202" spans="1:33" ht="24.9" customHeight="1">
      <c r="A202" s="894">
        <v>189</v>
      </c>
      <c r="B202" s="742" t="str">
        <f>IF(基本情報入力シート!C241="","",基本情報入力シート!C241)</f>
        <v/>
      </c>
      <c r="C202" s="750"/>
      <c r="D202" s="750"/>
      <c r="E202" s="750"/>
      <c r="F202" s="750"/>
      <c r="G202" s="750"/>
      <c r="H202" s="750"/>
      <c r="I202" s="761"/>
      <c r="J202" s="768" t="str">
        <f>IF(基本情報入力シート!M241="","",基本情報入力シート!M241)</f>
        <v/>
      </c>
      <c r="K202" s="768" t="str">
        <f>IF(基本情報入力シート!R241="","",基本情報入力シート!R241)</f>
        <v/>
      </c>
      <c r="L202" s="768" t="str">
        <f>IF(基本情報入力シート!W241="","",基本情報入力シート!W241)</f>
        <v/>
      </c>
      <c r="M202" s="785" t="str">
        <f>IF(基本情報入力シート!X241="","",基本情報入力シート!X241)</f>
        <v/>
      </c>
      <c r="N202" s="797" t="str">
        <f>IF(基本情報入力シート!Y241="","",基本情報入力シート!Y241)</f>
        <v/>
      </c>
      <c r="O202" s="931"/>
      <c r="P202" s="937"/>
      <c r="Q202" s="941"/>
      <c r="R202" s="948" t="str">
        <f>IFERROR(IF(OR('別紙様式3-2（４・５月）'!R204="",'別紙様式3-2（４・５月）'!Z204="ベア加算"),"",P202*VLOOKUP(N202,'【参考】数式用'!$AD$2:$AH$27,MATCH(O202,'【参考】数式用'!$K$4:$N$4,0)+1,0)),"")</f>
        <v/>
      </c>
      <c r="S202" s="951"/>
      <c r="T202" s="955"/>
      <c r="U202" s="960"/>
      <c r="V202" s="965" t="str">
        <f>IFERROR(IF(AND('別紙様式3-2（４・５月）'!O204="",O202&lt;&gt;""),P202,P202*VLOOKUP(AF202,'【参考】数式用4'!$DC$3:$DZ$106,MATCH(N202,'【参考】数式用4'!$DC$2:$DZ$2,0))),"")</f>
        <v/>
      </c>
      <c r="W202" s="972"/>
      <c r="X202" s="937"/>
      <c r="Y202" s="948" t="str">
        <f>IFERROR(IF(OR('別紙様式3-2（４・５月）'!R204="",'別紙様式3-2（４・５月）'!Z204="ベア加算"),"",X202*VLOOKUP(N202,'【参考】数式用'!$AD$2:$AH$27,MATCH(W202,'【参考】数式用'!$K$4:$N$4,0)+1,0)),"")</f>
        <v/>
      </c>
      <c r="Z202" s="948"/>
      <c r="AA202" s="951"/>
      <c r="AB202" s="955"/>
      <c r="AC202" s="996" t="str">
        <f>IFERROR(IF(AND('別紙様式3-2（４・５月）'!O204="",W202&lt;&gt;"",W202&lt;&gt;"―"),X202,X202*VLOOKUP(AG202,'【参考】数式用4'!$DC$3:$DZ$106,MATCH(N202,'【参考】数式用4'!$DC$2:$DZ$2,0))),"")</f>
        <v/>
      </c>
      <c r="AD202" s="998" t="str">
        <f t="shared" si="4"/>
        <v/>
      </c>
      <c r="AE202" s="884" t="str">
        <f t="shared" si="5"/>
        <v/>
      </c>
      <c r="AF202" s="999" t="str">
        <f>IF(O202="","",'別紙様式3-2（４・５月）'!O204&amp;'別紙様式3-2（４・５月）'!P204&amp;'別紙様式3-2（４・５月）'!Q204&amp;"から"&amp;O202)</f>
        <v/>
      </c>
      <c r="AG202" s="999" t="str">
        <f>IF(OR(W202="",W202="―"),"",'別紙様式3-2（４・５月）'!O204&amp;'別紙様式3-2（４・５月）'!P204&amp;'別紙様式3-2（４・５月）'!Q204&amp;"から"&amp;W202)</f>
        <v/>
      </c>
    </row>
    <row r="203" spans="1:33" ht="24.9" customHeight="1">
      <c r="A203" s="894">
        <v>190</v>
      </c>
      <c r="B203" s="742" t="str">
        <f>IF(基本情報入力シート!C242="","",基本情報入力シート!C242)</f>
        <v/>
      </c>
      <c r="C203" s="750"/>
      <c r="D203" s="750"/>
      <c r="E203" s="750"/>
      <c r="F203" s="750"/>
      <c r="G203" s="750"/>
      <c r="H203" s="750"/>
      <c r="I203" s="761"/>
      <c r="J203" s="768" t="str">
        <f>IF(基本情報入力シート!M242="","",基本情報入力シート!M242)</f>
        <v/>
      </c>
      <c r="K203" s="768" t="str">
        <f>IF(基本情報入力シート!R242="","",基本情報入力シート!R242)</f>
        <v/>
      </c>
      <c r="L203" s="768" t="str">
        <f>IF(基本情報入力シート!W242="","",基本情報入力シート!W242)</f>
        <v/>
      </c>
      <c r="M203" s="785" t="str">
        <f>IF(基本情報入力シート!X242="","",基本情報入力シート!X242)</f>
        <v/>
      </c>
      <c r="N203" s="797" t="str">
        <f>IF(基本情報入力シート!Y242="","",基本情報入力シート!Y242)</f>
        <v/>
      </c>
      <c r="O203" s="931"/>
      <c r="P203" s="937"/>
      <c r="Q203" s="941"/>
      <c r="R203" s="948" t="str">
        <f>IFERROR(IF(OR('別紙様式3-2（４・５月）'!R205="",'別紙様式3-2（４・５月）'!Z205="ベア加算"),"",P203*VLOOKUP(N203,'【参考】数式用'!$AD$2:$AH$27,MATCH(O203,'【参考】数式用'!$K$4:$N$4,0)+1,0)),"")</f>
        <v/>
      </c>
      <c r="S203" s="951"/>
      <c r="T203" s="955"/>
      <c r="U203" s="960"/>
      <c r="V203" s="965" t="str">
        <f>IFERROR(IF(AND('別紙様式3-2（４・５月）'!O205="",O203&lt;&gt;""),P203,P203*VLOOKUP(AF203,'【参考】数式用4'!$DC$3:$DZ$106,MATCH(N203,'【参考】数式用4'!$DC$2:$DZ$2,0))),"")</f>
        <v/>
      </c>
      <c r="W203" s="972"/>
      <c r="X203" s="937"/>
      <c r="Y203" s="948" t="str">
        <f>IFERROR(IF(OR('別紙様式3-2（４・５月）'!R205="",'別紙様式3-2（４・５月）'!Z205="ベア加算"),"",X203*VLOOKUP(N203,'【参考】数式用'!$AD$2:$AH$27,MATCH(W203,'【参考】数式用'!$K$4:$N$4,0)+1,0)),"")</f>
        <v/>
      </c>
      <c r="Z203" s="948"/>
      <c r="AA203" s="951"/>
      <c r="AB203" s="955"/>
      <c r="AC203" s="996" t="str">
        <f>IFERROR(IF(AND('別紙様式3-2（４・５月）'!O205="",W203&lt;&gt;"",W203&lt;&gt;"―"),X203,X203*VLOOKUP(AG203,'【参考】数式用4'!$DC$3:$DZ$106,MATCH(N203,'【参考】数式用4'!$DC$2:$DZ$2,0))),"")</f>
        <v/>
      </c>
      <c r="AD203" s="998" t="str">
        <f t="shared" si="4"/>
        <v/>
      </c>
      <c r="AE203" s="884" t="str">
        <f t="shared" si="5"/>
        <v/>
      </c>
      <c r="AF203" s="999" t="str">
        <f>IF(O203="","",'別紙様式3-2（４・５月）'!O205&amp;'別紙様式3-2（４・５月）'!P205&amp;'別紙様式3-2（４・５月）'!Q205&amp;"から"&amp;O203)</f>
        <v/>
      </c>
      <c r="AG203" s="999" t="str">
        <f>IF(OR(W203="",W203="―"),"",'別紙様式3-2（４・５月）'!O205&amp;'別紙様式3-2（４・５月）'!P205&amp;'別紙様式3-2（４・５月）'!Q205&amp;"から"&amp;W203)</f>
        <v/>
      </c>
    </row>
    <row r="204" spans="1:33" ht="24.9" customHeight="1">
      <c r="A204" s="894">
        <v>191</v>
      </c>
      <c r="B204" s="742" t="str">
        <f>IF(基本情報入力シート!C243="","",基本情報入力シート!C243)</f>
        <v/>
      </c>
      <c r="C204" s="750"/>
      <c r="D204" s="750"/>
      <c r="E204" s="750"/>
      <c r="F204" s="750"/>
      <c r="G204" s="750"/>
      <c r="H204" s="750"/>
      <c r="I204" s="761"/>
      <c r="J204" s="768" t="str">
        <f>IF(基本情報入力シート!M243="","",基本情報入力シート!M243)</f>
        <v/>
      </c>
      <c r="K204" s="768" t="str">
        <f>IF(基本情報入力シート!R243="","",基本情報入力シート!R243)</f>
        <v/>
      </c>
      <c r="L204" s="768" t="str">
        <f>IF(基本情報入力シート!W243="","",基本情報入力シート!W243)</f>
        <v/>
      </c>
      <c r="M204" s="785" t="str">
        <f>IF(基本情報入力シート!X243="","",基本情報入力シート!X243)</f>
        <v/>
      </c>
      <c r="N204" s="797" t="str">
        <f>IF(基本情報入力シート!Y243="","",基本情報入力シート!Y243)</f>
        <v/>
      </c>
      <c r="O204" s="931"/>
      <c r="P204" s="937"/>
      <c r="Q204" s="941"/>
      <c r="R204" s="948" t="str">
        <f>IFERROR(IF(OR('別紙様式3-2（４・５月）'!R206="",'別紙様式3-2（４・５月）'!Z206="ベア加算"),"",P204*VLOOKUP(N204,'【参考】数式用'!$AD$2:$AH$27,MATCH(O204,'【参考】数式用'!$K$4:$N$4,0)+1,0)),"")</f>
        <v/>
      </c>
      <c r="S204" s="951"/>
      <c r="T204" s="955"/>
      <c r="U204" s="960"/>
      <c r="V204" s="965" t="str">
        <f>IFERROR(IF(AND('別紙様式3-2（４・５月）'!O206="",O204&lt;&gt;""),P204,P204*VLOOKUP(AF204,'【参考】数式用4'!$DC$3:$DZ$106,MATCH(N204,'【参考】数式用4'!$DC$2:$DZ$2,0))),"")</f>
        <v/>
      </c>
      <c r="W204" s="972"/>
      <c r="X204" s="937"/>
      <c r="Y204" s="948" t="str">
        <f>IFERROR(IF(OR('別紙様式3-2（４・５月）'!R206="",'別紙様式3-2（４・５月）'!Z206="ベア加算"),"",X204*VLOOKUP(N204,'【参考】数式用'!$AD$2:$AH$27,MATCH(W204,'【参考】数式用'!$K$4:$N$4,0)+1,0)),"")</f>
        <v/>
      </c>
      <c r="Z204" s="948"/>
      <c r="AA204" s="951"/>
      <c r="AB204" s="955"/>
      <c r="AC204" s="996" t="str">
        <f>IFERROR(IF(AND('別紙様式3-2（４・５月）'!O206="",W204&lt;&gt;"",W204&lt;&gt;"―"),X204,X204*VLOOKUP(AG204,'【参考】数式用4'!$DC$3:$DZ$106,MATCH(N204,'【参考】数式用4'!$DC$2:$DZ$2,0))),"")</f>
        <v/>
      </c>
      <c r="AD204" s="998" t="str">
        <f t="shared" si="4"/>
        <v/>
      </c>
      <c r="AE204" s="884" t="str">
        <f t="shared" si="5"/>
        <v/>
      </c>
      <c r="AF204" s="999" t="str">
        <f>IF(O204="","",'別紙様式3-2（４・５月）'!O206&amp;'別紙様式3-2（４・５月）'!P206&amp;'別紙様式3-2（４・５月）'!Q206&amp;"から"&amp;O204)</f>
        <v/>
      </c>
      <c r="AG204" s="999" t="str">
        <f>IF(OR(W204="",W204="―"),"",'別紙様式3-2（４・５月）'!O206&amp;'別紙様式3-2（４・５月）'!P206&amp;'別紙様式3-2（４・５月）'!Q206&amp;"から"&amp;W204)</f>
        <v/>
      </c>
    </row>
    <row r="205" spans="1:33" ht="24.9" customHeight="1">
      <c r="A205" s="894">
        <v>192</v>
      </c>
      <c r="B205" s="742" t="str">
        <f>IF(基本情報入力シート!C244="","",基本情報入力シート!C244)</f>
        <v/>
      </c>
      <c r="C205" s="750"/>
      <c r="D205" s="750"/>
      <c r="E205" s="750"/>
      <c r="F205" s="750"/>
      <c r="G205" s="750"/>
      <c r="H205" s="750"/>
      <c r="I205" s="761"/>
      <c r="J205" s="768" t="str">
        <f>IF(基本情報入力シート!M244="","",基本情報入力シート!M244)</f>
        <v/>
      </c>
      <c r="K205" s="768" t="str">
        <f>IF(基本情報入力シート!R244="","",基本情報入力シート!R244)</f>
        <v/>
      </c>
      <c r="L205" s="768" t="str">
        <f>IF(基本情報入力シート!W244="","",基本情報入力シート!W244)</f>
        <v/>
      </c>
      <c r="M205" s="785" t="str">
        <f>IF(基本情報入力シート!X244="","",基本情報入力シート!X244)</f>
        <v/>
      </c>
      <c r="N205" s="797" t="str">
        <f>IF(基本情報入力シート!Y244="","",基本情報入力シート!Y244)</f>
        <v/>
      </c>
      <c r="O205" s="931"/>
      <c r="P205" s="937"/>
      <c r="Q205" s="941"/>
      <c r="R205" s="948" t="str">
        <f>IFERROR(IF(OR('別紙様式3-2（４・５月）'!R207="",'別紙様式3-2（４・５月）'!Z207="ベア加算"),"",P205*VLOOKUP(N205,'【参考】数式用'!$AD$2:$AH$27,MATCH(O205,'【参考】数式用'!$K$4:$N$4,0)+1,0)),"")</f>
        <v/>
      </c>
      <c r="S205" s="951"/>
      <c r="T205" s="955"/>
      <c r="U205" s="960"/>
      <c r="V205" s="965" t="str">
        <f>IFERROR(IF(AND('別紙様式3-2（４・５月）'!O207="",O205&lt;&gt;""),P205,P205*VLOOKUP(AF205,'【参考】数式用4'!$DC$3:$DZ$106,MATCH(N205,'【参考】数式用4'!$DC$2:$DZ$2,0))),"")</f>
        <v/>
      </c>
      <c r="W205" s="972"/>
      <c r="X205" s="937"/>
      <c r="Y205" s="948" t="str">
        <f>IFERROR(IF(OR('別紙様式3-2（４・５月）'!R207="",'別紙様式3-2（４・５月）'!Z207="ベア加算"),"",X205*VLOOKUP(N205,'【参考】数式用'!$AD$2:$AH$27,MATCH(W205,'【参考】数式用'!$K$4:$N$4,0)+1,0)),"")</f>
        <v/>
      </c>
      <c r="Z205" s="948"/>
      <c r="AA205" s="951"/>
      <c r="AB205" s="955"/>
      <c r="AC205" s="996" t="str">
        <f>IFERROR(IF(AND('別紙様式3-2（４・５月）'!O207="",W205&lt;&gt;"",W205&lt;&gt;"―"),X205,X205*VLOOKUP(AG205,'【参考】数式用4'!$DC$3:$DZ$106,MATCH(N205,'【参考】数式用4'!$DC$2:$DZ$2,0))),"")</f>
        <v/>
      </c>
      <c r="AD205" s="998" t="str">
        <f t="shared" si="4"/>
        <v/>
      </c>
      <c r="AE205" s="884" t="str">
        <f t="shared" si="5"/>
        <v/>
      </c>
      <c r="AF205" s="999" t="str">
        <f>IF(O205="","",'別紙様式3-2（４・５月）'!O207&amp;'別紙様式3-2（４・５月）'!P207&amp;'別紙様式3-2（４・５月）'!Q207&amp;"から"&amp;O205)</f>
        <v/>
      </c>
      <c r="AG205" s="999" t="str">
        <f>IF(OR(W205="",W205="―"),"",'別紙様式3-2（４・５月）'!O207&amp;'別紙様式3-2（４・５月）'!P207&amp;'別紙様式3-2（４・５月）'!Q207&amp;"から"&amp;W205)</f>
        <v/>
      </c>
    </row>
    <row r="206" spans="1:33" ht="24.9" customHeight="1">
      <c r="A206" s="894">
        <v>193</v>
      </c>
      <c r="B206" s="742" t="str">
        <f>IF(基本情報入力シート!C245="","",基本情報入力シート!C245)</f>
        <v/>
      </c>
      <c r="C206" s="750"/>
      <c r="D206" s="750"/>
      <c r="E206" s="750"/>
      <c r="F206" s="750"/>
      <c r="G206" s="750"/>
      <c r="H206" s="750"/>
      <c r="I206" s="761"/>
      <c r="J206" s="768" t="str">
        <f>IF(基本情報入力シート!M245="","",基本情報入力シート!M245)</f>
        <v/>
      </c>
      <c r="K206" s="768" t="str">
        <f>IF(基本情報入力シート!R245="","",基本情報入力シート!R245)</f>
        <v/>
      </c>
      <c r="L206" s="768" t="str">
        <f>IF(基本情報入力シート!W245="","",基本情報入力シート!W245)</f>
        <v/>
      </c>
      <c r="M206" s="785" t="str">
        <f>IF(基本情報入力シート!X245="","",基本情報入力シート!X245)</f>
        <v/>
      </c>
      <c r="N206" s="797" t="str">
        <f>IF(基本情報入力シート!Y245="","",基本情報入力シート!Y245)</f>
        <v/>
      </c>
      <c r="O206" s="931"/>
      <c r="P206" s="937"/>
      <c r="Q206" s="941"/>
      <c r="R206" s="948" t="str">
        <f>IFERROR(IF(OR('別紙様式3-2（４・５月）'!R208="",'別紙様式3-2（４・５月）'!Z208="ベア加算"),"",P206*VLOOKUP(N206,'【参考】数式用'!$AD$2:$AH$27,MATCH(O206,'【参考】数式用'!$K$4:$N$4,0)+1,0)),"")</f>
        <v/>
      </c>
      <c r="S206" s="951"/>
      <c r="T206" s="955"/>
      <c r="U206" s="960"/>
      <c r="V206" s="965" t="str">
        <f>IFERROR(IF(AND('別紙様式3-2（４・５月）'!O208="",O206&lt;&gt;""),P206,P206*VLOOKUP(AF206,'【参考】数式用4'!$DC$3:$DZ$106,MATCH(N206,'【参考】数式用4'!$DC$2:$DZ$2,0))),"")</f>
        <v/>
      </c>
      <c r="W206" s="972"/>
      <c r="X206" s="937"/>
      <c r="Y206" s="948" t="str">
        <f>IFERROR(IF(OR('別紙様式3-2（４・５月）'!R208="",'別紙様式3-2（４・５月）'!Z208="ベア加算"),"",X206*VLOOKUP(N206,'【参考】数式用'!$AD$2:$AH$27,MATCH(W206,'【参考】数式用'!$K$4:$N$4,0)+1,0)),"")</f>
        <v/>
      </c>
      <c r="Z206" s="948"/>
      <c r="AA206" s="951"/>
      <c r="AB206" s="955"/>
      <c r="AC206" s="996" t="str">
        <f>IFERROR(IF(AND('別紙様式3-2（４・５月）'!O208="",W206&lt;&gt;"",W206&lt;&gt;"―"),X206,X206*VLOOKUP(AG206,'【参考】数式用4'!$DC$3:$DZ$106,MATCH(N206,'【参考】数式用4'!$DC$2:$DZ$2,0))),"")</f>
        <v/>
      </c>
      <c r="AD206" s="998" t="str">
        <f t="shared" ref="AD206:AD269" si="6">IF(OR(O206="新加算Ⅰ",O206="新加算Ⅱ",O206="新加算Ⅴ（１）",O206="新加算Ⅴ（２）",O206="新加算Ⅴ（３）",O206="新加算Ⅴ（４）",O206="新加算Ⅴ（５）",O206="新加算Ⅴ（６）",O206="新加算Ⅴ（７）",O206="新加算Ⅴ（９）",O206="新加算Ⅴ（10）",O206="新加算Ⅴ（12）"),IF(AND(N206&lt;&gt;"訪問型サービス（総合事業）",N206&lt;&gt;"通所型サービス（総合事業）",N206&lt;&gt;"（介護予防）短期入所生活介護",N206&lt;&gt;"（介護予防）短期入所療養介護（老健）",N206&lt;&gt;"（介護予防）短期入所療養介護 （病院等（老健以外）)",N206&lt;&gt;"（介護予防）短期入所療養介護（医療院）"),1,""),"")</f>
        <v/>
      </c>
      <c r="AE206" s="884" t="str">
        <f t="shared" ref="AE206:AE269" si="7">IF(OR(W206="新加算Ⅰ",W206="新加算Ⅱ"),IF(AND(N206&lt;&gt;"訪問型サービス（総合事業）",N206&lt;&gt;"通所型サービス（総合事業）",N206&lt;&gt;"（介護予防）短期入所生活介護",N206&lt;&gt;"（介護予防）短期入所療養介護（老健）",N206&lt;&gt;"（介護予防）短期入所療養介護 （病院等（老健以外）)",N206&lt;&gt;"（介護予防）短期入所療養介護（医療院）"),1,""),"")</f>
        <v/>
      </c>
      <c r="AF206" s="999" t="str">
        <f>IF(O206="","",'別紙様式3-2（４・５月）'!O208&amp;'別紙様式3-2（４・５月）'!P208&amp;'別紙様式3-2（４・５月）'!Q208&amp;"から"&amp;O206)</f>
        <v/>
      </c>
      <c r="AG206" s="999" t="str">
        <f>IF(OR(W206="",W206="―"),"",'別紙様式3-2（４・５月）'!O208&amp;'別紙様式3-2（４・５月）'!P208&amp;'別紙様式3-2（４・５月）'!Q208&amp;"から"&amp;W206)</f>
        <v/>
      </c>
    </row>
    <row r="207" spans="1:33" ht="24.9" customHeight="1">
      <c r="A207" s="894">
        <v>194</v>
      </c>
      <c r="B207" s="742" t="str">
        <f>IF(基本情報入力シート!C246="","",基本情報入力シート!C246)</f>
        <v/>
      </c>
      <c r="C207" s="750"/>
      <c r="D207" s="750"/>
      <c r="E207" s="750"/>
      <c r="F207" s="750"/>
      <c r="G207" s="750"/>
      <c r="H207" s="750"/>
      <c r="I207" s="761"/>
      <c r="J207" s="768" t="str">
        <f>IF(基本情報入力シート!M246="","",基本情報入力シート!M246)</f>
        <v/>
      </c>
      <c r="K207" s="768" t="str">
        <f>IF(基本情報入力シート!R246="","",基本情報入力シート!R246)</f>
        <v/>
      </c>
      <c r="L207" s="768" t="str">
        <f>IF(基本情報入力シート!W246="","",基本情報入力シート!W246)</f>
        <v/>
      </c>
      <c r="M207" s="785" t="str">
        <f>IF(基本情報入力シート!X246="","",基本情報入力シート!X246)</f>
        <v/>
      </c>
      <c r="N207" s="797" t="str">
        <f>IF(基本情報入力シート!Y246="","",基本情報入力シート!Y246)</f>
        <v/>
      </c>
      <c r="O207" s="931"/>
      <c r="P207" s="937"/>
      <c r="Q207" s="941"/>
      <c r="R207" s="948" t="str">
        <f>IFERROR(IF(OR('別紙様式3-2（４・５月）'!R209="",'別紙様式3-2（４・５月）'!Z209="ベア加算"),"",P207*VLOOKUP(N207,'【参考】数式用'!$AD$2:$AH$27,MATCH(O207,'【参考】数式用'!$K$4:$N$4,0)+1,0)),"")</f>
        <v/>
      </c>
      <c r="S207" s="951"/>
      <c r="T207" s="955"/>
      <c r="U207" s="960"/>
      <c r="V207" s="965" t="str">
        <f>IFERROR(IF(AND('別紙様式3-2（４・５月）'!O209="",O207&lt;&gt;""),P207,P207*VLOOKUP(AF207,'【参考】数式用4'!$DC$3:$DZ$106,MATCH(N207,'【参考】数式用4'!$DC$2:$DZ$2,0))),"")</f>
        <v/>
      </c>
      <c r="W207" s="972"/>
      <c r="X207" s="937"/>
      <c r="Y207" s="948" t="str">
        <f>IFERROR(IF(OR('別紙様式3-2（４・５月）'!R209="",'別紙様式3-2（４・５月）'!Z209="ベア加算"),"",X207*VLOOKUP(N207,'【参考】数式用'!$AD$2:$AH$27,MATCH(W207,'【参考】数式用'!$K$4:$N$4,0)+1,0)),"")</f>
        <v/>
      </c>
      <c r="Z207" s="948"/>
      <c r="AA207" s="951"/>
      <c r="AB207" s="955"/>
      <c r="AC207" s="996" t="str">
        <f>IFERROR(IF(AND('別紙様式3-2（４・５月）'!O209="",W207&lt;&gt;"",W207&lt;&gt;"―"),X207,X207*VLOOKUP(AG207,'【参考】数式用4'!$DC$3:$DZ$106,MATCH(N207,'【参考】数式用4'!$DC$2:$DZ$2,0))),"")</f>
        <v/>
      </c>
      <c r="AD207" s="998" t="str">
        <f t="shared" si="6"/>
        <v/>
      </c>
      <c r="AE207" s="884" t="str">
        <f t="shared" si="7"/>
        <v/>
      </c>
      <c r="AF207" s="999" t="str">
        <f>IF(O207="","",'別紙様式3-2（４・５月）'!O209&amp;'別紙様式3-2（４・５月）'!P209&amp;'別紙様式3-2（４・５月）'!Q209&amp;"から"&amp;O207)</f>
        <v/>
      </c>
      <c r="AG207" s="999" t="str">
        <f>IF(OR(W207="",W207="―"),"",'別紙様式3-2（４・５月）'!O209&amp;'別紙様式3-2（４・５月）'!P209&amp;'別紙様式3-2（４・５月）'!Q209&amp;"から"&amp;W207)</f>
        <v/>
      </c>
    </row>
    <row r="208" spans="1:33" ht="24.9" customHeight="1">
      <c r="A208" s="894">
        <v>195</v>
      </c>
      <c r="B208" s="742" t="str">
        <f>IF(基本情報入力シート!C247="","",基本情報入力シート!C247)</f>
        <v/>
      </c>
      <c r="C208" s="750"/>
      <c r="D208" s="750"/>
      <c r="E208" s="750"/>
      <c r="F208" s="750"/>
      <c r="G208" s="750"/>
      <c r="H208" s="750"/>
      <c r="I208" s="761"/>
      <c r="J208" s="768" t="str">
        <f>IF(基本情報入力シート!M247="","",基本情報入力シート!M247)</f>
        <v/>
      </c>
      <c r="K208" s="768" t="str">
        <f>IF(基本情報入力シート!R247="","",基本情報入力シート!R247)</f>
        <v/>
      </c>
      <c r="L208" s="768" t="str">
        <f>IF(基本情報入力シート!W247="","",基本情報入力シート!W247)</f>
        <v/>
      </c>
      <c r="M208" s="785" t="str">
        <f>IF(基本情報入力シート!X247="","",基本情報入力シート!X247)</f>
        <v/>
      </c>
      <c r="N208" s="797" t="str">
        <f>IF(基本情報入力シート!Y247="","",基本情報入力シート!Y247)</f>
        <v/>
      </c>
      <c r="O208" s="931"/>
      <c r="P208" s="937"/>
      <c r="Q208" s="941"/>
      <c r="R208" s="948" t="str">
        <f>IFERROR(IF(OR('別紙様式3-2（４・５月）'!R210="",'別紙様式3-2（４・５月）'!Z210="ベア加算"),"",P208*VLOOKUP(N208,'【参考】数式用'!$AD$2:$AH$27,MATCH(O208,'【参考】数式用'!$K$4:$N$4,0)+1,0)),"")</f>
        <v/>
      </c>
      <c r="S208" s="951"/>
      <c r="T208" s="955"/>
      <c r="U208" s="960"/>
      <c r="V208" s="965" t="str">
        <f>IFERROR(IF(AND('別紙様式3-2（４・５月）'!O210="",O208&lt;&gt;""),P208,P208*VLOOKUP(AF208,'【参考】数式用4'!$DC$3:$DZ$106,MATCH(N208,'【参考】数式用4'!$DC$2:$DZ$2,0))),"")</f>
        <v/>
      </c>
      <c r="W208" s="972"/>
      <c r="X208" s="937"/>
      <c r="Y208" s="948" t="str">
        <f>IFERROR(IF(OR('別紙様式3-2（４・５月）'!R210="",'別紙様式3-2（４・５月）'!Z210="ベア加算"),"",X208*VLOOKUP(N208,'【参考】数式用'!$AD$2:$AH$27,MATCH(W208,'【参考】数式用'!$K$4:$N$4,0)+1,0)),"")</f>
        <v/>
      </c>
      <c r="Z208" s="948"/>
      <c r="AA208" s="951"/>
      <c r="AB208" s="955"/>
      <c r="AC208" s="996" t="str">
        <f>IFERROR(IF(AND('別紙様式3-2（４・５月）'!O210="",W208&lt;&gt;"",W208&lt;&gt;"―"),X208,X208*VLOOKUP(AG208,'【参考】数式用4'!$DC$3:$DZ$106,MATCH(N208,'【参考】数式用4'!$DC$2:$DZ$2,0))),"")</f>
        <v/>
      </c>
      <c r="AD208" s="998" t="str">
        <f t="shared" si="6"/>
        <v/>
      </c>
      <c r="AE208" s="884" t="str">
        <f t="shared" si="7"/>
        <v/>
      </c>
      <c r="AF208" s="999" t="str">
        <f>IF(O208="","",'別紙様式3-2（４・５月）'!O210&amp;'別紙様式3-2（４・５月）'!P210&amp;'別紙様式3-2（４・５月）'!Q210&amp;"から"&amp;O208)</f>
        <v/>
      </c>
      <c r="AG208" s="999" t="str">
        <f>IF(OR(W208="",W208="―"),"",'別紙様式3-2（４・５月）'!O210&amp;'別紙様式3-2（４・５月）'!P210&amp;'別紙様式3-2（４・５月）'!Q210&amp;"から"&amp;W208)</f>
        <v/>
      </c>
    </row>
    <row r="209" spans="1:33" ht="24.9" customHeight="1">
      <c r="A209" s="894">
        <v>196</v>
      </c>
      <c r="B209" s="742" t="str">
        <f>IF(基本情報入力シート!C248="","",基本情報入力シート!C248)</f>
        <v/>
      </c>
      <c r="C209" s="750"/>
      <c r="D209" s="750"/>
      <c r="E209" s="750"/>
      <c r="F209" s="750"/>
      <c r="G209" s="750"/>
      <c r="H209" s="750"/>
      <c r="I209" s="761"/>
      <c r="J209" s="768" t="str">
        <f>IF(基本情報入力シート!M248="","",基本情報入力シート!M248)</f>
        <v/>
      </c>
      <c r="K209" s="768" t="str">
        <f>IF(基本情報入力シート!R248="","",基本情報入力シート!R248)</f>
        <v/>
      </c>
      <c r="L209" s="768" t="str">
        <f>IF(基本情報入力シート!W248="","",基本情報入力シート!W248)</f>
        <v/>
      </c>
      <c r="M209" s="785" t="str">
        <f>IF(基本情報入力シート!X248="","",基本情報入力シート!X248)</f>
        <v/>
      </c>
      <c r="N209" s="797" t="str">
        <f>IF(基本情報入力シート!Y248="","",基本情報入力シート!Y248)</f>
        <v/>
      </c>
      <c r="O209" s="931"/>
      <c r="P209" s="937"/>
      <c r="Q209" s="941"/>
      <c r="R209" s="948" t="str">
        <f>IFERROR(IF(OR('別紙様式3-2（４・５月）'!R211="",'別紙様式3-2（４・５月）'!Z211="ベア加算"),"",P209*VLOOKUP(N209,'【参考】数式用'!$AD$2:$AH$27,MATCH(O209,'【参考】数式用'!$K$4:$N$4,0)+1,0)),"")</f>
        <v/>
      </c>
      <c r="S209" s="951"/>
      <c r="T209" s="955"/>
      <c r="U209" s="960"/>
      <c r="V209" s="965" t="str">
        <f>IFERROR(IF(AND('別紙様式3-2（４・５月）'!O211="",O209&lt;&gt;""),P209,P209*VLOOKUP(AF209,'【参考】数式用4'!$DC$3:$DZ$106,MATCH(N209,'【参考】数式用4'!$DC$2:$DZ$2,0))),"")</f>
        <v/>
      </c>
      <c r="W209" s="972"/>
      <c r="X209" s="937"/>
      <c r="Y209" s="948" t="str">
        <f>IFERROR(IF(OR('別紙様式3-2（４・５月）'!R211="",'別紙様式3-2（４・５月）'!Z211="ベア加算"),"",X209*VLOOKUP(N209,'【参考】数式用'!$AD$2:$AH$27,MATCH(W209,'【参考】数式用'!$K$4:$N$4,0)+1,0)),"")</f>
        <v/>
      </c>
      <c r="Z209" s="948"/>
      <c r="AA209" s="951"/>
      <c r="AB209" s="955"/>
      <c r="AC209" s="996" t="str">
        <f>IFERROR(IF(AND('別紙様式3-2（４・５月）'!O211="",W209&lt;&gt;"",W209&lt;&gt;"―"),X209,X209*VLOOKUP(AG209,'【参考】数式用4'!$DC$3:$DZ$106,MATCH(N209,'【参考】数式用4'!$DC$2:$DZ$2,0))),"")</f>
        <v/>
      </c>
      <c r="AD209" s="998" t="str">
        <f t="shared" si="6"/>
        <v/>
      </c>
      <c r="AE209" s="884" t="str">
        <f t="shared" si="7"/>
        <v/>
      </c>
      <c r="AF209" s="999" t="str">
        <f>IF(O209="","",'別紙様式3-2（４・５月）'!O211&amp;'別紙様式3-2（４・５月）'!P211&amp;'別紙様式3-2（４・５月）'!Q211&amp;"から"&amp;O209)</f>
        <v/>
      </c>
      <c r="AG209" s="999" t="str">
        <f>IF(OR(W209="",W209="―"),"",'別紙様式3-2（４・５月）'!O211&amp;'別紙様式3-2（４・５月）'!P211&amp;'別紙様式3-2（４・５月）'!Q211&amp;"から"&amp;W209)</f>
        <v/>
      </c>
    </row>
    <row r="210" spans="1:33" ht="24.9" customHeight="1">
      <c r="A210" s="894">
        <v>197</v>
      </c>
      <c r="B210" s="742" t="str">
        <f>IF(基本情報入力シート!C249="","",基本情報入力シート!C249)</f>
        <v/>
      </c>
      <c r="C210" s="750"/>
      <c r="D210" s="750"/>
      <c r="E210" s="750"/>
      <c r="F210" s="750"/>
      <c r="G210" s="750"/>
      <c r="H210" s="750"/>
      <c r="I210" s="761"/>
      <c r="J210" s="768" t="str">
        <f>IF(基本情報入力シート!M249="","",基本情報入力シート!M249)</f>
        <v/>
      </c>
      <c r="K210" s="768" t="str">
        <f>IF(基本情報入力シート!R249="","",基本情報入力シート!R249)</f>
        <v/>
      </c>
      <c r="L210" s="768" t="str">
        <f>IF(基本情報入力シート!W249="","",基本情報入力シート!W249)</f>
        <v/>
      </c>
      <c r="M210" s="785" t="str">
        <f>IF(基本情報入力シート!X249="","",基本情報入力シート!X249)</f>
        <v/>
      </c>
      <c r="N210" s="797" t="str">
        <f>IF(基本情報入力シート!Y249="","",基本情報入力シート!Y249)</f>
        <v/>
      </c>
      <c r="O210" s="931"/>
      <c r="P210" s="937"/>
      <c r="Q210" s="941"/>
      <c r="R210" s="948" t="str">
        <f>IFERROR(IF(OR('別紙様式3-2（４・５月）'!R212="",'別紙様式3-2（４・５月）'!Z212="ベア加算"),"",P210*VLOOKUP(N210,'【参考】数式用'!$AD$2:$AH$27,MATCH(O210,'【参考】数式用'!$K$4:$N$4,0)+1,0)),"")</f>
        <v/>
      </c>
      <c r="S210" s="951"/>
      <c r="T210" s="955"/>
      <c r="U210" s="960"/>
      <c r="V210" s="965" t="str">
        <f>IFERROR(IF(AND('別紙様式3-2（４・５月）'!O212="",O210&lt;&gt;""),P210,P210*VLOOKUP(AF210,'【参考】数式用4'!$DC$3:$DZ$106,MATCH(N210,'【参考】数式用4'!$DC$2:$DZ$2,0))),"")</f>
        <v/>
      </c>
      <c r="W210" s="972"/>
      <c r="X210" s="937"/>
      <c r="Y210" s="948" t="str">
        <f>IFERROR(IF(OR('別紙様式3-2（４・５月）'!R212="",'別紙様式3-2（４・５月）'!Z212="ベア加算"),"",X210*VLOOKUP(N210,'【参考】数式用'!$AD$2:$AH$27,MATCH(W210,'【参考】数式用'!$K$4:$N$4,0)+1,0)),"")</f>
        <v/>
      </c>
      <c r="Z210" s="948"/>
      <c r="AA210" s="951"/>
      <c r="AB210" s="955"/>
      <c r="AC210" s="996" t="str">
        <f>IFERROR(IF(AND('別紙様式3-2（４・５月）'!O212="",W210&lt;&gt;"",W210&lt;&gt;"―"),X210,X210*VLOOKUP(AG210,'【参考】数式用4'!$DC$3:$DZ$106,MATCH(N210,'【参考】数式用4'!$DC$2:$DZ$2,0))),"")</f>
        <v/>
      </c>
      <c r="AD210" s="998" t="str">
        <f t="shared" si="6"/>
        <v/>
      </c>
      <c r="AE210" s="884" t="str">
        <f t="shared" si="7"/>
        <v/>
      </c>
      <c r="AF210" s="999" t="str">
        <f>IF(O210="","",'別紙様式3-2（４・５月）'!O212&amp;'別紙様式3-2（４・５月）'!P212&amp;'別紙様式3-2（４・５月）'!Q212&amp;"から"&amp;O210)</f>
        <v/>
      </c>
      <c r="AG210" s="999" t="str">
        <f>IF(OR(W210="",W210="―"),"",'別紙様式3-2（４・５月）'!O212&amp;'別紙様式3-2（４・５月）'!P212&amp;'別紙様式3-2（４・５月）'!Q212&amp;"から"&amp;W210)</f>
        <v/>
      </c>
    </row>
    <row r="211" spans="1:33" ht="24.9" customHeight="1">
      <c r="A211" s="894">
        <v>198</v>
      </c>
      <c r="B211" s="742" t="str">
        <f>IF(基本情報入力シート!C250="","",基本情報入力シート!C250)</f>
        <v/>
      </c>
      <c r="C211" s="750"/>
      <c r="D211" s="750"/>
      <c r="E211" s="750"/>
      <c r="F211" s="750"/>
      <c r="G211" s="750"/>
      <c r="H211" s="750"/>
      <c r="I211" s="761"/>
      <c r="J211" s="768" t="str">
        <f>IF(基本情報入力シート!M250="","",基本情報入力シート!M250)</f>
        <v/>
      </c>
      <c r="K211" s="768" t="str">
        <f>IF(基本情報入力シート!R250="","",基本情報入力シート!R250)</f>
        <v/>
      </c>
      <c r="L211" s="768" t="str">
        <f>IF(基本情報入力シート!W250="","",基本情報入力シート!W250)</f>
        <v/>
      </c>
      <c r="M211" s="785" t="str">
        <f>IF(基本情報入力シート!X250="","",基本情報入力シート!X250)</f>
        <v/>
      </c>
      <c r="N211" s="797" t="str">
        <f>IF(基本情報入力シート!Y250="","",基本情報入力シート!Y250)</f>
        <v/>
      </c>
      <c r="O211" s="931"/>
      <c r="P211" s="937"/>
      <c r="Q211" s="941"/>
      <c r="R211" s="948" t="str">
        <f>IFERROR(IF(OR('別紙様式3-2（４・５月）'!R213="",'別紙様式3-2（４・５月）'!Z213="ベア加算"),"",P211*VLOOKUP(N211,'【参考】数式用'!$AD$2:$AH$27,MATCH(O211,'【参考】数式用'!$K$4:$N$4,0)+1,0)),"")</f>
        <v/>
      </c>
      <c r="S211" s="951"/>
      <c r="T211" s="955"/>
      <c r="U211" s="960"/>
      <c r="V211" s="965" t="str">
        <f>IFERROR(IF(AND('別紙様式3-2（４・５月）'!O213="",O211&lt;&gt;""),P211,P211*VLOOKUP(AF211,'【参考】数式用4'!$DC$3:$DZ$106,MATCH(N211,'【参考】数式用4'!$DC$2:$DZ$2,0))),"")</f>
        <v/>
      </c>
      <c r="W211" s="972"/>
      <c r="X211" s="937"/>
      <c r="Y211" s="948" t="str">
        <f>IFERROR(IF(OR('別紙様式3-2（４・５月）'!R213="",'別紙様式3-2（４・５月）'!Z213="ベア加算"),"",X211*VLOOKUP(N211,'【参考】数式用'!$AD$2:$AH$27,MATCH(W211,'【参考】数式用'!$K$4:$N$4,0)+1,0)),"")</f>
        <v/>
      </c>
      <c r="Z211" s="948"/>
      <c r="AA211" s="951"/>
      <c r="AB211" s="955"/>
      <c r="AC211" s="996" t="str">
        <f>IFERROR(IF(AND('別紙様式3-2（４・５月）'!O213="",W211&lt;&gt;"",W211&lt;&gt;"―"),X211,X211*VLOOKUP(AG211,'【参考】数式用4'!$DC$3:$DZ$106,MATCH(N211,'【参考】数式用4'!$DC$2:$DZ$2,0))),"")</f>
        <v/>
      </c>
      <c r="AD211" s="998" t="str">
        <f t="shared" si="6"/>
        <v/>
      </c>
      <c r="AE211" s="884" t="str">
        <f t="shared" si="7"/>
        <v/>
      </c>
      <c r="AF211" s="999" t="str">
        <f>IF(O211="","",'別紙様式3-2（４・５月）'!O213&amp;'別紙様式3-2（４・５月）'!P213&amp;'別紙様式3-2（４・５月）'!Q213&amp;"から"&amp;O211)</f>
        <v/>
      </c>
      <c r="AG211" s="999" t="str">
        <f>IF(OR(W211="",W211="―"),"",'別紙様式3-2（４・５月）'!O213&amp;'別紙様式3-2（４・５月）'!P213&amp;'別紙様式3-2（４・５月）'!Q213&amp;"から"&amp;W211)</f>
        <v/>
      </c>
    </row>
    <row r="212" spans="1:33" ht="24.9" customHeight="1">
      <c r="A212" s="894">
        <v>199</v>
      </c>
      <c r="B212" s="742" t="str">
        <f>IF(基本情報入力シート!C251="","",基本情報入力シート!C251)</f>
        <v/>
      </c>
      <c r="C212" s="750"/>
      <c r="D212" s="750"/>
      <c r="E212" s="750"/>
      <c r="F212" s="750"/>
      <c r="G212" s="750"/>
      <c r="H212" s="750"/>
      <c r="I212" s="761"/>
      <c r="J212" s="768" t="str">
        <f>IF(基本情報入力シート!M251="","",基本情報入力シート!M251)</f>
        <v/>
      </c>
      <c r="K212" s="768" t="str">
        <f>IF(基本情報入力シート!R251="","",基本情報入力シート!R251)</f>
        <v/>
      </c>
      <c r="L212" s="768" t="str">
        <f>IF(基本情報入力シート!W251="","",基本情報入力シート!W251)</f>
        <v/>
      </c>
      <c r="M212" s="785" t="str">
        <f>IF(基本情報入力シート!X251="","",基本情報入力シート!X251)</f>
        <v/>
      </c>
      <c r="N212" s="797" t="str">
        <f>IF(基本情報入力シート!Y251="","",基本情報入力シート!Y251)</f>
        <v/>
      </c>
      <c r="O212" s="931"/>
      <c r="P212" s="937"/>
      <c r="Q212" s="941"/>
      <c r="R212" s="948" t="str">
        <f>IFERROR(IF(OR('別紙様式3-2（４・５月）'!R214="",'別紙様式3-2（４・５月）'!Z214="ベア加算"),"",P212*VLOOKUP(N212,'【参考】数式用'!$AD$2:$AH$27,MATCH(O212,'【参考】数式用'!$K$4:$N$4,0)+1,0)),"")</f>
        <v/>
      </c>
      <c r="S212" s="951"/>
      <c r="T212" s="955"/>
      <c r="U212" s="960"/>
      <c r="V212" s="965" t="str">
        <f>IFERROR(IF(AND('別紙様式3-2（４・５月）'!O214="",O212&lt;&gt;""),P212,P212*VLOOKUP(AF212,'【参考】数式用4'!$DC$3:$DZ$106,MATCH(N212,'【参考】数式用4'!$DC$2:$DZ$2,0))),"")</f>
        <v/>
      </c>
      <c r="W212" s="972"/>
      <c r="X212" s="937"/>
      <c r="Y212" s="948" t="str">
        <f>IFERROR(IF(OR('別紙様式3-2（４・５月）'!R214="",'別紙様式3-2（４・５月）'!Z214="ベア加算"),"",X212*VLOOKUP(N212,'【参考】数式用'!$AD$2:$AH$27,MATCH(W212,'【参考】数式用'!$K$4:$N$4,0)+1,0)),"")</f>
        <v/>
      </c>
      <c r="Z212" s="948"/>
      <c r="AA212" s="951"/>
      <c r="AB212" s="955"/>
      <c r="AC212" s="996" t="str">
        <f>IFERROR(IF(AND('別紙様式3-2（４・５月）'!O214="",W212&lt;&gt;"",W212&lt;&gt;"―"),X212,X212*VLOOKUP(AG212,'【参考】数式用4'!$DC$3:$DZ$106,MATCH(N212,'【参考】数式用4'!$DC$2:$DZ$2,0))),"")</f>
        <v/>
      </c>
      <c r="AD212" s="998" t="str">
        <f t="shared" si="6"/>
        <v/>
      </c>
      <c r="AE212" s="884" t="str">
        <f t="shared" si="7"/>
        <v/>
      </c>
      <c r="AF212" s="999" t="str">
        <f>IF(O212="","",'別紙様式3-2（４・５月）'!O214&amp;'別紙様式3-2（４・５月）'!P214&amp;'別紙様式3-2（４・５月）'!Q214&amp;"から"&amp;O212)</f>
        <v/>
      </c>
      <c r="AG212" s="999" t="str">
        <f>IF(OR(W212="",W212="―"),"",'別紙様式3-2（４・５月）'!O214&amp;'別紙様式3-2（４・５月）'!P214&amp;'別紙様式3-2（４・５月）'!Q214&amp;"から"&amp;W212)</f>
        <v/>
      </c>
    </row>
    <row r="213" spans="1:33" ht="24.9" customHeight="1">
      <c r="A213" s="894">
        <v>200</v>
      </c>
      <c r="B213" s="742" t="str">
        <f>IF(基本情報入力シート!C252="","",基本情報入力シート!C252)</f>
        <v/>
      </c>
      <c r="C213" s="750"/>
      <c r="D213" s="750"/>
      <c r="E213" s="750"/>
      <c r="F213" s="750"/>
      <c r="G213" s="750"/>
      <c r="H213" s="750"/>
      <c r="I213" s="761"/>
      <c r="J213" s="768" t="str">
        <f>IF(基本情報入力シート!M252="","",基本情報入力シート!M252)</f>
        <v/>
      </c>
      <c r="K213" s="768" t="str">
        <f>IF(基本情報入力シート!R252="","",基本情報入力シート!R252)</f>
        <v/>
      </c>
      <c r="L213" s="768" t="str">
        <f>IF(基本情報入力シート!W252="","",基本情報入力シート!W252)</f>
        <v/>
      </c>
      <c r="M213" s="785" t="str">
        <f>IF(基本情報入力シート!X252="","",基本情報入力シート!X252)</f>
        <v/>
      </c>
      <c r="N213" s="797" t="str">
        <f>IF(基本情報入力シート!Y252="","",基本情報入力シート!Y252)</f>
        <v/>
      </c>
      <c r="O213" s="931"/>
      <c r="P213" s="937"/>
      <c r="Q213" s="941"/>
      <c r="R213" s="948" t="str">
        <f>IFERROR(IF(OR('別紙様式3-2（４・５月）'!R215="",'別紙様式3-2（４・５月）'!Z215="ベア加算"),"",P213*VLOOKUP(N213,'【参考】数式用'!$AD$2:$AH$27,MATCH(O213,'【参考】数式用'!$K$4:$N$4,0)+1,0)),"")</f>
        <v/>
      </c>
      <c r="S213" s="951"/>
      <c r="T213" s="955"/>
      <c r="U213" s="960"/>
      <c r="V213" s="965" t="str">
        <f>IFERROR(IF(AND('別紙様式3-2（４・５月）'!O215="",O213&lt;&gt;""),P213,P213*VLOOKUP(AF213,'【参考】数式用4'!$DC$3:$DZ$106,MATCH(N213,'【参考】数式用4'!$DC$2:$DZ$2,0))),"")</f>
        <v/>
      </c>
      <c r="W213" s="972"/>
      <c r="X213" s="937"/>
      <c r="Y213" s="948" t="str">
        <f>IFERROR(IF(OR('別紙様式3-2（４・５月）'!R215="",'別紙様式3-2（４・５月）'!Z215="ベア加算"),"",X213*VLOOKUP(N213,'【参考】数式用'!$AD$2:$AH$27,MATCH(W213,'【参考】数式用'!$K$4:$N$4,0)+1,0)),"")</f>
        <v/>
      </c>
      <c r="Z213" s="948"/>
      <c r="AA213" s="951"/>
      <c r="AB213" s="955"/>
      <c r="AC213" s="996" t="str">
        <f>IFERROR(IF(AND('別紙様式3-2（４・５月）'!O215="",W213&lt;&gt;"",W213&lt;&gt;"―"),X213,X213*VLOOKUP(AG213,'【参考】数式用4'!$DC$3:$DZ$106,MATCH(N213,'【参考】数式用4'!$DC$2:$DZ$2,0))),"")</f>
        <v/>
      </c>
      <c r="AD213" s="998" t="str">
        <f t="shared" si="6"/>
        <v/>
      </c>
      <c r="AE213" s="884" t="str">
        <f t="shared" si="7"/>
        <v/>
      </c>
      <c r="AF213" s="999" t="str">
        <f>IF(O213="","",'別紙様式3-2（４・５月）'!O215&amp;'別紙様式3-2（４・５月）'!P215&amp;'別紙様式3-2（４・５月）'!Q215&amp;"から"&amp;O213)</f>
        <v/>
      </c>
      <c r="AG213" s="999" t="str">
        <f>IF(OR(W213="",W213="―"),"",'別紙様式3-2（４・５月）'!O215&amp;'別紙様式3-2（４・５月）'!P215&amp;'別紙様式3-2（４・５月）'!Q215&amp;"から"&amp;W213)</f>
        <v/>
      </c>
    </row>
    <row r="214" spans="1:33" ht="24.9" customHeight="1">
      <c r="A214" s="894">
        <v>201</v>
      </c>
      <c r="B214" s="742" t="str">
        <f>IF(基本情報入力シート!C253="","",基本情報入力シート!C253)</f>
        <v/>
      </c>
      <c r="C214" s="750"/>
      <c r="D214" s="750"/>
      <c r="E214" s="750"/>
      <c r="F214" s="750"/>
      <c r="G214" s="750"/>
      <c r="H214" s="750"/>
      <c r="I214" s="761"/>
      <c r="J214" s="768" t="str">
        <f>IF(基本情報入力シート!M253="","",基本情報入力シート!M253)</f>
        <v/>
      </c>
      <c r="K214" s="768" t="str">
        <f>IF(基本情報入力シート!R253="","",基本情報入力シート!R253)</f>
        <v/>
      </c>
      <c r="L214" s="768" t="str">
        <f>IF(基本情報入力シート!W253="","",基本情報入力シート!W253)</f>
        <v/>
      </c>
      <c r="M214" s="785" t="str">
        <f>IF(基本情報入力シート!X253="","",基本情報入力シート!X253)</f>
        <v/>
      </c>
      <c r="N214" s="797" t="str">
        <f>IF(基本情報入力シート!Y253="","",基本情報入力シート!Y253)</f>
        <v/>
      </c>
      <c r="O214" s="931"/>
      <c r="P214" s="937"/>
      <c r="Q214" s="941"/>
      <c r="R214" s="948" t="str">
        <f>IFERROR(IF(OR('別紙様式3-2（４・５月）'!R216="",'別紙様式3-2（４・５月）'!Z216="ベア加算"),"",P214*VLOOKUP(N214,'【参考】数式用'!$AD$2:$AH$27,MATCH(O214,'【参考】数式用'!$K$4:$N$4,0)+1,0)),"")</f>
        <v/>
      </c>
      <c r="S214" s="951"/>
      <c r="T214" s="955"/>
      <c r="U214" s="960"/>
      <c r="V214" s="965" t="str">
        <f>IFERROR(IF(AND('別紙様式3-2（４・５月）'!O216="",O214&lt;&gt;""),P214,P214*VLOOKUP(AF214,'【参考】数式用4'!$DC$3:$DZ$106,MATCH(N214,'【参考】数式用4'!$DC$2:$DZ$2,0))),"")</f>
        <v/>
      </c>
      <c r="W214" s="972"/>
      <c r="X214" s="937"/>
      <c r="Y214" s="948" t="str">
        <f>IFERROR(IF(OR('別紙様式3-2（４・５月）'!R216="",'別紙様式3-2（４・５月）'!Z216="ベア加算"),"",X214*VLOOKUP(N214,'【参考】数式用'!$AD$2:$AH$27,MATCH(W214,'【参考】数式用'!$K$4:$N$4,0)+1,0)),"")</f>
        <v/>
      </c>
      <c r="Z214" s="948"/>
      <c r="AA214" s="951"/>
      <c r="AB214" s="955"/>
      <c r="AC214" s="996" t="str">
        <f>IFERROR(IF(AND('別紙様式3-2（４・５月）'!O216="",W214&lt;&gt;"",W214&lt;&gt;"―"),X214,X214*VLOOKUP(AG214,'【参考】数式用4'!$DC$3:$DZ$106,MATCH(N214,'【参考】数式用4'!$DC$2:$DZ$2,0))),"")</f>
        <v/>
      </c>
      <c r="AD214" s="998" t="str">
        <f t="shared" si="6"/>
        <v/>
      </c>
      <c r="AE214" s="884" t="str">
        <f t="shared" si="7"/>
        <v/>
      </c>
      <c r="AF214" s="999" t="str">
        <f>IF(O214="","",'別紙様式3-2（４・５月）'!O216&amp;'別紙様式3-2（４・５月）'!P216&amp;'別紙様式3-2（４・５月）'!Q216&amp;"から"&amp;O214)</f>
        <v/>
      </c>
      <c r="AG214" s="999" t="str">
        <f>IF(OR(W214="",W214="―"),"",'別紙様式3-2（４・５月）'!O216&amp;'別紙様式3-2（４・５月）'!P216&amp;'別紙様式3-2（４・５月）'!Q216&amp;"から"&amp;W214)</f>
        <v/>
      </c>
    </row>
    <row r="215" spans="1:33" ht="24.9" customHeight="1">
      <c r="A215" s="894">
        <v>202</v>
      </c>
      <c r="B215" s="742" t="str">
        <f>IF(基本情報入力シート!C254="","",基本情報入力シート!C254)</f>
        <v/>
      </c>
      <c r="C215" s="750"/>
      <c r="D215" s="750"/>
      <c r="E215" s="750"/>
      <c r="F215" s="750"/>
      <c r="G215" s="750"/>
      <c r="H215" s="750"/>
      <c r="I215" s="761"/>
      <c r="J215" s="768" t="str">
        <f>IF(基本情報入力シート!M254="","",基本情報入力シート!M254)</f>
        <v/>
      </c>
      <c r="K215" s="768" t="str">
        <f>IF(基本情報入力シート!R254="","",基本情報入力シート!R254)</f>
        <v/>
      </c>
      <c r="L215" s="768" t="str">
        <f>IF(基本情報入力シート!W254="","",基本情報入力シート!W254)</f>
        <v/>
      </c>
      <c r="M215" s="785" t="str">
        <f>IF(基本情報入力シート!X254="","",基本情報入力シート!X254)</f>
        <v/>
      </c>
      <c r="N215" s="797" t="str">
        <f>IF(基本情報入力シート!Y254="","",基本情報入力シート!Y254)</f>
        <v/>
      </c>
      <c r="O215" s="931"/>
      <c r="P215" s="937"/>
      <c r="Q215" s="941"/>
      <c r="R215" s="948" t="str">
        <f>IFERROR(IF(OR('別紙様式3-2（４・５月）'!R217="",'別紙様式3-2（４・５月）'!Z217="ベア加算"),"",P215*VLOOKUP(N215,'【参考】数式用'!$AD$2:$AH$27,MATCH(O215,'【参考】数式用'!$K$4:$N$4,0)+1,0)),"")</f>
        <v/>
      </c>
      <c r="S215" s="951"/>
      <c r="T215" s="955"/>
      <c r="U215" s="960"/>
      <c r="V215" s="965" t="str">
        <f>IFERROR(IF(AND('別紙様式3-2（４・５月）'!O217="",O215&lt;&gt;""),P215,P215*VLOOKUP(AF215,'【参考】数式用4'!$DC$3:$DZ$106,MATCH(N215,'【参考】数式用4'!$DC$2:$DZ$2,0))),"")</f>
        <v/>
      </c>
      <c r="W215" s="972"/>
      <c r="X215" s="937"/>
      <c r="Y215" s="948" t="str">
        <f>IFERROR(IF(OR('別紙様式3-2（４・５月）'!R217="",'別紙様式3-2（４・５月）'!Z217="ベア加算"),"",X215*VLOOKUP(N215,'【参考】数式用'!$AD$2:$AH$27,MATCH(W215,'【参考】数式用'!$K$4:$N$4,0)+1,0)),"")</f>
        <v/>
      </c>
      <c r="Z215" s="948"/>
      <c r="AA215" s="951"/>
      <c r="AB215" s="955"/>
      <c r="AC215" s="996" t="str">
        <f>IFERROR(IF(AND('別紙様式3-2（４・５月）'!O217="",W215&lt;&gt;"",W215&lt;&gt;"―"),X215,X215*VLOOKUP(AG215,'【参考】数式用4'!$DC$3:$DZ$106,MATCH(N215,'【参考】数式用4'!$DC$2:$DZ$2,0))),"")</f>
        <v/>
      </c>
      <c r="AD215" s="998" t="str">
        <f t="shared" si="6"/>
        <v/>
      </c>
      <c r="AE215" s="884" t="str">
        <f t="shared" si="7"/>
        <v/>
      </c>
      <c r="AF215" s="999" t="str">
        <f>IF(O215="","",'別紙様式3-2（４・５月）'!O217&amp;'別紙様式3-2（４・５月）'!P217&amp;'別紙様式3-2（４・５月）'!Q217&amp;"から"&amp;O215)</f>
        <v/>
      </c>
      <c r="AG215" s="999" t="str">
        <f>IF(OR(W215="",W215="―"),"",'別紙様式3-2（４・５月）'!O217&amp;'別紙様式3-2（４・５月）'!P217&amp;'別紙様式3-2（４・５月）'!Q217&amp;"から"&amp;W215)</f>
        <v/>
      </c>
    </row>
    <row r="216" spans="1:33" ht="24.9" customHeight="1">
      <c r="A216" s="894">
        <v>203</v>
      </c>
      <c r="B216" s="742" t="str">
        <f>IF(基本情報入力シート!C255="","",基本情報入力シート!C255)</f>
        <v/>
      </c>
      <c r="C216" s="750"/>
      <c r="D216" s="750"/>
      <c r="E216" s="750"/>
      <c r="F216" s="750"/>
      <c r="G216" s="750"/>
      <c r="H216" s="750"/>
      <c r="I216" s="761"/>
      <c r="J216" s="768" t="str">
        <f>IF(基本情報入力シート!M255="","",基本情報入力シート!M255)</f>
        <v/>
      </c>
      <c r="K216" s="768" t="str">
        <f>IF(基本情報入力シート!R255="","",基本情報入力シート!R255)</f>
        <v/>
      </c>
      <c r="L216" s="768" t="str">
        <f>IF(基本情報入力シート!W255="","",基本情報入力シート!W255)</f>
        <v/>
      </c>
      <c r="M216" s="785" t="str">
        <f>IF(基本情報入力シート!X255="","",基本情報入力シート!X255)</f>
        <v/>
      </c>
      <c r="N216" s="797" t="str">
        <f>IF(基本情報入力シート!Y255="","",基本情報入力シート!Y255)</f>
        <v/>
      </c>
      <c r="O216" s="931"/>
      <c r="P216" s="937"/>
      <c r="Q216" s="941"/>
      <c r="R216" s="948" t="str">
        <f>IFERROR(IF(OR('別紙様式3-2（４・５月）'!R218="",'別紙様式3-2（４・５月）'!Z218="ベア加算"),"",P216*VLOOKUP(N216,'【参考】数式用'!$AD$2:$AH$27,MATCH(O216,'【参考】数式用'!$K$4:$N$4,0)+1,0)),"")</f>
        <v/>
      </c>
      <c r="S216" s="951"/>
      <c r="T216" s="955"/>
      <c r="U216" s="960"/>
      <c r="V216" s="965" t="str">
        <f>IFERROR(IF(AND('別紙様式3-2（４・５月）'!O218="",O216&lt;&gt;""),P216,P216*VLOOKUP(AF216,'【参考】数式用4'!$DC$3:$DZ$106,MATCH(N216,'【参考】数式用4'!$DC$2:$DZ$2,0))),"")</f>
        <v/>
      </c>
      <c r="W216" s="972"/>
      <c r="X216" s="937"/>
      <c r="Y216" s="948" t="str">
        <f>IFERROR(IF(OR('別紙様式3-2（４・５月）'!R218="",'別紙様式3-2（４・５月）'!Z218="ベア加算"),"",X216*VLOOKUP(N216,'【参考】数式用'!$AD$2:$AH$27,MATCH(W216,'【参考】数式用'!$K$4:$N$4,0)+1,0)),"")</f>
        <v/>
      </c>
      <c r="Z216" s="948"/>
      <c r="AA216" s="951"/>
      <c r="AB216" s="955"/>
      <c r="AC216" s="996" t="str">
        <f>IFERROR(IF(AND('別紙様式3-2（４・５月）'!O218="",W216&lt;&gt;"",W216&lt;&gt;"―"),X216,X216*VLOOKUP(AG216,'【参考】数式用4'!$DC$3:$DZ$106,MATCH(N216,'【参考】数式用4'!$DC$2:$DZ$2,0))),"")</f>
        <v/>
      </c>
      <c r="AD216" s="998" t="str">
        <f t="shared" si="6"/>
        <v/>
      </c>
      <c r="AE216" s="884" t="str">
        <f t="shared" si="7"/>
        <v/>
      </c>
      <c r="AF216" s="999" t="str">
        <f>IF(O216="","",'別紙様式3-2（４・５月）'!O218&amp;'別紙様式3-2（４・５月）'!P218&amp;'別紙様式3-2（４・５月）'!Q218&amp;"から"&amp;O216)</f>
        <v/>
      </c>
      <c r="AG216" s="999" t="str">
        <f>IF(OR(W216="",W216="―"),"",'別紙様式3-2（４・５月）'!O218&amp;'別紙様式3-2（４・５月）'!P218&amp;'別紙様式3-2（４・５月）'!Q218&amp;"から"&amp;W216)</f>
        <v/>
      </c>
    </row>
    <row r="217" spans="1:33" ht="24.9" customHeight="1">
      <c r="A217" s="894">
        <v>204</v>
      </c>
      <c r="B217" s="742" t="str">
        <f>IF(基本情報入力シート!C256="","",基本情報入力シート!C256)</f>
        <v/>
      </c>
      <c r="C217" s="750"/>
      <c r="D217" s="750"/>
      <c r="E217" s="750"/>
      <c r="F217" s="750"/>
      <c r="G217" s="750"/>
      <c r="H217" s="750"/>
      <c r="I217" s="761"/>
      <c r="J217" s="768" t="str">
        <f>IF(基本情報入力シート!M256="","",基本情報入力シート!M256)</f>
        <v/>
      </c>
      <c r="K217" s="768" t="str">
        <f>IF(基本情報入力シート!R256="","",基本情報入力シート!R256)</f>
        <v/>
      </c>
      <c r="L217" s="768" t="str">
        <f>IF(基本情報入力シート!W256="","",基本情報入力シート!W256)</f>
        <v/>
      </c>
      <c r="M217" s="785" t="str">
        <f>IF(基本情報入力シート!X256="","",基本情報入力シート!X256)</f>
        <v/>
      </c>
      <c r="N217" s="797" t="str">
        <f>IF(基本情報入力シート!Y256="","",基本情報入力シート!Y256)</f>
        <v/>
      </c>
      <c r="O217" s="931"/>
      <c r="P217" s="937"/>
      <c r="Q217" s="941"/>
      <c r="R217" s="948" t="str">
        <f>IFERROR(IF(OR('別紙様式3-2（４・５月）'!R219="",'別紙様式3-2（４・５月）'!Z219="ベア加算"),"",P217*VLOOKUP(N217,'【参考】数式用'!$AD$2:$AH$27,MATCH(O217,'【参考】数式用'!$K$4:$N$4,0)+1,0)),"")</f>
        <v/>
      </c>
      <c r="S217" s="951"/>
      <c r="T217" s="955"/>
      <c r="U217" s="960"/>
      <c r="V217" s="965" t="str">
        <f>IFERROR(IF(AND('別紙様式3-2（４・５月）'!O219="",O217&lt;&gt;""),P217,P217*VLOOKUP(AF217,'【参考】数式用4'!$DC$3:$DZ$106,MATCH(N217,'【参考】数式用4'!$DC$2:$DZ$2,0))),"")</f>
        <v/>
      </c>
      <c r="W217" s="972"/>
      <c r="X217" s="937"/>
      <c r="Y217" s="948" t="str">
        <f>IFERROR(IF(OR('別紙様式3-2（４・５月）'!R219="",'別紙様式3-2（４・５月）'!Z219="ベア加算"),"",X217*VLOOKUP(N217,'【参考】数式用'!$AD$2:$AH$27,MATCH(W217,'【参考】数式用'!$K$4:$N$4,0)+1,0)),"")</f>
        <v/>
      </c>
      <c r="Z217" s="948"/>
      <c r="AA217" s="951"/>
      <c r="AB217" s="955"/>
      <c r="AC217" s="996" t="str">
        <f>IFERROR(IF(AND('別紙様式3-2（４・５月）'!O219="",W217&lt;&gt;"",W217&lt;&gt;"―"),X217,X217*VLOOKUP(AG217,'【参考】数式用4'!$DC$3:$DZ$106,MATCH(N217,'【参考】数式用4'!$DC$2:$DZ$2,0))),"")</f>
        <v/>
      </c>
      <c r="AD217" s="998" t="str">
        <f t="shared" si="6"/>
        <v/>
      </c>
      <c r="AE217" s="884" t="str">
        <f t="shared" si="7"/>
        <v/>
      </c>
      <c r="AF217" s="999" t="str">
        <f>IF(O217="","",'別紙様式3-2（４・５月）'!O219&amp;'別紙様式3-2（４・５月）'!P219&amp;'別紙様式3-2（４・５月）'!Q219&amp;"から"&amp;O217)</f>
        <v/>
      </c>
      <c r="AG217" s="999" t="str">
        <f>IF(OR(W217="",W217="―"),"",'別紙様式3-2（４・５月）'!O219&amp;'別紙様式3-2（４・５月）'!P219&amp;'別紙様式3-2（４・５月）'!Q219&amp;"から"&amp;W217)</f>
        <v/>
      </c>
    </row>
    <row r="218" spans="1:33" ht="24.9" customHeight="1">
      <c r="A218" s="894">
        <v>205</v>
      </c>
      <c r="B218" s="742" t="str">
        <f>IF(基本情報入力シート!C257="","",基本情報入力シート!C257)</f>
        <v/>
      </c>
      <c r="C218" s="750"/>
      <c r="D218" s="750"/>
      <c r="E218" s="750"/>
      <c r="F218" s="750"/>
      <c r="G218" s="750"/>
      <c r="H218" s="750"/>
      <c r="I218" s="761"/>
      <c r="J218" s="768" t="str">
        <f>IF(基本情報入力シート!M257="","",基本情報入力シート!M257)</f>
        <v/>
      </c>
      <c r="K218" s="768" t="str">
        <f>IF(基本情報入力シート!R257="","",基本情報入力シート!R257)</f>
        <v/>
      </c>
      <c r="L218" s="768" t="str">
        <f>IF(基本情報入力シート!W257="","",基本情報入力シート!W257)</f>
        <v/>
      </c>
      <c r="M218" s="785" t="str">
        <f>IF(基本情報入力シート!X257="","",基本情報入力シート!X257)</f>
        <v/>
      </c>
      <c r="N218" s="797" t="str">
        <f>IF(基本情報入力シート!Y257="","",基本情報入力シート!Y257)</f>
        <v/>
      </c>
      <c r="O218" s="931"/>
      <c r="P218" s="937"/>
      <c r="Q218" s="941"/>
      <c r="R218" s="948" t="str">
        <f>IFERROR(IF(OR('別紙様式3-2（４・５月）'!R220="",'別紙様式3-2（４・５月）'!Z220="ベア加算"),"",P218*VLOOKUP(N218,'【参考】数式用'!$AD$2:$AH$27,MATCH(O218,'【参考】数式用'!$K$4:$N$4,0)+1,0)),"")</f>
        <v/>
      </c>
      <c r="S218" s="951"/>
      <c r="T218" s="955"/>
      <c r="U218" s="960"/>
      <c r="V218" s="965" t="str">
        <f>IFERROR(IF(AND('別紙様式3-2（４・５月）'!O220="",O218&lt;&gt;""),P218,P218*VLOOKUP(AF218,'【参考】数式用4'!$DC$3:$DZ$106,MATCH(N218,'【参考】数式用4'!$DC$2:$DZ$2,0))),"")</f>
        <v/>
      </c>
      <c r="W218" s="972"/>
      <c r="X218" s="937"/>
      <c r="Y218" s="948" t="str">
        <f>IFERROR(IF(OR('別紙様式3-2（４・５月）'!R220="",'別紙様式3-2（４・５月）'!Z220="ベア加算"),"",X218*VLOOKUP(N218,'【参考】数式用'!$AD$2:$AH$27,MATCH(W218,'【参考】数式用'!$K$4:$N$4,0)+1,0)),"")</f>
        <v/>
      </c>
      <c r="Z218" s="948"/>
      <c r="AA218" s="951"/>
      <c r="AB218" s="955"/>
      <c r="AC218" s="996" t="str">
        <f>IFERROR(IF(AND('別紙様式3-2（４・５月）'!O220="",W218&lt;&gt;"",W218&lt;&gt;"―"),X218,X218*VLOOKUP(AG218,'【参考】数式用4'!$DC$3:$DZ$106,MATCH(N218,'【参考】数式用4'!$DC$2:$DZ$2,0))),"")</f>
        <v/>
      </c>
      <c r="AD218" s="998" t="str">
        <f t="shared" si="6"/>
        <v/>
      </c>
      <c r="AE218" s="884" t="str">
        <f t="shared" si="7"/>
        <v/>
      </c>
      <c r="AF218" s="999" t="str">
        <f>IF(O218="","",'別紙様式3-2（４・５月）'!O220&amp;'別紙様式3-2（４・５月）'!P220&amp;'別紙様式3-2（４・５月）'!Q220&amp;"から"&amp;O218)</f>
        <v/>
      </c>
      <c r="AG218" s="999" t="str">
        <f>IF(OR(W218="",W218="―"),"",'別紙様式3-2（４・５月）'!O220&amp;'別紙様式3-2（４・５月）'!P220&amp;'別紙様式3-2（４・５月）'!Q220&amp;"から"&amp;W218)</f>
        <v/>
      </c>
    </row>
    <row r="219" spans="1:33" ht="24.9" customHeight="1">
      <c r="A219" s="894">
        <v>206</v>
      </c>
      <c r="B219" s="742" t="str">
        <f>IF(基本情報入力シート!C258="","",基本情報入力シート!C258)</f>
        <v/>
      </c>
      <c r="C219" s="750"/>
      <c r="D219" s="750"/>
      <c r="E219" s="750"/>
      <c r="F219" s="750"/>
      <c r="G219" s="750"/>
      <c r="H219" s="750"/>
      <c r="I219" s="761"/>
      <c r="J219" s="768" t="str">
        <f>IF(基本情報入力シート!M258="","",基本情報入力シート!M258)</f>
        <v/>
      </c>
      <c r="K219" s="768" t="str">
        <f>IF(基本情報入力シート!R258="","",基本情報入力シート!R258)</f>
        <v/>
      </c>
      <c r="L219" s="768" t="str">
        <f>IF(基本情報入力シート!W258="","",基本情報入力シート!W258)</f>
        <v/>
      </c>
      <c r="M219" s="785" t="str">
        <f>IF(基本情報入力シート!X258="","",基本情報入力シート!X258)</f>
        <v/>
      </c>
      <c r="N219" s="797" t="str">
        <f>IF(基本情報入力シート!Y258="","",基本情報入力シート!Y258)</f>
        <v/>
      </c>
      <c r="O219" s="931"/>
      <c r="P219" s="937"/>
      <c r="Q219" s="941"/>
      <c r="R219" s="948" t="str">
        <f>IFERROR(IF(OR('別紙様式3-2（４・５月）'!R221="",'別紙様式3-2（４・５月）'!Z221="ベア加算"),"",P219*VLOOKUP(N219,'【参考】数式用'!$AD$2:$AH$27,MATCH(O219,'【参考】数式用'!$K$4:$N$4,0)+1,0)),"")</f>
        <v/>
      </c>
      <c r="S219" s="951"/>
      <c r="T219" s="955"/>
      <c r="U219" s="960"/>
      <c r="V219" s="965" t="str">
        <f>IFERROR(IF(AND('別紙様式3-2（４・５月）'!O221="",O219&lt;&gt;""),P219,P219*VLOOKUP(AF219,'【参考】数式用4'!$DC$3:$DZ$106,MATCH(N219,'【参考】数式用4'!$DC$2:$DZ$2,0))),"")</f>
        <v/>
      </c>
      <c r="W219" s="972"/>
      <c r="X219" s="937"/>
      <c r="Y219" s="948" t="str">
        <f>IFERROR(IF(OR('別紙様式3-2（４・５月）'!R221="",'別紙様式3-2（４・５月）'!Z221="ベア加算"),"",X219*VLOOKUP(N219,'【参考】数式用'!$AD$2:$AH$27,MATCH(W219,'【参考】数式用'!$K$4:$N$4,0)+1,0)),"")</f>
        <v/>
      </c>
      <c r="Z219" s="948"/>
      <c r="AA219" s="951"/>
      <c r="AB219" s="955"/>
      <c r="AC219" s="996" t="str">
        <f>IFERROR(IF(AND('別紙様式3-2（４・５月）'!O221="",W219&lt;&gt;"",W219&lt;&gt;"―"),X219,X219*VLOOKUP(AG219,'【参考】数式用4'!$DC$3:$DZ$106,MATCH(N219,'【参考】数式用4'!$DC$2:$DZ$2,0))),"")</f>
        <v/>
      </c>
      <c r="AD219" s="998" t="str">
        <f t="shared" si="6"/>
        <v/>
      </c>
      <c r="AE219" s="884" t="str">
        <f t="shared" si="7"/>
        <v/>
      </c>
      <c r="AF219" s="999" t="str">
        <f>IF(O219="","",'別紙様式3-2（４・５月）'!O221&amp;'別紙様式3-2（４・５月）'!P221&amp;'別紙様式3-2（４・５月）'!Q221&amp;"から"&amp;O219)</f>
        <v/>
      </c>
      <c r="AG219" s="999" t="str">
        <f>IF(OR(W219="",W219="―"),"",'別紙様式3-2（４・５月）'!O221&amp;'別紙様式3-2（４・５月）'!P221&amp;'別紙様式3-2（４・５月）'!Q221&amp;"から"&amp;W219)</f>
        <v/>
      </c>
    </row>
    <row r="220" spans="1:33" ht="24.9" customHeight="1">
      <c r="A220" s="894">
        <v>207</v>
      </c>
      <c r="B220" s="742" t="str">
        <f>IF(基本情報入力シート!C259="","",基本情報入力シート!C259)</f>
        <v/>
      </c>
      <c r="C220" s="750"/>
      <c r="D220" s="750"/>
      <c r="E220" s="750"/>
      <c r="F220" s="750"/>
      <c r="G220" s="750"/>
      <c r="H220" s="750"/>
      <c r="I220" s="761"/>
      <c r="J220" s="768" t="str">
        <f>IF(基本情報入力シート!M259="","",基本情報入力シート!M259)</f>
        <v/>
      </c>
      <c r="K220" s="768" t="str">
        <f>IF(基本情報入力シート!R259="","",基本情報入力シート!R259)</f>
        <v/>
      </c>
      <c r="L220" s="768" t="str">
        <f>IF(基本情報入力シート!W259="","",基本情報入力シート!W259)</f>
        <v/>
      </c>
      <c r="M220" s="785" t="str">
        <f>IF(基本情報入力シート!X259="","",基本情報入力シート!X259)</f>
        <v/>
      </c>
      <c r="N220" s="797" t="str">
        <f>IF(基本情報入力シート!Y259="","",基本情報入力シート!Y259)</f>
        <v/>
      </c>
      <c r="O220" s="931"/>
      <c r="P220" s="937"/>
      <c r="Q220" s="941"/>
      <c r="R220" s="948" t="str">
        <f>IFERROR(IF(OR('別紙様式3-2（４・５月）'!R222="",'別紙様式3-2（４・５月）'!Z222="ベア加算"),"",P220*VLOOKUP(N220,'【参考】数式用'!$AD$2:$AH$27,MATCH(O220,'【参考】数式用'!$K$4:$N$4,0)+1,0)),"")</f>
        <v/>
      </c>
      <c r="S220" s="951"/>
      <c r="T220" s="955"/>
      <c r="U220" s="960"/>
      <c r="V220" s="965" t="str">
        <f>IFERROR(IF(AND('別紙様式3-2（４・５月）'!O222="",O220&lt;&gt;""),P220,P220*VLOOKUP(AF220,'【参考】数式用4'!$DC$3:$DZ$106,MATCH(N220,'【参考】数式用4'!$DC$2:$DZ$2,0))),"")</f>
        <v/>
      </c>
      <c r="W220" s="972"/>
      <c r="X220" s="937"/>
      <c r="Y220" s="948" t="str">
        <f>IFERROR(IF(OR('別紙様式3-2（４・５月）'!R222="",'別紙様式3-2（４・５月）'!Z222="ベア加算"),"",X220*VLOOKUP(N220,'【参考】数式用'!$AD$2:$AH$27,MATCH(W220,'【参考】数式用'!$K$4:$N$4,0)+1,0)),"")</f>
        <v/>
      </c>
      <c r="Z220" s="948"/>
      <c r="AA220" s="951"/>
      <c r="AB220" s="955"/>
      <c r="AC220" s="996" t="str">
        <f>IFERROR(IF(AND('別紙様式3-2（４・５月）'!O222="",W220&lt;&gt;"",W220&lt;&gt;"―"),X220,X220*VLOOKUP(AG220,'【参考】数式用4'!$DC$3:$DZ$106,MATCH(N220,'【参考】数式用4'!$DC$2:$DZ$2,0))),"")</f>
        <v/>
      </c>
      <c r="AD220" s="998" t="str">
        <f t="shared" si="6"/>
        <v/>
      </c>
      <c r="AE220" s="884" t="str">
        <f t="shared" si="7"/>
        <v/>
      </c>
      <c r="AF220" s="999" t="str">
        <f>IF(O220="","",'別紙様式3-2（４・５月）'!O222&amp;'別紙様式3-2（４・５月）'!P222&amp;'別紙様式3-2（４・５月）'!Q222&amp;"から"&amp;O220)</f>
        <v/>
      </c>
      <c r="AG220" s="999" t="str">
        <f>IF(OR(W220="",W220="―"),"",'別紙様式3-2（４・５月）'!O222&amp;'別紙様式3-2（４・５月）'!P222&amp;'別紙様式3-2（４・５月）'!Q222&amp;"から"&amp;W220)</f>
        <v/>
      </c>
    </row>
    <row r="221" spans="1:33" ht="24.9" customHeight="1">
      <c r="A221" s="894">
        <v>208</v>
      </c>
      <c r="B221" s="742" t="str">
        <f>IF(基本情報入力シート!C260="","",基本情報入力シート!C260)</f>
        <v/>
      </c>
      <c r="C221" s="750"/>
      <c r="D221" s="750"/>
      <c r="E221" s="750"/>
      <c r="F221" s="750"/>
      <c r="G221" s="750"/>
      <c r="H221" s="750"/>
      <c r="I221" s="761"/>
      <c r="J221" s="768" t="str">
        <f>IF(基本情報入力シート!M260="","",基本情報入力シート!M260)</f>
        <v/>
      </c>
      <c r="K221" s="768" t="str">
        <f>IF(基本情報入力シート!R260="","",基本情報入力シート!R260)</f>
        <v/>
      </c>
      <c r="L221" s="768" t="str">
        <f>IF(基本情報入力シート!W260="","",基本情報入力シート!W260)</f>
        <v/>
      </c>
      <c r="M221" s="785" t="str">
        <f>IF(基本情報入力シート!X260="","",基本情報入力シート!X260)</f>
        <v/>
      </c>
      <c r="N221" s="797" t="str">
        <f>IF(基本情報入力シート!Y260="","",基本情報入力シート!Y260)</f>
        <v/>
      </c>
      <c r="O221" s="931"/>
      <c r="P221" s="937"/>
      <c r="Q221" s="941"/>
      <c r="R221" s="948" t="str">
        <f>IFERROR(IF(OR('別紙様式3-2（４・５月）'!R223="",'別紙様式3-2（４・５月）'!Z223="ベア加算"),"",P221*VLOOKUP(N221,'【参考】数式用'!$AD$2:$AH$27,MATCH(O221,'【参考】数式用'!$K$4:$N$4,0)+1,0)),"")</f>
        <v/>
      </c>
      <c r="S221" s="951"/>
      <c r="T221" s="955"/>
      <c r="U221" s="960"/>
      <c r="V221" s="965" t="str">
        <f>IFERROR(IF(AND('別紙様式3-2（４・５月）'!O223="",O221&lt;&gt;""),P221,P221*VLOOKUP(AF221,'【参考】数式用4'!$DC$3:$DZ$106,MATCH(N221,'【参考】数式用4'!$DC$2:$DZ$2,0))),"")</f>
        <v/>
      </c>
      <c r="W221" s="972"/>
      <c r="X221" s="937"/>
      <c r="Y221" s="948" t="str">
        <f>IFERROR(IF(OR('別紙様式3-2（４・５月）'!R223="",'別紙様式3-2（４・５月）'!Z223="ベア加算"),"",X221*VLOOKUP(N221,'【参考】数式用'!$AD$2:$AH$27,MATCH(W221,'【参考】数式用'!$K$4:$N$4,0)+1,0)),"")</f>
        <v/>
      </c>
      <c r="Z221" s="948"/>
      <c r="AA221" s="951"/>
      <c r="AB221" s="955"/>
      <c r="AC221" s="996" t="str">
        <f>IFERROR(IF(AND('別紙様式3-2（４・５月）'!O223="",W221&lt;&gt;"",W221&lt;&gt;"―"),X221,X221*VLOOKUP(AG221,'【参考】数式用4'!$DC$3:$DZ$106,MATCH(N221,'【参考】数式用4'!$DC$2:$DZ$2,0))),"")</f>
        <v/>
      </c>
      <c r="AD221" s="998" t="str">
        <f t="shared" si="6"/>
        <v/>
      </c>
      <c r="AE221" s="884" t="str">
        <f t="shared" si="7"/>
        <v/>
      </c>
      <c r="AF221" s="999" t="str">
        <f>IF(O221="","",'別紙様式3-2（４・５月）'!O223&amp;'別紙様式3-2（４・５月）'!P223&amp;'別紙様式3-2（４・５月）'!Q223&amp;"から"&amp;O221)</f>
        <v/>
      </c>
      <c r="AG221" s="999" t="str">
        <f>IF(OR(W221="",W221="―"),"",'別紙様式3-2（４・５月）'!O223&amp;'別紙様式3-2（４・５月）'!P223&amp;'別紙様式3-2（４・５月）'!Q223&amp;"から"&amp;W221)</f>
        <v/>
      </c>
    </row>
    <row r="222" spans="1:33" ht="24.9" customHeight="1">
      <c r="A222" s="894">
        <v>209</v>
      </c>
      <c r="B222" s="742" t="str">
        <f>IF(基本情報入力シート!C261="","",基本情報入力シート!C261)</f>
        <v/>
      </c>
      <c r="C222" s="750"/>
      <c r="D222" s="750"/>
      <c r="E222" s="750"/>
      <c r="F222" s="750"/>
      <c r="G222" s="750"/>
      <c r="H222" s="750"/>
      <c r="I222" s="761"/>
      <c r="J222" s="768" t="str">
        <f>IF(基本情報入力シート!M261="","",基本情報入力シート!M261)</f>
        <v/>
      </c>
      <c r="K222" s="768" t="str">
        <f>IF(基本情報入力シート!R261="","",基本情報入力シート!R261)</f>
        <v/>
      </c>
      <c r="L222" s="768" t="str">
        <f>IF(基本情報入力シート!W261="","",基本情報入力シート!W261)</f>
        <v/>
      </c>
      <c r="M222" s="785" t="str">
        <f>IF(基本情報入力シート!X261="","",基本情報入力シート!X261)</f>
        <v/>
      </c>
      <c r="N222" s="797" t="str">
        <f>IF(基本情報入力シート!Y261="","",基本情報入力シート!Y261)</f>
        <v/>
      </c>
      <c r="O222" s="931"/>
      <c r="P222" s="937"/>
      <c r="Q222" s="941"/>
      <c r="R222" s="948" t="str">
        <f>IFERROR(IF(OR('別紙様式3-2（４・５月）'!R224="",'別紙様式3-2（４・５月）'!Z224="ベア加算"),"",P222*VLOOKUP(N222,'【参考】数式用'!$AD$2:$AH$27,MATCH(O222,'【参考】数式用'!$K$4:$N$4,0)+1,0)),"")</f>
        <v/>
      </c>
      <c r="S222" s="951"/>
      <c r="T222" s="955"/>
      <c r="U222" s="960"/>
      <c r="V222" s="965" t="str">
        <f>IFERROR(IF(AND('別紙様式3-2（４・５月）'!O224="",O222&lt;&gt;""),P222,P222*VLOOKUP(AF222,'【参考】数式用4'!$DC$3:$DZ$106,MATCH(N222,'【参考】数式用4'!$DC$2:$DZ$2,0))),"")</f>
        <v/>
      </c>
      <c r="W222" s="972"/>
      <c r="X222" s="937"/>
      <c r="Y222" s="948" t="str">
        <f>IFERROR(IF(OR('別紙様式3-2（４・５月）'!R224="",'別紙様式3-2（４・５月）'!Z224="ベア加算"),"",X222*VLOOKUP(N222,'【参考】数式用'!$AD$2:$AH$27,MATCH(W222,'【参考】数式用'!$K$4:$N$4,0)+1,0)),"")</f>
        <v/>
      </c>
      <c r="Z222" s="948"/>
      <c r="AA222" s="951"/>
      <c r="AB222" s="955"/>
      <c r="AC222" s="996" t="str">
        <f>IFERROR(IF(AND('別紙様式3-2（４・５月）'!O224="",W222&lt;&gt;"",W222&lt;&gt;"―"),X222,X222*VLOOKUP(AG222,'【参考】数式用4'!$DC$3:$DZ$106,MATCH(N222,'【参考】数式用4'!$DC$2:$DZ$2,0))),"")</f>
        <v/>
      </c>
      <c r="AD222" s="998" t="str">
        <f t="shared" si="6"/>
        <v/>
      </c>
      <c r="AE222" s="884" t="str">
        <f t="shared" si="7"/>
        <v/>
      </c>
      <c r="AF222" s="999" t="str">
        <f>IF(O222="","",'別紙様式3-2（４・５月）'!O224&amp;'別紙様式3-2（４・５月）'!P224&amp;'別紙様式3-2（４・５月）'!Q224&amp;"から"&amp;O222)</f>
        <v/>
      </c>
      <c r="AG222" s="999" t="str">
        <f>IF(OR(W222="",W222="―"),"",'別紙様式3-2（４・５月）'!O224&amp;'別紙様式3-2（４・５月）'!P224&amp;'別紙様式3-2（４・５月）'!Q224&amp;"から"&amp;W222)</f>
        <v/>
      </c>
    </row>
    <row r="223" spans="1:33" ht="24.9" customHeight="1">
      <c r="A223" s="894">
        <v>210</v>
      </c>
      <c r="B223" s="742" t="str">
        <f>IF(基本情報入力シート!C262="","",基本情報入力シート!C262)</f>
        <v/>
      </c>
      <c r="C223" s="750"/>
      <c r="D223" s="750"/>
      <c r="E223" s="750"/>
      <c r="F223" s="750"/>
      <c r="G223" s="750"/>
      <c r="H223" s="750"/>
      <c r="I223" s="761"/>
      <c r="J223" s="768" t="str">
        <f>IF(基本情報入力シート!M262="","",基本情報入力シート!M262)</f>
        <v/>
      </c>
      <c r="K223" s="768" t="str">
        <f>IF(基本情報入力シート!R262="","",基本情報入力シート!R262)</f>
        <v/>
      </c>
      <c r="L223" s="768" t="str">
        <f>IF(基本情報入力シート!W262="","",基本情報入力シート!W262)</f>
        <v/>
      </c>
      <c r="M223" s="785" t="str">
        <f>IF(基本情報入力シート!X262="","",基本情報入力シート!X262)</f>
        <v/>
      </c>
      <c r="N223" s="797" t="str">
        <f>IF(基本情報入力シート!Y262="","",基本情報入力シート!Y262)</f>
        <v/>
      </c>
      <c r="O223" s="931"/>
      <c r="P223" s="937"/>
      <c r="Q223" s="941"/>
      <c r="R223" s="948" t="str">
        <f>IFERROR(IF(OR('別紙様式3-2（４・５月）'!R225="",'別紙様式3-2（４・５月）'!Z225="ベア加算"),"",P223*VLOOKUP(N223,'【参考】数式用'!$AD$2:$AH$27,MATCH(O223,'【参考】数式用'!$K$4:$N$4,0)+1,0)),"")</f>
        <v/>
      </c>
      <c r="S223" s="951"/>
      <c r="T223" s="955"/>
      <c r="U223" s="960"/>
      <c r="V223" s="965" t="str">
        <f>IFERROR(IF(AND('別紙様式3-2（４・５月）'!O225="",O223&lt;&gt;""),P223,P223*VLOOKUP(AF223,'【参考】数式用4'!$DC$3:$DZ$106,MATCH(N223,'【参考】数式用4'!$DC$2:$DZ$2,0))),"")</f>
        <v/>
      </c>
      <c r="W223" s="972"/>
      <c r="X223" s="937"/>
      <c r="Y223" s="948" t="str">
        <f>IFERROR(IF(OR('別紙様式3-2（４・５月）'!R225="",'別紙様式3-2（４・５月）'!Z225="ベア加算"),"",X223*VLOOKUP(N223,'【参考】数式用'!$AD$2:$AH$27,MATCH(W223,'【参考】数式用'!$K$4:$N$4,0)+1,0)),"")</f>
        <v/>
      </c>
      <c r="Z223" s="948"/>
      <c r="AA223" s="951"/>
      <c r="AB223" s="955"/>
      <c r="AC223" s="996" t="str">
        <f>IFERROR(IF(AND('別紙様式3-2（４・５月）'!O225="",W223&lt;&gt;"",W223&lt;&gt;"―"),X223,X223*VLOOKUP(AG223,'【参考】数式用4'!$DC$3:$DZ$106,MATCH(N223,'【参考】数式用4'!$DC$2:$DZ$2,0))),"")</f>
        <v/>
      </c>
      <c r="AD223" s="998" t="str">
        <f t="shared" si="6"/>
        <v/>
      </c>
      <c r="AE223" s="884" t="str">
        <f t="shared" si="7"/>
        <v/>
      </c>
      <c r="AF223" s="999" t="str">
        <f>IF(O223="","",'別紙様式3-2（４・５月）'!O225&amp;'別紙様式3-2（４・５月）'!P225&amp;'別紙様式3-2（４・５月）'!Q225&amp;"から"&amp;O223)</f>
        <v/>
      </c>
      <c r="AG223" s="999" t="str">
        <f>IF(OR(W223="",W223="―"),"",'別紙様式3-2（４・５月）'!O225&amp;'別紙様式3-2（４・５月）'!P225&amp;'別紙様式3-2（４・５月）'!Q225&amp;"から"&amp;W223)</f>
        <v/>
      </c>
    </row>
    <row r="224" spans="1:33" ht="24.9" customHeight="1">
      <c r="A224" s="894">
        <v>211</v>
      </c>
      <c r="B224" s="742" t="str">
        <f>IF(基本情報入力シート!C263="","",基本情報入力シート!C263)</f>
        <v/>
      </c>
      <c r="C224" s="750"/>
      <c r="D224" s="750"/>
      <c r="E224" s="750"/>
      <c r="F224" s="750"/>
      <c r="G224" s="750"/>
      <c r="H224" s="750"/>
      <c r="I224" s="761"/>
      <c r="J224" s="768" t="str">
        <f>IF(基本情報入力シート!M263="","",基本情報入力シート!M263)</f>
        <v/>
      </c>
      <c r="K224" s="768" t="str">
        <f>IF(基本情報入力シート!R263="","",基本情報入力シート!R263)</f>
        <v/>
      </c>
      <c r="L224" s="768" t="str">
        <f>IF(基本情報入力シート!W263="","",基本情報入力シート!W263)</f>
        <v/>
      </c>
      <c r="M224" s="785" t="str">
        <f>IF(基本情報入力シート!X263="","",基本情報入力シート!X263)</f>
        <v/>
      </c>
      <c r="N224" s="797" t="str">
        <f>IF(基本情報入力シート!Y263="","",基本情報入力シート!Y263)</f>
        <v/>
      </c>
      <c r="O224" s="931"/>
      <c r="P224" s="937"/>
      <c r="Q224" s="941"/>
      <c r="R224" s="948" t="str">
        <f>IFERROR(IF(OR('別紙様式3-2（４・５月）'!R226="",'別紙様式3-2（４・５月）'!Z226="ベア加算"),"",P224*VLOOKUP(N224,'【参考】数式用'!$AD$2:$AH$27,MATCH(O224,'【参考】数式用'!$K$4:$N$4,0)+1,0)),"")</f>
        <v/>
      </c>
      <c r="S224" s="951"/>
      <c r="T224" s="955"/>
      <c r="U224" s="960"/>
      <c r="V224" s="965" t="str">
        <f>IFERROR(IF(AND('別紙様式3-2（４・５月）'!O226="",O224&lt;&gt;""),P224,P224*VLOOKUP(AF224,'【参考】数式用4'!$DC$3:$DZ$106,MATCH(N224,'【参考】数式用4'!$DC$2:$DZ$2,0))),"")</f>
        <v/>
      </c>
      <c r="W224" s="972"/>
      <c r="X224" s="937"/>
      <c r="Y224" s="948" t="str">
        <f>IFERROR(IF(OR('別紙様式3-2（４・５月）'!R226="",'別紙様式3-2（４・５月）'!Z226="ベア加算"),"",X224*VLOOKUP(N224,'【参考】数式用'!$AD$2:$AH$27,MATCH(W224,'【参考】数式用'!$K$4:$N$4,0)+1,0)),"")</f>
        <v/>
      </c>
      <c r="Z224" s="948"/>
      <c r="AA224" s="951"/>
      <c r="AB224" s="955"/>
      <c r="AC224" s="996" t="str">
        <f>IFERROR(IF(AND('別紙様式3-2（４・５月）'!O226="",W224&lt;&gt;"",W224&lt;&gt;"―"),X224,X224*VLOOKUP(AG224,'【参考】数式用4'!$DC$3:$DZ$106,MATCH(N224,'【参考】数式用4'!$DC$2:$DZ$2,0))),"")</f>
        <v/>
      </c>
      <c r="AD224" s="998" t="str">
        <f t="shared" si="6"/>
        <v/>
      </c>
      <c r="AE224" s="884" t="str">
        <f t="shared" si="7"/>
        <v/>
      </c>
      <c r="AF224" s="999" t="str">
        <f>IF(O224="","",'別紙様式3-2（４・５月）'!O226&amp;'別紙様式3-2（４・５月）'!P226&amp;'別紙様式3-2（４・５月）'!Q226&amp;"から"&amp;O224)</f>
        <v/>
      </c>
      <c r="AG224" s="999" t="str">
        <f>IF(OR(W224="",W224="―"),"",'別紙様式3-2（４・５月）'!O226&amp;'別紙様式3-2（４・５月）'!P226&amp;'別紙様式3-2（４・５月）'!Q226&amp;"から"&amp;W224)</f>
        <v/>
      </c>
    </row>
    <row r="225" spans="1:33" ht="24.9" customHeight="1">
      <c r="A225" s="894">
        <v>212</v>
      </c>
      <c r="B225" s="742" t="str">
        <f>IF(基本情報入力シート!C264="","",基本情報入力シート!C264)</f>
        <v/>
      </c>
      <c r="C225" s="750"/>
      <c r="D225" s="750"/>
      <c r="E225" s="750"/>
      <c r="F225" s="750"/>
      <c r="G225" s="750"/>
      <c r="H225" s="750"/>
      <c r="I225" s="761"/>
      <c r="J225" s="768" t="str">
        <f>IF(基本情報入力シート!M264="","",基本情報入力シート!M264)</f>
        <v/>
      </c>
      <c r="K225" s="768" t="str">
        <f>IF(基本情報入力シート!R264="","",基本情報入力シート!R264)</f>
        <v/>
      </c>
      <c r="L225" s="768" t="str">
        <f>IF(基本情報入力シート!W264="","",基本情報入力シート!W264)</f>
        <v/>
      </c>
      <c r="M225" s="785" t="str">
        <f>IF(基本情報入力シート!X264="","",基本情報入力シート!X264)</f>
        <v/>
      </c>
      <c r="N225" s="797" t="str">
        <f>IF(基本情報入力シート!Y264="","",基本情報入力シート!Y264)</f>
        <v/>
      </c>
      <c r="O225" s="931"/>
      <c r="P225" s="937"/>
      <c r="Q225" s="941"/>
      <c r="R225" s="948" t="str">
        <f>IFERROR(IF(OR('別紙様式3-2（４・５月）'!R227="",'別紙様式3-2（４・５月）'!Z227="ベア加算"),"",P225*VLOOKUP(N225,'【参考】数式用'!$AD$2:$AH$27,MATCH(O225,'【参考】数式用'!$K$4:$N$4,0)+1,0)),"")</f>
        <v/>
      </c>
      <c r="S225" s="951"/>
      <c r="T225" s="955"/>
      <c r="U225" s="960"/>
      <c r="V225" s="965" t="str">
        <f>IFERROR(IF(AND('別紙様式3-2（４・５月）'!O227="",O225&lt;&gt;""),P225,P225*VLOOKUP(AF225,'【参考】数式用4'!$DC$3:$DZ$106,MATCH(N225,'【参考】数式用4'!$DC$2:$DZ$2,0))),"")</f>
        <v/>
      </c>
      <c r="W225" s="972"/>
      <c r="X225" s="937"/>
      <c r="Y225" s="948" t="str">
        <f>IFERROR(IF(OR('別紙様式3-2（４・５月）'!R227="",'別紙様式3-2（４・５月）'!Z227="ベア加算"),"",X225*VLOOKUP(N225,'【参考】数式用'!$AD$2:$AH$27,MATCH(W225,'【参考】数式用'!$K$4:$N$4,0)+1,0)),"")</f>
        <v/>
      </c>
      <c r="Z225" s="948"/>
      <c r="AA225" s="951"/>
      <c r="AB225" s="955"/>
      <c r="AC225" s="996" t="str">
        <f>IFERROR(IF(AND('別紙様式3-2（４・５月）'!O227="",W225&lt;&gt;"",W225&lt;&gt;"―"),X225,X225*VLOOKUP(AG225,'【参考】数式用4'!$DC$3:$DZ$106,MATCH(N225,'【参考】数式用4'!$DC$2:$DZ$2,0))),"")</f>
        <v/>
      </c>
      <c r="AD225" s="998" t="str">
        <f t="shared" si="6"/>
        <v/>
      </c>
      <c r="AE225" s="884" t="str">
        <f t="shared" si="7"/>
        <v/>
      </c>
      <c r="AF225" s="999" t="str">
        <f>IF(O225="","",'別紙様式3-2（４・５月）'!O227&amp;'別紙様式3-2（４・５月）'!P227&amp;'別紙様式3-2（４・５月）'!Q227&amp;"から"&amp;O225)</f>
        <v/>
      </c>
      <c r="AG225" s="999" t="str">
        <f>IF(OR(W225="",W225="―"),"",'別紙様式3-2（４・５月）'!O227&amp;'別紙様式3-2（４・５月）'!P227&amp;'別紙様式3-2（４・５月）'!Q227&amp;"から"&amp;W225)</f>
        <v/>
      </c>
    </row>
    <row r="226" spans="1:33" ht="24.9" customHeight="1">
      <c r="A226" s="894">
        <v>213</v>
      </c>
      <c r="B226" s="742" t="str">
        <f>IF(基本情報入力シート!C265="","",基本情報入力シート!C265)</f>
        <v/>
      </c>
      <c r="C226" s="750"/>
      <c r="D226" s="750"/>
      <c r="E226" s="750"/>
      <c r="F226" s="750"/>
      <c r="G226" s="750"/>
      <c r="H226" s="750"/>
      <c r="I226" s="761"/>
      <c r="J226" s="768" t="str">
        <f>IF(基本情報入力シート!M265="","",基本情報入力シート!M265)</f>
        <v/>
      </c>
      <c r="K226" s="768" t="str">
        <f>IF(基本情報入力シート!R265="","",基本情報入力シート!R265)</f>
        <v/>
      </c>
      <c r="L226" s="768" t="str">
        <f>IF(基本情報入力シート!W265="","",基本情報入力シート!W265)</f>
        <v/>
      </c>
      <c r="M226" s="785" t="str">
        <f>IF(基本情報入力シート!X265="","",基本情報入力シート!X265)</f>
        <v/>
      </c>
      <c r="N226" s="797" t="str">
        <f>IF(基本情報入力シート!Y265="","",基本情報入力シート!Y265)</f>
        <v/>
      </c>
      <c r="O226" s="931"/>
      <c r="P226" s="937"/>
      <c r="Q226" s="941"/>
      <c r="R226" s="948" t="str">
        <f>IFERROR(IF(OR('別紙様式3-2（４・５月）'!R228="",'別紙様式3-2（４・５月）'!Z228="ベア加算"),"",P226*VLOOKUP(N226,'【参考】数式用'!$AD$2:$AH$27,MATCH(O226,'【参考】数式用'!$K$4:$N$4,0)+1,0)),"")</f>
        <v/>
      </c>
      <c r="S226" s="951"/>
      <c r="T226" s="955"/>
      <c r="U226" s="960"/>
      <c r="V226" s="965" t="str">
        <f>IFERROR(IF(AND('別紙様式3-2（４・５月）'!O228="",O226&lt;&gt;""),P226,P226*VLOOKUP(AF226,'【参考】数式用4'!$DC$3:$DZ$106,MATCH(N226,'【参考】数式用4'!$DC$2:$DZ$2,0))),"")</f>
        <v/>
      </c>
      <c r="W226" s="972"/>
      <c r="X226" s="937"/>
      <c r="Y226" s="948" t="str">
        <f>IFERROR(IF(OR('別紙様式3-2（４・５月）'!R228="",'別紙様式3-2（４・５月）'!Z228="ベア加算"),"",X226*VLOOKUP(N226,'【参考】数式用'!$AD$2:$AH$27,MATCH(W226,'【参考】数式用'!$K$4:$N$4,0)+1,0)),"")</f>
        <v/>
      </c>
      <c r="Z226" s="948"/>
      <c r="AA226" s="951"/>
      <c r="AB226" s="955"/>
      <c r="AC226" s="996" t="str">
        <f>IFERROR(IF(AND('別紙様式3-2（４・５月）'!O228="",W226&lt;&gt;"",W226&lt;&gt;"―"),X226,X226*VLOOKUP(AG226,'【参考】数式用4'!$DC$3:$DZ$106,MATCH(N226,'【参考】数式用4'!$DC$2:$DZ$2,0))),"")</f>
        <v/>
      </c>
      <c r="AD226" s="998" t="str">
        <f t="shared" si="6"/>
        <v/>
      </c>
      <c r="AE226" s="884" t="str">
        <f t="shared" si="7"/>
        <v/>
      </c>
      <c r="AF226" s="999" t="str">
        <f>IF(O226="","",'別紙様式3-2（４・５月）'!O228&amp;'別紙様式3-2（４・５月）'!P228&amp;'別紙様式3-2（４・５月）'!Q228&amp;"から"&amp;O226)</f>
        <v/>
      </c>
      <c r="AG226" s="999" t="str">
        <f>IF(OR(W226="",W226="―"),"",'別紙様式3-2（４・５月）'!O228&amp;'別紙様式3-2（４・５月）'!P228&amp;'別紙様式3-2（４・５月）'!Q228&amp;"から"&amp;W226)</f>
        <v/>
      </c>
    </row>
    <row r="227" spans="1:33" ht="24.9" customHeight="1">
      <c r="A227" s="894">
        <v>214</v>
      </c>
      <c r="B227" s="742" t="str">
        <f>IF(基本情報入力シート!C266="","",基本情報入力シート!C266)</f>
        <v/>
      </c>
      <c r="C227" s="750"/>
      <c r="D227" s="750"/>
      <c r="E227" s="750"/>
      <c r="F227" s="750"/>
      <c r="G227" s="750"/>
      <c r="H227" s="750"/>
      <c r="I227" s="761"/>
      <c r="J227" s="768" t="str">
        <f>IF(基本情報入力シート!M266="","",基本情報入力シート!M266)</f>
        <v/>
      </c>
      <c r="K227" s="768" t="str">
        <f>IF(基本情報入力シート!R266="","",基本情報入力シート!R266)</f>
        <v/>
      </c>
      <c r="L227" s="768" t="str">
        <f>IF(基本情報入力シート!W266="","",基本情報入力シート!W266)</f>
        <v/>
      </c>
      <c r="M227" s="785" t="str">
        <f>IF(基本情報入力シート!X266="","",基本情報入力シート!X266)</f>
        <v/>
      </c>
      <c r="N227" s="797" t="str">
        <f>IF(基本情報入力シート!Y266="","",基本情報入力シート!Y266)</f>
        <v/>
      </c>
      <c r="O227" s="931"/>
      <c r="P227" s="937"/>
      <c r="Q227" s="941"/>
      <c r="R227" s="948" t="str">
        <f>IFERROR(IF(OR('別紙様式3-2（４・５月）'!R229="",'別紙様式3-2（４・５月）'!Z229="ベア加算"),"",P227*VLOOKUP(N227,'【参考】数式用'!$AD$2:$AH$27,MATCH(O227,'【参考】数式用'!$K$4:$N$4,0)+1,0)),"")</f>
        <v/>
      </c>
      <c r="S227" s="951"/>
      <c r="T227" s="955"/>
      <c r="U227" s="960"/>
      <c r="V227" s="965" t="str">
        <f>IFERROR(IF(AND('別紙様式3-2（４・５月）'!O229="",O227&lt;&gt;""),P227,P227*VLOOKUP(AF227,'【参考】数式用4'!$DC$3:$DZ$106,MATCH(N227,'【参考】数式用4'!$DC$2:$DZ$2,0))),"")</f>
        <v/>
      </c>
      <c r="W227" s="972"/>
      <c r="X227" s="937"/>
      <c r="Y227" s="948" t="str">
        <f>IFERROR(IF(OR('別紙様式3-2（４・５月）'!R229="",'別紙様式3-2（４・５月）'!Z229="ベア加算"),"",X227*VLOOKUP(N227,'【参考】数式用'!$AD$2:$AH$27,MATCH(W227,'【参考】数式用'!$K$4:$N$4,0)+1,0)),"")</f>
        <v/>
      </c>
      <c r="Z227" s="948"/>
      <c r="AA227" s="951"/>
      <c r="AB227" s="955"/>
      <c r="AC227" s="996" t="str">
        <f>IFERROR(IF(AND('別紙様式3-2（４・５月）'!O229="",W227&lt;&gt;"",W227&lt;&gt;"―"),X227,X227*VLOOKUP(AG227,'【参考】数式用4'!$DC$3:$DZ$106,MATCH(N227,'【参考】数式用4'!$DC$2:$DZ$2,0))),"")</f>
        <v/>
      </c>
      <c r="AD227" s="998" t="str">
        <f t="shared" si="6"/>
        <v/>
      </c>
      <c r="AE227" s="884" t="str">
        <f t="shared" si="7"/>
        <v/>
      </c>
      <c r="AF227" s="999" t="str">
        <f>IF(O227="","",'別紙様式3-2（４・５月）'!O229&amp;'別紙様式3-2（４・５月）'!P229&amp;'別紙様式3-2（４・５月）'!Q229&amp;"から"&amp;O227)</f>
        <v/>
      </c>
      <c r="AG227" s="999" t="str">
        <f>IF(OR(W227="",W227="―"),"",'別紙様式3-2（４・５月）'!O229&amp;'別紙様式3-2（４・５月）'!P229&amp;'別紙様式3-2（４・５月）'!Q229&amp;"から"&amp;W227)</f>
        <v/>
      </c>
    </row>
    <row r="228" spans="1:33" ht="24.9" customHeight="1">
      <c r="A228" s="894">
        <v>215</v>
      </c>
      <c r="B228" s="742" t="str">
        <f>IF(基本情報入力シート!C267="","",基本情報入力シート!C267)</f>
        <v/>
      </c>
      <c r="C228" s="750"/>
      <c r="D228" s="750"/>
      <c r="E228" s="750"/>
      <c r="F228" s="750"/>
      <c r="G228" s="750"/>
      <c r="H228" s="750"/>
      <c r="I228" s="761"/>
      <c r="J228" s="768" t="str">
        <f>IF(基本情報入力シート!M267="","",基本情報入力シート!M267)</f>
        <v/>
      </c>
      <c r="K228" s="768" t="str">
        <f>IF(基本情報入力シート!R267="","",基本情報入力シート!R267)</f>
        <v/>
      </c>
      <c r="L228" s="768" t="str">
        <f>IF(基本情報入力シート!W267="","",基本情報入力シート!W267)</f>
        <v/>
      </c>
      <c r="M228" s="785" t="str">
        <f>IF(基本情報入力シート!X267="","",基本情報入力シート!X267)</f>
        <v/>
      </c>
      <c r="N228" s="797" t="str">
        <f>IF(基本情報入力シート!Y267="","",基本情報入力シート!Y267)</f>
        <v/>
      </c>
      <c r="O228" s="931"/>
      <c r="P228" s="937"/>
      <c r="Q228" s="941"/>
      <c r="R228" s="948" t="str">
        <f>IFERROR(IF(OR('別紙様式3-2（４・５月）'!R230="",'別紙様式3-2（４・５月）'!Z230="ベア加算"),"",P228*VLOOKUP(N228,'【参考】数式用'!$AD$2:$AH$27,MATCH(O228,'【参考】数式用'!$K$4:$N$4,0)+1,0)),"")</f>
        <v/>
      </c>
      <c r="S228" s="951"/>
      <c r="T228" s="955"/>
      <c r="U228" s="960"/>
      <c r="V228" s="965" t="str">
        <f>IFERROR(IF(AND('別紙様式3-2（４・５月）'!O230="",O228&lt;&gt;""),P228,P228*VLOOKUP(AF228,'【参考】数式用4'!$DC$3:$DZ$106,MATCH(N228,'【参考】数式用4'!$DC$2:$DZ$2,0))),"")</f>
        <v/>
      </c>
      <c r="W228" s="972"/>
      <c r="X228" s="937"/>
      <c r="Y228" s="948" t="str">
        <f>IFERROR(IF(OR('別紙様式3-2（４・５月）'!R230="",'別紙様式3-2（４・５月）'!Z230="ベア加算"),"",X228*VLOOKUP(N228,'【参考】数式用'!$AD$2:$AH$27,MATCH(W228,'【参考】数式用'!$K$4:$N$4,0)+1,0)),"")</f>
        <v/>
      </c>
      <c r="Z228" s="948"/>
      <c r="AA228" s="951"/>
      <c r="AB228" s="955"/>
      <c r="AC228" s="996" t="str">
        <f>IFERROR(IF(AND('別紙様式3-2（４・５月）'!O230="",W228&lt;&gt;"",W228&lt;&gt;"―"),X228,X228*VLOOKUP(AG228,'【参考】数式用4'!$DC$3:$DZ$106,MATCH(N228,'【参考】数式用4'!$DC$2:$DZ$2,0))),"")</f>
        <v/>
      </c>
      <c r="AD228" s="998" t="str">
        <f t="shared" si="6"/>
        <v/>
      </c>
      <c r="AE228" s="884" t="str">
        <f t="shared" si="7"/>
        <v/>
      </c>
      <c r="AF228" s="999" t="str">
        <f>IF(O228="","",'別紙様式3-2（４・５月）'!O230&amp;'別紙様式3-2（４・５月）'!P230&amp;'別紙様式3-2（４・５月）'!Q230&amp;"から"&amp;O228)</f>
        <v/>
      </c>
      <c r="AG228" s="999" t="str">
        <f>IF(OR(W228="",W228="―"),"",'別紙様式3-2（４・５月）'!O230&amp;'別紙様式3-2（４・５月）'!P230&amp;'別紙様式3-2（４・５月）'!Q230&amp;"から"&amp;W228)</f>
        <v/>
      </c>
    </row>
    <row r="229" spans="1:33" ht="24.9" customHeight="1">
      <c r="A229" s="894">
        <v>216</v>
      </c>
      <c r="B229" s="742" t="str">
        <f>IF(基本情報入力シート!C268="","",基本情報入力シート!C268)</f>
        <v/>
      </c>
      <c r="C229" s="750"/>
      <c r="D229" s="750"/>
      <c r="E229" s="750"/>
      <c r="F229" s="750"/>
      <c r="G229" s="750"/>
      <c r="H229" s="750"/>
      <c r="I229" s="761"/>
      <c r="J229" s="768" t="str">
        <f>IF(基本情報入力シート!M268="","",基本情報入力シート!M268)</f>
        <v/>
      </c>
      <c r="K229" s="768" t="str">
        <f>IF(基本情報入力シート!R268="","",基本情報入力シート!R268)</f>
        <v/>
      </c>
      <c r="L229" s="768" t="str">
        <f>IF(基本情報入力シート!W268="","",基本情報入力シート!W268)</f>
        <v/>
      </c>
      <c r="M229" s="785" t="str">
        <f>IF(基本情報入力シート!X268="","",基本情報入力シート!X268)</f>
        <v/>
      </c>
      <c r="N229" s="797" t="str">
        <f>IF(基本情報入力シート!Y268="","",基本情報入力シート!Y268)</f>
        <v/>
      </c>
      <c r="O229" s="931"/>
      <c r="P229" s="937"/>
      <c r="Q229" s="941"/>
      <c r="R229" s="948" t="str">
        <f>IFERROR(IF(OR('別紙様式3-2（４・５月）'!R231="",'別紙様式3-2（４・５月）'!Z231="ベア加算"),"",P229*VLOOKUP(N229,'【参考】数式用'!$AD$2:$AH$27,MATCH(O229,'【参考】数式用'!$K$4:$N$4,0)+1,0)),"")</f>
        <v/>
      </c>
      <c r="S229" s="951"/>
      <c r="T229" s="955"/>
      <c r="U229" s="960"/>
      <c r="V229" s="965" t="str">
        <f>IFERROR(IF(AND('別紙様式3-2（４・５月）'!O231="",O229&lt;&gt;""),P229,P229*VLOOKUP(AF229,'【参考】数式用4'!$DC$3:$DZ$106,MATCH(N229,'【参考】数式用4'!$DC$2:$DZ$2,0))),"")</f>
        <v/>
      </c>
      <c r="W229" s="972"/>
      <c r="X229" s="937"/>
      <c r="Y229" s="948" t="str">
        <f>IFERROR(IF(OR('別紙様式3-2（４・５月）'!R231="",'別紙様式3-2（４・５月）'!Z231="ベア加算"),"",X229*VLOOKUP(N229,'【参考】数式用'!$AD$2:$AH$27,MATCH(W229,'【参考】数式用'!$K$4:$N$4,0)+1,0)),"")</f>
        <v/>
      </c>
      <c r="Z229" s="948"/>
      <c r="AA229" s="951"/>
      <c r="AB229" s="955"/>
      <c r="AC229" s="996" t="str">
        <f>IFERROR(IF(AND('別紙様式3-2（４・５月）'!O231="",W229&lt;&gt;"",W229&lt;&gt;"―"),X229,X229*VLOOKUP(AG229,'【参考】数式用4'!$DC$3:$DZ$106,MATCH(N229,'【参考】数式用4'!$DC$2:$DZ$2,0))),"")</f>
        <v/>
      </c>
      <c r="AD229" s="998" t="str">
        <f t="shared" si="6"/>
        <v/>
      </c>
      <c r="AE229" s="884" t="str">
        <f t="shared" si="7"/>
        <v/>
      </c>
      <c r="AF229" s="999" t="str">
        <f>IF(O229="","",'別紙様式3-2（４・５月）'!O231&amp;'別紙様式3-2（４・５月）'!P231&amp;'別紙様式3-2（４・５月）'!Q231&amp;"から"&amp;O229)</f>
        <v/>
      </c>
      <c r="AG229" s="999" t="str">
        <f>IF(OR(W229="",W229="―"),"",'別紙様式3-2（４・５月）'!O231&amp;'別紙様式3-2（４・５月）'!P231&amp;'別紙様式3-2（４・５月）'!Q231&amp;"から"&amp;W229)</f>
        <v/>
      </c>
    </row>
    <row r="230" spans="1:33" ht="24.9" customHeight="1">
      <c r="A230" s="894">
        <v>217</v>
      </c>
      <c r="B230" s="742" t="str">
        <f>IF(基本情報入力シート!C269="","",基本情報入力シート!C269)</f>
        <v/>
      </c>
      <c r="C230" s="750"/>
      <c r="D230" s="750"/>
      <c r="E230" s="750"/>
      <c r="F230" s="750"/>
      <c r="G230" s="750"/>
      <c r="H230" s="750"/>
      <c r="I230" s="761"/>
      <c r="J230" s="768" t="str">
        <f>IF(基本情報入力シート!M269="","",基本情報入力シート!M269)</f>
        <v/>
      </c>
      <c r="K230" s="768" t="str">
        <f>IF(基本情報入力シート!R269="","",基本情報入力シート!R269)</f>
        <v/>
      </c>
      <c r="L230" s="768" t="str">
        <f>IF(基本情報入力シート!W269="","",基本情報入力シート!W269)</f>
        <v/>
      </c>
      <c r="M230" s="785" t="str">
        <f>IF(基本情報入力シート!X269="","",基本情報入力シート!X269)</f>
        <v/>
      </c>
      <c r="N230" s="797" t="str">
        <f>IF(基本情報入力シート!Y269="","",基本情報入力シート!Y269)</f>
        <v/>
      </c>
      <c r="O230" s="931"/>
      <c r="P230" s="937"/>
      <c r="Q230" s="941"/>
      <c r="R230" s="948" t="str">
        <f>IFERROR(IF(OR('別紙様式3-2（４・５月）'!R232="",'別紙様式3-2（４・５月）'!Z232="ベア加算"),"",P230*VLOOKUP(N230,'【参考】数式用'!$AD$2:$AH$27,MATCH(O230,'【参考】数式用'!$K$4:$N$4,0)+1,0)),"")</f>
        <v/>
      </c>
      <c r="S230" s="951"/>
      <c r="T230" s="955"/>
      <c r="U230" s="960"/>
      <c r="V230" s="965" t="str">
        <f>IFERROR(IF(AND('別紙様式3-2（４・５月）'!O232="",O230&lt;&gt;""),P230,P230*VLOOKUP(AF230,'【参考】数式用4'!$DC$3:$DZ$106,MATCH(N230,'【参考】数式用4'!$DC$2:$DZ$2,0))),"")</f>
        <v/>
      </c>
      <c r="W230" s="972"/>
      <c r="X230" s="937"/>
      <c r="Y230" s="948" t="str">
        <f>IFERROR(IF(OR('別紙様式3-2（４・５月）'!R232="",'別紙様式3-2（４・５月）'!Z232="ベア加算"),"",X230*VLOOKUP(N230,'【参考】数式用'!$AD$2:$AH$27,MATCH(W230,'【参考】数式用'!$K$4:$N$4,0)+1,0)),"")</f>
        <v/>
      </c>
      <c r="Z230" s="948"/>
      <c r="AA230" s="951"/>
      <c r="AB230" s="955"/>
      <c r="AC230" s="996" t="str">
        <f>IFERROR(IF(AND('別紙様式3-2（４・５月）'!O232="",W230&lt;&gt;"",W230&lt;&gt;"―"),X230,X230*VLOOKUP(AG230,'【参考】数式用4'!$DC$3:$DZ$106,MATCH(N230,'【参考】数式用4'!$DC$2:$DZ$2,0))),"")</f>
        <v/>
      </c>
      <c r="AD230" s="998" t="str">
        <f t="shared" si="6"/>
        <v/>
      </c>
      <c r="AE230" s="884" t="str">
        <f t="shared" si="7"/>
        <v/>
      </c>
      <c r="AF230" s="999" t="str">
        <f>IF(O230="","",'別紙様式3-2（４・５月）'!O232&amp;'別紙様式3-2（４・５月）'!P232&amp;'別紙様式3-2（４・５月）'!Q232&amp;"から"&amp;O230)</f>
        <v/>
      </c>
      <c r="AG230" s="999" t="str">
        <f>IF(OR(W230="",W230="―"),"",'別紙様式3-2（４・５月）'!O232&amp;'別紙様式3-2（４・５月）'!P232&amp;'別紙様式3-2（４・５月）'!Q232&amp;"から"&amp;W230)</f>
        <v/>
      </c>
    </row>
    <row r="231" spans="1:33" ht="24.9" customHeight="1">
      <c r="A231" s="894">
        <v>218</v>
      </c>
      <c r="B231" s="742" t="str">
        <f>IF(基本情報入力シート!C270="","",基本情報入力シート!C270)</f>
        <v/>
      </c>
      <c r="C231" s="750"/>
      <c r="D231" s="750"/>
      <c r="E231" s="750"/>
      <c r="F231" s="750"/>
      <c r="G231" s="750"/>
      <c r="H231" s="750"/>
      <c r="I231" s="761"/>
      <c r="J231" s="768" t="str">
        <f>IF(基本情報入力シート!M270="","",基本情報入力シート!M270)</f>
        <v/>
      </c>
      <c r="K231" s="768" t="str">
        <f>IF(基本情報入力シート!R270="","",基本情報入力シート!R270)</f>
        <v/>
      </c>
      <c r="L231" s="768" t="str">
        <f>IF(基本情報入力シート!W270="","",基本情報入力シート!W270)</f>
        <v/>
      </c>
      <c r="M231" s="785" t="str">
        <f>IF(基本情報入力シート!X270="","",基本情報入力シート!X270)</f>
        <v/>
      </c>
      <c r="N231" s="797" t="str">
        <f>IF(基本情報入力シート!Y270="","",基本情報入力シート!Y270)</f>
        <v/>
      </c>
      <c r="O231" s="931"/>
      <c r="P231" s="937"/>
      <c r="Q231" s="941"/>
      <c r="R231" s="948" t="str">
        <f>IFERROR(IF(OR('別紙様式3-2（４・５月）'!R233="",'別紙様式3-2（４・５月）'!Z233="ベア加算"),"",P231*VLOOKUP(N231,'【参考】数式用'!$AD$2:$AH$27,MATCH(O231,'【参考】数式用'!$K$4:$N$4,0)+1,0)),"")</f>
        <v/>
      </c>
      <c r="S231" s="951"/>
      <c r="T231" s="955"/>
      <c r="U231" s="960"/>
      <c r="V231" s="965" t="str">
        <f>IFERROR(IF(AND('別紙様式3-2（４・５月）'!O233="",O231&lt;&gt;""),P231,P231*VLOOKUP(AF231,'【参考】数式用4'!$DC$3:$DZ$106,MATCH(N231,'【参考】数式用4'!$DC$2:$DZ$2,0))),"")</f>
        <v/>
      </c>
      <c r="W231" s="972"/>
      <c r="X231" s="937"/>
      <c r="Y231" s="948" t="str">
        <f>IFERROR(IF(OR('別紙様式3-2（４・５月）'!R233="",'別紙様式3-2（４・５月）'!Z233="ベア加算"),"",X231*VLOOKUP(N231,'【参考】数式用'!$AD$2:$AH$27,MATCH(W231,'【参考】数式用'!$K$4:$N$4,0)+1,0)),"")</f>
        <v/>
      </c>
      <c r="Z231" s="948"/>
      <c r="AA231" s="951"/>
      <c r="AB231" s="955"/>
      <c r="AC231" s="996" t="str">
        <f>IFERROR(IF(AND('別紙様式3-2（４・５月）'!O233="",W231&lt;&gt;"",W231&lt;&gt;"―"),X231,X231*VLOOKUP(AG231,'【参考】数式用4'!$DC$3:$DZ$106,MATCH(N231,'【参考】数式用4'!$DC$2:$DZ$2,0))),"")</f>
        <v/>
      </c>
      <c r="AD231" s="998" t="str">
        <f t="shared" si="6"/>
        <v/>
      </c>
      <c r="AE231" s="884" t="str">
        <f t="shared" si="7"/>
        <v/>
      </c>
      <c r="AF231" s="999" t="str">
        <f>IF(O231="","",'別紙様式3-2（４・５月）'!O233&amp;'別紙様式3-2（４・５月）'!P233&amp;'別紙様式3-2（４・５月）'!Q233&amp;"から"&amp;O231)</f>
        <v/>
      </c>
      <c r="AG231" s="999" t="str">
        <f>IF(OR(W231="",W231="―"),"",'別紙様式3-2（４・５月）'!O233&amp;'別紙様式3-2（４・５月）'!P233&amp;'別紙様式3-2（４・５月）'!Q233&amp;"から"&amp;W231)</f>
        <v/>
      </c>
    </row>
    <row r="232" spans="1:33" ht="24.9" customHeight="1">
      <c r="A232" s="894">
        <v>219</v>
      </c>
      <c r="B232" s="742" t="str">
        <f>IF(基本情報入力シート!C271="","",基本情報入力シート!C271)</f>
        <v/>
      </c>
      <c r="C232" s="750"/>
      <c r="D232" s="750"/>
      <c r="E232" s="750"/>
      <c r="F232" s="750"/>
      <c r="G232" s="750"/>
      <c r="H232" s="750"/>
      <c r="I232" s="761"/>
      <c r="J232" s="768" t="str">
        <f>IF(基本情報入力シート!M271="","",基本情報入力シート!M271)</f>
        <v/>
      </c>
      <c r="K232" s="768" t="str">
        <f>IF(基本情報入力シート!R271="","",基本情報入力シート!R271)</f>
        <v/>
      </c>
      <c r="L232" s="768" t="str">
        <f>IF(基本情報入力シート!W271="","",基本情報入力シート!W271)</f>
        <v/>
      </c>
      <c r="M232" s="785" t="str">
        <f>IF(基本情報入力シート!X271="","",基本情報入力シート!X271)</f>
        <v/>
      </c>
      <c r="N232" s="797" t="str">
        <f>IF(基本情報入力シート!Y271="","",基本情報入力シート!Y271)</f>
        <v/>
      </c>
      <c r="O232" s="931"/>
      <c r="P232" s="937"/>
      <c r="Q232" s="941"/>
      <c r="R232" s="948" t="str">
        <f>IFERROR(IF(OR('別紙様式3-2（４・５月）'!R234="",'別紙様式3-2（４・５月）'!Z234="ベア加算"),"",P232*VLOOKUP(N232,'【参考】数式用'!$AD$2:$AH$27,MATCH(O232,'【参考】数式用'!$K$4:$N$4,0)+1,0)),"")</f>
        <v/>
      </c>
      <c r="S232" s="951"/>
      <c r="T232" s="955"/>
      <c r="U232" s="960"/>
      <c r="V232" s="965" t="str">
        <f>IFERROR(IF(AND('別紙様式3-2（４・５月）'!O234="",O232&lt;&gt;""),P232,P232*VLOOKUP(AF232,'【参考】数式用4'!$DC$3:$DZ$106,MATCH(N232,'【参考】数式用4'!$DC$2:$DZ$2,0))),"")</f>
        <v/>
      </c>
      <c r="W232" s="972"/>
      <c r="X232" s="937"/>
      <c r="Y232" s="948" t="str">
        <f>IFERROR(IF(OR('別紙様式3-2（４・５月）'!R234="",'別紙様式3-2（４・５月）'!Z234="ベア加算"),"",X232*VLOOKUP(N232,'【参考】数式用'!$AD$2:$AH$27,MATCH(W232,'【参考】数式用'!$K$4:$N$4,0)+1,0)),"")</f>
        <v/>
      </c>
      <c r="Z232" s="948"/>
      <c r="AA232" s="951"/>
      <c r="AB232" s="955"/>
      <c r="AC232" s="996" t="str">
        <f>IFERROR(IF(AND('別紙様式3-2（４・５月）'!O234="",W232&lt;&gt;"",W232&lt;&gt;"―"),X232,X232*VLOOKUP(AG232,'【参考】数式用4'!$DC$3:$DZ$106,MATCH(N232,'【参考】数式用4'!$DC$2:$DZ$2,0))),"")</f>
        <v/>
      </c>
      <c r="AD232" s="998" t="str">
        <f t="shared" si="6"/>
        <v/>
      </c>
      <c r="AE232" s="884" t="str">
        <f t="shared" si="7"/>
        <v/>
      </c>
      <c r="AF232" s="999" t="str">
        <f>IF(O232="","",'別紙様式3-2（４・５月）'!O234&amp;'別紙様式3-2（４・５月）'!P234&amp;'別紙様式3-2（４・５月）'!Q234&amp;"から"&amp;O232)</f>
        <v/>
      </c>
      <c r="AG232" s="999" t="str">
        <f>IF(OR(W232="",W232="―"),"",'別紙様式3-2（４・５月）'!O234&amp;'別紙様式3-2（４・５月）'!P234&amp;'別紙様式3-2（４・５月）'!Q234&amp;"から"&amp;W232)</f>
        <v/>
      </c>
    </row>
    <row r="233" spans="1:33" ht="24.9" customHeight="1">
      <c r="A233" s="894">
        <v>220</v>
      </c>
      <c r="B233" s="742" t="str">
        <f>IF(基本情報入力シート!C272="","",基本情報入力シート!C272)</f>
        <v/>
      </c>
      <c r="C233" s="750"/>
      <c r="D233" s="750"/>
      <c r="E233" s="750"/>
      <c r="F233" s="750"/>
      <c r="G233" s="750"/>
      <c r="H233" s="750"/>
      <c r="I233" s="761"/>
      <c r="J233" s="768" t="str">
        <f>IF(基本情報入力シート!M272="","",基本情報入力シート!M272)</f>
        <v/>
      </c>
      <c r="K233" s="768" t="str">
        <f>IF(基本情報入力シート!R272="","",基本情報入力シート!R272)</f>
        <v/>
      </c>
      <c r="L233" s="768" t="str">
        <f>IF(基本情報入力シート!W272="","",基本情報入力シート!W272)</f>
        <v/>
      </c>
      <c r="M233" s="785" t="str">
        <f>IF(基本情報入力シート!X272="","",基本情報入力シート!X272)</f>
        <v/>
      </c>
      <c r="N233" s="797" t="str">
        <f>IF(基本情報入力シート!Y272="","",基本情報入力シート!Y272)</f>
        <v/>
      </c>
      <c r="O233" s="931"/>
      <c r="P233" s="937"/>
      <c r="Q233" s="941"/>
      <c r="R233" s="948" t="str">
        <f>IFERROR(IF(OR('別紙様式3-2（４・５月）'!R235="",'別紙様式3-2（４・５月）'!Z235="ベア加算"),"",P233*VLOOKUP(N233,'【参考】数式用'!$AD$2:$AH$27,MATCH(O233,'【参考】数式用'!$K$4:$N$4,0)+1,0)),"")</f>
        <v/>
      </c>
      <c r="S233" s="951"/>
      <c r="T233" s="955"/>
      <c r="U233" s="960"/>
      <c r="V233" s="965" t="str">
        <f>IFERROR(IF(AND('別紙様式3-2（４・５月）'!O235="",O233&lt;&gt;""),P233,P233*VLOOKUP(AF233,'【参考】数式用4'!$DC$3:$DZ$106,MATCH(N233,'【参考】数式用4'!$DC$2:$DZ$2,0))),"")</f>
        <v/>
      </c>
      <c r="W233" s="972"/>
      <c r="X233" s="937"/>
      <c r="Y233" s="948" t="str">
        <f>IFERROR(IF(OR('別紙様式3-2（４・５月）'!R235="",'別紙様式3-2（４・５月）'!Z235="ベア加算"),"",X233*VLOOKUP(N233,'【参考】数式用'!$AD$2:$AH$27,MATCH(W233,'【参考】数式用'!$K$4:$N$4,0)+1,0)),"")</f>
        <v/>
      </c>
      <c r="Z233" s="948"/>
      <c r="AA233" s="951"/>
      <c r="AB233" s="955"/>
      <c r="AC233" s="996" t="str">
        <f>IFERROR(IF(AND('別紙様式3-2（４・５月）'!O235="",W233&lt;&gt;"",W233&lt;&gt;"―"),X233,X233*VLOOKUP(AG233,'【参考】数式用4'!$DC$3:$DZ$106,MATCH(N233,'【参考】数式用4'!$DC$2:$DZ$2,0))),"")</f>
        <v/>
      </c>
      <c r="AD233" s="998" t="str">
        <f t="shared" si="6"/>
        <v/>
      </c>
      <c r="AE233" s="884" t="str">
        <f t="shared" si="7"/>
        <v/>
      </c>
      <c r="AF233" s="999" t="str">
        <f>IF(O233="","",'別紙様式3-2（４・５月）'!O235&amp;'別紙様式3-2（４・５月）'!P235&amp;'別紙様式3-2（４・５月）'!Q235&amp;"から"&amp;O233)</f>
        <v/>
      </c>
      <c r="AG233" s="999" t="str">
        <f>IF(OR(W233="",W233="―"),"",'別紙様式3-2（４・５月）'!O235&amp;'別紙様式3-2（４・５月）'!P235&amp;'別紙様式3-2（４・５月）'!Q235&amp;"から"&amp;W233)</f>
        <v/>
      </c>
    </row>
    <row r="234" spans="1:33" ht="24.9" customHeight="1">
      <c r="A234" s="894">
        <v>221</v>
      </c>
      <c r="B234" s="742" t="str">
        <f>IF(基本情報入力シート!C273="","",基本情報入力シート!C273)</f>
        <v/>
      </c>
      <c r="C234" s="750"/>
      <c r="D234" s="750"/>
      <c r="E234" s="750"/>
      <c r="F234" s="750"/>
      <c r="G234" s="750"/>
      <c r="H234" s="750"/>
      <c r="I234" s="761"/>
      <c r="J234" s="768" t="str">
        <f>IF(基本情報入力シート!M273="","",基本情報入力シート!M273)</f>
        <v/>
      </c>
      <c r="K234" s="768" t="str">
        <f>IF(基本情報入力シート!R273="","",基本情報入力シート!R273)</f>
        <v/>
      </c>
      <c r="L234" s="768" t="str">
        <f>IF(基本情報入力シート!W273="","",基本情報入力シート!W273)</f>
        <v/>
      </c>
      <c r="M234" s="785" t="str">
        <f>IF(基本情報入力シート!X273="","",基本情報入力シート!X273)</f>
        <v/>
      </c>
      <c r="N234" s="797" t="str">
        <f>IF(基本情報入力シート!Y273="","",基本情報入力シート!Y273)</f>
        <v/>
      </c>
      <c r="O234" s="931"/>
      <c r="P234" s="937"/>
      <c r="Q234" s="941"/>
      <c r="R234" s="948" t="str">
        <f>IFERROR(IF(OR('別紙様式3-2（４・５月）'!R236="",'別紙様式3-2（４・５月）'!Z236="ベア加算"),"",P234*VLOOKUP(N234,'【参考】数式用'!$AD$2:$AH$27,MATCH(O234,'【参考】数式用'!$K$4:$N$4,0)+1,0)),"")</f>
        <v/>
      </c>
      <c r="S234" s="951"/>
      <c r="T234" s="955"/>
      <c r="U234" s="960"/>
      <c r="V234" s="965" t="str">
        <f>IFERROR(IF(AND('別紙様式3-2（４・５月）'!O236="",O234&lt;&gt;""),P234,P234*VLOOKUP(AF234,'【参考】数式用4'!$DC$3:$DZ$106,MATCH(N234,'【参考】数式用4'!$DC$2:$DZ$2,0))),"")</f>
        <v/>
      </c>
      <c r="W234" s="972"/>
      <c r="X234" s="937"/>
      <c r="Y234" s="948" t="str">
        <f>IFERROR(IF(OR('別紙様式3-2（４・５月）'!R236="",'別紙様式3-2（４・５月）'!Z236="ベア加算"),"",X234*VLOOKUP(N234,'【参考】数式用'!$AD$2:$AH$27,MATCH(W234,'【参考】数式用'!$K$4:$N$4,0)+1,0)),"")</f>
        <v/>
      </c>
      <c r="Z234" s="948"/>
      <c r="AA234" s="951"/>
      <c r="AB234" s="955"/>
      <c r="AC234" s="996" t="str">
        <f>IFERROR(IF(AND('別紙様式3-2（４・５月）'!O236="",W234&lt;&gt;"",W234&lt;&gt;"―"),X234,X234*VLOOKUP(AG234,'【参考】数式用4'!$DC$3:$DZ$106,MATCH(N234,'【参考】数式用4'!$DC$2:$DZ$2,0))),"")</f>
        <v/>
      </c>
      <c r="AD234" s="998" t="str">
        <f t="shared" si="6"/>
        <v/>
      </c>
      <c r="AE234" s="884" t="str">
        <f t="shared" si="7"/>
        <v/>
      </c>
      <c r="AF234" s="999" t="str">
        <f>IF(O234="","",'別紙様式3-2（４・５月）'!O236&amp;'別紙様式3-2（４・５月）'!P236&amp;'別紙様式3-2（４・５月）'!Q236&amp;"から"&amp;O234)</f>
        <v/>
      </c>
      <c r="AG234" s="999" t="str">
        <f>IF(OR(W234="",W234="―"),"",'別紙様式3-2（４・５月）'!O236&amp;'別紙様式3-2（４・５月）'!P236&amp;'別紙様式3-2（４・５月）'!Q236&amp;"から"&amp;W234)</f>
        <v/>
      </c>
    </row>
    <row r="235" spans="1:33" ht="24.9" customHeight="1">
      <c r="A235" s="894">
        <v>222</v>
      </c>
      <c r="B235" s="742" t="str">
        <f>IF(基本情報入力シート!C274="","",基本情報入力シート!C274)</f>
        <v/>
      </c>
      <c r="C235" s="750"/>
      <c r="D235" s="750"/>
      <c r="E235" s="750"/>
      <c r="F235" s="750"/>
      <c r="G235" s="750"/>
      <c r="H235" s="750"/>
      <c r="I235" s="761"/>
      <c r="J235" s="768" t="str">
        <f>IF(基本情報入力シート!M274="","",基本情報入力シート!M274)</f>
        <v/>
      </c>
      <c r="K235" s="768" t="str">
        <f>IF(基本情報入力シート!R274="","",基本情報入力シート!R274)</f>
        <v/>
      </c>
      <c r="L235" s="768" t="str">
        <f>IF(基本情報入力シート!W274="","",基本情報入力シート!W274)</f>
        <v/>
      </c>
      <c r="M235" s="785" t="str">
        <f>IF(基本情報入力シート!X274="","",基本情報入力シート!X274)</f>
        <v/>
      </c>
      <c r="N235" s="797" t="str">
        <f>IF(基本情報入力シート!Y274="","",基本情報入力シート!Y274)</f>
        <v/>
      </c>
      <c r="O235" s="931"/>
      <c r="P235" s="937"/>
      <c r="Q235" s="941"/>
      <c r="R235" s="948" t="str">
        <f>IFERROR(IF(OR('別紙様式3-2（４・５月）'!R237="",'別紙様式3-2（４・５月）'!Z237="ベア加算"),"",P235*VLOOKUP(N235,'【参考】数式用'!$AD$2:$AH$27,MATCH(O235,'【参考】数式用'!$K$4:$N$4,0)+1,0)),"")</f>
        <v/>
      </c>
      <c r="S235" s="951"/>
      <c r="T235" s="955"/>
      <c r="U235" s="960"/>
      <c r="V235" s="965" t="str">
        <f>IFERROR(IF(AND('別紙様式3-2（４・５月）'!O237="",O235&lt;&gt;""),P235,P235*VLOOKUP(AF235,'【参考】数式用4'!$DC$3:$DZ$106,MATCH(N235,'【参考】数式用4'!$DC$2:$DZ$2,0))),"")</f>
        <v/>
      </c>
      <c r="W235" s="972"/>
      <c r="X235" s="937"/>
      <c r="Y235" s="948" t="str">
        <f>IFERROR(IF(OR('別紙様式3-2（４・５月）'!R237="",'別紙様式3-2（４・５月）'!Z237="ベア加算"),"",X235*VLOOKUP(N235,'【参考】数式用'!$AD$2:$AH$27,MATCH(W235,'【参考】数式用'!$K$4:$N$4,0)+1,0)),"")</f>
        <v/>
      </c>
      <c r="Z235" s="948"/>
      <c r="AA235" s="951"/>
      <c r="AB235" s="955"/>
      <c r="AC235" s="996" t="str">
        <f>IFERROR(IF(AND('別紙様式3-2（４・５月）'!O237="",W235&lt;&gt;"",W235&lt;&gt;"―"),X235,X235*VLOOKUP(AG235,'【参考】数式用4'!$DC$3:$DZ$106,MATCH(N235,'【参考】数式用4'!$DC$2:$DZ$2,0))),"")</f>
        <v/>
      </c>
      <c r="AD235" s="998" t="str">
        <f t="shared" si="6"/>
        <v/>
      </c>
      <c r="AE235" s="884" t="str">
        <f t="shared" si="7"/>
        <v/>
      </c>
      <c r="AF235" s="999" t="str">
        <f>IF(O235="","",'別紙様式3-2（４・５月）'!O237&amp;'別紙様式3-2（４・５月）'!P237&amp;'別紙様式3-2（４・５月）'!Q237&amp;"から"&amp;O235)</f>
        <v/>
      </c>
      <c r="AG235" s="999" t="str">
        <f>IF(OR(W235="",W235="―"),"",'別紙様式3-2（４・５月）'!O237&amp;'別紙様式3-2（４・５月）'!P237&amp;'別紙様式3-2（４・５月）'!Q237&amp;"から"&amp;W235)</f>
        <v/>
      </c>
    </row>
    <row r="236" spans="1:33" ht="24.9" customHeight="1">
      <c r="A236" s="894">
        <v>223</v>
      </c>
      <c r="B236" s="742" t="str">
        <f>IF(基本情報入力シート!C275="","",基本情報入力シート!C275)</f>
        <v/>
      </c>
      <c r="C236" s="750"/>
      <c r="D236" s="750"/>
      <c r="E236" s="750"/>
      <c r="F236" s="750"/>
      <c r="G236" s="750"/>
      <c r="H236" s="750"/>
      <c r="I236" s="761"/>
      <c r="J236" s="768" t="str">
        <f>IF(基本情報入力シート!M275="","",基本情報入力シート!M275)</f>
        <v/>
      </c>
      <c r="K236" s="768" t="str">
        <f>IF(基本情報入力シート!R275="","",基本情報入力シート!R275)</f>
        <v/>
      </c>
      <c r="L236" s="768" t="str">
        <f>IF(基本情報入力シート!W275="","",基本情報入力シート!W275)</f>
        <v/>
      </c>
      <c r="M236" s="785" t="str">
        <f>IF(基本情報入力シート!X275="","",基本情報入力シート!X275)</f>
        <v/>
      </c>
      <c r="N236" s="797" t="str">
        <f>IF(基本情報入力シート!Y275="","",基本情報入力シート!Y275)</f>
        <v/>
      </c>
      <c r="O236" s="931"/>
      <c r="P236" s="937"/>
      <c r="Q236" s="941"/>
      <c r="R236" s="948" t="str">
        <f>IFERROR(IF(OR('別紙様式3-2（４・５月）'!R238="",'別紙様式3-2（４・５月）'!Z238="ベア加算"),"",P236*VLOOKUP(N236,'【参考】数式用'!$AD$2:$AH$27,MATCH(O236,'【参考】数式用'!$K$4:$N$4,0)+1,0)),"")</f>
        <v/>
      </c>
      <c r="S236" s="951"/>
      <c r="T236" s="955"/>
      <c r="U236" s="960"/>
      <c r="V236" s="965" t="str">
        <f>IFERROR(IF(AND('別紙様式3-2（４・５月）'!O238="",O236&lt;&gt;""),P236,P236*VLOOKUP(AF236,'【参考】数式用4'!$DC$3:$DZ$106,MATCH(N236,'【参考】数式用4'!$DC$2:$DZ$2,0))),"")</f>
        <v/>
      </c>
      <c r="W236" s="972"/>
      <c r="X236" s="937"/>
      <c r="Y236" s="948" t="str">
        <f>IFERROR(IF(OR('別紙様式3-2（４・５月）'!R238="",'別紙様式3-2（４・５月）'!Z238="ベア加算"),"",X236*VLOOKUP(N236,'【参考】数式用'!$AD$2:$AH$27,MATCH(W236,'【参考】数式用'!$K$4:$N$4,0)+1,0)),"")</f>
        <v/>
      </c>
      <c r="Z236" s="948"/>
      <c r="AA236" s="951"/>
      <c r="AB236" s="955"/>
      <c r="AC236" s="996" t="str">
        <f>IFERROR(IF(AND('別紙様式3-2（４・５月）'!O238="",W236&lt;&gt;"",W236&lt;&gt;"―"),X236,X236*VLOOKUP(AG236,'【参考】数式用4'!$DC$3:$DZ$106,MATCH(N236,'【参考】数式用4'!$DC$2:$DZ$2,0))),"")</f>
        <v/>
      </c>
      <c r="AD236" s="998" t="str">
        <f t="shared" si="6"/>
        <v/>
      </c>
      <c r="AE236" s="884" t="str">
        <f t="shared" si="7"/>
        <v/>
      </c>
      <c r="AF236" s="999" t="str">
        <f>IF(O236="","",'別紙様式3-2（４・５月）'!O238&amp;'別紙様式3-2（４・５月）'!P238&amp;'別紙様式3-2（４・５月）'!Q238&amp;"から"&amp;O236)</f>
        <v/>
      </c>
      <c r="AG236" s="999" t="str">
        <f>IF(OR(W236="",W236="―"),"",'別紙様式3-2（４・５月）'!O238&amp;'別紙様式3-2（４・５月）'!P238&amp;'別紙様式3-2（４・５月）'!Q238&amp;"から"&amp;W236)</f>
        <v/>
      </c>
    </row>
    <row r="237" spans="1:33" ht="24.9" customHeight="1">
      <c r="A237" s="894">
        <v>224</v>
      </c>
      <c r="B237" s="742" t="str">
        <f>IF(基本情報入力シート!C276="","",基本情報入力シート!C276)</f>
        <v/>
      </c>
      <c r="C237" s="750"/>
      <c r="D237" s="750"/>
      <c r="E237" s="750"/>
      <c r="F237" s="750"/>
      <c r="G237" s="750"/>
      <c r="H237" s="750"/>
      <c r="I237" s="761"/>
      <c r="J237" s="768" t="str">
        <f>IF(基本情報入力シート!M276="","",基本情報入力シート!M276)</f>
        <v/>
      </c>
      <c r="K237" s="768" t="str">
        <f>IF(基本情報入力シート!R276="","",基本情報入力シート!R276)</f>
        <v/>
      </c>
      <c r="L237" s="768" t="str">
        <f>IF(基本情報入力シート!W276="","",基本情報入力シート!W276)</f>
        <v/>
      </c>
      <c r="M237" s="785" t="str">
        <f>IF(基本情報入力シート!X276="","",基本情報入力シート!X276)</f>
        <v/>
      </c>
      <c r="N237" s="797" t="str">
        <f>IF(基本情報入力シート!Y276="","",基本情報入力シート!Y276)</f>
        <v/>
      </c>
      <c r="O237" s="931"/>
      <c r="P237" s="937"/>
      <c r="Q237" s="941"/>
      <c r="R237" s="948" t="str">
        <f>IFERROR(IF(OR('別紙様式3-2（４・５月）'!R239="",'別紙様式3-2（４・５月）'!Z239="ベア加算"),"",P237*VLOOKUP(N237,'【参考】数式用'!$AD$2:$AH$27,MATCH(O237,'【参考】数式用'!$K$4:$N$4,0)+1,0)),"")</f>
        <v/>
      </c>
      <c r="S237" s="951"/>
      <c r="T237" s="955"/>
      <c r="U237" s="960"/>
      <c r="V237" s="965" t="str">
        <f>IFERROR(IF(AND('別紙様式3-2（４・５月）'!O239="",O237&lt;&gt;""),P237,P237*VLOOKUP(AF237,'【参考】数式用4'!$DC$3:$DZ$106,MATCH(N237,'【参考】数式用4'!$DC$2:$DZ$2,0))),"")</f>
        <v/>
      </c>
      <c r="W237" s="972"/>
      <c r="X237" s="937"/>
      <c r="Y237" s="948" t="str">
        <f>IFERROR(IF(OR('別紙様式3-2（４・５月）'!R239="",'別紙様式3-2（４・５月）'!Z239="ベア加算"),"",X237*VLOOKUP(N237,'【参考】数式用'!$AD$2:$AH$27,MATCH(W237,'【参考】数式用'!$K$4:$N$4,0)+1,0)),"")</f>
        <v/>
      </c>
      <c r="Z237" s="948"/>
      <c r="AA237" s="951"/>
      <c r="AB237" s="955"/>
      <c r="AC237" s="996" t="str">
        <f>IFERROR(IF(AND('別紙様式3-2（４・５月）'!O239="",W237&lt;&gt;"",W237&lt;&gt;"―"),X237,X237*VLOOKUP(AG237,'【参考】数式用4'!$DC$3:$DZ$106,MATCH(N237,'【参考】数式用4'!$DC$2:$DZ$2,0))),"")</f>
        <v/>
      </c>
      <c r="AD237" s="998" t="str">
        <f t="shared" si="6"/>
        <v/>
      </c>
      <c r="AE237" s="884" t="str">
        <f t="shared" si="7"/>
        <v/>
      </c>
      <c r="AF237" s="999" t="str">
        <f>IF(O237="","",'別紙様式3-2（４・５月）'!O239&amp;'別紙様式3-2（４・５月）'!P239&amp;'別紙様式3-2（４・５月）'!Q239&amp;"から"&amp;O237)</f>
        <v/>
      </c>
      <c r="AG237" s="999" t="str">
        <f>IF(OR(W237="",W237="―"),"",'別紙様式3-2（４・５月）'!O239&amp;'別紙様式3-2（４・５月）'!P239&amp;'別紙様式3-2（４・５月）'!Q239&amp;"から"&amp;W237)</f>
        <v/>
      </c>
    </row>
    <row r="238" spans="1:33" ht="24.9" customHeight="1">
      <c r="A238" s="894">
        <v>225</v>
      </c>
      <c r="B238" s="742" t="str">
        <f>IF(基本情報入力シート!C277="","",基本情報入力シート!C277)</f>
        <v/>
      </c>
      <c r="C238" s="750"/>
      <c r="D238" s="750"/>
      <c r="E238" s="750"/>
      <c r="F238" s="750"/>
      <c r="G238" s="750"/>
      <c r="H238" s="750"/>
      <c r="I238" s="761"/>
      <c r="J238" s="768" t="str">
        <f>IF(基本情報入力シート!M277="","",基本情報入力シート!M277)</f>
        <v/>
      </c>
      <c r="K238" s="768" t="str">
        <f>IF(基本情報入力シート!R277="","",基本情報入力シート!R277)</f>
        <v/>
      </c>
      <c r="L238" s="768" t="str">
        <f>IF(基本情報入力シート!W277="","",基本情報入力シート!W277)</f>
        <v/>
      </c>
      <c r="M238" s="785" t="str">
        <f>IF(基本情報入力シート!X277="","",基本情報入力シート!X277)</f>
        <v/>
      </c>
      <c r="N238" s="797" t="str">
        <f>IF(基本情報入力シート!Y277="","",基本情報入力シート!Y277)</f>
        <v/>
      </c>
      <c r="O238" s="931"/>
      <c r="P238" s="937"/>
      <c r="Q238" s="941"/>
      <c r="R238" s="948" t="str">
        <f>IFERROR(IF(OR('別紙様式3-2（４・５月）'!R240="",'別紙様式3-2（４・５月）'!Z240="ベア加算"),"",P238*VLOOKUP(N238,'【参考】数式用'!$AD$2:$AH$27,MATCH(O238,'【参考】数式用'!$K$4:$N$4,0)+1,0)),"")</f>
        <v/>
      </c>
      <c r="S238" s="951"/>
      <c r="T238" s="955"/>
      <c r="U238" s="960"/>
      <c r="V238" s="965" t="str">
        <f>IFERROR(IF(AND('別紙様式3-2（４・５月）'!O240="",O238&lt;&gt;""),P238,P238*VLOOKUP(AF238,'【参考】数式用4'!$DC$3:$DZ$106,MATCH(N238,'【参考】数式用4'!$DC$2:$DZ$2,0))),"")</f>
        <v/>
      </c>
      <c r="W238" s="972"/>
      <c r="X238" s="937"/>
      <c r="Y238" s="948" t="str">
        <f>IFERROR(IF(OR('別紙様式3-2（４・５月）'!R240="",'別紙様式3-2（４・５月）'!Z240="ベア加算"),"",X238*VLOOKUP(N238,'【参考】数式用'!$AD$2:$AH$27,MATCH(W238,'【参考】数式用'!$K$4:$N$4,0)+1,0)),"")</f>
        <v/>
      </c>
      <c r="Z238" s="948"/>
      <c r="AA238" s="951"/>
      <c r="AB238" s="955"/>
      <c r="AC238" s="996" t="str">
        <f>IFERROR(IF(AND('別紙様式3-2（４・５月）'!O240="",W238&lt;&gt;"",W238&lt;&gt;"―"),X238,X238*VLOOKUP(AG238,'【参考】数式用4'!$DC$3:$DZ$106,MATCH(N238,'【参考】数式用4'!$DC$2:$DZ$2,0))),"")</f>
        <v/>
      </c>
      <c r="AD238" s="998" t="str">
        <f t="shared" si="6"/>
        <v/>
      </c>
      <c r="AE238" s="884" t="str">
        <f t="shared" si="7"/>
        <v/>
      </c>
      <c r="AF238" s="999" t="str">
        <f>IF(O238="","",'別紙様式3-2（４・５月）'!O240&amp;'別紙様式3-2（４・５月）'!P240&amp;'別紙様式3-2（４・５月）'!Q240&amp;"から"&amp;O238)</f>
        <v/>
      </c>
      <c r="AG238" s="999" t="str">
        <f>IF(OR(W238="",W238="―"),"",'別紙様式3-2（４・５月）'!O240&amp;'別紙様式3-2（４・５月）'!P240&amp;'別紙様式3-2（４・５月）'!Q240&amp;"から"&amp;W238)</f>
        <v/>
      </c>
    </row>
    <row r="239" spans="1:33" ht="24.9" customHeight="1">
      <c r="A239" s="894">
        <v>226</v>
      </c>
      <c r="B239" s="742" t="str">
        <f>IF(基本情報入力シート!C278="","",基本情報入力シート!C278)</f>
        <v/>
      </c>
      <c r="C239" s="750"/>
      <c r="D239" s="750"/>
      <c r="E239" s="750"/>
      <c r="F239" s="750"/>
      <c r="G239" s="750"/>
      <c r="H239" s="750"/>
      <c r="I239" s="761"/>
      <c r="J239" s="768" t="str">
        <f>IF(基本情報入力シート!M278="","",基本情報入力シート!M278)</f>
        <v/>
      </c>
      <c r="K239" s="768" t="str">
        <f>IF(基本情報入力シート!R278="","",基本情報入力シート!R278)</f>
        <v/>
      </c>
      <c r="L239" s="768" t="str">
        <f>IF(基本情報入力シート!W278="","",基本情報入力シート!W278)</f>
        <v/>
      </c>
      <c r="M239" s="785" t="str">
        <f>IF(基本情報入力シート!X278="","",基本情報入力シート!X278)</f>
        <v/>
      </c>
      <c r="N239" s="797" t="str">
        <f>IF(基本情報入力シート!Y278="","",基本情報入力シート!Y278)</f>
        <v/>
      </c>
      <c r="O239" s="931"/>
      <c r="P239" s="937"/>
      <c r="Q239" s="941"/>
      <c r="R239" s="948" t="str">
        <f>IFERROR(IF(OR('別紙様式3-2（４・５月）'!R241="",'別紙様式3-2（４・５月）'!Z241="ベア加算"),"",P239*VLOOKUP(N239,'【参考】数式用'!$AD$2:$AH$27,MATCH(O239,'【参考】数式用'!$K$4:$N$4,0)+1,0)),"")</f>
        <v/>
      </c>
      <c r="S239" s="951"/>
      <c r="T239" s="955"/>
      <c r="U239" s="960"/>
      <c r="V239" s="965" t="str">
        <f>IFERROR(IF(AND('別紙様式3-2（４・５月）'!O241="",O239&lt;&gt;""),P239,P239*VLOOKUP(AF239,'【参考】数式用4'!$DC$3:$DZ$106,MATCH(N239,'【参考】数式用4'!$DC$2:$DZ$2,0))),"")</f>
        <v/>
      </c>
      <c r="W239" s="972"/>
      <c r="X239" s="937"/>
      <c r="Y239" s="948" t="str">
        <f>IFERROR(IF(OR('別紙様式3-2（４・５月）'!R241="",'別紙様式3-2（４・５月）'!Z241="ベア加算"),"",X239*VLOOKUP(N239,'【参考】数式用'!$AD$2:$AH$27,MATCH(W239,'【参考】数式用'!$K$4:$N$4,0)+1,0)),"")</f>
        <v/>
      </c>
      <c r="Z239" s="948"/>
      <c r="AA239" s="951"/>
      <c r="AB239" s="955"/>
      <c r="AC239" s="996" t="str">
        <f>IFERROR(IF(AND('別紙様式3-2（４・５月）'!O241="",W239&lt;&gt;"",W239&lt;&gt;"―"),X239,X239*VLOOKUP(AG239,'【参考】数式用4'!$DC$3:$DZ$106,MATCH(N239,'【参考】数式用4'!$DC$2:$DZ$2,0))),"")</f>
        <v/>
      </c>
      <c r="AD239" s="998" t="str">
        <f t="shared" si="6"/>
        <v/>
      </c>
      <c r="AE239" s="884" t="str">
        <f t="shared" si="7"/>
        <v/>
      </c>
      <c r="AF239" s="999" t="str">
        <f>IF(O239="","",'別紙様式3-2（４・５月）'!O241&amp;'別紙様式3-2（４・５月）'!P241&amp;'別紙様式3-2（４・５月）'!Q241&amp;"から"&amp;O239)</f>
        <v/>
      </c>
      <c r="AG239" s="999" t="str">
        <f>IF(OR(W239="",W239="―"),"",'別紙様式3-2（４・５月）'!O241&amp;'別紙様式3-2（４・５月）'!P241&amp;'別紙様式3-2（４・５月）'!Q241&amp;"から"&amp;W239)</f>
        <v/>
      </c>
    </row>
    <row r="240" spans="1:33" ht="24.9" customHeight="1">
      <c r="A240" s="894">
        <v>227</v>
      </c>
      <c r="B240" s="742" t="str">
        <f>IF(基本情報入力シート!C279="","",基本情報入力シート!C279)</f>
        <v/>
      </c>
      <c r="C240" s="750"/>
      <c r="D240" s="750"/>
      <c r="E240" s="750"/>
      <c r="F240" s="750"/>
      <c r="G240" s="750"/>
      <c r="H240" s="750"/>
      <c r="I240" s="761"/>
      <c r="J240" s="768" t="str">
        <f>IF(基本情報入力シート!M279="","",基本情報入力シート!M279)</f>
        <v/>
      </c>
      <c r="K240" s="768" t="str">
        <f>IF(基本情報入力シート!R279="","",基本情報入力シート!R279)</f>
        <v/>
      </c>
      <c r="L240" s="768" t="str">
        <f>IF(基本情報入力シート!W279="","",基本情報入力シート!W279)</f>
        <v/>
      </c>
      <c r="M240" s="785" t="str">
        <f>IF(基本情報入力シート!X279="","",基本情報入力シート!X279)</f>
        <v/>
      </c>
      <c r="N240" s="797" t="str">
        <f>IF(基本情報入力シート!Y279="","",基本情報入力シート!Y279)</f>
        <v/>
      </c>
      <c r="O240" s="931"/>
      <c r="P240" s="937"/>
      <c r="Q240" s="941"/>
      <c r="R240" s="948" t="str">
        <f>IFERROR(IF(OR('別紙様式3-2（４・５月）'!R242="",'別紙様式3-2（４・５月）'!Z242="ベア加算"),"",P240*VLOOKUP(N240,'【参考】数式用'!$AD$2:$AH$27,MATCH(O240,'【参考】数式用'!$K$4:$N$4,0)+1,0)),"")</f>
        <v/>
      </c>
      <c r="S240" s="951"/>
      <c r="T240" s="955"/>
      <c r="U240" s="960"/>
      <c r="V240" s="965" t="str">
        <f>IFERROR(IF(AND('別紙様式3-2（４・５月）'!O242="",O240&lt;&gt;""),P240,P240*VLOOKUP(AF240,'【参考】数式用4'!$DC$3:$DZ$106,MATCH(N240,'【参考】数式用4'!$DC$2:$DZ$2,0))),"")</f>
        <v/>
      </c>
      <c r="W240" s="972"/>
      <c r="X240" s="937"/>
      <c r="Y240" s="948" t="str">
        <f>IFERROR(IF(OR('別紙様式3-2（４・５月）'!R242="",'別紙様式3-2（４・５月）'!Z242="ベア加算"),"",X240*VLOOKUP(N240,'【参考】数式用'!$AD$2:$AH$27,MATCH(W240,'【参考】数式用'!$K$4:$N$4,0)+1,0)),"")</f>
        <v/>
      </c>
      <c r="Z240" s="948"/>
      <c r="AA240" s="951"/>
      <c r="AB240" s="955"/>
      <c r="AC240" s="996" t="str">
        <f>IFERROR(IF(AND('別紙様式3-2（４・５月）'!O242="",W240&lt;&gt;"",W240&lt;&gt;"―"),X240,X240*VLOOKUP(AG240,'【参考】数式用4'!$DC$3:$DZ$106,MATCH(N240,'【参考】数式用4'!$DC$2:$DZ$2,0))),"")</f>
        <v/>
      </c>
      <c r="AD240" s="998" t="str">
        <f t="shared" si="6"/>
        <v/>
      </c>
      <c r="AE240" s="884" t="str">
        <f t="shared" si="7"/>
        <v/>
      </c>
      <c r="AF240" s="999" t="str">
        <f>IF(O240="","",'別紙様式3-2（４・５月）'!O242&amp;'別紙様式3-2（４・５月）'!P242&amp;'別紙様式3-2（４・５月）'!Q242&amp;"から"&amp;O240)</f>
        <v/>
      </c>
      <c r="AG240" s="999" t="str">
        <f>IF(OR(W240="",W240="―"),"",'別紙様式3-2（４・５月）'!O242&amp;'別紙様式3-2（４・５月）'!P242&amp;'別紙様式3-2（４・５月）'!Q242&amp;"から"&amp;W240)</f>
        <v/>
      </c>
    </row>
    <row r="241" spans="1:33" ht="24.9" customHeight="1">
      <c r="A241" s="894">
        <v>228</v>
      </c>
      <c r="B241" s="742" t="str">
        <f>IF(基本情報入力シート!C280="","",基本情報入力シート!C280)</f>
        <v/>
      </c>
      <c r="C241" s="750"/>
      <c r="D241" s="750"/>
      <c r="E241" s="750"/>
      <c r="F241" s="750"/>
      <c r="G241" s="750"/>
      <c r="H241" s="750"/>
      <c r="I241" s="761"/>
      <c r="J241" s="768" t="str">
        <f>IF(基本情報入力シート!M280="","",基本情報入力シート!M280)</f>
        <v/>
      </c>
      <c r="K241" s="768" t="str">
        <f>IF(基本情報入力シート!R280="","",基本情報入力シート!R280)</f>
        <v/>
      </c>
      <c r="L241" s="768" t="str">
        <f>IF(基本情報入力シート!W280="","",基本情報入力シート!W280)</f>
        <v/>
      </c>
      <c r="M241" s="785" t="str">
        <f>IF(基本情報入力シート!X280="","",基本情報入力シート!X280)</f>
        <v/>
      </c>
      <c r="N241" s="797" t="str">
        <f>IF(基本情報入力シート!Y280="","",基本情報入力シート!Y280)</f>
        <v/>
      </c>
      <c r="O241" s="931"/>
      <c r="P241" s="937"/>
      <c r="Q241" s="941"/>
      <c r="R241" s="948" t="str">
        <f>IFERROR(IF(OR('別紙様式3-2（４・５月）'!R243="",'別紙様式3-2（４・５月）'!Z243="ベア加算"),"",P241*VLOOKUP(N241,'【参考】数式用'!$AD$2:$AH$27,MATCH(O241,'【参考】数式用'!$K$4:$N$4,0)+1,0)),"")</f>
        <v/>
      </c>
      <c r="S241" s="951"/>
      <c r="T241" s="955"/>
      <c r="U241" s="960"/>
      <c r="V241" s="965" t="str">
        <f>IFERROR(IF(AND('別紙様式3-2（４・５月）'!O243="",O241&lt;&gt;""),P241,P241*VLOOKUP(AF241,'【参考】数式用4'!$DC$3:$DZ$106,MATCH(N241,'【参考】数式用4'!$DC$2:$DZ$2,0))),"")</f>
        <v/>
      </c>
      <c r="W241" s="972"/>
      <c r="X241" s="937"/>
      <c r="Y241" s="948" t="str">
        <f>IFERROR(IF(OR('別紙様式3-2（４・５月）'!R243="",'別紙様式3-2（４・５月）'!Z243="ベア加算"),"",X241*VLOOKUP(N241,'【参考】数式用'!$AD$2:$AH$27,MATCH(W241,'【参考】数式用'!$K$4:$N$4,0)+1,0)),"")</f>
        <v/>
      </c>
      <c r="Z241" s="948"/>
      <c r="AA241" s="951"/>
      <c r="AB241" s="955"/>
      <c r="AC241" s="996" t="str">
        <f>IFERROR(IF(AND('別紙様式3-2（４・５月）'!O243="",W241&lt;&gt;"",W241&lt;&gt;"―"),X241,X241*VLOOKUP(AG241,'【参考】数式用4'!$DC$3:$DZ$106,MATCH(N241,'【参考】数式用4'!$DC$2:$DZ$2,0))),"")</f>
        <v/>
      </c>
      <c r="AD241" s="998" t="str">
        <f t="shared" si="6"/>
        <v/>
      </c>
      <c r="AE241" s="884" t="str">
        <f t="shared" si="7"/>
        <v/>
      </c>
      <c r="AF241" s="999" t="str">
        <f>IF(O241="","",'別紙様式3-2（４・５月）'!O243&amp;'別紙様式3-2（４・５月）'!P243&amp;'別紙様式3-2（４・５月）'!Q243&amp;"から"&amp;O241)</f>
        <v/>
      </c>
      <c r="AG241" s="999" t="str">
        <f>IF(OR(W241="",W241="―"),"",'別紙様式3-2（４・５月）'!O243&amp;'別紙様式3-2（４・５月）'!P243&amp;'別紙様式3-2（４・５月）'!Q243&amp;"から"&amp;W241)</f>
        <v/>
      </c>
    </row>
    <row r="242" spans="1:33" ht="24.9" customHeight="1">
      <c r="A242" s="894">
        <v>229</v>
      </c>
      <c r="B242" s="742" t="str">
        <f>IF(基本情報入力シート!C281="","",基本情報入力シート!C281)</f>
        <v/>
      </c>
      <c r="C242" s="750"/>
      <c r="D242" s="750"/>
      <c r="E242" s="750"/>
      <c r="F242" s="750"/>
      <c r="G242" s="750"/>
      <c r="H242" s="750"/>
      <c r="I242" s="761"/>
      <c r="J242" s="768" t="str">
        <f>IF(基本情報入力シート!M281="","",基本情報入力シート!M281)</f>
        <v/>
      </c>
      <c r="K242" s="768" t="str">
        <f>IF(基本情報入力シート!R281="","",基本情報入力シート!R281)</f>
        <v/>
      </c>
      <c r="L242" s="768" t="str">
        <f>IF(基本情報入力シート!W281="","",基本情報入力シート!W281)</f>
        <v/>
      </c>
      <c r="M242" s="785" t="str">
        <f>IF(基本情報入力シート!X281="","",基本情報入力シート!X281)</f>
        <v/>
      </c>
      <c r="N242" s="797" t="str">
        <f>IF(基本情報入力シート!Y281="","",基本情報入力シート!Y281)</f>
        <v/>
      </c>
      <c r="O242" s="931"/>
      <c r="P242" s="937"/>
      <c r="Q242" s="941"/>
      <c r="R242" s="948" t="str">
        <f>IFERROR(IF(OR('別紙様式3-2（４・５月）'!R244="",'別紙様式3-2（４・５月）'!Z244="ベア加算"),"",P242*VLOOKUP(N242,'【参考】数式用'!$AD$2:$AH$27,MATCH(O242,'【参考】数式用'!$K$4:$N$4,0)+1,0)),"")</f>
        <v/>
      </c>
      <c r="S242" s="951"/>
      <c r="T242" s="955"/>
      <c r="U242" s="960"/>
      <c r="V242" s="965" t="str">
        <f>IFERROR(IF(AND('別紙様式3-2（４・５月）'!O244="",O242&lt;&gt;""),P242,P242*VLOOKUP(AF242,'【参考】数式用4'!$DC$3:$DZ$106,MATCH(N242,'【参考】数式用4'!$DC$2:$DZ$2,0))),"")</f>
        <v/>
      </c>
      <c r="W242" s="972"/>
      <c r="X242" s="937"/>
      <c r="Y242" s="948" t="str">
        <f>IFERROR(IF(OR('別紙様式3-2（４・５月）'!R244="",'別紙様式3-2（４・５月）'!Z244="ベア加算"),"",X242*VLOOKUP(N242,'【参考】数式用'!$AD$2:$AH$27,MATCH(W242,'【参考】数式用'!$K$4:$N$4,0)+1,0)),"")</f>
        <v/>
      </c>
      <c r="Z242" s="948"/>
      <c r="AA242" s="951"/>
      <c r="AB242" s="955"/>
      <c r="AC242" s="996" t="str">
        <f>IFERROR(IF(AND('別紙様式3-2（４・５月）'!O244="",W242&lt;&gt;"",W242&lt;&gt;"―"),X242,X242*VLOOKUP(AG242,'【参考】数式用4'!$DC$3:$DZ$106,MATCH(N242,'【参考】数式用4'!$DC$2:$DZ$2,0))),"")</f>
        <v/>
      </c>
      <c r="AD242" s="998" t="str">
        <f t="shared" si="6"/>
        <v/>
      </c>
      <c r="AE242" s="884" t="str">
        <f t="shared" si="7"/>
        <v/>
      </c>
      <c r="AF242" s="999" t="str">
        <f>IF(O242="","",'別紙様式3-2（４・５月）'!O244&amp;'別紙様式3-2（４・５月）'!P244&amp;'別紙様式3-2（４・５月）'!Q244&amp;"から"&amp;O242)</f>
        <v/>
      </c>
      <c r="AG242" s="999" t="str">
        <f>IF(OR(W242="",W242="―"),"",'別紙様式3-2（４・５月）'!O244&amp;'別紙様式3-2（４・５月）'!P244&amp;'別紙様式3-2（４・５月）'!Q244&amp;"から"&amp;W242)</f>
        <v/>
      </c>
    </row>
    <row r="243" spans="1:33" ht="24.9" customHeight="1">
      <c r="A243" s="894">
        <v>230</v>
      </c>
      <c r="B243" s="742" t="str">
        <f>IF(基本情報入力シート!C282="","",基本情報入力シート!C282)</f>
        <v/>
      </c>
      <c r="C243" s="750"/>
      <c r="D243" s="750"/>
      <c r="E243" s="750"/>
      <c r="F243" s="750"/>
      <c r="G243" s="750"/>
      <c r="H243" s="750"/>
      <c r="I243" s="761"/>
      <c r="J243" s="768" t="str">
        <f>IF(基本情報入力シート!M282="","",基本情報入力シート!M282)</f>
        <v/>
      </c>
      <c r="K243" s="768" t="str">
        <f>IF(基本情報入力シート!R282="","",基本情報入力シート!R282)</f>
        <v/>
      </c>
      <c r="L243" s="768" t="str">
        <f>IF(基本情報入力シート!W282="","",基本情報入力シート!W282)</f>
        <v/>
      </c>
      <c r="M243" s="785" t="str">
        <f>IF(基本情報入力シート!X282="","",基本情報入力シート!X282)</f>
        <v/>
      </c>
      <c r="N243" s="797" t="str">
        <f>IF(基本情報入力シート!Y282="","",基本情報入力シート!Y282)</f>
        <v/>
      </c>
      <c r="O243" s="931"/>
      <c r="P243" s="937"/>
      <c r="Q243" s="941"/>
      <c r="R243" s="948" t="str">
        <f>IFERROR(IF(OR('別紙様式3-2（４・５月）'!R245="",'別紙様式3-2（４・５月）'!Z245="ベア加算"),"",P243*VLOOKUP(N243,'【参考】数式用'!$AD$2:$AH$27,MATCH(O243,'【参考】数式用'!$K$4:$N$4,0)+1,0)),"")</f>
        <v/>
      </c>
      <c r="S243" s="951"/>
      <c r="T243" s="955"/>
      <c r="U243" s="960"/>
      <c r="V243" s="965" t="str">
        <f>IFERROR(IF(AND('別紙様式3-2（４・５月）'!O245="",O243&lt;&gt;""),P243,P243*VLOOKUP(AF243,'【参考】数式用4'!$DC$3:$DZ$106,MATCH(N243,'【参考】数式用4'!$DC$2:$DZ$2,0))),"")</f>
        <v/>
      </c>
      <c r="W243" s="972"/>
      <c r="X243" s="937"/>
      <c r="Y243" s="948" t="str">
        <f>IFERROR(IF(OR('別紙様式3-2（４・５月）'!R245="",'別紙様式3-2（４・５月）'!Z245="ベア加算"),"",X243*VLOOKUP(N243,'【参考】数式用'!$AD$2:$AH$27,MATCH(W243,'【参考】数式用'!$K$4:$N$4,0)+1,0)),"")</f>
        <v/>
      </c>
      <c r="Z243" s="948"/>
      <c r="AA243" s="951"/>
      <c r="AB243" s="955"/>
      <c r="AC243" s="996" t="str">
        <f>IFERROR(IF(AND('別紙様式3-2（４・５月）'!O245="",W243&lt;&gt;"",W243&lt;&gt;"―"),X243,X243*VLOOKUP(AG243,'【参考】数式用4'!$DC$3:$DZ$106,MATCH(N243,'【参考】数式用4'!$DC$2:$DZ$2,0))),"")</f>
        <v/>
      </c>
      <c r="AD243" s="998" t="str">
        <f t="shared" si="6"/>
        <v/>
      </c>
      <c r="AE243" s="884" t="str">
        <f t="shared" si="7"/>
        <v/>
      </c>
      <c r="AF243" s="999" t="str">
        <f>IF(O243="","",'別紙様式3-2（４・５月）'!O245&amp;'別紙様式3-2（４・５月）'!P245&amp;'別紙様式3-2（４・５月）'!Q245&amp;"から"&amp;O243)</f>
        <v/>
      </c>
      <c r="AG243" s="999" t="str">
        <f>IF(OR(W243="",W243="―"),"",'別紙様式3-2（４・５月）'!O245&amp;'別紙様式3-2（４・５月）'!P245&amp;'別紙様式3-2（４・５月）'!Q245&amp;"から"&amp;W243)</f>
        <v/>
      </c>
    </row>
    <row r="244" spans="1:33" ht="24.9" customHeight="1">
      <c r="A244" s="894">
        <v>231</v>
      </c>
      <c r="B244" s="742" t="str">
        <f>IF(基本情報入力シート!C283="","",基本情報入力シート!C283)</f>
        <v/>
      </c>
      <c r="C244" s="750"/>
      <c r="D244" s="750"/>
      <c r="E244" s="750"/>
      <c r="F244" s="750"/>
      <c r="G244" s="750"/>
      <c r="H244" s="750"/>
      <c r="I244" s="761"/>
      <c r="J244" s="768" t="str">
        <f>IF(基本情報入力シート!M283="","",基本情報入力シート!M283)</f>
        <v/>
      </c>
      <c r="K244" s="768" t="str">
        <f>IF(基本情報入力シート!R283="","",基本情報入力シート!R283)</f>
        <v/>
      </c>
      <c r="L244" s="768" t="str">
        <f>IF(基本情報入力シート!W283="","",基本情報入力シート!W283)</f>
        <v/>
      </c>
      <c r="M244" s="785" t="str">
        <f>IF(基本情報入力シート!X283="","",基本情報入力シート!X283)</f>
        <v/>
      </c>
      <c r="N244" s="797" t="str">
        <f>IF(基本情報入力シート!Y283="","",基本情報入力シート!Y283)</f>
        <v/>
      </c>
      <c r="O244" s="931"/>
      <c r="P244" s="937"/>
      <c r="Q244" s="941"/>
      <c r="R244" s="948" t="str">
        <f>IFERROR(IF(OR('別紙様式3-2（４・５月）'!R246="",'別紙様式3-2（４・５月）'!Z246="ベア加算"),"",P244*VLOOKUP(N244,'【参考】数式用'!$AD$2:$AH$27,MATCH(O244,'【参考】数式用'!$K$4:$N$4,0)+1,0)),"")</f>
        <v/>
      </c>
      <c r="S244" s="951"/>
      <c r="T244" s="955"/>
      <c r="U244" s="960"/>
      <c r="V244" s="965" t="str">
        <f>IFERROR(IF(AND('別紙様式3-2（４・５月）'!O246="",O244&lt;&gt;""),P244,P244*VLOOKUP(AF244,'【参考】数式用4'!$DC$3:$DZ$106,MATCH(N244,'【参考】数式用4'!$DC$2:$DZ$2,0))),"")</f>
        <v/>
      </c>
      <c r="W244" s="972"/>
      <c r="X244" s="937"/>
      <c r="Y244" s="948" t="str">
        <f>IFERROR(IF(OR('別紙様式3-2（４・５月）'!R246="",'別紙様式3-2（４・５月）'!Z246="ベア加算"),"",X244*VLOOKUP(N244,'【参考】数式用'!$AD$2:$AH$27,MATCH(W244,'【参考】数式用'!$K$4:$N$4,0)+1,0)),"")</f>
        <v/>
      </c>
      <c r="Z244" s="948"/>
      <c r="AA244" s="951"/>
      <c r="AB244" s="955"/>
      <c r="AC244" s="996" t="str">
        <f>IFERROR(IF(AND('別紙様式3-2（４・５月）'!O246="",W244&lt;&gt;"",W244&lt;&gt;"―"),X244,X244*VLOOKUP(AG244,'【参考】数式用4'!$DC$3:$DZ$106,MATCH(N244,'【参考】数式用4'!$DC$2:$DZ$2,0))),"")</f>
        <v/>
      </c>
      <c r="AD244" s="998" t="str">
        <f t="shared" si="6"/>
        <v/>
      </c>
      <c r="AE244" s="884" t="str">
        <f t="shared" si="7"/>
        <v/>
      </c>
      <c r="AF244" s="999" t="str">
        <f>IF(O244="","",'別紙様式3-2（４・５月）'!O246&amp;'別紙様式3-2（４・５月）'!P246&amp;'別紙様式3-2（４・５月）'!Q246&amp;"から"&amp;O244)</f>
        <v/>
      </c>
      <c r="AG244" s="999" t="str">
        <f>IF(OR(W244="",W244="―"),"",'別紙様式3-2（４・５月）'!O246&amp;'別紙様式3-2（４・５月）'!P246&amp;'別紙様式3-2（４・５月）'!Q246&amp;"から"&amp;W244)</f>
        <v/>
      </c>
    </row>
    <row r="245" spans="1:33" ht="24.9" customHeight="1">
      <c r="A245" s="894">
        <v>232</v>
      </c>
      <c r="B245" s="742" t="str">
        <f>IF(基本情報入力シート!C284="","",基本情報入力シート!C284)</f>
        <v/>
      </c>
      <c r="C245" s="750"/>
      <c r="D245" s="750"/>
      <c r="E245" s="750"/>
      <c r="F245" s="750"/>
      <c r="G245" s="750"/>
      <c r="H245" s="750"/>
      <c r="I245" s="761"/>
      <c r="J245" s="768" t="str">
        <f>IF(基本情報入力シート!M284="","",基本情報入力シート!M284)</f>
        <v/>
      </c>
      <c r="K245" s="768" t="str">
        <f>IF(基本情報入力シート!R284="","",基本情報入力シート!R284)</f>
        <v/>
      </c>
      <c r="L245" s="768" t="str">
        <f>IF(基本情報入力シート!W284="","",基本情報入力シート!W284)</f>
        <v/>
      </c>
      <c r="M245" s="785" t="str">
        <f>IF(基本情報入力シート!X284="","",基本情報入力シート!X284)</f>
        <v/>
      </c>
      <c r="N245" s="797" t="str">
        <f>IF(基本情報入力シート!Y284="","",基本情報入力シート!Y284)</f>
        <v/>
      </c>
      <c r="O245" s="931"/>
      <c r="P245" s="937"/>
      <c r="Q245" s="941"/>
      <c r="R245" s="948" t="str">
        <f>IFERROR(IF(OR('別紙様式3-2（４・５月）'!R247="",'別紙様式3-2（４・５月）'!Z247="ベア加算"),"",P245*VLOOKUP(N245,'【参考】数式用'!$AD$2:$AH$27,MATCH(O245,'【参考】数式用'!$K$4:$N$4,0)+1,0)),"")</f>
        <v/>
      </c>
      <c r="S245" s="951"/>
      <c r="T245" s="955"/>
      <c r="U245" s="960"/>
      <c r="V245" s="965" t="str">
        <f>IFERROR(IF(AND('別紙様式3-2（４・５月）'!O247="",O245&lt;&gt;""),P245,P245*VLOOKUP(AF245,'【参考】数式用4'!$DC$3:$DZ$106,MATCH(N245,'【参考】数式用4'!$DC$2:$DZ$2,0))),"")</f>
        <v/>
      </c>
      <c r="W245" s="972"/>
      <c r="X245" s="937"/>
      <c r="Y245" s="948" t="str">
        <f>IFERROR(IF(OR('別紙様式3-2（４・５月）'!R247="",'別紙様式3-2（４・５月）'!Z247="ベア加算"),"",X245*VLOOKUP(N245,'【参考】数式用'!$AD$2:$AH$27,MATCH(W245,'【参考】数式用'!$K$4:$N$4,0)+1,0)),"")</f>
        <v/>
      </c>
      <c r="Z245" s="948"/>
      <c r="AA245" s="951"/>
      <c r="AB245" s="955"/>
      <c r="AC245" s="996" t="str">
        <f>IFERROR(IF(AND('別紙様式3-2（４・５月）'!O247="",W245&lt;&gt;"",W245&lt;&gt;"―"),X245,X245*VLOOKUP(AG245,'【参考】数式用4'!$DC$3:$DZ$106,MATCH(N245,'【参考】数式用4'!$DC$2:$DZ$2,0))),"")</f>
        <v/>
      </c>
      <c r="AD245" s="998" t="str">
        <f t="shared" si="6"/>
        <v/>
      </c>
      <c r="AE245" s="884" t="str">
        <f t="shared" si="7"/>
        <v/>
      </c>
      <c r="AF245" s="999" t="str">
        <f>IF(O245="","",'別紙様式3-2（４・５月）'!O247&amp;'別紙様式3-2（４・５月）'!P247&amp;'別紙様式3-2（４・５月）'!Q247&amp;"から"&amp;O245)</f>
        <v/>
      </c>
      <c r="AG245" s="999" t="str">
        <f>IF(OR(W245="",W245="―"),"",'別紙様式3-2（４・５月）'!O247&amp;'別紙様式3-2（４・５月）'!P247&amp;'別紙様式3-2（４・５月）'!Q247&amp;"から"&amp;W245)</f>
        <v/>
      </c>
    </row>
    <row r="246" spans="1:33" ht="24.9" customHeight="1">
      <c r="A246" s="894">
        <v>233</v>
      </c>
      <c r="B246" s="742" t="str">
        <f>IF(基本情報入力シート!C285="","",基本情報入力シート!C285)</f>
        <v/>
      </c>
      <c r="C246" s="750"/>
      <c r="D246" s="750"/>
      <c r="E246" s="750"/>
      <c r="F246" s="750"/>
      <c r="G246" s="750"/>
      <c r="H246" s="750"/>
      <c r="I246" s="761"/>
      <c r="J246" s="768" t="str">
        <f>IF(基本情報入力シート!M285="","",基本情報入力シート!M285)</f>
        <v/>
      </c>
      <c r="K246" s="768" t="str">
        <f>IF(基本情報入力シート!R285="","",基本情報入力シート!R285)</f>
        <v/>
      </c>
      <c r="L246" s="768" t="str">
        <f>IF(基本情報入力シート!W285="","",基本情報入力シート!W285)</f>
        <v/>
      </c>
      <c r="M246" s="785" t="str">
        <f>IF(基本情報入力シート!X285="","",基本情報入力シート!X285)</f>
        <v/>
      </c>
      <c r="N246" s="797" t="str">
        <f>IF(基本情報入力シート!Y285="","",基本情報入力シート!Y285)</f>
        <v/>
      </c>
      <c r="O246" s="931"/>
      <c r="P246" s="937"/>
      <c r="Q246" s="941"/>
      <c r="R246" s="948" t="str">
        <f>IFERROR(IF(OR('別紙様式3-2（４・５月）'!R248="",'別紙様式3-2（４・５月）'!Z248="ベア加算"),"",P246*VLOOKUP(N246,'【参考】数式用'!$AD$2:$AH$27,MATCH(O246,'【参考】数式用'!$K$4:$N$4,0)+1,0)),"")</f>
        <v/>
      </c>
      <c r="S246" s="951"/>
      <c r="T246" s="955"/>
      <c r="U246" s="960"/>
      <c r="V246" s="965" t="str">
        <f>IFERROR(IF(AND('別紙様式3-2（４・５月）'!O248="",O246&lt;&gt;""),P246,P246*VLOOKUP(AF246,'【参考】数式用4'!$DC$3:$DZ$106,MATCH(N246,'【参考】数式用4'!$DC$2:$DZ$2,0))),"")</f>
        <v/>
      </c>
      <c r="W246" s="972"/>
      <c r="X246" s="937"/>
      <c r="Y246" s="948" t="str">
        <f>IFERROR(IF(OR('別紙様式3-2（４・５月）'!R248="",'別紙様式3-2（４・５月）'!Z248="ベア加算"),"",X246*VLOOKUP(N246,'【参考】数式用'!$AD$2:$AH$27,MATCH(W246,'【参考】数式用'!$K$4:$N$4,0)+1,0)),"")</f>
        <v/>
      </c>
      <c r="Z246" s="948"/>
      <c r="AA246" s="951"/>
      <c r="AB246" s="955"/>
      <c r="AC246" s="996" t="str">
        <f>IFERROR(IF(AND('別紙様式3-2（４・５月）'!O248="",W246&lt;&gt;"",W246&lt;&gt;"―"),X246,X246*VLOOKUP(AG246,'【参考】数式用4'!$DC$3:$DZ$106,MATCH(N246,'【参考】数式用4'!$DC$2:$DZ$2,0))),"")</f>
        <v/>
      </c>
      <c r="AD246" s="998" t="str">
        <f t="shared" si="6"/>
        <v/>
      </c>
      <c r="AE246" s="884" t="str">
        <f t="shared" si="7"/>
        <v/>
      </c>
      <c r="AF246" s="999" t="str">
        <f>IF(O246="","",'別紙様式3-2（４・５月）'!O248&amp;'別紙様式3-2（４・５月）'!P248&amp;'別紙様式3-2（４・５月）'!Q248&amp;"から"&amp;O246)</f>
        <v/>
      </c>
      <c r="AG246" s="999" t="str">
        <f>IF(OR(W246="",W246="―"),"",'別紙様式3-2（４・５月）'!O248&amp;'別紙様式3-2（４・５月）'!P248&amp;'別紙様式3-2（４・５月）'!Q248&amp;"から"&amp;W246)</f>
        <v/>
      </c>
    </row>
    <row r="247" spans="1:33" ht="24.9" customHeight="1">
      <c r="A247" s="894">
        <v>234</v>
      </c>
      <c r="B247" s="742" t="str">
        <f>IF(基本情報入力シート!C286="","",基本情報入力シート!C286)</f>
        <v/>
      </c>
      <c r="C247" s="750"/>
      <c r="D247" s="750"/>
      <c r="E247" s="750"/>
      <c r="F247" s="750"/>
      <c r="G247" s="750"/>
      <c r="H247" s="750"/>
      <c r="I247" s="761"/>
      <c r="J247" s="768" t="str">
        <f>IF(基本情報入力シート!M286="","",基本情報入力シート!M286)</f>
        <v/>
      </c>
      <c r="K247" s="768" t="str">
        <f>IF(基本情報入力シート!R286="","",基本情報入力シート!R286)</f>
        <v/>
      </c>
      <c r="L247" s="768" t="str">
        <f>IF(基本情報入力シート!W286="","",基本情報入力シート!W286)</f>
        <v/>
      </c>
      <c r="M247" s="785" t="str">
        <f>IF(基本情報入力シート!X286="","",基本情報入力シート!X286)</f>
        <v/>
      </c>
      <c r="N247" s="797" t="str">
        <f>IF(基本情報入力シート!Y286="","",基本情報入力シート!Y286)</f>
        <v/>
      </c>
      <c r="O247" s="931"/>
      <c r="P247" s="937"/>
      <c r="Q247" s="941"/>
      <c r="R247" s="948" t="str">
        <f>IFERROR(IF(OR('別紙様式3-2（４・５月）'!R249="",'別紙様式3-2（４・５月）'!Z249="ベア加算"),"",P247*VLOOKUP(N247,'【参考】数式用'!$AD$2:$AH$27,MATCH(O247,'【参考】数式用'!$K$4:$N$4,0)+1,0)),"")</f>
        <v/>
      </c>
      <c r="S247" s="951"/>
      <c r="T247" s="955"/>
      <c r="U247" s="960"/>
      <c r="V247" s="965" t="str">
        <f>IFERROR(IF(AND('別紙様式3-2（４・５月）'!O249="",O247&lt;&gt;""),P247,P247*VLOOKUP(AF247,'【参考】数式用4'!$DC$3:$DZ$106,MATCH(N247,'【参考】数式用4'!$DC$2:$DZ$2,0))),"")</f>
        <v/>
      </c>
      <c r="W247" s="972"/>
      <c r="X247" s="937"/>
      <c r="Y247" s="948" t="str">
        <f>IFERROR(IF(OR('別紙様式3-2（４・５月）'!R249="",'別紙様式3-2（４・５月）'!Z249="ベア加算"),"",X247*VLOOKUP(N247,'【参考】数式用'!$AD$2:$AH$27,MATCH(W247,'【参考】数式用'!$K$4:$N$4,0)+1,0)),"")</f>
        <v/>
      </c>
      <c r="Z247" s="948"/>
      <c r="AA247" s="951"/>
      <c r="AB247" s="955"/>
      <c r="AC247" s="996" t="str">
        <f>IFERROR(IF(AND('別紙様式3-2（４・５月）'!O249="",W247&lt;&gt;"",W247&lt;&gt;"―"),X247,X247*VLOOKUP(AG247,'【参考】数式用4'!$DC$3:$DZ$106,MATCH(N247,'【参考】数式用4'!$DC$2:$DZ$2,0))),"")</f>
        <v/>
      </c>
      <c r="AD247" s="998" t="str">
        <f t="shared" si="6"/>
        <v/>
      </c>
      <c r="AE247" s="884" t="str">
        <f t="shared" si="7"/>
        <v/>
      </c>
      <c r="AF247" s="999" t="str">
        <f>IF(O247="","",'別紙様式3-2（４・５月）'!O249&amp;'別紙様式3-2（４・５月）'!P249&amp;'別紙様式3-2（４・５月）'!Q249&amp;"から"&amp;O247)</f>
        <v/>
      </c>
      <c r="AG247" s="999" t="str">
        <f>IF(OR(W247="",W247="―"),"",'別紙様式3-2（４・５月）'!O249&amp;'別紙様式3-2（４・５月）'!P249&amp;'別紙様式3-2（４・５月）'!Q249&amp;"から"&amp;W247)</f>
        <v/>
      </c>
    </row>
    <row r="248" spans="1:33" ht="24.9" customHeight="1">
      <c r="A248" s="894">
        <v>235</v>
      </c>
      <c r="B248" s="742" t="str">
        <f>IF(基本情報入力シート!C287="","",基本情報入力シート!C287)</f>
        <v/>
      </c>
      <c r="C248" s="750"/>
      <c r="D248" s="750"/>
      <c r="E248" s="750"/>
      <c r="F248" s="750"/>
      <c r="G248" s="750"/>
      <c r="H248" s="750"/>
      <c r="I248" s="761"/>
      <c r="J248" s="768" t="str">
        <f>IF(基本情報入力シート!M287="","",基本情報入力シート!M287)</f>
        <v/>
      </c>
      <c r="K248" s="768" t="str">
        <f>IF(基本情報入力シート!R287="","",基本情報入力シート!R287)</f>
        <v/>
      </c>
      <c r="L248" s="768" t="str">
        <f>IF(基本情報入力シート!W287="","",基本情報入力シート!W287)</f>
        <v/>
      </c>
      <c r="M248" s="785" t="str">
        <f>IF(基本情報入力シート!X287="","",基本情報入力シート!X287)</f>
        <v/>
      </c>
      <c r="N248" s="797" t="str">
        <f>IF(基本情報入力シート!Y287="","",基本情報入力シート!Y287)</f>
        <v/>
      </c>
      <c r="O248" s="931"/>
      <c r="P248" s="937"/>
      <c r="Q248" s="941"/>
      <c r="R248" s="948" t="str">
        <f>IFERROR(IF(OR('別紙様式3-2（４・５月）'!R250="",'別紙様式3-2（４・５月）'!Z250="ベア加算"),"",P248*VLOOKUP(N248,'【参考】数式用'!$AD$2:$AH$27,MATCH(O248,'【参考】数式用'!$K$4:$N$4,0)+1,0)),"")</f>
        <v/>
      </c>
      <c r="S248" s="951"/>
      <c r="T248" s="955"/>
      <c r="U248" s="960"/>
      <c r="V248" s="965" t="str">
        <f>IFERROR(IF(AND('別紙様式3-2（４・５月）'!O250="",O248&lt;&gt;""),P248,P248*VLOOKUP(AF248,'【参考】数式用4'!$DC$3:$DZ$106,MATCH(N248,'【参考】数式用4'!$DC$2:$DZ$2,0))),"")</f>
        <v/>
      </c>
      <c r="W248" s="972"/>
      <c r="X248" s="937"/>
      <c r="Y248" s="948" t="str">
        <f>IFERROR(IF(OR('別紙様式3-2（４・５月）'!R250="",'別紙様式3-2（４・５月）'!Z250="ベア加算"),"",X248*VLOOKUP(N248,'【参考】数式用'!$AD$2:$AH$27,MATCH(W248,'【参考】数式用'!$K$4:$N$4,0)+1,0)),"")</f>
        <v/>
      </c>
      <c r="Z248" s="948"/>
      <c r="AA248" s="951"/>
      <c r="AB248" s="955"/>
      <c r="AC248" s="996" t="str">
        <f>IFERROR(IF(AND('別紙様式3-2（４・５月）'!O250="",W248&lt;&gt;"",W248&lt;&gt;"―"),X248,X248*VLOOKUP(AG248,'【参考】数式用4'!$DC$3:$DZ$106,MATCH(N248,'【参考】数式用4'!$DC$2:$DZ$2,0))),"")</f>
        <v/>
      </c>
      <c r="AD248" s="998" t="str">
        <f t="shared" si="6"/>
        <v/>
      </c>
      <c r="AE248" s="884" t="str">
        <f t="shared" si="7"/>
        <v/>
      </c>
      <c r="AF248" s="999" t="str">
        <f>IF(O248="","",'別紙様式3-2（４・５月）'!O250&amp;'別紙様式3-2（４・５月）'!P250&amp;'別紙様式3-2（４・５月）'!Q250&amp;"から"&amp;O248)</f>
        <v/>
      </c>
      <c r="AG248" s="999" t="str">
        <f>IF(OR(W248="",W248="―"),"",'別紙様式3-2（４・５月）'!O250&amp;'別紙様式3-2（４・５月）'!P250&amp;'別紙様式3-2（４・５月）'!Q250&amp;"から"&amp;W248)</f>
        <v/>
      </c>
    </row>
    <row r="249" spans="1:33" ht="24.9" customHeight="1">
      <c r="A249" s="894">
        <v>236</v>
      </c>
      <c r="B249" s="742" t="str">
        <f>IF(基本情報入力シート!C288="","",基本情報入力シート!C288)</f>
        <v/>
      </c>
      <c r="C249" s="750"/>
      <c r="D249" s="750"/>
      <c r="E249" s="750"/>
      <c r="F249" s="750"/>
      <c r="G249" s="750"/>
      <c r="H249" s="750"/>
      <c r="I249" s="761"/>
      <c r="J249" s="768" t="str">
        <f>IF(基本情報入力シート!M288="","",基本情報入力シート!M288)</f>
        <v/>
      </c>
      <c r="K249" s="768" t="str">
        <f>IF(基本情報入力シート!R288="","",基本情報入力シート!R288)</f>
        <v/>
      </c>
      <c r="L249" s="768" t="str">
        <f>IF(基本情報入力シート!W288="","",基本情報入力シート!W288)</f>
        <v/>
      </c>
      <c r="M249" s="785" t="str">
        <f>IF(基本情報入力シート!X288="","",基本情報入力シート!X288)</f>
        <v/>
      </c>
      <c r="N249" s="797" t="str">
        <f>IF(基本情報入力シート!Y288="","",基本情報入力シート!Y288)</f>
        <v/>
      </c>
      <c r="O249" s="931"/>
      <c r="P249" s="937"/>
      <c r="Q249" s="941"/>
      <c r="R249" s="948" t="str">
        <f>IFERROR(IF(OR('別紙様式3-2（４・５月）'!R251="",'別紙様式3-2（４・５月）'!Z251="ベア加算"),"",P249*VLOOKUP(N249,'【参考】数式用'!$AD$2:$AH$27,MATCH(O249,'【参考】数式用'!$K$4:$N$4,0)+1,0)),"")</f>
        <v/>
      </c>
      <c r="S249" s="951"/>
      <c r="T249" s="955"/>
      <c r="U249" s="960"/>
      <c r="V249" s="965" t="str">
        <f>IFERROR(IF(AND('別紙様式3-2（４・５月）'!O251="",O249&lt;&gt;""),P249,P249*VLOOKUP(AF249,'【参考】数式用4'!$DC$3:$DZ$106,MATCH(N249,'【参考】数式用4'!$DC$2:$DZ$2,0))),"")</f>
        <v/>
      </c>
      <c r="W249" s="972"/>
      <c r="X249" s="937"/>
      <c r="Y249" s="948" t="str">
        <f>IFERROR(IF(OR('別紙様式3-2（４・５月）'!R251="",'別紙様式3-2（４・５月）'!Z251="ベア加算"),"",X249*VLOOKUP(N249,'【参考】数式用'!$AD$2:$AH$27,MATCH(W249,'【参考】数式用'!$K$4:$N$4,0)+1,0)),"")</f>
        <v/>
      </c>
      <c r="Z249" s="948"/>
      <c r="AA249" s="951"/>
      <c r="AB249" s="955"/>
      <c r="AC249" s="996" t="str">
        <f>IFERROR(IF(AND('別紙様式3-2（４・５月）'!O251="",W249&lt;&gt;"",W249&lt;&gt;"―"),X249,X249*VLOOKUP(AG249,'【参考】数式用4'!$DC$3:$DZ$106,MATCH(N249,'【参考】数式用4'!$DC$2:$DZ$2,0))),"")</f>
        <v/>
      </c>
      <c r="AD249" s="998" t="str">
        <f t="shared" si="6"/>
        <v/>
      </c>
      <c r="AE249" s="884" t="str">
        <f t="shared" si="7"/>
        <v/>
      </c>
      <c r="AF249" s="999" t="str">
        <f>IF(O249="","",'別紙様式3-2（４・５月）'!O251&amp;'別紙様式3-2（４・５月）'!P251&amp;'別紙様式3-2（４・５月）'!Q251&amp;"から"&amp;O249)</f>
        <v/>
      </c>
      <c r="AG249" s="999" t="str">
        <f>IF(OR(W249="",W249="―"),"",'別紙様式3-2（４・５月）'!O251&amp;'別紙様式3-2（４・５月）'!P251&amp;'別紙様式3-2（４・５月）'!Q251&amp;"から"&amp;W249)</f>
        <v/>
      </c>
    </row>
    <row r="250" spans="1:33" ht="24.9" customHeight="1">
      <c r="A250" s="894">
        <v>237</v>
      </c>
      <c r="B250" s="742" t="str">
        <f>IF(基本情報入力シート!C289="","",基本情報入力シート!C289)</f>
        <v/>
      </c>
      <c r="C250" s="750"/>
      <c r="D250" s="750"/>
      <c r="E250" s="750"/>
      <c r="F250" s="750"/>
      <c r="G250" s="750"/>
      <c r="H250" s="750"/>
      <c r="I250" s="761"/>
      <c r="J250" s="768" t="str">
        <f>IF(基本情報入力シート!M289="","",基本情報入力シート!M289)</f>
        <v/>
      </c>
      <c r="K250" s="768" t="str">
        <f>IF(基本情報入力シート!R289="","",基本情報入力シート!R289)</f>
        <v/>
      </c>
      <c r="L250" s="768" t="str">
        <f>IF(基本情報入力シート!W289="","",基本情報入力シート!W289)</f>
        <v/>
      </c>
      <c r="M250" s="785" t="str">
        <f>IF(基本情報入力シート!X289="","",基本情報入力シート!X289)</f>
        <v/>
      </c>
      <c r="N250" s="797" t="str">
        <f>IF(基本情報入力シート!Y289="","",基本情報入力シート!Y289)</f>
        <v/>
      </c>
      <c r="O250" s="931"/>
      <c r="P250" s="937"/>
      <c r="Q250" s="941"/>
      <c r="R250" s="948" t="str">
        <f>IFERROR(IF(OR('別紙様式3-2（４・５月）'!R252="",'別紙様式3-2（４・５月）'!Z252="ベア加算"),"",P250*VLOOKUP(N250,'【参考】数式用'!$AD$2:$AH$27,MATCH(O250,'【参考】数式用'!$K$4:$N$4,0)+1,0)),"")</f>
        <v/>
      </c>
      <c r="S250" s="951"/>
      <c r="T250" s="955"/>
      <c r="U250" s="960"/>
      <c r="V250" s="965" t="str">
        <f>IFERROR(IF(AND('別紙様式3-2（４・５月）'!O252="",O250&lt;&gt;""),P250,P250*VLOOKUP(AF250,'【参考】数式用4'!$DC$3:$DZ$106,MATCH(N250,'【参考】数式用4'!$DC$2:$DZ$2,0))),"")</f>
        <v/>
      </c>
      <c r="W250" s="972"/>
      <c r="X250" s="937"/>
      <c r="Y250" s="948" t="str">
        <f>IFERROR(IF(OR('別紙様式3-2（４・５月）'!R252="",'別紙様式3-2（４・５月）'!Z252="ベア加算"),"",X250*VLOOKUP(N250,'【参考】数式用'!$AD$2:$AH$27,MATCH(W250,'【参考】数式用'!$K$4:$N$4,0)+1,0)),"")</f>
        <v/>
      </c>
      <c r="Z250" s="948"/>
      <c r="AA250" s="951"/>
      <c r="AB250" s="955"/>
      <c r="AC250" s="996" t="str">
        <f>IFERROR(IF(AND('別紙様式3-2（４・５月）'!O252="",W250&lt;&gt;"",W250&lt;&gt;"―"),X250,X250*VLOOKUP(AG250,'【参考】数式用4'!$DC$3:$DZ$106,MATCH(N250,'【参考】数式用4'!$DC$2:$DZ$2,0))),"")</f>
        <v/>
      </c>
      <c r="AD250" s="998" t="str">
        <f t="shared" si="6"/>
        <v/>
      </c>
      <c r="AE250" s="884" t="str">
        <f t="shared" si="7"/>
        <v/>
      </c>
      <c r="AF250" s="999" t="str">
        <f>IF(O250="","",'別紙様式3-2（４・５月）'!O252&amp;'別紙様式3-2（４・５月）'!P252&amp;'別紙様式3-2（４・５月）'!Q252&amp;"から"&amp;O250)</f>
        <v/>
      </c>
      <c r="AG250" s="999" t="str">
        <f>IF(OR(W250="",W250="―"),"",'別紙様式3-2（４・５月）'!O252&amp;'別紙様式3-2（４・５月）'!P252&amp;'別紙様式3-2（４・５月）'!Q252&amp;"から"&amp;W250)</f>
        <v/>
      </c>
    </row>
    <row r="251" spans="1:33" ht="24.9" customHeight="1">
      <c r="A251" s="894">
        <v>238</v>
      </c>
      <c r="B251" s="742" t="str">
        <f>IF(基本情報入力シート!C290="","",基本情報入力シート!C290)</f>
        <v/>
      </c>
      <c r="C251" s="750"/>
      <c r="D251" s="750"/>
      <c r="E251" s="750"/>
      <c r="F251" s="750"/>
      <c r="G251" s="750"/>
      <c r="H251" s="750"/>
      <c r="I251" s="761"/>
      <c r="J251" s="768" t="str">
        <f>IF(基本情報入力シート!M290="","",基本情報入力シート!M290)</f>
        <v/>
      </c>
      <c r="K251" s="768" t="str">
        <f>IF(基本情報入力シート!R290="","",基本情報入力シート!R290)</f>
        <v/>
      </c>
      <c r="L251" s="768" t="str">
        <f>IF(基本情報入力シート!W290="","",基本情報入力シート!W290)</f>
        <v/>
      </c>
      <c r="M251" s="785" t="str">
        <f>IF(基本情報入力シート!X290="","",基本情報入力シート!X290)</f>
        <v/>
      </c>
      <c r="N251" s="797" t="str">
        <f>IF(基本情報入力シート!Y290="","",基本情報入力シート!Y290)</f>
        <v/>
      </c>
      <c r="O251" s="931"/>
      <c r="P251" s="937"/>
      <c r="Q251" s="941"/>
      <c r="R251" s="948" t="str">
        <f>IFERROR(IF(OR('別紙様式3-2（４・５月）'!R253="",'別紙様式3-2（４・５月）'!Z253="ベア加算"),"",P251*VLOOKUP(N251,'【参考】数式用'!$AD$2:$AH$27,MATCH(O251,'【参考】数式用'!$K$4:$N$4,0)+1,0)),"")</f>
        <v/>
      </c>
      <c r="S251" s="951"/>
      <c r="T251" s="955"/>
      <c r="U251" s="960"/>
      <c r="V251" s="965" t="str">
        <f>IFERROR(IF(AND('別紙様式3-2（４・５月）'!O253="",O251&lt;&gt;""),P251,P251*VLOOKUP(AF251,'【参考】数式用4'!$DC$3:$DZ$106,MATCH(N251,'【参考】数式用4'!$DC$2:$DZ$2,0))),"")</f>
        <v/>
      </c>
      <c r="W251" s="972"/>
      <c r="X251" s="937"/>
      <c r="Y251" s="948" t="str">
        <f>IFERROR(IF(OR('別紙様式3-2（４・５月）'!R253="",'別紙様式3-2（４・５月）'!Z253="ベア加算"),"",X251*VLOOKUP(N251,'【参考】数式用'!$AD$2:$AH$27,MATCH(W251,'【参考】数式用'!$K$4:$N$4,0)+1,0)),"")</f>
        <v/>
      </c>
      <c r="Z251" s="948"/>
      <c r="AA251" s="951"/>
      <c r="AB251" s="955"/>
      <c r="AC251" s="996" t="str">
        <f>IFERROR(IF(AND('別紙様式3-2（４・５月）'!O253="",W251&lt;&gt;"",W251&lt;&gt;"―"),X251,X251*VLOOKUP(AG251,'【参考】数式用4'!$DC$3:$DZ$106,MATCH(N251,'【参考】数式用4'!$DC$2:$DZ$2,0))),"")</f>
        <v/>
      </c>
      <c r="AD251" s="998" t="str">
        <f t="shared" si="6"/>
        <v/>
      </c>
      <c r="AE251" s="884" t="str">
        <f t="shared" si="7"/>
        <v/>
      </c>
      <c r="AF251" s="999" t="str">
        <f>IF(O251="","",'別紙様式3-2（４・５月）'!O253&amp;'別紙様式3-2（４・５月）'!P253&amp;'別紙様式3-2（４・５月）'!Q253&amp;"から"&amp;O251)</f>
        <v/>
      </c>
      <c r="AG251" s="999" t="str">
        <f>IF(OR(W251="",W251="―"),"",'別紙様式3-2（４・５月）'!O253&amp;'別紙様式3-2（４・５月）'!P253&amp;'別紙様式3-2（４・５月）'!Q253&amp;"から"&amp;W251)</f>
        <v/>
      </c>
    </row>
    <row r="252" spans="1:33" ht="24.9" customHeight="1">
      <c r="A252" s="894">
        <v>239</v>
      </c>
      <c r="B252" s="742" t="str">
        <f>IF(基本情報入力シート!C291="","",基本情報入力シート!C291)</f>
        <v/>
      </c>
      <c r="C252" s="750"/>
      <c r="D252" s="750"/>
      <c r="E252" s="750"/>
      <c r="F252" s="750"/>
      <c r="G252" s="750"/>
      <c r="H252" s="750"/>
      <c r="I252" s="761"/>
      <c r="J252" s="768" t="str">
        <f>IF(基本情報入力シート!M291="","",基本情報入力シート!M291)</f>
        <v/>
      </c>
      <c r="K252" s="768" t="str">
        <f>IF(基本情報入力シート!R291="","",基本情報入力シート!R291)</f>
        <v/>
      </c>
      <c r="L252" s="768" t="str">
        <f>IF(基本情報入力シート!W291="","",基本情報入力シート!W291)</f>
        <v/>
      </c>
      <c r="M252" s="785" t="str">
        <f>IF(基本情報入力シート!X291="","",基本情報入力シート!X291)</f>
        <v/>
      </c>
      <c r="N252" s="797" t="str">
        <f>IF(基本情報入力シート!Y291="","",基本情報入力シート!Y291)</f>
        <v/>
      </c>
      <c r="O252" s="931"/>
      <c r="P252" s="937"/>
      <c r="Q252" s="941"/>
      <c r="R252" s="948" t="str">
        <f>IFERROR(IF(OR('別紙様式3-2（４・５月）'!R254="",'別紙様式3-2（４・５月）'!Z254="ベア加算"),"",P252*VLOOKUP(N252,'【参考】数式用'!$AD$2:$AH$27,MATCH(O252,'【参考】数式用'!$K$4:$N$4,0)+1,0)),"")</f>
        <v/>
      </c>
      <c r="S252" s="951"/>
      <c r="T252" s="955"/>
      <c r="U252" s="960"/>
      <c r="V252" s="965" t="str">
        <f>IFERROR(IF(AND('別紙様式3-2（４・５月）'!O254="",O252&lt;&gt;""),P252,P252*VLOOKUP(AF252,'【参考】数式用4'!$DC$3:$DZ$106,MATCH(N252,'【参考】数式用4'!$DC$2:$DZ$2,0))),"")</f>
        <v/>
      </c>
      <c r="W252" s="972"/>
      <c r="X252" s="937"/>
      <c r="Y252" s="948" t="str">
        <f>IFERROR(IF(OR('別紙様式3-2（４・５月）'!R254="",'別紙様式3-2（４・５月）'!Z254="ベア加算"),"",X252*VLOOKUP(N252,'【参考】数式用'!$AD$2:$AH$27,MATCH(W252,'【参考】数式用'!$K$4:$N$4,0)+1,0)),"")</f>
        <v/>
      </c>
      <c r="Z252" s="948"/>
      <c r="AA252" s="951"/>
      <c r="AB252" s="955"/>
      <c r="AC252" s="996" t="str">
        <f>IFERROR(IF(AND('別紙様式3-2（４・５月）'!O254="",W252&lt;&gt;"",W252&lt;&gt;"―"),X252,X252*VLOOKUP(AG252,'【参考】数式用4'!$DC$3:$DZ$106,MATCH(N252,'【参考】数式用4'!$DC$2:$DZ$2,0))),"")</f>
        <v/>
      </c>
      <c r="AD252" s="998" t="str">
        <f t="shared" si="6"/>
        <v/>
      </c>
      <c r="AE252" s="884" t="str">
        <f t="shared" si="7"/>
        <v/>
      </c>
      <c r="AF252" s="999" t="str">
        <f>IF(O252="","",'別紙様式3-2（４・５月）'!O254&amp;'別紙様式3-2（４・５月）'!P254&amp;'別紙様式3-2（４・５月）'!Q254&amp;"から"&amp;O252)</f>
        <v/>
      </c>
      <c r="AG252" s="999" t="str">
        <f>IF(OR(W252="",W252="―"),"",'別紙様式3-2（４・５月）'!O254&amp;'別紙様式3-2（４・５月）'!P254&amp;'別紙様式3-2（４・５月）'!Q254&amp;"から"&amp;W252)</f>
        <v/>
      </c>
    </row>
    <row r="253" spans="1:33" ht="24.9" customHeight="1">
      <c r="A253" s="894">
        <v>240</v>
      </c>
      <c r="B253" s="742" t="str">
        <f>IF(基本情報入力シート!C292="","",基本情報入力シート!C292)</f>
        <v/>
      </c>
      <c r="C253" s="750"/>
      <c r="D253" s="750"/>
      <c r="E253" s="750"/>
      <c r="F253" s="750"/>
      <c r="G253" s="750"/>
      <c r="H253" s="750"/>
      <c r="I253" s="761"/>
      <c r="J253" s="768" t="str">
        <f>IF(基本情報入力シート!M292="","",基本情報入力シート!M292)</f>
        <v/>
      </c>
      <c r="K253" s="768" t="str">
        <f>IF(基本情報入力シート!R292="","",基本情報入力シート!R292)</f>
        <v/>
      </c>
      <c r="L253" s="768" t="str">
        <f>IF(基本情報入力シート!W292="","",基本情報入力シート!W292)</f>
        <v/>
      </c>
      <c r="M253" s="785" t="str">
        <f>IF(基本情報入力シート!X292="","",基本情報入力シート!X292)</f>
        <v/>
      </c>
      <c r="N253" s="797" t="str">
        <f>IF(基本情報入力シート!Y292="","",基本情報入力シート!Y292)</f>
        <v/>
      </c>
      <c r="O253" s="931"/>
      <c r="P253" s="937"/>
      <c r="Q253" s="941"/>
      <c r="R253" s="948" t="str">
        <f>IFERROR(IF(OR('別紙様式3-2（４・５月）'!R255="",'別紙様式3-2（４・５月）'!Z255="ベア加算"),"",P253*VLOOKUP(N253,'【参考】数式用'!$AD$2:$AH$27,MATCH(O253,'【参考】数式用'!$K$4:$N$4,0)+1,0)),"")</f>
        <v/>
      </c>
      <c r="S253" s="951"/>
      <c r="T253" s="955"/>
      <c r="U253" s="960"/>
      <c r="V253" s="965" t="str">
        <f>IFERROR(IF(AND('別紙様式3-2（４・５月）'!O255="",O253&lt;&gt;""),P253,P253*VLOOKUP(AF253,'【参考】数式用4'!$DC$3:$DZ$106,MATCH(N253,'【参考】数式用4'!$DC$2:$DZ$2,0))),"")</f>
        <v/>
      </c>
      <c r="W253" s="972"/>
      <c r="X253" s="937"/>
      <c r="Y253" s="948" t="str">
        <f>IFERROR(IF(OR('別紙様式3-2（４・５月）'!R255="",'別紙様式3-2（４・５月）'!Z255="ベア加算"),"",X253*VLOOKUP(N253,'【参考】数式用'!$AD$2:$AH$27,MATCH(W253,'【参考】数式用'!$K$4:$N$4,0)+1,0)),"")</f>
        <v/>
      </c>
      <c r="Z253" s="948"/>
      <c r="AA253" s="951"/>
      <c r="AB253" s="955"/>
      <c r="AC253" s="996" t="str">
        <f>IFERROR(IF(AND('別紙様式3-2（４・５月）'!O255="",W253&lt;&gt;"",W253&lt;&gt;"―"),X253,X253*VLOOKUP(AG253,'【参考】数式用4'!$DC$3:$DZ$106,MATCH(N253,'【参考】数式用4'!$DC$2:$DZ$2,0))),"")</f>
        <v/>
      </c>
      <c r="AD253" s="998" t="str">
        <f t="shared" si="6"/>
        <v/>
      </c>
      <c r="AE253" s="884" t="str">
        <f t="shared" si="7"/>
        <v/>
      </c>
      <c r="AF253" s="999" t="str">
        <f>IF(O253="","",'別紙様式3-2（４・５月）'!O255&amp;'別紙様式3-2（４・５月）'!P255&amp;'別紙様式3-2（４・５月）'!Q255&amp;"から"&amp;O253)</f>
        <v/>
      </c>
      <c r="AG253" s="999" t="str">
        <f>IF(OR(W253="",W253="―"),"",'別紙様式3-2（４・５月）'!O255&amp;'別紙様式3-2（４・５月）'!P255&amp;'別紙様式3-2（４・５月）'!Q255&amp;"から"&amp;W253)</f>
        <v/>
      </c>
    </row>
    <row r="254" spans="1:33" ht="24.9" customHeight="1">
      <c r="A254" s="894">
        <v>241</v>
      </c>
      <c r="B254" s="742" t="str">
        <f>IF(基本情報入力シート!C293="","",基本情報入力シート!C293)</f>
        <v/>
      </c>
      <c r="C254" s="750"/>
      <c r="D254" s="750"/>
      <c r="E254" s="750"/>
      <c r="F254" s="750"/>
      <c r="G254" s="750"/>
      <c r="H254" s="750"/>
      <c r="I254" s="761"/>
      <c r="J254" s="768" t="str">
        <f>IF(基本情報入力シート!M293="","",基本情報入力シート!M293)</f>
        <v/>
      </c>
      <c r="K254" s="768" t="str">
        <f>IF(基本情報入力シート!R293="","",基本情報入力シート!R293)</f>
        <v/>
      </c>
      <c r="L254" s="768" t="str">
        <f>IF(基本情報入力シート!W293="","",基本情報入力シート!W293)</f>
        <v/>
      </c>
      <c r="M254" s="785" t="str">
        <f>IF(基本情報入力シート!X293="","",基本情報入力シート!X293)</f>
        <v/>
      </c>
      <c r="N254" s="797" t="str">
        <f>IF(基本情報入力シート!Y293="","",基本情報入力シート!Y293)</f>
        <v/>
      </c>
      <c r="O254" s="931"/>
      <c r="P254" s="937"/>
      <c r="Q254" s="941"/>
      <c r="R254" s="948" t="str">
        <f>IFERROR(IF(OR('別紙様式3-2（４・５月）'!R256="",'別紙様式3-2（４・５月）'!Z256="ベア加算"),"",P254*VLOOKUP(N254,'【参考】数式用'!$AD$2:$AH$27,MATCH(O254,'【参考】数式用'!$K$4:$N$4,0)+1,0)),"")</f>
        <v/>
      </c>
      <c r="S254" s="951"/>
      <c r="T254" s="955"/>
      <c r="U254" s="960"/>
      <c r="V254" s="965" t="str">
        <f>IFERROR(IF(AND('別紙様式3-2（４・５月）'!O256="",O254&lt;&gt;""),P254,P254*VLOOKUP(AF254,'【参考】数式用4'!$DC$3:$DZ$106,MATCH(N254,'【参考】数式用4'!$DC$2:$DZ$2,0))),"")</f>
        <v/>
      </c>
      <c r="W254" s="972"/>
      <c r="X254" s="937"/>
      <c r="Y254" s="948" t="str">
        <f>IFERROR(IF(OR('別紙様式3-2（４・５月）'!R256="",'別紙様式3-2（４・５月）'!Z256="ベア加算"),"",X254*VLOOKUP(N254,'【参考】数式用'!$AD$2:$AH$27,MATCH(W254,'【参考】数式用'!$K$4:$N$4,0)+1,0)),"")</f>
        <v/>
      </c>
      <c r="Z254" s="948"/>
      <c r="AA254" s="951"/>
      <c r="AB254" s="955"/>
      <c r="AC254" s="996" t="str">
        <f>IFERROR(IF(AND('別紙様式3-2（４・５月）'!O256="",W254&lt;&gt;"",W254&lt;&gt;"―"),X254,X254*VLOOKUP(AG254,'【参考】数式用4'!$DC$3:$DZ$106,MATCH(N254,'【参考】数式用4'!$DC$2:$DZ$2,0))),"")</f>
        <v/>
      </c>
      <c r="AD254" s="998" t="str">
        <f t="shared" si="6"/>
        <v/>
      </c>
      <c r="AE254" s="884" t="str">
        <f t="shared" si="7"/>
        <v/>
      </c>
      <c r="AF254" s="999" t="str">
        <f>IF(O254="","",'別紙様式3-2（４・５月）'!O256&amp;'別紙様式3-2（４・５月）'!P256&amp;'別紙様式3-2（４・５月）'!Q256&amp;"から"&amp;O254)</f>
        <v/>
      </c>
      <c r="AG254" s="999" t="str">
        <f>IF(OR(W254="",W254="―"),"",'別紙様式3-2（４・５月）'!O256&amp;'別紙様式3-2（４・５月）'!P256&amp;'別紙様式3-2（４・５月）'!Q256&amp;"から"&amp;W254)</f>
        <v/>
      </c>
    </row>
    <row r="255" spans="1:33" ht="24.9" customHeight="1">
      <c r="A255" s="894">
        <v>242</v>
      </c>
      <c r="B255" s="742" t="str">
        <f>IF(基本情報入力シート!C294="","",基本情報入力シート!C294)</f>
        <v/>
      </c>
      <c r="C255" s="750"/>
      <c r="D255" s="750"/>
      <c r="E255" s="750"/>
      <c r="F255" s="750"/>
      <c r="G255" s="750"/>
      <c r="H255" s="750"/>
      <c r="I255" s="761"/>
      <c r="J255" s="768" t="str">
        <f>IF(基本情報入力シート!M294="","",基本情報入力シート!M294)</f>
        <v/>
      </c>
      <c r="K255" s="768" t="str">
        <f>IF(基本情報入力シート!R294="","",基本情報入力シート!R294)</f>
        <v/>
      </c>
      <c r="L255" s="768" t="str">
        <f>IF(基本情報入力シート!W294="","",基本情報入力シート!W294)</f>
        <v/>
      </c>
      <c r="M255" s="785" t="str">
        <f>IF(基本情報入力シート!X294="","",基本情報入力シート!X294)</f>
        <v/>
      </c>
      <c r="N255" s="797" t="str">
        <f>IF(基本情報入力シート!Y294="","",基本情報入力シート!Y294)</f>
        <v/>
      </c>
      <c r="O255" s="931"/>
      <c r="P255" s="937"/>
      <c r="Q255" s="941"/>
      <c r="R255" s="948" t="str">
        <f>IFERROR(IF(OR('別紙様式3-2（４・５月）'!R257="",'別紙様式3-2（４・５月）'!Z257="ベア加算"),"",P255*VLOOKUP(N255,'【参考】数式用'!$AD$2:$AH$27,MATCH(O255,'【参考】数式用'!$K$4:$N$4,0)+1,0)),"")</f>
        <v/>
      </c>
      <c r="S255" s="951"/>
      <c r="T255" s="955"/>
      <c r="U255" s="960"/>
      <c r="V255" s="965" t="str">
        <f>IFERROR(IF(AND('別紙様式3-2（４・５月）'!O257="",O255&lt;&gt;""),P255,P255*VLOOKUP(AF255,'【参考】数式用4'!$DC$3:$DZ$106,MATCH(N255,'【参考】数式用4'!$DC$2:$DZ$2,0))),"")</f>
        <v/>
      </c>
      <c r="W255" s="972"/>
      <c r="X255" s="937"/>
      <c r="Y255" s="948" t="str">
        <f>IFERROR(IF(OR('別紙様式3-2（４・５月）'!R257="",'別紙様式3-2（４・５月）'!Z257="ベア加算"),"",X255*VLOOKUP(N255,'【参考】数式用'!$AD$2:$AH$27,MATCH(W255,'【参考】数式用'!$K$4:$N$4,0)+1,0)),"")</f>
        <v/>
      </c>
      <c r="Z255" s="948"/>
      <c r="AA255" s="951"/>
      <c r="AB255" s="955"/>
      <c r="AC255" s="996" t="str">
        <f>IFERROR(IF(AND('別紙様式3-2（４・５月）'!O257="",W255&lt;&gt;"",W255&lt;&gt;"―"),X255,X255*VLOOKUP(AG255,'【参考】数式用4'!$DC$3:$DZ$106,MATCH(N255,'【参考】数式用4'!$DC$2:$DZ$2,0))),"")</f>
        <v/>
      </c>
      <c r="AD255" s="998" t="str">
        <f t="shared" si="6"/>
        <v/>
      </c>
      <c r="AE255" s="884" t="str">
        <f t="shared" si="7"/>
        <v/>
      </c>
      <c r="AF255" s="999" t="str">
        <f>IF(O255="","",'別紙様式3-2（４・５月）'!O257&amp;'別紙様式3-2（４・５月）'!P257&amp;'別紙様式3-2（４・５月）'!Q257&amp;"から"&amp;O255)</f>
        <v/>
      </c>
      <c r="AG255" s="999" t="str">
        <f>IF(OR(W255="",W255="―"),"",'別紙様式3-2（４・５月）'!O257&amp;'別紙様式3-2（４・５月）'!P257&amp;'別紙様式3-2（４・５月）'!Q257&amp;"から"&amp;W255)</f>
        <v/>
      </c>
    </row>
    <row r="256" spans="1:33" ht="24.9" customHeight="1">
      <c r="A256" s="894">
        <v>243</v>
      </c>
      <c r="B256" s="742" t="str">
        <f>IF(基本情報入力シート!C295="","",基本情報入力シート!C295)</f>
        <v/>
      </c>
      <c r="C256" s="750"/>
      <c r="D256" s="750"/>
      <c r="E256" s="750"/>
      <c r="F256" s="750"/>
      <c r="G256" s="750"/>
      <c r="H256" s="750"/>
      <c r="I256" s="761"/>
      <c r="J256" s="768" t="str">
        <f>IF(基本情報入力シート!M295="","",基本情報入力シート!M295)</f>
        <v/>
      </c>
      <c r="K256" s="768" t="str">
        <f>IF(基本情報入力シート!R295="","",基本情報入力シート!R295)</f>
        <v/>
      </c>
      <c r="L256" s="768" t="str">
        <f>IF(基本情報入力シート!W295="","",基本情報入力シート!W295)</f>
        <v/>
      </c>
      <c r="M256" s="785" t="str">
        <f>IF(基本情報入力シート!X295="","",基本情報入力シート!X295)</f>
        <v/>
      </c>
      <c r="N256" s="797" t="str">
        <f>IF(基本情報入力シート!Y295="","",基本情報入力シート!Y295)</f>
        <v/>
      </c>
      <c r="O256" s="931"/>
      <c r="P256" s="937"/>
      <c r="Q256" s="941"/>
      <c r="R256" s="948" t="str">
        <f>IFERROR(IF(OR('別紙様式3-2（４・５月）'!R258="",'別紙様式3-2（４・５月）'!Z258="ベア加算"),"",P256*VLOOKUP(N256,'【参考】数式用'!$AD$2:$AH$27,MATCH(O256,'【参考】数式用'!$K$4:$N$4,0)+1,0)),"")</f>
        <v/>
      </c>
      <c r="S256" s="951"/>
      <c r="T256" s="955"/>
      <c r="U256" s="960"/>
      <c r="V256" s="965" t="str">
        <f>IFERROR(IF(AND('別紙様式3-2（４・５月）'!O258="",O256&lt;&gt;""),P256,P256*VLOOKUP(AF256,'【参考】数式用4'!$DC$3:$DZ$106,MATCH(N256,'【参考】数式用4'!$DC$2:$DZ$2,0))),"")</f>
        <v/>
      </c>
      <c r="W256" s="972"/>
      <c r="X256" s="937"/>
      <c r="Y256" s="948" t="str">
        <f>IFERROR(IF(OR('別紙様式3-2（４・５月）'!R258="",'別紙様式3-2（４・５月）'!Z258="ベア加算"),"",X256*VLOOKUP(N256,'【参考】数式用'!$AD$2:$AH$27,MATCH(W256,'【参考】数式用'!$K$4:$N$4,0)+1,0)),"")</f>
        <v/>
      </c>
      <c r="Z256" s="948"/>
      <c r="AA256" s="951"/>
      <c r="AB256" s="955"/>
      <c r="AC256" s="996" t="str">
        <f>IFERROR(IF(AND('別紙様式3-2（４・５月）'!O258="",W256&lt;&gt;"",W256&lt;&gt;"―"),X256,X256*VLOOKUP(AG256,'【参考】数式用4'!$DC$3:$DZ$106,MATCH(N256,'【参考】数式用4'!$DC$2:$DZ$2,0))),"")</f>
        <v/>
      </c>
      <c r="AD256" s="998" t="str">
        <f t="shared" si="6"/>
        <v/>
      </c>
      <c r="AE256" s="884" t="str">
        <f t="shared" si="7"/>
        <v/>
      </c>
      <c r="AF256" s="999" t="str">
        <f>IF(O256="","",'別紙様式3-2（４・５月）'!O258&amp;'別紙様式3-2（４・５月）'!P258&amp;'別紙様式3-2（４・５月）'!Q258&amp;"から"&amp;O256)</f>
        <v/>
      </c>
      <c r="AG256" s="999" t="str">
        <f>IF(OR(W256="",W256="―"),"",'別紙様式3-2（４・５月）'!O258&amp;'別紙様式3-2（４・５月）'!P258&amp;'別紙様式3-2（４・５月）'!Q258&amp;"から"&amp;W256)</f>
        <v/>
      </c>
    </row>
    <row r="257" spans="1:33" ht="24.9" customHeight="1">
      <c r="A257" s="894">
        <v>244</v>
      </c>
      <c r="B257" s="742" t="str">
        <f>IF(基本情報入力シート!C296="","",基本情報入力シート!C296)</f>
        <v/>
      </c>
      <c r="C257" s="750"/>
      <c r="D257" s="750"/>
      <c r="E257" s="750"/>
      <c r="F257" s="750"/>
      <c r="G257" s="750"/>
      <c r="H257" s="750"/>
      <c r="I257" s="761"/>
      <c r="J257" s="768" t="str">
        <f>IF(基本情報入力シート!M296="","",基本情報入力シート!M296)</f>
        <v/>
      </c>
      <c r="K257" s="768" t="str">
        <f>IF(基本情報入力シート!R296="","",基本情報入力シート!R296)</f>
        <v/>
      </c>
      <c r="L257" s="768" t="str">
        <f>IF(基本情報入力シート!W296="","",基本情報入力シート!W296)</f>
        <v/>
      </c>
      <c r="M257" s="785" t="str">
        <f>IF(基本情報入力シート!X296="","",基本情報入力シート!X296)</f>
        <v/>
      </c>
      <c r="N257" s="797" t="str">
        <f>IF(基本情報入力シート!Y296="","",基本情報入力シート!Y296)</f>
        <v/>
      </c>
      <c r="O257" s="931"/>
      <c r="P257" s="937"/>
      <c r="Q257" s="941"/>
      <c r="R257" s="948" t="str">
        <f>IFERROR(IF(OR('別紙様式3-2（４・５月）'!R259="",'別紙様式3-2（４・５月）'!Z259="ベア加算"),"",P257*VLOOKUP(N257,'【参考】数式用'!$AD$2:$AH$27,MATCH(O257,'【参考】数式用'!$K$4:$N$4,0)+1,0)),"")</f>
        <v/>
      </c>
      <c r="S257" s="951"/>
      <c r="T257" s="955"/>
      <c r="U257" s="960"/>
      <c r="V257" s="965" t="str">
        <f>IFERROR(IF(AND('別紙様式3-2（４・５月）'!O259="",O257&lt;&gt;""),P257,P257*VLOOKUP(AF257,'【参考】数式用4'!$DC$3:$DZ$106,MATCH(N257,'【参考】数式用4'!$DC$2:$DZ$2,0))),"")</f>
        <v/>
      </c>
      <c r="W257" s="972"/>
      <c r="X257" s="937"/>
      <c r="Y257" s="948" t="str">
        <f>IFERROR(IF(OR('別紙様式3-2（４・５月）'!R259="",'別紙様式3-2（４・５月）'!Z259="ベア加算"),"",X257*VLOOKUP(N257,'【参考】数式用'!$AD$2:$AH$27,MATCH(W257,'【参考】数式用'!$K$4:$N$4,0)+1,0)),"")</f>
        <v/>
      </c>
      <c r="Z257" s="948"/>
      <c r="AA257" s="951"/>
      <c r="AB257" s="955"/>
      <c r="AC257" s="996" t="str">
        <f>IFERROR(IF(AND('別紙様式3-2（４・５月）'!O259="",W257&lt;&gt;"",W257&lt;&gt;"―"),X257,X257*VLOOKUP(AG257,'【参考】数式用4'!$DC$3:$DZ$106,MATCH(N257,'【参考】数式用4'!$DC$2:$DZ$2,0))),"")</f>
        <v/>
      </c>
      <c r="AD257" s="998" t="str">
        <f t="shared" si="6"/>
        <v/>
      </c>
      <c r="AE257" s="884" t="str">
        <f t="shared" si="7"/>
        <v/>
      </c>
      <c r="AF257" s="999" t="str">
        <f>IF(O257="","",'別紙様式3-2（４・５月）'!O259&amp;'別紙様式3-2（４・５月）'!P259&amp;'別紙様式3-2（４・５月）'!Q259&amp;"から"&amp;O257)</f>
        <v/>
      </c>
      <c r="AG257" s="999" t="str">
        <f>IF(OR(W257="",W257="―"),"",'別紙様式3-2（４・５月）'!O259&amp;'別紙様式3-2（４・５月）'!P259&amp;'別紙様式3-2（４・５月）'!Q259&amp;"から"&amp;W257)</f>
        <v/>
      </c>
    </row>
    <row r="258" spans="1:33" ht="24.9" customHeight="1">
      <c r="A258" s="894">
        <v>245</v>
      </c>
      <c r="B258" s="742" t="str">
        <f>IF(基本情報入力シート!C297="","",基本情報入力シート!C297)</f>
        <v/>
      </c>
      <c r="C258" s="750"/>
      <c r="D258" s="750"/>
      <c r="E258" s="750"/>
      <c r="F258" s="750"/>
      <c r="G258" s="750"/>
      <c r="H258" s="750"/>
      <c r="I258" s="761"/>
      <c r="J258" s="768" t="str">
        <f>IF(基本情報入力シート!M297="","",基本情報入力シート!M297)</f>
        <v/>
      </c>
      <c r="K258" s="768" t="str">
        <f>IF(基本情報入力シート!R297="","",基本情報入力シート!R297)</f>
        <v/>
      </c>
      <c r="L258" s="768" t="str">
        <f>IF(基本情報入力シート!W297="","",基本情報入力シート!W297)</f>
        <v/>
      </c>
      <c r="M258" s="785" t="str">
        <f>IF(基本情報入力シート!X297="","",基本情報入力シート!X297)</f>
        <v/>
      </c>
      <c r="N258" s="797" t="str">
        <f>IF(基本情報入力シート!Y297="","",基本情報入力シート!Y297)</f>
        <v/>
      </c>
      <c r="O258" s="931"/>
      <c r="P258" s="937"/>
      <c r="Q258" s="941"/>
      <c r="R258" s="948" t="str">
        <f>IFERROR(IF(OR('別紙様式3-2（４・５月）'!R260="",'別紙様式3-2（４・５月）'!Z260="ベア加算"),"",P258*VLOOKUP(N258,'【参考】数式用'!$AD$2:$AH$27,MATCH(O258,'【参考】数式用'!$K$4:$N$4,0)+1,0)),"")</f>
        <v/>
      </c>
      <c r="S258" s="951"/>
      <c r="T258" s="955"/>
      <c r="U258" s="960"/>
      <c r="V258" s="965" t="str">
        <f>IFERROR(IF(AND('別紙様式3-2（４・５月）'!O260="",O258&lt;&gt;""),P258,P258*VLOOKUP(AF258,'【参考】数式用4'!$DC$3:$DZ$106,MATCH(N258,'【参考】数式用4'!$DC$2:$DZ$2,0))),"")</f>
        <v/>
      </c>
      <c r="W258" s="972"/>
      <c r="X258" s="937"/>
      <c r="Y258" s="948" t="str">
        <f>IFERROR(IF(OR('別紙様式3-2（４・５月）'!R260="",'別紙様式3-2（４・５月）'!Z260="ベア加算"),"",X258*VLOOKUP(N258,'【参考】数式用'!$AD$2:$AH$27,MATCH(W258,'【参考】数式用'!$K$4:$N$4,0)+1,0)),"")</f>
        <v/>
      </c>
      <c r="Z258" s="948"/>
      <c r="AA258" s="951"/>
      <c r="AB258" s="955"/>
      <c r="AC258" s="996" t="str">
        <f>IFERROR(IF(AND('別紙様式3-2（４・５月）'!O260="",W258&lt;&gt;"",W258&lt;&gt;"―"),X258,X258*VLOOKUP(AG258,'【参考】数式用4'!$DC$3:$DZ$106,MATCH(N258,'【参考】数式用4'!$DC$2:$DZ$2,0))),"")</f>
        <v/>
      </c>
      <c r="AD258" s="998" t="str">
        <f t="shared" si="6"/>
        <v/>
      </c>
      <c r="AE258" s="884" t="str">
        <f t="shared" si="7"/>
        <v/>
      </c>
      <c r="AF258" s="999" t="str">
        <f>IF(O258="","",'別紙様式3-2（４・５月）'!O260&amp;'別紙様式3-2（４・５月）'!P260&amp;'別紙様式3-2（４・５月）'!Q260&amp;"から"&amp;O258)</f>
        <v/>
      </c>
      <c r="AG258" s="999" t="str">
        <f>IF(OR(W258="",W258="―"),"",'別紙様式3-2（４・５月）'!O260&amp;'別紙様式3-2（４・５月）'!P260&amp;'別紙様式3-2（４・５月）'!Q260&amp;"から"&amp;W258)</f>
        <v/>
      </c>
    </row>
    <row r="259" spans="1:33" ht="24.9" customHeight="1">
      <c r="A259" s="894">
        <v>246</v>
      </c>
      <c r="B259" s="742" t="str">
        <f>IF(基本情報入力シート!C298="","",基本情報入力シート!C298)</f>
        <v/>
      </c>
      <c r="C259" s="750"/>
      <c r="D259" s="750"/>
      <c r="E259" s="750"/>
      <c r="F259" s="750"/>
      <c r="G259" s="750"/>
      <c r="H259" s="750"/>
      <c r="I259" s="761"/>
      <c r="J259" s="768" t="str">
        <f>IF(基本情報入力シート!M298="","",基本情報入力シート!M298)</f>
        <v/>
      </c>
      <c r="K259" s="768" t="str">
        <f>IF(基本情報入力シート!R298="","",基本情報入力シート!R298)</f>
        <v/>
      </c>
      <c r="L259" s="768" t="str">
        <f>IF(基本情報入力シート!W298="","",基本情報入力シート!W298)</f>
        <v/>
      </c>
      <c r="M259" s="785" t="str">
        <f>IF(基本情報入力シート!X298="","",基本情報入力シート!X298)</f>
        <v/>
      </c>
      <c r="N259" s="797" t="str">
        <f>IF(基本情報入力シート!Y298="","",基本情報入力シート!Y298)</f>
        <v/>
      </c>
      <c r="O259" s="931"/>
      <c r="P259" s="937"/>
      <c r="Q259" s="941"/>
      <c r="R259" s="948" t="str">
        <f>IFERROR(IF(OR('別紙様式3-2（４・５月）'!R261="",'別紙様式3-2（４・５月）'!Z261="ベア加算"),"",P259*VLOOKUP(N259,'【参考】数式用'!$AD$2:$AH$27,MATCH(O259,'【参考】数式用'!$K$4:$N$4,0)+1,0)),"")</f>
        <v/>
      </c>
      <c r="S259" s="951"/>
      <c r="T259" s="955"/>
      <c r="U259" s="960"/>
      <c r="V259" s="965" t="str">
        <f>IFERROR(IF(AND('別紙様式3-2（４・５月）'!O261="",O259&lt;&gt;""),P259,P259*VLOOKUP(AF259,'【参考】数式用4'!$DC$3:$DZ$106,MATCH(N259,'【参考】数式用4'!$DC$2:$DZ$2,0))),"")</f>
        <v/>
      </c>
      <c r="W259" s="972"/>
      <c r="X259" s="937"/>
      <c r="Y259" s="948" t="str">
        <f>IFERROR(IF(OR('別紙様式3-2（４・５月）'!R261="",'別紙様式3-2（４・５月）'!Z261="ベア加算"),"",X259*VLOOKUP(N259,'【参考】数式用'!$AD$2:$AH$27,MATCH(W259,'【参考】数式用'!$K$4:$N$4,0)+1,0)),"")</f>
        <v/>
      </c>
      <c r="Z259" s="948"/>
      <c r="AA259" s="951"/>
      <c r="AB259" s="955"/>
      <c r="AC259" s="996" t="str">
        <f>IFERROR(IF(AND('別紙様式3-2（４・５月）'!O261="",W259&lt;&gt;"",W259&lt;&gt;"―"),X259,X259*VLOOKUP(AG259,'【参考】数式用4'!$DC$3:$DZ$106,MATCH(N259,'【参考】数式用4'!$DC$2:$DZ$2,0))),"")</f>
        <v/>
      </c>
      <c r="AD259" s="998" t="str">
        <f t="shared" si="6"/>
        <v/>
      </c>
      <c r="AE259" s="884" t="str">
        <f t="shared" si="7"/>
        <v/>
      </c>
      <c r="AF259" s="999" t="str">
        <f>IF(O259="","",'別紙様式3-2（４・５月）'!O261&amp;'別紙様式3-2（４・５月）'!P261&amp;'別紙様式3-2（４・５月）'!Q261&amp;"から"&amp;O259)</f>
        <v/>
      </c>
      <c r="AG259" s="999" t="str">
        <f>IF(OR(W259="",W259="―"),"",'別紙様式3-2（４・５月）'!O261&amp;'別紙様式3-2（４・５月）'!P261&amp;'別紙様式3-2（４・５月）'!Q261&amp;"から"&amp;W259)</f>
        <v/>
      </c>
    </row>
    <row r="260" spans="1:33" ht="24.9" customHeight="1">
      <c r="A260" s="894">
        <v>247</v>
      </c>
      <c r="B260" s="742" t="str">
        <f>IF(基本情報入力シート!C299="","",基本情報入力シート!C299)</f>
        <v/>
      </c>
      <c r="C260" s="750"/>
      <c r="D260" s="750"/>
      <c r="E260" s="750"/>
      <c r="F260" s="750"/>
      <c r="G260" s="750"/>
      <c r="H260" s="750"/>
      <c r="I260" s="761"/>
      <c r="J260" s="768" t="str">
        <f>IF(基本情報入力シート!M299="","",基本情報入力シート!M299)</f>
        <v/>
      </c>
      <c r="K260" s="768" t="str">
        <f>IF(基本情報入力シート!R299="","",基本情報入力シート!R299)</f>
        <v/>
      </c>
      <c r="L260" s="768" t="str">
        <f>IF(基本情報入力シート!W299="","",基本情報入力シート!W299)</f>
        <v/>
      </c>
      <c r="M260" s="785" t="str">
        <f>IF(基本情報入力シート!X299="","",基本情報入力シート!X299)</f>
        <v/>
      </c>
      <c r="N260" s="797" t="str">
        <f>IF(基本情報入力シート!Y299="","",基本情報入力シート!Y299)</f>
        <v/>
      </c>
      <c r="O260" s="931"/>
      <c r="P260" s="937"/>
      <c r="Q260" s="941"/>
      <c r="R260" s="948" t="str">
        <f>IFERROR(IF(OR('別紙様式3-2（４・５月）'!R262="",'別紙様式3-2（４・５月）'!Z262="ベア加算"),"",P260*VLOOKUP(N260,'【参考】数式用'!$AD$2:$AH$27,MATCH(O260,'【参考】数式用'!$K$4:$N$4,0)+1,0)),"")</f>
        <v/>
      </c>
      <c r="S260" s="951"/>
      <c r="T260" s="955"/>
      <c r="U260" s="960"/>
      <c r="V260" s="965" t="str">
        <f>IFERROR(IF(AND('別紙様式3-2（４・５月）'!O262="",O260&lt;&gt;""),P260,P260*VLOOKUP(AF260,'【参考】数式用4'!$DC$3:$DZ$106,MATCH(N260,'【参考】数式用4'!$DC$2:$DZ$2,0))),"")</f>
        <v/>
      </c>
      <c r="W260" s="972"/>
      <c r="X260" s="937"/>
      <c r="Y260" s="948" t="str">
        <f>IFERROR(IF(OR('別紙様式3-2（４・５月）'!R262="",'別紙様式3-2（４・５月）'!Z262="ベア加算"),"",X260*VLOOKUP(N260,'【参考】数式用'!$AD$2:$AH$27,MATCH(W260,'【参考】数式用'!$K$4:$N$4,0)+1,0)),"")</f>
        <v/>
      </c>
      <c r="Z260" s="948"/>
      <c r="AA260" s="951"/>
      <c r="AB260" s="955"/>
      <c r="AC260" s="996" t="str">
        <f>IFERROR(IF(AND('別紙様式3-2（４・５月）'!O262="",W260&lt;&gt;"",W260&lt;&gt;"―"),X260,X260*VLOOKUP(AG260,'【参考】数式用4'!$DC$3:$DZ$106,MATCH(N260,'【参考】数式用4'!$DC$2:$DZ$2,0))),"")</f>
        <v/>
      </c>
      <c r="AD260" s="998" t="str">
        <f t="shared" si="6"/>
        <v/>
      </c>
      <c r="AE260" s="884" t="str">
        <f t="shared" si="7"/>
        <v/>
      </c>
      <c r="AF260" s="999" t="str">
        <f>IF(O260="","",'別紙様式3-2（４・５月）'!O262&amp;'別紙様式3-2（４・５月）'!P262&amp;'別紙様式3-2（４・５月）'!Q262&amp;"から"&amp;O260)</f>
        <v/>
      </c>
      <c r="AG260" s="999" t="str">
        <f>IF(OR(W260="",W260="―"),"",'別紙様式3-2（４・５月）'!O262&amp;'別紙様式3-2（４・５月）'!P262&amp;'別紙様式3-2（４・５月）'!Q262&amp;"から"&amp;W260)</f>
        <v/>
      </c>
    </row>
    <row r="261" spans="1:33" ht="24.9" customHeight="1">
      <c r="A261" s="894">
        <v>248</v>
      </c>
      <c r="B261" s="742" t="str">
        <f>IF(基本情報入力シート!C300="","",基本情報入力シート!C300)</f>
        <v/>
      </c>
      <c r="C261" s="750"/>
      <c r="D261" s="750"/>
      <c r="E261" s="750"/>
      <c r="F261" s="750"/>
      <c r="G261" s="750"/>
      <c r="H261" s="750"/>
      <c r="I261" s="761"/>
      <c r="J261" s="768" t="str">
        <f>IF(基本情報入力シート!M300="","",基本情報入力シート!M300)</f>
        <v/>
      </c>
      <c r="K261" s="768" t="str">
        <f>IF(基本情報入力シート!R300="","",基本情報入力シート!R300)</f>
        <v/>
      </c>
      <c r="L261" s="768" t="str">
        <f>IF(基本情報入力シート!W300="","",基本情報入力シート!W300)</f>
        <v/>
      </c>
      <c r="M261" s="785" t="str">
        <f>IF(基本情報入力シート!X300="","",基本情報入力シート!X300)</f>
        <v/>
      </c>
      <c r="N261" s="797" t="str">
        <f>IF(基本情報入力シート!Y300="","",基本情報入力シート!Y300)</f>
        <v/>
      </c>
      <c r="O261" s="931"/>
      <c r="P261" s="937"/>
      <c r="Q261" s="941"/>
      <c r="R261" s="948" t="str">
        <f>IFERROR(IF(OR('別紙様式3-2（４・５月）'!R263="",'別紙様式3-2（４・５月）'!Z263="ベア加算"),"",P261*VLOOKUP(N261,'【参考】数式用'!$AD$2:$AH$27,MATCH(O261,'【参考】数式用'!$K$4:$N$4,0)+1,0)),"")</f>
        <v/>
      </c>
      <c r="S261" s="951"/>
      <c r="T261" s="955"/>
      <c r="U261" s="960"/>
      <c r="V261" s="965" t="str">
        <f>IFERROR(IF(AND('別紙様式3-2（４・５月）'!O263="",O261&lt;&gt;""),P261,P261*VLOOKUP(AF261,'【参考】数式用4'!$DC$3:$DZ$106,MATCH(N261,'【参考】数式用4'!$DC$2:$DZ$2,0))),"")</f>
        <v/>
      </c>
      <c r="W261" s="972"/>
      <c r="X261" s="937"/>
      <c r="Y261" s="948" t="str">
        <f>IFERROR(IF(OR('別紙様式3-2（４・５月）'!R263="",'別紙様式3-2（４・５月）'!Z263="ベア加算"),"",X261*VLOOKUP(N261,'【参考】数式用'!$AD$2:$AH$27,MATCH(W261,'【参考】数式用'!$K$4:$N$4,0)+1,0)),"")</f>
        <v/>
      </c>
      <c r="Z261" s="948"/>
      <c r="AA261" s="951"/>
      <c r="AB261" s="955"/>
      <c r="AC261" s="996" t="str">
        <f>IFERROR(IF(AND('別紙様式3-2（４・５月）'!O263="",W261&lt;&gt;"",W261&lt;&gt;"―"),X261,X261*VLOOKUP(AG261,'【参考】数式用4'!$DC$3:$DZ$106,MATCH(N261,'【参考】数式用4'!$DC$2:$DZ$2,0))),"")</f>
        <v/>
      </c>
      <c r="AD261" s="998" t="str">
        <f t="shared" si="6"/>
        <v/>
      </c>
      <c r="AE261" s="884" t="str">
        <f t="shared" si="7"/>
        <v/>
      </c>
      <c r="AF261" s="999" t="str">
        <f>IF(O261="","",'別紙様式3-2（４・５月）'!O263&amp;'別紙様式3-2（４・５月）'!P263&amp;'別紙様式3-2（４・５月）'!Q263&amp;"から"&amp;O261)</f>
        <v/>
      </c>
      <c r="AG261" s="999" t="str">
        <f>IF(OR(W261="",W261="―"),"",'別紙様式3-2（４・５月）'!O263&amp;'別紙様式3-2（４・５月）'!P263&amp;'別紙様式3-2（４・５月）'!Q263&amp;"から"&amp;W261)</f>
        <v/>
      </c>
    </row>
    <row r="262" spans="1:33" ht="24.9" customHeight="1">
      <c r="A262" s="894">
        <v>249</v>
      </c>
      <c r="B262" s="742" t="str">
        <f>IF(基本情報入力シート!C301="","",基本情報入力シート!C301)</f>
        <v/>
      </c>
      <c r="C262" s="750"/>
      <c r="D262" s="750"/>
      <c r="E262" s="750"/>
      <c r="F262" s="750"/>
      <c r="G262" s="750"/>
      <c r="H262" s="750"/>
      <c r="I262" s="761"/>
      <c r="J262" s="768" t="str">
        <f>IF(基本情報入力シート!M301="","",基本情報入力シート!M301)</f>
        <v/>
      </c>
      <c r="K262" s="768" t="str">
        <f>IF(基本情報入力シート!R301="","",基本情報入力シート!R301)</f>
        <v/>
      </c>
      <c r="L262" s="768" t="str">
        <f>IF(基本情報入力シート!W301="","",基本情報入力シート!W301)</f>
        <v/>
      </c>
      <c r="M262" s="785" t="str">
        <f>IF(基本情報入力シート!X301="","",基本情報入力シート!X301)</f>
        <v/>
      </c>
      <c r="N262" s="797" t="str">
        <f>IF(基本情報入力シート!Y301="","",基本情報入力シート!Y301)</f>
        <v/>
      </c>
      <c r="O262" s="931"/>
      <c r="P262" s="937"/>
      <c r="Q262" s="941"/>
      <c r="R262" s="948" t="str">
        <f>IFERROR(IF(OR('別紙様式3-2（４・５月）'!R264="",'別紙様式3-2（４・５月）'!Z264="ベア加算"),"",P262*VLOOKUP(N262,'【参考】数式用'!$AD$2:$AH$27,MATCH(O262,'【参考】数式用'!$K$4:$N$4,0)+1,0)),"")</f>
        <v/>
      </c>
      <c r="S262" s="951"/>
      <c r="T262" s="955"/>
      <c r="U262" s="960"/>
      <c r="V262" s="965" t="str">
        <f>IFERROR(IF(AND('別紙様式3-2（４・５月）'!O264="",O262&lt;&gt;""),P262,P262*VLOOKUP(AF262,'【参考】数式用4'!$DC$3:$DZ$106,MATCH(N262,'【参考】数式用4'!$DC$2:$DZ$2,0))),"")</f>
        <v/>
      </c>
      <c r="W262" s="972"/>
      <c r="X262" s="937"/>
      <c r="Y262" s="948" t="str">
        <f>IFERROR(IF(OR('別紙様式3-2（４・５月）'!R264="",'別紙様式3-2（４・５月）'!Z264="ベア加算"),"",X262*VLOOKUP(N262,'【参考】数式用'!$AD$2:$AH$27,MATCH(W262,'【参考】数式用'!$K$4:$N$4,0)+1,0)),"")</f>
        <v/>
      </c>
      <c r="Z262" s="948"/>
      <c r="AA262" s="951"/>
      <c r="AB262" s="955"/>
      <c r="AC262" s="996" t="str">
        <f>IFERROR(IF(AND('別紙様式3-2（４・５月）'!O264="",W262&lt;&gt;"",W262&lt;&gt;"―"),X262,X262*VLOOKUP(AG262,'【参考】数式用4'!$DC$3:$DZ$106,MATCH(N262,'【参考】数式用4'!$DC$2:$DZ$2,0))),"")</f>
        <v/>
      </c>
      <c r="AD262" s="998" t="str">
        <f t="shared" si="6"/>
        <v/>
      </c>
      <c r="AE262" s="884" t="str">
        <f t="shared" si="7"/>
        <v/>
      </c>
      <c r="AF262" s="999" t="str">
        <f>IF(O262="","",'別紙様式3-2（４・５月）'!O264&amp;'別紙様式3-2（４・５月）'!P264&amp;'別紙様式3-2（４・５月）'!Q264&amp;"から"&amp;O262)</f>
        <v/>
      </c>
      <c r="AG262" s="999" t="str">
        <f>IF(OR(W262="",W262="―"),"",'別紙様式3-2（４・５月）'!O264&amp;'別紙様式3-2（４・５月）'!P264&amp;'別紙様式3-2（４・５月）'!Q264&amp;"から"&amp;W262)</f>
        <v/>
      </c>
    </row>
    <row r="263" spans="1:33" ht="24.9" customHeight="1">
      <c r="A263" s="894">
        <v>250</v>
      </c>
      <c r="B263" s="742" t="str">
        <f>IF(基本情報入力シート!C302="","",基本情報入力シート!C302)</f>
        <v/>
      </c>
      <c r="C263" s="750"/>
      <c r="D263" s="750"/>
      <c r="E263" s="750"/>
      <c r="F263" s="750"/>
      <c r="G263" s="750"/>
      <c r="H263" s="750"/>
      <c r="I263" s="761"/>
      <c r="J263" s="768" t="str">
        <f>IF(基本情報入力シート!M302="","",基本情報入力シート!M302)</f>
        <v/>
      </c>
      <c r="K263" s="768" t="str">
        <f>IF(基本情報入力シート!R302="","",基本情報入力シート!R302)</f>
        <v/>
      </c>
      <c r="L263" s="768" t="str">
        <f>IF(基本情報入力シート!W302="","",基本情報入力シート!W302)</f>
        <v/>
      </c>
      <c r="M263" s="785" t="str">
        <f>IF(基本情報入力シート!X302="","",基本情報入力シート!X302)</f>
        <v/>
      </c>
      <c r="N263" s="797" t="str">
        <f>IF(基本情報入力シート!Y302="","",基本情報入力シート!Y302)</f>
        <v/>
      </c>
      <c r="O263" s="931"/>
      <c r="P263" s="937"/>
      <c r="Q263" s="941"/>
      <c r="R263" s="948" t="str">
        <f>IFERROR(IF(OR('別紙様式3-2（４・５月）'!R265="",'別紙様式3-2（４・５月）'!Z265="ベア加算"),"",P263*VLOOKUP(N263,'【参考】数式用'!$AD$2:$AH$27,MATCH(O263,'【参考】数式用'!$K$4:$N$4,0)+1,0)),"")</f>
        <v/>
      </c>
      <c r="S263" s="951"/>
      <c r="T263" s="955"/>
      <c r="U263" s="960"/>
      <c r="V263" s="965" t="str">
        <f>IFERROR(IF(AND('別紙様式3-2（４・５月）'!O265="",O263&lt;&gt;""),P263,P263*VLOOKUP(AF263,'【参考】数式用4'!$DC$3:$DZ$106,MATCH(N263,'【参考】数式用4'!$DC$2:$DZ$2,0))),"")</f>
        <v/>
      </c>
      <c r="W263" s="972"/>
      <c r="X263" s="937"/>
      <c r="Y263" s="948" t="str">
        <f>IFERROR(IF(OR('別紙様式3-2（４・５月）'!R265="",'別紙様式3-2（４・５月）'!Z265="ベア加算"),"",X263*VLOOKUP(N263,'【参考】数式用'!$AD$2:$AH$27,MATCH(W263,'【参考】数式用'!$K$4:$N$4,0)+1,0)),"")</f>
        <v/>
      </c>
      <c r="Z263" s="948"/>
      <c r="AA263" s="951"/>
      <c r="AB263" s="955"/>
      <c r="AC263" s="996" t="str">
        <f>IFERROR(IF(AND('別紙様式3-2（４・５月）'!O265="",W263&lt;&gt;"",W263&lt;&gt;"―"),X263,X263*VLOOKUP(AG263,'【参考】数式用4'!$DC$3:$DZ$106,MATCH(N263,'【参考】数式用4'!$DC$2:$DZ$2,0))),"")</f>
        <v/>
      </c>
      <c r="AD263" s="998" t="str">
        <f t="shared" si="6"/>
        <v/>
      </c>
      <c r="AE263" s="884" t="str">
        <f t="shared" si="7"/>
        <v/>
      </c>
      <c r="AF263" s="999" t="str">
        <f>IF(O263="","",'別紙様式3-2（４・５月）'!O265&amp;'別紙様式3-2（４・５月）'!P265&amp;'別紙様式3-2（４・５月）'!Q265&amp;"から"&amp;O263)</f>
        <v/>
      </c>
      <c r="AG263" s="999" t="str">
        <f>IF(OR(W263="",W263="―"),"",'別紙様式3-2（４・５月）'!O265&amp;'別紙様式3-2（４・５月）'!P265&amp;'別紙様式3-2（４・５月）'!Q265&amp;"から"&amp;W263)</f>
        <v/>
      </c>
    </row>
    <row r="264" spans="1:33" ht="24.9" customHeight="1">
      <c r="A264" s="894">
        <v>251</v>
      </c>
      <c r="B264" s="742" t="str">
        <f>IF(基本情報入力シート!C303="","",基本情報入力シート!C303)</f>
        <v/>
      </c>
      <c r="C264" s="750"/>
      <c r="D264" s="750"/>
      <c r="E264" s="750"/>
      <c r="F264" s="750"/>
      <c r="G264" s="750"/>
      <c r="H264" s="750"/>
      <c r="I264" s="761"/>
      <c r="J264" s="768" t="str">
        <f>IF(基本情報入力シート!M303="","",基本情報入力シート!M303)</f>
        <v/>
      </c>
      <c r="K264" s="768" t="str">
        <f>IF(基本情報入力シート!R303="","",基本情報入力シート!R303)</f>
        <v/>
      </c>
      <c r="L264" s="768" t="str">
        <f>IF(基本情報入力シート!W303="","",基本情報入力シート!W303)</f>
        <v/>
      </c>
      <c r="M264" s="785" t="str">
        <f>IF(基本情報入力シート!X303="","",基本情報入力シート!X303)</f>
        <v/>
      </c>
      <c r="N264" s="797" t="str">
        <f>IF(基本情報入力シート!Y303="","",基本情報入力シート!Y303)</f>
        <v/>
      </c>
      <c r="O264" s="931"/>
      <c r="P264" s="937"/>
      <c r="Q264" s="941"/>
      <c r="R264" s="948" t="str">
        <f>IFERROR(IF(OR('別紙様式3-2（４・５月）'!R266="",'別紙様式3-2（４・５月）'!Z266="ベア加算"),"",P264*VLOOKUP(N264,'【参考】数式用'!$AD$2:$AH$27,MATCH(O264,'【参考】数式用'!$K$4:$N$4,0)+1,0)),"")</f>
        <v/>
      </c>
      <c r="S264" s="951"/>
      <c r="T264" s="955"/>
      <c r="U264" s="960"/>
      <c r="V264" s="965" t="str">
        <f>IFERROR(IF(AND('別紙様式3-2（４・５月）'!O266="",O264&lt;&gt;""),P264,P264*VLOOKUP(AF264,'【参考】数式用4'!$DC$3:$DZ$106,MATCH(N264,'【参考】数式用4'!$DC$2:$DZ$2,0))),"")</f>
        <v/>
      </c>
      <c r="W264" s="972"/>
      <c r="X264" s="937"/>
      <c r="Y264" s="948" t="str">
        <f>IFERROR(IF(OR('別紙様式3-2（４・５月）'!R266="",'別紙様式3-2（４・５月）'!Z266="ベア加算"),"",X264*VLOOKUP(N264,'【参考】数式用'!$AD$2:$AH$27,MATCH(W264,'【参考】数式用'!$K$4:$N$4,0)+1,0)),"")</f>
        <v/>
      </c>
      <c r="Z264" s="948"/>
      <c r="AA264" s="951"/>
      <c r="AB264" s="955"/>
      <c r="AC264" s="996" t="str">
        <f>IFERROR(IF(AND('別紙様式3-2（４・５月）'!O266="",W264&lt;&gt;"",W264&lt;&gt;"―"),X264,X264*VLOOKUP(AG264,'【参考】数式用4'!$DC$3:$DZ$106,MATCH(N264,'【参考】数式用4'!$DC$2:$DZ$2,0))),"")</f>
        <v/>
      </c>
      <c r="AD264" s="998" t="str">
        <f t="shared" si="6"/>
        <v/>
      </c>
      <c r="AE264" s="884" t="str">
        <f t="shared" si="7"/>
        <v/>
      </c>
      <c r="AF264" s="999" t="str">
        <f>IF(O264="","",'別紙様式3-2（４・５月）'!O266&amp;'別紙様式3-2（４・５月）'!P266&amp;'別紙様式3-2（４・５月）'!Q266&amp;"から"&amp;O264)</f>
        <v/>
      </c>
      <c r="AG264" s="999" t="str">
        <f>IF(OR(W264="",W264="―"),"",'別紙様式3-2（４・５月）'!O266&amp;'別紙様式3-2（４・５月）'!P266&amp;'別紙様式3-2（４・５月）'!Q266&amp;"から"&amp;W264)</f>
        <v/>
      </c>
    </row>
    <row r="265" spans="1:33" ht="24.9" customHeight="1">
      <c r="A265" s="894">
        <v>252</v>
      </c>
      <c r="B265" s="742" t="str">
        <f>IF(基本情報入力シート!C304="","",基本情報入力シート!C304)</f>
        <v/>
      </c>
      <c r="C265" s="750"/>
      <c r="D265" s="750"/>
      <c r="E265" s="750"/>
      <c r="F265" s="750"/>
      <c r="G265" s="750"/>
      <c r="H265" s="750"/>
      <c r="I265" s="761"/>
      <c r="J265" s="768" t="str">
        <f>IF(基本情報入力シート!M304="","",基本情報入力シート!M304)</f>
        <v/>
      </c>
      <c r="K265" s="768" t="str">
        <f>IF(基本情報入力シート!R304="","",基本情報入力シート!R304)</f>
        <v/>
      </c>
      <c r="L265" s="768" t="str">
        <f>IF(基本情報入力シート!W304="","",基本情報入力シート!W304)</f>
        <v/>
      </c>
      <c r="M265" s="785" t="str">
        <f>IF(基本情報入力シート!X304="","",基本情報入力シート!X304)</f>
        <v/>
      </c>
      <c r="N265" s="797" t="str">
        <f>IF(基本情報入力シート!Y304="","",基本情報入力シート!Y304)</f>
        <v/>
      </c>
      <c r="O265" s="931"/>
      <c r="P265" s="937"/>
      <c r="Q265" s="941"/>
      <c r="R265" s="948" t="str">
        <f>IFERROR(IF(OR('別紙様式3-2（４・５月）'!R267="",'別紙様式3-2（４・５月）'!Z267="ベア加算"),"",P265*VLOOKUP(N265,'【参考】数式用'!$AD$2:$AH$27,MATCH(O265,'【参考】数式用'!$K$4:$N$4,0)+1,0)),"")</f>
        <v/>
      </c>
      <c r="S265" s="951"/>
      <c r="T265" s="955"/>
      <c r="U265" s="960"/>
      <c r="V265" s="965" t="str">
        <f>IFERROR(IF(AND('別紙様式3-2（４・５月）'!O267="",O265&lt;&gt;""),P265,P265*VLOOKUP(AF265,'【参考】数式用4'!$DC$3:$DZ$106,MATCH(N265,'【参考】数式用4'!$DC$2:$DZ$2,0))),"")</f>
        <v/>
      </c>
      <c r="W265" s="972"/>
      <c r="X265" s="937"/>
      <c r="Y265" s="948" t="str">
        <f>IFERROR(IF(OR('別紙様式3-2（４・５月）'!R267="",'別紙様式3-2（４・５月）'!Z267="ベア加算"),"",X265*VLOOKUP(N265,'【参考】数式用'!$AD$2:$AH$27,MATCH(W265,'【参考】数式用'!$K$4:$N$4,0)+1,0)),"")</f>
        <v/>
      </c>
      <c r="Z265" s="948"/>
      <c r="AA265" s="951"/>
      <c r="AB265" s="955"/>
      <c r="AC265" s="996" t="str">
        <f>IFERROR(IF(AND('別紙様式3-2（４・５月）'!O267="",W265&lt;&gt;"",W265&lt;&gt;"―"),X265,X265*VLOOKUP(AG265,'【参考】数式用4'!$DC$3:$DZ$106,MATCH(N265,'【参考】数式用4'!$DC$2:$DZ$2,0))),"")</f>
        <v/>
      </c>
      <c r="AD265" s="998" t="str">
        <f t="shared" si="6"/>
        <v/>
      </c>
      <c r="AE265" s="884" t="str">
        <f t="shared" si="7"/>
        <v/>
      </c>
      <c r="AF265" s="999" t="str">
        <f>IF(O265="","",'別紙様式3-2（４・５月）'!O267&amp;'別紙様式3-2（４・５月）'!P267&amp;'別紙様式3-2（４・５月）'!Q267&amp;"から"&amp;O265)</f>
        <v/>
      </c>
      <c r="AG265" s="999" t="str">
        <f>IF(OR(W265="",W265="―"),"",'別紙様式3-2（４・５月）'!O267&amp;'別紙様式3-2（４・５月）'!P267&amp;'別紙様式3-2（４・５月）'!Q267&amp;"から"&amp;W265)</f>
        <v/>
      </c>
    </row>
    <row r="266" spans="1:33" ht="24.9" customHeight="1">
      <c r="A266" s="894">
        <v>253</v>
      </c>
      <c r="B266" s="742" t="str">
        <f>IF(基本情報入力シート!C305="","",基本情報入力シート!C305)</f>
        <v/>
      </c>
      <c r="C266" s="750"/>
      <c r="D266" s="750"/>
      <c r="E266" s="750"/>
      <c r="F266" s="750"/>
      <c r="G266" s="750"/>
      <c r="H266" s="750"/>
      <c r="I266" s="761"/>
      <c r="J266" s="768" t="str">
        <f>IF(基本情報入力シート!M305="","",基本情報入力シート!M305)</f>
        <v/>
      </c>
      <c r="K266" s="768" t="str">
        <f>IF(基本情報入力シート!R305="","",基本情報入力シート!R305)</f>
        <v/>
      </c>
      <c r="L266" s="768" t="str">
        <f>IF(基本情報入力シート!W305="","",基本情報入力シート!W305)</f>
        <v/>
      </c>
      <c r="M266" s="785" t="str">
        <f>IF(基本情報入力シート!X305="","",基本情報入力シート!X305)</f>
        <v/>
      </c>
      <c r="N266" s="797" t="str">
        <f>IF(基本情報入力シート!Y305="","",基本情報入力シート!Y305)</f>
        <v/>
      </c>
      <c r="O266" s="931"/>
      <c r="P266" s="937"/>
      <c r="Q266" s="941"/>
      <c r="R266" s="948" t="str">
        <f>IFERROR(IF(OR('別紙様式3-2（４・５月）'!R268="",'別紙様式3-2（４・５月）'!Z268="ベア加算"),"",P266*VLOOKUP(N266,'【参考】数式用'!$AD$2:$AH$27,MATCH(O266,'【参考】数式用'!$K$4:$N$4,0)+1,0)),"")</f>
        <v/>
      </c>
      <c r="S266" s="951"/>
      <c r="T266" s="955"/>
      <c r="U266" s="960"/>
      <c r="V266" s="965" t="str">
        <f>IFERROR(IF(AND('別紙様式3-2（４・５月）'!O268="",O266&lt;&gt;""),P266,P266*VLOOKUP(AF266,'【参考】数式用4'!$DC$3:$DZ$106,MATCH(N266,'【参考】数式用4'!$DC$2:$DZ$2,0))),"")</f>
        <v/>
      </c>
      <c r="W266" s="972"/>
      <c r="X266" s="937"/>
      <c r="Y266" s="948" t="str">
        <f>IFERROR(IF(OR('別紙様式3-2（４・５月）'!R268="",'別紙様式3-2（４・５月）'!Z268="ベア加算"),"",X266*VLOOKUP(N266,'【参考】数式用'!$AD$2:$AH$27,MATCH(W266,'【参考】数式用'!$K$4:$N$4,0)+1,0)),"")</f>
        <v/>
      </c>
      <c r="Z266" s="948"/>
      <c r="AA266" s="951"/>
      <c r="AB266" s="955"/>
      <c r="AC266" s="996" t="str">
        <f>IFERROR(IF(AND('別紙様式3-2（４・５月）'!O268="",W266&lt;&gt;"",W266&lt;&gt;"―"),X266,X266*VLOOKUP(AG266,'【参考】数式用4'!$DC$3:$DZ$106,MATCH(N266,'【参考】数式用4'!$DC$2:$DZ$2,0))),"")</f>
        <v/>
      </c>
      <c r="AD266" s="998" t="str">
        <f t="shared" si="6"/>
        <v/>
      </c>
      <c r="AE266" s="884" t="str">
        <f t="shared" si="7"/>
        <v/>
      </c>
      <c r="AF266" s="999" t="str">
        <f>IF(O266="","",'別紙様式3-2（４・５月）'!O268&amp;'別紙様式3-2（４・５月）'!P268&amp;'別紙様式3-2（４・５月）'!Q268&amp;"から"&amp;O266)</f>
        <v/>
      </c>
      <c r="AG266" s="999" t="str">
        <f>IF(OR(W266="",W266="―"),"",'別紙様式3-2（４・５月）'!O268&amp;'別紙様式3-2（４・５月）'!P268&amp;'別紙様式3-2（４・５月）'!Q268&amp;"から"&amp;W266)</f>
        <v/>
      </c>
    </row>
    <row r="267" spans="1:33" ht="24.9" customHeight="1">
      <c r="A267" s="894">
        <v>254</v>
      </c>
      <c r="B267" s="742" t="str">
        <f>IF(基本情報入力シート!C306="","",基本情報入力シート!C306)</f>
        <v/>
      </c>
      <c r="C267" s="750"/>
      <c r="D267" s="750"/>
      <c r="E267" s="750"/>
      <c r="F267" s="750"/>
      <c r="G267" s="750"/>
      <c r="H267" s="750"/>
      <c r="I267" s="761"/>
      <c r="J267" s="768" t="str">
        <f>IF(基本情報入力シート!M306="","",基本情報入力シート!M306)</f>
        <v/>
      </c>
      <c r="K267" s="768" t="str">
        <f>IF(基本情報入力シート!R306="","",基本情報入力シート!R306)</f>
        <v/>
      </c>
      <c r="L267" s="768" t="str">
        <f>IF(基本情報入力シート!W306="","",基本情報入力シート!W306)</f>
        <v/>
      </c>
      <c r="M267" s="785" t="str">
        <f>IF(基本情報入力シート!X306="","",基本情報入力シート!X306)</f>
        <v/>
      </c>
      <c r="N267" s="797" t="str">
        <f>IF(基本情報入力シート!Y306="","",基本情報入力シート!Y306)</f>
        <v/>
      </c>
      <c r="O267" s="931"/>
      <c r="P267" s="937"/>
      <c r="Q267" s="941"/>
      <c r="R267" s="948" t="str">
        <f>IFERROR(IF(OR('別紙様式3-2（４・５月）'!R269="",'別紙様式3-2（４・５月）'!Z269="ベア加算"),"",P267*VLOOKUP(N267,'【参考】数式用'!$AD$2:$AH$27,MATCH(O267,'【参考】数式用'!$K$4:$N$4,0)+1,0)),"")</f>
        <v/>
      </c>
      <c r="S267" s="951"/>
      <c r="T267" s="955"/>
      <c r="U267" s="960"/>
      <c r="V267" s="965" t="str">
        <f>IFERROR(IF(AND('別紙様式3-2（４・５月）'!O269="",O267&lt;&gt;""),P267,P267*VLOOKUP(AF267,'【参考】数式用4'!$DC$3:$DZ$106,MATCH(N267,'【参考】数式用4'!$DC$2:$DZ$2,0))),"")</f>
        <v/>
      </c>
      <c r="W267" s="972"/>
      <c r="X267" s="937"/>
      <c r="Y267" s="948" t="str">
        <f>IFERROR(IF(OR('別紙様式3-2（４・５月）'!R269="",'別紙様式3-2（４・５月）'!Z269="ベア加算"),"",X267*VLOOKUP(N267,'【参考】数式用'!$AD$2:$AH$27,MATCH(W267,'【参考】数式用'!$K$4:$N$4,0)+1,0)),"")</f>
        <v/>
      </c>
      <c r="Z267" s="948"/>
      <c r="AA267" s="951"/>
      <c r="AB267" s="955"/>
      <c r="AC267" s="996" t="str">
        <f>IFERROR(IF(AND('別紙様式3-2（４・５月）'!O269="",W267&lt;&gt;"",W267&lt;&gt;"―"),X267,X267*VLOOKUP(AG267,'【参考】数式用4'!$DC$3:$DZ$106,MATCH(N267,'【参考】数式用4'!$DC$2:$DZ$2,0))),"")</f>
        <v/>
      </c>
      <c r="AD267" s="998" t="str">
        <f t="shared" si="6"/>
        <v/>
      </c>
      <c r="AE267" s="884" t="str">
        <f t="shared" si="7"/>
        <v/>
      </c>
      <c r="AF267" s="999" t="str">
        <f>IF(O267="","",'別紙様式3-2（４・５月）'!O269&amp;'別紙様式3-2（４・５月）'!P269&amp;'別紙様式3-2（４・５月）'!Q269&amp;"から"&amp;O267)</f>
        <v/>
      </c>
      <c r="AG267" s="999" t="str">
        <f>IF(OR(W267="",W267="―"),"",'別紙様式3-2（４・５月）'!O269&amp;'別紙様式3-2（４・５月）'!P269&amp;'別紙様式3-2（４・５月）'!Q269&amp;"から"&amp;W267)</f>
        <v/>
      </c>
    </row>
    <row r="268" spans="1:33" ht="24.9" customHeight="1">
      <c r="A268" s="894">
        <v>255</v>
      </c>
      <c r="B268" s="742" t="str">
        <f>IF(基本情報入力シート!C307="","",基本情報入力シート!C307)</f>
        <v/>
      </c>
      <c r="C268" s="750"/>
      <c r="D268" s="750"/>
      <c r="E268" s="750"/>
      <c r="F268" s="750"/>
      <c r="G268" s="750"/>
      <c r="H268" s="750"/>
      <c r="I268" s="761"/>
      <c r="J268" s="768" t="str">
        <f>IF(基本情報入力シート!M307="","",基本情報入力シート!M307)</f>
        <v/>
      </c>
      <c r="K268" s="768" t="str">
        <f>IF(基本情報入力シート!R307="","",基本情報入力シート!R307)</f>
        <v/>
      </c>
      <c r="L268" s="768" t="str">
        <f>IF(基本情報入力シート!W307="","",基本情報入力シート!W307)</f>
        <v/>
      </c>
      <c r="M268" s="785" t="str">
        <f>IF(基本情報入力シート!X307="","",基本情報入力シート!X307)</f>
        <v/>
      </c>
      <c r="N268" s="797" t="str">
        <f>IF(基本情報入力シート!Y307="","",基本情報入力シート!Y307)</f>
        <v/>
      </c>
      <c r="O268" s="931"/>
      <c r="P268" s="937"/>
      <c r="Q268" s="941"/>
      <c r="R268" s="948" t="str">
        <f>IFERROR(IF(OR('別紙様式3-2（４・５月）'!R270="",'別紙様式3-2（４・５月）'!Z270="ベア加算"),"",P268*VLOOKUP(N268,'【参考】数式用'!$AD$2:$AH$27,MATCH(O268,'【参考】数式用'!$K$4:$N$4,0)+1,0)),"")</f>
        <v/>
      </c>
      <c r="S268" s="951"/>
      <c r="T268" s="955"/>
      <c r="U268" s="960"/>
      <c r="V268" s="965" t="str">
        <f>IFERROR(IF(AND('別紙様式3-2（４・５月）'!O270="",O268&lt;&gt;""),P268,P268*VLOOKUP(AF268,'【参考】数式用4'!$DC$3:$DZ$106,MATCH(N268,'【参考】数式用4'!$DC$2:$DZ$2,0))),"")</f>
        <v/>
      </c>
      <c r="W268" s="972"/>
      <c r="X268" s="937"/>
      <c r="Y268" s="948" t="str">
        <f>IFERROR(IF(OR('別紙様式3-2（４・５月）'!R270="",'別紙様式3-2（４・５月）'!Z270="ベア加算"),"",X268*VLOOKUP(N268,'【参考】数式用'!$AD$2:$AH$27,MATCH(W268,'【参考】数式用'!$K$4:$N$4,0)+1,0)),"")</f>
        <v/>
      </c>
      <c r="Z268" s="948"/>
      <c r="AA268" s="951"/>
      <c r="AB268" s="955"/>
      <c r="AC268" s="996" t="str">
        <f>IFERROR(IF(AND('別紙様式3-2（４・５月）'!O270="",W268&lt;&gt;"",W268&lt;&gt;"―"),X268,X268*VLOOKUP(AG268,'【参考】数式用4'!$DC$3:$DZ$106,MATCH(N268,'【参考】数式用4'!$DC$2:$DZ$2,0))),"")</f>
        <v/>
      </c>
      <c r="AD268" s="998" t="str">
        <f t="shared" si="6"/>
        <v/>
      </c>
      <c r="AE268" s="884" t="str">
        <f t="shared" si="7"/>
        <v/>
      </c>
      <c r="AF268" s="999" t="str">
        <f>IF(O268="","",'別紙様式3-2（４・５月）'!O270&amp;'別紙様式3-2（４・５月）'!P270&amp;'別紙様式3-2（４・５月）'!Q270&amp;"から"&amp;O268)</f>
        <v/>
      </c>
      <c r="AG268" s="999" t="str">
        <f>IF(OR(W268="",W268="―"),"",'別紙様式3-2（４・５月）'!O270&amp;'別紙様式3-2（４・５月）'!P270&amp;'別紙様式3-2（４・５月）'!Q270&amp;"から"&amp;W268)</f>
        <v/>
      </c>
    </row>
    <row r="269" spans="1:33" ht="24.9" customHeight="1">
      <c r="A269" s="894">
        <v>256</v>
      </c>
      <c r="B269" s="742" t="str">
        <f>IF(基本情報入力シート!C308="","",基本情報入力シート!C308)</f>
        <v/>
      </c>
      <c r="C269" s="750"/>
      <c r="D269" s="750"/>
      <c r="E269" s="750"/>
      <c r="F269" s="750"/>
      <c r="G269" s="750"/>
      <c r="H269" s="750"/>
      <c r="I269" s="761"/>
      <c r="J269" s="768" t="str">
        <f>IF(基本情報入力シート!M308="","",基本情報入力シート!M308)</f>
        <v/>
      </c>
      <c r="K269" s="768" t="str">
        <f>IF(基本情報入力シート!R308="","",基本情報入力シート!R308)</f>
        <v/>
      </c>
      <c r="L269" s="768" t="str">
        <f>IF(基本情報入力シート!W308="","",基本情報入力シート!W308)</f>
        <v/>
      </c>
      <c r="M269" s="785" t="str">
        <f>IF(基本情報入力シート!X308="","",基本情報入力シート!X308)</f>
        <v/>
      </c>
      <c r="N269" s="797" t="str">
        <f>IF(基本情報入力シート!Y308="","",基本情報入力シート!Y308)</f>
        <v/>
      </c>
      <c r="O269" s="931"/>
      <c r="P269" s="937"/>
      <c r="Q269" s="941"/>
      <c r="R269" s="948" t="str">
        <f>IFERROR(IF(OR('別紙様式3-2（４・５月）'!R271="",'別紙様式3-2（４・５月）'!Z271="ベア加算"),"",P269*VLOOKUP(N269,'【参考】数式用'!$AD$2:$AH$27,MATCH(O269,'【参考】数式用'!$K$4:$N$4,0)+1,0)),"")</f>
        <v/>
      </c>
      <c r="S269" s="951"/>
      <c r="T269" s="955"/>
      <c r="U269" s="960"/>
      <c r="V269" s="965" t="str">
        <f>IFERROR(IF(AND('別紙様式3-2（４・５月）'!O271="",O269&lt;&gt;""),P269,P269*VLOOKUP(AF269,'【参考】数式用4'!$DC$3:$DZ$106,MATCH(N269,'【参考】数式用4'!$DC$2:$DZ$2,0))),"")</f>
        <v/>
      </c>
      <c r="W269" s="972"/>
      <c r="X269" s="937"/>
      <c r="Y269" s="948" t="str">
        <f>IFERROR(IF(OR('別紙様式3-2（４・５月）'!R271="",'別紙様式3-2（４・５月）'!Z271="ベア加算"),"",X269*VLOOKUP(N269,'【参考】数式用'!$AD$2:$AH$27,MATCH(W269,'【参考】数式用'!$K$4:$N$4,0)+1,0)),"")</f>
        <v/>
      </c>
      <c r="Z269" s="948"/>
      <c r="AA269" s="951"/>
      <c r="AB269" s="955"/>
      <c r="AC269" s="996" t="str">
        <f>IFERROR(IF(AND('別紙様式3-2（４・５月）'!O271="",W269&lt;&gt;"",W269&lt;&gt;"―"),X269,X269*VLOOKUP(AG269,'【参考】数式用4'!$DC$3:$DZ$106,MATCH(N269,'【参考】数式用4'!$DC$2:$DZ$2,0))),"")</f>
        <v/>
      </c>
      <c r="AD269" s="998" t="str">
        <f t="shared" si="6"/>
        <v/>
      </c>
      <c r="AE269" s="884" t="str">
        <f t="shared" si="7"/>
        <v/>
      </c>
      <c r="AF269" s="999" t="str">
        <f>IF(O269="","",'別紙様式3-2（４・５月）'!O271&amp;'別紙様式3-2（４・５月）'!P271&amp;'別紙様式3-2（４・５月）'!Q271&amp;"から"&amp;O269)</f>
        <v/>
      </c>
      <c r="AG269" s="999" t="str">
        <f>IF(OR(W269="",W269="―"),"",'別紙様式3-2（４・５月）'!O271&amp;'別紙様式3-2（４・５月）'!P271&amp;'別紙様式3-2（４・５月）'!Q271&amp;"から"&amp;W269)</f>
        <v/>
      </c>
    </row>
    <row r="270" spans="1:33" ht="24.9" customHeight="1">
      <c r="A270" s="894">
        <v>257</v>
      </c>
      <c r="B270" s="742" t="str">
        <f>IF(基本情報入力シート!C309="","",基本情報入力シート!C309)</f>
        <v/>
      </c>
      <c r="C270" s="750"/>
      <c r="D270" s="750"/>
      <c r="E270" s="750"/>
      <c r="F270" s="750"/>
      <c r="G270" s="750"/>
      <c r="H270" s="750"/>
      <c r="I270" s="761"/>
      <c r="J270" s="768" t="str">
        <f>IF(基本情報入力シート!M309="","",基本情報入力シート!M309)</f>
        <v/>
      </c>
      <c r="K270" s="768" t="str">
        <f>IF(基本情報入力シート!R309="","",基本情報入力シート!R309)</f>
        <v/>
      </c>
      <c r="L270" s="768" t="str">
        <f>IF(基本情報入力シート!W309="","",基本情報入力シート!W309)</f>
        <v/>
      </c>
      <c r="M270" s="785" t="str">
        <f>IF(基本情報入力シート!X309="","",基本情報入力シート!X309)</f>
        <v/>
      </c>
      <c r="N270" s="797" t="str">
        <f>IF(基本情報入力シート!Y309="","",基本情報入力シート!Y309)</f>
        <v/>
      </c>
      <c r="O270" s="931"/>
      <c r="P270" s="937"/>
      <c r="Q270" s="941"/>
      <c r="R270" s="948" t="str">
        <f>IFERROR(IF(OR('別紙様式3-2（４・５月）'!R272="",'別紙様式3-2（４・５月）'!Z272="ベア加算"),"",P270*VLOOKUP(N270,'【参考】数式用'!$AD$2:$AH$27,MATCH(O270,'【参考】数式用'!$K$4:$N$4,0)+1,0)),"")</f>
        <v/>
      </c>
      <c r="S270" s="951"/>
      <c r="T270" s="955"/>
      <c r="U270" s="960"/>
      <c r="V270" s="965" t="str">
        <f>IFERROR(IF(AND('別紙様式3-2（４・５月）'!O272="",O270&lt;&gt;""),P270,P270*VLOOKUP(AF270,'【参考】数式用4'!$DC$3:$DZ$106,MATCH(N270,'【参考】数式用4'!$DC$2:$DZ$2,0))),"")</f>
        <v/>
      </c>
      <c r="W270" s="972"/>
      <c r="X270" s="937"/>
      <c r="Y270" s="948" t="str">
        <f>IFERROR(IF(OR('別紙様式3-2（４・５月）'!R272="",'別紙様式3-2（４・５月）'!Z272="ベア加算"),"",X270*VLOOKUP(N270,'【参考】数式用'!$AD$2:$AH$27,MATCH(W270,'【参考】数式用'!$K$4:$N$4,0)+1,0)),"")</f>
        <v/>
      </c>
      <c r="Z270" s="948"/>
      <c r="AA270" s="951"/>
      <c r="AB270" s="955"/>
      <c r="AC270" s="996" t="str">
        <f>IFERROR(IF(AND('別紙様式3-2（４・５月）'!O272="",W270&lt;&gt;"",W270&lt;&gt;"―"),X270,X270*VLOOKUP(AG270,'【参考】数式用4'!$DC$3:$DZ$106,MATCH(N270,'【参考】数式用4'!$DC$2:$DZ$2,0))),"")</f>
        <v/>
      </c>
      <c r="AD270" s="998" t="str">
        <f t="shared" ref="AD270:AD333" si="8">IF(OR(O270="新加算Ⅰ",O270="新加算Ⅱ",O270="新加算Ⅴ（１）",O270="新加算Ⅴ（２）",O270="新加算Ⅴ（３）",O270="新加算Ⅴ（４）",O270="新加算Ⅴ（５）",O270="新加算Ⅴ（６）",O270="新加算Ⅴ（７）",O270="新加算Ⅴ（９）",O270="新加算Ⅴ（10）",O270="新加算Ⅴ（12）"),IF(AND(N270&lt;&gt;"訪問型サービス（総合事業）",N270&lt;&gt;"通所型サービス（総合事業）",N270&lt;&gt;"（介護予防）短期入所生活介護",N270&lt;&gt;"（介護予防）短期入所療養介護（老健）",N270&lt;&gt;"（介護予防）短期入所療養介護 （病院等（老健以外）)",N270&lt;&gt;"（介護予防）短期入所療養介護（医療院）"),1,""),"")</f>
        <v/>
      </c>
      <c r="AE270" s="884" t="str">
        <f t="shared" ref="AE270:AE333" si="9">IF(OR(W270="新加算Ⅰ",W270="新加算Ⅱ"),IF(AND(N270&lt;&gt;"訪問型サービス（総合事業）",N270&lt;&gt;"通所型サービス（総合事業）",N270&lt;&gt;"（介護予防）短期入所生活介護",N270&lt;&gt;"（介護予防）短期入所療養介護（老健）",N270&lt;&gt;"（介護予防）短期入所療養介護 （病院等（老健以外）)",N270&lt;&gt;"（介護予防）短期入所療養介護（医療院）"),1,""),"")</f>
        <v/>
      </c>
      <c r="AF270" s="999" t="str">
        <f>IF(O270="","",'別紙様式3-2（４・５月）'!O272&amp;'別紙様式3-2（４・５月）'!P272&amp;'別紙様式3-2（４・５月）'!Q272&amp;"から"&amp;O270)</f>
        <v/>
      </c>
      <c r="AG270" s="999" t="str">
        <f>IF(OR(W270="",W270="―"),"",'別紙様式3-2（４・５月）'!O272&amp;'別紙様式3-2（４・５月）'!P272&amp;'別紙様式3-2（４・５月）'!Q272&amp;"から"&amp;W270)</f>
        <v/>
      </c>
    </row>
    <row r="271" spans="1:33" ht="24.9" customHeight="1">
      <c r="A271" s="894">
        <v>258</v>
      </c>
      <c r="B271" s="742" t="str">
        <f>IF(基本情報入力シート!C310="","",基本情報入力シート!C310)</f>
        <v/>
      </c>
      <c r="C271" s="750"/>
      <c r="D271" s="750"/>
      <c r="E271" s="750"/>
      <c r="F271" s="750"/>
      <c r="G271" s="750"/>
      <c r="H271" s="750"/>
      <c r="I271" s="761"/>
      <c r="J271" s="768" t="str">
        <f>IF(基本情報入力シート!M310="","",基本情報入力シート!M310)</f>
        <v/>
      </c>
      <c r="K271" s="768" t="str">
        <f>IF(基本情報入力シート!R310="","",基本情報入力シート!R310)</f>
        <v/>
      </c>
      <c r="L271" s="768" t="str">
        <f>IF(基本情報入力シート!W310="","",基本情報入力シート!W310)</f>
        <v/>
      </c>
      <c r="M271" s="785" t="str">
        <f>IF(基本情報入力シート!X310="","",基本情報入力シート!X310)</f>
        <v/>
      </c>
      <c r="N271" s="797" t="str">
        <f>IF(基本情報入力シート!Y310="","",基本情報入力シート!Y310)</f>
        <v/>
      </c>
      <c r="O271" s="931"/>
      <c r="P271" s="937"/>
      <c r="Q271" s="941"/>
      <c r="R271" s="948" t="str">
        <f>IFERROR(IF(OR('別紙様式3-2（４・５月）'!R273="",'別紙様式3-2（４・５月）'!Z273="ベア加算"),"",P271*VLOOKUP(N271,'【参考】数式用'!$AD$2:$AH$27,MATCH(O271,'【参考】数式用'!$K$4:$N$4,0)+1,0)),"")</f>
        <v/>
      </c>
      <c r="S271" s="951"/>
      <c r="T271" s="955"/>
      <c r="U271" s="960"/>
      <c r="V271" s="965" t="str">
        <f>IFERROR(IF(AND('別紙様式3-2（４・５月）'!O273="",O271&lt;&gt;""),P271,P271*VLOOKUP(AF271,'【参考】数式用4'!$DC$3:$DZ$106,MATCH(N271,'【参考】数式用4'!$DC$2:$DZ$2,0))),"")</f>
        <v/>
      </c>
      <c r="W271" s="972"/>
      <c r="X271" s="937"/>
      <c r="Y271" s="948" t="str">
        <f>IFERROR(IF(OR('別紙様式3-2（４・５月）'!R273="",'別紙様式3-2（４・５月）'!Z273="ベア加算"),"",X271*VLOOKUP(N271,'【参考】数式用'!$AD$2:$AH$27,MATCH(W271,'【参考】数式用'!$K$4:$N$4,0)+1,0)),"")</f>
        <v/>
      </c>
      <c r="Z271" s="948"/>
      <c r="AA271" s="951"/>
      <c r="AB271" s="955"/>
      <c r="AC271" s="996" t="str">
        <f>IFERROR(IF(AND('別紙様式3-2（４・５月）'!O273="",W271&lt;&gt;"",W271&lt;&gt;"―"),X271,X271*VLOOKUP(AG271,'【参考】数式用4'!$DC$3:$DZ$106,MATCH(N271,'【参考】数式用4'!$DC$2:$DZ$2,0))),"")</f>
        <v/>
      </c>
      <c r="AD271" s="998" t="str">
        <f t="shared" si="8"/>
        <v/>
      </c>
      <c r="AE271" s="884" t="str">
        <f t="shared" si="9"/>
        <v/>
      </c>
      <c r="AF271" s="999" t="str">
        <f>IF(O271="","",'別紙様式3-2（４・５月）'!O273&amp;'別紙様式3-2（４・５月）'!P273&amp;'別紙様式3-2（４・５月）'!Q273&amp;"から"&amp;O271)</f>
        <v/>
      </c>
      <c r="AG271" s="999" t="str">
        <f>IF(OR(W271="",W271="―"),"",'別紙様式3-2（４・５月）'!O273&amp;'別紙様式3-2（４・５月）'!P273&amp;'別紙様式3-2（４・５月）'!Q273&amp;"から"&amp;W271)</f>
        <v/>
      </c>
    </row>
    <row r="272" spans="1:33" ht="24.9" customHeight="1">
      <c r="A272" s="894">
        <v>259</v>
      </c>
      <c r="B272" s="742" t="str">
        <f>IF(基本情報入力シート!C311="","",基本情報入力シート!C311)</f>
        <v/>
      </c>
      <c r="C272" s="750"/>
      <c r="D272" s="750"/>
      <c r="E272" s="750"/>
      <c r="F272" s="750"/>
      <c r="G272" s="750"/>
      <c r="H272" s="750"/>
      <c r="I272" s="761"/>
      <c r="J272" s="768" t="str">
        <f>IF(基本情報入力シート!M311="","",基本情報入力シート!M311)</f>
        <v/>
      </c>
      <c r="K272" s="768" t="str">
        <f>IF(基本情報入力シート!R311="","",基本情報入力シート!R311)</f>
        <v/>
      </c>
      <c r="L272" s="768" t="str">
        <f>IF(基本情報入力シート!W311="","",基本情報入力シート!W311)</f>
        <v/>
      </c>
      <c r="M272" s="785" t="str">
        <f>IF(基本情報入力シート!X311="","",基本情報入力シート!X311)</f>
        <v/>
      </c>
      <c r="N272" s="797" t="str">
        <f>IF(基本情報入力シート!Y311="","",基本情報入力シート!Y311)</f>
        <v/>
      </c>
      <c r="O272" s="931"/>
      <c r="P272" s="937"/>
      <c r="Q272" s="941"/>
      <c r="R272" s="948" t="str">
        <f>IFERROR(IF(OR('別紙様式3-2（４・５月）'!R274="",'別紙様式3-2（４・５月）'!Z274="ベア加算"),"",P272*VLOOKUP(N272,'【参考】数式用'!$AD$2:$AH$27,MATCH(O272,'【参考】数式用'!$K$4:$N$4,0)+1,0)),"")</f>
        <v/>
      </c>
      <c r="S272" s="951"/>
      <c r="T272" s="955"/>
      <c r="U272" s="960"/>
      <c r="V272" s="965" t="str">
        <f>IFERROR(IF(AND('別紙様式3-2（４・５月）'!O274="",O272&lt;&gt;""),P272,P272*VLOOKUP(AF272,'【参考】数式用4'!$DC$3:$DZ$106,MATCH(N272,'【参考】数式用4'!$DC$2:$DZ$2,0))),"")</f>
        <v/>
      </c>
      <c r="W272" s="972"/>
      <c r="X272" s="937"/>
      <c r="Y272" s="948" t="str">
        <f>IFERROR(IF(OR('別紙様式3-2（４・５月）'!R274="",'別紙様式3-2（４・５月）'!Z274="ベア加算"),"",X272*VLOOKUP(N272,'【参考】数式用'!$AD$2:$AH$27,MATCH(W272,'【参考】数式用'!$K$4:$N$4,0)+1,0)),"")</f>
        <v/>
      </c>
      <c r="Z272" s="948"/>
      <c r="AA272" s="951"/>
      <c r="AB272" s="955"/>
      <c r="AC272" s="996" t="str">
        <f>IFERROR(IF(AND('別紙様式3-2（４・５月）'!O274="",W272&lt;&gt;"",W272&lt;&gt;"―"),X272,X272*VLOOKUP(AG272,'【参考】数式用4'!$DC$3:$DZ$106,MATCH(N272,'【参考】数式用4'!$DC$2:$DZ$2,0))),"")</f>
        <v/>
      </c>
      <c r="AD272" s="998" t="str">
        <f t="shared" si="8"/>
        <v/>
      </c>
      <c r="AE272" s="884" t="str">
        <f t="shared" si="9"/>
        <v/>
      </c>
      <c r="AF272" s="999" t="str">
        <f>IF(O272="","",'別紙様式3-2（４・５月）'!O274&amp;'別紙様式3-2（４・５月）'!P274&amp;'別紙様式3-2（４・５月）'!Q274&amp;"から"&amp;O272)</f>
        <v/>
      </c>
      <c r="AG272" s="999" t="str">
        <f>IF(OR(W272="",W272="―"),"",'別紙様式3-2（４・５月）'!O274&amp;'別紙様式3-2（４・５月）'!P274&amp;'別紙様式3-2（４・５月）'!Q274&amp;"から"&amp;W272)</f>
        <v/>
      </c>
    </row>
    <row r="273" spans="1:33" ht="24.9" customHeight="1">
      <c r="A273" s="894">
        <v>260</v>
      </c>
      <c r="B273" s="742" t="str">
        <f>IF(基本情報入力シート!C312="","",基本情報入力シート!C312)</f>
        <v/>
      </c>
      <c r="C273" s="750"/>
      <c r="D273" s="750"/>
      <c r="E273" s="750"/>
      <c r="F273" s="750"/>
      <c r="G273" s="750"/>
      <c r="H273" s="750"/>
      <c r="I273" s="761"/>
      <c r="J273" s="768" t="str">
        <f>IF(基本情報入力シート!M312="","",基本情報入力シート!M312)</f>
        <v/>
      </c>
      <c r="K273" s="768" t="str">
        <f>IF(基本情報入力シート!R312="","",基本情報入力シート!R312)</f>
        <v/>
      </c>
      <c r="L273" s="768" t="str">
        <f>IF(基本情報入力シート!W312="","",基本情報入力シート!W312)</f>
        <v/>
      </c>
      <c r="M273" s="785" t="str">
        <f>IF(基本情報入力シート!X312="","",基本情報入力シート!X312)</f>
        <v/>
      </c>
      <c r="N273" s="797" t="str">
        <f>IF(基本情報入力シート!Y312="","",基本情報入力シート!Y312)</f>
        <v/>
      </c>
      <c r="O273" s="931"/>
      <c r="P273" s="937"/>
      <c r="Q273" s="941"/>
      <c r="R273" s="948" t="str">
        <f>IFERROR(IF(OR('別紙様式3-2（４・５月）'!R275="",'別紙様式3-2（４・５月）'!Z275="ベア加算"),"",P273*VLOOKUP(N273,'【参考】数式用'!$AD$2:$AH$27,MATCH(O273,'【参考】数式用'!$K$4:$N$4,0)+1,0)),"")</f>
        <v/>
      </c>
      <c r="S273" s="951"/>
      <c r="T273" s="955"/>
      <c r="U273" s="960"/>
      <c r="V273" s="965" t="str">
        <f>IFERROR(IF(AND('別紙様式3-2（４・５月）'!O275="",O273&lt;&gt;""),P273,P273*VLOOKUP(AF273,'【参考】数式用4'!$DC$3:$DZ$106,MATCH(N273,'【参考】数式用4'!$DC$2:$DZ$2,0))),"")</f>
        <v/>
      </c>
      <c r="W273" s="972"/>
      <c r="X273" s="937"/>
      <c r="Y273" s="948" t="str">
        <f>IFERROR(IF(OR('別紙様式3-2（４・５月）'!R275="",'別紙様式3-2（４・５月）'!Z275="ベア加算"),"",X273*VLOOKUP(N273,'【参考】数式用'!$AD$2:$AH$27,MATCH(W273,'【参考】数式用'!$K$4:$N$4,0)+1,0)),"")</f>
        <v/>
      </c>
      <c r="Z273" s="948"/>
      <c r="AA273" s="951"/>
      <c r="AB273" s="955"/>
      <c r="AC273" s="996" t="str">
        <f>IFERROR(IF(AND('別紙様式3-2（４・５月）'!O275="",W273&lt;&gt;"",W273&lt;&gt;"―"),X273,X273*VLOOKUP(AG273,'【参考】数式用4'!$DC$3:$DZ$106,MATCH(N273,'【参考】数式用4'!$DC$2:$DZ$2,0))),"")</f>
        <v/>
      </c>
      <c r="AD273" s="998" t="str">
        <f t="shared" si="8"/>
        <v/>
      </c>
      <c r="AE273" s="884" t="str">
        <f t="shared" si="9"/>
        <v/>
      </c>
      <c r="AF273" s="999" t="str">
        <f>IF(O273="","",'別紙様式3-2（４・５月）'!O275&amp;'別紙様式3-2（４・５月）'!P275&amp;'別紙様式3-2（４・５月）'!Q275&amp;"から"&amp;O273)</f>
        <v/>
      </c>
      <c r="AG273" s="999" t="str">
        <f>IF(OR(W273="",W273="―"),"",'別紙様式3-2（４・５月）'!O275&amp;'別紙様式3-2（４・５月）'!P275&amp;'別紙様式3-2（４・５月）'!Q275&amp;"から"&amp;W273)</f>
        <v/>
      </c>
    </row>
    <row r="274" spans="1:33" ht="24.9" customHeight="1">
      <c r="A274" s="894">
        <v>261</v>
      </c>
      <c r="B274" s="742" t="str">
        <f>IF(基本情報入力シート!C313="","",基本情報入力シート!C313)</f>
        <v/>
      </c>
      <c r="C274" s="750"/>
      <c r="D274" s="750"/>
      <c r="E274" s="750"/>
      <c r="F274" s="750"/>
      <c r="G274" s="750"/>
      <c r="H274" s="750"/>
      <c r="I274" s="761"/>
      <c r="J274" s="768" t="str">
        <f>IF(基本情報入力シート!M313="","",基本情報入力シート!M313)</f>
        <v/>
      </c>
      <c r="K274" s="768" t="str">
        <f>IF(基本情報入力シート!R313="","",基本情報入力シート!R313)</f>
        <v/>
      </c>
      <c r="L274" s="768" t="str">
        <f>IF(基本情報入力シート!W313="","",基本情報入力シート!W313)</f>
        <v/>
      </c>
      <c r="M274" s="785" t="str">
        <f>IF(基本情報入力シート!X313="","",基本情報入力シート!X313)</f>
        <v/>
      </c>
      <c r="N274" s="797" t="str">
        <f>IF(基本情報入力シート!Y313="","",基本情報入力シート!Y313)</f>
        <v/>
      </c>
      <c r="O274" s="931"/>
      <c r="P274" s="937"/>
      <c r="Q274" s="941"/>
      <c r="R274" s="948" t="str">
        <f>IFERROR(IF(OR('別紙様式3-2（４・５月）'!R276="",'別紙様式3-2（４・５月）'!Z276="ベア加算"),"",P274*VLOOKUP(N274,'【参考】数式用'!$AD$2:$AH$27,MATCH(O274,'【参考】数式用'!$K$4:$N$4,0)+1,0)),"")</f>
        <v/>
      </c>
      <c r="S274" s="951"/>
      <c r="T274" s="955"/>
      <c r="U274" s="960"/>
      <c r="V274" s="965" t="str">
        <f>IFERROR(IF(AND('別紙様式3-2（４・５月）'!O276="",O274&lt;&gt;""),P274,P274*VLOOKUP(AF274,'【参考】数式用4'!$DC$3:$DZ$106,MATCH(N274,'【参考】数式用4'!$DC$2:$DZ$2,0))),"")</f>
        <v/>
      </c>
      <c r="W274" s="972"/>
      <c r="X274" s="937"/>
      <c r="Y274" s="948" t="str">
        <f>IFERROR(IF(OR('別紙様式3-2（４・５月）'!R276="",'別紙様式3-2（４・５月）'!Z276="ベア加算"),"",X274*VLOOKUP(N274,'【参考】数式用'!$AD$2:$AH$27,MATCH(W274,'【参考】数式用'!$K$4:$N$4,0)+1,0)),"")</f>
        <v/>
      </c>
      <c r="Z274" s="948"/>
      <c r="AA274" s="951"/>
      <c r="AB274" s="955"/>
      <c r="AC274" s="996" t="str">
        <f>IFERROR(IF(AND('別紙様式3-2（４・５月）'!O276="",W274&lt;&gt;"",W274&lt;&gt;"―"),X274,X274*VLOOKUP(AG274,'【参考】数式用4'!$DC$3:$DZ$106,MATCH(N274,'【参考】数式用4'!$DC$2:$DZ$2,0))),"")</f>
        <v/>
      </c>
      <c r="AD274" s="998" t="str">
        <f t="shared" si="8"/>
        <v/>
      </c>
      <c r="AE274" s="884" t="str">
        <f t="shared" si="9"/>
        <v/>
      </c>
      <c r="AF274" s="999" t="str">
        <f>IF(O274="","",'別紙様式3-2（４・５月）'!O276&amp;'別紙様式3-2（４・５月）'!P276&amp;'別紙様式3-2（４・５月）'!Q276&amp;"から"&amp;O274)</f>
        <v/>
      </c>
      <c r="AG274" s="999" t="str">
        <f>IF(OR(W274="",W274="―"),"",'別紙様式3-2（４・５月）'!O276&amp;'別紙様式3-2（４・５月）'!P276&amp;'別紙様式3-2（４・５月）'!Q276&amp;"から"&amp;W274)</f>
        <v/>
      </c>
    </row>
    <row r="275" spans="1:33" ht="24.9" customHeight="1">
      <c r="A275" s="894">
        <v>262</v>
      </c>
      <c r="B275" s="742" t="str">
        <f>IF(基本情報入力シート!C314="","",基本情報入力シート!C314)</f>
        <v/>
      </c>
      <c r="C275" s="750"/>
      <c r="D275" s="750"/>
      <c r="E275" s="750"/>
      <c r="F275" s="750"/>
      <c r="G275" s="750"/>
      <c r="H275" s="750"/>
      <c r="I275" s="761"/>
      <c r="J275" s="768" t="str">
        <f>IF(基本情報入力シート!M314="","",基本情報入力シート!M314)</f>
        <v/>
      </c>
      <c r="K275" s="768" t="str">
        <f>IF(基本情報入力シート!R314="","",基本情報入力シート!R314)</f>
        <v/>
      </c>
      <c r="L275" s="768" t="str">
        <f>IF(基本情報入力シート!W314="","",基本情報入力シート!W314)</f>
        <v/>
      </c>
      <c r="M275" s="785" t="str">
        <f>IF(基本情報入力シート!X314="","",基本情報入力シート!X314)</f>
        <v/>
      </c>
      <c r="N275" s="797" t="str">
        <f>IF(基本情報入力シート!Y314="","",基本情報入力シート!Y314)</f>
        <v/>
      </c>
      <c r="O275" s="931"/>
      <c r="P275" s="937"/>
      <c r="Q275" s="941"/>
      <c r="R275" s="948" t="str">
        <f>IFERROR(IF(OR('別紙様式3-2（４・５月）'!R277="",'別紙様式3-2（４・５月）'!Z277="ベア加算"),"",P275*VLOOKUP(N275,'【参考】数式用'!$AD$2:$AH$27,MATCH(O275,'【参考】数式用'!$K$4:$N$4,0)+1,0)),"")</f>
        <v/>
      </c>
      <c r="S275" s="951"/>
      <c r="T275" s="955"/>
      <c r="U275" s="960"/>
      <c r="V275" s="965" t="str">
        <f>IFERROR(IF(AND('別紙様式3-2（４・５月）'!O277="",O275&lt;&gt;""),P275,P275*VLOOKUP(AF275,'【参考】数式用4'!$DC$3:$DZ$106,MATCH(N275,'【参考】数式用4'!$DC$2:$DZ$2,0))),"")</f>
        <v/>
      </c>
      <c r="W275" s="972"/>
      <c r="X275" s="937"/>
      <c r="Y275" s="948" t="str">
        <f>IFERROR(IF(OR('別紙様式3-2（４・５月）'!R277="",'別紙様式3-2（４・５月）'!Z277="ベア加算"),"",X275*VLOOKUP(N275,'【参考】数式用'!$AD$2:$AH$27,MATCH(W275,'【参考】数式用'!$K$4:$N$4,0)+1,0)),"")</f>
        <v/>
      </c>
      <c r="Z275" s="948"/>
      <c r="AA275" s="951"/>
      <c r="AB275" s="955"/>
      <c r="AC275" s="996" t="str">
        <f>IFERROR(IF(AND('別紙様式3-2（４・５月）'!O277="",W275&lt;&gt;"",W275&lt;&gt;"―"),X275,X275*VLOOKUP(AG275,'【参考】数式用4'!$DC$3:$DZ$106,MATCH(N275,'【参考】数式用4'!$DC$2:$DZ$2,0))),"")</f>
        <v/>
      </c>
      <c r="AD275" s="998" t="str">
        <f t="shared" si="8"/>
        <v/>
      </c>
      <c r="AE275" s="884" t="str">
        <f t="shared" si="9"/>
        <v/>
      </c>
      <c r="AF275" s="999" t="str">
        <f>IF(O275="","",'別紙様式3-2（４・５月）'!O277&amp;'別紙様式3-2（４・５月）'!P277&amp;'別紙様式3-2（４・５月）'!Q277&amp;"から"&amp;O275)</f>
        <v/>
      </c>
      <c r="AG275" s="999" t="str">
        <f>IF(OR(W275="",W275="―"),"",'別紙様式3-2（４・５月）'!O277&amp;'別紙様式3-2（４・５月）'!P277&amp;'別紙様式3-2（４・５月）'!Q277&amp;"から"&amp;W275)</f>
        <v/>
      </c>
    </row>
    <row r="276" spans="1:33" ht="24.9" customHeight="1">
      <c r="A276" s="894">
        <v>263</v>
      </c>
      <c r="B276" s="742" t="str">
        <f>IF(基本情報入力シート!C315="","",基本情報入力シート!C315)</f>
        <v/>
      </c>
      <c r="C276" s="750"/>
      <c r="D276" s="750"/>
      <c r="E276" s="750"/>
      <c r="F276" s="750"/>
      <c r="G276" s="750"/>
      <c r="H276" s="750"/>
      <c r="I276" s="761"/>
      <c r="J276" s="768" t="str">
        <f>IF(基本情報入力シート!M315="","",基本情報入力シート!M315)</f>
        <v/>
      </c>
      <c r="K276" s="768" t="str">
        <f>IF(基本情報入力シート!R315="","",基本情報入力シート!R315)</f>
        <v/>
      </c>
      <c r="L276" s="768" t="str">
        <f>IF(基本情報入力シート!W315="","",基本情報入力シート!W315)</f>
        <v/>
      </c>
      <c r="M276" s="785" t="str">
        <f>IF(基本情報入力シート!X315="","",基本情報入力シート!X315)</f>
        <v/>
      </c>
      <c r="N276" s="797" t="str">
        <f>IF(基本情報入力シート!Y315="","",基本情報入力シート!Y315)</f>
        <v/>
      </c>
      <c r="O276" s="931"/>
      <c r="P276" s="937"/>
      <c r="Q276" s="941"/>
      <c r="R276" s="948" t="str">
        <f>IFERROR(IF(OR('別紙様式3-2（４・５月）'!R278="",'別紙様式3-2（４・５月）'!Z278="ベア加算"),"",P276*VLOOKUP(N276,'【参考】数式用'!$AD$2:$AH$27,MATCH(O276,'【参考】数式用'!$K$4:$N$4,0)+1,0)),"")</f>
        <v/>
      </c>
      <c r="S276" s="951"/>
      <c r="T276" s="955"/>
      <c r="U276" s="960"/>
      <c r="V276" s="965" t="str">
        <f>IFERROR(IF(AND('別紙様式3-2（４・５月）'!O278="",O276&lt;&gt;""),P276,P276*VLOOKUP(AF276,'【参考】数式用4'!$DC$3:$DZ$106,MATCH(N276,'【参考】数式用4'!$DC$2:$DZ$2,0))),"")</f>
        <v/>
      </c>
      <c r="W276" s="972"/>
      <c r="X276" s="937"/>
      <c r="Y276" s="948" t="str">
        <f>IFERROR(IF(OR('別紙様式3-2（４・５月）'!R278="",'別紙様式3-2（４・５月）'!Z278="ベア加算"),"",X276*VLOOKUP(N276,'【参考】数式用'!$AD$2:$AH$27,MATCH(W276,'【参考】数式用'!$K$4:$N$4,0)+1,0)),"")</f>
        <v/>
      </c>
      <c r="Z276" s="948"/>
      <c r="AA276" s="951"/>
      <c r="AB276" s="955"/>
      <c r="AC276" s="996" t="str">
        <f>IFERROR(IF(AND('別紙様式3-2（４・５月）'!O278="",W276&lt;&gt;"",W276&lt;&gt;"―"),X276,X276*VLOOKUP(AG276,'【参考】数式用4'!$DC$3:$DZ$106,MATCH(N276,'【参考】数式用4'!$DC$2:$DZ$2,0))),"")</f>
        <v/>
      </c>
      <c r="AD276" s="998" t="str">
        <f t="shared" si="8"/>
        <v/>
      </c>
      <c r="AE276" s="884" t="str">
        <f t="shared" si="9"/>
        <v/>
      </c>
      <c r="AF276" s="999" t="str">
        <f>IF(O276="","",'別紙様式3-2（４・５月）'!O278&amp;'別紙様式3-2（４・５月）'!P278&amp;'別紙様式3-2（４・５月）'!Q278&amp;"から"&amp;O276)</f>
        <v/>
      </c>
      <c r="AG276" s="999" t="str">
        <f>IF(OR(W276="",W276="―"),"",'別紙様式3-2（４・５月）'!O278&amp;'別紙様式3-2（４・５月）'!P278&amp;'別紙様式3-2（４・５月）'!Q278&amp;"から"&amp;W276)</f>
        <v/>
      </c>
    </row>
    <row r="277" spans="1:33" ht="24.9" customHeight="1">
      <c r="A277" s="894">
        <v>264</v>
      </c>
      <c r="B277" s="742" t="str">
        <f>IF(基本情報入力シート!C316="","",基本情報入力シート!C316)</f>
        <v/>
      </c>
      <c r="C277" s="750"/>
      <c r="D277" s="750"/>
      <c r="E277" s="750"/>
      <c r="F277" s="750"/>
      <c r="G277" s="750"/>
      <c r="H277" s="750"/>
      <c r="I277" s="761"/>
      <c r="J277" s="768" t="str">
        <f>IF(基本情報入力シート!M316="","",基本情報入力シート!M316)</f>
        <v/>
      </c>
      <c r="K277" s="768" t="str">
        <f>IF(基本情報入力シート!R316="","",基本情報入力シート!R316)</f>
        <v/>
      </c>
      <c r="L277" s="768" t="str">
        <f>IF(基本情報入力シート!W316="","",基本情報入力シート!W316)</f>
        <v/>
      </c>
      <c r="M277" s="785" t="str">
        <f>IF(基本情報入力シート!X316="","",基本情報入力シート!X316)</f>
        <v/>
      </c>
      <c r="N277" s="797" t="str">
        <f>IF(基本情報入力シート!Y316="","",基本情報入力シート!Y316)</f>
        <v/>
      </c>
      <c r="O277" s="931"/>
      <c r="P277" s="937"/>
      <c r="Q277" s="941"/>
      <c r="R277" s="948" t="str">
        <f>IFERROR(IF(OR('別紙様式3-2（４・５月）'!R279="",'別紙様式3-2（４・５月）'!Z279="ベア加算"),"",P277*VLOOKUP(N277,'【参考】数式用'!$AD$2:$AH$27,MATCH(O277,'【参考】数式用'!$K$4:$N$4,0)+1,0)),"")</f>
        <v/>
      </c>
      <c r="S277" s="951"/>
      <c r="T277" s="955"/>
      <c r="U277" s="960"/>
      <c r="V277" s="965" t="str">
        <f>IFERROR(IF(AND('別紙様式3-2（４・５月）'!O279="",O277&lt;&gt;""),P277,P277*VLOOKUP(AF277,'【参考】数式用4'!$DC$3:$DZ$106,MATCH(N277,'【参考】数式用4'!$DC$2:$DZ$2,0))),"")</f>
        <v/>
      </c>
      <c r="W277" s="972"/>
      <c r="X277" s="937"/>
      <c r="Y277" s="948" t="str">
        <f>IFERROR(IF(OR('別紙様式3-2（４・５月）'!R279="",'別紙様式3-2（４・５月）'!Z279="ベア加算"),"",X277*VLOOKUP(N277,'【参考】数式用'!$AD$2:$AH$27,MATCH(W277,'【参考】数式用'!$K$4:$N$4,0)+1,0)),"")</f>
        <v/>
      </c>
      <c r="Z277" s="948"/>
      <c r="AA277" s="951"/>
      <c r="AB277" s="955"/>
      <c r="AC277" s="996" t="str">
        <f>IFERROR(IF(AND('別紙様式3-2（４・５月）'!O279="",W277&lt;&gt;"",W277&lt;&gt;"―"),X277,X277*VLOOKUP(AG277,'【参考】数式用4'!$DC$3:$DZ$106,MATCH(N277,'【参考】数式用4'!$DC$2:$DZ$2,0))),"")</f>
        <v/>
      </c>
      <c r="AD277" s="998" t="str">
        <f t="shared" si="8"/>
        <v/>
      </c>
      <c r="AE277" s="884" t="str">
        <f t="shared" si="9"/>
        <v/>
      </c>
      <c r="AF277" s="999" t="str">
        <f>IF(O277="","",'別紙様式3-2（４・５月）'!O279&amp;'別紙様式3-2（４・５月）'!P279&amp;'別紙様式3-2（４・５月）'!Q279&amp;"から"&amp;O277)</f>
        <v/>
      </c>
      <c r="AG277" s="999" t="str">
        <f>IF(OR(W277="",W277="―"),"",'別紙様式3-2（４・５月）'!O279&amp;'別紙様式3-2（４・５月）'!P279&amp;'別紙様式3-2（４・５月）'!Q279&amp;"から"&amp;W277)</f>
        <v/>
      </c>
    </row>
    <row r="278" spans="1:33" ht="24.9" customHeight="1">
      <c r="A278" s="894">
        <v>265</v>
      </c>
      <c r="B278" s="742" t="str">
        <f>IF(基本情報入力シート!C317="","",基本情報入力シート!C317)</f>
        <v/>
      </c>
      <c r="C278" s="750"/>
      <c r="D278" s="750"/>
      <c r="E278" s="750"/>
      <c r="F278" s="750"/>
      <c r="G278" s="750"/>
      <c r="H278" s="750"/>
      <c r="I278" s="761"/>
      <c r="J278" s="768" t="str">
        <f>IF(基本情報入力シート!M317="","",基本情報入力シート!M317)</f>
        <v/>
      </c>
      <c r="K278" s="768" t="str">
        <f>IF(基本情報入力シート!R317="","",基本情報入力シート!R317)</f>
        <v/>
      </c>
      <c r="L278" s="768" t="str">
        <f>IF(基本情報入力シート!W317="","",基本情報入力シート!W317)</f>
        <v/>
      </c>
      <c r="M278" s="785" t="str">
        <f>IF(基本情報入力シート!X317="","",基本情報入力シート!X317)</f>
        <v/>
      </c>
      <c r="N278" s="797" t="str">
        <f>IF(基本情報入力シート!Y317="","",基本情報入力シート!Y317)</f>
        <v/>
      </c>
      <c r="O278" s="931"/>
      <c r="P278" s="937"/>
      <c r="Q278" s="941"/>
      <c r="R278" s="948" t="str">
        <f>IFERROR(IF(OR('別紙様式3-2（４・５月）'!R280="",'別紙様式3-2（４・５月）'!Z280="ベア加算"),"",P278*VLOOKUP(N278,'【参考】数式用'!$AD$2:$AH$27,MATCH(O278,'【参考】数式用'!$K$4:$N$4,0)+1,0)),"")</f>
        <v/>
      </c>
      <c r="S278" s="951"/>
      <c r="T278" s="955"/>
      <c r="U278" s="960"/>
      <c r="V278" s="965" t="str">
        <f>IFERROR(IF(AND('別紙様式3-2（４・５月）'!O280="",O278&lt;&gt;""),P278,P278*VLOOKUP(AF278,'【参考】数式用4'!$DC$3:$DZ$106,MATCH(N278,'【参考】数式用4'!$DC$2:$DZ$2,0))),"")</f>
        <v/>
      </c>
      <c r="W278" s="972"/>
      <c r="X278" s="937"/>
      <c r="Y278" s="948" t="str">
        <f>IFERROR(IF(OR('別紙様式3-2（４・５月）'!R280="",'別紙様式3-2（４・５月）'!Z280="ベア加算"),"",X278*VLOOKUP(N278,'【参考】数式用'!$AD$2:$AH$27,MATCH(W278,'【参考】数式用'!$K$4:$N$4,0)+1,0)),"")</f>
        <v/>
      </c>
      <c r="Z278" s="948"/>
      <c r="AA278" s="951"/>
      <c r="AB278" s="955"/>
      <c r="AC278" s="996" t="str">
        <f>IFERROR(IF(AND('別紙様式3-2（４・５月）'!O280="",W278&lt;&gt;"",W278&lt;&gt;"―"),X278,X278*VLOOKUP(AG278,'【参考】数式用4'!$DC$3:$DZ$106,MATCH(N278,'【参考】数式用4'!$DC$2:$DZ$2,0))),"")</f>
        <v/>
      </c>
      <c r="AD278" s="998" t="str">
        <f t="shared" si="8"/>
        <v/>
      </c>
      <c r="AE278" s="884" t="str">
        <f t="shared" si="9"/>
        <v/>
      </c>
      <c r="AF278" s="999" t="str">
        <f>IF(O278="","",'別紙様式3-2（４・５月）'!O280&amp;'別紙様式3-2（４・５月）'!P280&amp;'別紙様式3-2（４・５月）'!Q280&amp;"から"&amp;O278)</f>
        <v/>
      </c>
      <c r="AG278" s="999" t="str">
        <f>IF(OR(W278="",W278="―"),"",'別紙様式3-2（４・５月）'!O280&amp;'別紙様式3-2（４・５月）'!P280&amp;'別紙様式3-2（４・５月）'!Q280&amp;"から"&amp;W278)</f>
        <v/>
      </c>
    </row>
    <row r="279" spans="1:33" ht="24.9" customHeight="1">
      <c r="A279" s="894">
        <v>266</v>
      </c>
      <c r="B279" s="742" t="str">
        <f>IF(基本情報入力シート!C318="","",基本情報入力シート!C318)</f>
        <v/>
      </c>
      <c r="C279" s="750"/>
      <c r="D279" s="750"/>
      <c r="E279" s="750"/>
      <c r="F279" s="750"/>
      <c r="G279" s="750"/>
      <c r="H279" s="750"/>
      <c r="I279" s="761"/>
      <c r="J279" s="768" t="str">
        <f>IF(基本情報入力シート!M318="","",基本情報入力シート!M318)</f>
        <v/>
      </c>
      <c r="K279" s="768" t="str">
        <f>IF(基本情報入力シート!R318="","",基本情報入力シート!R318)</f>
        <v/>
      </c>
      <c r="L279" s="768" t="str">
        <f>IF(基本情報入力シート!W318="","",基本情報入力シート!W318)</f>
        <v/>
      </c>
      <c r="M279" s="785" t="str">
        <f>IF(基本情報入力シート!X318="","",基本情報入力シート!X318)</f>
        <v/>
      </c>
      <c r="N279" s="797" t="str">
        <f>IF(基本情報入力シート!Y318="","",基本情報入力シート!Y318)</f>
        <v/>
      </c>
      <c r="O279" s="931"/>
      <c r="P279" s="937"/>
      <c r="Q279" s="941"/>
      <c r="R279" s="948" t="str">
        <f>IFERROR(IF(OR('別紙様式3-2（４・５月）'!R281="",'別紙様式3-2（４・５月）'!Z281="ベア加算"),"",P279*VLOOKUP(N279,'【参考】数式用'!$AD$2:$AH$27,MATCH(O279,'【参考】数式用'!$K$4:$N$4,0)+1,0)),"")</f>
        <v/>
      </c>
      <c r="S279" s="951"/>
      <c r="T279" s="955"/>
      <c r="U279" s="960"/>
      <c r="V279" s="965" t="str">
        <f>IFERROR(IF(AND('別紙様式3-2（４・５月）'!O281="",O279&lt;&gt;""),P279,P279*VLOOKUP(AF279,'【参考】数式用4'!$DC$3:$DZ$106,MATCH(N279,'【参考】数式用4'!$DC$2:$DZ$2,0))),"")</f>
        <v/>
      </c>
      <c r="W279" s="972"/>
      <c r="X279" s="937"/>
      <c r="Y279" s="948" t="str">
        <f>IFERROR(IF(OR('別紙様式3-2（４・５月）'!R281="",'別紙様式3-2（４・５月）'!Z281="ベア加算"),"",X279*VLOOKUP(N279,'【参考】数式用'!$AD$2:$AH$27,MATCH(W279,'【参考】数式用'!$K$4:$N$4,0)+1,0)),"")</f>
        <v/>
      </c>
      <c r="Z279" s="948"/>
      <c r="AA279" s="951"/>
      <c r="AB279" s="955"/>
      <c r="AC279" s="996" t="str">
        <f>IFERROR(IF(AND('別紙様式3-2（４・５月）'!O281="",W279&lt;&gt;"",W279&lt;&gt;"―"),X279,X279*VLOOKUP(AG279,'【参考】数式用4'!$DC$3:$DZ$106,MATCH(N279,'【参考】数式用4'!$DC$2:$DZ$2,0))),"")</f>
        <v/>
      </c>
      <c r="AD279" s="998" t="str">
        <f t="shared" si="8"/>
        <v/>
      </c>
      <c r="AE279" s="884" t="str">
        <f t="shared" si="9"/>
        <v/>
      </c>
      <c r="AF279" s="999" t="str">
        <f>IF(O279="","",'別紙様式3-2（４・５月）'!O281&amp;'別紙様式3-2（４・５月）'!P281&amp;'別紙様式3-2（４・５月）'!Q281&amp;"から"&amp;O279)</f>
        <v/>
      </c>
      <c r="AG279" s="999" t="str">
        <f>IF(OR(W279="",W279="―"),"",'別紙様式3-2（４・５月）'!O281&amp;'別紙様式3-2（４・５月）'!P281&amp;'別紙様式3-2（４・５月）'!Q281&amp;"から"&amp;W279)</f>
        <v/>
      </c>
    </row>
    <row r="280" spans="1:33" ht="24.9" customHeight="1">
      <c r="A280" s="894">
        <v>267</v>
      </c>
      <c r="B280" s="742" t="str">
        <f>IF(基本情報入力シート!C319="","",基本情報入力シート!C319)</f>
        <v/>
      </c>
      <c r="C280" s="750"/>
      <c r="D280" s="750"/>
      <c r="E280" s="750"/>
      <c r="F280" s="750"/>
      <c r="G280" s="750"/>
      <c r="H280" s="750"/>
      <c r="I280" s="761"/>
      <c r="J280" s="768" t="str">
        <f>IF(基本情報入力シート!M319="","",基本情報入力シート!M319)</f>
        <v/>
      </c>
      <c r="K280" s="768" t="str">
        <f>IF(基本情報入力シート!R319="","",基本情報入力シート!R319)</f>
        <v/>
      </c>
      <c r="L280" s="768" t="str">
        <f>IF(基本情報入力シート!W319="","",基本情報入力シート!W319)</f>
        <v/>
      </c>
      <c r="M280" s="785" t="str">
        <f>IF(基本情報入力シート!X319="","",基本情報入力シート!X319)</f>
        <v/>
      </c>
      <c r="N280" s="797" t="str">
        <f>IF(基本情報入力シート!Y319="","",基本情報入力シート!Y319)</f>
        <v/>
      </c>
      <c r="O280" s="931"/>
      <c r="P280" s="937"/>
      <c r="Q280" s="941"/>
      <c r="R280" s="948" t="str">
        <f>IFERROR(IF(OR('別紙様式3-2（４・５月）'!R282="",'別紙様式3-2（４・５月）'!Z282="ベア加算"),"",P280*VLOOKUP(N280,'【参考】数式用'!$AD$2:$AH$27,MATCH(O280,'【参考】数式用'!$K$4:$N$4,0)+1,0)),"")</f>
        <v/>
      </c>
      <c r="S280" s="951"/>
      <c r="T280" s="955"/>
      <c r="U280" s="960"/>
      <c r="V280" s="965" t="str">
        <f>IFERROR(IF(AND('別紙様式3-2（４・５月）'!O282="",O280&lt;&gt;""),P280,P280*VLOOKUP(AF280,'【参考】数式用4'!$DC$3:$DZ$106,MATCH(N280,'【参考】数式用4'!$DC$2:$DZ$2,0))),"")</f>
        <v/>
      </c>
      <c r="W280" s="972"/>
      <c r="X280" s="937"/>
      <c r="Y280" s="948" t="str">
        <f>IFERROR(IF(OR('別紙様式3-2（４・５月）'!R282="",'別紙様式3-2（４・５月）'!Z282="ベア加算"),"",X280*VLOOKUP(N280,'【参考】数式用'!$AD$2:$AH$27,MATCH(W280,'【参考】数式用'!$K$4:$N$4,0)+1,0)),"")</f>
        <v/>
      </c>
      <c r="Z280" s="948"/>
      <c r="AA280" s="951"/>
      <c r="AB280" s="955"/>
      <c r="AC280" s="996" t="str">
        <f>IFERROR(IF(AND('別紙様式3-2（４・５月）'!O282="",W280&lt;&gt;"",W280&lt;&gt;"―"),X280,X280*VLOOKUP(AG280,'【参考】数式用4'!$DC$3:$DZ$106,MATCH(N280,'【参考】数式用4'!$DC$2:$DZ$2,0))),"")</f>
        <v/>
      </c>
      <c r="AD280" s="998" t="str">
        <f t="shared" si="8"/>
        <v/>
      </c>
      <c r="AE280" s="884" t="str">
        <f t="shared" si="9"/>
        <v/>
      </c>
      <c r="AF280" s="999" t="str">
        <f>IF(O280="","",'別紙様式3-2（４・５月）'!O282&amp;'別紙様式3-2（４・５月）'!P282&amp;'別紙様式3-2（４・５月）'!Q282&amp;"から"&amp;O280)</f>
        <v/>
      </c>
      <c r="AG280" s="999" t="str">
        <f>IF(OR(W280="",W280="―"),"",'別紙様式3-2（４・５月）'!O282&amp;'別紙様式3-2（４・５月）'!P282&amp;'別紙様式3-2（４・５月）'!Q282&amp;"から"&amp;W280)</f>
        <v/>
      </c>
    </row>
    <row r="281" spans="1:33" ht="24.9" customHeight="1">
      <c r="A281" s="894">
        <v>268</v>
      </c>
      <c r="B281" s="742" t="str">
        <f>IF(基本情報入力シート!C320="","",基本情報入力シート!C320)</f>
        <v/>
      </c>
      <c r="C281" s="750"/>
      <c r="D281" s="750"/>
      <c r="E281" s="750"/>
      <c r="F281" s="750"/>
      <c r="G281" s="750"/>
      <c r="H281" s="750"/>
      <c r="I281" s="761"/>
      <c r="J281" s="768" t="str">
        <f>IF(基本情報入力シート!M320="","",基本情報入力シート!M320)</f>
        <v/>
      </c>
      <c r="K281" s="768" t="str">
        <f>IF(基本情報入力シート!R320="","",基本情報入力シート!R320)</f>
        <v/>
      </c>
      <c r="L281" s="768" t="str">
        <f>IF(基本情報入力シート!W320="","",基本情報入力シート!W320)</f>
        <v/>
      </c>
      <c r="M281" s="785" t="str">
        <f>IF(基本情報入力シート!X320="","",基本情報入力シート!X320)</f>
        <v/>
      </c>
      <c r="N281" s="797" t="str">
        <f>IF(基本情報入力シート!Y320="","",基本情報入力シート!Y320)</f>
        <v/>
      </c>
      <c r="O281" s="931"/>
      <c r="P281" s="937"/>
      <c r="Q281" s="941"/>
      <c r="R281" s="948" t="str">
        <f>IFERROR(IF(OR('別紙様式3-2（４・５月）'!R283="",'別紙様式3-2（４・５月）'!Z283="ベア加算"),"",P281*VLOOKUP(N281,'【参考】数式用'!$AD$2:$AH$27,MATCH(O281,'【参考】数式用'!$K$4:$N$4,0)+1,0)),"")</f>
        <v/>
      </c>
      <c r="S281" s="951"/>
      <c r="T281" s="955"/>
      <c r="U281" s="960"/>
      <c r="V281" s="965" t="str">
        <f>IFERROR(IF(AND('別紙様式3-2（４・５月）'!O283="",O281&lt;&gt;""),P281,P281*VLOOKUP(AF281,'【参考】数式用4'!$DC$3:$DZ$106,MATCH(N281,'【参考】数式用4'!$DC$2:$DZ$2,0))),"")</f>
        <v/>
      </c>
      <c r="W281" s="972"/>
      <c r="X281" s="937"/>
      <c r="Y281" s="948" t="str">
        <f>IFERROR(IF(OR('別紙様式3-2（４・５月）'!R283="",'別紙様式3-2（４・５月）'!Z283="ベア加算"),"",X281*VLOOKUP(N281,'【参考】数式用'!$AD$2:$AH$27,MATCH(W281,'【参考】数式用'!$K$4:$N$4,0)+1,0)),"")</f>
        <v/>
      </c>
      <c r="Z281" s="948"/>
      <c r="AA281" s="951"/>
      <c r="AB281" s="955"/>
      <c r="AC281" s="996" t="str">
        <f>IFERROR(IF(AND('別紙様式3-2（４・５月）'!O283="",W281&lt;&gt;"",W281&lt;&gt;"―"),X281,X281*VLOOKUP(AG281,'【参考】数式用4'!$DC$3:$DZ$106,MATCH(N281,'【参考】数式用4'!$DC$2:$DZ$2,0))),"")</f>
        <v/>
      </c>
      <c r="AD281" s="998" t="str">
        <f t="shared" si="8"/>
        <v/>
      </c>
      <c r="AE281" s="884" t="str">
        <f t="shared" si="9"/>
        <v/>
      </c>
      <c r="AF281" s="999" t="str">
        <f>IF(O281="","",'別紙様式3-2（４・５月）'!O283&amp;'別紙様式3-2（４・５月）'!P283&amp;'別紙様式3-2（４・５月）'!Q283&amp;"から"&amp;O281)</f>
        <v/>
      </c>
      <c r="AG281" s="999" t="str">
        <f>IF(OR(W281="",W281="―"),"",'別紙様式3-2（４・５月）'!O283&amp;'別紙様式3-2（４・５月）'!P283&amp;'別紙様式3-2（４・５月）'!Q283&amp;"から"&amp;W281)</f>
        <v/>
      </c>
    </row>
    <row r="282" spans="1:33" ht="24.9" customHeight="1">
      <c r="A282" s="894">
        <v>269</v>
      </c>
      <c r="B282" s="742" t="str">
        <f>IF(基本情報入力シート!C321="","",基本情報入力シート!C321)</f>
        <v/>
      </c>
      <c r="C282" s="750"/>
      <c r="D282" s="750"/>
      <c r="E282" s="750"/>
      <c r="F282" s="750"/>
      <c r="G282" s="750"/>
      <c r="H282" s="750"/>
      <c r="I282" s="761"/>
      <c r="J282" s="768" t="str">
        <f>IF(基本情報入力シート!M321="","",基本情報入力シート!M321)</f>
        <v/>
      </c>
      <c r="K282" s="768" t="str">
        <f>IF(基本情報入力シート!R321="","",基本情報入力シート!R321)</f>
        <v/>
      </c>
      <c r="L282" s="768" t="str">
        <f>IF(基本情報入力シート!W321="","",基本情報入力シート!W321)</f>
        <v/>
      </c>
      <c r="M282" s="785" t="str">
        <f>IF(基本情報入力シート!X321="","",基本情報入力シート!X321)</f>
        <v/>
      </c>
      <c r="N282" s="797" t="str">
        <f>IF(基本情報入力シート!Y321="","",基本情報入力シート!Y321)</f>
        <v/>
      </c>
      <c r="O282" s="931"/>
      <c r="P282" s="937"/>
      <c r="Q282" s="941"/>
      <c r="R282" s="948" t="str">
        <f>IFERROR(IF(OR('別紙様式3-2（４・５月）'!R284="",'別紙様式3-2（４・５月）'!Z284="ベア加算"),"",P282*VLOOKUP(N282,'【参考】数式用'!$AD$2:$AH$27,MATCH(O282,'【参考】数式用'!$K$4:$N$4,0)+1,0)),"")</f>
        <v/>
      </c>
      <c r="S282" s="951"/>
      <c r="T282" s="955"/>
      <c r="U282" s="960"/>
      <c r="V282" s="965" t="str">
        <f>IFERROR(IF(AND('別紙様式3-2（４・５月）'!O284="",O282&lt;&gt;""),P282,P282*VLOOKUP(AF282,'【参考】数式用4'!$DC$3:$DZ$106,MATCH(N282,'【参考】数式用4'!$DC$2:$DZ$2,0))),"")</f>
        <v/>
      </c>
      <c r="W282" s="972"/>
      <c r="X282" s="937"/>
      <c r="Y282" s="948" t="str">
        <f>IFERROR(IF(OR('別紙様式3-2（４・５月）'!R284="",'別紙様式3-2（４・５月）'!Z284="ベア加算"),"",X282*VLOOKUP(N282,'【参考】数式用'!$AD$2:$AH$27,MATCH(W282,'【参考】数式用'!$K$4:$N$4,0)+1,0)),"")</f>
        <v/>
      </c>
      <c r="Z282" s="948"/>
      <c r="AA282" s="951"/>
      <c r="AB282" s="955"/>
      <c r="AC282" s="996" t="str">
        <f>IFERROR(IF(AND('別紙様式3-2（４・５月）'!O284="",W282&lt;&gt;"",W282&lt;&gt;"―"),X282,X282*VLOOKUP(AG282,'【参考】数式用4'!$DC$3:$DZ$106,MATCH(N282,'【参考】数式用4'!$DC$2:$DZ$2,0))),"")</f>
        <v/>
      </c>
      <c r="AD282" s="998" t="str">
        <f t="shared" si="8"/>
        <v/>
      </c>
      <c r="AE282" s="884" t="str">
        <f t="shared" si="9"/>
        <v/>
      </c>
      <c r="AF282" s="999" t="str">
        <f>IF(O282="","",'別紙様式3-2（４・５月）'!O284&amp;'別紙様式3-2（４・５月）'!P284&amp;'別紙様式3-2（４・５月）'!Q284&amp;"から"&amp;O282)</f>
        <v/>
      </c>
      <c r="AG282" s="999" t="str">
        <f>IF(OR(W282="",W282="―"),"",'別紙様式3-2（４・５月）'!O284&amp;'別紙様式3-2（４・５月）'!P284&amp;'別紙様式3-2（４・５月）'!Q284&amp;"から"&amp;W282)</f>
        <v/>
      </c>
    </row>
    <row r="283" spans="1:33" ht="24.9" customHeight="1">
      <c r="A283" s="894">
        <v>270</v>
      </c>
      <c r="B283" s="742" t="str">
        <f>IF(基本情報入力シート!C322="","",基本情報入力シート!C322)</f>
        <v/>
      </c>
      <c r="C283" s="750"/>
      <c r="D283" s="750"/>
      <c r="E283" s="750"/>
      <c r="F283" s="750"/>
      <c r="G283" s="750"/>
      <c r="H283" s="750"/>
      <c r="I283" s="761"/>
      <c r="J283" s="768" t="str">
        <f>IF(基本情報入力シート!M322="","",基本情報入力シート!M322)</f>
        <v/>
      </c>
      <c r="K283" s="768" t="str">
        <f>IF(基本情報入力シート!R322="","",基本情報入力シート!R322)</f>
        <v/>
      </c>
      <c r="L283" s="768" t="str">
        <f>IF(基本情報入力シート!W322="","",基本情報入力シート!W322)</f>
        <v/>
      </c>
      <c r="M283" s="785" t="str">
        <f>IF(基本情報入力シート!X322="","",基本情報入力シート!X322)</f>
        <v/>
      </c>
      <c r="N283" s="797" t="str">
        <f>IF(基本情報入力シート!Y322="","",基本情報入力シート!Y322)</f>
        <v/>
      </c>
      <c r="O283" s="931"/>
      <c r="P283" s="937"/>
      <c r="Q283" s="941"/>
      <c r="R283" s="948" t="str">
        <f>IFERROR(IF(OR('別紙様式3-2（４・５月）'!R285="",'別紙様式3-2（４・５月）'!Z285="ベア加算"),"",P283*VLOOKUP(N283,'【参考】数式用'!$AD$2:$AH$27,MATCH(O283,'【参考】数式用'!$K$4:$N$4,0)+1,0)),"")</f>
        <v/>
      </c>
      <c r="S283" s="951"/>
      <c r="T283" s="955"/>
      <c r="U283" s="960"/>
      <c r="V283" s="965" t="str">
        <f>IFERROR(IF(AND('別紙様式3-2（４・５月）'!O285="",O283&lt;&gt;""),P283,P283*VLOOKUP(AF283,'【参考】数式用4'!$DC$3:$DZ$106,MATCH(N283,'【参考】数式用4'!$DC$2:$DZ$2,0))),"")</f>
        <v/>
      </c>
      <c r="W283" s="972"/>
      <c r="X283" s="937"/>
      <c r="Y283" s="948" t="str">
        <f>IFERROR(IF(OR('別紙様式3-2（４・５月）'!R285="",'別紙様式3-2（４・５月）'!Z285="ベア加算"),"",X283*VLOOKUP(N283,'【参考】数式用'!$AD$2:$AH$27,MATCH(W283,'【参考】数式用'!$K$4:$N$4,0)+1,0)),"")</f>
        <v/>
      </c>
      <c r="Z283" s="948"/>
      <c r="AA283" s="951"/>
      <c r="AB283" s="955"/>
      <c r="AC283" s="996" t="str">
        <f>IFERROR(IF(AND('別紙様式3-2（４・５月）'!O285="",W283&lt;&gt;"",W283&lt;&gt;"―"),X283,X283*VLOOKUP(AG283,'【参考】数式用4'!$DC$3:$DZ$106,MATCH(N283,'【参考】数式用4'!$DC$2:$DZ$2,0))),"")</f>
        <v/>
      </c>
      <c r="AD283" s="998" t="str">
        <f t="shared" si="8"/>
        <v/>
      </c>
      <c r="AE283" s="884" t="str">
        <f t="shared" si="9"/>
        <v/>
      </c>
      <c r="AF283" s="999" t="str">
        <f>IF(O283="","",'別紙様式3-2（４・５月）'!O285&amp;'別紙様式3-2（４・５月）'!P285&amp;'別紙様式3-2（４・５月）'!Q285&amp;"から"&amp;O283)</f>
        <v/>
      </c>
      <c r="AG283" s="999" t="str">
        <f>IF(OR(W283="",W283="―"),"",'別紙様式3-2（４・５月）'!O285&amp;'別紙様式3-2（４・５月）'!P285&amp;'別紙様式3-2（４・５月）'!Q285&amp;"から"&amp;W283)</f>
        <v/>
      </c>
    </row>
    <row r="284" spans="1:33" ht="24.9" customHeight="1">
      <c r="A284" s="894">
        <v>271</v>
      </c>
      <c r="B284" s="742" t="str">
        <f>IF(基本情報入力シート!C323="","",基本情報入力シート!C323)</f>
        <v/>
      </c>
      <c r="C284" s="750"/>
      <c r="D284" s="750"/>
      <c r="E284" s="750"/>
      <c r="F284" s="750"/>
      <c r="G284" s="750"/>
      <c r="H284" s="750"/>
      <c r="I284" s="761"/>
      <c r="J284" s="768" t="str">
        <f>IF(基本情報入力シート!M323="","",基本情報入力シート!M323)</f>
        <v/>
      </c>
      <c r="K284" s="768" t="str">
        <f>IF(基本情報入力シート!R323="","",基本情報入力シート!R323)</f>
        <v/>
      </c>
      <c r="L284" s="768" t="str">
        <f>IF(基本情報入力シート!W323="","",基本情報入力シート!W323)</f>
        <v/>
      </c>
      <c r="M284" s="785" t="str">
        <f>IF(基本情報入力シート!X323="","",基本情報入力シート!X323)</f>
        <v/>
      </c>
      <c r="N284" s="797" t="str">
        <f>IF(基本情報入力シート!Y323="","",基本情報入力シート!Y323)</f>
        <v/>
      </c>
      <c r="O284" s="931"/>
      <c r="P284" s="937"/>
      <c r="Q284" s="941"/>
      <c r="R284" s="948" t="str">
        <f>IFERROR(IF(OR('別紙様式3-2（４・５月）'!R286="",'別紙様式3-2（４・５月）'!Z286="ベア加算"),"",P284*VLOOKUP(N284,'【参考】数式用'!$AD$2:$AH$27,MATCH(O284,'【参考】数式用'!$K$4:$N$4,0)+1,0)),"")</f>
        <v/>
      </c>
      <c r="S284" s="951"/>
      <c r="T284" s="955"/>
      <c r="U284" s="960"/>
      <c r="V284" s="965" t="str">
        <f>IFERROR(IF(AND('別紙様式3-2（４・５月）'!O286="",O284&lt;&gt;""),P284,P284*VLOOKUP(AF284,'【参考】数式用4'!$DC$3:$DZ$106,MATCH(N284,'【参考】数式用4'!$DC$2:$DZ$2,0))),"")</f>
        <v/>
      </c>
      <c r="W284" s="972"/>
      <c r="X284" s="937"/>
      <c r="Y284" s="948" t="str">
        <f>IFERROR(IF(OR('別紙様式3-2（４・５月）'!R286="",'別紙様式3-2（４・５月）'!Z286="ベア加算"),"",X284*VLOOKUP(N284,'【参考】数式用'!$AD$2:$AH$27,MATCH(W284,'【参考】数式用'!$K$4:$N$4,0)+1,0)),"")</f>
        <v/>
      </c>
      <c r="Z284" s="948"/>
      <c r="AA284" s="951"/>
      <c r="AB284" s="955"/>
      <c r="AC284" s="996" t="str">
        <f>IFERROR(IF(AND('別紙様式3-2（４・５月）'!O286="",W284&lt;&gt;"",W284&lt;&gt;"―"),X284,X284*VLOOKUP(AG284,'【参考】数式用4'!$DC$3:$DZ$106,MATCH(N284,'【参考】数式用4'!$DC$2:$DZ$2,0))),"")</f>
        <v/>
      </c>
      <c r="AD284" s="998" t="str">
        <f t="shared" si="8"/>
        <v/>
      </c>
      <c r="AE284" s="884" t="str">
        <f t="shared" si="9"/>
        <v/>
      </c>
      <c r="AF284" s="999" t="str">
        <f>IF(O284="","",'別紙様式3-2（４・５月）'!O286&amp;'別紙様式3-2（４・５月）'!P286&amp;'別紙様式3-2（４・５月）'!Q286&amp;"から"&amp;O284)</f>
        <v/>
      </c>
      <c r="AG284" s="999" t="str">
        <f>IF(OR(W284="",W284="―"),"",'別紙様式3-2（４・５月）'!O286&amp;'別紙様式3-2（４・５月）'!P286&amp;'別紙様式3-2（４・５月）'!Q286&amp;"から"&amp;W284)</f>
        <v/>
      </c>
    </row>
    <row r="285" spans="1:33" ht="24.9" customHeight="1">
      <c r="A285" s="894">
        <v>272</v>
      </c>
      <c r="B285" s="742" t="str">
        <f>IF(基本情報入力シート!C324="","",基本情報入力シート!C324)</f>
        <v/>
      </c>
      <c r="C285" s="750"/>
      <c r="D285" s="750"/>
      <c r="E285" s="750"/>
      <c r="F285" s="750"/>
      <c r="G285" s="750"/>
      <c r="H285" s="750"/>
      <c r="I285" s="761"/>
      <c r="J285" s="768" t="str">
        <f>IF(基本情報入力シート!M324="","",基本情報入力シート!M324)</f>
        <v/>
      </c>
      <c r="K285" s="768" t="str">
        <f>IF(基本情報入力シート!R324="","",基本情報入力シート!R324)</f>
        <v/>
      </c>
      <c r="L285" s="768" t="str">
        <f>IF(基本情報入力シート!W324="","",基本情報入力シート!W324)</f>
        <v/>
      </c>
      <c r="M285" s="785" t="str">
        <f>IF(基本情報入力シート!X324="","",基本情報入力シート!X324)</f>
        <v/>
      </c>
      <c r="N285" s="797" t="str">
        <f>IF(基本情報入力シート!Y324="","",基本情報入力シート!Y324)</f>
        <v/>
      </c>
      <c r="O285" s="931"/>
      <c r="P285" s="937"/>
      <c r="Q285" s="941"/>
      <c r="R285" s="948" t="str">
        <f>IFERROR(IF(OR('別紙様式3-2（４・５月）'!R287="",'別紙様式3-2（４・５月）'!Z287="ベア加算"),"",P285*VLOOKUP(N285,'【参考】数式用'!$AD$2:$AH$27,MATCH(O285,'【参考】数式用'!$K$4:$N$4,0)+1,0)),"")</f>
        <v/>
      </c>
      <c r="S285" s="951"/>
      <c r="T285" s="955"/>
      <c r="U285" s="960"/>
      <c r="V285" s="965" t="str">
        <f>IFERROR(IF(AND('別紙様式3-2（４・５月）'!O287="",O285&lt;&gt;""),P285,P285*VLOOKUP(AF285,'【参考】数式用4'!$DC$3:$DZ$106,MATCH(N285,'【参考】数式用4'!$DC$2:$DZ$2,0))),"")</f>
        <v/>
      </c>
      <c r="W285" s="972"/>
      <c r="X285" s="937"/>
      <c r="Y285" s="948" t="str">
        <f>IFERROR(IF(OR('別紙様式3-2（４・５月）'!R287="",'別紙様式3-2（４・５月）'!Z287="ベア加算"),"",X285*VLOOKUP(N285,'【参考】数式用'!$AD$2:$AH$27,MATCH(W285,'【参考】数式用'!$K$4:$N$4,0)+1,0)),"")</f>
        <v/>
      </c>
      <c r="Z285" s="948"/>
      <c r="AA285" s="951"/>
      <c r="AB285" s="955"/>
      <c r="AC285" s="996" t="str">
        <f>IFERROR(IF(AND('別紙様式3-2（４・５月）'!O287="",W285&lt;&gt;"",W285&lt;&gt;"―"),X285,X285*VLOOKUP(AG285,'【参考】数式用4'!$DC$3:$DZ$106,MATCH(N285,'【参考】数式用4'!$DC$2:$DZ$2,0))),"")</f>
        <v/>
      </c>
      <c r="AD285" s="998" t="str">
        <f t="shared" si="8"/>
        <v/>
      </c>
      <c r="AE285" s="884" t="str">
        <f t="shared" si="9"/>
        <v/>
      </c>
      <c r="AF285" s="999" t="str">
        <f>IF(O285="","",'別紙様式3-2（４・５月）'!O287&amp;'別紙様式3-2（４・５月）'!P287&amp;'別紙様式3-2（４・５月）'!Q287&amp;"から"&amp;O285)</f>
        <v/>
      </c>
      <c r="AG285" s="999" t="str">
        <f>IF(OR(W285="",W285="―"),"",'別紙様式3-2（４・５月）'!O287&amp;'別紙様式3-2（４・５月）'!P287&amp;'別紙様式3-2（４・５月）'!Q287&amp;"から"&amp;W285)</f>
        <v/>
      </c>
    </row>
    <row r="286" spans="1:33" ht="24.9" customHeight="1">
      <c r="A286" s="894">
        <v>273</v>
      </c>
      <c r="B286" s="742" t="str">
        <f>IF(基本情報入力シート!C325="","",基本情報入力シート!C325)</f>
        <v/>
      </c>
      <c r="C286" s="750"/>
      <c r="D286" s="750"/>
      <c r="E286" s="750"/>
      <c r="F286" s="750"/>
      <c r="G286" s="750"/>
      <c r="H286" s="750"/>
      <c r="I286" s="761"/>
      <c r="J286" s="768" t="str">
        <f>IF(基本情報入力シート!M325="","",基本情報入力シート!M325)</f>
        <v/>
      </c>
      <c r="K286" s="768" t="str">
        <f>IF(基本情報入力シート!R325="","",基本情報入力シート!R325)</f>
        <v/>
      </c>
      <c r="L286" s="768" t="str">
        <f>IF(基本情報入力シート!W325="","",基本情報入力シート!W325)</f>
        <v/>
      </c>
      <c r="M286" s="785" t="str">
        <f>IF(基本情報入力シート!X325="","",基本情報入力シート!X325)</f>
        <v/>
      </c>
      <c r="N286" s="797" t="str">
        <f>IF(基本情報入力シート!Y325="","",基本情報入力シート!Y325)</f>
        <v/>
      </c>
      <c r="O286" s="931"/>
      <c r="P286" s="937"/>
      <c r="Q286" s="941"/>
      <c r="R286" s="948" t="str">
        <f>IFERROR(IF(OR('別紙様式3-2（４・５月）'!R288="",'別紙様式3-2（４・５月）'!Z288="ベア加算"),"",P286*VLOOKUP(N286,'【参考】数式用'!$AD$2:$AH$27,MATCH(O286,'【参考】数式用'!$K$4:$N$4,0)+1,0)),"")</f>
        <v/>
      </c>
      <c r="S286" s="951"/>
      <c r="T286" s="955"/>
      <c r="U286" s="960"/>
      <c r="V286" s="965" t="str">
        <f>IFERROR(IF(AND('別紙様式3-2（４・５月）'!O288="",O286&lt;&gt;""),P286,P286*VLOOKUP(AF286,'【参考】数式用4'!$DC$3:$DZ$106,MATCH(N286,'【参考】数式用4'!$DC$2:$DZ$2,0))),"")</f>
        <v/>
      </c>
      <c r="W286" s="972"/>
      <c r="X286" s="937"/>
      <c r="Y286" s="948" t="str">
        <f>IFERROR(IF(OR('別紙様式3-2（４・５月）'!R288="",'別紙様式3-2（４・５月）'!Z288="ベア加算"),"",X286*VLOOKUP(N286,'【参考】数式用'!$AD$2:$AH$27,MATCH(W286,'【参考】数式用'!$K$4:$N$4,0)+1,0)),"")</f>
        <v/>
      </c>
      <c r="Z286" s="948"/>
      <c r="AA286" s="951"/>
      <c r="AB286" s="955"/>
      <c r="AC286" s="996" t="str">
        <f>IFERROR(IF(AND('別紙様式3-2（４・５月）'!O288="",W286&lt;&gt;"",W286&lt;&gt;"―"),X286,X286*VLOOKUP(AG286,'【参考】数式用4'!$DC$3:$DZ$106,MATCH(N286,'【参考】数式用4'!$DC$2:$DZ$2,0))),"")</f>
        <v/>
      </c>
      <c r="AD286" s="998" t="str">
        <f t="shared" si="8"/>
        <v/>
      </c>
      <c r="AE286" s="884" t="str">
        <f t="shared" si="9"/>
        <v/>
      </c>
      <c r="AF286" s="999" t="str">
        <f>IF(O286="","",'別紙様式3-2（４・５月）'!O288&amp;'別紙様式3-2（４・５月）'!P288&amp;'別紙様式3-2（４・５月）'!Q288&amp;"から"&amp;O286)</f>
        <v/>
      </c>
      <c r="AG286" s="999" t="str">
        <f>IF(OR(W286="",W286="―"),"",'別紙様式3-2（４・５月）'!O288&amp;'別紙様式3-2（４・５月）'!P288&amp;'別紙様式3-2（４・５月）'!Q288&amp;"から"&amp;W286)</f>
        <v/>
      </c>
    </row>
    <row r="287" spans="1:33" ht="24.9" customHeight="1">
      <c r="A287" s="894">
        <v>274</v>
      </c>
      <c r="B287" s="742" t="str">
        <f>IF(基本情報入力シート!C326="","",基本情報入力シート!C326)</f>
        <v/>
      </c>
      <c r="C287" s="750"/>
      <c r="D287" s="750"/>
      <c r="E287" s="750"/>
      <c r="F287" s="750"/>
      <c r="G287" s="750"/>
      <c r="H287" s="750"/>
      <c r="I287" s="761"/>
      <c r="J287" s="768" t="str">
        <f>IF(基本情報入力シート!M326="","",基本情報入力シート!M326)</f>
        <v/>
      </c>
      <c r="K287" s="768" t="str">
        <f>IF(基本情報入力シート!R326="","",基本情報入力シート!R326)</f>
        <v/>
      </c>
      <c r="L287" s="768" t="str">
        <f>IF(基本情報入力シート!W326="","",基本情報入力シート!W326)</f>
        <v/>
      </c>
      <c r="M287" s="785" t="str">
        <f>IF(基本情報入力シート!X326="","",基本情報入力シート!X326)</f>
        <v/>
      </c>
      <c r="N287" s="797" t="str">
        <f>IF(基本情報入力シート!Y326="","",基本情報入力シート!Y326)</f>
        <v/>
      </c>
      <c r="O287" s="931"/>
      <c r="P287" s="937"/>
      <c r="Q287" s="941"/>
      <c r="R287" s="948" t="str">
        <f>IFERROR(IF(OR('別紙様式3-2（４・５月）'!R289="",'別紙様式3-2（４・５月）'!Z289="ベア加算"),"",P287*VLOOKUP(N287,'【参考】数式用'!$AD$2:$AH$27,MATCH(O287,'【参考】数式用'!$K$4:$N$4,0)+1,0)),"")</f>
        <v/>
      </c>
      <c r="S287" s="951"/>
      <c r="T287" s="955"/>
      <c r="U287" s="960"/>
      <c r="V287" s="965" t="str">
        <f>IFERROR(IF(AND('別紙様式3-2（４・５月）'!O289="",O287&lt;&gt;""),P287,P287*VLOOKUP(AF287,'【参考】数式用4'!$DC$3:$DZ$106,MATCH(N287,'【参考】数式用4'!$DC$2:$DZ$2,0))),"")</f>
        <v/>
      </c>
      <c r="W287" s="972"/>
      <c r="X287" s="937"/>
      <c r="Y287" s="948" t="str">
        <f>IFERROR(IF(OR('別紙様式3-2（４・５月）'!R289="",'別紙様式3-2（４・５月）'!Z289="ベア加算"),"",X287*VLOOKUP(N287,'【参考】数式用'!$AD$2:$AH$27,MATCH(W287,'【参考】数式用'!$K$4:$N$4,0)+1,0)),"")</f>
        <v/>
      </c>
      <c r="Z287" s="948"/>
      <c r="AA287" s="951"/>
      <c r="AB287" s="955"/>
      <c r="AC287" s="996" t="str">
        <f>IFERROR(IF(AND('別紙様式3-2（４・５月）'!O289="",W287&lt;&gt;"",W287&lt;&gt;"―"),X287,X287*VLOOKUP(AG287,'【参考】数式用4'!$DC$3:$DZ$106,MATCH(N287,'【参考】数式用4'!$DC$2:$DZ$2,0))),"")</f>
        <v/>
      </c>
      <c r="AD287" s="998" t="str">
        <f t="shared" si="8"/>
        <v/>
      </c>
      <c r="AE287" s="884" t="str">
        <f t="shared" si="9"/>
        <v/>
      </c>
      <c r="AF287" s="999" t="str">
        <f>IF(O287="","",'別紙様式3-2（４・５月）'!O289&amp;'別紙様式3-2（４・５月）'!P289&amp;'別紙様式3-2（４・５月）'!Q289&amp;"から"&amp;O287)</f>
        <v/>
      </c>
      <c r="AG287" s="999" t="str">
        <f>IF(OR(W287="",W287="―"),"",'別紙様式3-2（４・５月）'!O289&amp;'別紙様式3-2（４・５月）'!P289&amp;'別紙様式3-2（４・５月）'!Q289&amp;"から"&amp;W287)</f>
        <v/>
      </c>
    </row>
    <row r="288" spans="1:33" ht="24.9" customHeight="1">
      <c r="A288" s="894">
        <v>275</v>
      </c>
      <c r="B288" s="742" t="str">
        <f>IF(基本情報入力シート!C327="","",基本情報入力シート!C327)</f>
        <v/>
      </c>
      <c r="C288" s="750"/>
      <c r="D288" s="750"/>
      <c r="E288" s="750"/>
      <c r="F288" s="750"/>
      <c r="G288" s="750"/>
      <c r="H288" s="750"/>
      <c r="I288" s="761"/>
      <c r="J288" s="768" t="str">
        <f>IF(基本情報入力シート!M327="","",基本情報入力シート!M327)</f>
        <v/>
      </c>
      <c r="K288" s="768" t="str">
        <f>IF(基本情報入力シート!R327="","",基本情報入力シート!R327)</f>
        <v/>
      </c>
      <c r="L288" s="768" t="str">
        <f>IF(基本情報入力シート!W327="","",基本情報入力シート!W327)</f>
        <v/>
      </c>
      <c r="M288" s="785" t="str">
        <f>IF(基本情報入力シート!X327="","",基本情報入力シート!X327)</f>
        <v/>
      </c>
      <c r="N288" s="797" t="str">
        <f>IF(基本情報入力シート!Y327="","",基本情報入力シート!Y327)</f>
        <v/>
      </c>
      <c r="O288" s="931"/>
      <c r="P288" s="937"/>
      <c r="Q288" s="941"/>
      <c r="R288" s="948" t="str">
        <f>IFERROR(IF(OR('別紙様式3-2（４・５月）'!R290="",'別紙様式3-2（４・５月）'!Z290="ベア加算"),"",P288*VLOOKUP(N288,'【参考】数式用'!$AD$2:$AH$27,MATCH(O288,'【参考】数式用'!$K$4:$N$4,0)+1,0)),"")</f>
        <v/>
      </c>
      <c r="S288" s="951"/>
      <c r="T288" s="955"/>
      <c r="U288" s="960"/>
      <c r="V288" s="965" t="str">
        <f>IFERROR(IF(AND('別紙様式3-2（４・５月）'!O290="",O288&lt;&gt;""),P288,P288*VLOOKUP(AF288,'【参考】数式用4'!$DC$3:$DZ$106,MATCH(N288,'【参考】数式用4'!$DC$2:$DZ$2,0))),"")</f>
        <v/>
      </c>
      <c r="W288" s="972"/>
      <c r="X288" s="937"/>
      <c r="Y288" s="948" t="str">
        <f>IFERROR(IF(OR('別紙様式3-2（４・５月）'!R290="",'別紙様式3-2（４・５月）'!Z290="ベア加算"),"",X288*VLOOKUP(N288,'【参考】数式用'!$AD$2:$AH$27,MATCH(W288,'【参考】数式用'!$K$4:$N$4,0)+1,0)),"")</f>
        <v/>
      </c>
      <c r="Z288" s="948"/>
      <c r="AA288" s="951"/>
      <c r="AB288" s="955"/>
      <c r="AC288" s="996" t="str">
        <f>IFERROR(IF(AND('別紙様式3-2（４・５月）'!O290="",W288&lt;&gt;"",W288&lt;&gt;"―"),X288,X288*VLOOKUP(AG288,'【参考】数式用4'!$DC$3:$DZ$106,MATCH(N288,'【参考】数式用4'!$DC$2:$DZ$2,0))),"")</f>
        <v/>
      </c>
      <c r="AD288" s="998" t="str">
        <f t="shared" si="8"/>
        <v/>
      </c>
      <c r="AE288" s="884" t="str">
        <f t="shared" si="9"/>
        <v/>
      </c>
      <c r="AF288" s="999" t="str">
        <f>IF(O288="","",'別紙様式3-2（４・５月）'!O290&amp;'別紙様式3-2（４・５月）'!P290&amp;'別紙様式3-2（４・５月）'!Q290&amp;"から"&amp;O288)</f>
        <v/>
      </c>
      <c r="AG288" s="999" t="str">
        <f>IF(OR(W288="",W288="―"),"",'別紙様式3-2（４・５月）'!O290&amp;'別紙様式3-2（４・５月）'!P290&amp;'別紙様式3-2（４・５月）'!Q290&amp;"から"&amp;W288)</f>
        <v/>
      </c>
    </row>
    <row r="289" spans="1:33" ht="24.9" customHeight="1">
      <c r="A289" s="894">
        <v>276</v>
      </c>
      <c r="B289" s="742" t="str">
        <f>IF(基本情報入力シート!C328="","",基本情報入力シート!C328)</f>
        <v/>
      </c>
      <c r="C289" s="750"/>
      <c r="D289" s="750"/>
      <c r="E289" s="750"/>
      <c r="F289" s="750"/>
      <c r="G289" s="750"/>
      <c r="H289" s="750"/>
      <c r="I289" s="761"/>
      <c r="J289" s="768" t="str">
        <f>IF(基本情報入力シート!M328="","",基本情報入力シート!M328)</f>
        <v/>
      </c>
      <c r="K289" s="768" t="str">
        <f>IF(基本情報入力シート!R328="","",基本情報入力シート!R328)</f>
        <v/>
      </c>
      <c r="L289" s="768" t="str">
        <f>IF(基本情報入力シート!W328="","",基本情報入力シート!W328)</f>
        <v/>
      </c>
      <c r="M289" s="785" t="str">
        <f>IF(基本情報入力シート!X328="","",基本情報入力シート!X328)</f>
        <v/>
      </c>
      <c r="N289" s="797" t="str">
        <f>IF(基本情報入力シート!Y328="","",基本情報入力シート!Y328)</f>
        <v/>
      </c>
      <c r="O289" s="931"/>
      <c r="P289" s="937"/>
      <c r="Q289" s="941"/>
      <c r="R289" s="948" t="str">
        <f>IFERROR(IF(OR('別紙様式3-2（４・５月）'!R291="",'別紙様式3-2（４・５月）'!Z291="ベア加算"),"",P289*VLOOKUP(N289,'【参考】数式用'!$AD$2:$AH$27,MATCH(O289,'【参考】数式用'!$K$4:$N$4,0)+1,0)),"")</f>
        <v/>
      </c>
      <c r="S289" s="951"/>
      <c r="T289" s="955"/>
      <c r="U289" s="960"/>
      <c r="V289" s="965" t="str">
        <f>IFERROR(IF(AND('別紙様式3-2（４・５月）'!O291="",O289&lt;&gt;""),P289,P289*VLOOKUP(AF289,'【参考】数式用4'!$DC$3:$DZ$106,MATCH(N289,'【参考】数式用4'!$DC$2:$DZ$2,0))),"")</f>
        <v/>
      </c>
      <c r="W289" s="972"/>
      <c r="X289" s="937"/>
      <c r="Y289" s="948" t="str">
        <f>IFERROR(IF(OR('別紙様式3-2（４・５月）'!R291="",'別紙様式3-2（４・５月）'!Z291="ベア加算"),"",X289*VLOOKUP(N289,'【参考】数式用'!$AD$2:$AH$27,MATCH(W289,'【参考】数式用'!$K$4:$N$4,0)+1,0)),"")</f>
        <v/>
      </c>
      <c r="Z289" s="948"/>
      <c r="AA289" s="951"/>
      <c r="AB289" s="955"/>
      <c r="AC289" s="996" t="str">
        <f>IFERROR(IF(AND('別紙様式3-2（４・５月）'!O291="",W289&lt;&gt;"",W289&lt;&gt;"―"),X289,X289*VLOOKUP(AG289,'【参考】数式用4'!$DC$3:$DZ$106,MATCH(N289,'【参考】数式用4'!$DC$2:$DZ$2,0))),"")</f>
        <v/>
      </c>
      <c r="AD289" s="998" t="str">
        <f t="shared" si="8"/>
        <v/>
      </c>
      <c r="AE289" s="884" t="str">
        <f t="shared" si="9"/>
        <v/>
      </c>
      <c r="AF289" s="999" t="str">
        <f>IF(O289="","",'別紙様式3-2（４・５月）'!O291&amp;'別紙様式3-2（４・５月）'!P291&amp;'別紙様式3-2（４・５月）'!Q291&amp;"から"&amp;O289)</f>
        <v/>
      </c>
      <c r="AG289" s="999" t="str">
        <f>IF(OR(W289="",W289="―"),"",'別紙様式3-2（４・５月）'!O291&amp;'別紙様式3-2（４・５月）'!P291&amp;'別紙様式3-2（４・５月）'!Q291&amp;"から"&amp;W289)</f>
        <v/>
      </c>
    </row>
    <row r="290" spans="1:33" ht="24.9" customHeight="1">
      <c r="A290" s="894">
        <v>277</v>
      </c>
      <c r="B290" s="742" t="str">
        <f>IF(基本情報入力シート!C329="","",基本情報入力シート!C329)</f>
        <v/>
      </c>
      <c r="C290" s="750"/>
      <c r="D290" s="750"/>
      <c r="E290" s="750"/>
      <c r="F290" s="750"/>
      <c r="G290" s="750"/>
      <c r="H290" s="750"/>
      <c r="I290" s="761"/>
      <c r="J290" s="768" t="str">
        <f>IF(基本情報入力シート!M329="","",基本情報入力シート!M329)</f>
        <v/>
      </c>
      <c r="K290" s="768" t="str">
        <f>IF(基本情報入力シート!R329="","",基本情報入力シート!R329)</f>
        <v/>
      </c>
      <c r="L290" s="768" t="str">
        <f>IF(基本情報入力シート!W329="","",基本情報入力シート!W329)</f>
        <v/>
      </c>
      <c r="M290" s="785" t="str">
        <f>IF(基本情報入力シート!X329="","",基本情報入力シート!X329)</f>
        <v/>
      </c>
      <c r="N290" s="797" t="str">
        <f>IF(基本情報入力シート!Y329="","",基本情報入力シート!Y329)</f>
        <v/>
      </c>
      <c r="O290" s="931"/>
      <c r="P290" s="937"/>
      <c r="Q290" s="941"/>
      <c r="R290" s="948" t="str">
        <f>IFERROR(IF(OR('別紙様式3-2（４・５月）'!R292="",'別紙様式3-2（４・５月）'!Z292="ベア加算"),"",P290*VLOOKUP(N290,'【参考】数式用'!$AD$2:$AH$27,MATCH(O290,'【参考】数式用'!$K$4:$N$4,0)+1,0)),"")</f>
        <v/>
      </c>
      <c r="S290" s="951"/>
      <c r="T290" s="955"/>
      <c r="U290" s="960"/>
      <c r="V290" s="965" t="str">
        <f>IFERROR(IF(AND('別紙様式3-2（４・５月）'!O292="",O290&lt;&gt;""),P290,P290*VLOOKUP(AF290,'【参考】数式用4'!$DC$3:$DZ$106,MATCH(N290,'【参考】数式用4'!$DC$2:$DZ$2,0))),"")</f>
        <v/>
      </c>
      <c r="W290" s="972"/>
      <c r="X290" s="937"/>
      <c r="Y290" s="948" t="str">
        <f>IFERROR(IF(OR('別紙様式3-2（４・５月）'!R292="",'別紙様式3-2（４・５月）'!Z292="ベア加算"),"",X290*VLOOKUP(N290,'【参考】数式用'!$AD$2:$AH$27,MATCH(W290,'【参考】数式用'!$K$4:$N$4,0)+1,0)),"")</f>
        <v/>
      </c>
      <c r="Z290" s="948"/>
      <c r="AA290" s="951"/>
      <c r="AB290" s="955"/>
      <c r="AC290" s="996" t="str">
        <f>IFERROR(IF(AND('別紙様式3-2（４・５月）'!O292="",W290&lt;&gt;"",W290&lt;&gt;"―"),X290,X290*VLOOKUP(AG290,'【参考】数式用4'!$DC$3:$DZ$106,MATCH(N290,'【参考】数式用4'!$DC$2:$DZ$2,0))),"")</f>
        <v/>
      </c>
      <c r="AD290" s="998" t="str">
        <f t="shared" si="8"/>
        <v/>
      </c>
      <c r="AE290" s="884" t="str">
        <f t="shared" si="9"/>
        <v/>
      </c>
      <c r="AF290" s="999" t="str">
        <f>IF(O290="","",'別紙様式3-2（４・５月）'!O292&amp;'別紙様式3-2（４・５月）'!P292&amp;'別紙様式3-2（４・５月）'!Q292&amp;"から"&amp;O290)</f>
        <v/>
      </c>
      <c r="AG290" s="999" t="str">
        <f>IF(OR(W290="",W290="―"),"",'別紙様式3-2（４・５月）'!O292&amp;'別紙様式3-2（４・５月）'!P292&amp;'別紙様式3-2（４・５月）'!Q292&amp;"から"&amp;W290)</f>
        <v/>
      </c>
    </row>
    <row r="291" spans="1:33" ht="24.9" customHeight="1">
      <c r="A291" s="894">
        <v>278</v>
      </c>
      <c r="B291" s="742" t="str">
        <f>IF(基本情報入力シート!C330="","",基本情報入力シート!C330)</f>
        <v/>
      </c>
      <c r="C291" s="750"/>
      <c r="D291" s="750"/>
      <c r="E291" s="750"/>
      <c r="F291" s="750"/>
      <c r="G291" s="750"/>
      <c r="H291" s="750"/>
      <c r="I291" s="761"/>
      <c r="J291" s="768" t="str">
        <f>IF(基本情報入力シート!M330="","",基本情報入力シート!M330)</f>
        <v/>
      </c>
      <c r="K291" s="768" t="str">
        <f>IF(基本情報入力シート!R330="","",基本情報入力シート!R330)</f>
        <v/>
      </c>
      <c r="L291" s="768" t="str">
        <f>IF(基本情報入力シート!W330="","",基本情報入力シート!W330)</f>
        <v/>
      </c>
      <c r="M291" s="785" t="str">
        <f>IF(基本情報入力シート!X330="","",基本情報入力シート!X330)</f>
        <v/>
      </c>
      <c r="N291" s="797" t="str">
        <f>IF(基本情報入力シート!Y330="","",基本情報入力シート!Y330)</f>
        <v/>
      </c>
      <c r="O291" s="931"/>
      <c r="P291" s="937"/>
      <c r="Q291" s="941"/>
      <c r="R291" s="948" t="str">
        <f>IFERROR(IF(OR('別紙様式3-2（４・５月）'!R293="",'別紙様式3-2（４・５月）'!Z293="ベア加算"),"",P291*VLOOKUP(N291,'【参考】数式用'!$AD$2:$AH$27,MATCH(O291,'【参考】数式用'!$K$4:$N$4,0)+1,0)),"")</f>
        <v/>
      </c>
      <c r="S291" s="951"/>
      <c r="T291" s="955"/>
      <c r="U291" s="960"/>
      <c r="V291" s="965" t="str">
        <f>IFERROR(IF(AND('別紙様式3-2（４・５月）'!O293="",O291&lt;&gt;""),P291,P291*VLOOKUP(AF291,'【参考】数式用4'!$DC$3:$DZ$106,MATCH(N291,'【参考】数式用4'!$DC$2:$DZ$2,0))),"")</f>
        <v/>
      </c>
      <c r="W291" s="972"/>
      <c r="X291" s="937"/>
      <c r="Y291" s="948" t="str">
        <f>IFERROR(IF(OR('別紙様式3-2（４・５月）'!R293="",'別紙様式3-2（４・５月）'!Z293="ベア加算"),"",X291*VLOOKUP(N291,'【参考】数式用'!$AD$2:$AH$27,MATCH(W291,'【参考】数式用'!$K$4:$N$4,0)+1,0)),"")</f>
        <v/>
      </c>
      <c r="Z291" s="948"/>
      <c r="AA291" s="951"/>
      <c r="AB291" s="955"/>
      <c r="AC291" s="996" t="str">
        <f>IFERROR(IF(AND('別紙様式3-2（４・５月）'!O293="",W291&lt;&gt;"",W291&lt;&gt;"―"),X291,X291*VLOOKUP(AG291,'【参考】数式用4'!$DC$3:$DZ$106,MATCH(N291,'【参考】数式用4'!$DC$2:$DZ$2,0))),"")</f>
        <v/>
      </c>
      <c r="AD291" s="998" t="str">
        <f t="shared" si="8"/>
        <v/>
      </c>
      <c r="AE291" s="884" t="str">
        <f t="shared" si="9"/>
        <v/>
      </c>
      <c r="AF291" s="999" t="str">
        <f>IF(O291="","",'別紙様式3-2（４・５月）'!O293&amp;'別紙様式3-2（４・５月）'!P293&amp;'別紙様式3-2（４・５月）'!Q293&amp;"から"&amp;O291)</f>
        <v/>
      </c>
      <c r="AG291" s="999" t="str">
        <f>IF(OR(W291="",W291="―"),"",'別紙様式3-2（４・５月）'!O293&amp;'別紙様式3-2（４・５月）'!P293&amp;'別紙様式3-2（４・５月）'!Q293&amp;"から"&amp;W291)</f>
        <v/>
      </c>
    </row>
    <row r="292" spans="1:33" ht="24.9" customHeight="1">
      <c r="A292" s="894">
        <v>279</v>
      </c>
      <c r="B292" s="742" t="str">
        <f>IF(基本情報入力シート!C331="","",基本情報入力シート!C331)</f>
        <v/>
      </c>
      <c r="C292" s="750"/>
      <c r="D292" s="750"/>
      <c r="E292" s="750"/>
      <c r="F292" s="750"/>
      <c r="G292" s="750"/>
      <c r="H292" s="750"/>
      <c r="I292" s="761"/>
      <c r="J292" s="768" t="str">
        <f>IF(基本情報入力シート!M331="","",基本情報入力シート!M331)</f>
        <v/>
      </c>
      <c r="K292" s="768" t="str">
        <f>IF(基本情報入力シート!R331="","",基本情報入力シート!R331)</f>
        <v/>
      </c>
      <c r="L292" s="768" t="str">
        <f>IF(基本情報入力シート!W331="","",基本情報入力シート!W331)</f>
        <v/>
      </c>
      <c r="M292" s="785" t="str">
        <f>IF(基本情報入力シート!X331="","",基本情報入力シート!X331)</f>
        <v/>
      </c>
      <c r="N292" s="797" t="str">
        <f>IF(基本情報入力シート!Y331="","",基本情報入力シート!Y331)</f>
        <v/>
      </c>
      <c r="O292" s="931"/>
      <c r="P292" s="937"/>
      <c r="Q292" s="941"/>
      <c r="R292" s="948" t="str">
        <f>IFERROR(IF(OR('別紙様式3-2（４・５月）'!R294="",'別紙様式3-2（４・５月）'!Z294="ベア加算"),"",P292*VLOOKUP(N292,'【参考】数式用'!$AD$2:$AH$27,MATCH(O292,'【参考】数式用'!$K$4:$N$4,0)+1,0)),"")</f>
        <v/>
      </c>
      <c r="S292" s="951"/>
      <c r="T292" s="955"/>
      <c r="U292" s="960"/>
      <c r="V292" s="965" t="str">
        <f>IFERROR(IF(AND('別紙様式3-2（４・５月）'!O294="",O292&lt;&gt;""),P292,P292*VLOOKUP(AF292,'【参考】数式用4'!$DC$3:$DZ$106,MATCH(N292,'【参考】数式用4'!$DC$2:$DZ$2,0))),"")</f>
        <v/>
      </c>
      <c r="W292" s="972"/>
      <c r="X292" s="937"/>
      <c r="Y292" s="948" t="str">
        <f>IFERROR(IF(OR('別紙様式3-2（４・５月）'!R294="",'別紙様式3-2（４・５月）'!Z294="ベア加算"),"",X292*VLOOKUP(N292,'【参考】数式用'!$AD$2:$AH$27,MATCH(W292,'【参考】数式用'!$K$4:$N$4,0)+1,0)),"")</f>
        <v/>
      </c>
      <c r="Z292" s="948"/>
      <c r="AA292" s="951"/>
      <c r="AB292" s="955"/>
      <c r="AC292" s="996" t="str">
        <f>IFERROR(IF(AND('別紙様式3-2（４・５月）'!O294="",W292&lt;&gt;"",W292&lt;&gt;"―"),X292,X292*VLOOKUP(AG292,'【参考】数式用4'!$DC$3:$DZ$106,MATCH(N292,'【参考】数式用4'!$DC$2:$DZ$2,0))),"")</f>
        <v/>
      </c>
      <c r="AD292" s="998" t="str">
        <f t="shared" si="8"/>
        <v/>
      </c>
      <c r="AE292" s="884" t="str">
        <f t="shared" si="9"/>
        <v/>
      </c>
      <c r="AF292" s="999" t="str">
        <f>IF(O292="","",'別紙様式3-2（４・５月）'!O294&amp;'別紙様式3-2（４・５月）'!P294&amp;'別紙様式3-2（４・５月）'!Q294&amp;"から"&amp;O292)</f>
        <v/>
      </c>
      <c r="AG292" s="999" t="str">
        <f>IF(OR(W292="",W292="―"),"",'別紙様式3-2（４・５月）'!O294&amp;'別紙様式3-2（４・５月）'!P294&amp;'別紙様式3-2（４・５月）'!Q294&amp;"から"&amp;W292)</f>
        <v/>
      </c>
    </row>
    <row r="293" spans="1:33" ht="24.9" customHeight="1">
      <c r="A293" s="894">
        <v>280</v>
      </c>
      <c r="B293" s="742" t="str">
        <f>IF(基本情報入力シート!C332="","",基本情報入力シート!C332)</f>
        <v/>
      </c>
      <c r="C293" s="750"/>
      <c r="D293" s="750"/>
      <c r="E293" s="750"/>
      <c r="F293" s="750"/>
      <c r="G293" s="750"/>
      <c r="H293" s="750"/>
      <c r="I293" s="761"/>
      <c r="J293" s="768" t="str">
        <f>IF(基本情報入力シート!M332="","",基本情報入力シート!M332)</f>
        <v/>
      </c>
      <c r="K293" s="768" t="str">
        <f>IF(基本情報入力シート!R332="","",基本情報入力シート!R332)</f>
        <v/>
      </c>
      <c r="L293" s="768" t="str">
        <f>IF(基本情報入力シート!W332="","",基本情報入力シート!W332)</f>
        <v/>
      </c>
      <c r="M293" s="785" t="str">
        <f>IF(基本情報入力シート!X332="","",基本情報入力シート!X332)</f>
        <v/>
      </c>
      <c r="N293" s="797" t="str">
        <f>IF(基本情報入力シート!Y332="","",基本情報入力シート!Y332)</f>
        <v/>
      </c>
      <c r="O293" s="931"/>
      <c r="P293" s="937"/>
      <c r="Q293" s="941"/>
      <c r="R293" s="948" t="str">
        <f>IFERROR(IF(OR('別紙様式3-2（４・５月）'!R295="",'別紙様式3-2（４・５月）'!Z295="ベア加算"),"",P293*VLOOKUP(N293,'【参考】数式用'!$AD$2:$AH$27,MATCH(O293,'【参考】数式用'!$K$4:$N$4,0)+1,0)),"")</f>
        <v/>
      </c>
      <c r="S293" s="951"/>
      <c r="T293" s="955"/>
      <c r="U293" s="960"/>
      <c r="V293" s="965" t="str">
        <f>IFERROR(IF(AND('別紙様式3-2（４・５月）'!O295="",O293&lt;&gt;""),P293,P293*VLOOKUP(AF293,'【参考】数式用4'!$DC$3:$DZ$106,MATCH(N293,'【参考】数式用4'!$DC$2:$DZ$2,0))),"")</f>
        <v/>
      </c>
      <c r="W293" s="972"/>
      <c r="X293" s="937"/>
      <c r="Y293" s="948" t="str">
        <f>IFERROR(IF(OR('別紙様式3-2（４・５月）'!R295="",'別紙様式3-2（４・５月）'!Z295="ベア加算"),"",X293*VLOOKUP(N293,'【参考】数式用'!$AD$2:$AH$27,MATCH(W293,'【参考】数式用'!$K$4:$N$4,0)+1,0)),"")</f>
        <v/>
      </c>
      <c r="Z293" s="948"/>
      <c r="AA293" s="951"/>
      <c r="AB293" s="955"/>
      <c r="AC293" s="996" t="str">
        <f>IFERROR(IF(AND('別紙様式3-2（４・５月）'!O295="",W293&lt;&gt;"",W293&lt;&gt;"―"),X293,X293*VLOOKUP(AG293,'【参考】数式用4'!$DC$3:$DZ$106,MATCH(N293,'【参考】数式用4'!$DC$2:$DZ$2,0))),"")</f>
        <v/>
      </c>
      <c r="AD293" s="998" t="str">
        <f t="shared" si="8"/>
        <v/>
      </c>
      <c r="AE293" s="884" t="str">
        <f t="shared" si="9"/>
        <v/>
      </c>
      <c r="AF293" s="999" t="str">
        <f>IF(O293="","",'別紙様式3-2（４・５月）'!O295&amp;'別紙様式3-2（４・５月）'!P295&amp;'別紙様式3-2（４・５月）'!Q295&amp;"から"&amp;O293)</f>
        <v/>
      </c>
      <c r="AG293" s="999" t="str">
        <f>IF(OR(W293="",W293="―"),"",'別紙様式3-2（４・５月）'!O295&amp;'別紙様式3-2（４・５月）'!P295&amp;'別紙様式3-2（４・５月）'!Q295&amp;"から"&amp;W293)</f>
        <v/>
      </c>
    </row>
    <row r="294" spans="1:33" ht="24.9" customHeight="1">
      <c r="A294" s="894">
        <v>281</v>
      </c>
      <c r="B294" s="742" t="str">
        <f>IF(基本情報入力シート!C333="","",基本情報入力シート!C333)</f>
        <v/>
      </c>
      <c r="C294" s="750"/>
      <c r="D294" s="750"/>
      <c r="E294" s="750"/>
      <c r="F294" s="750"/>
      <c r="G294" s="750"/>
      <c r="H294" s="750"/>
      <c r="I294" s="761"/>
      <c r="J294" s="768" t="str">
        <f>IF(基本情報入力シート!M333="","",基本情報入力シート!M333)</f>
        <v/>
      </c>
      <c r="K294" s="768" t="str">
        <f>IF(基本情報入力シート!R333="","",基本情報入力シート!R333)</f>
        <v/>
      </c>
      <c r="L294" s="768" t="str">
        <f>IF(基本情報入力シート!W333="","",基本情報入力シート!W333)</f>
        <v/>
      </c>
      <c r="M294" s="785" t="str">
        <f>IF(基本情報入力シート!X333="","",基本情報入力シート!X333)</f>
        <v/>
      </c>
      <c r="N294" s="797" t="str">
        <f>IF(基本情報入力シート!Y333="","",基本情報入力シート!Y333)</f>
        <v/>
      </c>
      <c r="O294" s="931"/>
      <c r="P294" s="937"/>
      <c r="Q294" s="941"/>
      <c r="R294" s="948" t="str">
        <f>IFERROR(IF(OR('別紙様式3-2（４・５月）'!R296="",'別紙様式3-2（４・５月）'!Z296="ベア加算"),"",P294*VLOOKUP(N294,'【参考】数式用'!$AD$2:$AH$27,MATCH(O294,'【参考】数式用'!$K$4:$N$4,0)+1,0)),"")</f>
        <v/>
      </c>
      <c r="S294" s="951"/>
      <c r="T294" s="955"/>
      <c r="U294" s="960"/>
      <c r="V294" s="965" t="str">
        <f>IFERROR(IF(AND('別紙様式3-2（４・５月）'!O296="",O294&lt;&gt;""),P294,P294*VLOOKUP(AF294,'【参考】数式用4'!$DC$3:$DZ$106,MATCH(N294,'【参考】数式用4'!$DC$2:$DZ$2,0))),"")</f>
        <v/>
      </c>
      <c r="W294" s="972"/>
      <c r="X294" s="937"/>
      <c r="Y294" s="948" t="str">
        <f>IFERROR(IF(OR('別紙様式3-2（４・５月）'!R296="",'別紙様式3-2（４・５月）'!Z296="ベア加算"),"",X294*VLOOKUP(N294,'【参考】数式用'!$AD$2:$AH$27,MATCH(W294,'【参考】数式用'!$K$4:$N$4,0)+1,0)),"")</f>
        <v/>
      </c>
      <c r="Z294" s="948"/>
      <c r="AA294" s="951"/>
      <c r="AB294" s="955"/>
      <c r="AC294" s="996" t="str">
        <f>IFERROR(IF(AND('別紙様式3-2（４・５月）'!O296="",W294&lt;&gt;"",W294&lt;&gt;"―"),X294,X294*VLOOKUP(AG294,'【参考】数式用4'!$DC$3:$DZ$106,MATCH(N294,'【参考】数式用4'!$DC$2:$DZ$2,0))),"")</f>
        <v/>
      </c>
      <c r="AD294" s="998" t="str">
        <f t="shared" si="8"/>
        <v/>
      </c>
      <c r="AE294" s="884" t="str">
        <f t="shared" si="9"/>
        <v/>
      </c>
      <c r="AF294" s="999" t="str">
        <f>IF(O294="","",'別紙様式3-2（４・５月）'!O296&amp;'別紙様式3-2（４・５月）'!P296&amp;'別紙様式3-2（４・５月）'!Q296&amp;"から"&amp;O294)</f>
        <v/>
      </c>
      <c r="AG294" s="999" t="str">
        <f>IF(OR(W294="",W294="―"),"",'別紙様式3-2（４・５月）'!O296&amp;'別紙様式3-2（４・５月）'!P296&amp;'別紙様式3-2（４・５月）'!Q296&amp;"から"&amp;W294)</f>
        <v/>
      </c>
    </row>
    <row r="295" spans="1:33" ht="24.9" customHeight="1">
      <c r="A295" s="894">
        <v>282</v>
      </c>
      <c r="B295" s="742" t="str">
        <f>IF(基本情報入力シート!C334="","",基本情報入力シート!C334)</f>
        <v/>
      </c>
      <c r="C295" s="750"/>
      <c r="D295" s="750"/>
      <c r="E295" s="750"/>
      <c r="F295" s="750"/>
      <c r="G295" s="750"/>
      <c r="H295" s="750"/>
      <c r="I295" s="761"/>
      <c r="J295" s="768" t="str">
        <f>IF(基本情報入力シート!M334="","",基本情報入力シート!M334)</f>
        <v/>
      </c>
      <c r="K295" s="768" t="str">
        <f>IF(基本情報入力シート!R334="","",基本情報入力シート!R334)</f>
        <v/>
      </c>
      <c r="L295" s="768" t="str">
        <f>IF(基本情報入力シート!W334="","",基本情報入力シート!W334)</f>
        <v/>
      </c>
      <c r="M295" s="785" t="str">
        <f>IF(基本情報入力シート!X334="","",基本情報入力シート!X334)</f>
        <v/>
      </c>
      <c r="N295" s="797" t="str">
        <f>IF(基本情報入力シート!Y334="","",基本情報入力シート!Y334)</f>
        <v/>
      </c>
      <c r="O295" s="931"/>
      <c r="P295" s="937"/>
      <c r="Q295" s="941"/>
      <c r="R295" s="948" t="str">
        <f>IFERROR(IF(OR('別紙様式3-2（４・５月）'!R297="",'別紙様式3-2（４・５月）'!Z297="ベア加算"),"",P295*VLOOKUP(N295,'【参考】数式用'!$AD$2:$AH$27,MATCH(O295,'【参考】数式用'!$K$4:$N$4,0)+1,0)),"")</f>
        <v/>
      </c>
      <c r="S295" s="951"/>
      <c r="T295" s="955"/>
      <c r="U295" s="960"/>
      <c r="V295" s="965" t="str">
        <f>IFERROR(IF(AND('別紙様式3-2（４・５月）'!O297="",O295&lt;&gt;""),P295,P295*VLOOKUP(AF295,'【参考】数式用4'!$DC$3:$DZ$106,MATCH(N295,'【参考】数式用4'!$DC$2:$DZ$2,0))),"")</f>
        <v/>
      </c>
      <c r="W295" s="972"/>
      <c r="X295" s="937"/>
      <c r="Y295" s="948" t="str">
        <f>IFERROR(IF(OR('別紙様式3-2（４・５月）'!R297="",'別紙様式3-2（４・５月）'!Z297="ベア加算"),"",X295*VLOOKUP(N295,'【参考】数式用'!$AD$2:$AH$27,MATCH(W295,'【参考】数式用'!$K$4:$N$4,0)+1,0)),"")</f>
        <v/>
      </c>
      <c r="Z295" s="948"/>
      <c r="AA295" s="951"/>
      <c r="AB295" s="955"/>
      <c r="AC295" s="996" t="str">
        <f>IFERROR(IF(AND('別紙様式3-2（４・５月）'!O297="",W295&lt;&gt;"",W295&lt;&gt;"―"),X295,X295*VLOOKUP(AG295,'【参考】数式用4'!$DC$3:$DZ$106,MATCH(N295,'【参考】数式用4'!$DC$2:$DZ$2,0))),"")</f>
        <v/>
      </c>
      <c r="AD295" s="998" t="str">
        <f t="shared" si="8"/>
        <v/>
      </c>
      <c r="AE295" s="884" t="str">
        <f t="shared" si="9"/>
        <v/>
      </c>
      <c r="AF295" s="999" t="str">
        <f>IF(O295="","",'別紙様式3-2（４・５月）'!O297&amp;'別紙様式3-2（４・５月）'!P297&amp;'別紙様式3-2（４・５月）'!Q297&amp;"から"&amp;O295)</f>
        <v/>
      </c>
      <c r="AG295" s="999" t="str">
        <f>IF(OR(W295="",W295="―"),"",'別紙様式3-2（４・５月）'!O297&amp;'別紙様式3-2（４・５月）'!P297&amp;'別紙様式3-2（４・５月）'!Q297&amp;"から"&amp;W295)</f>
        <v/>
      </c>
    </row>
    <row r="296" spans="1:33" ht="24.9" customHeight="1">
      <c r="A296" s="894">
        <v>283</v>
      </c>
      <c r="B296" s="742" t="str">
        <f>IF(基本情報入力シート!C335="","",基本情報入力シート!C335)</f>
        <v/>
      </c>
      <c r="C296" s="750"/>
      <c r="D296" s="750"/>
      <c r="E296" s="750"/>
      <c r="F296" s="750"/>
      <c r="G296" s="750"/>
      <c r="H296" s="750"/>
      <c r="I296" s="761"/>
      <c r="J296" s="768" t="str">
        <f>IF(基本情報入力シート!M335="","",基本情報入力シート!M335)</f>
        <v/>
      </c>
      <c r="K296" s="768" t="str">
        <f>IF(基本情報入力シート!R335="","",基本情報入力シート!R335)</f>
        <v/>
      </c>
      <c r="L296" s="768" t="str">
        <f>IF(基本情報入力シート!W335="","",基本情報入力シート!W335)</f>
        <v/>
      </c>
      <c r="M296" s="785" t="str">
        <f>IF(基本情報入力シート!X335="","",基本情報入力シート!X335)</f>
        <v/>
      </c>
      <c r="N296" s="797" t="str">
        <f>IF(基本情報入力シート!Y335="","",基本情報入力シート!Y335)</f>
        <v/>
      </c>
      <c r="O296" s="931"/>
      <c r="P296" s="937"/>
      <c r="Q296" s="941"/>
      <c r="R296" s="948" t="str">
        <f>IFERROR(IF(OR('別紙様式3-2（４・５月）'!R298="",'別紙様式3-2（４・５月）'!Z298="ベア加算"),"",P296*VLOOKUP(N296,'【参考】数式用'!$AD$2:$AH$27,MATCH(O296,'【参考】数式用'!$K$4:$N$4,0)+1,0)),"")</f>
        <v/>
      </c>
      <c r="S296" s="951"/>
      <c r="T296" s="955"/>
      <c r="U296" s="960"/>
      <c r="V296" s="965" t="str">
        <f>IFERROR(IF(AND('別紙様式3-2（４・５月）'!O298="",O296&lt;&gt;""),P296,P296*VLOOKUP(AF296,'【参考】数式用4'!$DC$3:$DZ$106,MATCH(N296,'【参考】数式用4'!$DC$2:$DZ$2,0))),"")</f>
        <v/>
      </c>
      <c r="W296" s="972"/>
      <c r="X296" s="937"/>
      <c r="Y296" s="948" t="str">
        <f>IFERROR(IF(OR('別紙様式3-2（４・５月）'!R298="",'別紙様式3-2（４・５月）'!Z298="ベア加算"),"",X296*VLOOKUP(N296,'【参考】数式用'!$AD$2:$AH$27,MATCH(W296,'【参考】数式用'!$K$4:$N$4,0)+1,0)),"")</f>
        <v/>
      </c>
      <c r="Z296" s="948"/>
      <c r="AA296" s="951"/>
      <c r="AB296" s="955"/>
      <c r="AC296" s="996" t="str">
        <f>IFERROR(IF(AND('別紙様式3-2（４・５月）'!O298="",W296&lt;&gt;"",W296&lt;&gt;"―"),X296,X296*VLOOKUP(AG296,'【参考】数式用4'!$DC$3:$DZ$106,MATCH(N296,'【参考】数式用4'!$DC$2:$DZ$2,0))),"")</f>
        <v/>
      </c>
      <c r="AD296" s="998" t="str">
        <f t="shared" si="8"/>
        <v/>
      </c>
      <c r="AE296" s="884" t="str">
        <f t="shared" si="9"/>
        <v/>
      </c>
      <c r="AF296" s="999" t="str">
        <f>IF(O296="","",'別紙様式3-2（４・５月）'!O298&amp;'別紙様式3-2（４・５月）'!P298&amp;'別紙様式3-2（４・５月）'!Q298&amp;"から"&amp;O296)</f>
        <v/>
      </c>
      <c r="AG296" s="999" t="str">
        <f>IF(OR(W296="",W296="―"),"",'別紙様式3-2（４・５月）'!O298&amp;'別紙様式3-2（４・５月）'!P298&amp;'別紙様式3-2（４・５月）'!Q298&amp;"から"&amp;W296)</f>
        <v/>
      </c>
    </row>
    <row r="297" spans="1:33" ht="24.9" customHeight="1">
      <c r="A297" s="894">
        <v>284</v>
      </c>
      <c r="B297" s="742" t="str">
        <f>IF(基本情報入力シート!C336="","",基本情報入力シート!C336)</f>
        <v/>
      </c>
      <c r="C297" s="750"/>
      <c r="D297" s="750"/>
      <c r="E297" s="750"/>
      <c r="F297" s="750"/>
      <c r="G297" s="750"/>
      <c r="H297" s="750"/>
      <c r="I297" s="761"/>
      <c r="J297" s="768" t="str">
        <f>IF(基本情報入力シート!M336="","",基本情報入力シート!M336)</f>
        <v/>
      </c>
      <c r="K297" s="768" t="str">
        <f>IF(基本情報入力シート!R336="","",基本情報入力シート!R336)</f>
        <v/>
      </c>
      <c r="L297" s="768" t="str">
        <f>IF(基本情報入力シート!W336="","",基本情報入力シート!W336)</f>
        <v/>
      </c>
      <c r="M297" s="785" t="str">
        <f>IF(基本情報入力シート!X336="","",基本情報入力シート!X336)</f>
        <v/>
      </c>
      <c r="N297" s="797" t="str">
        <f>IF(基本情報入力シート!Y336="","",基本情報入力シート!Y336)</f>
        <v/>
      </c>
      <c r="O297" s="931"/>
      <c r="P297" s="937"/>
      <c r="Q297" s="941"/>
      <c r="R297" s="948" t="str">
        <f>IFERROR(IF(OR('別紙様式3-2（４・５月）'!R299="",'別紙様式3-2（４・５月）'!Z299="ベア加算"),"",P297*VLOOKUP(N297,'【参考】数式用'!$AD$2:$AH$27,MATCH(O297,'【参考】数式用'!$K$4:$N$4,0)+1,0)),"")</f>
        <v/>
      </c>
      <c r="S297" s="951"/>
      <c r="T297" s="955"/>
      <c r="U297" s="960"/>
      <c r="V297" s="965" t="str">
        <f>IFERROR(IF(AND('別紙様式3-2（４・５月）'!O299="",O297&lt;&gt;""),P297,P297*VLOOKUP(AF297,'【参考】数式用4'!$DC$3:$DZ$106,MATCH(N297,'【参考】数式用4'!$DC$2:$DZ$2,0))),"")</f>
        <v/>
      </c>
      <c r="W297" s="972"/>
      <c r="X297" s="937"/>
      <c r="Y297" s="948" t="str">
        <f>IFERROR(IF(OR('別紙様式3-2（４・５月）'!R299="",'別紙様式3-2（４・５月）'!Z299="ベア加算"),"",X297*VLOOKUP(N297,'【参考】数式用'!$AD$2:$AH$27,MATCH(W297,'【参考】数式用'!$K$4:$N$4,0)+1,0)),"")</f>
        <v/>
      </c>
      <c r="Z297" s="948"/>
      <c r="AA297" s="951"/>
      <c r="AB297" s="955"/>
      <c r="AC297" s="996" t="str">
        <f>IFERROR(IF(AND('別紙様式3-2（４・５月）'!O299="",W297&lt;&gt;"",W297&lt;&gt;"―"),X297,X297*VLOOKUP(AG297,'【参考】数式用4'!$DC$3:$DZ$106,MATCH(N297,'【参考】数式用4'!$DC$2:$DZ$2,0))),"")</f>
        <v/>
      </c>
      <c r="AD297" s="998" t="str">
        <f t="shared" si="8"/>
        <v/>
      </c>
      <c r="AE297" s="884" t="str">
        <f t="shared" si="9"/>
        <v/>
      </c>
      <c r="AF297" s="999" t="str">
        <f>IF(O297="","",'別紙様式3-2（４・５月）'!O299&amp;'別紙様式3-2（４・５月）'!P299&amp;'別紙様式3-2（４・５月）'!Q299&amp;"から"&amp;O297)</f>
        <v/>
      </c>
      <c r="AG297" s="999" t="str">
        <f>IF(OR(W297="",W297="―"),"",'別紙様式3-2（４・５月）'!O299&amp;'別紙様式3-2（４・５月）'!P299&amp;'別紙様式3-2（４・５月）'!Q299&amp;"から"&amp;W297)</f>
        <v/>
      </c>
    </row>
    <row r="298" spans="1:33" ht="24.9" customHeight="1">
      <c r="A298" s="894">
        <v>285</v>
      </c>
      <c r="B298" s="742" t="str">
        <f>IF(基本情報入力シート!C337="","",基本情報入力シート!C337)</f>
        <v/>
      </c>
      <c r="C298" s="750"/>
      <c r="D298" s="750"/>
      <c r="E298" s="750"/>
      <c r="F298" s="750"/>
      <c r="G298" s="750"/>
      <c r="H298" s="750"/>
      <c r="I298" s="761"/>
      <c r="J298" s="768" t="str">
        <f>IF(基本情報入力シート!M337="","",基本情報入力シート!M337)</f>
        <v/>
      </c>
      <c r="K298" s="768" t="str">
        <f>IF(基本情報入力シート!R337="","",基本情報入力シート!R337)</f>
        <v/>
      </c>
      <c r="L298" s="768" t="str">
        <f>IF(基本情報入力シート!W337="","",基本情報入力シート!W337)</f>
        <v/>
      </c>
      <c r="M298" s="785" t="str">
        <f>IF(基本情報入力シート!X337="","",基本情報入力シート!X337)</f>
        <v/>
      </c>
      <c r="N298" s="797" t="str">
        <f>IF(基本情報入力シート!Y337="","",基本情報入力シート!Y337)</f>
        <v/>
      </c>
      <c r="O298" s="931"/>
      <c r="P298" s="937"/>
      <c r="Q298" s="941"/>
      <c r="R298" s="948" t="str">
        <f>IFERROR(IF(OR('別紙様式3-2（４・５月）'!R300="",'別紙様式3-2（４・５月）'!Z300="ベア加算"),"",P298*VLOOKUP(N298,'【参考】数式用'!$AD$2:$AH$27,MATCH(O298,'【参考】数式用'!$K$4:$N$4,0)+1,0)),"")</f>
        <v/>
      </c>
      <c r="S298" s="951"/>
      <c r="T298" s="955"/>
      <c r="U298" s="960"/>
      <c r="V298" s="965" t="str">
        <f>IFERROR(IF(AND('別紙様式3-2（４・５月）'!O300="",O298&lt;&gt;""),P298,P298*VLOOKUP(AF298,'【参考】数式用4'!$DC$3:$DZ$106,MATCH(N298,'【参考】数式用4'!$DC$2:$DZ$2,0))),"")</f>
        <v/>
      </c>
      <c r="W298" s="972"/>
      <c r="X298" s="937"/>
      <c r="Y298" s="948" t="str">
        <f>IFERROR(IF(OR('別紙様式3-2（４・５月）'!R300="",'別紙様式3-2（４・５月）'!Z300="ベア加算"),"",X298*VLOOKUP(N298,'【参考】数式用'!$AD$2:$AH$27,MATCH(W298,'【参考】数式用'!$K$4:$N$4,0)+1,0)),"")</f>
        <v/>
      </c>
      <c r="Z298" s="948"/>
      <c r="AA298" s="951"/>
      <c r="AB298" s="955"/>
      <c r="AC298" s="996" t="str">
        <f>IFERROR(IF(AND('別紙様式3-2（４・５月）'!O300="",W298&lt;&gt;"",W298&lt;&gt;"―"),X298,X298*VLOOKUP(AG298,'【参考】数式用4'!$DC$3:$DZ$106,MATCH(N298,'【参考】数式用4'!$DC$2:$DZ$2,0))),"")</f>
        <v/>
      </c>
      <c r="AD298" s="998" t="str">
        <f t="shared" si="8"/>
        <v/>
      </c>
      <c r="AE298" s="884" t="str">
        <f t="shared" si="9"/>
        <v/>
      </c>
      <c r="AF298" s="999" t="str">
        <f>IF(O298="","",'別紙様式3-2（４・５月）'!O300&amp;'別紙様式3-2（４・５月）'!P300&amp;'別紙様式3-2（４・５月）'!Q300&amp;"から"&amp;O298)</f>
        <v/>
      </c>
      <c r="AG298" s="999" t="str">
        <f>IF(OR(W298="",W298="―"),"",'別紙様式3-2（４・５月）'!O300&amp;'別紙様式3-2（４・５月）'!P300&amp;'別紙様式3-2（４・５月）'!Q300&amp;"から"&amp;W298)</f>
        <v/>
      </c>
    </row>
    <row r="299" spans="1:33" ht="24.9" customHeight="1">
      <c r="A299" s="894">
        <v>286</v>
      </c>
      <c r="B299" s="742" t="str">
        <f>IF(基本情報入力シート!C338="","",基本情報入力シート!C338)</f>
        <v/>
      </c>
      <c r="C299" s="750"/>
      <c r="D299" s="750"/>
      <c r="E299" s="750"/>
      <c r="F299" s="750"/>
      <c r="G299" s="750"/>
      <c r="H299" s="750"/>
      <c r="I299" s="761"/>
      <c r="J299" s="768" t="str">
        <f>IF(基本情報入力シート!M338="","",基本情報入力シート!M338)</f>
        <v/>
      </c>
      <c r="K299" s="768" t="str">
        <f>IF(基本情報入力シート!R338="","",基本情報入力シート!R338)</f>
        <v/>
      </c>
      <c r="L299" s="768" t="str">
        <f>IF(基本情報入力シート!W338="","",基本情報入力シート!W338)</f>
        <v/>
      </c>
      <c r="M299" s="785" t="str">
        <f>IF(基本情報入力シート!X338="","",基本情報入力シート!X338)</f>
        <v/>
      </c>
      <c r="N299" s="797" t="str">
        <f>IF(基本情報入力シート!Y338="","",基本情報入力シート!Y338)</f>
        <v/>
      </c>
      <c r="O299" s="931"/>
      <c r="P299" s="937"/>
      <c r="Q299" s="941"/>
      <c r="R299" s="948" t="str">
        <f>IFERROR(IF(OR('別紙様式3-2（４・５月）'!R301="",'別紙様式3-2（４・５月）'!Z301="ベア加算"),"",P299*VLOOKUP(N299,'【参考】数式用'!$AD$2:$AH$27,MATCH(O299,'【参考】数式用'!$K$4:$N$4,0)+1,0)),"")</f>
        <v/>
      </c>
      <c r="S299" s="951"/>
      <c r="T299" s="955"/>
      <c r="U299" s="960"/>
      <c r="V299" s="965" t="str">
        <f>IFERROR(IF(AND('別紙様式3-2（４・５月）'!O301="",O299&lt;&gt;""),P299,P299*VLOOKUP(AF299,'【参考】数式用4'!$DC$3:$DZ$106,MATCH(N299,'【参考】数式用4'!$DC$2:$DZ$2,0))),"")</f>
        <v/>
      </c>
      <c r="W299" s="972"/>
      <c r="X299" s="937"/>
      <c r="Y299" s="948" t="str">
        <f>IFERROR(IF(OR('別紙様式3-2（４・５月）'!R301="",'別紙様式3-2（４・５月）'!Z301="ベア加算"),"",X299*VLOOKUP(N299,'【参考】数式用'!$AD$2:$AH$27,MATCH(W299,'【参考】数式用'!$K$4:$N$4,0)+1,0)),"")</f>
        <v/>
      </c>
      <c r="Z299" s="948"/>
      <c r="AA299" s="951"/>
      <c r="AB299" s="955"/>
      <c r="AC299" s="996" t="str">
        <f>IFERROR(IF(AND('別紙様式3-2（４・５月）'!O301="",W299&lt;&gt;"",W299&lt;&gt;"―"),X299,X299*VLOOKUP(AG299,'【参考】数式用4'!$DC$3:$DZ$106,MATCH(N299,'【参考】数式用4'!$DC$2:$DZ$2,0))),"")</f>
        <v/>
      </c>
      <c r="AD299" s="998" t="str">
        <f t="shared" si="8"/>
        <v/>
      </c>
      <c r="AE299" s="884" t="str">
        <f t="shared" si="9"/>
        <v/>
      </c>
      <c r="AF299" s="999" t="str">
        <f>IF(O299="","",'別紙様式3-2（４・５月）'!O301&amp;'別紙様式3-2（４・５月）'!P301&amp;'別紙様式3-2（４・５月）'!Q301&amp;"から"&amp;O299)</f>
        <v/>
      </c>
      <c r="AG299" s="999" t="str">
        <f>IF(OR(W299="",W299="―"),"",'別紙様式3-2（４・５月）'!O301&amp;'別紙様式3-2（４・５月）'!P301&amp;'別紙様式3-2（４・５月）'!Q301&amp;"から"&amp;W299)</f>
        <v/>
      </c>
    </row>
    <row r="300" spans="1:33" ht="24.9" customHeight="1">
      <c r="A300" s="894">
        <v>287</v>
      </c>
      <c r="B300" s="742" t="str">
        <f>IF(基本情報入力シート!C339="","",基本情報入力シート!C339)</f>
        <v/>
      </c>
      <c r="C300" s="750"/>
      <c r="D300" s="750"/>
      <c r="E300" s="750"/>
      <c r="F300" s="750"/>
      <c r="G300" s="750"/>
      <c r="H300" s="750"/>
      <c r="I300" s="761"/>
      <c r="J300" s="768" t="str">
        <f>IF(基本情報入力シート!M339="","",基本情報入力シート!M339)</f>
        <v/>
      </c>
      <c r="K300" s="768" t="str">
        <f>IF(基本情報入力シート!R339="","",基本情報入力シート!R339)</f>
        <v/>
      </c>
      <c r="L300" s="768" t="str">
        <f>IF(基本情報入力シート!W339="","",基本情報入力シート!W339)</f>
        <v/>
      </c>
      <c r="M300" s="785" t="str">
        <f>IF(基本情報入力シート!X339="","",基本情報入力シート!X339)</f>
        <v/>
      </c>
      <c r="N300" s="797" t="str">
        <f>IF(基本情報入力シート!Y339="","",基本情報入力シート!Y339)</f>
        <v/>
      </c>
      <c r="O300" s="931"/>
      <c r="P300" s="937"/>
      <c r="Q300" s="941"/>
      <c r="R300" s="948" t="str">
        <f>IFERROR(IF(OR('別紙様式3-2（４・５月）'!R302="",'別紙様式3-2（４・５月）'!Z302="ベア加算"),"",P300*VLOOKUP(N300,'【参考】数式用'!$AD$2:$AH$27,MATCH(O300,'【参考】数式用'!$K$4:$N$4,0)+1,0)),"")</f>
        <v/>
      </c>
      <c r="S300" s="951"/>
      <c r="T300" s="955"/>
      <c r="U300" s="960"/>
      <c r="V300" s="965" t="str">
        <f>IFERROR(IF(AND('別紙様式3-2（４・５月）'!O302="",O300&lt;&gt;""),P300,P300*VLOOKUP(AF300,'【参考】数式用4'!$DC$3:$DZ$106,MATCH(N300,'【参考】数式用4'!$DC$2:$DZ$2,0))),"")</f>
        <v/>
      </c>
      <c r="W300" s="972"/>
      <c r="X300" s="937"/>
      <c r="Y300" s="948" t="str">
        <f>IFERROR(IF(OR('別紙様式3-2（４・５月）'!R302="",'別紙様式3-2（４・５月）'!Z302="ベア加算"),"",X300*VLOOKUP(N300,'【参考】数式用'!$AD$2:$AH$27,MATCH(W300,'【参考】数式用'!$K$4:$N$4,0)+1,0)),"")</f>
        <v/>
      </c>
      <c r="Z300" s="948"/>
      <c r="AA300" s="951"/>
      <c r="AB300" s="955"/>
      <c r="AC300" s="996" t="str">
        <f>IFERROR(IF(AND('別紙様式3-2（４・５月）'!O302="",W300&lt;&gt;"",W300&lt;&gt;"―"),X300,X300*VLOOKUP(AG300,'【参考】数式用4'!$DC$3:$DZ$106,MATCH(N300,'【参考】数式用4'!$DC$2:$DZ$2,0))),"")</f>
        <v/>
      </c>
      <c r="AD300" s="998" t="str">
        <f t="shared" si="8"/>
        <v/>
      </c>
      <c r="AE300" s="884" t="str">
        <f t="shared" si="9"/>
        <v/>
      </c>
      <c r="AF300" s="999" t="str">
        <f>IF(O300="","",'別紙様式3-2（４・５月）'!O302&amp;'別紙様式3-2（４・５月）'!P302&amp;'別紙様式3-2（４・５月）'!Q302&amp;"から"&amp;O300)</f>
        <v/>
      </c>
      <c r="AG300" s="999" t="str">
        <f>IF(OR(W300="",W300="―"),"",'別紙様式3-2（４・５月）'!O302&amp;'別紙様式3-2（４・５月）'!P302&amp;'別紙様式3-2（４・５月）'!Q302&amp;"から"&amp;W300)</f>
        <v/>
      </c>
    </row>
    <row r="301" spans="1:33" ht="24.9" customHeight="1">
      <c r="A301" s="894">
        <v>288</v>
      </c>
      <c r="B301" s="742" t="str">
        <f>IF(基本情報入力シート!C340="","",基本情報入力シート!C340)</f>
        <v/>
      </c>
      <c r="C301" s="750"/>
      <c r="D301" s="750"/>
      <c r="E301" s="750"/>
      <c r="F301" s="750"/>
      <c r="G301" s="750"/>
      <c r="H301" s="750"/>
      <c r="I301" s="761"/>
      <c r="J301" s="768" t="str">
        <f>IF(基本情報入力シート!M340="","",基本情報入力シート!M340)</f>
        <v/>
      </c>
      <c r="K301" s="768" t="str">
        <f>IF(基本情報入力シート!R340="","",基本情報入力シート!R340)</f>
        <v/>
      </c>
      <c r="L301" s="768" t="str">
        <f>IF(基本情報入力シート!W340="","",基本情報入力シート!W340)</f>
        <v/>
      </c>
      <c r="M301" s="785" t="str">
        <f>IF(基本情報入力シート!X340="","",基本情報入力シート!X340)</f>
        <v/>
      </c>
      <c r="N301" s="797" t="str">
        <f>IF(基本情報入力シート!Y340="","",基本情報入力シート!Y340)</f>
        <v/>
      </c>
      <c r="O301" s="931"/>
      <c r="P301" s="937"/>
      <c r="Q301" s="941"/>
      <c r="R301" s="948" t="str">
        <f>IFERROR(IF(OR('別紙様式3-2（４・５月）'!R303="",'別紙様式3-2（４・５月）'!Z303="ベア加算"),"",P301*VLOOKUP(N301,'【参考】数式用'!$AD$2:$AH$27,MATCH(O301,'【参考】数式用'!$K$4:$N$4,0)+1,0)),"")</f>
        <v/>
      </c>
      <c r="S301" s="951"/>
      <c r="T301" s="955"/>
      <c r="U301" s="960"/>
      <c r="V301" s="965" t="str">
        <f>IFERROR(IF(AND('別紙様式3-2（４・５月）'!O303="",O301&lt;&gt;""),P301,P301*VLOOKUP(AF301,'【参考】数式用4'!$DC$3:$DZ$106,MATCH(N301,'【参考】数式用4'!$DC$2:$DZ$2,0))),"")</f>
        <v/>
      </c>
      <c r="W301" s="972"/>
      <c r="X301" s="937"/>
      <c r="Y301" s="948" t="str">
        <f>IFERROR(IF(OR('別紙様式3-2（４・５月）'!R303="",'別紙様式3-2（４・５月）'!Z303="ベア加算"),"",X301*VLOOKUP(N301,'【参考】数式用'!$AD$2:$AH$27,MATCH(W301,'【参考】数式用'!$K$4:$N$4,0)+1,0)),"")</f>
        <v/>
      </c>
      <c r="Z301" s="948"/>
      <c r="AA301" s="951"/>
      <c r="AB301" s="955"/>
      <c r="AC301" s="996" t="str">
        <f>IFERROR(IF(AND('別紙様式3-2（４・５月）'!O303="",W301&lt;&gt;"",W301&lt;&gt;"―"),X301,X301*VLOOKUP(AG301,'【参考】数式用4'!$DC$3:$DZ$106,MATCH(N301,'【参考】数式用4'!$DC$2:$DZ$2,0))),"")</f>
        <v/>
      </c>
      <c r="AD301" s="998" t="str">
        <f t="shared" si="8"/>
        <v/>
      </c>
      <c r="AE301" s="884" t="str">
        <f t="shared" si="9"/>
        <v/>
      </c>
      <c r="AF301" s="999" t="str">
        <f>IF(O301="","",'別紙様式3-2（４・５月）'!O303&amp;'別紙様式3-2（４・５月）'!P303&amp;'別紙様式3-2（４・５月）'!Q303&amp;"から"&amp;O301)</f>
        <v/>
      </c>
      <c r="AG301" s="999" t="str">
        <f>IF(OR(W301="",W301="―"),"",'別紙様式3-2（４・５月）'!O303&amp;'別紙様式3-2（４・５月）'!P303&amp;'別紙様式3-2（４・５月）'!Q303&amp;"から"&amp;W301)</f>
        <v/>
      </c>
    </row>
    <row r="302" spans="1:33" ht="24.9" customHeight="1">
      <c r="A302" s="894">
        <v>289</v>
      </c>
      <c r="B302" s="742" t="str">
        <f>IF(基本情報入力シート!C341="","",基本情報入力シート!C341)</f>
        <v/>
      </c>
      <c r="C302" s="750"/>
      <c r="D302" s="750"/>
      <c r="E302" s="750"/>
      <c r="F302" s="750"/>
      <c r="G302" s="750"/>
      <c r="H302" s="750"/>
      <c r="I302" s="761"/>
      <c r="J302" s="768" t="str">
        <f>IF(基本情報入力シート!M341="","",基本情報入力シート!M341)</f>
        <v/>
      </c>
      <c r="K302" s="768" t="str">
        <f>IF(基本情報入力シート!R341="","",基本情報入力シート!R341)</f>
        <v/>
      </c>
      <c r="L302" s="768" t="str">
        <f>IF(基本情報入力シート!W341="","",基本情報入力シート!W341)</f>
        <v/>
      </c>
      <c r="M302" s="785" t="str">
        <f>IF(基本情報入力シート!X341="","",基本情報入力シート!X341)</f>
        <v/>
      </c>
      <c r="N302" s="797" t="str">
        <f>IF(基本情報入力シート!Y341="","",基本情報入力シート!Y341)</f>
        <v/>
      </c>
      <c r="O302" s="931"/>
      <c r="P302" s="937"/>
      <c r="Q302" s="941"/>
      <c r="R302" s="948" t="str">
        <f>IFERROR(IF(OR('別紙様式3-2（４・５月）'!R304="",'別紙様式3-2（４・５月）'!Z304="ベア加算"),"",P302*VLOOKUP(N302,'【参考】数式用'!$AD$2:$AH$27,MATCH(O302,'【参考】数式用'!$K$4:$N$4,0)+1,0)),"")</f>
        <v/>
      </c>
      <c r="S302" s="951"/>
      <c r="T302" s="955"/>
      <c r="U302" s="960"/>
      <c r="V302" s="965" t="str">
        <f>IFERROR(IF(AND('別紙様式3-2（４・５月）'!O304="",O302&lt;&gt;""),P302,P302*VLOOKUP(AF302,'【参考】数式用4'!$DC$3:$DZ$106,MATCH(N302,'【参考】数式用4'!$DC$2:$DZ$2,0))),"")</f>
        <v/>
      </c>
      <c r="W302" s="972"/>
      <c r="X302" s="937"/>
      <c r="Y302" s="948" t="str">
        <f>IFERROR(IF(OR('別紙様式3-2（４・５月）'!R304="",'別紙様式3-2（４・５月）'!Z304="ベア加算"),"",X302*VLOOKUP(N302,'【参考】数式用'!$AD$2:$AH$27,MATCH(W302,'【参考】数式用'!$K$4:$N$4,0)+1,0)),"")</f>
        <v/>
      </c>
      <c r="Z302" s="948"/>
      <c r="AA302" s="951"/>
      <c r="AB302" s="955"/>
      <c r="AC302" s="996" t="str">
        <f>IFERROR(IF(AND('別紙様式3-2（４・５月）'!O304="",W302&lt;&gt;"",W302&lt;&gt;"―"),X302,X302*VLOOKUP(AG302,'【参考】数式用4'!$DC$3:$DZ$106,MATCH(N302,'【参考】数式用4'!$DC$2:$DZ$2,0))),"")</f>
        <v/>
      </c>
      <c r="AD302" s="998" t="str">
        <f t="shared" si="8"/>
        <v/>
      </c>
      <c r="AE302" s="884" t="str">
        <f t="shared" si="9"/>
        <v/>
      </c>
      <c r="AF302" s="999" t="str">
        <f>IF(O302="","",'別紙様式3-2（４・５月）'!O304&amp;'別紙様式3-2（４・５月）'!P304&amp;'別紙様式3-2（４・５月）'!Q304&amp;"から"&amp;O302)</f>
        <v/>
      </c>
      <c r="AG302" s="999" t="str">
        <f>IF(OR(W302="",W302="―"),"",'別紙様式3-2（４・５月）'!O304&amp;'別紙様式3-2（４・５月）'!P304&amp;'別紙様式3-2（４・５月）'!Q304&amp;"から"&amp;W302)</f>
        <v/>
      </c>
    </row>
    <row r="303" spans="1:33" ht="24.9" customHeight="1">
      <c r="A303" s="894">
        <v>290</v>
      </c>
      <c r="B303" s="742" t="str">
        <f>IF(基本情報入力シート!C342="","",基本情報入力シート!C342)</f>
        <v/>
      </c>
      <c r="C303" s="750"/>
      <c r="D303" s="750"/>
      <c r="E303" s="750"/>
      <c r="F303" s="750"/>
      <c r="G303" s="750"/>
      <c r="H303" s="750"/>
      <c r="I303" s="761"/>
      <c r="J303" s="768" t="str">
        <f>IF(基本情報入力シート!M342="","",基本情報入力シート!M342)</f>
        <v/>
      </c>
      <c r="K303" s="768" t="str">
        <f>IF(基本情報入力シート!R342="","",基本情報入力シート!R342)</f>
        <v/>
      </c>
      <c r="L303" s="768" t="str">
        <f>IF(基本情報入力シート!W342="","",基本情報入力シート!W342)</f>
        <v/>
      </c>
      <c r="M303" s="785" t="str">
        <f>IF(基本情報入力シート!X342="","",基本情報入力シート!X342)</f>
        <v/>
      </c>
      <c r="N303" s="797" t="str">
        <f>IF(基本情報入力シート!Y342="","",基本情報入力シート!Y342)</f>
        <v/>
      </c>
      <c r="O303" s="931"/>
      <c r="P303" s="937"/>
      <c r="Q303" s="941"/>
      <c r="R303" s="948" t="str">
        <f>IFERROR(IF(OR('別紙様式3-2（４・５月）'!R305="",'別紙様式3-2（４・５月）'!Z305="ベア加算"),"",P303*VLOOKUP(N303,'【参考】数式用'!$AD$2:$AH$27,MATCH(O303,'【参考】数式用'!$K$4:$N$4,0)+1,0)),"")</f>
        <v/>
      </c>
      <c r="S303" s="951"/>
      <c r="T303" s="955"/>
      <c r="U303" s="960"/>
      <c r="V303" s="965" t="str">
        <f>IFERROR(IF(AND('別紙様式3-2（４・５月）'!O305="",O303&lt;&gt;""),P303,P303*VLOOKUP(AF303,'【参考】数式用4'!$DC$3:$DZ$106,MATCH(N303,'【参考】数式用4'!$DC$2:$DZ$2,0))),"")</f>
        <v/>
      </c>
      <c r="W303" s="972"/>
      <c r="X303" s="937"/>
      <c r="Y303" s="948" t="str">
        <f>IFERROR(IF(OR('別紙様式3-2（４・５月）'!R305="",'別紙様式3-2（４・５月）'!Z305="ベア加算"),"",X303*VLOOKUP(N303,'【参考】数式用'!$AD$2:$AH$27,MATCH(W303,'【参考】数式用'!$K$4:$N$4,0)+1,0)),"")</f>
        <v/>
      </c>
      <c r="Z303" s="948"/>
      <c r="AA303" s="951"/>
      <c r="AB303" s="955"/>
      <c r="AC303" s="996" t="str">
        <f>IFERROR(IF(AND('別紙様式3-2（４・５月）'!O305="",W303&lt;&gt;"",W303&lt;&gt;"―"),X303,X303*VLOOKUP(AG303,'【参考】数式用4'!$DC$3:$DZ$106,MATCH(N303,'【参考】数式用4'!$DC$2:$DZ$2,0))),"")</f>
        <v/>
      </c>
      <c r="AD303" s="998" t="str">
        <f t="shared" si="8"/>
        <v/>
      </c>
      <c r="AE303" s="884" t="str">
        <f t="shared" si="9"/>
        <v/>
      </c>
      <c r="AF303" s="999" t="str">
        <f>IF(O303="","",'別紙様式3-2（４・５月）'!O305&amp;'別紙様式3-2（４・５月）'!P305&amp;'別紙様式3-2（４・５月）'!Q305&amp;"から"&amp;O303)</f>
        <v/>
      </c>
      <c r="AG303" s="999" t="str">
        <f>IF(OR(W303="",W303="―"),"",'別紙様式3-2（４・５月）'!O305&amp;'別紙様式3-2（４・５月）'!P305&amp;'別紙様式3-2（４・５月）'!Q305&amp;"から"&amp;W303)</f>
        <v/>
      </c>
    </row>
    <row r="304" spans="1:33" ht="24.9" customHeight="1">
      <c r="A304" s="894">
        <v>291</v>
      </c>
      <c r="B304" s="742" t="str">
        <f>IF(基本情報入力シート!C343="","",基本情報入力シート!C343)</f>
        <v/>
      </c>
      <c r="C304" s="750"/>
      <c r="D304" s="750"/>
      <c r="E304" s="750"/>
      <c r="F304" s="750"/>
      <c r="G304" s="750"/>
      <c r="H304" s="750"/>
      <c r="I304" s="761"/>
      <c r="J304" s="768" t="str">
        <f>IF(基本情報入力シート!M343="","",基本情報入力シート!M343)</f>
        <v/>
      </c>
      <c r="K304" s="768" t="str">
        <f>IF(基本情報入力シート!R343="","",基本情報入力シート!R343)</f>
        <v/>
      </c>
      <c r="L304" s="768" t="str">
        <f>IF(基本情報入力シート!W343="","",基本情報入力シート!W343)</f>
        <v/>
      </c>
      <c r="M304" s="785" t="str">
        <f>IF(基本情報入力シート!X343="","",基本情報入力シート!X343)</f>
        <v/>
      </c>
      <c r="N304" s="797" t="str">
        <f>IF(基本情報入力シート!Y343="","",基本情報入力シート!Y343)</f>
        <v/>
      </c>
      <c r="O304" s="931"/>
      <c r="P304" s="937"/>
      <c r="Q304" s="941"/>
      <c r="R304" s="948" t="str">
        <f>IFERROR(IF(OR('別紙様式3-2（４・５月）'!R306="",'別紙様式3-2（４・５月）'!Z306="ベア加算"),"",P304*VLOOKUP(N304,'【参考】数式用'!$AD$2:$AH$27,MATCH(O304,'【参考】数式用'!$K$4:$N$4,0)+1,0)),"")</f>
        <v/>
      </c>
      <c r="S304" s="951"/>
      <c r="T304" s="955"/>
      <c r="U304" s="960"/>
      <c r="V304" s="965" t="str">
        <f>IFERROR(IF(AND('別紙様式3-2（４・５月）'!O306="",O304&lt;&gt;""),P304,P304*VLOOKUP(AF304,'【参考】数式用4'!$DC$3:$DZ$106,MATCH(N304,'【参考】数式用4'!$DC$2:$DZ$2,0))),"")</f>
        <v/>
      </c>
      <c r="W304" s="972"/>
      <c r="X304" s="937"/>
      <c r="Y304" s="948" t="str">
        <f>IFERROR(IF(OR('別紙様式3-2（４・５月）'!R306="",'別紙様式3-2（４・５月）'!Z306="ベア加算"),"",X304*VLOOKUP(N304,'【参考】数式用'!$AD$2:$AH$27,MATCH(W304,'【参考】数式用'!$K$4:$N$4,0)+1,0)),"")</f>
        <v/>
      </c>
      <c r="Z304" s="948"/>
      <c r="AA304" s="951"/>
      <c r="AB304" s="955"/>
      <c r="AC304" s="996" t="str">
        <f>IFERROR(IF(AND('別紙様式3-2（４・５月）'!O306="",W304&lt;&gt;"",W304&lt;&gt;"―"),X304,X304*VLOOKUP(AG304,'【参考】数式用4'!$DC$3:$DZ$106,MATCH(N304,'【参考】数式用4'!$DC$2:$DZ$2,0))),"")</f>
        <v/>
      </c>
      <c r="AD304" s="998" t="str">
        <f t="shared" si="8"/>
        <v/>
      </c>
      <c r="AE304" s="884" t="str">
        <f t="shared" si="9"/>
        <v/>
      </c>
      <c r="AF304" s="999" t="str">
        <f>IF(O304="","",'別紙様式3-2（４・５月）'!O306&amp;'別紙様式3-2（４・５月）'!P306&amp;'別紙様式3-2（４・５月）'!Q306&amp;"から"&amp;O304)</f>
        <v/>
      </c>
      <c r="AG304" s="999" t="str">
        <f>IF(OR(W304="",W304="―"),"",'別紙様式3-2（４・５月）'!O306&amp;'別紙様式3-2（４・５月）'!P306&amp;'別紙様式3-2（４・５月）'!Q306&amp;"から"&amp;W304)</f>
        <v/>
      </c>
    </row>
    <row r="305" spans="1:33" ht="24.9" customHeight="1">
      <c r="A305" s="894">
        <v>292</v>
      </c>
      <c r="B305" s="742" t="str">
        <f>IF(基本情報入力シート!C344="","",基本情報入力シート!C344)</f>
        <v/>
      </c>
      <c r="C305" s="750"/>
      <c r="D305" s="750"/>
      <c r="E305" s="750"/>
      <c r="F305" s="750"/>
      <c r="G305" s="750"/>
      <c r="H305" s="750"/>
      <c r="I305" s="761"/>
      <c r="J305" s="768" t="str">
        <f>IF(基本情報入力シート!M344="","",基本情報入力シート!M344)</f>
        <v/>
      </c>
      <c r="K305" s="768" t="str">
        <f>IF(基本情報入力シート!R344="","",基本情報入力シート!R344)</f>
        <v/>
      </c>
      <c r="L305" s="768" t="str">
        <f>IF(基本情報入力シート!W344="","",基本情報入力シート!W344)</f>
        <v/>
      </c>
      <c r="M305" s="785" t="str">
        <f>IF(基本情報入力シート!X344="","",基本情報入力シート!X344)</f>
        <v/>
      </c>
      <c r="N305" s="797" t="str">
        <f>IF(基本情報入力シート!Y344="","",基本情報入力シート!Y344)</f>
        <v/>
      </c>
      <c r="O305" s="931"/>
      <c r="P305" s="937"/>
      <c r="Q305" s="941"/>
      <c r="R305" s="948" t="str">
        <f>IFERROR(IF(OR('別紙様式3-2（４・５月）'!R307="",'別紙様式3-2（４・５月）'!Z307="ベア加算"),"",P305*VLOOKUP(N305,'【参考】数式用'!$AD$2:$AH$27,MATCH(O305,'【参考】数式用'!$K$4:$N$4,0)+1,0)),"")</f>
        <v/>
      </c>
      <c r="S305" s="951"/>
      <c r="T305" s="955"/>
      <c r="U305" s="960"/>
      <c r="V305" s="965" t="str">
        <f>IFERROR(IF(AND('別紙様式3-2（４・５月）'!O307="",O305&lt;&gt;""),P305,P305*VLOOKUP(AF305,'【参考】数式用4'!$DC$3:$DZ$106,MATCH(N305,'【参考】数式用4'!$DC$2:$DZ$2,0))),"")</f>
        <v/>
      </c>
      <c r="W305" s="972"/>
      <c r="X305" s="937"/>
      <c r="Y305" s="948" t="str">
        <f>IFERROR(IF(OR('別紙様式3-2（４・５月）'!R307="",'別紙様式3-2（４・５月）'!Z307="ベア加算"),"",X305*VLOOKUP(N305,'【参考】数式用'!$AD$2:$AH$27,MATCH(W305,'【参考】数式用'!$K$4:$N$4,0)+1,0)),"")</f>
        <v/>
      </c>
      <c r="Z305" s="948"/>
      <c r="AA305" s="951"/>
      <c r="AB305" s="955"/>
      <c r="AC305" s="996" t="str">
        <f>IFERROR(IF(AND('別紙様式3-2（４・５月）'!O307="",W305&lt;&gt;"",W305&lt;&gt;"―"),X305,X305*VLOOKUP(AG305,'【参考】数式用4'!$DC$3:$DZ$106,MATCH(N305,'【参考】数式用4'!$DC$2:$DZ$2,0))),"")</f>
        <v/>
      </c>
      <c r="AD305" s="998" t="str">
        <f t="shared" si="8"/>
        <v/>
      </c>
      <c r="AE305" s="884" t="str">
        <f t="shared" si="9"/>
        <v/>
      </c>
      <c r="AF305" s="999" t="str">
        <f>IF(O305="","",'別紙様式3-2（４・５月）'!O307&amp;'別紙様式3-2（４・５月）'!P307&amp;'別紙様式3-2（４・５月）'!Q307&amp;"から"&amp;O305)</f>
        <v/>
      </c>
      <c r="AG305" s="999" t="str">
        <f>IF(OR(W305="",W305="―"),"",'別紙様式3-2（４・５月）'!O307&amp;'別紙様式3-2（４・５月）'!P307&amp;'別紙様式3-2（４・５月）'!Q307&amp;"から"&amp;W305)</f>
        <v/>
      </c>
    </row>
    <row r="306" spans="1:33" ht="24.9" customHeight="1">
      <c r="A306" s="894">
        <v>293</v>
      </c>
      <c r="B306" s="742" t="str">
        <f>IF(基本情報入力シート!C345="","",基本情報入力シート!C345)</f>
        <v/>
      </c>
      <c r="C306" s="750"/>
      <c r="D306" s="750"/>
      <c r="E306" s="750"/>
      <c r="F306" s="750"/>
      <c r="G306" s="750"/>
      <c r="H306" s="750"/>
      <c r="I306" s="761"/>
      <c r="J306" s="768" t="str">
        <f>IF(基本情報入力シート!M345="","",基本情報入力シート!M345)</f>
        <v/>
      </c>
      <c r="K306" s="768" t="str">
        <f>IF(基本情報入力シート!R345="","",基本情報入力シート!R345)</f>
        <v/>
      </c>
      <c r="L306" s="768" t="str">
        <f>IF(基本情報入力シート!W345="","",基本情報入力シート!W345)</f>
        <v/>
      </c>
      <c r="M306" s="785" t="str">
        <f>IF(基本情報入力シート!X345="","",基本情報入力シート!X345)</f>
        <v/>
      </c>
      <c r="N306" s="797" t="str">
        <f>IF(基本情報入力シート!Y345="","",基本情報入力シート!Y345)</f>
        <v/>
      </c>
      <c r="O306" s="931"/>
      <c r="P306" s="937"/>
      <c r="Q306" s="941"/>
      <c r="R306" s="948" t="str">
        <f>IFERROR(IF(OR('別紙様式3-2（４・５月）'!R308="",'別紙様式3-2（４・５月）'!Z308="ベア加算"),"",P306*VLOOKUP(N306,'【参考】数式用'!$AD$2:$AH$27,MATCH(O306,'【参考】数式用'!$K$4:$N$4,0)+1,0)),"")</f>
        <v/>
      </c>
      <c r="S306" s="951"/>
      <c r="T306" s="955"/>
      <c r="U306" s="960"/>
      <c r="V306" s="965" t="str">
        <f>IFERROR(IF(AND('別紙様式3-2（４・５月）'!O308="",O306&lt;&gt;""),P306,P306*VLOOKUP(AF306,'【参考】数式用4'!$DC$3:$DZ$106,MATCH(N306,'【参考】数式用4'!$DC$2:$DZ$2,0))),"")</f>
        <v/>
      </c>
      <c r="W306" s="972"/>
      <c r="X306" s="937"/>
      <c r="Y306" s="948" t="str">
        <f>IFERROR(IF(OR('別紙様式3-2（４・５月）'!R308="",'別紙様式3-2（４・５月）'!Z308="ベア加算"),"",X306*VLOOKUP(N306,'【参考】数式用'!$AD$2:$AH$27,MATCH(W306,'【参考】数式用'!$K$4:$N$4,0)+1,0)),"")</f>
        <v/>
      </c>
      <c r="Z306" s="948"/>
      <c r="AA306" s="951"/>
      <c r="AB306" s="955"/>
      <c r="AC306" s="996" t="str">
        <f>IFERROR(IF(AND('別紙様式3-2（４・５月）'!O308="",W306&lt;&gt;"",W306&lt;&gt;"―"),X306,X306*VLOOKUP(AG306,'【参考】数式用4'!$DC$3:$DZ$106,MATCH(N306,'【参考】数式用4'!$DC$2:$DZ$2,0))),"")</f>
        <v/>
      </c>
      <c r="AD306" s="998" t="str">
        <f t="shared" si="8"/>
        <v/>
      </c>
      <c r="AE306" s="884" t="str">
        <f t="shared" si="9"/>
        <v/>
      </c>
      <c r="AF306" s="999" t="str">
        <f>IF(O306="","",'別紙様式3-2（４・５月）'!O308&amp;'別紙様式3-2（４・５月）'!P308&amp;'別紙様式3-2（４・５月）'!Q308&amp;"から"&amp;O306)</f>
        <v/>
      </c>
      <c r="AG306" s="999" t="str">
        <f>IF(OR(W306="",W306="―"),"",'別紙様式3-2（４・５月）'!O308&amp;'別紙様式3-2（４・５月）'!P308&amp;'別紙様式3-2（４・５月）'!Q308&amp;"から"&amp;W306)</f>
        <v/>
      </c>
    </row>
    <row r="307" spans="1:33" ht="24.9" customHeight="1">
      <c r="A307" s="894">
        <v>294</v>
      </c>
      <c r="B307" s="742" t="str">
        <f>IF(基本情報入力シート!C346="","",基本情報入力シート!C346)</f>
        <v/>
      </c>
      <c r="C307" s="750"/>
      <c r="D307" s="750"/>
      <c r="E307" s="750"/>
      <c r="F307" s="750"/>
      <c r="G307" s="750"/>
      <c r="H307" s="750"/>
      <c r="I307" s="761"/>
      <c r="J307" s="768" t="str">
        <f>IF(基本情報入力シート!M346="","",基本情報入力シート!M346)</f>
        <v/>
      </c>
      <c r="K307" s="768" t="str">
        <f>IF(基本情報入力シート!R346="","",基本情報入力シート!R346)</f>
        <v/>
      </c>
      <c r="L307" s="768" t="str">
        <f>IF(基本情報入力シート!W346="","",基本情報入力シート!W346)</f>
        <v/>
      </c>
      <c r="M307" s="785" t="str">
        <f>IF(基本情報入力シート!X346="","",基本情報入力シート!X346)</f>
        <v/>
      </c>
      <c r="N307" s="797" t="str">
        <f>IF(基本情報入力シート!Y346="","",基本情報入力シート!Y346)</f>
        <v/>
      </c>
      <c r="O307" s="931"/>
      <c r="P307" s="937"/>
      <c r="Q307" s="941"/>
      <c r="R307" s="948" t="str">
        <f>IFERROR(IF(OR('別紙様式3-2（４・５月）'!R309="",'別紙様式3-2（４・５月）'!Z309="ベア加算"),"",P307*VLOOKUP(N307,'【参考】数式用'!$AD$2:$AH$27,MATCH(O307,'【参考】数式用'!$K$4:$N$4,0)+1,0)),"")</f>
        <v/>
      </c>
      <c r="S307" s="951"/>
      <c r="T307" s="955"/>
      <c r="U307" s="960"/>
      <c r="V307" s="965" t="str">
        <f>IFERROR(IF(AND('別紙様式3-2（４・５月）'!O309="",O307&lt;&gt;""),P307,P307*VLOOKUP(AF307,'【参考】数式用4'!$DC$3:$DZ$106,MATCH(N307,'【参考】数式用4'!$DC$2:$DZ$2,0))),"")</f>
        <v/>
      </c>
      <c r="W307" s="972"/>
      <c r="X307" s="937"/>
      <c r="Y307" s="948" t="str">
        <f>IFERROR(IF(OR('別紙様式3-2（４・５月）'!R309="",'別紙様式3-2（４・５月）'!Z309="ベア加算"),"",X307*VLOOKUP(N307,'【参考】数式用'!$AD$2:$AH$27,MATCH(W307,'【参考】数式用'!$K$4:$N$4,0)+1,0)),"")</f>
        <v/>
      </c>
      <c r="Z307" s="948"/>
      <c r="AA307" s="951"/>
      <c r="AB307" s="955"/>
      <c r="AC307" s="996" t="str">
        <f>IFERROR(IF(AND('別紙様式3-2（４・５月）'!O309="",W307&lt;&gt;"",W307&lt;&gt;"―"),X307,X307*VLOOKUP(AG307,'【参考】数式用4'!$DC$3:$DZ$106,MATCH(N307,'【参考】数式用4'!$DC$2:$DZ$2,0))),"")</f>
        <v/>
      </c>
      <c r="AD307" s="998" t="str">
        <f t="shared" si="8"/>
        <v/>
      </c>
      <c r="AE307" s="884" t="str">
        <f t="shared" si="9"/>
        <v/>
      </c>
      <c r="AF307" s="999" t="str">
        <f>IF(O307="","",'別紙様式3-2（４・５月）'!O309&amp;'別紙様式3-2（４・５月）'!P309&amp;'別紙様式3-2（４・５月）'!Q309&amp;"から"&amp;O307)</f>
        <v/>
      </c>
      <c r="AG307" s="999" t="str">
        <f>IF(OR(W307="",W307="―"),"",'別紙様式3-2（４・５月）'!O309&amp;'別紙様式3-2（４・５月）'!P309&amp;'別紙様式3-2（４・５月）'!Q309&amp;"から"&amp;W307)</f>
        <v/>
      </c>
    </row>
    <row r="308" spans="1:33" ht="24.9" customHeight="1">
      <c r="A308" s="894">
        <v>295</v>
      </c>
      <c r="B308" s="742" t="str">
        <f>IF(基本情報入力シート!C347="","",基本情報入力シート!C347)</f>
        <v/>
      </c>
      <c r="C308" s="750"/>
      <c r="D308" s="750"/>
      <c r="E308" s="750"/>
      <c r="F308" s="750"/>
      <c r="G308" s="750"/>
      <c r="H308" s="750"/>
      <c r="I308" s="761"/>
      <c r="J308" s="768" t="str">
        <f>IF(基本情報入力シート!M347="","",基本情報入力シート!M347)</f>
        <v/>
      </c>
      <c r="K308" s="768" t="str">
        <f>IF(基本情報入力シート!R347="","",基本情報入力シート!R347)</f>
        <v/>
      </c>
      <c r="L308" s="768" t="str">
        <f>IF(基本情報入力シート!W347="","",基本情報入力シート!W347)</f>
        <v/>
      </c>
      <c r="M308" s="785" t="str">
        <f>IF(基本情報入力シート!X347="","",基本情報入力シート!X347)</f>
        <v/>
      </c>
      <c r="N308" s="797" t="str">
        <f>IF(基本情報入力シート!Y347="","",基本情報入力シート!Y347)</f>
        <v/>
      </c>
      <c r="O308" s="931"/>
      <c r="P308" s="937"/>
      <c r="Q308" s="941"/>
      <c r="R308" s="948" t="str">
        <f>IFERROR(IF(OR('別紙様式3-2（４・５月）'!R310="",'別紙様式3-2（４・５月）'!Z310="ベア加算"),"",P308*VLOOKUP(N308,'【参考】数式用'!$AD$2:$AH$27,MATCH(O308,'【参考】数式用'!$K$4:$N$4,0)+1,0)),"")</f>
        <v/>
      </c>
      <c r="S308" s="951"/>
      <c r="T308" s="955"/>
      <c r="U308" s="960"/>
      <c r="V308" s="965" t="str">
        <f>IFERROR(IF(AND('別紙様式3-2（４・５月）'!O310="",O308&lt;&gt;""),P308,P308*VLOOKUP(AF308,'【参考】数式用4'!$DC$3:$DZ$106,MATCH(N308,'【参考】数式用4'!$DC$2:$DZ$2,0))),"")</f>
        <v/>
      </c>
      <c r="W308" s="972"/>
      <c r="X308" s="937"/>
      <c r="Y308" s="948" t="str">
        <f>IFERROR(IF(OR('別紙様式3-2（４・５月）'!R310="",'別紙様式3-2（４・５月）'!Z310="ベア加算"),"",X308*VLOOKUP(N308,'【参考】数式用'!$AD$2:$AH$27,MATCH(W308,'【参考】数式用'!$K$4:$N$4,0)+1,0)),"")</f>
        <v/>
      </c>
      <c r="Z308" s="948"/>
      <c r="AA308" s="951"/>
      <c r="AB308" s="955"/>
      <c r="AC308" s="996" t="str">
        <f>IFERROR(IF(AND('別紙様式3-2（４・５月）'!O310="",W308&lt;&gt;"",W308&lt;&gt;"―"),X308,X308*VLOOKUP(AG308,'【参考】数式用4'!$DC$3:$DZ$106,MATCH(N308,'【参考】数式用4'!$DC$2:$DZ$2,0))),"")</f>
        <v/>
      </c>
      <c r="AD308" s="998" t="str">
        <f t="shared" si="8"/>
        <v/>
      </c>
      <c r="AE308" s="884" t="str">
        <f t="shared" si="9"/>
        <v/>
      </c>
      <c r="AF308" s="999" t="str">
        <f>IF(O308="","",'別紙様式3-2（４・５月）'!O310&amp;'別紙様式3-2（４・５月）'!P310&amp;'別紙様式3-2（４・５月）'!Q310&amp;"から"&amp;O308)</f>
        <v/>
      </c>
      <c r="AG308" s="999" t="str">
        <f>IF(OR(W308="",W308="―"),"",'別紙様式3-2（４・５月）'!O310&amp;'別紙様式3-2（４・５月）'!P310&amp;'別紙様式3-2（４・５月）'!Q310&amp;"から"&amp;W308)</f>
        <v/>
      </c>
    </row>
    <row r="309" spans="1:33" ht="24.9" customHeight="1">
      <c r="A309" s="894">
        <v>296</v>
      </c>
      <c r="B309" s="742" t="str">
        <f>IF(基本情報入力シート!C348="","",基本情報入力シート!C348)</f>
        <v/>
      </c>
      <c r="C309" s="750"/>
      <c r="D309" s="750"/>
      <c r="E309" s="750"/>
      <c r="F309" s="750"/>
      <c r="G309" s="750"/>
      <c r="H309" s="750"/>
      <c r="I309" s="761"/>
      <c r="J309" s="768" t="str">
        <f>IF(基本情報入力シート!M348="","",基本情報入力シート!M348)</f>
        <v/>
      </c>
      <c r="K309" s="768" t="str">
        <f>IF(基本情報入力シート!R348="","",基本情報入力シート!R348)</f>
        <v/>
      </c>
      <c r="L309" s="768" t="str">
        <f>IF(基本情報入力シート!W348="","",基本情報入力シート!W348)</f>
        <v/>
      </c>
      <c r="M309" s="785" t="str">
        <f>IF(基本情報入力シート!X348="","",基本情報入力シート!X348)</f>
        <v/>
      </c>
      <c r="N309" s="797" t="str">
        <f>IF(基本情報入力シート!Y348="","",基本情報入力シート!Y348)</f>
        <v/>
      </c>
      <c r="O309" s="931"/>
      <c r="P309" s="937"/>
      <c r="Q309" s="941"/>
      <c r="R309" s="948" t="str">
        <f>IFERROR(IF(OR('別紙様式3-2（４・５月）'!R311="",'別紙様式3-2（４・５月）'!Z311="ベア加算"),"",P309*VLOOKUP(N309,'【参考】数式用'!$AD$2:$AH$27,MATCH(O309,'【参考】数式用'!$K$4:$N$4,0)+1,0)),"")</f>
        <v/>
      </c>
      <c r="S309" s="951"/>
      <c r="T309" s="955"/>
      <c r="U309" s="960"/>
      <c r="V309" s="965" t="str">
        <f>IFERROR(IF(AND('別紙様式3-2（４・５月）'!O311="",O309&lt;&gt;""),P309,P309*VLOOKUP(AF309,'【参考】数式用4'!$DC$3:$DZ$106,MATCH(N309,'【参考】数式用4'!$DC$2:$DZ$2,0))),"")</f>
        <v/>
      </c>
      <c r="W309" s="972"/>
      <c r="X309" s="937"/>
      <c r="Y309" s="948" t="str">
        <f>IFERROR(IF(OR('別紙様式3-2（４・５月）'!R311="",'別紙様式3-2（４・５月）'!Z311="ベア加算"),"",X309*VLOOKUP(N309,'【参考】数式用'!$AD$2:$AH$27,MATCH(W309,'【参考】数式用'!$K$4:$N$4,0)+1,0)),"")</f>
        <v/>
      </c>
      <c r="Z309" s="948"/>
      <c r="AA309" s="951"/>
      <c r="AB309" s="955"/>
      <c r="AC309" s="996" t="str">
        <f>IFERROR(IF(AND('別紙様式3-2（４・５月）'!O311="",W309&lt;&gt;"",W309&lt;&gt;"―"),X309,X309*VLOOKUP(AG309,'【参考】数式用4'!$DC$3:$DZ$106,MATCH(N309,'【参考】数式用4'!$DC$2:$DZ$2,0))),"")</f>
        <v/>
      </c>
      <c r="AD309" s="998" t="str">
        <f t="shared" si="8"/>
        <v/>
      </c>
      <c r="AE309" s="884" t="str">
        <f t="shared" si="9"/>
        <v/>
      </c>
      <c r="AF309" s="999" t="str">
        <f>IF(O309="","",'別紙様式3-2（４・５月）'!O311&amp;'別紙様式3-2（４・５月）'!P311&amp;'別紙様式3-2（４・５月）'!Q311&amp;"から"&amp;O309)</f>
        <v/>
      </c>
      <c r="AG309" s="999" t="str">
        <f>IF(OR(W309="",W309="―"),"",'別紙様式3-2（４・５月）'!O311&amp;'別紙様式3-2（４・５月）'!P311&amp;'別紙様式3-2（４・５月）'!Q311&amp;"から"&amp;W309)</f>
        <v/>
      </c>
    </row>
    <row r="310" spans="1:33" ht="24.9" customHeight="1">
      <c r="A310" s="894">
        <v>297</v>
      </c>
      <c r="B310" s="742" t="str">
        <f>IF(基本情報入力シート!C349="","",基本情報入力シート!C349)</f>
        <v/>
      </c>
      <c r="C310" s="750"/>
      <c r="D310" s="750"/>
      <c r="E310" s="750"/>
      <c r="F310" s="750"/>
      <c r="G310" s="750"/>
      <c r="H310" s="750"/>
      <c r="I310" s="761"/>
      <c r="J310" s="768" t="str">
        <f>IF(基本情報入力シート!M349="","",基本情報入力シート!M349)</f>
        <v/>
      </c>
      <c r="K310" s="768" t="str">
        <f>IF(基本情報入力シート!R349="","",基本情報入力シート!R349)</f>
        <v/>
      </c>
      <c r="L310" s="768" t="str">
        <f>IF(基本情報入力シート!W349="","",基本情報入力シート!W349)</f>
        <v/>
      </c>
      <c r="M310" s="785" t="str">
        <f>IF(基本情報入力シート!X349="","",基本情報入力シート!X349)</f>
        <v/>
      </c>
      <c r="N310" s="797" t="str">
        <f>IF(基本情報入力シート!Y349="","",基本情報入力シート!Y349)</f>
        <v/>
      </c>
      <c r="O310" s="931"/>
      <c r="P310" s="937"/>
      <c r="Q310" s="941"/>
      <c r="R310" s="948" t="str">
        <f>IFERROR(IF(OR('別紙様式3-2（４・５月）'!R312="",'別紙様式3-2（４・５月）'!Z312="ベア加算"),"",P310*VLOOKUP(N310,'【参考】数式用'!$AD$2:$AH$27,MATCH(O310,'【参考】数式用'!$K$4:$N$4,0)+1,0)),"")</f>
        <v/>
      </c>
      <c r="S310" s="951"/>
      <c r="T310" s="955"/>
      <c r="U310" s="960"/>
      <c r="V310" s="965" t="str">
        <f>IFERROR(IF(AND('別紙様式3-2（４・５月）'!O312="",O310&lt;&gt;""),P310,P310*VLOOKUP(AF310,'【参考】数式用4'!$DC$3:$DZ$106,MATCH(N310,'【参考】数式用4'!$DC$2:$DZ$2,0))),"")</f>
        <v/>
      </c>
      <c r="W310" s="972"/>
      <c r="X310" s="937"/>
      <c r="Y310" s="948" t="str">
        <f>IFERROR(IF(OR('別紙様式3-2（４・５月）'!R312="",'別紙様式3-2（４・５月）'!Z312="ベア加算"),"",X310*VLOOKUP(N310,'【参考】数式用'!$AD$2:$AH$27,MATCH(W310,'【参考】数式用'!$K$4:$N$4,0)+1,0)),"")</f>
        <v/>
      </c>
      <c r="Z310" s="948"/>
      <c r="AA310" s="951"/>
      <c r="AB310" s="955"/>
      <c r="AC310" s="996" t="str">
        <f>IFERROR(IF(AND('別紙様式3-2（４・５月）'!O312="",W310&lt;&gt;"",W310&lt;&gt;"―"),X310,X310*VLOOKUP(AG310,'【参考】数式用4'!$DC$3:$DZ$106,MATCH(N310,'【参考】数式用4'!$DC$2:$DZ$2,0))),"")</f>
        <v/>
      </c>
      <c r="AD310" s="998" t="str">
        <f t="shared" si="8"/>
        <v/>
      </c>
      <c r="AE310" s="884" t="str">
        <f t="shared" si="9"/>
        <v/>
      </c>
      <c r="AF310" s="999" t="str">
        <f>IF(O310="","",'別紙様式3-2（４・５月）'!O312&amp;'別紙様式3-2（４・５月）'!P312&amp;'別紙様式3-2（４・５月）'!Q312&amp;"から"&amp;O310)</f>
        <v/>
      </c>
      <c r="AG310" s="999" t="str">
        <f>IF(OR(W310="",W310="―"),"",'別紙様式3-2（４・５月）'!O312&amp;'別紙様式3-2（４・５月）'!P312&amp;'別紙様式3-2（４・５月）'!Q312&amp;"から"&amp;W310)</f>
        <v/>
      </c>
    </row>
    <row r="311" spans="1:33" ht="24.9" customHeight="1">
      <c r="A311" s="894">
        <v>298</v>
      </c>
      <c r="B311" s="742" t="str">
        <f>IF(基本情報入力シート!C350="","",基本情報入力シート!C350)</f>
        <v/>
      </c>
      <c r="C311" s="750"/>
      <c r="D311" s="750"/>
      <c r="E311" s="750"/>
      <c r="F311" s="750"/>
      <c r="G311" s="750"/>
      <c r="H311" s="750"/>
      <c r="I311" s="761"/>
      <c r="J311" s="768" t="str">
        <f>IF(基本情報入力シート!M350="","",基本情報入力シート!M350)</f>
        <v/>
      </c>
      <c r="K311" s="768" t="str">
        <f>IF(基本情報入力シート!R350="","",基本情報入力シート!R350)</f>
        <v/>
      </c>
      <c r="L311" s="768" t="str">
        <f>IF(基本情報入力シート!W350="","",基本情報入力シート!W350)</f>
        <v/>
      </c>
      <c r="M311" s="785" t="str">
        <f>IF(基本情報入力シート!X350="","",基本情報入力シート!X350)</f>
        <v/>
      </c>
      <c r="N311" s="797" t="str">
        <f>IF(基本情報入力シート!Y350="","",基本情報入力シート!Y350)</f>
        <v/>
      </c>
      <c r="O311" s="931"/>
      <c r="P311" s="937"/>
      <c r="Q311" s="941"/>
      <c r="R311" s="948" t="str">
        <f>IFERROR(IF(OR('別紙様式3-2（４・５月）'!R313="",'別紙様式3-2（４・５月）'!Z313="ベア加算"),"",P311*VLOOKUP(N311,'【参考】数式用'!$AD$2:$AH$27,MATCH(O311,'【参考】数式用'!$K$4:$N$4,0)+1,0)),"")</f>
        <v/>
      </c>
      <c r="S311" s="951"/>
      <c r="T311" s="955"/>
      <c r="U311" s="960"/>
      <c r="V311" s="965" t="str">
        <f>IFERROR(IF(AND('別紙様式3-2（４・５月）'!O313="",O311&lt;&gt;""),P311,P311*VLOOKUP(AF311,'【参考】数式用4'!$DC$3:$DZ$106,MATCH(N311,'【参考】数式用4'!$DC$2:$DZ$2,0))),"")</f>
        <v/>
      </c>
      <c r="W311" s="972"/>
      <c r="X311" s="937"/>
      <c r="Y311" s="948" t="str">
        <f>IFERROR(IF(OR('別紙様式3-2（４・５月）'!R313="",'別紙様式3-2（４・５月）'!Z313="ベア加算"),"",X311*VLOOKUP(N311,'【参考】数式用'!$AD$2:$AH$27,MATCH(W311,'【参考】数式用'!$K$4:$N$4,0)+1,0)),"")</f>
        <v/>
      </c>
      <c r="Z311" s="948"/>
      <c r="AA311" s="951"/>
      <c r="AB311" s="955"/>
      <c r="AC311" s="996" t="str">
        <f>IFERROR(IF(AND('別紙様式3-2（４・５月）'!O313="",W311&lt;&gt;"",W311&lt;&gt;"―"),X311,X311*VLOOKUP(AG311,'【参考】数式用4'!$DC$3:$DZ$106,MATCH(N311,'【参考】数式用4'!$DC$2:$DZ$2,0))),"")</f>
        <v/>
      </c>
      <c r="AD311" s="998" t="str">
        <f t="shared" si="8"/>
        <v/>
      </c>
      <c r="AE311" s="884" t="str">
        <f t="shared" si="9"/>
        <v/>
      </c>
      <c r="AF311" s="999" t="str">
        <f>IF(O311="","",'別紙様式3-2（４・５月）'!O313&amp;'別紙様式3-2（４・５月）'!P313&amp;'別紙様式3-2（４・５月）'!Q313&amp;"から"&amp;O311)</f>
        <v/>
      </c>
      <c r="AG311" s="999" t="str">
        <f>IF(OR(W311="",W311="―"),"",'別紙様式3-2（４・５月）'!O313&amp;'別紙様式3-2（４・５月）'!P313&amp;'別紙様式3-2（４・５月）'!Q313&amp;"から"&amp;W311)</f>
        <v/>
      </c>
    </row>
    <row r="312" spans="1:33" ht="24.9" customHeight="1">
      <c r="A312" s="894">
        <v>299</v>
      </c>
      <c r="B312" s="742" t="str">
        <f>IF(基本情報入力シート!C351="","",基本情報入力シート!C351)</f>
        <v/>
      </c>
      <c r="C312" s="750"/>
      <c r="D312" s="750"/>
      <c r="E312" s="750"/>
      <c r="F312" s="750"/>
      <c r="G312" s="750"/>
      <c r="H312" s="750"/>
      <c r="I312" s="761"/>
      <c r="J312" s="768" t="str">
        <f>IF(基本情報入力シート!M351="","",基本情報入力シート!M351)</f>
        <v/>
      </c>
      <c r="K312" s="768" t="str">
        <f>IF(基本情報入力シート!R351="","",基本情報入力シート!R351)</f>
        <v/>
      </c>
      <c r="L312" s="768" t="str">
        <f>IF(基本情報入力シート!W351="","",基本情報入力シート!W351)</f>
        <v/>
      </c>
      <c r="M312" s="785" t="str">
        <f>IF(基本情報入力シート!X351="","",基本情報入力シート!X351)</f>
        <v/>
      </c>
      <c r="N312" s="797" t="str">
        <f>IF(基本情報入力シート!Y351="","",基本情報入力シート!Y351)</f>
        <v/>
      </c>
      <c r="O312" s="931"/>
      <c r="P312" s="937"/>
      <c r="Q312" s="941"/>
      <c r="R312" s="948" t="str">
        <f>IFERROR(IF(OR('別紙様式3-2（４・５月）'!R314="",'別紙様式3-2（４・５月）'!Z314="ベア加算"),"",P312*VLOOKUP(N312,'【参考】数式用'!$AD$2:$AH$27,MATCH(O312,'【参考】数式用'!$K$4:$N$4,0)+1,0)),"")</f>
        <v/>
      </c>
      <c r="S312" s="951"/>
      <c r="T312" s="955"/>
      <c r="U312" s="960"/>
      <c r="V312" s="965" t="str">
        <f>IFERROR(IF(AND('別紙様式3-2（４・５月）'!O314="",O312&lt;&gt;""),P312,P312*VLOOKUP(AF312,'【参考】数式用4'!$DC$3:$DZ$106,MATCH(N312,'【参考】数式用4'!$DC$2:$DZ$2,0))),"")</f>
        <v/>
      </c>
      <c r="W312" s="972"/>
      <c r="X312" s="937"/>
      <c r="Y312" s="948" t="str">
        <f>IFERROR(IF(OR('別紙様式3-2（４・５月）'!R314="",'別紙様式3-2（４・５月）'!Z314="ベア加算"),"",X312*VLOOKUP(N312,'【参考】数式用'!$AD$2:$AH$27,MATCH(W312,'【参考】数式用'!$K$4:$N$4,0)+1,0)),"")</f>
        <v/>
      </c>
      <c r="Z312" s="948"/>
      <c r="AA312" s="951"/>
      <c r="AB312" s="955"/>
      <c r="AC312" s="996" t="str">
        <f>IFERROR(IF(AND('別紙様式3-2（４・５月）'!O314="",W312&lt;&gt;"",W312&lt;&gt;"―"),X312,X312*VLOOKUP(AG312,'【参考】数式用4'!$DC$3:$DZ$106,MATCH(N312,'【参考】数式用4'!$DC$2:$DZ$2,0))),"")</f>
        <v/>
      </c>
      <c r="AD312" s="998" t="str">
        <f t="shared" si="8"/>
        <v/>
      </c>
      <c r="AE312" s="884" t="str">
        <f t="shared" si="9"/>
        <v/>
      </c>
      <c r="AF312" s="999" t="str">
        <f>IF(O312="","",'別紙様式3-2（４・５月）'!O314&amp;'別紙様式3-2（４・５月）'!P314&amp;'別紙様式3-2（４・５月）'!Q314&amp;"から"&amp;O312)</f>
        <v/>
      </c>
      <c r="AG312" s="999" t="str">
        <f>IF(OR(W312="",W312="―"),"",'別紙様式3-2（４・５月）'!O314&amp;'別紙様式3-2（４・５月）'!P314&amp;'別紙様式3-2（４・５月）'!Q314&amp;"から"&amp;W312)</f>
        <v/>
      </c>
    </row>
    <row r="313" spans="1:33" ht="24.9" customHeight="1">
      <c r="A313" s="894">
        <v>300</v>
      </c>
      <c r="B313" s="742" t="str">
        <f>IF(基本情報入力シート!C352="","",基本情報入力シート!C352)</f>
        <v/>
      </c>
      <c r="C313" s="750"/>
      <c r="D313" s="750"/>
      <c r="E313" s="750"/>
      <c r="F313" s="750"/>
      <c r="G313" s="750"/>
      <c r="H313" s="750"/>
      <c r="I313" s="761"/>
      <c r="J313" s="768" t="str">
        <f>IF(基本情報入力シート!M352="","",基本情報入力シート!M352)</f>
        <v/>
      </c>
      <c r="K313" s="768" t="str">
        <f>IF(基本情報入力シート!R352="","",基本情報入力シート!R352)</f>
        <v/>
      </c>
      <c r="L313" s="768" t="str">
        <f>IF(基本情報入力シート!W352="","",基本情報入力シート!W352)</f>
        <v/>
      </c>
      <c r="M313" s="785" t="str">
        <f>IF(基本情報入力シート!X352="","",基本情報入力シート!X352)</f>
        <v/>
      </c>
      <c r="N313" s="797" t="str">
        <f>IF(基本情報入力シート!Y352="","",基本情報入力シート!Y352)</f>
        <v/>
      </c>
      <c r="O313" s="931"/>
      <c r="P313" s="937"/>
      <c r="Q313" s="941"/>
      <c r="R313" s="948" t="str">
        <f>IFERROR(IF(OR('別紙様式3-2（４・５月）'!R315="",'別紙様式3-2（４・５月）'!Z315="ベア加算"),"",P313*VLOOKUP(N313,'【参考】数式用'!$AD$2:$AH$27,MATCH(O313,'【参考】数式用'!$K$4:$N$4,0)+1,0)),"")</f>
        <v/>
      </c>
      <c r="S313" s="951"/>
      <c r="T313" s="955"/>
      <c r="U313" s="960"/>
      <c r="V313" s="965" t="str">
        <f>IFERROR(IF(AND('別紙様式3-2（４・５月）'!O315="",O313&lt;&gt;""),P313,P313*VLOOKUP(AF313,'【参考】数式用4'!$DC$3:$DZ$106,MATCH(N313,'【参考】数式用4'!$DC$2:$DZ$2,0))),"")</f>
        <v/>
      </c>
      <c r="W313" s="972"/>
      <c r="X313" s="937"/>
      <c r="Y313" s="948" t="str">
        <f>IFERROR(IF(OR('別紙様式3-2（４・５月）'!R315="",'別紙様式3-2（４・５月）'!Z315="ベア加算"),"",X313*VLOOKUP(N313,'【参考】数式用'!$AD$2:$AH$27,MATCH(W313,'【参考】数式用'!$K$4:$N$4,0)+1,0)),"")</f>
        <v/>
      </c>
      <c r="Z313" s="948"/>
      <c r="AA313" s="951"/>
      <c r="AB313" s="955"/>
      <c r="AC313" s="996" t="str">
        <f>IFERROR(IF(AND('別紙様式3-2（４・５月）'!O315="",W313&lt;&gt;"",W313&lt;&gt;"―"),X313,X313*VLOOKUP(AG313,'【参考】数式用4'!$DC$3:$DZ$106,MATCH(N313,'【参考】数式用4'!$DC$2:$DZ$2,0))),"")</f>
        <v/>
      </c>
      <c r="AD313" s="998" t="str">
        <f t="shared" si="8"/>
        <v/>
      </c>
      <c r="AE313" s="884" t="str">
        <f t="shared" si="9"/>
        <v/>
      </c>
      <c r="AF313" s="999" t="str">
        <f>IF(O313="","",'別紙様式3-2（４・５月）'!O315&amp;'別紙様式3-2（４・５月）'!P315&amp;'別紙様式3-2（４・５月）'!Q315&amp;"から"&amp;O313)</f>
        <v/>
      </c>
      <c r="AG313" s="999" t="str">
        <f>IF(OR(W313="",W313="―"),"",'別紙様式3-2（４・５月）'!O315&amp;'別紙様式3-2（４・５月）'!P315&amp;'別紙様式3-2（４・５月）'!Q315&amp;"から"&amp;W313)</f>
        <v/>
      </c>
    </row>
    <row r="314" spans="1:33" ht="24.9" customHeight="1">
      <c r="A314" s="894">
        <v>301</v>
      </c>
      <c r="B314" s="742" t="str">
        <f>IF(基本情報入力シート!C353="","",基本情報入力シート!C353)</f>
        <v/>
      </c>
      <c r="C314" s="750"/>
      <c r="D314" s="750"/>
      <c r="E314" s="750"/>
      <c r="F314" s="750"/>
      <c r="G314" s="750"/>
      <c r="H314" s="750"/>
      <c r="I314" s="761"/>
      <c r="J314" s="768" t="str">
        <f>IF(基本情報入力シート!M353="","",基本情報入力シート!M353)</f>
        <v/>
      </c>
      <c r="K314" s="768" t="str">
        <f>IF(基本情報入力シート!R353="","",基本情報入力シート!R353)</f>
        <v/>
      </c>
      <c r="L314" s="768" t="str">
        <f>IF(基本情報入力シート!W353="","",基本情報入力シート!W353)</f>
        <v/>
      </c>
      <c r="M314" s="785" t="str">
        <f>IF(基本情報入力シート!X353="","",基本情報入力シート!X353)</f>
        <v/>
      </c>
      <c r="N314" s="797" t="str">
        <f>IF(基本情報入力シート!Y353="","",基本情報入力シート!Y353)</f>
        <v/>
      </c>
      <c r="O314" s="931"/>
      <c r="P314" s="937"/>
      <c r="Q314" s="941"/>
      <c r="R314" s="948" t="str">
        <f>IFERROR(IF(OR('別紙様式3-2（４・５月）'!R316="",'別紙様式3-2（４・５月）'!Z316="ベア加算"),"",P314*VLOOKUP(N314,'【参考】数式用'!$AD$2:$AH$27,MATCH(O314,'【参考】数式用'!$K$4:$N$4,0)+1,0)),"")</f>
        <v/>
      </c>
      <c r="S314" s="951"/>
      <c r="T314" s="955"/>
      <c r="U314" s="960"/>
      <c r="V314" s="965" t="str">
        <f>IFERROR(IF(AND('別紙様式3-2（４・５月）'!O316="",O314&lt;&gt;""),P314,P314*VLOOKUP(AF314,'【参考】数式用4'!$DC$3:$DZ$106,MATCH(N314,'【参考】数式用4'!$DC$2:$DZ$2,0))),"")</f>
        <v/>
      </c>
      <c r="W314" s="972"/>
      <c r="X314" s="937"/>
      <c r="Y314" s="948" t="str">
        <f>IFERROR(IF(OR('別紙様式3-2（４・５月）'!R316="",'別紙様式3-2（４・５月）'!Z316="ベア加算"),"",X314*VLOOKUP(N314,'【参考】数式用'!$AD$2:$AH$27,MATCH(W314,'【参考】数式用'!$K$4:$N$4,0)+1,0)),"")</f>
        <v/>
      </c>
      <c r="Z314" s="948"/>
      <c r="AA314" s="951"/>
      <c r="AB314" s="955"/>
      <c r="AC314" s="996" t="str">
        <f>IFERROR(IF(AND('別紙様式3-2（４・５月）'!O316="",W314&lt;&gt;"",W314&lt;&gt;"―"),X314,X314*VLOOKUP(AG314,'【参考】数式用4'!$DC$3:$DZ$106,MATCH(N314,'【参考】数式用4'!$DC$2:$DZ$2,0))),"")</f>
        <v/>
      </c>
      <c r="AD314" s="998" t="str">
        <f t="shared" si="8"/>
        <v/>
      </c>
      <c r="AE314" s="884" t="str">
        <f t="shared" si="9"/>
        <v/>
      </c>
      <c r="AF314" s="999" t="str">
        <f>IF(O314="","",'別紙様式3-2（４・５月）'!O316&amp;'別紙様式3-2（４・５月）'!P316&amp;'別紙様式3-2（４・５月）'!Q316&amp;"から"&amp;O314)</f>
        <v/>
      </c>
      <c r="AG314" s="999" t="str">
        <f>IF(OR(W314="",W314="―"),"",'別紙様式3-2（４・５月）'!O316&amp;'別紙様式3-2（４・５月）'!P316&amp;'別紙様式3-2（４・５月）'!Q316&amp;"から"&amp;W314)</f>
        <v/>
      </c>
    </row>
    <row r="315" spans="1:33" ht="24.9" customHeight="1">
      <c r="A315" s="894">
        <v>302</v>
      </c>
      <c r="B315" s="742" t="str">
        <f>IF(基本情報入力シート!C354="","",基本情報入力シート!C354)</f>
        <v/>
      </c>
      <c r="C315" s="750"/>
      <c r="D315" s="750"/>
      <c r="E315" s="750"/>
      <c r="F315" s="750"/>
      <c r="G315" s="750"/>
      <c r="H315" s="750"/>
      <c r="I315" s="761"/>
      <c r="J315" s="768" t="str">
        <f>IF(基本情報入力シート!M354="","",基本情報入力シート!M354)</f>
        <v/>
      </c>
      <c r="K315" s="768" t="str">
        <f>IF(基本情報入力シート!R354="","",基本情報入力シート!R354)</f>
        <v/>
      </c>
      <c r="L315" s="768" t="str">
        <f>IF(基本情報入力シート!W354="","",基本情報入力シート!W354)</f>
        <v/>
      </c>
      <c r="M315" s="785" t="str">
        <f>IF(基本情報入力シート!X354="","",基本情報入力シート!X354)</f>
        <v/>
      </c>
      <c r="N315" s="797" t="str">
        <f>IF(基本情報入力シート!Y354="","",基本情報入力シート!Y354)</f>
        <v/>
      </c>
      <c r="O315" s="931"/>
      <c r="P315" s="937"/>
      <c r="Q315" s="941"/>
      <c r="R315" s="948" t="str">
        <f>IFERROR(IF(OR('別紙様式3-2（４・５月）'!R317="",'別紙様式3-2（４・５月）'!Z317="ベア加算"),"",P315*VLOOKUP(N315,'【参考】数式用'!$AD$2:$AH$27,MATCH(O315,'【参考】数式用'!$K$4:$N$4,0)+1,0)),"")</f>
        <v/>
      </c>
      <c r="S315" s="951"/>
      <c r="T315" s="955"/>
      <c r="U315" s="960"/>
      <c r="V315" s="965" t="str">
        <f>IFERROR(IF(AND('別紙様式3-2（４・５月）'!O317="",O315&lt;&gt;""),P315,P315*VLOOKUP(AF315,'【参考】数式用4'!$DC$3:$DZ$106,MATCH(N315,'【参考】数式用4'!$DC$2:$DZ$2,0))),"")</f>
        <v/>
      </c>
      <c r="W315" s="972"/>
      <c r="X315" s="937"/>
      <c r="Y315" s="948" t="str">
        <f>IFERROR(IF(OR('別紙様式3-2（４・５月）'!R317="",'別紙様式3-2（４・５月）'!Z317="ベア加算"),"",X315*VLOOKUP(N315,'【参考】数式用'!$AD$2:$AH$27,MATCH(W315,'【参考】数式用'!$K$4:$N$4,0)+1,0)),"")</f>
        <v/>
      </c>
      <c r="Z315" s="948"/>
      <c r="AA315" s="951"/>
      <c r="AB315" s="955"/>
      <c r="AC315" s="996" t="str">
        <f>IFERROR(IF(AND('別紙様式3-2（４・５月）'!O317="",W315&lt;&gt;"",W315&lt;&gt;"―"),X315,X315*VLOOKUP(AG315,'【参考】数式用4'!$DC$3:$DZ$106,MATCH(N315,'【参考】数式用4'!$DC$2:$DZ$2,0))),"")</f>
        <v/>
      </c>
      <c r="AD315" s="998" t="str">
        <f t="shared" si="8"/>
        <v/>
      </c>
      <c r="AE315" s="884" t="str">
        <f t="shared" si="9"/>
        <v/>
      </c>
      <c r="AF315" s="999" t="str">
        <f>IF(O315="","",'別紙様式3-2（４・５月）'!O317&amp;'別紙様式3-2（４・５月）'!P317&amp;'別紙様式3-2（４・５月）'!Q317&amp;"から"&amp;O315)</f>
        <v/>
      </c>
      <c r="AG315" s="999" t="str">
        <f>IF(OR(W315="",W315="―"),"",'別紙様式3-2（４・５月）'!O317&amp;'別紙様式3-2（４・５月）'!P317&amp;'別紙様式3-2（４・５月）'!Q317&amp;"から"&amp;W315)</f>
        <v/>
      </c>
    </row>
    <row r="316" spans="1:33" ht="24.9" customHeight="1">
      <c r="A316" s="894">
        <v>303</v>
      </c>
      <c r="B316" s="742" t="str">
        <f>IF(基本情報入力シート!C355="","",基本情報入力シート!C355)</f>
        <v/>
      </c>
      <c r="C316" s="750"/>
      <c r="D316" s="750"/>
      <c r="E316" s="750"/>
      <c r="F316" s="750"/>
      <c r="G316" s="750"/>
      <c r="H316" s="750"/>
      <c r="I316" s="761"/>
      <c r="J316" s="768" t="str">
        <f>IF(基本情報入力シート!M355="","",基本情報入力シート!M355)</f>
        <v/>
      </c>
      <c r="K316" s="768" t="str">
        <f>IF(基本情報入力シート!R355="","",基本情報入力シート!R355)</f>
        <v/>
      </c>
      <c r="L316" s="768" t="str">
        <f>IF(基本情報入力シート!W355="","",基本情報入力シート!W355)</f>
        <v/>
      </c>
      <c r="M316" s="785" t="str">
        <f>IF(基本情報入力シート!X355="","",基本情報入力シート!X355)</f>
        <v/>
      </c>
      <c r="N316" s="797" t="str">
        <f>IF(基本情報入力シート!Y355="","",基本情報入力シート!Y355)</f>
        <v/>
      </c>
      <c r="O316" s="931"/>
      <c r="P316" s="937"/>
      <c r="Q316" s="941"/>
      <c r="R316" s="948" t="str">
        <f>IFERROR(IF(OR('別紙様式3-2（４・５月）'!R318="",'別紙様式3-2（４・５月）'!Z318="ベア加算"),"",P316*VLOOKUP(N316,'【参考】数式用'!$AD$2:$AH$27,MATCH(O316,'【参考】数式用'!$K$4:$N$4,0)+1,0)),"")</f>
        <v/>
      </c>
      <c r="S316" s="951"/>
      <c r="T316" s="955"/>
      <c r="U316" s="960"/>
      <c r="V316" s="965" t="str">
        <f>IFERROR(IF(AND('別紙様式3-2（４・５月）'!O318="",O316&lt;&gt;""),P316,P316*VLOOKUP(AF316,'【参考】数式用4'!$DC$3:$DZ$106,MATCH(N316,'【参考】数式用4'!$DC$2:$DZ$2,0))),"")</f>
        <v/>
      </c>
      <c r="W316" s="972"/>
      <c r="X316" s="937"/>
      <c r="Y316" s="948" t="str">
        <f>IFERROR(IF(OR('別紙様式3-2（４・５月）'!R318="",'別紙様式3-2（４・５月）'!Z318="ベア加算"),"",X316*VLOOKUP(N316,'【参考】数式用'!$AD$2:$AH$27,MATCH(W316,'【参考】数式用'!$K$4:$N$4,0)+1,0)),"")</f>
        <v/>
      </c>
      <c r="Z316" s="948"/>
      <c r="AA316" s="951"/>
      <c r="AB316" s="955"/>
      <c r="AC316" s="996" t="str">
        <f>IFERROR(IF(AND('別紙様式3-2（４・５月）'!O318="",W316&lt;&gt;"",W316&lt;&gt;"―"),X316,X316*VLOOKUP(AG316,'【参考】数式用4'!$DC$3:$DZ$106,MATCH(N316,'【参考】数式用4'!$DC$2:$DZ$2,0))),"")</f>
        <v/>
      </c>
      <c r="AD316" s="998" t="str">
        <f t="shared" si="8"/>
        <v/>
      </c>
      <c r="AE316" s="884" t="str">
        <f t="shared" si="9"/>
        <v/>
      </c>
      <c r="AF316" s="999" t="str">
        <f>IF(O316="","",'別紙様式3-2（４・５月）'!O318&amp;'別紙様式3-2（４・５月）'!P318&amp;'別紙様式3-2（４・５月）'!Q318&amp;"から"&amp;O316)</f>
        <v/>
      </c>
      <c r="AG316" s="999" t="str">
        <f>IF(OR(W316="",W316="―"),"",'別紙様式3-2（４・５月）'!O318&amp;'別紙様式3-2（４・５月）'!P318&amp;'別紙様式3-2（４・５月）'!Q318&amp;"から"&amp;W316)</f>
        <v/>
      </c>
    </row>
    <row r="317" spans="1:33" ht="24.9" customHeight="1">
      <c r="A317" s="894">
        <v>304</v>
      </c>
      <c r="B317" s="742" t="str">
        <f>IF(基本情報入力シート!C356="","",基本情報入力シート!C356)</f>
        <v/>
      </c>
      <c r="C317" s="750"/>
      <c r="D317" s="750"/>
      <c r="E317" s="750"/>
      <c r="F317" s="750"/>
      <c r="G317" s="750"/>
      <c r="H317" s="750"/>
      <c r="I317" s="761"/>
      <c r="J317" s="768" t="str">
        <f>IF(基本情報入力シート!M356="","",基本情報入力シート!M356)</f>
        <v/>
      </c>
      <c r="K317" s="768" t="str">
        <f>IF(基本情報入力シート!R356="","",基本情報入力シート!R356)</f>
        <v/>
      </c>
      <c r="L317" s="768" t="str">
        <f>IF(基本情報入力シート!W356="","",基本情報入力シート!W356)</f>
        <v/>
      </c>
      <c r="M317" s="785" t="str">
        <f>IF(基本情報入力シート!X356="","",基本情報入力シート!X356)</f>
        <v/>
      </c>
      <c r="N317" s="797" t="str">
        <f>IF(基本情報入力シート!Y356="","",基本情報入力シート!Y356)</f>
        <v/>
      </c>
      <c r="O317" s="931"/>
      <c r="P317" s="937"/>
      <c r="Q317" s="941"/>
      <c r="R317" s="948" t="str">
        <f>IFERROR(IF(OR('別紙様式3-2（４・５月）'!R319="",'別紙様式3-2（４・５月）'!Z319="ベア加算"),"",P317*VLOOKUP(N317,'【参考】数式用'!$AD$2:$AH$27,MATCH(O317,'【参考】数式用'!$K$4:$N$4,0)+1,0)),"")</f>
        <v/>
      </c>
      <c r="S317" s="951"/>
      <c r="T317" s="955"/>
      <c r="U317" s="960"/>
      <c r="V317" s="965" t="str">
        <f>IFERROR(IF(AND('別紙様式3-2（４・５月）'!O319="",O317&lt;&gt;""),P317,P317*VLOOKUP(AF317,'【参考】数式用4'!$DC$3:$DZ$106,MATCH(N317,'【参考】数式用4'!$DC$2:$DZ$2,0))),"")</f>
        <v/>
      </c>
      <c r="W317" s="972"/>
      <c r="X317" s="937"/>
      <c r="Y317" s="948" t="str">
        <f>IFERROR(IF(OR('別紙様式3-2（４・５月）'!R319="",'別紙様式3-2（４・５月）'!Z319="ベア加算"),"",X317*VLOOKUP(N317,'【参考】数式用'!$AD$2:$AH$27,MATCH(W317,'【参考】数式用'!$K$4:$N$4,0)+1,0)),"")</f>
        <v/>
      </c>
      <c r="Z317" s="948"/>
      <c r="AA317" s="951"/>
      <c r="AB317" s="955"/>
      <c r="AC317" s="996" t="str">
        <f>IFERROR(IF(AND('別紙様式3-2（４・５月）'!O319="",W317&lt;&gt;"",W317&lt;&gt;"―"),X317,X317*VLOOKUP(AG317,'【参考】数式用4'!$DC$3:$DZ$106,MATCH(N317,'【参考】数式用4'!$DC$2:$DZ$2,0))),"")</f>
        <v/>
      </c>
      <c r="AD317" s="998" t="str">
        <f t="shared" si="8"/>
        <v/>
      </c>
      <c r="AE317" s="884" t="str">
        <f t="shared" si="9"/>
        <v/>
      </c>
      <c r="AF317" s="999" t="str">
        <f>IF(O317="","",'別紙様式3-2（４・５月）'!O319&amp;'別紙様式3-2（４・５月）'!P319&amp;'別紙様式3-2（４・５月）'!Q319&amp;"から"&amp;O317)</f>
        <v/>
      </c>
      <c r="AG317" s="999" t="str">
        <f>IF(OR(W317="",W317="―"),"",'別紙様式3-2（４・５月）'!O319&amp;'別紙様式3-2（４・５月）'!P319&amp;'別紙様式3-2（４・５月）'!Q319&amp;"から"&amp;W317)</f>
        <v/>
      </c>
    </row>
    <row r="318" spans="1:33" ht="24.9" customHeight="1">
      <c r="A318" s="894">
        <v>305</v>
      </c>
      <c r="B318" s="742" t="str">
        <f>IF(基本情報入力シート!C357="","",基本情報入力シート!C357)</f>
        <v/>
      </c>
      <c r="C318" s="750"/>
      <c r="D318" s="750"/>
      <c r="E318" s="750"/>
      <c r="F318" s="750"/>
      <c r="G318" s="750"/>
      <c r="H318" s="750"/>
      <c r="I318" s="761"/>
      <c r="J318" s="768" t="str">
        <f>IF(基本情報入力シート!M357="","",基本情報入力シート!M357)</f>
        <v/>
      </c>
      <c r="K318" s="768" t="str">
        <f>IF(基本情報入力シート!R357="","",基本情報入力シート!R357)</f>
        <v/>
      </c>
      <c r="L318" s="768" t="str">
        <f>IF(基本情報入力シート!W357="","",基本情報入力シート!W357)</f>
        <v/>
      </c>
      <c r="M318" s="785" t="str">
        <f>IF(基本情報入力シート!X357="","",基本情報入力シート!X357)</f>
        <v/>
      </c>
      <c r="N318" s="797" t="str">
        <f>IF(基本情報入力シート!Y357="","",基本情報入力シート!Y357)</f>
        <v/>
      </c>
      <c r="O318" s="931"/>
      <c r="P318" s="937"/>
      <c r="Q318" s="941"/>
      <c r="R318" s="948" t="str">
        <f>IFERROR(IF(OR('別紙様式3-2（４・５月）'!R320="",'別紙様式3-2（４・５月）'!Z320="ベア加算"),"",P318*VLOOKUP(N318,'【参考】数式用'!$AD$2:$AH$27,MATCH(O318,'【参考】数式用'!$K$4:$N$4,0)+1,0)),"")</f>
        <v/>
      </c>
      <c r="S318" s="951"/>
      <c r="T318" s="955"/>
      <c r="U318" s="960"/>
      <c r="V318" s="965" t="str">
        <f>IFERROR(IF(AND('別紙様式3-2（４・５月）'!O320="",O318&lt;&gt;""),P318,P318*VLOOKUP(AF318,'【参考】数式用4'!$DC$3:$DZ$106,MATCH(N318,'【参考】数式用4'!$DC$2:$DZ$2,0))),"")</f>
        <v/>
      </c>
      <c r="W318" s="972"/>
      <c r="X318" s="937"/>
      <c r="Y318" s="948" t="str">
        <f>IFERROR(IF(OR('別紙様式3-2（４・５月）'!R320="",'別紙様式3-2（４・５月）'!Z320="ベア加算"),"",X318*VLOOKUP(N318,'【参考】数式用'!$AD$2:$AH$27,MATCH(W318,'【参考】数式用'!$K$4:$N$4,0)+1,0)),"")</f>
        <v/>
      </c>
      <c r="Z318" s="948"/>
      <c r="AA318" s="951"/>
      <c r="AB318" s="955"/>
      <c r="AC318" s="996" t="str">
        <f>IFERROR(IF(AND('別紙様式3-2（４・５月）'!O320="",W318&lt;&gt;"",W318&lt;&gt;"―"),X318,X318*VLOOKUP(AG318,'【参考】数式用4'!$DC$3:$DZ$106,MATCH(N318,'【参考】数式用4'!$DC$2:$DZ$2,0))),"")</f>
        <v/>
      </c>
      <c r="AD318" s="998" t="str">
        <f t="shared" si="8"/>
        <v/>
      </c>
      <c r="AE318" s="884" t="str">
        <f t="shared" si="9"/>
        <v/>
      </c>
      <c r="AF318" s="999" t="str">
        <f>IF(O318="","",'別紙様式3-2（４・５月）'!O320&amp;'別紙様式3-2（４・５月）'!P320&amp;'別紙様式3-2（４・５月）'!Q320&amp;"から"&amp;O318)</f>
        <v/>
      </c>
      <c r="AG318" s="999" t="str">
        <f>IF(OR(W318="",W318="―"),"",'別紙様式3-2（４・５月）'!O320&amp;'別紙様式3-2（４・５月）'!P320&amp;'別紙様式3-2（４・５月）'!Q320&amp;"から"&amp;W318)</f>
        <v/>
      </c>
    </row>
    <row r="319" spans="1:33" ht="24.9" customHeight="1">
      <c r="A319" s="894">
        <v>306</v>
      </c>
      <c r="B319" s="742" t="str">
        <f>IF(基本情報入力シート!C358="","",基本情報入力シート!C358)</f>
        <v/>
      </c>
      <c r="C319" s="750"/>
      <c r="D319" s="750"/>
      <c r="E319" s="750"/>
      <c r="F319" s="750"/>
      <c r="G319" s="750"/>
      <c r="H319" s="750"/>
      <c r="I319" s="761"/>
      <c r="J319" s="768" t="str">
        <f>IF(基本情報入力シート!M358="","",基本情報入力シート!M358)</f>
        <v/>
      </c>
      <c r="K319" s="768" t="str">
        <f>IF(基本情報入力シート!R358="","",基本情報入力シート!R358)</f>
        <v/>
      </c>
      <c r="L319" s="768" t="str">
        <f>IF(基本情報入力シート!W358="","",基本情報入力シート!W358)</f>
        <v/>
      </c>
      <c r="M319" s="785" t="str">
        <f>IF(基本情報入力シート!X358="","",基本情報入力シート!X358)</f>
        <v/>
      </c>
      <c r="N319" s="797" t="str">
        <f>IF(基本情報入力シート!Y358="","",基本情報入力シート!Y358)</f>
        <v/>
      </c>
      <c r="O319" s="931"/>
      <c r="P319" s="937"/>
      <c r="Q319" s="941"/>
      <c r="R319" s="948" t="str">
        <f>IFERROR(IF(OR('別紙様式3-2（４・５月）'!R321="",'別紙様式3-2（４・５月）'!Z321="ベア加算"),"",P319*VLOOKUP(N319,'【参考】数式用'!$AD$2:$AH$27,MATCH(O319,'【参考】数式用'!$K$4:$N$4,0)+1,0)),"")</f>
        <v/>
      </c>
      <c r="S319" s="951"/>
      <c r="T319" s="955"/>
      <c r="U319" s="960"/>
      <c r="V319" s="965" t="str">
        <f>IFERROR(IF(AND('別紙様式3-2（４・５月）'!O321="",O319&lt;&gt;""),P319,P319*VLOOKUP(AF319,'【参考】数式用4'!$DC$3:$DZ$106,MATCH(N319,'【参考】数式用4'!$DC$2:$DZ$2,0))),"")</f>
        <v/>
      </c>
      <c r="W319" s="972"/>
      <c r="X319" s="937"/>
      <c r="Y319" s="948" t="str">
        <f>IFERROR(IF(OR('別紙様式3-2（４・５月）'!R321="",'別紙様式3-2（４・５月）'!Z321="ベア加算"),"",X319*VLOOKUP(N319,'【参考】数式用'!$AD$2:$AH$27,MATCH(W319,'【参考】数式用'!$K$4:$N$4,0)+1,0)),"")</f>
        <v/>
      </c>
      <c r="Z319" s="948"/>
      <c r="AA319" s="951"/>
      <c r="AB319" s="955"/>
      <c r="AC319" s="996" t="str">
        <f>IFERROR(IF(AND('別紙様式3-2（４・５月）'!O321="",W319&lt;&gt;"",W319&lt;&gt;"―"),X319,X319*VLOOKUP(AG319,'【参考】数式用4'!$DC$3:$DZ$106,MATCH(N319,'【参考】数式用4'!$DC$2:$DZ$2,0))),"")</f>
        <v/>
      </c>
      <c r="AD319" s="998" t="str">
        <f t="shared" si="8"/>
        <v/>
      </c>
      <c r="AE319" s="884" t="str">
        <f t="shared" si="9"/>
        <v/>
      </c>
      <c r="AF319" s="999" t="str">
        <f>IF(O319="","",'別紙様式3-2（４・５月）'!O321&amp;'別紙様式3-2（４・５月）'!P321&amp;'別紙様式3-2（４・５月）'!Q321&amp;"から"&amp;O319)</f>
        <v/>
      </c>
      <c r="AG319" s="999" t="str">
        <f>IF(OR(W319="",W319="―"),"",'別紙様式3-2（４・５月）'!O321&amp;'別紙様式3-2（４・５月）'!P321&amp;'別紙様式3-2（４・５月）'!Q321&amp;"から"&amp;W319)</f>
        <v/>
      </c>
    </row>
    <row r="320" spans="1:33" ht="24.9" customHeight="1">
      <c r="A320" s="894">
        <v>307</v>
      </c>
      <c r="B320" s="742" t="str">
        <f>IF(基本情報入力シート!C359="","",基本情報入力シート!C359)</f>
        <v/>
      </c>
      <c r="C320" s="750"/>
      <c r="D320" s="750"/>
      <c r="E320" s="750"/>
      <c r="F320" s="750"/>
      <c r="G320" s="750"/>
      <c r="H320" s="750"/>
      <c r="I320" s="761"/>
      <c r="J320" s="768" t="str">
        <f>IF(基本情報入力シート!M359="","",基本情報入力シート!M359)</f>
        <v/>
      </c>
      <c r="K320" s="768" t="str">
        <f>IF(基本情報入力シート!R359="","",基本情報入力シート!R359)</f>
        <v/>
      </c>
      <c r="L320" s="768" t="str">
        <f>IF(基本情報入力シート!W359="","",基本情報入力シート!W359)</f>
        <v/>
      </c>
      <c r="M320" s="785" t="str">
        <f>IF(基本情報入力シート!X359="","",基本情報入力シート!X359)</f>
        <v/>
      </c>
      <c r="N320" s="797" t="str">
        <f>IF(基本情報入力シート!Y359="","",基本情報入力シート!Y359)</f>
        <v/>
      </c>
      <c r="O320" s="931"/>
      <c r="P320" s="937"/>
      <c r="Q320" s="941"/>
      <c r="R320" s="948" t="str">
        <f>IFERROR(IF(OR('別紙様式3-2（４・５月）'!R322="",'別紙様式3-2（４・５月）'!Z322="ベア加算"),"",P320*VLOOKUP(N320,'【参考】数式用'!$AD$2:$AH$27,MATCH(O320,'【参考】数式用'!$K$4:$N$4,0)+1,0)),"")</f>
        <v/>
      </c>
      <c r="S320" s="951"/>
      <c r="T320" s="955"/>
      <c r="U320" s="960"/>
      <c r="V320" s="965" t="str">
        <f>IFERROR(IF(AND('別紙様式3-2（４・５月）'!O322="",O320&lt;&gt;""),P320,P320*VLOOKUP(AF320,'【参考】数式用4'!$DC$3:$DZ$106,MATCH(N320,'【参考】数式用4'!$DC$2:$DZ$2,0))),"")</f>
        <v/>
      </c>
      <c r="W320" s="972"/>
      <c r="X320" s="937"/>
      <c r="Y320" s="948" t="str">
        <f>IFERROR(IF(OR('別紙様式3-2（４・５月）'!R322="",'別紙様式3-2（４・５月）'!Z322="ベア加算"),"",X320*VLOOKUP(N320,'【参考】数式用'!$AD$2:$AH$27,MATCH(W320,'【参考】数式用'!$K$4:$N$4,0)+1,0)),"")</f>
        <v/>
      </c>
      <c r="Z320" s="948"/>
      <c r="AA320" s="951"/>
      <c r="AB320" s="955"/>
      <c r="AC320" s="996" t="str">
        <f>IFERROR(IF(AND('別紙様式3-2（４・５月）'!O322="",W320&lt;&gt;"",W320&lt;&gt;"―"),X320,X320*VLOOKUP(AG320,'【参考】数式用4'!$DC$3:$DZ$106,MATCH(N320,'【参考】数式用4'!$DC$2:$DZ$2,0))),"")</f>
        <v/>
      </c>
      <c r="AD320" s="998" t="str">
        <f t="shared" si="8"/>
        <v/>
      </c>
      <c r="AE320" s="884" t="str">
        <f t="shared" si="9"/>
        <v/>
      </c>
      <c r="AF320" s="999" t="str">
        <f>IF(O320="","",'別紙様式3-2（４・５月）'!O322&amp;'別紙様式3-2（４・５月）'!P322&amp;'別紙様式3-2（４・５月）'!Q322&amp;"から"&amp;O320)</f>
        <v/>
      </c>
      <c r="AG320" s="999" t="str">
        <f>IF(OR(W320="",W320="―"),"",'別紙様式3-2（４・５月）'!O322&amp;'別紙様式3-2（４・５月）'!P322&amp;'別紙様式3-2（４・５月）'!Q322&amp;"から"&amp;W320)</f>
        <v/>
      </c>
    </row>
    <row r="321" spans="1:33" ht="24.9" customHeight="1">
      <c r="A321" s="894">
        <v>308</v>
      </c>
      <c r="B321" s="742" t="str">
        <f>IF(基本情報入力シート!C360="","",基本情報入力シート!C360)</f>
        <v/>
      </c>
      <c r="C321" s="750"/>
      <c r="D321" s="750"/>
      <c r="E321" s="750"/>
      <c r="F321" s="750"/>
      <c r="G321" s="750"/>
      <c r="H321" s="750"/>
      <c r="I321" s="761"/>
      <c r="J321" s="768" t="str">
        <f>IF(基本情報入力シート!M360="","",基本情報入力シート!M360)</f>
        <v/>
      </c>
      <c r="K321" s="768" t="str">
        <f>IF(基本情報入力シート!R360="","",基本情報入力シート!R360)</f>
        <v/>
      </c>
      <c r="L321" s="768" t="str">
        <f>IF(基本情報入力シート!W360="","",基本情報入力シート!W360)</f>
        <v/>
      </c>
      <c r="M321" s="785" t="str">
        <f>IF(基本情報入力シート!X360="","",基本情報入力シート!X360)</f>
        <v/>
      </c>
      <c r="N321" s="797" t="str">
        <f>IF(基本情報入力シート!Y360="","",基本情報入力シート!Y360)</f>
        <v/>
      </c>
      <c r="O321" s="931"/>
      <c r="P321" s="937"/>
      <c r="Q321" s="941"/>
      <c r="R321" s="948" t="str">
        <f>IFERROR(IF(OR('別紙様式3-2（４・５月）'!R323="",'別紙様式3-2（４・５月）'!Z323="ベア加算"),"",P321*VLOOKUP(N321,'【参考】数式用'!$AD$2:$AH$27,MATCH(O321,'【参考】数式用'!$K$4:$N$4,0)+1,0)),"")</f>
        <v/>
      </c>
      <c r="S321" s="951"/>
      <c r="T321" s="955"/>
      <c r="U321" s="960"/>
      <c r="V321" s="965" t="str">
        <f>IFERROR(IF(AND('別紙様式3-2（４・５月）'!O323="",O321&lt;&gt;""),P321,P321*VLOOKUP(AF321,'【参考】数式用4'!$DC$3:$DZ$106,MATCH(N321,'【参考】数式用4'!$DC$2:$DZ$2,0))),"")</f>
        <v/>
      </c>
      <c r="W321" s="972"/>
      <c r="X321" s="937"/>
      <c r="Y321" s="948" t="str">
        <f>IFERROR(IF(OR('別紙様式3-2（４・５月）'!R323="",'別紙様式3-2（４・５月）'!Z323="ベア加算"),"",X321*VLOOKUP(N321,'【参考】数式用'!$AD$2:$AH$27,MATCH(W321,'【参考】数式用'!$K$4:$N$4,0)+1,0)),"")</f>
        <v/>
      </c>
      <c r="Z321" s="948"/>
      <c r="AA321" s="951"/>
      <c r="AB321" s="955"/>
      <c r="AC321" s="996" t="str">
        <f>IFERROR(IF(AND('別紙様式3-2（４・５月）'!O323="",W321&lt;&gt;"",W321&lt;&gt;"―"),X321,X321*VLOOKUP(AG321,'【参考】数式用4'!$DC$3:$DZ$106,MATCH(N321,'【参考】数式用4'!$DC$2:$DZ$2,0))),"")</f>
        <v/>
      </c>
      <c r="AD321" s="998" t="str">
        <f t="shared" si="8"/>
        <v/>
      </c>
      <c r="AE321" s="884" t="str">
        <f t="shared" si="9"/>
        <v/>
      </c>
      <c r="AF321" s="999" t="str">
        <f>IF(O321="","",'別紙様式3-2（４・５月）'!O323&amp;'別紙様式3-2（４・５月）'!P323&amp;'別紙様式3-2（４・５月）'!Q323&amp;"から"&amp;O321)</f>
        <v/>
      </c>
      <c r="AG321" s="999" t="str">
        <f>IF(OR(W321="",W321="―"),"",'別紙様式3-2（４・５月）'!O323&amp;'別紙様式3-2（４・５月）'!P323&amp;'別紙様式3-2（４・５月）'!Q323&amp;"から"&amp;W321)</f>
        <v/>
      </c>
    </row>
    <row r="322" spans="1:33" ht="24.9" customHeight="1">
      <c r="A322" s="894">
        <v>309</v>
      </c>
      <c r="B322" s="742" t="str">
        <f>IF(基本情報入力シート!C361="","",基本情報入力シート!C361)</f>
        <v/>
      </c>
      <c r="C322" s="750"/>
      <c r="D322" s="750"/>
      <c r="E322" s="750"/>
      <c r="F322" s="750"/>
      <c r="G322" s="750"/>
      <c r="H322" s="750"/>
      <c r="I322" s="761"/>
      <c r="J322" s="768" t="str">
        <f>IF(基本情報入力シート!M361="","",基本情報入力シート!M361)</f>
        <v/>
      </c>
      <c r="K322" s="768" t="str">
        <f>IF(基本情報入力シート!R361="","",基本情報入力シート!R361)</f>
        <v/>
      </c>
      <c r="L322" s="768" t="str">
        <f>IF(基本情報入力シート!W361="","",基本情報入力シート!W361)</f>
        <v/>
      </c>
      <c r="M322" s="785" t="str">
        <f>IF(基本情報入力シート!X361="","",基本情報入力シート!X361)</f>
        <v/>
      </c>
      <c r="N322" s="797" t="str">
        <f>IF(基本情報入力シート!Y361="","",基本情報入力シート!Y361)</f>
        <v/>
      </c>
      <c r="O322" s="931"/>
      <c r="P322" s="937"/>
      <c r="Q322" s="941"/>
      <c r="R322" s="948" t="str">
        <f>IFERROR(IF(OR('別紙様式3-2（４・５月）'!R324="",'別紙様式3-2（４・５月）'!Z324="ベア加算"),"",P322*VLOOKUP(N322,'【参考】数式用'!$AD$2:$AH$27,MATCH(O322,'【参考】数式用'!$K$4:$N$4,0)+1,0)),"")</f>
        <v/>
      </c>
      <c r="S322" s="951"/>
      <c r="T322" s="955"/>
      <c r="U322" s="960"/>
      <c r="V322" s="965" t="str">
        <f>IFERROR(IF(AND('別紙様式3-2（４・５月）'!O324="",O322&lt;&gt;""),P322,P322*VLOOKUP(AF322,'【参考】数式用4'!$DC$3:$DZ$106,MATCH(N322,'【参考】数式用4'!$DC$2:$DZ$2,0))),"")</f>
        <v/>
      </c>
      <c r="W322" s="972"/>
      <c r="X322" s="937"/>
      <c r="Y322" s="948" t="str">
        <f>IFERROR(IF(OR('別紙様式3-2（４・５月）'!R324="",'別紙様式3-2（４・５月）'!Z324="ベア加算"),"",X322*VLOOKUP(N322,'【参考】数式用'!$AD$2:$AH$27,MATCH(W322,'【参考】数式用'!$K$4:$N$4,0)+1,0)),"")</f>
        <v/>
      </c>
      <c r="Z322" s="948"/>
      <c r="AA322" s="951"/>
      <c r="AB322" s="955"/>
      <c r="AC322" s="996" t="str">
        <f>IFERROR(IF(AND('別紙様式3-2（４・５月）'!O324="",W322&lt;&gt;"",W322&lt;&gt;"―"),X322,X322*VLOOKUP(AG322,'【参考】数式用4'!$DC$3:$DZ$106,MATCH(N322,'【参考】数式用4'!$DC$2:$DZ$2,0))),"")</f>
        <v/>
      </c>
      <c r="AD322" s="998" t="str">
        <f t="shared" si="8"/>
        <v/>
      </c>
      <c r="AE322" s="884" t="str">
        <f t="shared" si="9"/>
        <v/>
      </c>
      <c r="AF322" s="999" t="str">
        <f>IF(O322="","",'別紙様式3-2（４・５月）'!O324&amp;'別紙様式3-2（４・５月）'!P324&amp;'別紙様式3-2（４・５月）'!Q324&amp;"から"&amp;O322)</f>
        <v/>
      </c>
      <c r="AG322" s="999" t="str">
        <f>IF(OR(W322="",W322="―"),"",'別紙様式3-2（４・５月）'!O324&amp;'別紙様式3-2（４・５月）'!P324&amp;'別紙様式3-2（４・５月）'!Q324&amp;"から"&amp;W322)</f>
        <v/>
      </c>
    </row>
    <row r="323" spans="1:33" ht="24.9" customHeight="1">
      <c r="A323" s="894">
        <v>310</v>
      </c>
      <c r="B323" s="742" t="str">
        <f>IF(基本情報入力シート!C362="","",基本情報入力シート!C362)</f>
        <v/>
      </c>
      <c r="C323" s="750"/>
      <c r="D323" s="750"/>
      <c r="E323" s="750"/>
      <c r="F323" s="750"/>
      <c r="G323" s="750"/>
      <c r="H323" s="750"/>
      <c r="I323" s="761"/>
      <c r="J323" s="768" t="str">
        <f>IF(基本情報入力シート!M362="","",基本情報入力シート!M362)</f>
        <v/>
      </c>
      <c r="K323" s="768" t="str">
        <f>IF(基本情報入力シート!R362="","",基本情報入力シート!R362)</f>
        <v/>
      </c>
      <c r="L323" s="768" t="str">
        <f>IF(基本情報入力シート!W362="","",基本情報入力シート!W362)</f>
        <v/>
      </c>
      <c r="M323" s="785" t="str">
        <f>IF(基本情報入力シート!X362="","",基本情報入力シート!X362)</f>
        <v/>
      </c>
      <c r="N323" s="797" t="str">
        <f>IF(基本情報入力シート!Y362="","",基本情報入力シート!Y362)</f>
        <v/>
      </c>
      <c r="O323" s="931"/>
      <c r="P323" s="937"/>
      <c r="Q323" s="941"/>
      <c r="R323" s="948" t="str">
        <f>IFERROR(IF(OR('別紙様式3-2（４・５月）'!R325="",'別紙様式3-2（４・５月）'!Z325="ベア加算"),"",P323*VLOOKUP(N323,'【参考】数式用'!$AD$2:$AH$27,MATCH(O323,'【参考】数式用'!$K$4:$N$4,0)+1,0)),"")</f>
        <v/>
      </c>
      <c r="S323" s="951"/>
      <c r="T323" s="955"/>
      <c r="U323" s="960"/>
      <c r="V323" s="965" t="str">
        <f>IFERROR(IF(AND('別紙様式3-2（４・５月）'!O325="",O323&lt;&gt;""),P323,P323*VLOOKUP(AF323,'【参考】数式用4'!$DC$3:$DZ$106,MATCH(N323,'【参考】数式用4'!$DC$2:$DZ$2,0))),"")</f>
        <v/>
      </c>
      <c r="W323" s="972"/>
      <c r="X323" s="937"/>
      <c r="Y323" s="948" t="str">
        <f>IFERROR(IF(OR('別紙様式3-2（４・５月）'!R325="",'別紙様式3-2（４・５月）'!Z325="ベア加算"),"",X323*VLOOKUP(N323,'【参考】数式用'!$AD$2:$AH$27,MATCH(W323,'【参考】数式用'!$K$4:$N$4,0)+1,0)),"")</f>
        <v/>
      </c>
      <c r="Z323" s="948"/>
      <c r="AA323" s="951"/>
      <c r="AB323" s="955"/>
      <c r="AC323" s="996" t="str">
        <f>IFERROR(IF(AND('別紙様式3-2（４・５月）'!O325="",W323&lt;&gt;"",W323&lt;&gt;"―"),X323,X323*VLOOKUP(AG323,'【参考】数式用4'!$DC$3:$DZ$106,MATCH(N323,'【参考】数式用4'!$DC$2:$DZ$2,0))),"")</f>
        <v/>
      </c>
      <c r="AD323" s="998" t="str">
        <f t="shared" si="8"/>
        <v/>
      </c>
      <c r="AE323" s="884" t="str">
        <f t="shared" si="9"/>
        <v/>
      </c>
      <c r="AF323" s="999" t="str">
        <f>IF(O323="","",'別紙様式3-2（４・５月）'!O325&amp;'別紙様式3-2（４・５月）'!P325&amp;'別紙様式3-2（４・５月）'!Q325&amp;"から"&amp;O323)</f>
        <v/>
      </c>
      <c r="AG323" s="999" t="str">
        <f>IF(OR(W323="",W323="―"),"",'別紙様式3-2（４・５月）'!O325&amp;'別紙様式3-2（４・５月）'!P325&amp;'別紙様式3-2（４・５月）'!Q325&amp;"から"&amp;W323)</f>
        <v/>
      </c>
    </row>
    <row r="324" spans="1:33" ht="24.9" customHeight="1">
      <c r="A324" s="894">
        <v>311</v>
      </c>
      <c r="B324" s="742" t="str">
        <f>IF(基本情報入力シート!C363="","",基本情報入力シート!C363)</f>
        <v/>
      </c>
      <c r="C324" s="750"/>
      <c r="D324" s="750"/>
      <c r="E324" s="750"/>
      <c r="F324" s="750"/>
      <c r="G324" s="750"/>
      <c r="H324" s="750"/>
      <c r="I324" s="761"/>
      <c r="J324" s="768" t="str">
        <f>IF(基本情報入力シート!M363="","",基本情報入力シート!M363)</f>
        <v/>
      </c>
      <c r="K324" s="768" t="str">
        <f>IF(基本情報入力シート!R363="","",基本情報入力シート!R363)</f>
        <v/>
      </c>
      <c r="L324" s="768" t="str">
        <f>IF(基本情報入力シート!W363="","",基本情報入力シート!W363)</f>
        <v/>
      </c>
      <c r="M324" s="785" t="str">
        <f>IF(基本情報入力シート!X363="","",基本情報入力シート!X363)</f>
        <v/>
      </c>
      <c r="N324" s="797" t="str">
        <f>IF(基本情報入力シート!Y363="","",基本情報入力シート!Y363)</f>
        <v/>
      </c>
      <c r="O324" s="931"/>
      <c r="P324" s="937"/>
      <c r="Q324" s="941"/>
      <c r="R324" s="948" t="str">
        <f>IFERROR(IF(OR('別紙様式3-2（４・５月）'!R326="",'別紙様式3-2（４・５月）'!Z326="ベア加算"),"",P324*VLOOKUP(N324,'【参考】数式用'!$AD$2:$AH$27,MATCH(O324,'【参考】数式用'!$K$4:$N$4,0)+1,0)),"")</f>
        <v/>
      </c>
      <c r="S324" s="951"/>
      <c r="T324" s="955"/>
      <c r="U324" s="960"/>
      <c r="V324" s="965" t="str">
        <f>IFERROR(IF(AND('別紙様式3-2（４・５月）'!O326="",O324&lt;&gt;""),P324,P324*VLOOKUP(AF324,'【参考】数式用4'!$DC$3:$DZ$106,MATCH(N324,'【参考】数式用4'!$DC$2:$DZ$2,0))),"")</f>
        <v/>
      </c>
      <c r="W324" s="972"/>
      <c r="X324" s="937"/>
      <c r="Y324" s="948" t="str">
        <f>IFERROR(IF(OR('別紙様式3-2（４・５月）'!R326="",'別紙様式3-2（４・５月）'!Z326="ベア加算"),"",X324*VLOOKUP(N324,'【参考】数式用'!$AD$2:$AH$27,MATCH(W324,'【参考】数式用'!$K$4:$N$4,0)+1,0)),"")</f>
        <v/>
      </c>
      <c r="Z324" s="948"/>
      <c r="AA324" s="951"/>
      <c r="AB324" s="955"/>
      <c r="AC324" s="996" t="str">
        <f>IFERROR(IF(AND('別紙様式3-2（４・５月）'!O326="",W324&lt;&gt;"",W324&lt;&gt;"―"),X324,X324*VLOOKUP(AG324,'【参考】数式用4'!$DC$3:$DZ$106,MATCH(N324,'【参考】数式用4'!$DC$2:$DZ$2,0))),"")</f>
        <v/>
      </c>
      <c r="AD324" s="998" t="str">
        <f t="shared" si="8"/>
        <v/>
      </c>
      <c r="AE324" s="884" t="str">
        <f t="shared" si="9"/>
        <v/>
      </c>
      <c r="AF324" s="999" t="str">
        <f>IF(O324="","",'別紙様式3-2（４・５月）'!O326&amp;'別紙様式3-2（４・５月）'!P326&amp;'別紙様式3-2（４・５月）'!Q326&amp;"から"&amp;O324)</f>
        <v/>
      </c>
      <c r="AG324" s="999" t="str">
        <f>IF(OR(W324="",W324="―"),"",'別紙様式3-2（４・５月）'!O326&amp;'別紙様式3-2（４・５月）'!P326&amp;'別紙様式3-2（４・５月）'!Q326&amp;"から"&amp;W324)</f>
        <v/>
      </c>
    </row>
    <row r="325" spans="1:33" ht="24.9" customHeight="1">
      <c r="A325" s="894">
        <v>312</v>
      </c>
      <c r="B325" s="742" t="str">
        <f>IF(基本情報入力シート!C364="","",基本情報入力シート!C364)</f>
        <v/>
      </c>
      <c r="C325" s="750"/>
      <c r="D325" s="750"/>
      <c r="E325" s="750"/>
      <c r="F325" s="750"/>
      <c r="G325" s="750"/>
      <c r="H325" s="750"/>
      <c r="I325" s="761"/>
      <c r="J325" s="768" t="str">
        <f>IF(基本情報入力シート!M364="","",基本情報入力シート!M364)</f>
        <v/>
      </c>
      <c r="K325" s="768" t="str">
        <f>IF(基本情報入力シート!R364="","",基本情報入力シート!R364)</f>
        <v/>
      </c>
      <c r="L325" s="768" t="str">
        <f>IF(基本情報入力シート!W364="","",基本情報入力シート!W364)</f>
        <v/>
      </c>
      <c r="M325" s="785" t="str">
        <f>IF(基本情報入力シート!X364="","",基本情報入力シート!X364)</f>
        <v/>
      </c>
      <c r="N325" s="797" t="str">
        <f>IF(基本情報入力シート!Y364="","",基本情報入力シート!Y364)</f>
        <v/>
      </c>
      <c r="O325" s="931"/>
      <c r="P325" s="937"/>
      <c r="Q325" s="941"/>
      <c r="R325" s="948" t="str">
        <f>IFERROR(IF(OR('別紙様式3-2（４・５月）'!R327="",'別紙様式3-2（４・５月）'!Z327="ベア加算"),"",P325*VLOOKUP(N325,'【参考】数式用'!$AD$2:$AH$27,MATCH(O325,'【参考】数式用'!$K$4:$N$4,0)+1,0)),"")</f>
        <v/>
      </c>
      <c r="S325" s="951"/>
      <c r="T325" s="955"/>
      <c r="U325" s="960"/>
      <c r="V325" s="965" t="str">
        <f>IFERROR(IF(AND('別紙様式3-2（４・５月）'!O327="",O325&lt;&gt;""),P325,P325*VLOOKUP(AF325,'【参考】数式用4'!$DC$3:$DZ$106,MATCH(N325,'【参考】数式用4'!$DC$2:$DZ$2,0))),"")</f>
        <v/>
      </c>
      <c r="W325" s="972"/>
      <c r="X325" s="937"/>
      <c r="Y325" s="948" t="str">
        <f>IFERROR(IF(OR('別紙様式3-2（４・５月）'!R327="",'別紙様式3-2（４・５月）'!Z327="ベア加算"),"",X325*VLOOKUP(N325,'【参考】数式用'!$AD$2:$AH$27,MATCH(W325,'【参考】数式用'!$K$4:$N$4,0)+1,0)),"")</f>
        <v/>
      </c>
      <c r="Z325" s="948"/>
      <c r="AA325" s="951"/>
      <c r="AB325" s="955"/>
      <c r="AC325" s="996" t="str">
        <f>IFERROR(IF(AND('別紙様式3-2（４・５月）'!O327="",W325&lt;&gt;"",W325&lt;&gt;"―"),X325,X325*VLOOKUP(AG325,'【参考】数式用4'!$DC$3:$DZ$106,MATCH(N325,'【参考】数式用4'!$DC$2:$DZ$2,0))),"")</f>
        <v/>
      </c>
      <c r="AD325" s="998" t="str">
        <f t="shared" si="8"/>
        <v/>
      </c>
      <c r="AE325" s="884" t="str">
        <f t="shared" si="9"/>
        <v/>
      </c>
      <c r="AF325" s="999" t="str">
        <f>IF(O325="","",'別紙様式3-2（４・５月）'!O327&amp;'別紙様式3-2（４・５月）'!P327&amp;'別紙様式3-2（４・５月）'!Q327&amp;"から"&amp;O325)</f>
        <v/>
      </c>
      <c r="AG325" s="999" t="str">
        <f>IF(OR(W325="",W325="―"),"",'別紙様式3-2（４・５月）'!O327&amp;'別紙様式3-2（４・５月）'!P327&amp;'別紙様式3-2（４・５月）'!Q327&amp;"から"&amp;W325)</f>
        <v/>
      </c>
    </row>
    <row r="326" spans="1:33" ht="24.9" customHeight="1">
      <c r="A326" s="894">
        <v>313</v>
      </c>
      <c r="B326" s="742" t="str">
        <f>IF(基本情報入力シート!C365="","",基本情報入力シート!C365)</f>
        <v/>
      </c>
      <c r="C326" s="750"/>
      <c r="D326" s="750"/>
      <c r="E326" s="750"/>
      <c r="F326" s="750"/>
      <c r="G326" s="750"/>
      <c r="H326" s="750"/>
      <c r="I326" s="761"/>
      <c r="J326" s="768" t="str">
        <f>IF(基本情報入力シート!M365="","",基本情報入力シート!M365)</f>
        <v/>
      </c>
      <c r="K326" s="768" t="str">
        <f>IF(基本情報入力シート!R365="","",基本情報入力シート!R365)</f>
        <v/>
      </c>
      <c r="L326" s="768" t="str">
        <f>IF(基本情報入力シート!W365="","",基本情報入力シート!W365)</f>
        <v/>
      </c>
      <c r="M326" s="785" t="str">
        <f>IF(基本情報入力シート!X365="","",基本情報入力シート!X365)</f>
        <v/>
      </c>
      <c r="N326" s="797" t="str">
        <f>IF(基本情報入力シート!Y365="","",基本情報入力シート!Y365)</f>
        <v/>
      </c>
      <c r="O326" s="931"/>
      <c r="P326" s="937"/>
      <c r="Q326" s="941"/>
      <c r="R326" s="948" t="str">
        <f>IFERROR(IF(OR('別紙様式3-2（４・５月）'!R328="",'別紙様式3-2（４・５月）'!Z328="ベア加算"),"",P326*VLOOKUP(N326,'【参考】数式用'!$AD$2:$AH$27,MATCH(O326,'【参考】数式用'!$K$4:$N$4,0)+1,0)),"")</f>
        <v/>
      </c>
      <c r="S326" s="951"/>
      <c r="T326" s="955"/>
      <c r="U326" s="960"/>
      <c r="V326" s="965" t="str">
        <f>IFERROR(IF(AND('別紙様式3-2（４・５月）'!O328="",O326&lt;&gt;""),P326,P326*VLOOKUP(AF326,'【参考】数式用4'!$DC$3:$DZ$106,MATCH(N326,'【参考】数式用4'!$DC$2:$DZ$2,0))),"")</f>
        <v/>
      </c>
      <c r="W326" s="972"/>
      <c r="X326" s="937"/>
      <c r="Y326" s="948" t="str">
        <f>IFERROR(IF(OR('別紙様式3-2（４・５月）'!R328="",'別紙様式3-2（４・５月）'!Z328="ベア加算"),"",X326*VLOOKUP(N326,'【参考】数式用'!$AD$2:$AH$27,MATCH(W326,'【参考】数式用'!$K$4:$N$4,0)+1,0)),"")</f>
        <v/>
      </c>
      <c r="Z326" s="948"/>
      <c r="AA326" s="951"/>
      <c r="AB326" s="955"/>
      <c r="AC326" s="996" t="str">
        <f>IFERROR(IF(AND('別紙様式3-2（４・５月）'!O328="",W326&lt;&gt;"",W326&lt;&gt;"―"),X326,X326*VLOOKUP(AG326,'【参考】数式用4'!$DC$3:$DZ$106,MATCH(N326,'【参考】数式用4'!$DC$2:$DZ$2,0))),"")</f>
        <v/>
      </c>
      <c r="AD326" s="998" t="str">
        <f t="shared" si="8"/>
        <v/>
      </c>
      <c r="AE326" s="884" t="str">
        <f t="shared" si="9"/>
        <v/>
      </c>
      <c r="AF326" s="999" t="str">
        <f>IF(O326="","",'別紙様式3-2（４・５月）'!O328&amp;'別紙様式3-2（４・５月）'!P328&amp;'別紙様式3-2（４・５月）'!Q328&amp;"から"&amp;O326)</f>
        <v/>
      </c>
      <c r="AG326" s="999" t="str">
        <f>IF(OR(W326="",W326="―"),"",'別紙様式3-2（４・５月）'!O328&amp;'別紙様式3-2（４・５月）'!P328&amp;'別紙様式3-2（４・５月）'!Q328&amp;"から"&amp;W326)</f>
        <v/>
      </c>
    </row>
    <row r="327" spans="1:33" ht="24.9" customHeight="1">
      <c r="A327" s="894">
        <v>314</v>
      </c>
      <c r="B327" s="742" t="str">
        <f>IF(基本情報入力シート!C366="","",基本情報入力シート!C366)</f>
        <v/>
      </c>
      <c r="C327" s="750"/>
      <c r="D327" s="750"/>
      <c r="E327" s="750"/>
      <c r="F327" s="750"/>
      <c r="G327" s="750"/>
      <c r="H327" s="750"/>
      <c r="I327" s="761"/>
      <c r="J327" s="768" t="str">
        <f>IF(基本情報入力シート!M366="","",基本情報入力シート!M366)</f>
        <v/>
      </c>
      <c r="K327" s="768" t="str">
        <f>IF(基本情報入力シート!R366="","",基本情報入力シート!R366)</f>
        <v/>
      </c>
      <c r="L327" s="768" t="str">
        <f>IF(基本情報入力シート!W366="","",基本情報入力シート!W366)</f>
        <v/>
      </c>
      <c r="M327" s="785" t="str">
        <f>IF(基本情報入力シート!X366="","",基本情報入力シート!X366)</f>
        <v/>
      </c>
      <c r="N327" s="797" t="str">
        <f>IF(基本情報入力シート!Y366="","",基本情報入力シート!Y366)</f>
        <v/>
      </c>
      <c r="O327" s="931"/>
      <c r="P327" s="937"/>
      <c r="Q327" s="941"/>
      <c r="R327" s="948" t="str">
        <f>IFERROR(IF(OR('別紙様式3-2（４・５月）'!R329="",'別紙様式3-2（４・５月）'!Z329="ベア加算"),"",P327*VLOOKUP(N327,'【参考】数式用'!$AD$2:$AH$27,MATCH(O327,'【参考】数式用'!$K$4:$N$4,0)+1,0)),"")</f>
        <v/>
      </c>
      <c r="S327" s="951"/>
      <c r="T327" s="955"/>
      <c r="U327" s="960"/>
      <c r="V327" s="965" t="str">
        <f>IFERROR(IF(AND('別紙様式3-2（４・５月）'!O329="",O327&lt;&gt;""),P327,P327*VLOOKUP(AF327,'【参考】数式用4'!$DC$3:$DZ$106,MATCH(N327,'【参考】数式用4'!$DC$2:$DZ$2,0))),"")</f>
        <v/>
      </c>
      <c r="W327" s="972"/>
      <c r="X327" s="937"/>
      <c r="Y327" s="948" t="str">
        <f>IFERROR(IF(OR('別紙様式3-2（４・５月）'!R329="",'別紙様式3-2（４・５月）'!Z329="ベア加算"),"",X327*VLOOKUP(N327,'【参考】数式用'!$AD$2:$AH$27,MATCH(W327,'【参考】数式用'!$K$4:$N$4,0)+1,0)),"")</f>
        <v/>
      </c>
      <c r="Z327" s="948"/>
      <c r="AA327" s="951"/>
      <c r="AB327" s="955"/>
      <c r="AC327" s="996" t="str">
        <f>IFERROR(IF(AND('別紙様式3-2（４・５月）'!O329="",W327&lt;&gt;"",W327&lt;&gt;"―"),X327,X327*VLOOKUP(AG327,'【参考】数式用4'!$DC$3:$DZ$106,MATCH(N327,'【参考】数式用4'!$DC$2:$DZ$2,0))),"")</f>
        <v/>
      </c>
      <c r="AD327" s="998" t="str">
        <f t="shared" si="8"/>
        <v/>
      </c>
      <c r="AE327" s="884" t="str">
        <f t="shared" si="9"/>
        <v/>
      </c>
      <c r="AF327" s="999" t="str">
        <f>IF(O327="","",'別紙様式3-2（４・５月）'!O329&amp;'別紙様式3-2（４・５月）'!P329&amp;'別紙様式3-2（４・５月）'!Q329&amp;"から"&amp;O327)</f>
        <v/>
      </c>
      <c r="AG327" s="999" t="str">
        <f>IF(OR(W327="",W327="―"),"",'別紙様式3-2（４・５月）'!O329&amp;'別紙様式3-2（４・５月）'!P329&amp;'別紙様式3-2（４・５月）'!Q329&amp;"から"&amp;W327)</f>
        <v/>
      </c>
    </row>
    <row r="328" spans="1:33" ht="24.9" customHeight="1">
      <c r="A328" s="894">
        <v>315</v>
      </c>
      <c r="B328" s="742" t="str">
        <f>IF(基本情報入力シート!C367="","",基本情報入力シート!C367)</f>
        <v/>
      </c>
      <c r="C328" s="750"/>
      <c r="D328" s="750"/>
      <c r="E328" s="750"/>
      <c r="F328" s="750"/>
      <c r="G328" s="750"/>
      <c r="H328" s="750"/>
      <c r="I328" s="761"/>
      <c r="J328" s="768" t="str">
        <f>IF(基本情報入力シート!M367="","",基本情報入力シート!M367)</f>
        <v/>
      </c>
      <c r="K328" s="768" t="str">
        <f>IF(基本情報入力シート!R367="","",基本情報入力シート!R367)</f>
        <v/>
      </c>
      <c r="L328" s="768" t="str">
        <f>IF(基本情報入力シート!W367="","",基本情報入力シート!W367)</f>
        <v/>
      </c>
      <c r="M328" s="785" t="str">
        <f>IF(基本情報入力シート!X367="","",基本情報入力シート!X367)</f>
        <v/>
      </c>
      <c r="N328" s="797" t="str">
        <f>IF(基本情報入力シート!Y367="","",基本情報入力シート!Y367)</f>
        <v/>
      </c>
      <c r="O328" s="931"/>
      <c r="P328" s="937"/>
      <c r="Q328" s="941"/>
      <c r="R328" s="948" t="str">
        <f>IFERROR(IF(OR('別紙様式3-2（４・５月）'!R330="",'別紙様式3-2（４・５月）'!Z330="ベア加算"),"",P328*VLOOKUP(N328,'【参考】数式用'!$AD$2:$AH$27,MATCH(O328,'【参考】数式用'!$K$4:$N$4,0)+1,0)),"")</f>
        <v/>
      </c>
      <c r="S328" s="951"/>
      <c r="T328" s="955"/>
      <c r="U328" s="960"/>
      <c r="V328" s="965" t="str">
        <f>IFERROR(IF(AND('別紙様式3-2（４・５月）'!O330="",O328&lt;&gt;""),P328,P328*VLOOKUP(AF328,'【参考】数式用4'!$DC$3:$DZ$106,MATCH(N328,'【参考】数式用4'!$DC$2:$DZ$2,0))),"")</f>
        <v/>
      </c>
      <c r="W328" s="972"/>
      <c r="X328" s="937"/>
      <c r="Y328" s="948" t="str">
        <f>IFERROR(IF(OR('別紙様式3-2（４・５月）'!R330="",'別紙様式3-2（４・５月）'!Z330="ベア加算"),"",X328*VLOOKUP(N328,'【参考】数式用'!$AD$2:$AH$27,MATCH(W328,'【参考】数式用'!$K$4:$N$4,0)+1,0)),"")</f>
        <v/>
      </c>
      <c r="Z328" s="948"/>
      <c r="AA328" s="951"/>
      <c r="AB328" s="955"/>
      <c r="AC328" s="996" t="str">
        <f>IFERROR(IF(AND('別紙様式3-2（４・５月）'!O330="",W328&lt;&gt;"",W328&lt;&gt;"―"),X328,X328*VLOOKUP(AG328,'【参考】数式用4'!$DC$3:$DZ$106,MATCH(N328,'【参考】数式用4'!$DC$2:$DZ$2,0))),"")</f>
        <v/>
      </c>
      <c r="AD328" s="998" t="str">
        <f t="shared" si="8"/>
        <v/>
      </c>
      <c r="AE328" s="884" t="str">
        <f t="shared" si="9"/>
        <v/>
      </c>
      <c r="AF328" s="999" t="str">
        <f>IF(O328="","",'別紙様式3-2（４・５月）'!O330&amp;'別紙様式3-2（４・５月）'!P330&amp;'別紙様式3-2（４・５月）'!Q330&amp;"から"&amp;O328)</f>
        <v/>
      </c>
      <c r="AG328" s="999" t="str">
        <f>IF(OR(W328="",W328="―"),"",'別紙様式3-2（４・５月）'!O330&amp;'別紙様式3-2（４・５月）'!P330&amp;'別紙様式3-2（４・５月）'!Q330&amp;"から"&amp;W328)</f>
        <v/>
      </c>
    </row>
    <row r="329" spans="1:33" ht="24.9" customHeight="1">
      <c r="A329" s="894">
        <v>316</v>
      </c>
      <c r="B329" s="742" t="str">
        <f>IF(基本情報入力シート!C368="","",基本情報入力シート!C368)</f>
        <v/>
      </c>
      <c r="C329" s="750"/>
      <c r="D329" s="750"/>
      <c r="E329" s="750"/>
      <c r="F329" s="750"/>
      <c r="G329" s="750"/>
      <c r="H329" s="750"/>
      <c r="I329" s="761"/>
      <c r="J329" s="768" t="str">
        <f>IF(基本情報入力シート!M368="","",基本情報入力シート!M368)</f>
        <v/>
      </c>
      <c r="K329" s="768" t="str">
        <f>IF(基本情報入力シート!R368="","",基本情報入力シート!R368)</f>
        <v/>
      </c>
      <c r="L329" s="768" t="str">
        <f>IF(基本情報入力シート!W368="","",基本情報入力シート!W368)</f>
        <v/>
      </c>
      <c r="M329" s="785" t="str">
        <f>IF(基本情報入力シート!X368="","",基本情報入力シート!X368)</f>
        <v/>
      </c>
      <c r="N329" s="797" t="str">
        <f>IF(基本情報入力シート!Y368="","",基本情報入力シート!Y368)</f>
        <v/>
      </c>
      <c r="O329" s="931"/>
      <c r="P329" s="937"/>
      <c r="Q329" s="941"/>
      <c r="R329" s="948" t="str">
        <f>IFERROR(IF(OR('別紙様式3-2（４・５月）'!R331="",'別紙様式3-2（４・５月）'!Z331="ベア加算"),"",P329*VLOOKUP(N329,'【参考】数式用'!$AD$2:$AH$27,MATCH(O329,'【参考】数式用'!$K$4:$N$4,0)+1,0)),"")</f>
        <v/>
      </c>
      <c r="S329" s="951"/>
      <c r="T329" s="955"/>
      <c r="U329" s="960"/>
      <c r="V329" s="965" t="str">
        <f>IFERROR(IF(AND('別紙様式3-2（４・５月）'!O331="",O329&lt;&gt;""),P329,P329*VLOOKUP(AF329,'【参考】数式用4'!$DC$3:$DZ$106,MATCH(N329,'【参考】数式用4'!$DC$2:$DZ$2,0))),"")</f>
        <v/>
      </c>
      <c r="W329" s="972"/>
      <c r="X329" s="937"/>
      <c r="Y329" s="948" t="str">
        <f>IFERROR(IF(OR('別紙様式3-2（４・５月）'!R331="",'別紙様式3-2（４・５月）'!Z331="ベア加算"),"",X329*VLOOKUP(N329,'【参考】数式用'!$AD$2:$AH$27,MATCH(W329,'【参考】数式用'!$K$4:$N$4,0)+1,0)),"")</f>
        <v/>
      </c>
      <c r="Z329" s="948"/>
      <c r="AA329" s="951"/>
      <c r="AB329" s="955"/>
      <c r="AC329" s="996" t="str">
        <f>IFERROR(IF(AND('別紙様式3-2（４・５月）'!O331="",W329&lt;&gt;"",W329&lt;&gt;"―"),X329,X329*VLOOKUP(AG329,'【参考】数式用4'!$DC$3:$DZ$106,MATCH(N329,'【参考】数式用4'!$DC$2:$DZ$2,0))),"")</f>
        <v/>
      </c>
      <c r="AD329" s="998" t="str">
        <f t="shared" si="8"/>
        <v/>
      </c>
      <c r="AE329" s="884" t="str">
        <f t="shared" si="9"/>
        <v/>
      </c>
      <c r="AF329" s="999" t="str">
        <f>IF(O329="","",'別紙様式3-2（４・５月）'!O331&amp;'別紙様式3-2（４・５月）'!P331&amp;'別紙様式3-2（４・５月）'!Q331&amp;"から"&amp;O329)</f>
        <v/>
      </c>
      <c r="AG329" s="999" t="str">
        <f>IF(OR(W329="",W329="―"),"",'別紙様式3-2（４・５月）'!O331&amp;'別紙様式3-2（４・５月）'!P331&amp;'別紙様式3-2（４・５月）'!Q331&amp;"から"&amp;W329)</f>
        <v/>
      </c>
    </row>
    <row r="330" spans="1:33" ht="24.9" customHeight="1">
      <c r="A330" s="894">
        <v>317</v>
      </c>
      <c r="B330" s="742" t="str">
        <f>IF(基本情報入力シート!C369="","",基本情報入力シート!C369)</f>
        <v/>
      </c>
      <c r="C330" s="750"/>
      <c r="D330" s="750"/>
      <c r="E330" s="750"/>
      <c r="F330" s="750"/>
      <c r="G330" s="750"/>
      <c r="H330" s="750"/>
      <c r="I330" s="761"/>
      <c r="J330" s="768" t="str">
        <f>IF(基本情報入力シート!M369="","",基本情報入力シート!M369)</f>
        <v/>
      </c>
      <c r="K330" s="768" t="str">
        <f>IF(基本情報入力シート!R369="","",基本情報入力シート!R369)</f>
        <v/>
      </c>
      <c r="L330" s="768" t="str">
        <f>IF(基本情報入力シート!W369="","",基本情報入力シート!W369)</f>
        <v/>
      </c>
      <c r="M330" s="785" t="str">
        <f>IF(基本情報入力シート!X369="","",基本情報入力シート!X369)</f>
        <v/>
      </c>
      <c r="N330" s="797" t="str">
        <f>IF(基本情報入力シート!Y369="","",基本情報入力シート!Y369)</f>
        <v/>
      </c>
      <c r="O330" s="931"/>
      <c r="P330" s="937"/>
      <c r="Q330" s="941"/>
      <c r="R330" s="948" t="str">
        <f>IFERROR(IF(OR('別紙様式3-2（４・５月）'!R332="",'別紙様式3-2（４・５月）'!Z332="ベア加算"),"",P330*VLOOKUP(N330,'【参考】数式用'!$AD$2:$AH$27,MATCH(O330,'【参考】数式用'!$K$4:$N$4,0)+1,0)),"")</f>
        <v/>
      </c>
      <c r="S330" s="951"/>
      <c r="T330" s="955"/>
      <c r="U330" s="960"/>
      <c r="V330" s="965" t="str">
        <f>IFERROR(IF(AND('別紙様式3-2（４・５月）'!O332="",O330&lt;&gt;""),P330,P330*VLOOKUP(AF330,'【参考】数式用4'!$DC$3:$DZ$106,MATCH(N330,'【参考】数式用4'!$DC$2:$DZ$2,0))),"")</f>
        <v/>
      </c>
      <c r="W330" s="972"/>
      <c r="X330" s="937"/>
      <c r="Y330" s="948" t="str">
        <f>IFERROR(IF(OR('別紙様式3-2（４・５月）'!R332="",'別紙様式3-2（４・５月）'!Z332="ベア加算"),"",X330*VLOOKUP(N330,'【参考】数式用'!$AD$2:$AH$27,MATCH(W330,'【参考】数式用'!$K$4:$N$4,0)+1,0)),"")</f>
        <v/>
      </c>
      <c r="Z330" s="948"/>
      <c r="AA330" s="951"/>
      <c r="AB330" s="955"/>
      <c r="AC330" s="996" t="str">
        <f>IFERROR(IF(AND('別紙様式3-2（４・５月）'!O332="",W330&lt;&gt;"",W330&lt;&gt;"―"),X330,X330*VLOOKUP(AG330,'【参考】数式用4'!$DC$3:$DZ$106,MATCH(N330,'【参考】数式用4'!$DC$2:$DZ$2,0))),"")</f>
        <v/>
      </c>
      <c r="AD330" s="998" t="str">
        <f t="shared" si="8"/>
        <v/>
      </c>
      <c r="AE330" s="884" t="str">
        <f t="shared" si="9"/>
        <v/>
      </c>
      <c r="AF330" s="999" t="str">
        <f>IF(O330="","",'別紙様式3-2（４・５月）'!O332&amp;'別紙様式3-2（４・５月）'!P332&amp;'別紙様式3-2（４・５月）'!Q332&amp;"から"&amp;O330)</f>
        <v/>
      </c>
      <c r="AG330" s="999" t="str">
        <f>IF(OR(W330="",W330="―"),"",'別紙様式3-2（４・５月）'!O332&amp;'別紙様式3-2（４・５月）'!P332&amp;'別紙様式3-2（４・５月）'!Q332&amp;"から"&amp;W330)</f>
        <v/>
      </c>
    </row>
    <row r="331" spans="1:33" ht="24.9" customHeight="1">
      <c r="A331" s="894">
        <v>318</v>
      </c>
      <c r="B331" s="742" t="str">
        <f>IF(基本情報入力シート!C370="","",基本情報入力シート!C370)</f>
        <v/>
      </c>
      <c r="C331" s="750"/>
      <c r="D331" s="750"/>
      <c r="E331" s="750"/>
      <c r="F331" s="750"/>
      <c r="G331" s="750"/>
      <c r="H331" s="750"/>
      <c r="I331" s="761"/>
      <c r="J331" s="768" t="str">
        <f>IF(基本情報入力シート!M370="","",基本情報入力シート!M370)</f>
        <v/>
      </c>
      <c r="K331" s="768" t="str">
        <f>IF(基本情報入力シート!R370="","",基本情報入力シート!R370)</f>
        <v/>
      </c>
      <c r="L331" s="768" t="str">
        <f>IF(基本情報入力シート!W370="","",基本情報入力シート!W370)</f>
        <v/>
      </c>
      <c r="M331" s="785" t="str">
        <f>IF(基本情報入力シート!X370="","",基本情報入力シート!X370)</f>
        <v/>
      </c>
      <c r="N331" s="797" t="str">
        <f>IF(基本情報入力シート!Y370="","",基本情報入力シート!Y370)</f>
        <v/>
      </c>
      <c r="O331" s="931"/>
      <c r="P331" s="937"/>
      <c r="Q331" s="941"/>
      <c r="R331" s="948" t="str">
        <f>IFERROR(IF(OR('別紙様式3-2（４・５月）'!R333="",'別紙様式3-2（４・５月）'!Z333="ベア加算"),"",P331*VLOOKUP(N331,'【参考】数式用'!$AD$2:$AH$27,MATCH(O331,'【参考】数式用'!$K$4:$N$4,0)+1,0)),"")</f>
        <v/>
      </c>
      <c r="S331" s="951"/>
      <c r="T331" s="955"/>
      <c r="U331" s="960"/>
      <c r="V331" s="965" t="str">
        <f>IFERROR(IF(AND('別紙様式3-2（４・５月）'!O333="",O331&lt;&gt;""),P331,P331*VLOOKUP(AF331,'【参考】数式用4'!$DC$3:$DZ$106,MATCH(N331,'【参考】数式用4'!$DC$2:$DZ$2,0))),"")</f>
        <v/>
      </c>
      <c r="W331" s="972"/>
      <c r="X331" s="937"/>
      <c r="Y331" s="948" t="str">
        <f>IFERROR(IF(OR('別紙様式3-2（４・５月）'!R333="",'別紙様式3-2（４・５月）'!Z333="ベア加算"),"",X331*VLOOKUP(N331,'【参考】数式用'!$AD$2:$AH$27,MATCH(W331,'【参考】数式用'!$K$4:$N$4,0)+1,0)),"")</f>
        <v/>
      </c>
      <c r="Z331" s="948"/>
      <c r="AA331" s="951"/>
      <c r="AB331" s="955"/>
      <c r="AC331" s="996" t="str">
        <f>IFERROR(IF(AND('別紙様式3-2（４・５月）'!O333="",W331&lt;&gt;"",W331&lt;&gt;"―"),X331,X331*VLOOKUP(AG331,'【参考】数式用4'!$DC$3:$DZ$106,MATCH(N331,'【参考】数式用4'!$DC$2:$DZ$2,0))),"")</f>
        <v/>
      </c>
      <c r="AD331" s="998" t="str">
        <f t="shared" si="8"/>
        <v/>
      </c>
      <c r="AE331" s="884" t="str">
        <f t="shared" si="9"/>
        <v/>
      </c>
      <c r="AF331" s="999" t="str">
        <f>IF(O331="","",'別紙様式3-2（４・５月）'!O333&amp;'別紙様式3-2（４・５月）'!P333&amp;'別紙様式3-2（４・５月）'!Q333&amp;"から"&amp;O331)</f>
        <v/>
      </c>
      <c r="AG331" s="999" t="str">
        <f>IF(OR(W331="",W331="―"),"",'別紙様式3-2（４・５月）'!O333&amp;'別紙様式3-2（４・５月）'!P333&amp;'別紙様式3-2（４・５月）'!Q333&amp;"から"&amp;W331)</f>
        <v/>
      </c>
    </row>
    <row r="332" spans="1:33" ht="24.9" customHeight="1">
      <c r="A332" s="894">
        <v>319</v>
      </c>
      <c r="B332" s="742" t="str">
        <f>IF(基本情報入力シート!C371="","",基本情報入力シート!C371)</f>
        <v/>
      </c>
      <c r="C332" s="750"/>
      <c r="D332" s="750"/>
      <c r="E332" s="750"/>
      <c r="F332" s="750"/>
      <c r="G332" s="750"/>
      <c r="H332" s="750"/>
      <c r="I332" s="761"/>
      <c r="J332" s="768" t="str">
        <f>IF(基本情報入力シート!M371="","",基本情報入力シート!M371)</f>
        <v/>
      </c>
      <c r="K332" s="768" t="str">
        <f>IF(基本情報入力シート!R371="","",基本情報入力シート!R371)</f>
        <v/>
      </c>
      <c r="L332" s="768" t="str">
        <f>IF(基本情報入力シート!W371="","",基本情報入力シート!W371)</f>
        <v/>
      </c>
      <c r="M332" s="785" t="str">
        <f>IF(基本情報入力シート!X371="","",基本情報入力シート!X371)</f>
        <v/>
      </c>
      <c r="N332" s="797" t="str">
        <f>IF(基本情報入力シート!Y371="","",基本情報入力シート!Y371)</f>
        <v/>
      </c>
      <c r="O332" s="931"/>
      <c r="P332" s="937"/>
      <c r="Q332" s="941"/>
      <c r="R332" s="948" t="str">
        <f>IFERROR(IF(OR('別紙様式3-2（４・５月）'!R334="",'別紙様式3-2（４・５月）'!Z334="ベア加算"),"",P332*VLOOKUP(N332,'【参考】数式用'!$AD$2:$AH$27,MATCH(O332,'【参考】数式用'!$K$4:$N$4,0)+1,0)),"")</f>
        <v/>
      </c>
      <c r="S332" s="951"/>
      <c r="T332" s="955"/>
      <c r="U332" s="960"/>
      <c r="V332" s="965" t="str">
        <f>IFERROR(IF(AND('別紙様式3-2（４・５月）'!O334="",O332&lt;&gt;""),P332,P332*VLOOKUP(AF332,'【参考】数式用4'!$DC$3:$DZ$106,MATCH(N332,'【参考】数式用4'!$DC$2:$DZ$2,0))),"")</f>
        <v/>
      </c>
      <c r="W332" s="972"/>
      <c r="X332" s="937"/>
      <c r="Y332" s="948" t="str">
        <f>IFERROR(IF(OR('別紙様式3-2（４・５月）'!R334="",'別紙様式3-2（４・５月）'!Z334="ベア加算"),"",X332*VLOOKUP(N332,'【参考】数式用'!$AD$2:$AH$27,MATCH(W332,'【参考】数式用'!$K$4:$N$4,0)+1,0)),"")</f>
        <v/>
      </c>
      <c r="Z332" s="948"/>
      <c r="AA332" s="951"/>
      <c r="AB332" s="955"/>
      <c r="AC332" s="996" t="str">
        <f>IFERROR(IF(AND('別紙様式3-2（４・５月）'!O334="",W332&lt;&gt;"",W332&lt;&gt;"―"),X332,X332*VLOOKUP(AG332,'【参考】数式用4'!$DC$3:$DZ$106,MATCH(N332,'【参考】数式用4'!$DC$2:$DZ$2,0))),"")</f>
        <v/>
      </c>
      <c r="AD332" s="998" t="str">
        <f t="shared" si="8"/>
        <v/>
      </c>
      <c r="AE332" s="884" t="str">
        <f t="shared" si="9"/>
        <v/>
      </c>
      <c r="AF332" s="999" t="str">
        <f>IF(O332="","",'別紙様式3-2（４・５月）'!O334&amp;'別紙様式3-2（４・５月）'!P334&amp;'別紙様式3-2（４・５月）'!Q334&amp;"から"&amp;O332)</f>
        <v/>
      </c>
      <c r="AG332" s="999" t="str">
        <f>IF(OR(W332="",W332="―"),"",'別紙様式3-2（４・５月）'!O334&amp;'別紙様式3-2（４・５月）'!P334&amp;'別紙様式3-2（４・５月）'!Q334&amp;"から"&amp;W332)</f>
        <v/>
      </c>
    </row>
    <row r="333" spans="1:33" ht="24.9" customHeight="1">
      <c r="A333" s="894">
        <v>320</v>
      </c>
      <c r="B333" s="742" t="str">
        <f>IF(基本情報入力シート!C372="","",基本情報入力シート!C372)</f>
        <v/>
      </c>
      <c r="C333" s="750"/>
      <c r="D333" s="750"/>
      <c r="E333" s="750"/>
      <c r="F333" s="750"/>
      <c r="G333" s="750"/>
      <c r="H333" s="750"/>
      <c r="I333" s="761"/>
      <c r="J333" s="768" t="str">
        <f>IF(基本情報入力シート!M372="","",基本情報入力シート!M372)</f>
        <v/>
      </c>
      <c r="K333" s="768" t="str">
        <f>IF(基本情報入力シート!R372="","",基本情報入力シート!R372)</f>
        <v/>
      </c>
      <c r="L333" s="768" t="str">
        <f>IF(基本情報入力シート!W372="","",基本情報入力シート!W372)</f>
        <v/>
      </c>
      <c r="M333" s="785" t="str">
        <f>IF(基本情報入力シート!X372="","",基本情報入力シート!X372)</f>
        <v/>
      </c>
      <c r="N333" s="797" t="str">
        <f>IF(基本情報入力シート!Y372="","",基本情報入力シート!Y372)</f>
        <v/>
      </c>
      <c r="O333" s="931"/>
      <c r="P333" s="937"/>
      <c r="Q333" s="941"/>
      <c r="R333" s="948" t="str">
        <f>IFERROR(IF(OR('別紙様式3-2（４・５月）'!R335="",'別紙様式3-2（４・５月）'!Z335="ベア加算"),"",P333*VLOOKUP(N333,'【参考】数式用'!$AD$2:$AH$27,MATCH(O333,'【参考】数式用'!$K$4:$N$4,0)+1,0)),"")</f>
        <v/>
      </c>
      <c r="S333" s="951"/>
      <c r="T333" s="955"/>
      <c r="U333" s="960"/>
      <c r="V333" s="965" t="str">
        <f>IFERROR(IF(AND('別紙様式3-2（４・５月）'!O335="",O333&lt;&gt;""),P333,P333*VLOOKUP(AF333,'【参考】数式用4'!$DC$3:$DZ$106,MATCH(N333,'【参考】数式用4'!$DC$2:$DZ$2,0))),"")</f>
        <v/>
      </c>
      <c r="W333" s="972"/>
      <c r="X333" s="937"/>
      <c r="Y333" s="948" t="str">
        <f>IFERROR(IF(OR('別紙様式3-2（４・５月）'!R335="",'別紙様式3-2（４・５月）'!Z335="ベア加算"),"",X333*VLOOKUP(N333,'【参考】数式用'!$AD$2:$AH$27,MATCH(W333,'【参考】数式用'!$K$4:$N$4,0)+1,0)),"")</f>
        <v/>
      </c>
      <c r="Z333" s="948"/>
      <c r="AA333" s="951"/>
      <c r="AB333" s="955"/>
      <c r="AC333" s="996" t="str">
        <f>IFERROR(IF(AND('別紙様式3-2（４・５月）'!O335="",W333&lt;&gt;"",W333&lt;&gt;"―"),X333,X333*VLOOKUP(AG333,'【参考】数式用4'!$DC$3:$DZ$106,MATCH(N333,'【参考】数式用4'!$DC$2:$DZ$2,0))),"")</f>
        <v/>
      </c>
      <c r="AD333" s="998" t="str">
        <f t="shared" si="8"/>
        <v/>
      </c>
      <c r="AE333" s="884" t="str">
        <f t="shared" si="9"/>
        <v/>
      </c>
      <c r="AF333" s="999" t="str">
        <f>IF(O333="","",'別紙様式3-2（４・５月）'!O335&amp;'別紙様式3-2（４・５月）'!P335&amp;'別紙様式3-2（４・５月）'!Q335&amp;"から"&amp;O333)</f>
        <v/>
      </c>
      <c r="AG333" s="999" t="str">
        <f>IF(OR(W333="",W333="―"),"",'別紙様式3-2（４・５月）'!O335&amp;'別紙様式3-2（４・５月）'!P335&amp;'別紙様式3-2（４・５月）'!Q335&amp;"から"&amp;W333)</f>
        <v/>
      </c>
    </row>
    <row r="334" spans="1:33" ht="24.9" customHeight="1">
      <c r="A334" s="894">
        <v>321</v>
      </c>
      <c r="B334" s="742" t="str">
        <f>IF(基本情報入力シート!C373="","",基本情報入力シート!C373)</f>
        <v/>
      </c>
      <c r="C334" s="750"/>
      <c r="D334" s="750"/>
      <c r="E334" s="750"/>
      <c r="F334" s="750"/>
      <c r="G334" s="750"/>
      <c r="H334" s="750"/>
      <c r="I334" s="761"/>
      <c r="J334" s="768" t="str">
        <f>IF(基本情報入力シート!M373="","",基本情報入力シート!M373)</f>
        <v/>
      </c>
      <c r="K334" s="768" t="str">
        <f>IF(基本情報入力シート!R373="","",基本情報入力シート!R373)</f>
        <v/>
      </c>
      <c r="L334" s="768" t="str">
        <f>IF(基本情報入力シート!W373="","",基本情報入力シート!W373)</f>
        <v/>
      </c>
      <c r="M334" s="785" t="str">
        <f>IF(基本情報入力シート!X373="","",基本情報入力シート!X373)</f>
        <v/>
      </c>
      <c r="N334" s="797" t="str">
        <f>IF(基本情報入力シート!Y373="","",基本情報入力シート!Y373)</f>
        <v/>
      </c>
      <c r="O334" s="931"/>
      <c r="P334" s="937"/>
      <c r="Q334" s="941"/>
      <c r="R334" s="948" t="str">
        <f>IFERROR(IF(OR('別紙様式3-2（４・５月）'!R336="",'別紙様式3-2（４・５月）'!Z336="ベア加算"),"",P334*VLOOKUP(N334,'【参考】数式用'!$AD$2:$AH$27,MATCH(O334,'【参考】数式用'!$K$4:$N$4,0)+1,0)),"")</f>
        <v/>
      </c>
      <c r="S334" s="951"/>
      <c r="T334" s="955"/>
      <c r="U334" s="960"/>
      <c r="V334" s="965" t="str">
        <f>IFERROR(IF(AND('別紙様式3-2（４・５月）'!O336="",O334&lt;&gt;""),P334,P334*VLOOKUP(AF334,'【参考】数式用4'!$DC$3:$DZ$106,MATCH(N334,'【参考】数式用4'!$DC$2:$DZ$2,0))),"")</f>
        <v/>
      </c>
      <c r="W334" s="972"/>
      <c r="X334" s="937"/>
      <c r="Y334" s="948" t="str">
        <f>IFERROR(IF(OR('別紙様式3-2（４・５月）'!R336="",'別紙様式3-2（４・５月）'!Z336="ベア加算"),"",X334*VLOOKUP(N334,'【参考】数式用'!$AD$2:$AH$27,MATCH(W334,'【参考】数式用'!$K$4:$N$4,0)+1,0)),"")</f>
        <v/>
      </c>
      <c r="Z334" s="948"/>
      <c r="AA334" s="951"/>
      <c r="AB334" s="955"/>
      <c r="AC334" s="996" t="str">
        <f>IFERROR(IF(AND('別紙様式3-2（４・５月）'!O336="",W334&lt;&gt;"",W334&lt;&gt;"―"),X334,X334*VLOOKUP(AG334,'【参考】数式用4'!$DC$3:$DZ$106,MATCH(N334,'【参考】数式用4'!$DC$2:$DZ$2,0))),"")</f>
        <v/>
      </c>
      <c r="AD334" s="998" t="str">
        <f t="shared" ref="AD334:AD397" si="10">IF(OR(O334="新加算Ⅰ",O334="新加算Ⅱ",O334="新加算Ⅴ（１）",O334="新加算Ⅴ（２）",O334="新加算Ⅴ（３）",O334="新加算Ⅴ（４）",O334="新加算Ⅴ（５）",O334="新加算Ⅴ（６）",O334="新加算Ⅴ（７）",O334="新加算Ⅴ（９）",O334="新加算Ⅴ（10）",O334="新加算Ⅴ（12）"),IF(AND(N334&lt;&gt;"訪問型サービス（総合事業）",N334&lt;&gt;"通所型サービス（総合事業）",N334&lt;&gt;"（介護予防）短期入所生活介護",N334&lt;&gt;"（介護予防）短期入所療養介護（老健）",N334&lt;&gt;"（介護予防）短期入所療養介護 （病院等（老健以外）)",N334&lt;&gt;"（介護予防）短期入所療養介護（医療院）"),1,""),"")</f>
        <v/>
      </c>
      <c r="AE334" s="884" t="str">
        <f t="shared" ref="AE334:AE397" si="11">IF(OR(W334="新加算Ⅰ",W334="新加算Ⅱ"),IF(AND(N334&lt;&gt;"訪問型サービス（総合事業）",N334&lt;&gt;"通所型サービス（総合事業）",N334&lt;&gt;"（介護予防）短期入所生活介護",N334&lt;&gt;"（介護予防）短期入所療養介護（老健）",N334&lt;&gt;"（介護予防）短期入所療養介護 （病院等（老健以外）)",N334&lt;&gt;"（介護予防）短期入所療養介護（医療院）"),1,""),"")</f>
        <v/>
      </c>
      <c r="AF334" s="999" t="str">
        <f>IF(O334="","",'別紙様式3-2（４・５月）'!O336&amp;'別紙様式3-2（４・５月）'!P336&amp;'別紙様式3-2（４・５月）'!Q336&amp;"から"&amp;O334)</f>
        <v/>
      </c>
      <c r="AG334" s="999" t="str">
        <f>IF(OR(W334="",W334="―"),"",'別紙様式3-2（４・５月）'!O336&amp;'別紙様式3-2（４・５月）'!P336&amp;'別紙様式3-2（４・５月）'!Q336&amp;"から"&amp;W334)</f>
        <v/>
      </c>
    </row>
    <row r="335" spans="1:33" ht="24.9" customHeight="1">
      <c r="A335" s="894">
        <v>322</v>
      </c>
      <c r="B335" s="742" t="str">
        <f>IF(基本情報入力シート!C374="","",基本情報入力シート!C374)</f>
        <v/>
      </c>
      <c r="C335" s="750"/>
      <c r="D335" s="750"/>
      <c r="E335" s="750"/>
      <c r="F335" s="750"/>
      <c r="G335" s="750"/>
      <c r="H335" s="750"/>
      <c r="I335" s="761"/>
      <c r="J335" s="768" t="str">
        <f>IF(基本情報入力シート!M374="","",基本情報入力シート!M374)</f>
        <v/>
      </c>
      <c r="K335" s="768" t="str">
        <f>IF(基本情報入力シート!R374="","",基本情報入力シート!R374)</f>
        <v/>
      </c>
      <c r="L335" s="768" t="str">
        <f>IF(基本情報入力シート!W374="","",基本情報入力シート!W374)</f>
        <v/>
      </c>
      <c r="M335" s="785" t="str">
        <f>IF(基本情報入力シート!X374="","",基本情報入力シート!X374)</f>
        <v/>
      </c>
      <c r="N335" s="797" t="str">
        <f>IF(基本情報入力シート!Y374="","",基本情報入力シート!Y374)</f>
        <v/>
      </c>
      <c r="O335" s="931"/>
      <c r="P335" s="937"/>
      <c r="Q335" s="941"/>
      <c r="R335" s="948" t="str">
        <f>IFERROR(IF(OR('別紙様式3-2（４・５月）'!R337="",'別紙様式3-2（４・５月）'!Z337="ベア加算"),"",P335*VLOOKUP(N335,'【参考】数式用'!$AD$2:$AH$27,MATCH(O335,'【参考】数式用'!$K$4:$N$4,0)+1,0)),"")</f>
        <v/>
      </c>
      <c r="S335" s="951"/>
      <c r="T335" s="955"/>
      <c r="U335" s="960"/>
      <c r="V335" s="965" t="str">
        <f>IFERROR(IF(AND('別紙様式3-2（４・５月）'!O337="",O335&lt;&gt;""),P335,P335*VLOOKUP(AF335,'【参考】数式用4'!$DC$3:$DZ$106,MATCH(N335,'【参考】数式用4'!$DC$2:$DZ$2,0))),"")</f>
        <v/>
      </c>
      <c r="W335" s="972"/>
      <c r="X335" s="937"/>
      <c r="Y335" s="948" t="str">
        <f>IFERROR(IF(OR('別紙様式3-2（４・５月）'!R337="",'別紙様式3-2（４・５月）'!Z337="ベア加算"),"",X335*VLOOKUP(N335,'【参考】数式用'!$AD$2:$AH$27,MATCH(W335,'【参考】数式用'!$K$4:$N$4,0)+1,0)),"")</f>
        <v/>
      </c>
      <c r="Z335" s="948"/>
      <c r="AA335" s="951"/>
      <c r="AB335" s="955"/>
      <c r="AC335" s="996" t="str">
        <f>IFERROR(IF(AND('別紙様式3-2（４・５月）'!O337="",W335&lt;&gt;"",W335&lt;&gt;"―"),X335,X335*VLOOKUP(AG335,'【参考】数式用4'!$DC$3:$DZ$106,MATCH(N335,'【参考】数式用4'!$DC$2:$DZ$2,0))),"")</f>
        <v/>
      </c>
      <c r="AD335" s="998" t="str">
        <f t="shared" si="10"/>
        <v/>
      </c>
      <c r="AE335" s="884" t="str">
        <f t="shared" si="11"/>
        <v/>
      </c>
      <c r="AF335" s="999" t="str">
        <f>IF(O335="","",'別紙様式3-2（４・５月）'!O337&amp;'別紙様式3-2（４・５月）'!P337&amp;'別紙様式3-2（４・５月）'!Q337&amp;"から"&amp;O335)</f>
        <v/>
      </c>
      <c r="AG335" s="999" t="str">
        <f>IF(OR(W335="",W335="―"),"",'別紙様式3-2（４・５月）'!O337&amp;'別紙様式3-2（４・５月）'!P337&amp;'別紙様式3-2（４・５月）'!Q337&amp;"から"&amp;W335)</f>
        <v/>
      </c>
    </row>
    <row r="336" spans="1:33" ht="24.9" customHeight="1">
      <c r="A336" s="894">
        <v>323</v>
      </c>
      <c r="B336" s="742" t="str">
        <f>IF(基本情報入力シート!C375="","",基本情報入力シート!C375)</f>
        <v/>
      </c>
      <c r="C336" s="750"/>
      <c r="D336" s="750"/>
      <c r="E336" s="750"/>
      <c r="F336" s="750"/>
      <c r="G336" s="750"/>
      <c r="H336" s="750"/>
      <c r="I336" s="761"/>
      <c r="J336" s="768" t="str">
        <f>IF(基本情報入力シート!M375="","",基本情報入力シート!M375)</f>
        <v/>
      </c>
      <c r="K336" s="768" t="str">
        <f>IF(基本情報入力シート!R375="","",基本情報入力シート!R375)</f>
        <v/>
      </c>
      <c r="L336" s="768" t="str">
        <f>IF(基本情報入力シート!W375="","",基本情報入力シート!W375)</f>
        <v/>
      </c>
      <c r="M336" s="785" t="str">
        <f>IF(基本情報入力シート!X375="","",基本情報入力シート!X375)</f>
        <v/>
      </c>
      <c r="N336" s="797" t="str">
        <f>IF(基本情報入力シート!Y375="","",基本情報入力シート!Y375)</f>
        <v/>
      </c>
      <c r="O336" s="931"/>
      <c r="P336" s="937"/>
      <c r="Q336" s="941"/>
      <c r="R336" s="948" t="str">
        <f>IFERROR(IF(OR('別紙様式3-2（４・５月）'!R338="",'別紙様式3-2（４・５月）'!Z338="ベア加算"),"",P336*VLOOKUP(N336,'【参考】数式用'!$AD$2:$AH$27,MATCH(O336,'【参考】数式用'!$K$4:$N$4,0)+1,0)),"")</f>
        <v/>
      </c>
      <c r="S336" s="951"/>
      <c r="T336" s="955"/>
      <c r="U336" s="960"/>
      <c r="V336" s="965" t="str">
        <f>IFERROR(IF(AND('別紙様式3-2（４・５月）'!O338="",O336&lt;&gt;""),P336,P336*VLOOKUP(AF336,'【参考】数式用4'!$DC$3:$DZ$106,MATCH(N336,'【参考】数式用4'!$DC$2:$DZ$2,0))),"")</f>
        <v/>
      </c>
      <c r="W336" s="972"/>
      <c r="X336" s="937"/>
      <c r="Y336" s="948" t="str">
        <f>IFERROR(IF(OR('別紙様式3-2（４・５月）'!R338="",'別紙様式3-2（４・５月）'!Z338="ベア加算"),"",X336*VLOOKUP(N336,'【参考】数式用'!$AD$2:$AH$27,MATCH(W336,'【参考】数式用'!$K$4:$N$4,0)+1,0)),"")</f>
        <v/>
      </c>
      <c r="Z336" s="948"/>
      <c r="AA336" s="951"/>
      <c r="AB336" s="955"/>
      <c r="AC336" s="996" t="str">
        <f>IFERROR(IF(AND('別紙様式3-2（４・５月）'!O338="",W336&lt;&gt;"",W336&lt;&gt;"―"),X336,X336*VLOOKUP(AG336,'【参考】数式用4'!$DC$3:$DZ$106,MATCH(N336,'【参考】数式用4'!$DC$2:$DZ$2,0))),"")</f>
        <v/>
      </c>
      <c r="AD336" s="998" t="str">
        <f t="shared" si="10"/>
        <v/>
      </c>
      <c r="AE336" s="884" t="str">
        <f t="shared" si="11"/>
        <v/>
      </c>
      <c r="AF336" s="999" t="str">
        <f>IF(O336="","",'別紙様式3-2（４・５月）'!O338&amp;'別紙様式3-2（４・５月）'!P338&amp;'別紙様式3-2（４・５月）'!Q338&amp;"から"&amp;O336)</f>
        <v/>
      </c>
      <c r="AG336" s="999" t="str">
        <f>IF(OR(W336="",W336="―"),"",'別紙様式3-2（４・５月）'!O338&amp;'別紙様式3-2（４・５月）'!P338&amp;'別紙様式3-2（４・５月）'!Q338&amp;"から"&amp;W336)</f>
        <v/>
      </c>
    </row>
    <row r="337" spans="1:33" ht="24.9" customHeight="1">
      <c r="A337" s="894">
        <v>324</v>
      </c>
      <c r="B337" s="742" t="str">
        <f>IF(基本情報入力シート!C376="","",基本情報入力シート!C376)</f>
        <v/>
      </c>
      <c r="C337" s="750"/>
      <c r="D337" s="750"/>
      <c r="E337" s="750"/>
      <c r="F337" s="750"/>
      <c r="G337" s="750"/>
      <c r="H337" s="750"/>
      <c r="I337" s="761"/>
      <c r="J337" s="768" t="str">
        <f>IF(基本情報入力シート!M376="","",基本情報入力シート!M376)</f>
        <v/>
      </c>
      <c r="K337" s="768" t="str">
        <f>IF(基本情報入力シート!R376="","",基本情報入力シート!R376)</f>
        <v/>
      </c>
      <c r="L337" s="768" t="str">
        <f>IF(基本情報入力シート!W376="","",基本情報入力シート!W376)</f>
        <v/>
      </c>
      <c r="M337" s="785" t="str">
        <f>IF(基本情報入力シート!X376="","",基本情報入力シート!X376)</f>
        <v/>
      </c>
      <c r="N337" s="797" t="str">
        <f>IF(基本情報入力シート!Y376="","",基本情報入力シート!Y376)</f>
        <v/>
      </c>
      <c r="O337" s="931"/>
      <c r="P337" s="937"/>
      <c r="Q337" s="941"/>
      <c r="R337" s="948" t="str">
        <f>IFERROR(IF(OR('別紙様式3-2（４・５月）'!R339="",'別紙様式3-2（４・５月）'!Z339="ベア加算"),"",P337*VLOOKUP(N337,'【参考】数式用'!$AD$2:$AH$27,MATCH(O337,'【参考】数式用'!$K$4:$N$4,0)+1,0)),"")</f>
        <v/>
      </c>
      <c r="S337" s="951"/>
      <c r="T337" s="955"/>
      <c r="U337" s="960"/>
      <c r="V337" s="965" t="str">
        <f>IFERROR(IF(AND('別紙様式3-2（４・５月）'!O339="",O337&lt;&gt;""),P337,P337*VLOOKUP(AF337,'【参考】数式用4'!$DC$3:$DZ$106,MATCH(N337,'【参考】数式用4'!$DC$2:$DZ$2,0))),"")</f>
        <v/>
      </c>
      <c r="W337" s="972"/>
      <c r="X337" s="937"/>
      <c r="Y337" s="948" t="str">
        <f>IFERROR(IF(OR('別紙様式3-2（４・５月）'!R339="",'別紙様式3-2（４・５月）'!Z339="ベア加算"),"",X337*VLOOKUP(N337,'【参考】数式用'!$AD$2:$AH$27,MATCH(W337,'【参考】数式用'!$K$4:$N$4,0)+1,0)),"")</f>
        <v/>
      </c>
      <c r="Z337" s="948"/>
      <c r="AA337" s="951"/>
      <c r="AB337" s="955"/>
      <c r="AC337" s="996" t="str">
        <f>IFERROR(IF(AND('別紙様式3-2（４・５月）'!O339="",W337&lt;&gt;"",W337&lt;&gt;"―"),X337,X337*VLOOKUP(AG337,'【参考】数式用4'!$DC$3:$DZ$106,MATCH(N337,'【参考】数式用4'!$DC$2:$DZ$2,0))),"")</f>
        <v/>
      </c>
      <c r="AD337" s="998" t="str">
        <f t="shared" si="10"/>
        <v/>
      </c>
      <c r="AE337" s="884" t="str">
        <f t="shared" si="11"/>
        <v/>
      </c>
      <c r="AF337" s="999" t="str">
        <f>IF(O337="","",'別紙様式3-2（４・５月）'!O339&amp;'別紙様式3-2（４・５月）'!P339&amp;'別紙様式3-2（４・５月）'!Q339&amp;"から"&amp;O337)</f>
        <v/>
      </c>
      <c r="AG337" s="999" t="str">
        <f>IF(OR(W337="",W337="―"),"",'別紙様式3-2（４・５月）'!O339&amp;'別紙様式3-2（４・５月）'!P339&amp;'別紙様式3-2（４・５月）'!Q339&amp;"から"&amp;W337)</f>
        <v/>
      </c>
    </row>
    <row r="338" spans="1:33" ht="24.9" customHeight="1">
      <c r="A338" s="894">
        <v>325</v>
      </c>
      <c r="B338" s="742" t="str">
        <f>IF(基本情報入力シート!C377="","",基本情報入力シート!C377)</f>
        <v/>
      </c>
      <c r="C338" s="750"/>
      <c r="D338" s="750"/>
      <c r="E338" s="750"/>
      <c r="F338" s="750"/>
      <c r="G338" s="750"/>
      <c r="H338" s="750"/>
      <c r="I338" s="761"/>
      <c r="J338" s="768" t="str">
        <f>IF(基本情報入力シート!M377="","",基本情報入力シート!M377)</f>
        <v/>
      </c>
      <c r="K338" s="768" t="str">
        <f>IF(基本情報入力シート!R377="","",基本情報入力シート!R377)</f>
        <v/>
      </c>
      <c r="L338" s="768" t="str">
        <f>IF(基本情報入力シート!W377="","",基本情報入力シート!W377)</f>
        <v/>
      </c>
      <c r="M338" s="785" t="str">
        <f>IF(基本情報入力シート!X377="","",基本情報入力シート!X377)</f>
        <v/>
      </c>
      <c r="N338" s="797" t="str">
        <f>IF(基本情報入力シート!Y377="","",基本情報入力シート!Y377)</f>
        <v/>
      </c>
      <c r="O338" s="931"/>
      <c r="P338" s="937"/>
      <c r="Q338" s="941"/>
      <c r="R338" s="948" t="str">
        <f>IFERROR(IF(OR('別紙様式3-2（４・５月）'!R340="",'別紙様式3-2（４・５月）'!Z340="ベア加算"),"",P338*VLOOKUP(N338,'【参考】数式用'!$AD$2:$AH$27,MATCH(O338,'【参考】数式用'!$K$4:$N$4,0)+1,0)),"")</f>
        <v/>
      </c>
      <c r="S338" s="951"/>
      <c r="T338" s="955"/>
      <c r="U338" s="960"/>
      <c r="V338" s="965" t="str">
        <f>IFERROR(IF(AND('別紙様式3-2（４・５月）'!O340="",O338&lt;&gt;""),P338,P338*VLOOKUP(AF338,'【参考】数式用4'!$DC$3:$DZ$106,MATCH(N338,'【参考】数式用4'!$DC$2:$DZ$2,0))),"")</f>
        <v/>
      </c>
      <c r="W338" s="972"/>
      <c r="X338" s="937"/>
      <c r="Y338" s="948" t="str">
        <f>IFERROR(IF(OR('別紙様式3-2（４・５月）'!R340="",'別紙様式3-2（４・５月）'!Z340="ベア加算"),"",X338*VLOOKUP(N338,'【参考】数式用'!$AD$2:$AH$27,MATCH(W338,'【参考】数式用'!$K$4:$N$4,0)+1,0)),"")</f>
        <v/>
      </c>
      <c r="Z338" s="948"/>
      <c r="AA338" s="951"/>
      <c r="AB338" s="955"/>
      <c r="AC338" s="996" t="str">
        <f>IFERROR(IF(AND('別紙様式3-2（４・５月）'!O340="",W338&lt;&gt;"",W338&lt;&gt;"―"),X338,X338*VLOOKUP(AG338,'【参考】数式用4'!$DC$3:$DZ$106,MATCH(N338,'【参考】数式用4'!$DC$2:$DZ$2,0))),"")</f>
        <v/>
      </c>
      <c r="AD338" s="998" t="str">
        <f t="shared" si="10"/>
        <v/>
      </c>
      <c r="AE338" s="884" t="str">
        <f t="shared" si="11"/>
        <v/>
      </c>
      <c r="AF338" s="999" t="str">
        <f>IF(O338="","",'別紙様式3-2（４・５月）'!O340&amp;'別紙様式3-2（４・５月）'!P340&amp;'別紙様式3-2（４・５月）'!Q340&amp;"から"&amp;O338)</f>
        <v/>
      </c>
      <c r="AG338" s="999" t="str">
        <f>IF(OR(W338="",W338="―"),"",'別紙様式3-2（４・５月）'!O340&amp;'別紙様式3-2（４・５月）'!P340&amp;'別紙様式3-2（４・５月）'!Q340&amp;"から"&amp;W338)</f>
        <v/>
      </c>
    </row>
    <row r="339" spans="1:33" ht="24.9" customHeight="1">
      <c r="A339" s="894">
        <v>326</v>
      </c>
      <c r="B339" s="742" t="str">
        <f>IF(基本情報入力シート!C378="","",基本情報入力シート!C378)</f>
        <v/>
      </c>
      <c r="C339" s="750"/>
      <c r="D339" s="750"/>
      <c r="E339" s="750"/>
      <c r="F339" s="750"/>
      <c r="G339" s="750"/>
      <c r="H339" s="750"/>
      <c r="I339" s="761"/>
      <c r="J339" s="768" t="str">
        <f>IF(基本情報入力シート!M378="","",基本情報入力シート!M378)</f>
        <v/>
      </c>
      <c r="K339" s="768" t="str">
        <f>IF(基本情報入力シート!R378="","",基本情報入力シート!R378)</f>
        <v/>
      </c>
      <c r="L339" s="768" t="str">
        <f>IF(基本情報入力シート!W378="","",基本情報入力シート!W378)</f>
        <v/>
      </c>
      <c r="M339" s="785" t="str">
        <f>IF(基本情報入力シート!X378="","",基本情報入力シート!X378)</f>
        <v/>
      </c>
      <c r="N339" s="797" t="str">
        <f>IF(基本情報入力シート!Y378="","",基本情報入力シート!Y378)</f>
        <v/>
      </c>
      <c r="O339" s="931"/>
      <c r="P339" s="937"/>
      <c r="Q339" s="941"/>
      <c r="R339" s="948" t="str">
        <f>IFERROR(IF(OR('別紙様式3-2（４・５月）'!R341="",'別紙様式3-2（４・５月）'!Z341="ベア加算"),"",P339*VLOOKUP(N339,'【参考】数式用'!$AD$2:$AH$27,MATCH(O339,'【参考】数式用'!$K$4:$N$4,0)+1,0)),"")</f>
        <v/>
      </c>
      <c r="S339" s="951"/>
      <c r="T339" s="955"/>
      <c r="U339" s="960"/>
      <c r="V339" s="965" t="str">
        <f>IFERROR(IF(AND('別紙様式3-2（４・５月）'!O341="",O339&lt;&gt;""),P339,P339*VLOOKUP(AF339,'【参考】数式用4'!$DC$3:$DZ$106,MATCH(N339,'【参考】数式用4'!$DC$2:$DZ$2,0))),"")</f>
        <v/>
      </c>
      <c r="W339" s="972"/>
      <c r="X339" s="937"/>
      <c r="Y339" s="948" t="str">
        <f>IFERROR(IF(OR('別紙様式3-2（４・５月）'!R341="",'別紙様式3-2（４・５月）'!Z341="ベア加算"),"",X339*VLOOKUP(N339,'【参考】数式用'!$AD$2:$AH$27,MATCH(W339,'【参考】数式用'!$K$4:$N$4,0)+1,0)),"")</f>
        <v/>
      </c>
      <c r="Z339" s="948"/>
      <c r="AA339" s="951"/>
      <c r="AB339" s="955"/>
      <c r="AC339" s="996" t="str">
        <f>IFERROR(IF(AND('別紙様式3-2（４・５月）'!O341="",W339&lt;&gt;"",W339&lt;&gt;"―"),X339,X339*VLOOKUP(AG339,'【参考】数式用4'!$DC$3:$DZ$106,MATCH(N339,'【参考】数式用4'!$DC$2:$DZ$2,0))),"")</f>
        <v/>
      </c>
      <c r="AD339" s="998" t="str">
        <f t="shared" si="10"/>
        <v/>
      </c>
      <c r="AE339" s="884" t="str">
        <f t="shared" si="11"/>
        <v/>
      </c>
      <c r="AF339" s="999" t="str">
        <f>IF(O339="","",'別紙様式3-2（４・５月）'!O341&amp;'別紙様式3-2（４・５月）'!P341&amp;'別紙様式3-2（４・５月）'!Q341&amp;"から"&amp;O339)</f>
        <v/>
      </c>
      <c r="AG339" s="999" t="str">
        <f>IF(OR(W339="",W339="―"),"",'別紙様式3-2（４・５月）'!O341&amp;'別紙様式3-2（４・５月）'!P341&amp;'別紙様式3-2（４・５月）'!Q341&amp;"から"&amp;W339)</f>
        <v/>
      </c>
    </row>
    <row r="340" spans="1:33" ht="24.9" customHeight="1">
      <c r="A340" s="894">
        <v>327</v>
      </c>
      <c r="B340" s="742" t="str">
        <f>IF(基本情報入力シート!C379="","",基本情報入力シート!C379)</f>
        <v/>
      </c>
      <c r="C340" s="750"/>
      <c r="D340" s="750"/>
      <c r="E340" s="750"/>
      <c r="F340" s="750"/>
      <c r="G340" s="750"/>
      <c r="H340" s="750"/>
      <c r="I340" s="761"/>
      <c r="J340" s="768" t="str">
        <f>IF(基本情報入力シート!M379="","",基本情報入力シート!M379)</f>
        <v/>
      </c>
      <c r="K340" s="768" t="str">
        <f>IF(基本情報入力シート!R379="","",基本情報入力シート!R379)</f>
        <v/>
      </c>
      <c r="L340" s="768" t="str">
        <f>IF(基本情報入力シート!W379="","",基本情報入力シート!W379)</f>
        <v/>
      </c>
      <c r="M340" s="785" t="str">
        <f>IF(基本情報入力シート!X379="","",基本情報入力シート!X379)</f>
        <v/>
      </c>
      <c r="N340" s="797" t="str">
        <f>IF(基本情報入力シート!Y379="","",基本情報入力シート!Y379)</f>
        <v/>
      </c>
      <c r="O340" s="931"/>
      <c r="P340" s="937"/>
      <c r="Q340" s="941"/>
      <c r="R340" s="948" t="str">
        <f>IFERROR(IF(OR('別紙様式3-2（４・５月）'!R342="",'別紙様式3-2（４・５月）'!Z342="ベア加算"),"",P340*VLOOKUP(N340,'【参考】数式用'!$AD$2:$AH$27,MATCH(O340,'【参考】数式用'!$K$4:$N$4,0)+1,0)),"")</f>
        <v/>
      </c>
      <c r="S340" s="951"/>
      <c r="T340" s="955"/>
      <c r="U340" s="960"/>
      <c r="V340" s="965" t="str">
        <f>IFERROR(IF(AND('別紙様式3-2（４・５月）'!O342="",O340&lt;&gt;""),P340,P340*VLOOKUP(AF340,'【参考】数式用4'!$DC$3:$DZ$106,MATCH(N340,'【参考】数式用4'!$DC$2:$DZ$2,0))),"")</f>
        <v/>
      </c>
      <c r="W340" s="972"/>
      <c r="X340" s="937"/>
      <c r="Y340" s="948" t="str">
        <f>IFERROR(IF(OR('別紙様式3-2（４・５月）'!R342="",'別紙様式3-2（４・５月）'!Z342="ベア加算"),"",X340*VLOOKUP(N340,'【参考】数式用'!$AD$2:$AH$27,MATCH(W340,'【参考】数式用'!$K$4:$N$4,0)+1,0)),"")</f>
        <v/>
      </c>
      <c r="Z340" s="948"/>
      <c r="AA340" s="951"/>
      <c r="AB340" s="955"/>
      <c r="AC340" s="996" t="str">
        <f>IFERROR(IF(AND('別紙様式3-2（４・５月）'!O342="",W340&lt;&gt;"",W340&lt;&gt;"―"),X340,X340*VLOOKUP(AG340,'【参考】数式用4'!$DC$3:$DZ$106,MATCH(N340,'【参考】数式用4'!$DC$2:$DZ$2,0))),"")</f>
        <v/>
      </c>
      <c r="AD340" s="998" t="str">
        <f t="shared" si="10"/>
        <v/>
      </c>
      <c r="AE340" s="884" t="str">
        <f t="shared" si="11"/>
        <v/>
      </c>
      <c r="AF340" s="999" t="str">
        <f>IF(O340="","",'別紙様式3-2（４・５月）'!O342&amp;'別紙様式3-2（４・５月）'!P342&amp;'別紙様式3-2（４・５月）'!Q342&amp;"から"&amp;O340)</f>
        <v/>
      </c>
      <c r="AG340" s="999" t="str">
        <f>IF(OR(W340="",W340="―"),"",'別紙様式3-2（４・５月）'!O342&amp;'別紙様式3-2（４・５月）'!P342&amp;'別紙様式3-2（４・５月）'!Q342&amp;"から"&amp;W340)</f>
        <v/>
      </c>
    </row>
    <row r="341" spans="1:33" ht="24.9" customHeight="1">
      <c r="A341" s="894">
        <v>328</v>
      </c>
      <c r="B341" s="742" t="str">
        <f>IF(基本情報入力シート!C380="","",基本情報入力シート!C380)</f>
        <v/>
      </c>
      <c r="C341" s="750"/>
      <c r="D341" s="750"/>
      <c r="E341" s="750"/>
      <c r="F341" s="750"/>
      <c r="G341" s="750"/>
      <c r="H341" s="750"/>
      <c r="I341" s="761"/>
      <c r="J341" s="768" t="str">
        <f>IF(基本情報入力シート!M380="","",基本情報入力シート!M380)</f>
        <v/>
      </c>
      <c r="K341" s="768" t="str">
        <f>IF(基本情報入力シート!R380="","",基本情報入力シート!R380)</f>
        <v/>
      </c>
      <c r="L341" s="768" t="str">
        <f>IF(基本情報入力シート!W380="","",基本情報入力シート!W380)</f>
        <v/>
      </c>
      <c r="M341" s="785" t="str">
        <f>IF(基本情報入力シート!X380="","",基本情報入力シート!X380)</f>
        <v/>
      </c>
      <c r="N341" s="797" t="str">
        <f>IF(基本情報入力シート!Y380="","",基本情報入力シート!Y380)</f>
        <v/>
      </c>
      <c r="O341" s="931"/>
      <c r="P341" s="937"/>
      <c r="Q341" s="941"/>
      <c r="R341" s="948" t="str">
        <f>IFERROR(IF(OR('別紙様式3-2（４・５月）'!R343="",'別紙様式3-2（４・５月）'!Z343="ベア加算"),"",P341*VLOOKUP(N341,'【参考】数式用'!$AD$2:$AH$27,MATCH(O341,'【参考】数式用'!$K$4:$N$4,0)+1,0)),"")</f>
        <v/>
      </c>
      <c r="S341" s="951"/>
      <c r="T341" s="955"/>
      <c r="U341" s="960"/>
      <c r="V341" s="965" t="str">
        <f>IFERROR(IF(AND('別紙様式3-2（４・５月）'!O343="",O341&lt;&gt;""),P341,P341*VLOOKUP(AF341,'【参考】数式用4'!$DC$3:$DZ$106,MATCH(N341,'【参考】数式用4'!$DC$2:$DZ$2,0))),"")</f>
        <v/>
      </c>
      <c r="W341" s="972"/>
      <c r="X341" s="937"/>
      <c r="Y341" s="948" t="str">
        <f>IFERROR(IF(OR('別紙様式3-2（４・５月）'!R343="",'別紙様式3-2（４・５月）'!Z343="ベア加算"),"",X341*VLOOKUP(N341,'【参考】数式用'!$AD$2:$AH$27,MATCH(W341,'【参考】数式用'!$K$4:$N$4,0)+1,0)),"")</f>
        <v/>
      </c>
      <c r="Z341" s="948"/>
      <c r="AA341" s="951"/>
      <c r="AB341" s="955"/>
      <c r="AC341" s="996" t="str">
        <f>IFERROR(IF(AND('別紙様式3-2（４・５月）'!O343="",W341&lt;&gt;"",W341&lt;&gt;"―"),X341,X341*VLOOKUP(AG341,'【参考】数式用4'!$DC$3:$DZ$106,MATCH(N341,'【参考】数式用4'!$DC$2:$DZ$2,0))),"")</f>
        <v/>
      </c>
      <c r="AD341" s="998" t="str">
        <f t="shared" si="10"/>
        <v/>
      </c>
      <c r="AE341" s="884" t="str">
        <f t="shared" si="11"/>
        <v/>
      </c>
      <c r="AF341" s="999" t="str">
        <f>IF(O341="","",'別紙様式3-2（４・５月）'!O343&amp;'別紙様式3-2（４・５月）'!P343&amp;'別紙様式3-2（４・５月）'!Q343&amp;"から"&amp;O341)</f>
        <v/>
      </c>
      <c r="AG341" s="999" t="str">
        <f>IF(OR(W341="",W341="―"),"",'別紙様式3-2（４・５月）'!O343&amp;'別紙様式3-2（４・５月）'!P343&amp;'別紙様式3-2（４・５月）'!Q343&amp;"から"&amp;W341)</f>
        <v/>
      </c>
    </row>
    <row r="342" spans="1:33" ht="24.9" customHeight="1">
      <c r="A342" s="894">
        <v>329</v>
      </c>
      <c r="B342" s="742" t="str">
        <f>IF(基本情報入力シート!C381="","",基本情報入力シート!C381)</f>
        <v/>
      </c>
      <c r="C342" s="750"/>
      <c r="D342" s="750"/>
      <c r="E342" s="750"/>
      <c r="F342" s="750"/>
      <c r="G342" s="750"/>
      <c r="H342" s="750"/>
      <c r="I342" s="761"/>
      <c r="J342" s="768" t="str">
        <f>IF(基本情報入力シート!M381="","",基本情報入力シート!M381)</f>
        <v/>
      </c>
      <c r="K342" s="768" t="str">
        <f>IF(基本情報入力シート!R381="","",基本情報入力シート!R381)</f>
        <v/>
      </c>
      <c r="L342" s="768" t="str">
        <f>IF(基本情報入力シート!W381="","",基本情報入力シート!W381)</f>
        <v/>
      </c>
      <c r="M342" s="785" t="str">
        <f>IF(基本情報入力シート!X381="","",基本情報入力シート!X381)</f>
        <v/>
      </c>
      <c r="N342" s="797" t="str">
        <f>IF(基本情報入力シート!Y381="","",基本情報入力シート!Y381)</f>
        <v/>
      </c>
      <c r="O342" s="931"/>
      <c r="P342" s="937"/>
      <c r="Q342" s="941"/>
      <c r="R342" s="948" t="str">
        <f>IFERROR(IF(OR('別紙様式3-2（４・５月）'!R344="",'別紙様式3-2（４・５月）'!Z344="ベア加算"),"",P342*VLOOKUP(N342,'【参考】数式用'!$AD$2:$AH$27,MATCH(O342,'【参考】数式用'!$K$4:$N$4,0)+1,0)),"")</f>
        <v/>
      </c>
      <c r="S342" s="951"/>
      <c r="T342" s="955"/>
      <c r="U342" s="960"/>
      <c r="V342" s="965" t="str">
        <f>IFERROR(IF(AND('別紙様式3-2（４・５月）'!O344="",O342&lt;&gt;""),P342,P342*VLOOKUP(AF342,'【参考】数式用4'!$DC$3:$DZ$106,MATCH(N342,'【参考】数式用4'!$DC$2:$DZ$2,0))),"")</f>
        <v/>
      </c>
      <c r="W342" s="972"/>
      <c r="X342" s="937"/>
      <c r="Y342" s="948" t="str">
        <f>IFERROR(IF(OR('別紙様式3-2（４・５月）'!R344="",'別紙様式3-2（４・５月）'!Z344="ベア加算"),"",X342*VLOOKUP(N342,'【参考】数式用'!$AD$2:$AH$27,MATCH(W342,'【参考】数式用'!$K$4:$N$4,0)+1,0)),"")</f>
        <v/>
      </c>
      <c r="Z342" s="948"/>
      <c r="AA342" s="951"/>
      <c r="AB342" s="955"/>
      <c r="AC342" s="996" t="str">
        <f>IFERROR(IF(AND('別紙様式3-2（４・５月）'!O344="",W342&lt;&gt;"",W342&lt;&gt;"―"),X342,X342*VLOOKUP(AG342,'【参考】数式用4'!$DC$3:$DZ$106,MATCH(N342,'【参考】数式用4'!$DC$2:$DZ$2,0))),"")</f>
        <v/>
      </c>
      <c r="AD342" s="998" t="str">
        <f t="shared" si="10"/>
        <v/>
      </c>
      <c r="AE342" s="884" t="str">
        <f t="shared" si="11"/>
        <v/>
      </c>
      <c r="AF342" s="999" t="str">
        <f>IF(O342="","",'別紙様式3-2（４・５月）'!O344&amp;'別紙様式3-2（４・５月）'!P344&amp;'別紙様式3-2（４・５月）'!Q344&amp;"から"&amp;O342)</f>
        <v/>
      </c>
      <c r="AG342" s="999" t="str">
        <f>IF(OR(W342="",W342="―"),"",'別紙様式3-2（４・５月）'!O344&amp;'別紙様式3-2（４・５月）'!P344&amp;'別紙様式3-2（４・５月）'!Q344&amp;"から"&amp;W342)</f>
        <v/>
      </c>
    </row>
    <row r="343" spans="1:33" ht="24.9" customHeight="1">
      <c r="A343" s="894">
        <v>330</v>
      </c>
      <c r="B343" s="742" t="str">
        <f>IF(基本情報入力シート!C382="","",基本情報入力シート!C382)</f>
        <v/>
      </c>
      <c r="C343" s="750"/>
      <c r="D343" s="750"/>
      <c r="E343" s="750"/>
      <c r="F343" s="750"/>
      <c r="G343" s="750"/>
      <c r="H343" s="750"/>
      <c r="I343" s="761"/>
      <c r="J343" s="768" t="str">
        <f>IF(基本情報入力シート!M382="","",基本情報入力シート!M382)</f>
        <v/>
      </c>
      <c r="K343" s="768" t="str">
        <f>IF(基本情報入力シート!R382="","",基本情報入力シート!R382)</f>
        <v/>
      </c>
      <c r="L343" s="768" t="str">
        <f>IF(基本情報入力シート!W382="","",基本情報入力シート!W382)</f>
        <v/>
      </c>
      <c r="M343" s="785" t="str">
        <f>IF(基本情報入力シート!X382="","",基本情報入力シート!X382)</f>
        <v/>
      </c>
      <c r="N343" s="797" t="str">
        <f>IF(基本情報入力シート!Y382="","",基本情報入力シート!Y382)</f>
        <v/>
      </c>
      <c r="O343" s="931"/>
      <c r="P343" s="937"/>
      <c r="Q343" s="941"/>
      <c r="R343" s="948" t="str">
        <f>IFERROR(IF(OR('別紙様式3-2（４・５月）'!R345="",'別紙様式3-2（４・５月）'!Z345="ベア加算"),"",P343*VLOOKUP(N343,'【参考】数式用'!$AD$2:$AH$27,MATCH(O343,'【参考】数式用'!$K$4:$N$4,0)+1,0)),"")</f>
        <v/>
      </c>
      <c r="S343" s="951"/>
      <c r="T343" s="955"/>
      <c r="U343" s="960"/>
      <c r="V343" s="965" t="str">
        <f>IFERROR(IF(AND('別紙様式3-2（４・５月）'!O345="",O343&lt;&gt;""),P343,P343*VLOOKUP(AF343,'【参考】数式用4'!$DC$3:$DZ$106,MATCH(N343,'【参考】数式用4'!$DC$2:$DZ$2,0))),"")</f>
        <v/>
      </c>
      <c r="W343" s="972"/>
      <c r="X343" s="937"/>
      <c r="Y343" s="948" t="str">
        <f>IFERROR(IF(OR('別紙様式3-2（４・５月）'!R345="",'別紙様式3-2（４・５月）'!Z345="ベア加算"),"",X343*VLOOKUP(N343,'【参考】数式用'!$AD$2:$AH$27,MATCH(W343,'【参考】数式用'!$K$4:$N$4,0)+1,0)),"")</f>
        <v/>
      </c>
      <c r="Z343" s="948"/>
      <c r="AA343" s="951"/>
      <c r="AB343" s="955"/>
      <c r="AC343" s="996" t="str">
        <f>IFERROR(IF(AND('別紙様式3-2（４・５月）'!O345="",W343&lt;&gt;"",W343&lt;&gt;"―"),X343,X343*VLOOKUP(AG343,'【参考】数式用4'!$DC$3:$DZ$106,MATCH(N343,'【参考】数式用4'!$DC$2:$DZ$2,0))),"")</f>
        <v/>
      </c>
      <c r="AD343" s="998" t="str">
        <f t="shared" si="10"/>
        <v/>
      </c>
      <c r="AE343" s="884" t="str">
        <f t="shared" si="11"/>
        <v/>
      </c>
      <c r="AF343" s="999" t="str">
        <f>IF(O343="","",'別紙様式3-2（４・５月）'!O345&amp;'別紙様式3-2（４・５月）'!P345&amp;'別紙様式3-2（４・５月）'!Q345&amp;"から"&amp;O343)</f>
        <v/>
      </c>
      <c r="AG343" s="999" t="str">
        <f>IF(OR(W343="",W343="―"),"",'別紙様式3-2（４・５月）'!O345&amp;'別紙様式3-2（４・５月）'!P345&amp;'別紙様式3-2（４・５月）'!Q345&amp;"から"&amp;W343)</f>
        <v/>
      </c>
    </row>
    <row r="344" spans="1:33" ht="24.9" customHeight="1">
      <c r="A344" s="894">
        <v>331</v>
      </c>
      <c r="B344" s="742" t="str">
        <f>IF(基本情報入力シート!C383="","",基本情報入力シート!C383)</f>
        <v/>
      </c>
      <c r="C344" s="750"/>
      <c r="D344" s="750"/>
      <c r="E344" s="750"/>
      <c r="F344" s="750"/>
      <c r="G344" s="750"/>
      <c r="H344" s="750"/>
      <c r="I344" s="761"/>
      <c r="J344" s="768" t="str">
        <f>IF(基本情報入力シート!M383="","",基本情報入力シート!M383)</f>
        <v/>
      </c>
      <c r="K344" s="768" t="str">
        <f>IF(基本情報入力シート!R383="","",基本情報入力シート!R383)</f>
        <v/>
      </c>
      <c r="L344" s="768" t="str">
        <f>IF(基本情報入力シート!W383="","",基本情報入力シート!W383)</f>
        <v/>
      </c>
      <c r="M344" s="785" t="str">
        <f>IF(基本情報入力シート!X383="","",基本情報入力シート!X383)</f>
        <v/>
      </c>
      <c r="N344" s="797" t="str">
        <f>IF(基本情報入力シート!Y383="","",基本情報入力シート!Y383)</f>
        <v/>
      </c>
      <c r="O344" s="931"/>
      <c r="P344" s="937"/>
      <c r="Q344" s="941"/>
      <c r="R344" s="948" t="str">
        <f>IFERROR(IF(OR('別紙様式3-2（４・５月）'!R346="",'別紙様式3-2（４・５月）'!Z346="ベア加算"),"",P344*VLOOKUP(N344,'【参考】数式用'!$AD$2:$AH$27,MATCH(O344,'【参考】数式用'!$K$4:$N$4,0)+1,0)),"")</f>
        <v/>
      </c>
      <c r="S344" s="951"/>
      <c r="T344" s="955"/>
      <c r="U344" s="960"/>
      <c r="V344" s="965" t="str">
        <f>IFERROR(IF(AND('別紙様式3-2（４・５月）'!O346="",O344&lt;&gt;""),P344,P344*VLOOKUP(AF344,'【参考】数式用4'!$DC$3:$DZ$106,MATCH(N344,'【参考】数式用4'!$DC$2:$DZ$2,0))),"")</f>
        <v/>
      </c>
      <c r="W344" s="972"/>
      <c r="X344" s="937"/>
      <c r="Y344" s="948" t="str">
        <f>IFERROR(IF(OR('別紙様式3-2（４・５月）'!R346="",'別紙様式3-2（４・５月）'!Z346="ベア加算"),"",X344*VLOOKUP(N344,'【参考】数式用'!$AD$2:$AH$27,MATCH(W344,'【参考】数式用'!$K$4:$N$4,0)+1,0)),"")</f>
        <v/>
      </c>
      <c r="Z344" s="948"/>
      <c r="AA344" s="951"/>
      <c r="AB344" s="955"/>
      <c r="AC344" s="996" t="str">
        <f>IFERROR(IF(AND('別紙様式3-2（４・５月）'!O346="",W344&lt;&gt;"",W344&lt;&gt;"―"),X344,X344*VLOOKUP(AG344,'【参考】数式用4'!$DC$3:$DZ$106,MATCH(N344,'【参考】数式用4'!$DC$2:$DZ$2,0))),"")</f>
        <v/>
      </c>
      <c r="AD344" s="998" t="str">
        <f t="shared" si="10"/>
        <v/>
      </c>
      <c r="AE344" s="884" t="str">
        <f t="shared" si="11"/>
        <v/>
      </c>
      <c r="AF344" s="999" t="str">
        <f>IF(O344="","",'別紙様式3-2（４・５月）'!O346&amp;'別紙様式3-2（４・５月）'!P346&amp;'別紙様式3-2（４・５月）'!Q346&amp;"から"&amp;O344)</f>
        <v/>
      </c>
      <c r="AG344" s="999" t="str">
        <f>IF(OR(W344="",W344="―"),"",'別紙様式3-2（４・５月）'!O346&amp;'別紙様式3-2（４・５月）'!P346&amp;'別紙様式3-2（４・５月）'!Q346&amp;"から"&amp;W344)</f>
        <v/>
      </c>
    </row>
    <row r="345" spans="1:33" ht="24.9" customHeight="1">
      <c r="A345" s="894">
        <v>332</v>
      </c>
      <c r="B345" s="742" t="str">
        <f>IF(基本情報入力シート!C384="","",基本情報入力シート!C384)</f>
        <v/>
      </c>
      <c r="C345" s="750"/>
      <c r="D345" s="750"/>
      <c r="E345" s="750"/>
      <c r="F345" s="750"/>
      <c r="G345" s="750"/>
      <c r="H345" s="750"/>
      <c r="I345" s="761"/>
      <c r="J345" s="768" t="str">
        <f>IF(基本情報入力シート!M384="","",基本情報入力シート!M384)</f>
        <v/>
      </c>
      <c r="K345" s="768" t="str">
        <f>IF(基本情報入力シート!R384="","",基本情報入力シート!R384)</f>
        <v/>
      </c>
      <c r="L345" s="768" t="str">
        <f>IF(基本情報入力シート!W384="","",基本情報入力シート!W384)</f>
        <v/>
      </c>
      <c r="M345" s="785" t="str">
        <f>IF(基本情報入力シート!X384="","",基本情報入力シート!X384)</f>
        <v/>
      </c>
      <c r="N345" s="797" t="str">
        <f>IF(基本情報入力シート!Y384="","",基本情報入力シート!Y384)</f>
        <v/>
      </c>
      <c r="O345" s="931"/>
      <c r="P345" s="937"/>
      <c r="Q345" s="941"/>
      <c r="R345" s="948" t="str">
        <f>IFERROR(IF(OR('別紙様式3-2（４・５月）'!R347="",'別紙様式3-2（４・５月）'!Z347="ベア加算"),"",P345*VLOOKUP(N345,'【参考】数式用'!$AD$2:$AH$27,MATCH(O345,'【参考】数式用'!$K$4:$N$4,0)+1,0)),"")</f>
        <v/>
      </c>
      <c r="S345" s="951"/>
      <c r="T345" s="955"/>
      <c r="U345" s="960"/>
      <c r="V345" s="965" t="str">
        <f>IFERROR(IF(AND('別紙様式3-2（４・５月）'!O347="",O345&lt;&gt;""),P345,P345*VLOOKUP(AF345,'【参考】数式用4'!$DC$3:$DZ$106,MATCH(N345,'【参考】数式用4'!$DC$2:$DZ$2,0))),"")</f>
        <v/>
      </c>
      <c r="W345" s="972"/>
      <c r="X345" s="937"/>
      <c r="Y345" s="948" t="str">
        <f>IFERROR(IF(OR('別紙様式3-2（４・５月）'!R347="",'別紙様式3-2（４・５月）'!Z347="ベア加算"),"",X345*VLOOKUP(N345,'【参考】数式用'!$AD$2:$AH$27,MATCH(W345,'【参考】数式用'!$K$4:$N$4,0)+1,0)),"")</f>
        <v/>
      </c>
      <c r="Z345" s="948"/>
      <c r="AA345" s="951"/>
      <c r="AB345" s="955"/>
      <c r="AC345" s="996" t="str">
        <f>IFERROR(IF(AND('別紙様式3-2（４・５月）'!O347="",W345&lt;&gt;"",W345&lt;&gt;"―"),X345,X345*VLOOKUP(AG345,'【参考】数式用4'!$DC$3:$DZ$106,MATCH(N345,'【参考】数式用4'!$DC$2:$DZ$2,0))),"")</f>
        <v/>
      </c>
      <c r="AD345" s="998" t="str">
        <f t="shared" si="10"/>
        <v/>
      </c>
      <c r="AE345" s="884" t="str">
        <f t="shared" si="11"/>
        <v/>
      </c>
      <c r="AF345" s="999" t="str">
        <f>IF(O345="","",'別紙様式3-2（４・５月）'!O347&amp;'別紙様式3-2（４・５月）'!P347&amp;'別紙様式3-2（４・５月）'!Q347&amp;"から"&amp;O345)</f>
        <v/>
      </c>
      <c r="AG345" s="999" t="str">
        <f>IF(OR(W345="",W345="―"),"",'別紙様式3-2（４・５月）'!O347&amp;'別紙様式3-2（４・５月）'!P347&amp;'別紙様式3-2（４・５月）'!Q347&amp;"から"&amp;W345)</f>
        <v/>
      </c>
    </row>
    <row r="346" spans="1:33" ht="24.9" customHeight="1">
      <c r="A346" s="894">
        <v>333</v>
      </c>
      <c r="B346" s="742" t="str">
        <f>IF(基本情報入力シート!C385="","",基本情報入力シート!C385)</f>
        <v/>
      </c>
      <c r="C346" s="750"/>
      <c r="D346" s="750"/>
      <c r="E346" s="750"/>
      <c r="F346" s="750"/>
      <c r="G346" s="750"/>
      <c r="H346" s="750"/>
      <c r="I346" s="761"/>
      <c r="J346" s="768" t="str">
        <f>IF(基本情報入力シート!M385="","",基本情報入力シート!M385)</f>
        <v/>
      </c>
      <c r="K346" s="768" t="str">
        <f>IF(基本情報入力シート!R385="","",基本情報入力シート!R385)</f>
        <v/>
      </c>
      <c r="L346" s="768" t="str">
        <f>IF(基本情報入力シート!W385="","",基本情報入力シート!W385)</f>
        <v/>
      </c>
      <c r="M346" s="785" t="str">
        <f>IF(基本情報入力シート!X385="","",基本情報入力シート!X385)</f>
        <v/>
      </c>
      <c r="N346" s="797" t="str">
        <f>IF(基本情報入力シート!Y385="","",基本情報入力シート!Y385)</f>
        <v/>
      </c>
      <c r="O346" s="931"/>
      <c r="P346" s="937"/>
      <c r="Q346" s="941"/>
      <c r="R346" s="948" t="str">
        <f>IFERROR(IF(OR('別紙様式3-2（４・５月）'!R348="",'別紙様式3-2（４・５月）'!Z348="ベア加算"),"",P346*VLOOKUP(N346,'【参考】数式用'!$AD$2:$AH$27,MATCH(O346,'【参考】数式用'!$K$4:$N$4,0)+1,0)),"")</f>
        <v/>
      </c>
      <c r="S346" s="951"/>
      <c r="T346" s="955"/>
      <c r="U346" s="960"/>
      <c r="V346" s="965" t="str">
        <f>IFERROR(IF(AND('別紙様式3-2（４・５月）'!O348="",O346&lt;&gt;""),P346,P346*VLOOKUP(AF346,'【参考】数式用4'!$DC$3:$DZ$106,MATCH(N346,'【参考】数式用4'!$DC$2:$DZ$2,0))),"")</f>
        <v/>
      </c>
      <c r="W346" s="972"/>
      <c r="X346" s="937"/>
      <c r="Y346" s="948" t="str">
        <f>IFERROR(IF(OR('別紙様式3-2（４・５月）'!R348="",'別紙様式3-2（４・５月）'!Z348="ベア加算"),"",X346*VLOOKUP(N346,'【参考】数式用'!$AD$2:$AH$27,MATCH(W346,'【参考】数式用'!$K$4:$N$4,0)+1,0)),"")</f>
        <v/>
      </c>
      <c r="Z346" s="948"/>
      <c r="AA346" s="951"/>
      <c r="AB346" s="955"/>
      <c r="AC346" s="996" t="str">
        <f>IFERROR(IF(AND('別紙様式3-2（４・５月）'!O348="",W346&lt;&gt;"",W346&lt;&gt;"―"),X346,X346*VLOOKUP(AG346,'【参考】数式用4'!$DC$3:$DZ$106,MATCH(N346,'【参考】数式用4'!$DC$2:$DZ$2,0))),"")</f>
        <v/>
      </c>
      <c r="AD346" s="998" t="str">
        <f t="shared" si="10"/>
        <v/>
      </c>
      <c r="AE346" s="884" t="str">
        <f t="shared" si="11"/>
        <v/>
      </c>
      <c r="AF346" s="999" t="str">
        <f>IF(O346="","",'別紙様式3-2（４・５月）'!O348&amp;'別紙様式3-2（４・５月）'!P348&amp;'別紙様式3-2（４・５月）'!Q348&amp;"から"&amp;O346)</f>
        <v/>
      </c>
      <c r="AG346" s="999" t="str">
        <f>IF(OR(W346="",W346="―"),"",'別紙様式3-2（４・５月）'!O348&amp;'別紙様式3-2（４・５月）'!P348&amp;'別紙様式3-2（４・５月）'!Q348&amp;"から"&amp;W346)</f>
        <v/>
      </c>
    </row>
    <row r="347" spans="1:33" ht="24.9" customHeight="1">
      <c r="A347" s="894">
        <v>334</v>
      </c>
      <c r="B347" s="742" t="str">
        <f>IF(基本情報入力シート!C386="","",基本情報入力シート!C386)</f>
        <v/>
      </c>
      <c r="C347" s="750"/>
      <c r="D347" s="750"/>
      <c r="E347" s="750"/>
      <c r="F347" s="750"/>
      <c r="G347" s="750"/>
      <c r="H347" s="750"/>
      <c r="I347" s="761"/>
      <c r="J347" s="768" t="str">
        <f>IF(基本情報入力シート!M386="","",基本情報入力シート!M386)</f>
        <v/>
      </c>
      <c r="K347" s="768" t="str">
        <f>IF(基本情報入力シート!R386="","",基本情報入力シート!R386)</f>
        <v/>
      </c>
      <c r="L347" s="768" t="str">
        <f>IF(基本情報入力シート!W386="","",基本情報入力シート!W386)</f>
        <v/>
      </c>
      <c r="M347" s="785" t="str">
        <f>IF(基本情報入力シート!X386="","",基本情報入力シート!X386)</f>
        <v/>
      </c>
      <c r="N347" s="797" t="str">
        <f>IF(基本情報入力シート!Y386="","",基本情報入力シート!Y386)</f>
        <v/>
      </c>
      <c r="O347" s="931"/>
      <c r="P347" s="937"/>
      <c r="Q347" s="941"/>
      <c r="R347" s="948" t="str">
        <f>IFERROR(IF(OR('別紙様式3-2（４・５月）'!R349="",'別紙様式3-2（４・５月）'!Z349="ベア加算"),"",P347*VLOOKUP(N347,'【参考】数式用'!$AD$2:$AH$27,MATCH(O347,'【参考】数式用'!$K$4:$N$4,0)+1,0)),"")</f>
        <v/>
      </c>
      <c r="S347" s="951"/>
      <c r="T347" s="955"/>
      <c r="U347" s="960"/>
      <c r="V347" s="965" t="str">
        <f>IFERROR(IF(AND('別紙様式3-2（４・５月）'!O349="",O347&lt;&gt;""),P347,P347*VLOOKUP(AF347,'【参考】数式用4'!$DC$3:$DZ$106,MATCH(N347,'【参考】数式用4'!$DC$2:$DZ$2,0))),"")</f>
        <v/>
      </c>
      <c r="W347" s="972"/>
      <c r="X347" s="937"/>
      <c r="Y347" s="948" t="str">
        <f>IFERROR(IF(OR('別紙様式3-2（４・５月）'!R349="",'別紙様式3-2（４・５月）'!Z349="ベア加算"),"",X347*VLOOKUP(N347,'【参考】数式用'!$AD$2:$AH$27,MATCH(W347,'【参考】数式用'!$K$4:$N$4,0)+1,0)),"")</f>
        <v/>
      </c>
      <c r="Z347" s="948"/>
      <c r="AA347" s="951"/>
      <c r="AB347" s="955"/>
      <c r="AC347" s="996" t="str">
        <f>IFERROR(IF(AND('別紙様式3-2（４・５月）'!O349="",W347&lt;&gt;"",W347&lt;&gt;"―"),X347,X347*VLOOKUP(AG347,'【参考】数式用4'!$DC$3:$DZ$106,MATCH(N347,'【参考】数式用4'!$DC$2:$DZ$2,0))),"")</f>
        <v/>
      </c>
      <c r="AD347" s="998" t="str">
        <f t="shared" si="10"/>
        <v/>
      </c>
      <c r="AE347" s="884" t="str">
        <f t="shared" si="11"/>
        <v/>
      </c>
      <c r="AF347" s="999" t="str">
        <f>IF(O347="","",'別紙様式3-2（４・５月）'!O349&amp;'別紙様式3-2（４・５月）'!P349&amp;'別紙様式3-2（４・５月）'!Q349&amp;"から"&amp;O347)</f>
        <v/>
      </c>
      <c r="AG347" s="999" t="str">
        <f>IF(OR(W347="",W347="―"),"",'別紙様式3-2（４・５月）'!O349&amp;'別紙様式3-2（４・５月）'!P349&amp;'別紙様式3-2（４・５月）'!Q349&amp;"から"&amp;W347)</f>
        <v/>
      </c>
    </row>
    <row r="348" spans="1:33" ht="24.9" customHeight="1">
      <c r="A348" s="894">
        <v>335</v>
      </c>
      <c r="B348" s="742" t="str">
        <f>IF(基本情報入力シート!C387="","",基本情報入力シート!C387)</f>
        <v/>
      </c>
      <c r="C348" s="750"/>
      <c r="D348" s="750"/>
      <c r="E348" s="750"/>
      <c r="F348" s="750"/>
      <c r="G348" s="750"/>
      <c r="H348" s="750"/>
      <c r="I348" s="761"/>
      <c r="J348" s="768" t="str">
        <f>IF(基本情報入力シート!M387="","",基本情報入力シート!M387)</f>
        <v/>
      </c>
      <c r="K348" s="768" t="str">
        <f>IF(基本情報入力シート!R387="","",基本情報入力シート!R387)</f>
        <v/>
      </c>
      <c r="L348" s="768" t="str">
        <f>IF(基本情報入力シート!W387="","",基本情報入力シート!W387)</f>
        <v/>
      </c>
      <c r="M348" s="785" t="str">
        <f>IF(基本情報入力シート!X387="","",基本情報入力シート!X387)</f>
        <v/>
      </c>
      <c r="N348" s="797" t="str">
        <f>IF(基本情報入力シート!Y387="","",基本情報入力シート!Y387)</f>
        <v/>
      </c>
      <c r="O348" s="931"/>
      <c r="P348" s="937"/>
      <c r="Q348" s="941"/>
      <c r="R348" s="948" t="str">
        <f>IFERROR(IF(OR('別紙様式3-2（４・５月）'!R350="",'別紙様式3-2（４・５月）'!Z350="ベア加算"),"",P348*VLOOKUP(N348,'【参考】数式用'!$AD$2:$AH$27,MATCH(O348,'【参考】数式用'!$K$4:$N$4,0)+1,0)),"")</f>
        <v/>
      </c>
      <c r="S348" s="951"/>
      <c r="T348" s="955"/>
      <c r="U348" s="960"/>
      <c r="V348" s="965" t="str">
        <f>IFERROR(IF(AND('別紙様式3-2（４・５月）'!O350="",O348&lt;&gt;""),P348,P348*VLOOKUP(AF348,'【参考】数式用4'!$DC$3:$DZ$106,MATCH(N348,'【参考】数式用4'!$DC$2:$DZ$2,0))),"")</f>
        <v/>
      </c>
      <c r="W348" s="972"/>
      <c r="X348" s="937"/>
      <c r="Y348" s="948" t="str">
        <f>IFERROR(IF(OR('別紙様式3-2（４・５月）'!R350="",'別紙様式3-2（４・５月）'!Z350="ベア加算"),"",X348*VLOOKUP(N348,'【参考】数式用'!$AD$2:$AH$27,MATCH(W348,'【参考】数式用'!$K$4:$N$4,0)+1,0)),"")</f>
        <v/>
      </c>
      <c r="Z348" s="948"/>
      <c r="AA348" s="951"/>
      <c r="AB348" s="955"/>
      <c r="AC348" s="996" t="str">
        <f>IFERROR(IF(AND('別紙様式3-2（４・５月）'!O350="",W348&lt;&gt;"",W348&lt;&gt;"―"),X348,X348*VLOOKUP(AG348,'【参考】数式用4'!$DC$3:$DZ$106,MATCH(N348,'【参考】数式用4'!$DC$2:$DZ$2,0))),"")</f>
        <v/>
      </c>
      <c r="AD348" s="998" t="str">
        <f t="shared" si="10"/>
        <v/>
      </c>
      <c r="AE348" s="884" t="str">
        <f t="shared" si="11"/>
        <v/>
      </c>
      <c r="AF348" s="999" t="str">
        <f>IF(O348="","",'別紙様式3-2（４・５月）'!O350&amp;'別紙様式3-2（４・５月）'!P350&amp;'別紙様式3-2（４・５月）'!Q350&amp;"から"&amp;O348)</f>
        <v/>
      </c>
      <c r="AG348" s="999" t="str">
        <f>IF(OR(W348="",W348="―"),"",'別紙様式3-2（４・５月）'!O350&amp;'別紙様式3-2（４・５月）'!P350&amp;'別紙様式3-2（４・５月）'!Q350&amp;"から"&amp;W348)</f>
        <v/>
      </c>
    </row>
    <row r="349" spans="1:33" ht="24.9" customHeight="1">
      <c r="A349" s="894">
        <v>336</v>
      </c>
      <c r="B349" s="742" t="str">
        <f>IF(基本情報入力シート!C388="","",基本情報入力シート!C388)</f>
        <v/>
      </c>
      <c r="C349" s="750"/>
      <c r="D349" s="750"/>
      <c r="E349" s="750"/>
      <c r="F349" s="750"/>
      <c r="G349" s="750"/>
      <c r="H349" s="750"/>
      <c r="I349" s="761"/>
      <c r="J349" s="768" t="str">
        <f>IF(基本情報入力シート!M388="","",基本情報入力シート!M388)</f>
        <v/>
      </c>
      <c r="K349" s="768" t="str">
        <f>IF(基本情報入力シート!R388="","",基本情報入力シート!R388)</f>
        <v/>
      </c>
      <c r="L349" s="768" t="str">
        <f>IF(基本情報入力シート!W388="","",基本情報入力シート!W388)</f>
        <v/>
      </c>
      <c r="M349" s="785" t="str">
        <f>IF(基本情報入力シート!X388="","",基本情報入力シート!X388)</f>
        <v/>
      </c>
      <c r="N349" s="797" t="str">
        <f>IF(基本情報入力シート!Y388="","",基本情報入力シート!Y388)</f>
        <v/>
      </c>
      <c r="O349" s="931"/>
      <c r="P349" s="937"/>
      <c r="Q349" s="941"/>
      <c r="R349" s="948" t="str">
        <f>IFERROR(IF(OR('別紙様式3-2（４・５月）'!R351="",'別紙様式3-2（４・５月）'!Z351="ベア加算"),"",P349*VLOOKUP(N349,'【参考】数式用'!$AD$2:$AH$27,MATCH(O349,'【参考】数式用'!$K$4:$N$4,0)+1,0)),"")</f>
        <v/>
      </c>
      <c r="S349" s="951"/>
      <c r="T349" s="955"/>
      <c r="U349" s="960"/>
      <c r="V349" s="965" t="str">
        <f>IFERROR(IF(AND('別紙様式3-2（４・５月）'!O351="",O349&lt;&gt;""),P349,P349*VLOOKUP(AF349,'【参考】数式用4'!$DC$3:$DZ$106,MATCH(N349,'【参考】数式用4'!$DC$2:$DZ$2,0))),"")</f>
        <v/>
      </c>
      <c r="W349" s="972"/>
      <c r="X349" s="937"/>
      <c r="Y349" s="948" t="str">
        <f>IFERROR(IF(OR('別紙様式3-2（４・５月）'!R351="",'別紙様式3-2（４・５月）'!Z351="ベア加算"),"",X349*VLOOKUP(N349,'【参考】数式用'!$AD$2:$AH$27,MATCH(W349,'【参考】数式用'!$K$4:$N$4,0)+1,0)),"")</f>
        <v/>
      </c>
      <c r="Z349" s="948"/>
      <c r="AA349" s="951"/>
      <c r="AB349" s="955"/>
      <c r="AC349" s="996" t="str">
        <f>IFERROR(IF(AND('別紙様式3-2（４・５月）'!O351="",W349&lt;&gt;"",W349&lt;&gt;"―"),X349,X349*VLOOKUP(AG349,'【参考】数式用4'!$DC$3:$DZ$106,MATCH(N349,'【参考】数式用4'!$DC$2:$DZ$2,0))),"")</f>
        <v/>
      </c>
      <c r="AD349" s="998" t="str">
        <f t="shared" si="10"/>
        <v/>
      </c>
      <c r="AE349" s="884" t="str">
        <f t="shared" si="11"/>
        <v/>
      </c>
      <c r="AF349" s="999" t="str">
        <f>IF(O349="","",'別紙様式3-2（４・５月）'!O351&amp;'別紙様式3-2（４・５月）'!P351&amp;'別紙様式3-2（４・５月）'!Q351&amp;"から"&amp;O349)</f>
        <v/>
      </c>
      <c r="AG349" s="999" t="str">
        <f>IF(OR(W349="",W349="―"),"",'別紙様式3-2（４・５月）'!O351&amp;'別紙様式3-2（４・５月）'!P351&amp;'別紙様式3-2（４・５月）'!Q351&amp;"から"&amp;W349)</f>
        <v/>
      </c>
    </row>
    <row r="350" spans="1:33" ht="24.9" customHeight="1">
      <c r="A350" s="894">
        <v>337</v>
      </c>
      <c r="B350" s="742" t="str">
        <f>IF(基本情報入力シート!C389="","",基本情報入力シート!C389)</f>
        <v/>
      </c>
      <c r="C350" s="750"/>
      <c r="D350" s="750"/>
      <c r="E350" s="750"/>
      <c r="F350" s="750"/>
      <c r="G350" s="750"/>
      <c r="H350" s="750"/>
      <c r="I350" s="761"/>
      <c r="J350" s="768" t="str">
        <f>IF(基本情報入力シート!M389="","",基本情報入力シート!M389)</f>
        <v/>
      </c>
      <c r="K350" s="768" t="str">
        <f>IF(基本情報入力シート!R389="","",基本情報入力シート!R389)</f>
        <v/>
      </c>
      <c r="L350" s="768" t="str">
        <f>IF(基本情報入力シート!W389="","",基本情報入力シート!W389)</f>
        <v/>
      </c>
      <c r="M350" s="785" t="str">
        <f>IF(基本情報入力シート!X389="","",基本情報入力シート!X389)</f>
        <v/>
      </c>
      <c r="N350" s="797" t="str">
        <f>IF(基本情報入力シート!Y389="","",基本情報入力シート!Y389)</f>
        <v/>
      </c>
      <c r="O350" s="931"/>
      <c r="P350" s="937"/>
      <c r="Q350" s="941"/>
      <c r="R350" s="948" t="str">
        <f>IFERROR(IF(OR('別紙様式3-2（４・５月）'!R352="",'別紙様式3-2（４・５月）'!Z352="ベア加算"),"",P350*VLOOKUP(N350,'【参考】数式用'!$AD$2:$AH$27,MATCH(O350,'【参考】数式用'!$K$4:$N$4,0)+1,0)),"")</f>
        <v/>
      </c>
      <c r="S350" s="951"/>
      <c r="T350" s="955"/>
      <c r="U350" s="960"/>
      <c r="V350" s="965" t="str">
        <f>IFERROR(IF(AND('別紙様式3-2（４・５月）'!O352="",O350&lt;&gt;""),P350,P350*VLOOKUP(AF350,'【参考】数式用4'!$DC$3:$DZ$106,MATCH(N350,'【参考】数式用4'!$DC$2:$DZ$2,0))),"")</f>
        <v/>
      </c>
      <c r="W350" s="972"/>
      <c r="X350" s="937"/>
      <c r="Y350" s="948" t="str">
        <f>IFERROR(IF(OR('別紙様式3-2（４・５月）'!R352="",'別紙様式3-2（４・５月）'!Z352="ベア加算"),"",X350*VLOOKUP(N350,'【参考】数式用'!$AD$2:$AH$27,MATCH(W350,'【参考】数式用'!$K$4:$N$4,0)+1,0)),"")</f>
        <v/>
      </c>
      <c r="Z350" s="948"/>
      <c r="AA350" s="951"/>
      <c r="AB350" s="955"/>
      <c r="AC350" s="996" t="str">
        <f>IFERROR(IF(AND('別紙様式3-2（４・５月）'!O352="",W350&lt;&gt;"",W350&lt;&gt;"―"),X350,X350*VLOOKUP(AG350,'【参考】数式用4'!$DC$3:$DZ$106,MATCH(N350,'【参考】数式用4'!$DC$2:$DZ$2,0))),"")</f>
        <v/>
      </c>
      <c r="AD350" s="998" t="str">
        <f t="shared" si="10"/>
        <v/>
      </c>
      <c r="AE350" s="884" t="str">
        <f t="shared" si="11"/>
        <v/>
      </c>
      <c r="AF350" s="999" t="str">
        <f>IF(O350="","",'別紙様式3-2（４・５月）'!O352&amp;'別紙様式3-2（４・５月）'!P352&amp;'別紙様式3-2（４・５月）'!Q352&amp;"から"&amp;O350)</f>
        <v/>
      </c>
      <c r="AG350" s="999" t="str">
        <f>IF(OR(W350="",W350="―"),"",'別紙様式3-2（４・５月）'!O352&amp;'別紙様式3-2（４・５月）'!P352&amp;'別紙様式3-2（４・５月）'!Q352&amp;"から"&amp;W350)</f>
        <v/>
      </c>
    </row>
    <row r="351" spans="1:33" ht="24.9" customHeight="1">
      <c r="A351" s="894">
        <v>338</v>
      </c>
      <c r="B351" s="742" t="str">
        <f>IF(基本情報入力シート!C390="","",基本情報入力シート!C390)</f>
        <v/>
      </c>
      <c r="C351" s="750"/>
      <c r="D351" s="750"/>
      <c r="E351" s="750"/>
      <c r="F351" s="750"/>
      <c r="G351" s="750"/>
      <c r="H351" s="750"/>
      <c r="I351" s="761"/>
      <c r="J351" s="768" t="str">
        <f>IF(基本情報入力シート!M390="","",基本情報入力シート!M390)</f>
        <v/>
      </c>
      <c r="K351" s="768" t="str">
        <f>IF(基本情報入力シート!R390="","",基本情報入力シート!R390)</f>
        <v/>
      </c>
      <c r="L351" s="768" t="str">
        <f>IF(基本情報入力シート!W390="","",基本情報入力シート!W390)</f>
        <v/>
      </c>
      <c r="M351" s="785" t="str">
        <f>IF(基本情報入力シート!X390="","",基本情報入力シート!X390)</f>
        <v/>
      </c>
      <c r="N351" s="797" t="str">
        <f>IF(基本情報入力シート!Y390="","",基本情報入力シート!Y390)</f>
        <v/>
      </c>
      <c r="O351" s="931"/>
      <c r="P351" s="937"/>
      <c r="Q351" s="941"/>
      <c r="R351" s="948" t="str">
        <f>IFERROR(IF(OR('別紙様式3-2（４・５月）'!R353="",'別紙様式3-2（４・５月）'!Z353="ベア加算"),"",P351*VLOOKUP(N351,'【参考】数式用'!$AD$2:$AH$27,MATCH(O351,'【参考】数式用'!$K$4:$N$4,0)+1,0)),"")</f>
        <v/>
      </c>
      <c r="S351" s="951"/>
      <c r="T351" s="955"/>
      <c r="U351" s="960"/>
      <c r="V351" s="965" t="str">
        <f>IFERROR(IF(AND('別紙様式3-2（４・５月）'!O353="",O351&lt;&gt;""),P351,P351*VLOOKUP(AF351,'【参考】数式用4'!$DC$3:$DZ$106,MATCH(N351,'【参考】数式用4'!$DC$2:$DZ$2,0))),"")</f>
        <v/>
      </c>
      <c r="W351" s="972"/>
      <c r="X351" s="937"/>
      <c r="Y351" s="948" t="str">
        <f>IFERROR(IF(OR('別紙様式3-2（４・５月）'!R353="",'別紙様式3-2（４・５月）'!Z353="ベア加算"),"",X351*VLOOKUP(N351,'【参考】数式用'!$AD$2:$AH$27,MATCH(W351,'【参考】数式用'!$K$4:$N$4,0)+1,0)),"")</f>
        <v/>
      </c>
      <c r="Z351" s="948"/>
      <c r="AA351" s="951"/>
      <c r="AB351" s="955"/>
      <c r="AC351" s="996" t="str">
        <f>IFERROR(IF(AND('別紙様式3-2（４・５月）'!O353="",W351&lt;&gt;"",W351&lt;&gt;"―"),X351,X351*VLOOKUP(AG351,'【参考】数式用4'!$DC$3:$DZ$106,MATCH(N351,'【参考】数式用4'!$DC$2:$DZ$2,0))),"")</f>
        <v/>
      </c>
      <c r="AD351" s="998" t="str">
        <f t="shared" si="10"/>
        <v/>
      </c>
      <c r="AE351" s="884" t="str">
        <f t="shared" si="11"/>
        <v/>
      </c>
      <c r="AF351" s="999" t="str">
        <f>IF(O351="","",'別紙様式3-2（４・５月）'!O353&amp;'別紙様式3-2（４・５月）'!P353&amp;'別紙様式3-2（４・５月）'!Q353&amp;"から"&amp;O351)</f>
        <v/>
      </c>
      <c r="AG351" s="999" t="str">
        <f>IF(OR(W351="",W351="―"),"",'別紙様式3-2（４・５月）'!O353&amp;'別紙様式3-2（４・５月）'!P353&amp;'別紙様式3-2（４・５月）'!Q353&amp;"から"&amp;W351)</f>
        <v/>
      </c>
    </row>
    <row r="352" spans="1:33" ht="24.9" customHeight="1">
      <c r="A352" s="894">
        <v>339</v>
      </c>
      <c r="B352" s="742" t="str">
        <f>IF(基本情報入力シート!C391="","",基本情報入力シート!C391)</f>
        <v/>
      </c>
      <c r="C352" s="750"/>
      <c r="D352" s="750"/>
      <c r="E352" s="750"/>
      <c r="F352" s="750"/>
      <c r="G352" s="750"/>
      <c r="H352" s="750"/>
      <c r="I352" s="761"/>
      <c r="J352" s="768" t="str">
        <f>IF(基本情報入力シート!M391="","",基本情報入力シート!M391)</f>
        <v/>
      </c>
      <c r="K352" s="768" t="str">
        <f>IF(基本情報入力シート!R391="","",基本情報入力シート!R391)</f>
        <v/>
      </c>
      <c r="L352" s="768" t="str">
        <f>IF(基本情報入力シート!W391="","",基本情報入力シート!W391)</f>
        <v/>
      </c>
      <c r="M352" s="785" t="str">
        <f>IF(基本情報入力シート!X391="","",基本情報入力シート!X391)</f>
        <v/>
      </c>
      <c r="N352" s="797" t="str">
        <f>IF(基本情報入力シート!Y391="","",基本情報入力シート!Y391)</f>
        <v/>
      </c>
      <c r="O352" s="931"/>
      <c r="P352" s="937"/>
      <c r="Q352" s="941"/>
      <c r="R352" s="948" t="str">
        <f>IFERROR(IF(OR('別紙様式3-2（４・５月）'!R354="",'別紙様式3-2（４・５月）'!Z354="ベア加算"),"",P352*VLOOKUP(N352,'【参考】数式用'!$AD$2:$AH$27,MATCH(O352,'【参考】数式用'!$K$4:$N$4,0)+1,0)),"")</f>
        <v/>
      </c>
      <c r="S352" s="951"/>
      <c r="T352" s="955"/>
      <c r="U352" s="960"/>
      <c r="V352" s="965" t="str">
        <f>IFERROR(IF(AND('別紙様式3-2（４・５月）'!O354="",O352&lt;&gt;""),P352,P352*VLOOKUP(AF352,'【参考】数式用4'!$DC$3:$DZ$106,MATCH(N352,'【参考】数式用4'!$DC$2:$DZ$2,0))),"")</f>
        <v/>
      </c>
      <c r="W352" s="972"/>
      <c r="X352" s="937"/>
      <c r="Y352" s="948" t="str">
        <f>IFERROR(IF(OR('別紙様式3-2（４・５月）'!R354="",'別紙様式3-2（４・５月）'!Z354="ベア加算"),"",X352*VLOOKUP(N352,'【参考】数式用'!$AD$2:$AH$27,MATCH(W352,'【参考】数式用'!$K$4:$N$4,0)+1,0)),"")</f>
        <v/>
      </c>
      <c r="Z352" s="948"/>
      <c r="AA352" s="951"/>
      <c r="AB352" s="955"/>
      <c r="AC352" s="996" t="str">
        <f>IFERROR(IF(AND('別紙様式3-2（４・５月）'!O354="",W352&lt;&gt;"",W352&lt;&gt;"―"),X352,X352*VLOOKUP(AG352,'【参考】数式用4'!$DC$3:$DZ$106,MATCH(N352,'【参考】数式用4'!$DC$2:$DZ$2,0))),"")</f>
        <v/>
      </c>
      <c r="AD352" s="998" t="str">
        <f t="shared" si="10"/>
        <v/>
      </c>
      <c r="AE352" s="884" t="str">
        <f t="shared" si="11"/>
        <v/>
      </c>
      <c r="AF352" s="999" t="str">
        <f>IF(O352="","",'別紙様式3-2（４・５月）'!O354&amp;'別紙様式3-2（４・５月）'!P354&amp;'別紙様式3-2（４・５月）'!Q354&amp;"から"&amp;O352)</f>
        <v/>
      </c>
      <c r="AG352" s="999" t="str">
        <f>IF(OR(W352="",W352="―"),"",'別紙様式3-2（４・５月）'!O354&amp;'別紙様式3-2（４・５月）'!P354&amp;'別紙様式3-2（４・５月）'!Q354&amp;"から"&amp;W352)</f>
        <v/>
      </c>
    </row>
    <row r="353" spans="1:33" ht="24.9" customHeight="1">
      <c r="A353" s="894">
        <v>340</v>
      </c>
      <c r="B353" s="742" t="str">
        <f>IF(基本情報入力シート!C392="","",基本情報入力シート!C392)</f>
        <v/>
      </c>
      <c r="C353" s="750"/>
      <c r="D353" s="750"/>
      <c r="E353" s="750"/>
      <c r="F353" s="750"/>
      <c r="G353" s="750"/>
      <c r="H353" s="750"/>
      <c r="I353" s="761"/>
      <c r="J353" s="768" t="str">
        <f>IF(基本情報入力シート!M392="","",基本情報入力シート!M392)</f>
        <v/>
      </c>
      <c r="K353" s="768" t="str">
        <f>IF(基本情報入力シート!R392="","",基本情報入力シート!R392)</f>
        <v/>
      </c>
      <c r="L353" s="768" t="str">
        <f>IF(基本情報入力シート!W392="","",基本情報入力シート!W392)</f>
        <v/>
      </c>
      <c r="M353" s="785" t="str">
        <f>IF(基本情報入力シート!X392="","",基本情報入力シート!X392)</f>
        <v/>
      </c>
      <c r="N353" s="797" t="str">
        <f>IF(基本情報入力シート!Y392="","",基本情報入力シート!Y392)</f>
        <v/>
      </c>
      <c r="O353" s="931"/>
      <c r="P353" s="937"/>
      <c r="Q353" s="941"/>
      <c r="R353" s="948" t="str">
        <f>IFERROR(IF(OR('別紙様式3-2（４・５月）'!R355="",'別紙様式3-2（４・５月）'!Z355="ベア加算"),"",P353*VLOOKUP(N353,'【参考】数式用'!$AD$2:$AH$27,MATCH(O353,'【参考】数式用'!$K$4:$N$4,0)+1,0)),"")</f>
        <v/>
      </c>
      <c r="S353" s="951"/>
      <c r="T353" s="955"/>
      <c r="U353" s="960"/>
      <c r="V353" s="965" t="str">
        <f>IFERROR(IF(AND('別紙様式3-2（４・５月）'!O355="",O353&lt;&gt;""),P353,P353*VLOOKUP(AF353,'【参考】数式用4'!$DC$3:$DZ$106,MATCH(N353,'【参考】数式用4'!$DC$2:$DZ$2,0))),"")</f>
        <v/>
      </c>
      <c r="W353" s="972"/>
      <c r="X353" s="937"/>
      <c r="Y353" s="948" t="str">
        <f>IFERROR(IF(OR('別紙様式3-2（４・５月）'!R355="",'別紙様式3-2（４・５月）'!Z355="ベア加算"),"",X353*VLOOKUP(N353,'【参考】数式用'!$AD$2:$AH$27,MATCH(W353,'【参考】数式用'!$K$4:$N$4,0)+1,0)),"")</f>
        <v/>
      </c>
      <c r="Z353" s="948"/>
      <c r="AA353" s="951"/>
      <c r="AB353" s="955"/>
      <c r="AC353" s="996" t="str">
        <f>IFERROR(IF(AND('別紙様式3-2（４・５月）'!O355="",W353&lt;&gt;"",W353&lt;&gt;"―"),X353,X353*VLOOKUP(AG353,'【参考】数式用4'!$DC$3:$DZ$106,MATCH(N353,'【参考】数式用4'!$DC$2:$DZ$2,0))),"")</f>
        <v/>
      </c>
      <c r="AD353" s="998" t="str">
        <f t="shared" si="10"/>
        <v/>
      </c>
      <c r="AE353" s="884" t="str">
        <f t="shared" si="11"/>
        <v/>
      </c>
      <c r="AF353" s="999" t="str">
        <f>IF(O353="","",'別紙様式3-2（４・５月）'!O355&amp;'別紙様式3-2（４・５月）'!P355&amp;'別紙様式3-2（４・５月）'!Q355&amp;"から"&amp;O353)</f>
        <v/>
      </c>
      <c r="AG353" s="999" t="str">
        <f>IF(OR(W353="",W353="―"),"",'別紙様式3-2（４・５月）'!O355&amp;'別紙様式3-2（４・５月）'!P355&amp;'別紙様式3-2（４・５月）'!Q355&amp;"から"&amp;W353)</f>
        <v/>
      </c>
    </row>
    <row r="354" spans="1:33" ht="24.9" customHeight="1">
      <c r="A354" s="894">
        <v>341</v>
      </c>
      <c r="B354" s="742" t="str">
        <f>IF(基本情報入力シート!C393="","",基本情報入力シート!C393)</f>
        <v/>
      </c>
      <c r="C354" s="750"/>
      <c r="D354" s="750"/>
      <c r="E354" s="750"/>
      <c r="F354" s="750"/>
      <c r="G354" s="750"/>
      <c r="H354" s="750"/>
      <c r="I354" s="761"/>
      <c r="J354" s="768" t="str">
        <f>IF(基本情報入力シート!M393="","",基本情報入力シート!M393)</f>
        <v/>
      </c>
      <c r="K354" s="768" t="str">
        <f>IF(基本情報入力シート!R393="","",基本情報入力シート!R393)</f>
        <v/>
      </c>
      <c r="L354" s="768" t="str">
        <f>IF(基本情報入力シート!W393="","",基本情報入力シート!W393)</f>
        <v/>
      </c>
      <c r="M354" s="785" t="str">
        <f>IF(基本情報入力シート!X393="","",基本情報入力シート!X393)</f>
        <v/>
      </c>
      <c r="N354" s="797" t="str">
        <f>IF(基本情報入力シート!Y393="","",基本情報入力シート!Y393)</f>
        <v/>
      </c>
      <c r="O354" s="931"/>
      <c r="P354" s="937"/>
      <c r="Q354" s="941"/>
      <c r="R354" s="948" t="str">
        <f>IFERROR(IF(OR('別紙様式3-2（４・５月）'!R356="",'別紙様式3-2（４・５月）'!Z356="ベア加算"),"",P354*VLOOKUP(N354,'【参考】数式用'!$AD$2:$AH$27,MATCH(O354,'【参考】数式用'!$K$4:$N$4,0)+1,0)),"")</f>
        <v/>
      </c>
      <c r="S354" s="951"/>
      <c r="T354" s="955"/>
      <c r="U354" s="960"/>
      <c r="V354" s="965" t="str">
        <f>IFERROR(IF(AND('別紙様式3-2（４・５月）'!O356="",O354&lt;&gt;""),P354,P354*VLOOKUP(AF354,'【参考】数式用4'!$DC$3:$DZ$106,MATCH(N354,'【参考】数式用4'!$DC$2:$DZ$2,0))),"")</f>
        <v/>
      </c>
      <c r="W354" s="972"/>
      <c r="X354" s="937"/>
      <c r="Y354" s="948" t="str">
        <f>IFERROR(IF(OR('別紙様式3-2（４・５月）'!R356="",'別紙様式3-2（４・５月）'!Z356="ベア加算"),"",X354*VLOOKUP(N354,'【参考】数式用'!$AD$2:$AH$27,MATCH(W354,'【参考】数式用'!$K$4:$N$4,0)+1,0)),"")</f>
        <v/>
      </c>
      <c r="Z354" s="948"/>
      <c r="AA354" s="951"/>
      <c r="AB354" s="955"/>
      <c r="AC354" s="996" t="str">
        <f>IFERROR(IF(AND('別紙様式3-2（４・５月）'!O356="",W354&lt;&gt;"",W354&lt;&gt;"―"),X354,X354*VLOOKUP(AG354,'【参考】数式用4'!$DC$3:$DZ$106,MATCH(N354,'【参考】数式用4'!$DC$2:$DZ$2,0))),"")</f>
        <v/>
      </c>
      <c r="AD354" s="998" t="str">
        <f t="shared" si="10"/>
        <v/>
      </c>
      <c r="AE354" s="884" t="str">
        <f t="shared" si="11"/>
        <v/>
      </c>
      <c r="AF354" s="999" t="str">
        <f>IF(O354="","",'別紙様式3-2（４・５月）'!O356&amp;'別紙様式3-2（４・５月）'!P356&amp;'別紙様式3-2（４・５月）'!Q356&amp;"から"&amp;O354)</f>
        <v/>
      </c>
      <c r="AG354" s="999" t="str">
        <f>IF(OR(W354="",W354="―"),"",'別紙様式3-2（４・５月）'!O356&amp;'別紙様式3-2（４・５月）'!P356&amp;'別紙様式3-2（４・５月）'!Q356&amp;"から"&amp;W354)</f>
        <v/>
      </c>
    </row>
    <row r="355" spans="1:33" ht="24.9" customHeight="1">
      <c r="A355" s="894">
        <v>342</v>
      </c>
      <c r="B355" s="742" t="str">
        <f>IF(基本情報入力シート!C394="","",基本情報入力シート!C394)</f>
        <v/>
      </c>
      <c r="C355" s="750"/>
      <c r="D355" s="750"/>
      <c r="E355" s="750"/>
      <c r="F355" s="750"/>
      <c r="G355" s="750"/>
      <c r="H355" s="750"/>
      <c r="I355" s="761"/>
      <c r="J355" s="768" t="str">
        <f>IF(基本情報入力シート!M394="","",基本情報入力シート!M394)</f>
        <v/>
      </c>
      <c r="K355" s="768" t="str">
        <f>IF(基本情報入力シート!R394="","",基本情報入力シート!R394)</f>
        <v/>
      </c>
      <c r="L355" s="768" t="str">
        <f>IF(基本情報入力シート!W394="","",基本情報入力シート!W394)</f>
        <v/>
      </c>
      <c r="M355" s="785" t="str">
        <f>IF(基本情報入力シート!X394="","",基本情報入力シート!X394)</f>
        <v/>
      </c>
      <c r="N355" s="797" t="str">
        <f>IF(基本情報入力シート!Y394="","",基本情報入力シート!Y394)</f>
        <v/>
      </c>
      <c r="O355" s="931"/>
      <c r="P355" s="937"/>
      <c r="Q355" s="941"/>
      <c r="R355" s="948" t="str">
        <f>IFERROR(IF(OR('別紙様式3-2（４・５月）'!R357="",'別紙様式3-2（４・５月）'!Z357="ベア加算"),"",P355*VLOOKUP(N355,'【参考】数式用'!$AD$2:$AH$27,MATCH(O355,'【参考】数式用'!$K$4:$N$4,0)+1,0)),"")</f>
        <v/>
      </c>
      <c r="S355" s="951"/>
      <c r="T355" s="955"/>
      <c r="U355" s="960"/>
      <c r="V355" s="965" t="str">
        <f>IFERROR(IF(AND('別紙様式3-2（４・５月）'!O357="",O355&lt;&gt;""),P355,P355*VLOOKUP(AF355,'【参考】数式用4'!$DC$3:$DZ$106,MATCH(N355,'【参考】数式用4'!$DC$2:$DZ$2,0))),"")</f>
        <v/>
      </c>
      <c r="W355" s="972"/>
      <c r="X355" s="937"/>
      <c r="Y355" s="948" t="str">
        <f>IFERROR(IF(OR('別紙様式3-2（４・５月）'!R357="",'別紙様式3-2（４・５月）'!Z357="ベア加算"),"",X355*VLOOKUP(N355,'【参考】数式用'!$AD$2:$AH$27,MATCH(W355,'【参考】数式用'!$K$4:$N$4,0)+1,0)),"")</f>
        <v/>
      </c>
      <c r="Z355" s="948"/>
      <c r="AA355" s="951"/>
      <c r="AB355" s="955"/>
      <c r="AC355" s="996" t="str">
        <f>IFERROR(IF(AND('別紙様式3-2（４・５月）'!O357="",W355&lt;&gt;"",W355&lt;&gt;"―"),X355,X355*VLOOKUP(AG355,'【参考】数式用4'!$DC$3:$DZ$106,MATCH(N355,'【参考】数式用4'!$DC$2:$DZ$2,0))),"")</f>
        <v/>
      </c>
      <c r="AD355" s="998" t="str">
        <f t="shared" si="10"/>
        <v/>
      </c>
      <c r="AE355" s="884" t="str">
        <f t="shared" si="11"/>
        <v/>
      </c>
      <c r="AF355" s="999" t="str">
        <f>IF(O355="","",'別紙様式3-2（４・５月）'!O357&amp;'別紙様式3-2（４・５月）'!P357&amp;'別紙様式3-2（４・５月）'!Q357&amp;"から"&amp;O355)</f>
        <v/>
      </c>
      <c r="AG355" s="999" t="str">
        <f>IF(OR(W355="",W355="―"),"",'別紙様式3-2（４・５月）'!O357&amp;'別紙様式3-2（４・５月）'!P357&amp;'別紙様式3-2（４・５月）'!Q357&amp;"から"&amp;W355)</f>
        <v/>
      </c>
    </row>
    <row r="356" spans="1:33" ht="24.9" customHeight="1">
      <c r="A356" s="894">
        <v>343</v>
      </c>
      <c r="B356" s="742" t="str">
        <f>IF(基本情報入力シート!C395="","",基本情報入力シート!C395)</f>
        <v/>
      </c>
      <c r="C356" s="750"/>
      <c r="D356" s="750"/>
      <c r="E356" s="750"/>
      <c r="F356" s="750"/>
      <c r="G356" s="750"/>
      <c r="H356" s="750"/>
      <c r="I356" s="761"/>
      <c r="J356" s="768" t="str">
        <f>IF(基本情報入力シート!M395="","",基本情報入力シート!M395)</f>
        <v/>
      </c>
      <c r="K356" s="768" t="str">
        <f>IF(基本情報入力シート!R395="","",基本情報入力シート!R395)</f>
        <v/>
      </c>
      <c r="L356" s="768" t="str">
        <f>IF(基本情報入力シート!W395="","",基本情報入力シート!W395)</f>
        <v/>
      </c>
      <c r="M356" s="785" t="str">
        <f>IF(基本情報入力シート!X395="","",基本情報入力シート!X395)</f>
        <v/>
      </c>
      <c r="N356" s="797" t="str">
        <f>IF(基本情報入力シート!Y395="","",基本情報入力シート!Y395)</f>
        <v/>
      </c>
      <c r="O356" s="931"/>
      <c r="P356" s="937"/>
      <c r="Q356" s="941"/>
      <c r="R356" s="948" t="str">
        <f>IFERROR(IF(OR('別紙様式3-2（４・５月）'!R358="",'別紙様式3-2（４・５月）'!Z358="ベア加算"),"",P356*VLOOKUP(N356,'【参考】数式用'!$AD$2:$AH$27,MATCH(O356,'【参考】数式用'!$K$4:$N$4,0)+1,0)),"")</f>
        <v/>
      </c>
      <c r="S356" s="951"/>
      <c r="T356" s="955"/>
      <c r="U356" s="960"/>
      <c r="V356" s="965" t="str">
        <f>IFERROR(IF(AND('別紙様式3-2（４・５月）'!O358="",O356&lt;&gt;""),P356,P356*VLOOKUP(AF356,'【参考】数式用4'!$DC$3:$DZ$106,MATCH(N356,'【参考】数式用4'!$DC$2:$DZ$2,0))),"")</f>
        <v/>
      </c>
      <c r="W356" s="972"/>
      <c r="X356" s="937"/>
      <c r="Y356" s="948" t="str">
        <f>IFERROR(IF(OR('別紙様式3-2（４・５月）'!R358="",'別紙様式3-2（４・５月）'!Z358="ベア加算"),"",X356*VLOOKUP(N356,'【参考】数式用'!$AD$2:$AH$27,MATCH(W356,'【参考】数式用'!$K$4:$N$4,0)+1,0)),"")</f>
        <v/>
      </c>
      <c r="Z356" s="948"/>
      <c r="AA356" s="951"/>
      <c r="AB356" s="955"/>
      <c r="AC356" s="996" t="str">
        <f>IFERROR(IF(AND('別紙様式3-2（４・５月）'!O358="",W356&lt;&gt;"",W356&lt;&gt;"―"),X356,X356*VLOOKUP(AG356,'【参考】数式用4'!$DC$3:$DZ$106,MATCH(N356,'【参考】数式用4'!$DC$2:$DZ$2,0))),"")</f>
        <v/>
      </c>
      <c r="AD356" s="998" t="str">
        <f t="shared" si="10"/>
        <v/>
      </c>
      <c r="AE356" s="884" t="str">
        <f t="shared" si="11"/>
        <v/>
      </c>
      <c r="AF356" s="999" t="str">
        <f>IF(O356="","",'別紙様式3-2（４・５月）'!O358&amp;'別紙様式3-2（４・５月）'!P358&amp;'別紙様式3-2（４・５月）'!Q358&amp;"から"&amp;O356)</f>
        <v/>
      </c>
      <c r="AG356" s="999" t="str">
        <f>IF(OR(W356="",W356="―"),"",'別紙様式3-2（４・５月）'!O358&amp;'別紙様式3-2（４・５月）'!P358&amp;'別紙様式3-2（４・５月）'!Q358&amp;"から"&amp;W356)</f>
        <v/>
      </c>
    </row>
    <row r="357" spans="1:33" ht="24.9" customHeight="1">
      <c r="A357" s="894">
        <v>344</v>
      </c>
      <c r="B357" s="742" t="str">
        <f>IF(基本情報入力シート!C396="","",基本情報入力シート!C396)</f>
        <v/>
      </c>
      <c r="C357" s="750"/>
      <c r="D357" s="750"/>
      <c r="E357" s="750"/>
      <c r="F357" s="750"/>
      <c r="G357" s="750"/>
      <c r="H357" s="750"/>
      <c r="I357" s="761"/>
      <c r="J357" s="768" t="str">
        <f>IF(基本情報入力シート!M396="","",基本情報入力シート!M396)</f>
        <v/>
      </c>
      <c r="K357" s="768" t="str">
        <f>IF(基本情報入力シート!R396="","",基本情報入力シート!R396)</f>
        <v/>
      </c>
      <c r="L357" s="768" t="str">
        <f>IF(基本情報入力シート!W396="","",基本情報入力シート!W396)</f>
        <v/>
      </c>
      <c r="M357" s="785" t="str">
        <f>IF(基本情報入力シート!X396="","",基本情報入力シート!X396)</f>
        <v/>
      </c>
      <c r="N357" s="797" t="str">
        <f>IF(基本情報入力シート!Y396="","",基本情報入力シート!Y396)</f>
        <v/>
      </c>
      <c r="O357" s="931"/>
      <c r="P357" s="937"/>
      <c r="Q357" s="941"/>
      <c r="R357" s="948" t="str">
        <f>IFERROR(IF(OR('別紙様式3-2（４・５月）'!R359="",'別紙様式3-2（４・５月）'!Z359="ベア加算"),"",P357*VLOOKUP(N357,'【参考】数式用'!$AD$2:$AH$27,MATCH(O357,'【参考】数式用'!$K$4:$N$4,0)+1,0)),"")</f>
        <v/>
      </c>
      <c r="S357" s="951"/>
      <c r="T357" s="955"/>
      <c r="U357" s="960"/>
      <c r="V357" s="965" t="str">
        <f>IFERROR(IF(AND('別紙様式3-2（４・５月）'!O359="",O357&lt;&gt;""),P357,P357*VLOOKUP(AF357,'【参考】数式用4'!$DC$3:$DZ$106,MATCH(N357,'【参考】数式用4'!$DC$2:$DZ$2,0))),"")</f>
        <v/>
      </c>
      <c r="W357" s="972"/>
      <c r="X357" s="937"/>
      <c r="Y357" s="948" t="str">
        <f>IFERROR(IF(OR('別紙様式3-2（４・５月）'!R359="",'別紙様式3-2（４・５月）'!Z359="ベア加算"),"",X357*VLOOKUP(N357,'【参考】数式用'!$AD$2:$AH$27,MATCH(W357,'【参考】数式用'!$K$4:$N$4,0)+1,0)),"")</f>
        <v/>
      </c>
      <c r="Z357" s="948"/>
      <c r="AA357" s="951"/>
      <c r="AB357" s="955"/>
      <c r="AC357" s="996" t="str">
        <f>IFERROR(IF(AND('別紙様式3-2（４・５月）'!O359="",W357&lt;&gt;"",W357&lt;&gt;"―"),X357,X357*VLOOKUP(AG357,'【参考】数式用4'!$DC$3:$DZ$106,MATCH(N357,'【参考】数式用4'!$DC$2:$DZ$2,0))),"")</f>
        <v/>
      </c>
      <c r="AD357" s="998" t="str">
        <f t="shared" si="10"/>
        <v/>
      </c>
      <c r="AE357" s="884" t="str">
        <f t="shared" si="11"/>
        <v/>
      </c>
      <c r="AF357" s="999" t="str">
        <f>IF(O357="","",'別紙様式3-2（４・５月）'!O359&amp;'別紙様式3-2（４・５月）'!P359&amp;'別紙様式3-2（４・５月）'!Q359&amp;"から"&amp;O357)</f>
        <v/>
      </c>
      <c r="AG357" s="999" t="str">
        <f>IF(OR(W357="",W357="―"),"",'別紙様式3-2（４・５月）'!O359&amp;'別紙様式3-2（４・５月）'!P359&amp;'別紙様式3-2（４・５月）'!Q359&amp;"から"&amp;W357)</f>
        <v/>
      </c>
    </row>
    <row r="358" spans="1:33" ht="24.9" customHeight="1">
      <c r="A358" s="894">
        <v>345</v>
      </c>
      <c r="B358" s="742" t="str">
        <f>IF(基本情報入力シート!C397="","",基本情報入力シート!C397)</f>
        <v/>
      </c>
      <c r="C358" s="750"/>
      <c r="D358" s="750"/>
      <c r="E358" s="750"/>
      <c r="F358" s="750"/>
      <c r="G358" s="750"/>
      <c r="H358" s="750"/>
      <c r="I358" s="761"/>
      <c r="J358" s="768" t="str">
        <f>IF(基本情報入力シート!M397="","",基本情報入力シート!M397)</f>
        <v/>
      </c>
      <c r="K358" s="768" t="str">
        <f>IF(基本情報入力シート!R397="","",基本情報入力シート!R397)</f>
        <v/>
      </c>
      <c r="L358" s="768" t="str">
        <f>IF(基本情報入力シート!W397="","",基本情報入力シート!W397)</f>
        <v/>
      </c>
      <c r="M358" s="785" t="str">
        <f>IF(基本情報入力シート!X397="","",基本情報入力シート!X397)</f>
        <v/>
      </c>
      <c r="N358" s="797" t="str">
        <f>IF(基本情報入力シート!Y397="","",基本情報入力シート!Y397)</f>
        <v/>
      </c>
      <c r="O358" s="931"/>
      <c r="P358" s="937"/>
      <c r="Q358" s="941"/>
      <c r="R358" s="948" t="str">
        <f>IFERROR(IF(OR('別紙様式3-2（４・５月）'!R360="",'別紙様式3-2（４・５月）'!Z360="ベア加算"),"",P358*VLOOKUP(N358,'【参考】数式用'!$AD$2:$AH$27,MATCH(O358,'【参考】数式用'!$K$4:$N$4,0)+1,0)),"")</f>
        <v/>
      </c>
      <c r="S358" s="951"/>
      <c r="T358" s="955"/>
      <c r="U358" s="960"/>
      <c r="V358" s="965" t="str">
        <f>IFERROR(IF(AND('別紙様式3-2（４・５月）'!O360="",O358&lt;&gt;""),P358,P358*VLOOKUP(AF358,'【参考】数式用4'!$DC$3:$DZ$106,MATCH(N358,'【参考】数式用4'!$DC$2:$DZ$2,0))),"")</f>
        <v/>
      </c>
      <c r="W358" s="972"/>
      <c r="X358" s="937"/>
      <c r="Y358" s="948" t="str">
        <f>IFERROR(IF(OR('別紙様式3-2（４・５月）'!R360="",'別紙様式3-2（４・５月）'!Z360="ベア加算"),"",X358*VLOOKUP(N358,'【参考】数式用'!$AD$2:$AH$27,MATCH(W358,'【参考】数式用'!$K$4:$N$4,0)+1,0)),"")</f>
        <v/>
      </c>
      <c r="Z358" s="948"/>
      <c r="AA358" s="951"/>
      <c r="AB358" s="955"/>
      <c r="AC358" s="996" t="str">
        <f>IFERROR(IF(AND('別紙様式3-2（４・５月）'!O360="",W358&lt;&gt;"",W358&lt;&gt;"―"),X358,X358*VLOOKUP(AG358,'【参考】数式用4'!$DC$3:$DZ$106,MATCH(N358,'【参考】数式用4'!$DC$2:$DZ$2,0))),"")</f>
        <v/>
      </c>
      <c r="AD358" s="998" t="str">
        <f t="shared" si="10"/>
        <v/>
      </c>
      <c r="AE358" s="884" t="str">
        <f t="shared" si="11"/>
        <v/>
      </c>
      <c r="AF358" s="999" t="str">
        <f>IF(O358="","",'別紙様式3-2（４・５月）'!O360&amp;'別紙様式3-2（４・５月）'!P360&amp;'別紙様式3-2（４・５月）'!Q360&amp;"から"&amp;O358)</f>
        <v/>
      </c>
      <c r="AG358" s="999" t="str">
        <f>IF(OR(W358="",W358="―"),"",'別紙様式3-2（４・５月）'!O360&amp;'別紙様式3-2（４・５月）'!P360&amp;'別紙様式3-2（４・５月）'!Q360&amp;"から"&amp;W358)</f>
        <v/>
      </c>
    </row>
    <row r="359" spans="1:33" ht="24.9" customHeight="1">
      <c r="A359" s="894">
        <v>346</v>
      </c>
      <c r="B359" s="742" t="str">
        <f>IF(基本情報入力シート!C398="","",基本情報入力シート!C398)</f>
        <v/>
      </c>
      <c r="C359" s="750"/>
      <c r="D359" s="750"/>
      <c r="E359" s="750"/>
      <c r="F359" s="750"/>
      <c r="G359" s="750"/>
      <c r="H359" s="750"/>
      <c r="I359" s="761"/>
      <c r="J359" s="768" t="str">
        <f>IF(基本情報入力シート!M398="","",基本情報入力シート!M398)</f>
        <v/>
      </c>
      <c r="K359" s="768" t="str">
        <f>IF(基本情報入力シート!R398="","",基本情報入力シート!R398)</f>
        <v/>
      </c>
      <c r="L359" s="768" t="str">
        <f>IF(基本情報入力シート!W398="","",基本情報入力シート!W398)</f>
        <v/>
      </c>
      <c r="M359" s="785" t="str">
        <f>IF(基本情報入力シート!X398="","",基本情報入力シート!X398)</f>
        <v/>
      </c>
      <c r="N359" s="797" t="str">
        <f>IF(基本情報入力シート!Y398="","",基本情報入力シート!Y398)</f>
        <v/>
      </c>
      <c r="O359" s="931"/>
      <c r="P359" s="937"/>
      <c r="Q359" s="941"/>
      <c r="R359" s="948" t="str">
        <f>IFERROR(IF(OR('別紙様式3-2（４・５月）'!R361="",'別紙様式3-2（４・５月）'!Z361="ベア加算"),"",P359*VLOOKUP(N359,'【参考】数式用'!$AD$2:$AH$27,MATCH(O359,'【参考】数式用'!$K$4:$N$4,0)+1,0)),"")</f>
        <v/>
      </c>
      <c r="S359" s="951"/>
      <c r="T359" s="955"/>
      <c r="U359" s="960"/>
      <c r="V359" s="965" t="str">
        <f>IFERROR(IF(AND('別紙様式3-2（４・５月）'!O361="",O359&lt;&gt;""),P359,P359*VLOOKUP(AF359,'【参考】数式用4'!$DC$3:$DZ$106,MATCH(N359,'【参考】数式用4'!$DC$2:$DZ$2,0))),"")</f>
        <v/>
      </c>
      <c r="W359" s="972"/>
      <c r="X359" s="937"/>
      <c r="Y359" s="948" t="str">
        <f>IFERROR(IF(OR('別紙様式3-2（４・５月）'!R361="",'別紙様式3-2（４・５月）'!Z361="ベア加算"),"",X359*VLOOKUP(N359,'【参考】数式用'!$AD$2:$AH$27,MATCH(W359,'【参考】数式用'!$K$4:$N$4,0)+1,0)),"")</f>
        <v/>
      </c>
      <c r="Z359" s="948"/>
      <c r="AA359" s="951"/>
      <c r="AB359" s="955"/>
      <c r="AC359" s="996" t="str">
        <f>IFERROR(IF(AND('別紙様式3-2（４・５月）'!O361="",W359&lt;&gt;"",W359&lt;&gt;"―"),X359,X359*VLOOKUP(AG359,'【参考】数式用4'!$DC$3:$DZ$106,MATCH(N359,'【参考】数式用4'!$DC$2:$DZ$2,0))),"")</f>
        <v/>
      </c>
      <c r="AD359" s="998" t="str">
        <f t="shared" si="10"/>
        <v/>
      </c>
      <c r="AE359" s="884" t="str">
        <f t="shared" si="11"/>
        <v/>
      </c>
      <c r="AF359" s="999" t="str">
        <f>IF(O359="","",'別紙様式3-2（４・５月）'!O361&amp;'別紙様式3-2（４・５月）'!P361&amp;'別紙様式3-2（４・５月）'!Q361&amp;"から"&amp;O359)</f>
        <v/>
      </c>
      <c r="AG359" s="999" t="str">
        <f>IF(OR(W359="",W359="―"),"",'別紙様式3-2（４・５月）'!O361&amp;'別紙様式3-2（４・５月）'!P361&amp;'別紙様式3-2（４・５月）'!Q361&amp;"から"&amp;W359)</f>
        <v/>
      </c>
    </row>
    <row r="360" spans="1:33" ht="24.9" customHeight="1">
      <c r="A360" s="894">
        <v>347</v>
      </c>
      <c r="B360" s="742" t="str">
        <f>IF(基本情報入力シート!C399="","",基本情報入力シート!C399)</f>
        <v/>
      </c>
      <c r="C360" s="750"/>
      <c r="D360" s="750"/>
      <c r="E360" s="750"/>
      <c r="F360" s="750"/>
      <c r="G360" s="750"/>
      <c r="H360" s="750"/>
      <c r="I360" s="761"/>
      <c r="J360" s="768" t="str">
        <f>IF(基本情報入力シート!M399="","",基本情報入力シート!M399)</f>
        <v/>
      </c>
      <c r="K360" s="768" t="str">
        <f>IF(基本情報入力シート!R399="","",基本情報入力シート!R399)</f>
        <v/>
      </c>
      <c r="L360" s="768" t="str">
        <f>IF(基本情報入力シート!W399="","",基本情報入力シート!W399)</f>
        <v/>
      </c>
      <c r="M360" s="785" t="str">
        <f>IF(基本情報入力シート!X399="","",基本情報入力シート!X399)</f>
        <v/>
      </c>
      <c r="N360" s="797" t="str">
        <f>IF(基本情報入力シート!Y399="","",基本情報入力シート!Y399)</f>
        <v/>
      </c>
      <c r="O360" s="931"/>
      <c r="P360" s="937"/>
      <c r="Q360" s="941"/>
      <c r="R360" s="948" t="str">
        <f>IFERROR(IF(OR('別紙様式3-2（４・５月）'!R362="",'別紙様式3-2（４・５月）'!Z362="ベア加算"),"",P360*VLOOKUP(N360,'【参考】数式用'!$AD$2:$AH$27,MATCH(O360,'【参考】数式用'!$K$4:$N$4,0)+1,0)),"")</f>
        <v/>
      </c>
      <c r="S360" s="951"/>
      <c r="T360" s="955"/>
      <c r="U360" s="960"/>
      <c r="V360" s="965" t="str">
        <f>IFERROR(IF(AND('別紙様式3-2（４・５月）'!O362="",O360&lt;&gt;""),P360,P360*VLOOKUP(AF360,'【参考】数式用4'!$DC$3:$DZ$106,MATCH(N360,'【参考】数式用4'!$DC$2:$DZ$2,0))),"")</f>
        <v/>
      </c>
      <c r="W360" s="972"/>
      <c r="X360" s="937"/>
      <c r="Y360" s="948" t="str">
        <f>IFERROR(IF(OR('別紙様式3-2（４・５月）'!R362="",'別紙様式3-2（４・５月）'!Z362="ベア加算"),"",X360*VLOOKUP(N360,'【参考】数式用'!$AD$2:$AH$27,MATCH(W360,'【参考】数式用'!$K$4:$N$4,0)+1,0)),"")</f>
        <v/>
      </c>
      <c r="Z360" s="948"/>
      <c r="AA360" s="951"/>
      <c r="AB360" s="955"/>
      <c r="AC360" s="996" t="str">
        <f>IFERROR(IF(AND('別紙様式3-2（４・５月）'!O362="",W360&lt;&gt;"",W360&lt;&gt;"―"),X360,X360*VLOOKUP(AG360,'【参考】数式用4'!$DC$3:$DZ$106,MATCH(N360,'【参考】数式用4'!$DC$2:$DZ$2,0))),"")</f>
        <v/>
      </c>
      <c r="AD360" s="998" t="str">
        <f t="shared" si="10"/>
        <v/>
      </c>
      <c r="AE360" s="884" t="str">
        <f t="shared" si="11"/>
        <v/>
      </c>
      <c r="AF360" s="999" t="str">
        <f>IF(O360="","",'別紙様式3-2（４・５月）'!O362&amp;'別紙様式3-2（４・５月）'!P362&amp;'別紙様式3-2（４・５月）'!Q362&amp;"から"&amp;O360)</f>
        <v/>
      </c>
      <c r="AG360" s="999" t="str">
        <f>IF(OR(W360="",W360="―"),"",'別紙様式3-2（４・５月）'!O362&amp;'別紙様式3-2（４・５月）'!P362&amp;'別紙様式3-2（４・５月）'!Q362&amp;"から"&amp;W360)</f>
        <v/>
      </c>
    </row>
    <row r="361" spans="1:33" ht="24.9" customHeight="1">
      <c r="A361" s="894">
        <v>348</v>
      </c>
      <c r="B361" s="742" t="str">
        <f>IF(基本情報入力シート!C400="","",基本情報入力シート!C400)</f>
        <v/>
      </c>
      <c r="C361" s="750"/>
      <c r="D361" s="750"/>
      <c r="E361" s="750"/>
      <c r="F361" s="750"/>
      <c r="G361" s="750"/>
      <c r="H361" s="750"/>
      <c r="I361" s="761"/>
      <c r="J361" s="768" t="str">
        <f>IF(基本情報入力シート!M400="","",基本情報入力シート!M400)</f>
        <v/>
      </c>
      <c r="K361" s="768" t="str">
        <f>IF(基本情報入力シート!R400="","",基本情報入力シート!R400)</f>
        <v/>
      </c>
      <c r="L361" s="768" t="str">
        <f>IF(基本情報入力シート!W400="","",基本情報入力シート!W400)</f>
        <v/>
      </c>
      <c r="M361" s="785" t="str">
        <f>IF(基本情報入力シート!X400="","",基本情報入力シート!X400)</f>
        <v/>
      </c>
      <c r="N361" s="797" t="str">
        <f>IF(基本情報入力シート!Y400="","",基本情報入力シート!Y400)</f>
        <v/>
      </c>
      <c r="O361" s="931"/>
      <c r="P361" s="937"/>
      <c r="Q361" s="941"/>
      <c r="R361" s="948" t="str">
        <f>IFERROR(IF(OR('別紙様式3-2（４・５月）'!R363="",'別紙様式3-2（４・５月）'!Z363="ベア加算"),"",P361*VLOOKUP(N361,'【参考】数式用'!$AD$2:$AH$27,MATCH(O361,'【参考】数式用'!$K$4:$N$4,0)+1,0)),"")</f>
        <v/>
      </c>
      <c r="S361" s="951"/>
      <c r="T361" s="955"/>
      <c r="U361" s="960"/>
      <c r="V361" s="965" t="str">
        <f>IFERROR(IF(AND('別紙様式3-2（４・５月）'!O363="",O361&lt;&gt;""),P361,P361*VLOOKUP(AF361,'【参考】数式用4'!$DC$3:$DZ$106,MATCH(N361,'【参考】数式用4'!$DC$2:$DZ$2,0))),"")</f>
        <v/>
      </c>
      <c r="W361" s="972"/>
      <c r="X361" s="937"/>
      <c r="Y361" s="948" t="str">
        <f>IFERROR(IF(OR('別紙様式3-2（４・５月）'!R363="",'別紙様式3-2（４・５月）'!Z363="ベア加算"),"",X361*VLOOKUP(N361,'【参考】数式用'!$AD$2:$AH$27,MATCH(W361,'【参考】数式用'!$K$4:$N$4,0)+1,0)),"")</f>
        <v/>
      </c>
      <c r="Z361" s="948"/>
      <c r="AA361" s="951"/>
      <c r="AB361" s="955"/>
      <c r="AC361" s="996" t="str">
        <f>IFERROR(IF(AND('別紙様式3-2（４・５月）'!O363="",W361&lt;&gt;"",W361&lt;&gt;"―"),X361,X361*VLOOKUP(AG361,'【参考】数式用4'!$DC$3:$DZ$106,MATCH(N361,'【参考】数式用4'!$DC$2:$DZ$2,0))),"")</f>
        <v/>
      </c>
      <c r="AD361" s="998" t="str">
        <f t="shared" si="10"/>
        <v/>
      </c>
      <c r="AE361" s="884" t="str">
        <f t="shared" si="11"/>
        <v/>
      </c>
      <c r="AF361" s="999" t="str">
        <f>IF(O361="","",'別紙様式3-2（４・５月）'!O363&amp;'別紙様式3-2（４・５月）'!P363&amp;'別紙様式3-2（４・５月）'!Q363&amp;"から"&amp;O361)</f>
        <v/>
      </c>
      <c r="AG361" s="999" t="str">
        <f>IF(OR(W361="",W361="―"),"",'別紙様式3-2（４・５月）'!O363&amp;'別紙様式3-2（４・５月）'!P363&amp;'別紙様式3-2（４・５月）'!Q363&amp;"から"&amp;W361)</f>
        <v/>
      </c>
    </row>
    <row r="362" spans="1:33" ht="24.9" customHeight="1">
      <c r="A362" s="894">
        <v>349</v>
      </c>
      <c r="B362" s="742" t="str">
        <f>IF(基本情報入力シート!C401="","",基本情報入力シート!C401)</f>
        <v/>
      </c>
      <c r="C362" s="750"/>
      <c r="D362" s="750"/>
      <c r="E362" s="750"/>
      <c r="F362" s="750"/>
      <c r="G362" s="750"/>
      <c r="H362" s="750"/>
      <c r="I362" s="761"/>
      <c r="J362" s="768" t="str">
        <f>IF(基本情報入力シート!M401="","",基本情報入力シート!M401)</f>
        <v/>
      </c>
      <c r="K362" s="768" t="str">
        <f>IF(基本情報入力シート!R401="","",基本情報入力シート!R401)</f>
        <v/>
      </c>
      <c r="L362" s="768" t="str">
        <f>IF(基本情報入力シート!W401="","",基本情報入力シート!W401)</f>
        <v/>
      </c>
      <c r="M362" s="785" t="str">
        <f>IF(基本情報入力シート!X401="","",基本情報入力シート!X401)</f>
        <v/>
      </c>
      <c r="N362" s="797" t="str">
        <f>IF(基本情報入力シート!Y401="","",基本情報入力シート!Y401)</f>
        <v/>
      </c>
      <c r="O362" s="931"/>
      <c r="P362" s="937"/>
      <c r="Q362" s="941"/>
      <c r="R362" s="948" t="str">
        <f>IFERROR(IF(OR('別紙様式3-2（４・５月）'!R364="",'別紙様式3-2（４・５月）'!Z364="ベア加算"),"",P362*VLOOKUP(N362,'【参考】数式用'!$AD$2:$AH$27,MATCH(O362,'【参考】数式用'!$K$4:$N$4,0)+1,0)),"")</f>
        <v/>
      </c>
      <c r="S362" s="951"/>
      <c r="T362" s="955"/>
      <c r="U362" s="960"/>
      <c r="V362" s="965" t="str">
        <f>IFERROR(IF(AND('別紙様式3-2（４・５月）'!O364="",O362&lt;&gt;""),P362,P362*VLOOKUP(AF362,'【参考】数式用4'!$DC$3:$DZ$106,MATCH(N362,'【参考】数式用4'!$DC$2:$DZ$2,0))),"")</f>
        <v/>
      </c>
      <c r="W362" s="972"/>
      <c r="X362" s="937"/>
      <c r="Y362" s="948" t="str">
        <f>IFERROR(IF(OR('別紙様式3-2（４・５月）'!R364="",'別紙様式3-2（４・５月）'!Z364="ベア加算"),"",X362*VLOOKUP(N362,'【参考】数式用'!$AD$2:$AH$27,MATCH(W362,'【参考】数式用'!$K$4:$N$4,0)+1,0)),"")</f>
        <v/>
      </c>
      <c r="Z362" s="948"/>
      <c r="AA362" s="951"/>
      <c r="AB362" s="955"/>
      <c r="AC362" s="996" t="str">
        <f>IFERROR(IF(AND('別紙様式3-2（４・５月）'!O364="",W362&lt;&gt;"",W362&lt;&gt;"―"),X362,X362*VLOOKUP(AG362,'【参考】数式用4'!$DC$3:$DZ$106,MATCH(N362,'【参考】数式用4'!$DC$2:$DZ$2,0))),"")</f>
        <v/>
      </c>
      <c r="AD362" s="998" t="str">
        <f t="shared" si="10"/>
        <v/>
      </c>
      <c r="AE362" s="884" t="str">
        <f t="shared" si="11"/>
        <v/>
      </c>
      <c r="AF362" s="999" t="str">
        <f>IF(O362="","",'別紙様式3-2（４・５月）'!O364&amp;'別紙様式3-2（４・５月）'!P364&amp;'別紙様式3-2（４・５月）'!Q364&amp;"から"&amp;O362)</f>
        <v/>
      </c>
      <c r="AG362" s="999" t="str">
        <f>IF(OR(W362="",W362="―"),"",'別紙様式3-2（４・５月）'!O364&amp;'別紙様式3-2（４・５月）'!P364&amp;'別紙様式3-2（４・５月）'!Q364&amp;"から"&amp;W362)</f>
        <v/>
      </c>
    </row>
    <row r="363" spans="1:33" ht="24.9" customHeight="1">
      <c r="A363" s="894">
        <v>350</v>
      </c>
      <c r="B363" s="742" t="str">
        <f>IF(基本情報入力シート!C402="","",基本情報入力シート!C402)</f>
        <v/>
      </c>
      <c r="C363" s="750"/>
      <c r="D363" s="750"/>
      <c r="E363" s="750"/>
      <c r="F363" s="750"/>
      <c r="G363" s="750"/>
      <c r="H363" s="750"/>
      <c r="I363" s="761"/>
      <c r="J363" s="768" t="str">
        <f>IF(基本情報入力シート!M402="","",基本情報入力シート!M402)</f>
        <v/>
      </c>
      <c r="K363" s="768" t="str">
        <f>IF(基本情報入力シート!R402="","",基本情報入力シート!R402)</f>
        <v/>
      </c>
      <c r="L363" s="768" t="str">
        <f>IF(基本情報入力シート!W402="","",基本情報入力シート!W402)</f>
        <v/>
      </c>
      <c r="M363" s="785" t="str">
        <f>IF(基本情報入力シート!X402="","",基本情報入力シート!X402)</f>
        <v/>
      </c>
      <c r="N363" s="797" t="str">
        <f>IF(基本情報入力シート!Y402="","",基本情報入力シート!Y402)</f>
        <v/>
      </c>
      <c r="O363" s="931"/>
      <c r="P363" s="937"/>
      <c r="Q363" s="941"/>
      <c r="R363" s="948" t="str">
        <f>IFERROR(IF(OR('別紙様式3-2（４・５月）'!R365="",'別紙様式3-2（４・５月）'!Z365="ベア加算"),"",P363*VLOOKUP(N363,'【参考】数式用'!$AD$2:$AH$27,MATCH(O363,'【参考】数式用'!$K$4:$N$4,0)+1,0)),"")</f>
        <v/>
      </c>
      <c r="S363" s="951"/>
      <c r="T363" s="955"/>
      <c r="U363" s="960"/>
      <c r="V363" s="965" t="str">
        <f>IFERROR(IF(AND('別紙様式3-2（４・５月）'!O365="",O363&lt;&gt;""),P363,P363*VLOOKUP(AF363,'【参考】数式用4'!$DC$3:$DZ$106,MATCH(N363,'【参考】数式用4'!$DC$2:$DZ$2,0))),"")</f>
        <v/>
      </c>
      <c r="W363" s="972"/>
      <c r="X363" s="937"/>
      <c r="Y363" s="948" t="str">
        <f>IFERROR(IF(OR('別紙様式3-2（４・５月）'!R365="",'別紙様式3-2（４・５月）'!Z365="ベア加算"),"",X363*VLOOKUP(N363,'【参考】数式用'!$AD$2:$AH$27,MATCH(W363,'【参考】数式用'!$K$4:$N$4,0)+1,0)),"")</f>
        <v/>
      </c>
      <c r="Z363" s="948"/>
      <c r="AA363" s="951"/>
      <c r="AB363" s="955"/>
      <c r="AC363" s="996" t="str">
        <f>IFERROR(IF(AND('別紙様式3-2（４・５月）'!O365="",W363&lt;&gt;"",W363&lt;&gt;"―"),X363,X363*VLOOKUP(AG363,'【参考】数式用4'!$DC$3:$DZ$106,MATCH(N363,'【参考】数式用4'!$DC$2:$DZ$2,0))),"")</f>
        <v/>
      </c>
      <c r="AD363" s="998" t="str">
        <f t="shared" si="10"/>
        <v/>
      </c>
      <c r="AE363" s="884" t="str">
        <f t="shared" si="11"/>
        <v/>
      </c>
      <c r="AF363" s="999" t="str">
        <f>IF(O363="","",'別紙様式3-2（４・５月）'!O365&amp;'別紙様式3-2（４・５月）'!P365&amp;'別紙様式3-2（４・５月）'!Q365&amp;"から"&amp;O363)</f>
        <v/>
      </c>
      <c r="AG363" s="999" t="str">
        <f>IF(OR(W363="",W363="―"),"",'別紙様式3-2（４・５月）'!O365&amp;'別紙様式3-2（４・５月）'!P365&amp;'別紙様式3-2（４・５月）'!Q365&amp;"から"&amp;W363)</f>
        <v/>
      </c>
    </row>
    <row r="364" spans="1:33" ht="24.9" customHeight="1">
      <c r="A364" s="894">
        <v>351</v>
      </c>
      <c r="B364" s="742" t="str">
        <f>IF(基本情報入力シート!C403="","",基本情報入力シート!C403)</f>
        <v/>
      </c>
      <c r="C364" s="750"/>
      <c r="D364" s="750"/>
      <c r="E364" s="750"/>
      <c r="F364" s="750"/>
      <c r="G364" s="750"/>
      <c r="H364" s="750"/>
      <c r="I364" s="761"/>
      <c r="J364" s="768" t="str">
        <f>IF(基本情報入力シート!M403="","",基本情報入力シート!M403)</f>
        <v/>
      </c>
      <c r="K364" s="768" t="str">
        <f>IF(基本情報入力シート!R403="","",基本情報入力シート!R403)</f>
        <v/>
      </c>
      <c r="L364" s="768" t="str">
        <f>IF(基本情報入力シート!W403="","",基本情報入力シート!W403)</f>
        <v/>
      </c>
      <c r="M364" s="785" t="str">
        <f>IF(基本情報入力シート!X403="","",基本情報入力シート!X403)</f>
        <v/>
      </c>
      <c r="N364" s="797" t="str">
        <f>IF(基本情報入力シート!Y403="","",基本情報入力シート!Y403)</f>
        <v/>
      </c>
      <c r="O364" s="931"/>
      <c r="P364" s="937"/>
      <c r="Q364" s="941"/>
      <c r="R364" s="948" t="str">
        <f>IFERROR(IF(OR('別紙様式3-2（４・５月）'!R366="",'別紙様式3-2（４・５月）'!Z366="ベア加算"),"",P364*VLOOKUP(N364,'【参考】数式用'!$AD$2:$AH$27,MATCH(O364,'【参考】数式用'!$K$4:$N$4,0)+1,0)),"")</f>
        <v/>
      </c>
      <c r="S364" s="951"/>
      <c r="T364" s="955"/>
      <c r="U364" s="960"/>
      <c r="V364" s="965" t="str">
        <f>IFERROR(IF(AND('別紙様式3-2（４・５月）'!O366="",O364&lt;&gt;""),P364,P364*VLOOKUP(AF364,'【参考】数式用4'!$DC$3:$DZ$106,MATCH(N364,'【参考】数式用4'!$DC$2:$DZ$2,0))),"")</f>
        <v/>
      </c>
      <c r="W364" s="972"/>
      <c r="X364" s="937"/>
      <c r="Y364" s="948" t="str">
        <f>IFERROR(IF(OR('別紙様式3-2（４・５月）'!R366="",'別紙様式3-2（４・５月）'!Z366="ベア加算"),"",X364*VLOOKUP(N364,'【参考】数式用'!$AD$2:$AH$27,MATCH(W364,'【参考】数式用'!$K$4:$N$4,0)+1,0)),"")</f>
        <v/>
      </c>
      <c r="Z364" s="948"/>
      <c r="AA364" s="951"/>
      <c r="AB364" s="955"/>
      <c r="AC364" s="996" t="str">
        <f>IFERROR(IF(AND('別紙様式3-2（４・５月）'!O366="",W364&lt;&gt;"",W364&lt;&gt;"―"),X364,X364*VLOOKUP(AG364,'【参考】数式用4'!$DC$3:$DZ$106,MATCH(N364,'【参考】数式用4'!$DC$2:$DZ$2,0))),"")</f>
        <v/>
      </c>
      <c r="AD364" s="998" t="str">
        <f t="shared" si="10"/>
        <v/>
      </c>
      <c r="AE364" s="884" t="str">
        <f t="shared" si="11"/>
        <v/>
      </c>
      <c r="AF364" s="999" t="str">
        <f>IF(O364="","",'別紙様式3-2（４・５月）'!O366&amp;'別紙様式3-2（４・５月）'!P366&amp;'別紙様式3-2（４・５月）'!Q366&amp;"から"&amp;O364)</f>
        <v/>
      </c>
      <c r="AG364" s="999" t="str">
        <f>IF(OR(W364="",W364="―"),"",'別紙様式3-2（４・５月）'!O366&amp;'別紙様式3-2（４・５月）'!P366&amp;'別紙様式3-2（４・５月）'!Q366&amp;"から"&amp;W364)</f>
        <v/>
      </c>
    </row>
    <row r="365" spans="1:33" ht="24.9" customHeight="1">
      <c r="A365" s="894">
        <v>352</v>
      </c>
      <c r="B365" s="742" t="str">
        <f>IF(基本情報入力シート!C404="","",基本情報入力シート!C404)</f>
        <v/>
      </c>
      <c r="C365" s="750"/>
      <c r="D365" s="750"/>
      <c r="E365" s="750"/>
      <c r="F365" s="750"/>
      <c r="G365" s="750"/>
      <c r="H365" s="750"/>
      <c r="I365" s="761"/>
      <c r="J365" s="768" t="str">
        <f>IF(基本情報入力シート!M404="","",基本情報入力シート!M404)</f>
        <v/>
      </c>
      <c r="K365" s="768" t="str">
        <f>IF(基本情報入力シート!R404="","",基本情報入力シート!R404)</f>
        <v/>
      </c>
      <c r="L365" s="768" t="str">
        <f>IF(基本情報入力シート!W404="","",基本情報入力シート!W404)</f>
        <v/>
      </c>
      <c r="M365" s="785" t="str">
        <f>IF(基本情報入力シート!X404="","",基本情報入力シート!X404)</f>
        <v/>
      </c>
      <c r="N365" s="797" t="str">
        <f>IF(基本情報入力シート!Y404="","",基本情報入力シート!Y404)</f>
        <v/>
      </c>
      <c r="O365" s="931"/>
      <c r="P365" s="937"/>
      <c r="Q365" s="941"/>
      <c r="R365" s="948" t="str">
        <f>IFERROR(IF(OR('別紙様式3-2（４・５月）'!R367="",'別紙様式3-2（４・５月）'!Z367="ベア加算"),"",P365*VLOOKUP(N365,'【参考】数式用'!$AD$2:$AH$27,MATCH(O365,'【参考】数式用'!$K$4:$N$4,0)+1,0)),"")</f>
        <v/>
      </c>
      <c r="S365" s="951"/>
      <c r="T365" s="955"/>
      <c r="U365" s="960"/>
      <c r="V365" s="965" t="str">
        <f>IFERROR(IF(AND('別紙様式3-2（４・５月）'!O367="",O365&lt;&gt;""),P365,P365*VLOOKUP(AF365,'【参考】数式用4'!$DC$3:$DZ$106,MATCH(N365,'【参考】数式用4'!$DC$2:$DZ$2,0))),"")</f>
        <v/>
      </c>
      <c r="W365" s="972"/>
      <c r="X365" s="937"/>
      <c r="Y365" s="948" t="str">
        <f>IFERROR(IF(OR('別紙様式3-2（４・５月）'!R367="",'別紙様式3-2（４・５月）'!Z367="ベア加算"),"",X365*VLOOKUP(N365,'【参考】数式用'!$AD$2:$AH$27,MATCH(W365,'【参考】数式用'!$K$4:$N$4,0)+1,0)),"")</f>
        <v/>
      </c>
      <c r="Z365" s="948"/>
      <c r="AA365" s="951"/>
      <c r="AB365" s="955"/>
      <c r="AC365" s="996" t="str">
        <f>IFERROR(IF(AND('別紙様式3-2（４・５月）'!O367="",W365&lt;&gt;"",W365&lt;&gt;"―"),X365,X365*VLOOKUP(AG365,'【参考】数式用4'!$DC$3:$DZ$106,MATCH(N365,'【参考】数式用4'!$DC$2:$DZ$2,0))),"")</f>
        <v/>
      </c>
      <c r="AD365" s="998" t="str">
        <f t="shared" si="10"/>
        <v/>
      </c>
      <c r="AE365" s="884" t="str">
        <f t="shared" si="11"/>
        <v/>
      </c>
      <c r="AF365" s="999" t="str">
        <f>IF(O365="","",'別紙様式3-2（４・５月）'!O367&amp;'別紙様式3-2（４・５月）'!P367&amp;'別紙様式3-2（４・５月）'!Q367&amp;"から"&amp;O365)</f>
        <v/>
      </c>
      <c r="AG365" s="999" t="str">
        <f>IF(OR(W365="",W365="―"),"",'別紙様式3-2（４・５月）'!O367&amp;'別紙様式3-2（４・５月）'!P367&amp;'別紙様式3-2（４・５月）'!Q367&amp;"から"&amp;W365)</f>
        <v/>
      </c>
    </row>
    <row r="366" spans="1:33" ht="24.9" customHeight="1">
      <c r="A366" s="894">
        <v>353</v>
      </c>
      <c r="B366" s="742" t="str">
        <f>IF(基本情報入力シート!C405="","",基本情報入力シート!C405)</f>
        <v/>
      </c>
      <c r="C366" s="750"/>
      <c r="D366" s="750"/>
      <c r="E366" s="750"/>
      <c r="F366" s="750"/>
      <c r="G366" s="750"/>
      <c r="H366" s="750"/>
      <c r="I366" s="761"/>
      <c r="J366" s="768" t="str">
        <f>IF(基本情報入力シート!M405="","",基本情報入力シート!M405)</f>
        <v/>
      </c>
      <c r="K366" s="768" t="str">
        <f>IF(基本情報入力シート!R405="","",基本情報入力シート!R405)</f>
        <v/>
      </c>
      <c r="L366" s="768" t="str">
        <f>IF(基本情報入力シート!W405="","",基本情報入力シート!W405)</f>
        <v/>
      </c>
      <c r="M366" s="785" t="str">
        <f>IF(基本情報入力シート!X405="","",基本情報入力シート!X405)</f>
        <v/>
      </c>
      <c r="N366" s="797" t="str">
        <f>IF(基本情報入力シート!Y405="","",基本情報入力シート!Y405)</f>
        <v/>
      </c>
      <c r="O366" s="931"/>
      <c r="P366" s="937"/>
      <c r="Q366" s="941"/>
      <c r="R366" s="948" t="str">
        <f>IFERROR(IF(OR('別紙様式3-2（４・５月）'!R368="",'別紙様式3-2（４・５月）'!Z368="ベア加算"),"",P366*VLOOKUP(N366,'【参考】数式用'!$AD$2:$AH$27,MATCH(O366,'【参考】数式用'!$K$4:$N$4,0)+1,0)),"")</f>
        <v/>
      </c>
      <c r="S366" s="951"/>
      <c r="T366" s="955"/>
      <c r="U366" s="960"/>
      <c r="V366" s="965" t="str">
        <f>IFERROR(IF(AND('別紙様式3-2（４・５月）'!O368="",O366&lt;&gt;""),P366,P366*VLOOKUP(AF366,'【参考】数式用4'!$DC$3:$DZ$106,MATCH(N366,'【参考】数式用4'!$DC$2:$DZ$2,0))),"")</f>
        <v/>
      </c>
      <c r="W366" s="972"/>
      <c r="X366" s="937"/>
      <c r="Y366" s="948" t="str">
        <f>IFERROR(IF(OR('別紙様式3-2（４・５月）'!R368="",'別紙様式3-2（４・５月）'!Z368="ベア加算"),"",X366*VLOOKUP(N366,'【参考】数式用'!$AD$2:$AH$27,MATCH(W366,'【参考】数式用'!$K$4:$N$4,0)+1,0)),"")</f>
        <v/>
      </c>
      <c r="Z366" s="948"/>
      <c r="AA366" s="951"/>
      <c r="AB366" s="955"/>
      <c r="AC366" s="996" t="str">
        <f>IFERROR(IF(AND('別紙様式3-2（４・５月）'!O368="",W366&lt;&gt;"",W366&lt;&gt;"―"),X366,X366*VLOOKUP(AG366,'【参考】数式用4'!$DC$3:$DZ$106,MATCH(N366,'【参考】数式用4'!$DC$2:$DZ$2,0))),"")</f>
        <v/>
      </c>
      <c r="AD366" s="998" t="str">
        <f t="shared" si="10"/>
        <v/>
      </c>
      <c r="AE366" s="884" t="str">
        <f t="shared" si="11"/>
        <v/>
      </c>
      <c r="AF366" s="999" t="str">
        <f>IF(O366="","",'別紙様式3-2（４・５月）'!O368&amp;'別紙様式3-2（４・５月）'!P368&amp;'別紙様式3-2（４・５月）'!Q368&amp;"から"&amp;O366)</f>
        <v/>
      </c>
      <c r="AG366" s="999" t="str">
        <f>IF(OR(W366="",W366="―"),"",'別紙様式3-2（４・５月）'!O368&amp;'別紙様式3-2（４・５月）'!P368&amp;'別紙様式3-2（４・５月）'!Q368&amp;"から"&amp;W366)</f>
        <v/>
      </c>
    </row>
    <row r="367" spans="1:33" ht="24.9" customHeight="1">
      <c r="A367" s="894">
        <v>354</v>
      </c>
      <c r="B367" s="742" t="str">
        <f>IF(基本情報入力シート!C406="","",基本情報入力シート!C406)</f>
        <v/>
      </c>
      <c r="C367" s="750"/>
      <c r="D367" s="750"/>
      <c r="E367" s="750"/>
      <c r="F367" s="750"/>
      <c r="G367" s="750"/>
      <c r="H367" s="750"/>
      <c r="I367" s="761"/>
      <c r="J367" s="768" t="str">
        <f>IF(基本情報入力シート!M406="","",基本情報入力シート!M406)</f>
        <v/>
      </c>
      <c r="K367" s="768" t="str">
        <f>IF(基本情報入力シート!R406="","",基本情報入力シート!R406)</f>
        <v/>
      </c>
      <c r="L367" s="768" t="str">
        <f>IF(基本情報入力シート!W406="","",基本情報入力シート!W406)</f>
        <v/>
      </c>
      <c r="M367" s="785" t="str">
        <f>IF(基本情報入力シート!X406="","",基本情報入力シート!X406)</f>
        <v/>
      </c>
      <c r="N367" s="797" t="str">
        <f>IF(基本情報入力シート!Y406="","",基本情報入力シート!Y406)</f>
        <v/>
      </c>
      <c r="O367" s="931"/>
      <c r="P367" s="937"/>
      <c r="Q367" s="941"/>
      <c r="R367" s="948" t="str">
        <f>IFERROR(IF(OR('別紙様式3-2（４・５月）'!R369="",'別紙様式3-2（４・５月）'!Z369="ベア加算"),"",P367*VLOOKUP(N367,'【参考】数式用'!$AD$2:$AH$27,MATCH(O367,'【参考】数式用'!$K$4:$N$4,0)+1,0)),"")</f>
        <v/>
      </c>
      <c r="S367" s="951"/>
      <c r="T367" s="955"/>
      <c r="U367" s="960"/>
      <c r="V367" s="965" t="str">
        <f>IFERROR(IF(AND('別紙様式3-2（４・５月）'!O369="",O367&lt;&gt;""),P367,P367*VLOOKUP(AF367,'【参考】数式用4'!$DC$3:$DZ$106,MATCH(N367,'【参考】数式用4'!$DC$2:$DZ$2,0))),"")</f>
        <v/>
      </c>
      <c r="W367" s="972"/>
      <c r="X367" s="937"/>
      <c r="Y367" s="948" t="str">
        <f>IFERROR(IF(OR('別紙様式3-2（４・５月）'!R369="",'別紙様式3-2（４・５月）'!Z369="ベア加算"),"",X367*VLOOKUP(N367,'【参考】数式用'!$AD$2:$AH$27,MATCH(W367,'【参考】数式用'!$K$4:$N$4,0)+1,0)),"")</f>
        <v/>
      </c>
      <c r="Z367" s="948"/>
      <c r="AA367" s="951"/>
      <c r="AB367" s="955"/>
      <c r="AC367" s="996" t="str">
        <f>IFERROR(IF(AND('別紙様式3-2（４・５月）'!O369="",W367&lt;&gt;"",W367&lt;&gt;"―"),X367,X367*VLOOKUP(AG367,'【参考】数式用4'!$DC$3:$DZ$106,MATCH(N367,'【参考】数式用4'!$DC$2:$DZ$2,0))),"")</f>
        <v/>
      </c>
      <c r="AD367" s="998" t="str">
        <f t="shared" si="10"/>
        <v/>
      </c>
      <c r="AE367" s="884" t="str">
        <f t="shared" si="11"/>
        <v/>
      </c>
      <c r="AF367" s="999" t="str">
        <f>IF(O367="","",'別紙様式3-2（４・５月）'!O369&amp;'別紙様式3-2（４・５月）'!P369&amp;'別紙様式3-2（４・５月）'!Q369&amp;"から"&amp;O367)</f>
        <v/>
      </c>
      <c r="AG367" s="999" t="str">
        <f>IF(OR(W367="",W367="―"),"",'別紙様式3-2（４・５月）'!O369&amp;'別紙様式3-2（４・５月）'!P369&amp;'別紙様式3-2（４・５月）'!Q369&amp;"から"&amp;W367)</f>
        <v/>
      </c>
    </row>
    <row r="368" spans="1:33" ht="24.9" customHeight="1">
      <c r="A368" s="894">
        <v>355</v>
      </c>
      <c r="B368" s="742" t="str">
        <f>IF(基本情報入力シート!C407="","",基本情報入力シート!C407)</f>
        <v/>
      </c>
      <c r="C368" s="750"/>
      <c r="D368" s="750"/>
      <c r="E368" s="750"/>
      <c r="F368" s="750"/>
      <c r="G368" s="750"/>
      <c r="H368" s="750"/>
      <c r="I368" s="761"/>
      <c r="J368" s="768" t="str">
        <f>IF(基本情報入力シート!M407="","",基本情報入力シート!M407)</f>
        <v/>
      </c>
      <c r="K368" s="768" t="str">
        <f>IF(基本情報入力シート!R407="","",基本情報入力シート!R407)</f>
        <v/>
      </c>
      <c r="L368" s="768" t="str">
        <f>IF(基本情報入力シート!W407="","",基本情報入力シート!W407)</f>
        <v/>
      </c>
      <c r="M368" s="785" t="str">
        <f>IF(基本情報入力シート!X407="","",基本情報入力シート!X407)</f>
        <v/>
      </c>
      <c r="N368" s="797" t="str">
        <f>IF(基本情報入力シート!Y407="","",基本情報入力シート!Y407)</f>
        <v/>
      </c>
      <c r="O368" s="931"/>
      <c r="P368" s="937"/>
      <c r="Q368" s="941"/>
      <c r="R368" s="948" t="str">
        <f>IFERROR(IF(OR('別紙様式3-2（４・５月）'!R370="",'別紙様式3-2（４・５月）'!Z370="ベア加算"),"",P368*VLOOKUP(N368,'【参考】数式用'!$AD$2:$AH$27,MATCH(O368,'【参考】数式用'!$K$4:$N$4,0)+1,0)),"")</f>
        <v/>
      </c>
      <c r="S368" s="951"/>
      <c r="T368" s="955"/>
      <c r="U368" s="960"/>
      <c r="V368" s="965" t="str">
        <f>IFERROR(IF(AND('別紙様式3-2（４・５月）'!O370="",O368&lt;&gt;""),P368,P368*VLOOKUP(AF368,'【参考】数式用4'!$DC$3:$DZ$106,MATCH(N368,'【参考】数式用4'!$DC$2:$DZ$2,0))),"")</f>
        <v/>
      </c>
      <c r="W368" s="972"/>
      <c r="X368" s="937"/>
      <c r="Y368" s="948" t="str">
        <f>IFERROR(IF(OR('別紙様式3-2（４・５月）'!R370="",'別紙様式3-2（４・５月）'!Z370="ベア加算"),"",X368*VLOOKUP(N368,'【参考】数式用'!$AD$2:$AH$27,MATCH(W368,'【参考】数式用'!$K$4:$N$4,0)+1,0)),"")</f>
        <v/>
      </c>
      <c r="Z368" s="948"/>
      <c r="AA368" s="951"/>
      <c r="AB368" s="955"/>
      <c r="AC368" s="996" t="str">
        <f>IFERROR(IF(AND('別紙様式3-2（４・５月）'!O370="",W368&lt;&gt;"",W368&lt;&gt;"―"),X368,X368*VLOOKUP(AG368,'【参考】数式用4'!$DC$3:$DZ$106,MATCH(N368,'【参考】数式用4'!$DC$2:$DZ$2,0))),"")</f>
        <v/>
      </c>
      <c r="AD368" s="998" t="str">
        <f t="shared" si="10"/>
        <v/>
      </c>
      <c r="AE368" s="884" t="str">
        <f t="shared" si="11"/>
        <v/>
      </c>
      <c r="AF368" s="999" t="str">
        <f>IF(O368="","",'別紙様式3-2（４・５月）'!O370&amp;'別紙様式3-2（４・５月）'!P370&amp;'別紙様式3-2（４・５月）'!Q370&amp;"から"&amp;O368)</f>
        <v/>
      </c>
      <c r="AG368" s="999" t="str">
        <f>IF(OR(W368="",W368="―"),"",'別紙様式3-2（４・５月）'!O370&amp;'別紙様式3-2（４・５月）'!P370&amp;'別紙様式3-2（４・５月）'!Q370&amp;"から"&amp;W368)</f>
        <v/>
      </c>
    </row>
    <row r="369" spans="1:33" ht="24.9" customHeight="1">
      <c r="A369" s="894">
        <v>356</v>
      </c>
      <c r="B369" s="742" t="str">
        <f>IF(基本情報入力シート!C408="","",基本情報入力シート!C408)</f>
        <v/>
      </c>
      <c r="C369" s="750"/>
      <c r="D369" s="750"/>
      <c r="E369" s="750"/>
      <c r="F369" s="750"/>
      <c r="G369" s="750"/>
      <c r="H369" s="750"/>
      <c r="I369" s="761"/>
      <c r="J369" s="768" t="str">
        <f>IF(基本情報入力シート!M408="","",基本情報入力シート!M408)</f>
        <v/>
      </c>
      <c r="K369" s="768" t="str">
        <f>IF(基本情報入力シート!R408="","",基本情報入力シート!R408)</f>
        <v/>
      </c>
      <c r="L369" s="768" t="str">
        <f>IF(基本情報入力シート!W408="","",基本情報入力シート!W408)</f>
        <v/>
      </c>
      <c r="M369" s="785" t="str">
        <f>IF(基本情報入力シート!X408="","",基本情報入力シート!X408)</f>
        <v/>
      </c>
      <c r="N369" s="797" t="str">
        <f>IF(基本情報入力シート!Y408="","",基本情報入力シート!Y408)</f>
        <v/>
      </c>
      <c r="O369" s="931"/>
      <c r="P369" s="937"/>
      <c r="Q369" s="941"/>
      <c r="R369" s="948" t="str">
        <f>IFERROR(IF(OR('別紙様式3-2（４・５月）'!R371="",'別紙様式3-2（４・５月）'!Z371="ベア加算"),"",P369*VLOOKUP(N369,'【参考】数式用'!$AD$2:$AH$27,MATCH(O369,'【参考】数式用'!$K$4:$N$4,0)+1,0)),"")</f>
        <v/>
      </c>
      <c r="S369" s="951"/>
      <c r="T369" s="955"/>
      <c r="U369" s="960"/>
      <c r="V369" s="965" t="str">
        <f>IFERROR(IF(AND('別紙様式3-2（４・５月）'!O371="",O369&lt;&gt;""),P369,P369*VLOOKUP(AF369,'【参考】数式用4'!$DC$3:$DZ$106,MATCH(N369,'【参考】数式用4'!$DC$2:$DZ$2,0))),"")</f>
        <v/>
      </c>
      <c r="W369" s="972"/>
      <c r="X369" s="937"/>
      <c r="Y369" s="948" t="str">
        <f>IFERROR(IF(OR('別紙様式3-2（４・５月）'!R371="",'別紙様式3-2（４・５月）'!Z371="ベア加算"),"",X369*VLOOKUP(N369,'【参考】数式用'!$AD$2:$AH$27,MATCH(W369,'【参考】数式用'!$K$4:$N$4,0)+1,0)),"")</f>
        <v/>
      </c>
      <c r="Z369" s="948"/>
      <c r="AA369" s="951"/>
      <c r="AB369" s="955"/>
      <c r="AC369" s="996" t="str">
        <f>IFERROR(IF(AND('別紙様式3-2（４・５月）'!O371="",W369&lt;&gt;"",W369&lt;&gt;"―"),X369,X369*VLOOKUP(AG369,'【参考】数式用4'!$DC$3:$DZ$106,MATCH(N369,'【参考】数式用4'!$DC$2:$DZ$2,0))),"")</f>
        <v/>
      </c>
      <c r="AD369" s="998" t="str">
        <f t="shared" si="10"/>
        <v/>
      </c>
      <c r="AE369" s="884" t="str">
        <f t="shared" si="11"/>
        <v/>
      </c>
      <c r="AF369" s="999" t="str">
        <f>IF(O369="","",'別紙様式3-2（４・５月）'!O371&amp;'別紙様式3-2（４・５月）'!P371&amp;'別紙様式3-2（４・５月）'!Q371&amp;"から"&amp;O369)</f>
        <v/>
      </c>
      <c r="AG369" s="999" t="str">
        <f>IF(OR(W369="",W369="―"),"",'別紙様式3-2（４・５月）'!O371&amp;'別紙様式3-2（４・５月）'!P371&amp;'別紙様式3-2（４・５月）'!Q371&amp;"から"&amp;W369)</f>
        <v/>
      </c>
    </row>
    <row r="370" spans="1:33" ht="24.9" customHeight="1">
      <c r="A370" s="894">
        <v>357</v>
      </c>
      <c r="B370" s="742" t="str">
        <f>IF(基本情報入力シート!C409="","",基本情報入力シート!C409)</f>
        <v/>
      </c>
      <c r="C370" s="750"/>
      <c r="D370" s="750"/>
      <c r="E370" s="750"/>
      <c r="F370" s="750"/>
      <c r="G370" s="750"/>
      <c r="H370" s="750"/>
      <c r="I370" s="761"/>
      <c r="J370" s="768" t="str">
        <f>IF(基本情報入力シート!M409="","",基本情報入力シート!M409)</f>
        <v/>
      </c>
      <c r="K370" s="768" t="str">
        <f>IF(基本情報入力シート!R409="","",基本情報入力シート!R409)</f>
        <v/>
      </c>
      <c r="L370" s="768" t="str">
        <f>IF(基本情報入力シート!W409="","",基本情報入力シート!W409)</f>
        <v/>
      </c>
      <c r="M370" s="785" t="str">
        <f>IF(基本情報入力シート!X409="","",基本情報入力シート!X409)</f>
        <v/>
      </c>
      <c r="N370" s="797" t="str">
        <f>IF(基本情報入力シート!Y409="","",基本情報入力シート!Y409)</f>
        <v/>
      </c>
      <c r="O370" s="931"/>
      <c r="P370" s="937"/>
      <c r="Q370" s="941"/>
      <c r="R370" s="948" t="str">
        <f>IFERROR(IF(OR('別紙様式3-2（４・５月）'!R372="",'別紙様式3-2（４・５月）'!Z372="ベア加算"),"",P370*VLOOKUP(N370,'【参考】数式用'!$AD$2:$AH$27,MATCH(O370,'【参考】数式用'!$K$4:$N$4,0)+1,0)),"")</f>
        <v/>
      </c>
      <c r="S370" s="951"/>
      <c r="T370" s="955"/>
      <c r="U370" s="960"/>
      <c r="V370" s="965" t="str">
        <f>IFERROR(IF(AND('別紙様式3-2（４・５月）'!O372="",O370&lt;&gt;""),P370,P370*VLOOKUP(AF370,'【参考】数式用4'!$DC$3:$DZ$106,MATCH(N370,'【参考】数式用4'!$DC$2:$DZ$2,0))),"")</f>
        <v/>
      </c>
      <c r="W370" s="972"/>
      <c r="X370" s="937"/>
      <c r="Y370" s="948" t="str">
        <f>IFERROR(IF(OR('別紙様式3-2（４・５月）'!R372="",'別紙様式3-2（４・５月）'!Z372="ベア加算"),"",X370*VLOOKUP(N370,'【参考】数式用'!$AD$2:$AH$27,MATCH(W370,'【参考】数式用'!$K$4:$N$4,0)+1,0)),"")</f>
        <v/>
      </c>
      <c r="Z370" s="948"/>
      <c r="AA370" s="951"/>
      <c r="AB370" s="955"/>
      <c r="AC370" s="996" t="str">
        <f>IFERROR(IF(AND('別紙様式3-2（４・５月）'!O372="",W370&lt;&gt;"",W370&lt;&gt;"―"),X370,X370*VLOOKUP(AG370,'【参考】数式用4'!$DC$3:$DZ$106,MATCH(N370,'【参考】数式用4'!$DC$2:$DZ$2,0))),"")</f>
        <v/>
      </c>
      <c r="AD370" s="998" t="str">
        <f t="shared" si="10"/>
        <v/>
      </c>
      <c r="AE370" s="884" t="str">
        <f t="shared" si="11"/>
        <v/>
      </c>
      <c r="AF370" s="999" t="str">
        <f>IF(O370="","",'別紙様式3-2（４・５月）'!O372&amp;'別紙様式3-2（４・５月）'!P372&amp;'別紙様式3-2（４・５月）'!Q372&amp;"から"&amp;O370)</f>
        <v/>
      </c>
      <c r="AG370" s="999" t="str">
        <f>IF(OR(W370="",W370="―"),"",'別紙様式3-2（４・５月）'!O372&amp;'別紙様式3-2（４・５月）'!P372&amp;'別紙様式3-2（４・５月）'!Q372&amp;"から"&amp;W370)</f>
        <v/>
      </c>
    </row>
    <row r="371" spans="1:33" ht="24.9" customHeight="1">
      <c r="A371" s="894">
        <v>358</v>
      </c>
      <c r="B371" s="742" t="str">
        <f>IF(基本情報入力シート!C410="","",基本情報入力シート!C410)</f>
        <v/>
      </c>
      <c r="C371" s="750"/>
      <c r="D371" s="750"/>
      <c r="E371" s="750"/>
      <c r="F371" s="750"/>
      <c r="G371" s="750"/>
      <c r="H371" s="750"/>
      <c r="I371" s="761"/>
      <c r="J371" s="768" t="str">
        <f>IF(基本情報入力シート!M410="","",基本情報入力シート!M410)</f>
        <v/>
      </c>
      <c r="K371" s="768" t="str">
        <f>IF(基本情報入力シート!R410="","",基本情報入力シート!R410)</f>
        <v/>
      </c>
      <c r="L371" s="768" t="str">
        <f>IF(基本情報入力シート!W410="","",基本情報入力シート!W410)</f>
        <v/>
      </c>
      <c r="M371" s="785" t="str">
        <f>IF(基本情報入力シート!X410="","",基本情報入力シート!X410)</f>
        <v/>
      </c>
      <c r="N371" s="797" t="str">
        <f>IF(基本情報入力シート!Y410="","",基本情報入力シート!Y410)</f>
        <v/>
      </c>
      <c r="O371" s="931"/>
      <c r="P371" s="937"/>
      <c r="Q371" s="941"/>
      <c r="R371" s="948" t="str">
        <f>IFERROR(IF(OR('別紙様式3-2（４・５月）'!R373="",'別紙様式3-2（４・５月）'!Z373="ベア加算"),"",P371*VLOOKUP(N371,'【参考】数式用'!$AD$2:$AH$27,MATCH(O371,'【参考】数式用'!$K$4:$N$4,0)+1,0)),"")</f>
        <v/>
      </c>
      <c r="S371" s="951"/>
      <c r="T371" s="955"/>
      <c r="U371" s="960"/>
      <c r="V371" s="965" t="str">
        <f>IFERROR(IF(AND('別紙様式3-2（４・５月）'!O373="",O371&lt;&gt;""),P371,P371*VLOOKUP(AF371,'【参考】数式用4'!$DC$3:$DZ$106,MATCH(N371,'【参考】数式用4'!$DC$2:$DZ$2,0))),"")</f>
        <v/>
      </c>
      <c r="W371" s="972"/>
      <c r="X371" s="937"/>
      <c r="Y371" s="948" t="str">
        <f>IFERROR(IF(OR('別紙様式3-2（４・５月）'!R373="",'別紙様式3-2（４・５月）'!Z373="ベア加算"),"",X371*VLOOKUP(N371,'【参考】数式用'!$AD$2:$AH$27,MATCH(W371,'【参考】数式用'!$K$4:$N$4,0)+1,0)),"")</f>
        <v/>
      </c>
      <c r="Z371" s="948"/>
      <c r="AA371" s="951"/>
      <c r="AB371" s="955"/>
      <c r="AC371" s="996" t="str">
        <f>IFERROR(IF(AND('別紙様式3-2（４・５月）'!O373="",W371&lt;&gt;"",W371&lt;&gt;"―"),X371,X371*VLOOKUP(AG371,'【参考】数式用4'!$DC$3:$DZ$106,MATCH(N371,'【参考】数式用4'!$DC$2:$DZ$2,0))),"")</f>
        <v/>
      </c>
      <c r="AD371" s="998" t="str">
        <f t="shared" si="10"/>
        <v/>
      </c>
      <c r="AE371" s="884" t="str">
        <f t="shared" si="11"/>
        <v/>
      </c>
      <c r="AF371" s="999" t="str">
        <f>IF(O371="","",'別紙様式3-2（４・５月）'!O373&amp;'別紙様式3-2（４・５月）'!P373&amp;'別紙様式3-2（４・５月）'!Q373&amp;"から"&amp;O371)</f>
        <v/>
      </c>
      <c r="AG371" s="999" t="str">
        <f>IF(OR(W371="",W371="―"),"",'別紙様式3-2（４・５月）'!O373&amp;'別紙様式3-2（４・５月）'!P373&amp;'別紙様式3-2（４・５月）'!Q373&amp;"から"&amp;W371)</f>
        <v/>
      </c>
    </row>
    <row r="372" spans="1:33" ht="24.9" customHeight="1">
      <c r="A372" s="894">
        <v>359</v>
      </c>
      <c r="B372" s="742" t="str">
        <f>IF(基本情報入力シート!C411="","",基本情報入力シート!C411)</f>
        <v/>
      </c>
      <c r="C372" s="750"/>
      <c r="D372" s="750"/>
      <c r="E372" s="750"/>
      <c r="F372" s="750"/>
      <c r="G372" s="750"/>
      <c r="H372" s="750"/>
      <c r="I372" s="761"/>
      <c r="J372" s="768" t="str">
        <f>IF(基本情報入力シート!M411="","",基本情報入力シート!M411)</f>
        <v/>
      </c>
      <c r="K372" s="768" t="str">
        <f>IF(基本情報入力シート!R411="","",基本情報入力シート!R411)</f>
        <v/>
      </c>
      <c r="L372" s="768" t="str">
        <f>IF(基本情報入力シート!W411="","",基本情報入力シート!W411)</f>
        <v/>
      </c>
      <c r="M372" s="785" t="str">
        <f>IF(基本情報入力シート!X411="","",基本情報入力シート!X411)</f>
        <v/>
      </c>
      <c r="N372" s="797" t="str">
        <f>IF(基本情報入力シート!Y411="","",基本情報入力シート!Y411)</f>
        <v/>
      </c>
      <c r="O372" s="931"/>
      <c r="P372" s="937"/>
      <c r="Q372" s="941"/>
      <c r="R372" s="948" t="str">
        <f>IFERROR(IF(OR('別紙様式3-2（４・５月）'!R374="",'別紙様式3-2（４・５月）'!Z374="ベア加算"),"",P372*VLOOKUP(N372,'【参考】数式用'!$AD$2:$AH$27,MATCH(O372,'【参考】数式用'!$K$4:$N$4,0)+1,0)),"")</f>
        <v/>
      </c>
      <c r="S372" s="951"/>
      <c r="T372" s="955"/>
      <c r="U372" s="960"/>
      <c r="V372" s="965" t="str">
        <f>IFERROR(IF(AND('別紙様式3-2（４・５月）'!O374="",O372&lt;&gt;""),P372,P372*VLOOKUP(AF372,'【参考】数式用4'!$DC$3:$DZ$106,MATCH(N372,'【参考】数式用4'!$DC$2:$DZ$2,0))),"")</f>
        <v/>
      </c>
      <c r="W372" s="972"/>
      <c r="X372" s="937"/>
      <c r="Y372" s="948" t="str">
        <f>IFERROR(IF(OR('別紙様式3-2（４・５月）'!R374="",'別紙様式3-2（４・５月）'!Z374="ベア加算"),"",X372*VLOOKUP(N372,'【参考】数式用'!$AD$2:$AH$27,MATCH(W372,'【参考】数式用'!$K$4:$N$4,0)+1,0)),"")</f>
        <v/>
      </c>
      <c r="Z372" s="948"/>
      <c r="AA372" s="951"/>
      <c r="AB372" s="955"/>
      <c r="AC372" s="996" t="str">
        <f>IFERROR(IF(AND('別紙様式3-2（４・５月）'!O374="",W372&lt;&gt;"",W372&lt;&gt;"―"),X372,X372*VLOOKUP(AG372,'【参考】数式用4'!$DC$3:$DZ$106,MATCH(N372,'【参考】数式用4'!$DC$2:$DZ$2,0))),"")</f>
        <v/>
      </c>
      <c r="AD372" s="998" t="str">
        <f t="shared" si="10"/>
        <v/>
      </c>
      <c r="AE372" s="884" t="str">
        <f t="shared" si="11"/>
        <v/>
      </c>
      <c r="AF372" s="999" t="str">
        <f>IF(O372="","",'別紙様式3-2（４・５月）'!O374&amp;'別紙様式3-2（４・５月）'!P374&amp;'別紙様式3-2（４・５月）'!Q374&amp;"から"&amp;O372)</f>
        <v/>
      </c>
      <c r="AG372" s="999" t="str">
        <f>IF(OR(W372="",W372="―"),"",'別紙様式3-2（４・５月）'!O374&amp;'別紙様式3-2（４・５月）'!P374&amp;'別紙様式3-2（４・５月）'!Q374&amp;"から"&amp;W372)</f>
        <v/>
      </c>
    </row>
    <row r="373" spans="1:33" ht="24.9" customHeight="1">
      <c r="A373" s="894">
        <v>360</v>
      </c>
      <c r="B373" s="742" t="str">
        <f>IF(基本情報入力シート!C412="","",基本情報入力シート!C412)</f>
        <v/>
      </c>
      <c r="C373" s="750"/>
      <c r="D373" s="750"/>
      <c r="E373" s="750"/>
      <c r="F373" s="750"/>
      <c r="G373" s="750"/>
      <c r="H373" s="750"/>
      <c r="I373" s="761"/>
      <c r="J373" s="768" t="str">
        <f>IF(基本情報入力シート!M412="","",基本情報入力シート!M412)</f>
        <v/>
      </c>
      <c r="K373" s="768" t="str">
        <f>IF(基本情報入力シート!R412="","",基本情報入力シート!R412)</f>
        <v/>
      </c>
      <c r="L373" s="768" t="str">
        <f>IF(基本情報入力シート!W412="","",基本情報入力シート!W412)</f>
        <v/>
      </c>
      <c r="M373" s="785" t="str">
        <f>IF(基本情報入力シート!X412="","",基本情報入力シート!X412)</f>
        <v/>
      </c>
      <c r="N373" s="797" t="str">
        <f>IF(基本情報入力シート!Y412="","",基本情報入力シート!Y412)</f>
        <v/>
      </c>
      <c r="O373" s="931"/>
      <c r="P373" s="937"/>
      <c r="Q373" s="941"/>
      <c r="R373" s="948" t="str">
        <f>IFERROR(IF(OR('別紙様式3-2（４・５月）'!R375="",'別紙様式3-2（４・５月）'!Z375="ベア加算"),"",P373*VLOOKUP(N373,'【参考】数式用'!$AD$2:$AH$27,MATCH(O373,'【参考】数式用'!$K$4:$N$4,0)+1,0)),"")</f>
        <v/>
      </c>
      <c r="S373" s="951"/>
      <c r="T373" s="955"/>
      <c r="U373" s="960"/>
      <c r="V373" s="965" t="str">
        <f>IFERROR(IF(AND('別紙様式3-2（４・５月）'!O375="",O373&lt;&gt;""),P373,P373*VLOOKUP(AF373,'【参考】数式用4'!$DC$3:$DZ$106,MATCH(N373,'【参考】数式用4'!$DC$2:$DZ$2,0))),"")</f>
        <v/>
      </c>
      <c r="W373" s="972"/>
      <c r="X373" s="937"/>
      <c r="Y373" s="948" t="str">
        <f>IFERROR(IF(OR('別紙様式3-2（４・５月）'!R375="",'別紙様式3-2（４・５月）'!Z375="ベア加算"),"",X373*VLOOKUP(N373,'【参考】数式用'!$AD$2:$AH$27,MATCH(W373,'【参考】数式用'!$K$4:$N$4,0)+1,0)),"")</f>
        <v/>
      </c>
      <c r="Z373" s="948"/>
      <c r="AA373" s="951"/>
      <c r="AB373" s="955"/>
      <c r="AC373" s="996" t="str">
        <f>IFERROR(IF(AND('別紙様式3-2（４・５月）'!O375="",W373&lt;&gt;"",W373&lt;&gt;"―"),X373,X373*VLOOKUP(AG373,'【参考】数式用4'!$DC$3:$DZ$106,MATCH(N373,'【参考】数式用4'!$DC$2:$DZ$2,0))),"")</f>
        <v/>
      </c>
      <c r="AD373" s="998" t="str">
        <f t="shared" si="10"/>
        <v/>
      </c>
      <c r="AE373" s="884" t="str">
        <f t="shared" si="11"/>
        <v/>
      </c>
      <c r="AF373" s="999" t="str">
        <f>IF(O373="","",'別紙様式3-2（４・５月）'!O375&amp;'別紙様式3-2（４・５月）'!P375&amp;'別紙様式3-2（４・５月）'!Q375&amp;"から"&amp;O373)</f>
        <v/>
      </c>
      <c r="AG373" s="999" t="str">
        <f>IF(OR(W373="",W373="―"),"",'別紙様式3-2（４・５月）'!O375&amp;'別紙様式3-2（４・５月）'!P375&amp;'別紙様式3-2（４・５月）'!Q375&amp;"から"&amp;W373)</f>
        <v/>
      </c>
    </row>
    <row r="374" spans="1:33" ht="24.9" customHeight="1">
      <c r="A374" s="894">
        <v>361</v>
      </c>
      <c r="B374" s="742" t="str">
        <f>IF(基本情報入力シート!C413="","",基本情報入力シート!C413)</f>
        <v/>
      </c>
      <c r="C374" s="750"/>
      <c r="D374" s="750"/>
      <c r="E374" s="750"/>
      <c r="F374" s="750"/>
      <c r="G374" s="750"/>
      <c r="H374" s="750"/>
      <c r="I374" s="761"/>
      <c r="J374" s="768" t="str">
        <f>IF(基本情報入力シート!M413="","",基本情報入力シート!M413)</f>
        <v/>
      </c>
      <c r="K374" s="768" t="str">
        <f>IF(基本情報入力シート!R413="","",基本情報入力シート!R413)</f>
        <v/>
      </c>
      <c r="L374" s="768" t="str">
        <f>IF(基本情報入力シート!W413="","",基本情報入力シート!W413)</f>
        <v/>
      </c>
      <c r="M374" s="785" t="str">
        <f>IF(基本情報入力シート!X413="","",基本情報入力シート!X413)</f>
        <v/>
      </c>
      <c r="N374" s="797" t="str">
        <f>IF(基本情報入力シート!Y413="","",基本情報入力シート!Y413)</f>
        <v/>
      </c>
      <c r="O374" s="931"/>
      <c r="P374" s="937"/>
      <c r="Q374" s="941"/>
      <c r="R374" s="948" t="str">
        <f>IFERROR(IF(OR('別紙様式3-2（４・５月）'!R376="",'別紙様式3-2（４・５月）'!Z376="ベア加算"),"",P374*VLOOKUP(N374,'【参考】数式用'!$AD$2:$AH$27,MATCH(O374,'【参考】数式用'!$K$4:$N$4,0)+1,0)),"")</f>
        <v/>
      </c>
      <c r="S374" s="951"/>
      <c r="T374" s="955"/>
      <c r="U374" s="960"/>
      <c r="V374" s="965" t="str">
        <f>IFERROR(IF(AND('別紙様式3-2（４・５月）'!O376="",O374&lt;&gt;""),P374,P374*VLOOKUP(AF374,'【参考】数式用4'!$DC$3:$DZ$106,MATCH(N374,'【参考】数式用4'!$DC$2:$DZ$2,0))),"")</f>
        <v/>
      </c>
      <c r="W374" s="972"/>
      <c r="X374" s="937"/>
      <c r="Y374" s="948" t="str">
        <f>IFERROR(IF(OR('別紙様式3-2（４・５月）'!R376="",'別紙様式3-2（４・５月）'!Z376="ベア加算"),"",X374*VLOOKUP(N374,'【参考】数式用'!$AD$2:$AH$27,MATCH(W374,'【参考】数式用'!$K$4:$N$4,0)+1,0)),"")</f>
        <v/>
      </c>
      <c r="Z374" s="948"/>
      <c r="AA374" s="951"/>
      <c r="AB374" s="955"/>
      <c r="AC374" s="996" t="str">
        <f>IFERROR(IF(AND('別紙様式3-2（４・５月）'!O376="",W374&lt;&gt;"",W374&lt;&gt;"―"),X374,X374*VLOOKUP(AG374,'【参考】数式用4'!$DC$3:$DZ$106,MATCH(N374,'【参考】数式用4'!$DC$2:$DZ$2,0))),"")</f>
        <v/>
      </c>
      <c r="AD374" s="998" t="str">
        <f t="shared" si="10"/>
        <v/>
      </c>
      <c r="AE374" s="884" t="str">
        <f t="shared" si="11"/>
        <v/>
      </c>
      <c r="AF374" s="999" t="str">
        <f>IF(O374="","",'別紙様式3-2（４・５月）'!O376&amp;'別紙様式3-2（４・５月）'!P376&amp;'別紙様式3-2（４・５月）'!Q376&amp;"から"&amp;O374)</f>
        <v/>
      </c>
      <c r="AG374" s="999" t="str">
        <f>IF(OR(W374="",W374="―"),"",'別紙様式3-2（４・５月）'!O376&amp;'別紙様式3-2（４・５月）'!P376&amp;'別紙様式3-2（４・５月）'!Q376&amp;"から"&amp;W374)</f>
        <v/>
      </c>
    </row>
    <row r="375" spans="1:33" ht="24.9" customHeight="1">
      <c r="A375" s="894">
        <v>362</v>
      </c>
      <c r="B375" s="742" t="str">
        <f>IF(基本情報入力シート!C414="","",基本情報入力シート!C414)</f>
        <v/>
      </c>
      <c r="C375" s="750"/>
      <c r="D375" s="750"/>
      <c r="E375" s="750"/>
      <c r="F375" s="750"/>
      <c r="G375" s="750"/>
      <c r="H375" s="750"/>
      <c r="I375" s="761"/>
      <c r="J375" s="768" t="str">
        <f>IF(基本情報入力シート!M414="","",基本情報入力シート!M414)</f>
        <v/>
      </c>
      <c r="K375" s="768" t="str">
        <f>IF(基本情報入力シート!R414="","",基本情報入力シート!R414)</f>
        <v/>
      </c>
      <c r="L375" s="768" t="str">
        <f>IF(基本情報入力シート!W414="","",基本情報入力シート!W414)</f>
        <v/>
      </c>
      <c r="M375" s="785" t="str">
        <f>IF(基本情報入力シート!X414="","",基本情報入力シート!X414)</f>
        <v/>
      </c>
      <c r="N375" s="797" t="str">
        <f>IF(基本情報入力シート!Y414="","",基本情報入力シート!Y414)</f>
        <v/>
      </c>
      <c r="O375" s="931"/>
      <c r="P375" s="937"/>
      <c r="Q375" s="941"/>
      <c r="R375" s="948" t="str">
        <f>IFERROR(IF(OR('別紙様式3-2（４・５月）'!R377="",'別紙様式3-2（４・５月）'!Z377="ベア加算"),"",P375*VLOOKUP(N375,'【参考】数式用'!$AD$2:$AH$27,MATCH(O375,'【参考】数式用'!$K$4:$N$4,0)+1,0)),"")</f>
        <v/>
      </c>
      <c r="S375" s="951"/>
      <c r="T375" s="955"/>
      <c r="U375" s="960"/>
      <c r="V375" s="965" t="str">
        <f>IFERROR(IF(AND('別紙様式3-2（４・５月）'!O377="",O375&lt;&gt;""),P375,P375*VLOOKUP(AF375,'【参考】数式用4'!$DC$3:$DZ$106,MATCH(N375,'【参考】数式用4'!$DC$2:$DZ$2,0))),"")</f>
        <v/>
      </c>
      <c r="W375" s="972"/>
      <c r="X375" s="937"/>
      <c r="Y375" s="948" t="str">
        <f>IFERROR(IF(OR('別紙様式3-2（４・５月）'!R377="",'別紙様式3-2（４・５月）'!Z377="ベア加算"),"",X375*VLOOKUP(N375,'【参考】数式用'!$AD$2:$AH$27,MATCH(W375,'【参考】数式用'!$K$4:$N$4,0)+1,0)),"")</f>
        <v/>
      </c>
      <c r="Z375" s="948"/>
      <c r="AA375" s="951"/>
      <c r="AB375" s="955"/>
      <c r="AC375" s="996" t="str">
        <f>IFERROR(IF(AND('別紙様式3-2（４・５月）'!O377="",W375&lt;&gt;"",W375&lt;&gt;"―"),X375,X375*VLOOKUP(AG375,'【参考】数式用4'!$DC$3:$DZ$106,MATCH(N375,'【参考】数式用4'!$DC$2:$DZ$2,0))),"")</f>
        <v/>
      </c>
      <c r="AD375" s="998" t="str">
        <f t="shared" si="10"/>
        <v/>
      </c>
      <c r="AE375" s="884" t="str">
        <f t="shared" si="11"/>
        <v/>
      </c>
      <c r="AF375" s="999" t="str">
        <f>IF(O375="","",'別紙様式3-2（４・５月）'!O377&amp;'別紙様式3-2（４・５月）'!P377&amp;'別紙様式3-2（４・５月）'!Q377&amp;"から"&amp;O375)</f>
        <v/>
      </c>
      <c r="AG375" s="999" t="str">
        <f>IF(OR(W375="",W375="―"),"",'別紙様式3-2（４・５月）'!O377&amp;'別紙様式3-2（４・５月）'!P377&amp;'別紙様式3-2（４・５月）'!Q377&amp;"から"&amp;W375)</f>
        <v/>
      </c>
    </row>
    <row r="376" spans="1:33" ht="24.9" customHeight="1">
      <c r="A376" s="894">
        <v>363</v>
      </c>
      <c r="B376" s="742" t="str">
        <f>IF(基本情報入力シート!C415="","",基本情報入力シート!C415)</f>
        <v/>
      </c>
      <c r="C376" s="750"/>
      <c r="D376" s="750"/>
      <c r="E376" s="750"/>
      <c r="F376" s="750"/>
      <c r="G376" s="750"/>
      <c r="H376" s="750"/>
      <c r="I376" s="761"/>
      <c r="J376" s="768" t="str">
        <f>IF(基本情報入力シート!M415="","",基本情報入力シート!M415)</f>
        <v/>
      </c>
      <c r="K376" s="768" t="str">
        <f>IF(基本情報入力シート!R415="","",基本情報入力シート!R415)</f>
        <v/>
      </c>
      <c r="L376" s="768" t="str">
        <f>IF(基本情報入力シート!W415="","",基本情報入力シート!W415)</f>
        <v/>
      </c>
      <c r="M376" s="785" t="str">
        <f>IF(基本情報入力シート!X415="","",基本情報入力シート!X415)</f>
        <v/>
      </c>
      <c r="N376" s="797" t="str">
        <f>IF(基本情報入力シート!Y415="","",基本情報入力シート!Y415)</f>
        <v/>
      </c>
      <c r="O376" s="931"/>
      <c r="P376" s="937"/>
      <c r="Q376" s="941"/>
      <c r="R376" s="948" t="str">
        <f>IFERROR(IF(OR('別紙様式3-2（４・５月）'!R378="",'別紙様式3-2（４・５月）'!Z378="ベア加算"),"",P376*VLOOKUP(N376,'【参考】数式用'!$AD$2:$AH$27,MATCH(O376,'【参考】数式用'!$K$4:$N$4,0)+1,0)),"")</f>
        <v/>
      </c>
      <c r="S376" s="951"/>
      <c r="T376" s="955"/>
      <c r="U376" s="960"/>
      <c r="V376" s="965" t="str">
        <f>IFERROR(IF(AND('別紙様式3-2（４・５月）'!O378="",O376&lt;&gt;""),P376,P376*VLOOKUP(AF376,'【参考】数式用4'!$DC$3:$DZ$106,MATCH(N376,'【参考】数式用4'!$DC$2:$DZ$2,0))),"")</f>
        <v/>
      </c>
      <c r="W376" s="972"/>
      <c r="X376" s="937"/>
      <c r="Y376" s="948" t="str">
        <f>IFERROR(IF(OR('別紙様式3-2（４・５月）'!R378="",'別紙様式3-2（４・５月）'!Z378="ベア加算"),"",X376*VLOOKUP(N376,'【参考】数式用'!$AD$2:$AH$27,MATCH(W376,'【参考】数式用'!$K$4:$N$4,0)+1,0)),"")</f>
        <v/>
      </c>
      <c r="Z376" s="948"/>
      <c r="AA376" s="951"/>
      <c r="AB376" s="955"/>
      <c r="AC376" s="996" t="str">
        <f>IFERROR(IF(AND('別紙様式3-2（４・５月）'!O378="",W376&lt;&gt;"",W376&lt;&gt;"―"),X376,X376*VLOOKUP(AG376,'【参考】数式用4'!$DC$3:$DZ$106,MATCH(N376,'【参考】数式用4'!$DC$2:$DZ$2,0))),"")</f>
        <v/>
      </c>
      <c r="AD376" s="998" t="str">
        <f t="shared" si="10"/>
        <v/>
      </c>
      <c r="AE376" s="884" t="str">
        <f t="shared" si="11"/>
        <v/>
      </c>
      <c r="AF376" s="999" t="str">
        <f>IF(O376="","",'別紙様式3-2（４・５月）'!O378&amp;'別紙様式3-2（４・５月）'!P378&amp;'別紙様式3-2（４・５月）'!Q378&amp;"から"&amp;O376)</f>
        <v/>
      </c>
      <c r="AG376" s="999" t="str">
        <f>IF(OR(W376="",W376="―"),"",'別紙様式3-2（４・５月）'!O378&amp;'別紙様式3-2（４・５月）'!P378&amp;'別紙様式3-2（４・５月）'!Q378&amp;"から"&amp;W376)</f>
        <v/>
      </c>
    </row>
    <row r="377" spans="1:33" ht="24.9" customHeight="1">
      <c r="A377" s="894">
        <v>364</v>
      </c>
      <c r="B377" s="742" t="str">
        <f>IF(基本情報入力シート!C416="","",基本情報入力シート!C416)</f>
        <v/>
      </c>
      <c r="C377" s="750"/>
      <c r="D377" s="750"/>
      <c r="E377" s="750"/>
      <c r="F377" s="750"/>
      <c r="G377" s="750"/>
      <c r="H377" s="750"/>
      <c r="I377" s="761"/>
      <c r="J377" s="768" t="str">
        <f>IF(基本情報入力シート!M416="","",基本情報入力シート!M416)</f>
        <v/>
      </c>
      <c r="K377" s="768" t="str">
        <f>IF(基本情報入力シート!R416="","",基本情報入力シート!R416)</f>
        <v/>
      </c>
      <c r="L377" s="768" t="str">
        <f>IF(基本情報入力シート!W416="","",基本情報入力シート!W416)</f>
        <v/>
      </c>
      <c r="M377" s="785" t="str">
        <f>IF(基本情報入力シート!X416="","",基本情報入力シート!X416)</f>
        <v/>
      </c>
      <c r="N377" s="797" t="str">
        <f>IF(基本情報入力シート!Y416="","",基本情報入力シート!Y416)</f>
        <v/>
      </c>
      <c r="O377" s="931"/>
      <c r="P377" s="937"/>
      <c r="Q377" s="941"/>
      <c r="R377" s="948" t="str">
        <f>IFERROR(IF(OR('別紙様式3-2（４・５月）'!R379="",'別紙様式3-2（４・５月）'!Z379="ベア加算"),"",P377*VLOOKUP(N377,'【参考】数式用'!$AD$2:$AH$27,MATCH(O377,'【参考】数式用'!$K$4:$N$4,0)+1,0)),"")</f>
        <v/>
      </c>
      <c r="S377" s="951"/>
      <c r="T377" s="955"/>
      <c r="U377" s="960"/>
      <c r="V377" s="965" t="str">
        <f>IFERROR(IF(AND('別紙様式3-2（４・５月）'!O379="",O377&lt;&gt;""),P377,P377*VLOOKUP(AF377,'【参考】数式用4'!$DC$3:$DZ$106,MATCH(N377,'【参考】数式用4'!$DC$2:$DZ$2,0))),"")</f>
        <v/>
      </c>
      <c r="W377" s="972"/>
      <c r="X377" s="937"/>
      <c r="Y377" s="948" t="str">
        <f>IFERROR(IF(OR('別紙様式3-2（４・５月）'!R379="",'別紙様式3-2（４・５月）'!Z379="ベア加算"),"",X377*VLOOKUP(N377,'【参考】数式用'!$AD$2:$AH$27,MATCH(W377,'【参考】数式用'!$K$4:$N$4,0)+1,0)),"")</f>
        <v/>
      </c>
      <c r="Z377" s="948"/>
      <c r="AA377" s="951"/>
      <c r="AB377" s="955"/>
      <c r="AC377" s="996" t="str">
        <f>IFERROR(IF(AND('別紙様式3-2（４・５月）'!O379="",W377&lt;&gt;"",W377&lt;&gt;"―"),X377,X377*VLOOKUP(AG377,'【参考】数式用4'!$DC$3:$DZ$106,MATCH(N377,'【参考】数式用4'!$DC$2:$DZ$2,0))),"")</f>
        <v/>
      </c>
      <c r="AD377" s="998" t="str">
        <f t="shared" si="10"/>
        <v/>
      </c>
      <c r="AE377" s="884" t="str">
        <f t="shared" si="11"/>
        <v/>
      </c>
      <c r="AF377" s="999" t="str">
        <f>IF(O377="","",'別紙様式3-2（４・５月）'!O379&amp;'別紙様式3-2（４・５月）'!P379&amp;'別紙様式3-2（４・５月）'!Q379&amp;"から"&amp;O377)</f>
        <v/>
      </c>
      <c r="AG377" s="999" t="str">
        <f>IF(OR(W377="",W377="―"),"",'別紙様式3-2（４・５月）'!O379&amp;'別紙様式3-2（４・５月）'!P379&amp;'別紙様式3-2（４・５月）'!Q379&amp;"から"&amp;W377)</f>
        <v/>
      </c>
    </row>
    <row r="378" spans="1:33" ht="24.9" customHeight="1">
      <c r="A378" s="894">
        <v>365</v>
      </c>
      <c r="B378" s="742" t="str">
        <f>IF(基本情報入力シート!C417="","",基本情報入力シート!C417)</f>
        <v/>
      </c>
      <c r="C378" s="750"/>
      <c r="D378" s="750"/>
      <c r="E378" s="750"/>
      <c r="F378" s="750"/>
      <c r="G378" s="750"/>
      <c r="H378" s="750"/>
      <c r="I378" s="761"/>
      <c r="J378" s="768" t="str">
        <f>IF(基本情報入力シート!M417="","",基本情報入力シート!M417)</f>
        <v/>
      </c>
      <c r="K378" s="768" t="str">
        <f>IF(基本情報入力シート!R417="","",基本情報入力シート!R417)</f>
        <v/>
      </c>
      <c r="L378" s="768" t="str">
        <f>IF(基本情報入力シート!W417="","",基本情報入力シート!W417)</f>
        <v/>
      </c>
      <c r="M378" s="785" t="str">
        <f>IF(基本情報入力シート!X417="","",基本情報入力シート!X417)</f>
        <v/>
      </c>
      <c r="N378" s="797" t="str">
        <f>IF(基本情報入力シート!Y417="","",基本情報入力シート!Y417)</f>
        <v/>
      </c>
      <c r="O378" s="931"/>
      <c r="P378" s="937"/>
      <c r="Q378" s="941"/>
      <c r="R378" s="948" t="str">
        <f>IFERROR(IF(OR('別紙様式3-2（４・５月）'!R380="",'別紙様式3-2（４・５月）'!Z380="ベア加算"),"",P378*VLOOKUP(N378,'【参考】数式用'!$AD$2:$AH$27,MATCH(O378,'【参考】数式用'!$K$4:$N$4,0)+1,0)),"")</f>
        <v/>
      </c>
      <c r="S378" s="951"/>
      <c r="T378" s="955"/>
      <c r="U378" s="960"/>
      <c r="V378" s="965" t="str">
        <f>IFERROR(IF(AND('別紙様式3-2（４・５月）'!O380="",O378&lt;&gt;""),P378,P378*VLOOKUP(AF378,'【参考】数式用4'!$DC$3:$DZ$106,MATCH(N378,'【参考】数式用4'!$DC$2:$DZ$2,0))),"")</f>
        <v/>
      </c>
      <c r="W378" s="972"/>
      <c r="X378" s="937"/>
      <c r="Y378" s="948" t="str">
        <f>IFERROR(IF(OR('別紙様式3-2（４・５月）'!R380="",'別紙様式3-2（４・５月）'!Z380="ベア加算"),"",X378*VLOOKUP(N378,'【参考】数式用'!$AD$2:$AH$27,MATCH(W378,'【参考】数式用'!$K$4:$N$4,0)+1,0)),"")</f>
        <v/>
      </c>
      <c r="Z378" s="948"/>
      <c r="AA378" s="951"/>
      <c r="AB378" s="955"/>
      <c r="AC378" s="996" t="str">
        <f>IFERROR(IF(AND('別紙様式3-2（４・５月）'!O380="",W378&lt;&gt;"",W378&lt;&gt;"―"),X378,X378*VLOOKUP(AG378,'【参考】数式用4'!$DC$3:$DZ$106,MATCH(N378,'【参考】数式用4'!$DC$2:$DZ$2,0))),"")</f>
        <v/>
      </c>
      <c r="AD378" s="998" t="str">
        <f t="shared" si="10"/>
        <v/>
      </c>
      <c r="AE378" s="884" t="str">
        <f t="shared" si="11"/>
        <v/>
      </c>
      <c r="AF378" s="999" t="str">
        <f>IF(O378="","",'別紙様式3-2（４・５月）'!O380&amp;'別紙様式3-2（４・５月）'!P380&amp;'別紙様式3-2（４・５月）'!Q380&amp;"から"&amp;O378)</f>
        <v/>
      </c>
      <c r="AG378" s="999" t="str">
        <f>IF(OR(W378="",W378="―"),"",'別紙様式3-2（４・５月）'!O380&amp;'別紙様式3-2（４・５月）'!P380&amp;'別紙様式3-2（４・５月）'!Q380&amp;"から"&amp;W378)</f>
        <v/>
      </c>
    </row>
    <row r="379" spans="1:33" ht="24.9" customHeight="1">
      <c r="A379" s="894">
        <v>366</v>
      </c>
      <c r="B379" s="742" t="str">
        <f>IF(基本情報入力シート!C418="","",基本情報入力シート!C418)</f>
        <v/>
      </c>
      <c r="C379" s="750"/>
      <c r="D379" s="750"/>
      <c r="E379" s="750"/>
      <c r="F379" s="750"/>
      <c r="G379" s="750"/>
      <c r="H379" s="750"/>
      <c r="I379" s="761"/>
      <c r="J379" s="768" t="str">
        <f>IF(基本情報入力シート!M418="","",基本情報入力シート!M418)</f>
        <v/>
      </c>
      <c r="K379" s="768" t="str">
        <f>IF(基本情報入力シート!R418="","",基本情報入力シート!R418)</f>
        <v/>
      </c>
      <c r="L379" s="768" t="str">
        <f>IF(基本情報入力シート!W418="","",基本情報入力シート!W418)</f>
        <v/>
      </c>
      <c r="M379" s="785" t="str">
        <f>IF(基本情報入力シート!X418="","",基本情報入力シート!X418)</f>
        <v/>
      </c>
      <c r="N379" s="797" t="str">
        <f>IF(基本情報入力シート!Y418="","",基本情報入力シート!Y418)</f>
        <v/>
      </c>
      <c r="O379" s="931"/>
      <c r="P379" s="937"/>
      <c r="Q379" s="941"/>
      <c r="R379" s="948" t="str">
        <f>IFERROR(IF(OR('別紙様式3-2（４・５月）'!R381="",'別紙様式3-2（４・５月）'!Z381="ベア加算"),"",P379*VLOOKUP(N379,'【参考】数式用'!$AD$2:$AH$27,MATCH(O379,'【参考】数式用'!$K$4:$N$4,0)+1,0)),"")</f>
        <v/>
      </c>
      <c r="S379" s="951"/>
      <c r="T379" s="955"/>
      <c r="U379" s="960"/>
      <c r="V379" s="965" t="str">
        <f>IFERROR(IF(AND('別紙様式3-2（４・５月）'!O381="",O379&lt;&gt;""),P379,P379*VLOOKUP(AF379,'【参考】数式用4'!$DC$3:$DZ$106,MATCH(N379,'【参考】数式用4'!$DC$2:$DZ$2,0))),"")</f>
        <v/>
      </c>
      <c r="W379" s="972"/>
      <c r="X379" s="937"/>
      <c r="Y379" s="948" t="str">
        <f>IFERROR(IF(OR('別紙様式3-2（４・５月）'!R381="",'別紙様式3-2（４・５月）'!Z381="ベア加算"),"",X379*VLOOKUP(N379,'【参考】数式用'!$AD$2:$AH$27,MATCH(W379,'【参考】数式用'!$K$4:$N$4,0)+1,0)),"")</f>
        <v/>
      </c>
      <c r="Z379" s="948"/>
      <c r="AA379" s="951"/>
      <c r="AB379" s="955"/>
      <c r="AC379" s="996" t="str">
        <f>IFERROR(IF(AND('別紙様式3-2（４・５月）'!O381="",W379&lt;&gt;"",W379&lt;&gt;"―"),X379,X379*VLOOKUP(AG379,'【参考】数式用4'!$DC$3:$DZ$106,MATCH(N379,'【参考】数式用4'!$DC$2:$DZ$2,0))),"")</f>
        <v/>
      </c>
      <c r="AD379" s="998" t="str">
        <f t="shared" si="10"/>
        <v/>
      </c>
      <c r="AE379" s="884" t="str">
        <f t="shared" si="11"/>
        <v/>
      </c>
      <c r="AF379" s="999" t="str">
        <f>IF(O379="","",'別紙様式3-2（４・５月）'!O381&amp;'別紙様式3-2（４・５月）'!P381&amp;'別紙様式3-2（４・５月）'!Q381&amp;"から"&amp;O379)</f>
        <v/>
      </c>
      <c r="AG379" s="999" t="str">
        <f>IF(OR(W379="",W379="―"),"",'別紙様式3-2（４・５月）'!O381&amp;'別紙様式3-2（４・５月）'!P381&amp;'別紙様式3-2（４・５月）'!Q381&amp;"から"&amp;W379)</f>
        <v/>
      </c>
    </row>
    <row r="380" spans="1:33" ht="24.9" customHeight="1">
      <c r="A380" s="894">
        <v>367</v>
      </c>
      <c r="B380" s="742" t="str">
        <f>IF(基本情報入力シート!C419="","",基本情報入力シート!C419)</f>
        <v/>
      </c>
      <c r="C380" s="750"/>
      <c r="D380" s="750"/>
      <c r="E380" s="750"/>
      <c r="F380" s="750"/>
      <c r="G380" s="750"/>
      <c r="H380" s="750"/>
      <c r="I380" s="761"/>
      <c r="J380" s="768" t="str">
        <f>IF(基本情報入力シート!M419="","",基本情報入力シート!M419)</f>
        <v/>
      </c>
      <c r="K380" s="768" t="str">
        <f>IF(基本情報入力シート!R419="","",基本情報入力シート!R419)</f>
        <v/>
      </c>
      <c r="L380" s="768" t="str">
        <f>IF(基本情報入力シート!W419="","",基本情報入力シート!W419)</f>
        <v/>
      </c>
      <c r="M380" s="785" t="str">
        <f>IF(基本情報入力シート!X419="","",基本情報入力シート!X419)</f>
        <v/>
      </c>
      <c r="N380" s="797" t="str">
        <f>IF(基本情報入力シート!Y419="","",基本情報入力シート!Y419)</f>
        <v/>
      </c>
      <c r="O380" s="931"/>
      <c r="P380" s="937"/>
      <c r="Q380" s="941"/>
      <c r="R380" s="948" t="str">
        <f>IFERROR(IF(OR('別紙様式3-2（４・５月）'!R382="",'別紙様式3-2（４・５月）'!Z382="ベア加算"),"",P380*VLOOKUP(N380,'【参考】数式用'!$AD$2:$AH$27,MATCH(O380,'【参考】数式用'!$K$4:$N$4,0)+1,0)),"")</f>
        <v/>
      </c>
      <c r="S380" s="951"/>
      <c r="T380" s="955"/>
      <c r="U380" s="960"/>
      <c r="V380" s="965" t="str">
        <f>IFERROR(IF(AND('別紙様式3-2（４・５月）'!O382="",O380&lt;&gt;""),P380,P380*VLOOKUP(AF380,'【参考】数式用4'!$DC$3:$DZ$106,MATCH(N380,'【参考】数式用4'!$DC$2:$DZ$2,0))),"")</f>
        <v/>
      </c>
      <c r="W380" s="972"/>
      <c r="X380" s="937"/>
      <c r="Y380" s="948" t="str">
        <f>IFERROR(IF(OR('別紙様式3-2（４・５月）'!R382="",'別紙様式3-2（４・５月）'!Z382="ベア加算"),"",X380*VLOOKUP(N380,'【参考】数式用'!$AD$2:$AH$27,MATCH(W380,'【参考】数式用'!$K$4:$N$4,0)+1,0)),"")</f>
        <v/>
      </c>
      <c r="Z380" s="948"/>
      <c r="AA380" s="951"/>
      <c r="AB380" s="955"/>
      <c r="AC380" s="996" t="str">
        <f>IFERROR(IF(AND('別紙様式3-2（４・５月）'!O382="",W380&lt;&gt;"",W380&lt;&gt;"―"),X380,X380*VLOOKUP(AG380,'【参考】数式用4'!$DC$3:$DZ$106,MATCH(N380,'【参考】数式用4'!$DC$2:$DZ$2,0))),"")</f>
        <v/>
      </c>
      <c r="AD380" s="998" t="str">
        <f t="shared" si="10"/>
        <v/>
      </c>
      <c r="AE380" s="884" t="str">
        <f t="shared" si="11"/>
        <v/>
      </c>
      <c r="AF380" s="999" t="str">
        <f>IF(O380="","",'別紙様式3-2（４・５月）'!O382&amp;'別紙様式3-2（４・５月）'!P382&amp;'別紙様式3-2（４・５月）'!Q382&amp;"から"&amp;O380)</f>
        <v/>
      </c>
      <c r="AG380" s="999" t="str">
        <f>IF(OR(W380="",W380="―"),"",'別紙様式3-2（４・５月）'!O382&amp;'別紙様式3-2（４・５月）'!P382&amp;'別紙様式3-2（４・５月）'!Q382&amp;"から"&amp;W380)</f>
        <v/>
      </c>
    </row>
    <row r="381" spans="1:33" ht="24.9" customHeight="1">
      <c r="A381" s="894">
        <v>368</v>
      </c>
      <c r="B381" s="742" t="str">
        <f>IF(基本情報入力シート!C420="","",基本情報入力シート!C420)</f>
        <v/>
      </c>
      <c r="C381" s="750"/>
      <c r="D381" s="750"/>
      <c r="E381" s="750"/>
      <c r="F381" s="750"/>
      <c r="G381" s="750"/>
      <c r="H381" s="750"/>
      <c r="I381" s="761"/>
      <c r="J381" s="768" t="str">
        <f>IF(基本情報入力シート!M420="","",基本情報入力シート!M420)</f>
        <v/>
      </c>
      <c r="K381" s="768" t="str">
        <f>IF(基本情報入力シート!R420="","",基本情報入力シート!R420)</f>
        <v/>
      </c>
      <c r="L381" s="768" t="str">
        <f>IF(基本情報入力シート!W420="","",基本情報入力シート!W420)</f>
        <v/>
      </c>
      <c r="M381" s="785" t="str">
        <f>IF(基本情報入力シート!X420="","",基本情報入力シート!X420)</f>
        <v/>
      </c>
      <c r="N381" s="797" t="str">
        <f>IF(基本情報入力シート!Y420="","",基本情報入力シート!Y420)</f>
        <v/>
      </c>
      <c r="O381" s="931"/>
      <c r="P381" s="937"/>
      <c r="Q381" s="941"/>
      <c r="R381" s="948" t="str">
        <f>IFERROR(IF(OR('別紙様式3-2（４・５月）'!R383="",'別紙様式3-2（４・５月）'!Z383="ベア加算"),"",P381*VLOOKUP(N381,'【参考】数式用'!$AD$2:$AH$27,MATCH(O381,'【参考】数式用'!$K$4:$N$4,0)+1,0)),"")</f>
        <v/>
      </c>
      <c r="S381" s="951"/>
      <c r="T381" s="955"/>
      <c r="U381" s="960"/>
      <c r="V381" s="965" t="str">
        <f>IFERROR(IF(AND('別紙様式3-2（４・５月）'!O383="",O381&lt;&gt;""),P381,P381*VLOOKUP(AF381,'【参考】数式用4'!$DC$3:$DZ$106,MATCH(N381,'【参考】数式用4'!$DC$2:$DZ$2,0))),"")</f>
        <v/>
      </c>
      <c r="W381" s="972"/>
      <c r="X381" s="937"/>
      <c r="Y381" s="948" t="str">
        <f>IFERROR(IF(OR('別紙様式3-2（４・５月）'!R383="",'別紙様式3-2（４・５月）'!Z383="ベア加算"),"",X381*VLOOKUP(N381,'【参考】数式用'!$AD$2:$AH$27,MATCH(W381,'【参考】数式用'!$K$4:$N$4,0)+1,0)),"")</f>
        <v/>
      </c>
      <c r="Z381" s="948"/>
      <c r="AA381" s="951"/>
      <c r="AB381" s="955"/>
      <c r="AC381" s="996" t="str">
        <f>IFERROR(IF(AND('別紙様式3-2（４・５月）'!O383="",W381&lt;&gt;"",W381&lt;&gt;"―"),X381,X381*VLOOKUP(AG381,'【参考】数式用4'!$DC$3:$DZ$106,MATCH(N381,'【参考】数式用4'!$DC$2:$DZ$2,0))),"")</f>
        <v/>
      </c>
      <c r="AD381" s="998" t="str">
        <f t="shared" si="10"/>
        <v/>
      </c>
      <c r="AE381" s="884" t="str">
        <f t="shared" si="11"/>
        <v/>
      </c>
      <c r="AF381" s="999" t="str">
        <f>IF(O381="","",'別紙様式3-2（４・５月）'!O383&amp;'別紙様式3-2（４・５月）'!P383&amp;'別紙様式3-2（４・５月）'!Q383&amp;"から"&amp;O381)</f>
        <v/>
      </c>
      <c r="AG381" s="999" t="str">
        <f>IF(OR(W381="",W381="―"),"",'別紙様式3-2（４・５月）'!O383&amp;'別紙様式3-2（４・５月）'!P383&amp;'別紙様式3-2（４・５月）'!Q383&amp;"から"&amp;W381)</f>
        <v/>
      </c>
    </row>
    <row r="382" spans="1:33" ht="24.9" customHeight="1">
      <c r="A382" s="894">
        <v>369</v>
      </c>
      <c r="B382" s="742" t="str">
        <f>IF(基本情報入力シート!C421="","",基本情報入力シート!C421)</f>
        <v/>
      </c>
      <c r="C382" s="750"/>
      <c r="D382" s="750"/>
      <c r="E382" s="750"/>
      <c r="F382" s="750"/>
      <c r="G382" s="750"/>
      <c r="H382" s="750"/>
      <c r="I382" s="761"/>
      <c r="J382" s="768" t="str">
        <f>IF(基本情報入力シート!M421="","",基本情報入力シート!M421)</f>
        <v/>
      </c>
      <c r="K382" s="768" t="str">
        <f>IF(基本情報入力シート!R421="","",基本情報入力シート!R421)</f>
        <v/>
      </c>
      <c r="L382" s="768" t="str">
        <f>IF(基本情報入力シート!W421="","",基本情報入力シート!W421)</f>
        <v/>
      </c>
      <c r="M382" s="785" t="str">
        <f>IF(基本情報入力シート!X421="","",基本情報入力シート!X421)</f>
        <v/>
      </c>
      <c r="N382" s="797" t="str">
        <f>IF(基本情報入力シート!Y421="","",基本情報入力シート!Y421)</f>
        <v/>
      </c>
      <c r="O382" s="931"/>
      <c r="P382" s="937"/>
      <c r="Q382" s="941"/>
      <c r="R382" s="948" t="str">
        <f>IFERROR(IF(OR('別紙様式3-2（４・５月）'!R384="",'別紙様式3-2（４・５月）'!Z384="ベア加算"),"",P382*VLOOKUP(N382,'【参考】数式用'!$AD$2:$AH$27,MATCH(O382,'【参考】数式用'!$K$4:$N$4,0)+1,0)),"")</f>
        <v/>
      </c>
      <c r="S382" s="951"/>
      <c r="T382" s="955"/>
      <c r="U382" s="960"/>
      <c r="V382" s="965" t="str">
        <f>IFERROR(IF(AND('別紙様式3-2（４・５月）'!O384="",O382&lt;&gt;""),P382,P382*VLOOKUP(AF382,'【参考】数式用4'!$DC$3:$DZ$106,MATCH(N382,'【参考】数式用4'!$DC$2:$DZ$2,0))),"")</f>
        <v/>
      </c>
      <c r="W382" s="972"/>
      <c r="X382" s="937"/>
      <c r="Y382" s="948" t="str">
        <f>IFERROR(IF(OR('別紙様式3-2（４・５月）'!R384="",'別紙様式3-2（４・５月）'!Z384="ベア加算"),"",X382*VLOOKUP(N382,'【参考】数式用'!$AD$2:$AH$27,MATCH(W382,'【参考】数式用'!$K$4:$N$4,0)+1,0)),"")</f>
        <v/>
      </c>
      <c r="Z382" s="948"/>
      <c r="AA382" s="951"/>
      <c r="AB382" s="955"/>
      <c r="AC382" s="996" t="str">
        <f>IFERROR(IF(AND('別紙様式3-2（４・５月）'!O384="",W382&lt;&gt;"",W382&lt;&gt;"―"),X382,X382*VLOOKUP(AG382,'【参考】数式用4'!$DC$3:$DZ$106,MATCH(N382,'【参考】数式用4'!$DC$2:$DZ$2,0))),"")</f>
        <v/>
      </c>
      <c r="AD382" s="998" t="str">
        <f t="shared" si="10"/>
        <v/>
      </c>
      <c r="AE382" s="884" t="str">
        <f t="shared" si="11"/>
        <v/>
      </c>
      <c r="AF382" s="999" t="str">
        <f>IF(O382="","",'別紙様式3-2（４・５月）'!O384&amp;'別紙様式3-2（４・５月）'!P384&amp;'別紙様式3-2（４・５月）'!Q384&amp;"から"&amp;O382)</f>
        <v/>
      </c>
      <c r="AG382" s="999" t="str">
        <f>IF(OR(W382="",W382="―"),"",'別紙様式3-2（４・５月）'!O384&amp;'別紙様式3-2（４・５月）'!P384&amp;'別紙様式3-2（４・５月）'!Q384&amp;"から"&amp;W382)</f>
        <v/>
      </c>
    </row>
    <row r="383" spans="1:33" ht="24.9" customHeight="1">
      <c r="A383" s="894">
        <v>370</v>
      </c>
      <c r="B383" s="742" t="str">
        <f>IF(基本情報入力シート!C422="","",基本情報入力シート!C422)</f>
        <v/>
      </c>
      <c r="C383" s="750"/>
      <c r="D383" s="750"/>
      <c r="E383" s="750"/>
      <c r="F383" s="750"/>
      <c r="G383" s="750"/>
      <c r="H383" s="750"/>
      <c r="I383" s="761"/>
      <c r="J383" s="768" t="str">
        <f>IF(基本情報入力シート!M422="","",基本情報入力シート!M422)</f>
        <v/>
      </c>
      <c r="K383" s="768" t="str">
        <f>IF(基本情報入力シート!R422="","",基本情報入力シート!R422)</f>
        <v/>
      </c>
      <c r="L383" s="768" t="str">
        <f>IF(基本情報入力シート!W422="","",基本情報入力シート!W422)</f>
        <v/>
      </c>
      <c r="M383" s="785" t="str">
        <f>IF(基本情報入力シート!X422="","",基本情報入力シート!X422)</f>
        <v/>
      </c>
      <c r="N383" s="797" t="str">
        <f>IF(基本情報入力シート!Y422="","",基本情報入力シート!Y422)</f>
        <v/>
      </c>
      <c r="O383" s="931"/>
      <c r="P383" s="937"/>
      <c r="Q383" s="941"/>
      <c r="R383" s="948" t="str">
        <f>IFERROR(IF(OR('別紙様式3-2（４・５月）'!R385="",'別紙様式3-2（４・５月）'!Z385="ベア加算"),"",P383*VLOOKUP(N383,'【参考】数式用'!$AD$2:$AH$27,MATCH(O383,'【参考】数式用'!$K$4:$N$4,0)+1,0)),"")</f>
        <v/>
      </c>
      <c r="S383" s="951"/>
      <c r="T383" s="955"/>
      <c r="U383" s="960"/>
      <c r="V383" s="965" t="str">
        <f>IFERROR(IF(AND('別紙様式3-2（４・５月）'!O385="",O383&lt;&gt;""),P383,P383*VLOOKUP(AF383,'【参考】数式用4'!$DC$3:$DZ$106,MATCH(N383,'【参考】数式用4'!$DC$2:$DZ$2,0))),"")</f>
        <v/>
      </c>
      <c r="W383" s="972"/>
      <c r="X383" s="937"/>
      <c r="Y383" s="948" t="str">
        <f>IFERROR(IF(OR('別紙様式3-2（４・５月）'!R385="",'別紙様式3-2（４・５月）'!Z385="ベア加算"),"",X383*VLOOKUP(N383,'【参考】数式用'!$AD$2:$AH$27,MATCH(W383,'【参考】数式用'!$K$4:$N$4,0)+1,0)),"")</f>
        <v/>
      </c>
      <c r="Z383" s="948"/>
      <c r="AA383" s="951"/>
      <c r="AB383" s="955"/>
      <c r="AC383" s="996" t="str">
        <f>IFERROR(IF(AND('別紙様式3-2（４・５月）'!O385="",W383&lt;&gt;"",W383&lt;&gt;"―"),X383,X383*VLOOKUP(AG383,'【参考】数式用4'!$DC$3:$DZ$106,MATCH(N383,'【参考】数式用4'!$DC$2:$DZ$2,0))),"")</f>
        <v/>
      </c>
      <c r="AD383" s="998" t="str">
        <f t="shared" si="10"/>
        <v/>
      </c>
      <c r="AE383" s="884" t="str">
        <f t="shared" si="11"/>
        <v/>
      </c>
      <c r="AF383" s="999" t="str">
        <f>IF(O383="","",'別紙様式3-2（４・５月）'!O385&amp;'別紙様式3-2（４・５月）'!P385&amp;'別紙様式3-2（４・５月）'!Q385&amp;"から"&amp;O383)</f>
        <v/>
      </c>
      <c r="AG383" s="999" t="str">
        <f>IF(OR(W383="",W383="―"),"",'別紙様式3-2（４・５月）'!O385&amp;'別紙様式3-2（４・５月）'!P385&amp;'別紙様式3-2（４・５月）'!Q385&amp;"から"&amp;W383)</f>
        <v/>
      </c>
    </row>
    <row r="384" spans="1:33" ht="24.9" customHeight="1">
      <c r="A384" s="894">
        <v>371</v>
      </c>
      <c r="B384" s="742" t="str">
        <f>IF(基本情報入力シート!C423="","",基本情報入力シート!C423)</f>
        <v/>
      </c>
      <c r="C384" s="750"/>
      <c r="D384" s="750"/>
      <c r="E384" s="750"/>
      <c r="F384" s="750"/>
      <c r="G384" s="750"/>
      <c r="H384" s="750"/>
      <c r="I384" s="761"/>
      <c r="J384" s="768" t="str">
        <f>IF(基本情報入力シート!M423="","",基本情報入力シート!M423)</f>
        <v/>
      </c>
      <c r="K384" s="768" t="str">
        <f>IF(基本情報入力シート!R423="","",基本情報入力シート!R423)</f>
        <v/>
      </c>
      <c r="L384" s="768" t="str">
        <f>IF(基本情報入力シート!W423="","",基本情報入力シート!W423)</f>
        <v/>
      </c>
      <c r="M384" s="785" t="str">
        <f>IF(基本情報入力シート!X423="","",基本情報入力シート!X423)</f>
        <v/>
      </c>
      <c r="N384" s="797" t="str">
        <f>IF(基本情報入力シート!Y423="","",基本情報入力シート!Y423)</f>
        <v/>
      </c>
      <c r="O384" s="931"/>
      <c r="P384" s="937"/>
      <c r="Q384" s="941"/>
      <c r="R384" s="948" t="str">
        <f>IFERROR(IF(OR('別紙様式3-2（４・５月）'!R386="",'別紙様式3-2（４・５月）'!Z386="ベア加算"),"",P384*VLOOKUP(N384,'【参考】数式用'!$AD$2:$AH$27,MATCH(O384,'【参考】数式用'!$K$4:$N$4,0)+1,0)),"")</f>
        <v/>
      </c>
      <c r="S384" s="951"/>
      <c r="T384" s="955"/>
      <c r="U384" s="960"/>
      <c r="V384" s="965" t="str">
        <f>IFERROR(IF(AND('別紙様式3-2（４・５月）'!O386="",O384&lt;&gt;""),P384,P384*VLOOKUP(AF384,'【参考】数式用4'!$DC$3:$DZ$106,MATCH(N384,'【参考】数式用4'!$DC$2:$DZ$2,0))),"")</f>
        <v/>
      </c>
      <c r="W384" s="972"/>
      <c r="X384" s="937"/>
      <c r="Y384" s="948" t="str">
        <f>IFERROR(IF(OR('別紙様式3-2（４・５月）'!R386="",'別紙様式3-2（４・５月）'!Z386="ベア加算"),"",X384*VLOOKUP(N384,'【参考】数式用'!$AD$2:$AH$27,MATCH(W384,'【参考】数式用'!$K$4:$N$4,0)+1,0)),"")</f>
        <v/>
      </c>
      <c r="Z384" s="948"/>
      <c r="AA384" s="951"/>
      <c r="AB384" s="955"/>
      <c r="AC384" s="996" t="str">
        <f>IFERROR(IF(AND('別紙様式3-2（４・５月）'!O386="",W384&lt;&gt;"",W384&lt;&gt;"―"),X384,X384*VLOOKUP(AG384,'【参考】数式用4'!$DC$3:$DZ$106,MATCH(N384,'【参考】数式用4'!$DC$2:$DZ$2,0))),"")</f>
        <v/>
      </c>
      <c r="AD384" s="998" t="str">
        <f t="shared" si="10"/>
        <v/>
      </c>
      <c r="AE384" s="884" t="str">
        <f t="shared" si="11"/>
        <v/>
      </c>
      <c r="AF384" s="999" t="str">
        <f>IF(O384="","",'別紙様式3-2（４・５月）'!O386&amp;'別紙様式3-2（４・５月）'!P386&amp;'別紙様式3-2（４・５月）'!Q386&amp;"から"&amp;O384)</f>
        <v/>
      </c>
      <c r="AG384" s="999" t="str">
        <f>IF(OR(W384="",W384="―"),"",'別紙様式3-2（４・５月）'!O386&amp;'別紙様式3-2（４・５月）'!P386&amp;'別紙様式3-2（４・５月）'!Q386&amp;"から"&amp;W384)</f>
        <v/>
      </c>
    </row>
    <row r="385" spans="1:33" ht="24.9" customHeight="1">
      <c r="A385" s="894">
        <v>372</v>
      </c>
      <c r="B385" s="742" t="str">
        <f>IF(基本情報入力シート!C424="","",基本情報入力シート!C424)</f>
        <v/>
      </c>
      <c r="C385" s="750"/>
      <c r="D385" s="750"/>
      <c r="E385" s="750"/>
      <c r="F385" s="750"/>
      <c r="G385" s="750"/>
      <c r="H385" s="750"/>
      <c r="I385" s="761"/>
      <c r="J385" s="768" t="str">
        <f>IF(基本情報入力シート!M424="","",基本情報入力シート!M424)</f>
        <v/>
      </c>
      <c r="K385" s="768" t="str">
        <f>IF(基本情報入力シート!R424="","",基本情報入力シート!R424)</f>
        <v/>
      </c>
      <c r="L385" s="768" t="str">
        <f>IF(基本情報入力シート!W424="","",基本情報入力シート!W424)</f>
        <v/>
      </c>
      <c r="M385" s="785" t="str">
        <f>IF(基本情報入力シート!X424="","",基本情報入力シート!X424)</f>
        <v/>
      </c>
      <c r="N385" s="797" t="str">
        <f>IF(基本情報入力シート!Y424="","",基本情報入力シート!Y424)</f>
        <v/>
      </c>
      <c r="O385" s="931"/>
      <c r="P385" s="937"/>
      <c r="Q385" s="941"/>
      <c r="R385" s="948" t="str">
        <f>IFERROR(IF(OR('別紙様式3-2（４・５月）'!R387="",'別紙様式3-2（４・５月）'!Z387="ベア加算"),"",P385*VLOOKUP(N385,'【参考】数式用'!$AD$2:$AH$27,MATCH(O385,'【参考】数式用'!$K$4:$N$4,0)+1,0)),"")</f>
        <v/>
      </c>
      <c r="S385" s="951"/>
      <c r="T385" s="955"/>
      <c r="U385" s="960"/>
      <c r="V385" s="965" t="str">
        <f>IFERROR(IF(AND('別紙様式3-2（４・５月）'!O387="",O385&lt;&gt;""),P385,P385*VLOOKUP(AF385,'【参考】数式用4'!$DC$3:$DZ$106,MATCH(N385,'【参考】数式用4'!$DC$2:$DZ$2,0))),"")</f>
        <v/>
      </c>
      <c r="W385" s="972"/>
      <c r="X385" s="937"/>
      <c r="Y385" s="948" t="str">
        <f>IFERROR(IF(OR('別紙様式3-2（４・５月）'!R387="",'別紙様式3-2（４・５月）'!Z387="ベア加算"),"",X385*VLOOKUP(N385,'【参考】数式用'!$AD$2:$AH$27,MATCH(W385,'【参考】数式用'!$K$4:$N$4,0)+1,0)),"")</f>
        <v/>
      </c>
      <c r="Z385" s="948"/>
      <c r="AA385" s="951"/>
      <c r="AB385" s="955"/>
      <c r="AC385" s="996" t="str">
        <f>IFERROR(IF(AND('別紙様式3-2（４・５月）'!O387="",W385&lt;&gt;"",W385&lt;&gt;"―"),X385,X385*VLOOKUP(AG385,'【参考】数式用4'!$DC$3:$DZ$106,MATCH(N385,'【参考】数式用4'!$DC$2:$DZ$2,0))),"")</f>
        <v/>
      </c>
      <c r="AD385" s="998" t="str">
        <f t="shared" si="10"/>
        <v/>
      </c>
      <c r="AE385" s="884" t="str">
        <f t="shared" si="11"/>
        <v/>
      </c>
      <c r="AF385" s="999" t="str">
        <f>IF(O385="","",'別紙様式3-2（４・５月）'!O387&amp;'別紙様式3-2（４・５月）'!P387&amp;'別紙様式3-2（４・５月）'!Q387&amp;"から"&amp;O385)</f>
        <v/>
      </c>
      <c r="AG385" s="999" t="str">
        <f>IF(OR(W385="",W385="―"),"",'別紙様式3-2（４・５月）'!O387&amp;'別紙様式3-2（４・５月）'!P387&amp;'別紙様式3-2（４・５月）'!Q387&amp;"から"&amp;W385)</f>
        <v/>
      </c>
    </row>
    <row r="386" spans="1:33" ht="24.9" customHeight="1">
      <c r="A386" s="894">
        <v>373</v>
      </c>
      <c r="B386" s="742" t="str">
        <f>IF(基本情報入力シート!C425="","",基本情報入力シート!C425)</f>
        <v/>
      </c>
      <c r="C386" s="750"/>
      <c r="D386" s="750"/>
      <c r="E386" s="750"/>
      <c r="F386" s="750"/>
      <c r="G386" s="750"/>
      <c r="H386" s="750"/>
      <c r="I386" s="761"/>
      <c r="J386" s="768" t="str">
        <f>IF(基本情報入力シート!M425="","",基本情報入力シート!M425)</f>
        <v/>
      </c>
      <c r="K386" s="768" t="str">
        <f>IF(基本情報入力シート!R425="","",基本情報入力シート!R425)</f>
        <v/>
      </c>
      <c r="L386" s="768" t="str">
        <f>IF(基本情報入力シート!W425="","",基本情報入力シート!W425)</f>
        <v/>
      </c>
      <c r="M386" s="785" t="str">
        <f>IF(基本情報入力シート!X425="","",基本情報入力シート!X425)</f>
        <v/>
      </c>
      <c r="N386" s="797" t="str">
        <f>IF(基本情報入力シート!Y425="","",基本情報入力シート!Y425)</f>
        <v/>
      </c>
      <c r="O386" s="931"/>
      <c r="P386" s="937"/>
      <c r="Q386" s="941"/>
      <c r="R386" s="948" t="str">
        <f>IFERROR(IF(OR('別紙様式3-2（４・５月）'!R388="",'別紙様式3-2（４・５月）'!Z388="ベア加算"),"",P386*VLOOKUP(N386,'【参考】数式用'!$AD$2:$AH$27,MATCH(O386,'【参考】数式用'!$K$4:$N$4,0)+1,0)),"")</f>
        <v/>
      </c>
      <c r="S386" s="951"/>
      <c r="T386" s="955"/>
      <c r="U386" s="960"/>
      <c r="V386" s="965" t="str">
        <f>IFERROR(IF(AND('別紙様式3-2（４・５月）'!O388="",O386&lt;&gt;""),P386,P386*VLOOKUP(AF386,'【参考】数式用4'!$DC$3:$DZ$106,MATCH(N386,'【参考】数式用4'!$DC$2:$DZ$2,0))),"")</f>
        <v/>
      </c>
      <c r="W386" s="972"/>
      <c r="X386" s="937"/>
      <c r="Y386" s="948" t="str">
        <f>IFERROR(IF(OR('別紙様式3-2（４・５月）'!R388="",'別紙様式3-2（４・５月）'!Z388="ベア加算"),"",X386*VLOOKUP(N386,'【参考】数式用'!$AD$2:$AH$27,MATCH(W386,'【参考】数式用'!$K$4:$N$4,0)+1,0)),"")</f>
        <v/>
      </c>
      <c r="Z386" s="948"/>
      <c r="AA386" s="951"/>
      <c r="AB386" s="955"/>
      <c r="AC386" s="996" t="str">
        <f>IFERROR(IF(AND('別紙様式3-2（４・５月）'!O388="",W386&lt;&gt;"",W386&lt;&gt;"―"),X386,X386*VLOOKUP(AG386,'【参考】数式用4'!$DC$3:$DZ$106,MATCH(N386,'【参考】数式用4'!$DC$2:$DZ$2,0))),"")</f>
        <v/>
      </c>
      <c r="AD386" s="998" t="str">
        <f t="shared" si="10"/>
        <v/>
      </c>
      <c r="AE386" s="884" t="str">
        <f t="shared" si="11"/>
        <v/>
      </c>
      <c r="AF386" s="999" t="str">
        <f>IF(O386="","",'別紙様式3-2（４・５月）'!O388&amp;'別紙様式3-2（４・５月）'!P388&amp;'別紙様式3-2（４・５月）'!Q388&amp;"から"&amp;O386)</f>
        <v/>
      </c>
      <c r="AG386" s="999" t="str">
        <f>IF(OR(W386="",W386="―"),"",'別紙様式3-2（４・５月）'!O388&amp;'別紙様式3-2（４・５月）'!P388&amp;'別紙様式3-2（４・５月）'!Q388&amp;"から"&amp;W386)</f>
        <v/>
      </c>
    </row>
    <row r="387" spans="1:33" ht="24.9" customHeight="1">
      <c r="A387" s="894">
        <v>374</v>
      </c>
      <c r="B387" s="742" t="str">
        <f>IF(基本情報入力シート!C426="","",基本情報入力シート!C426)</f>
        <v/>
      </c>
      <c r="C387" s="750"/>
      <c r="D387" s="750"/>
      <c r="E387" s="750"/>
      <c r="F387" s="750"/>
      <c r="G387" s="750"/>
      <c r="H387" s="750"/>
      <c r="I387" s="761"/>
      <c r="J387" s="768" t="str">
        <f>IF(基本情報入力シート!M426="","",基本情報入力シート!M426)</f>
        <v/>
      </c>
      <c r="K387" s="768" t="str">
        <f>IF(基本情報入力シート!R426="","",基本情報入力シート!R426)</f>
        <v/>
      </c>
      <c r="L387" s="768" t="str">
        <f>IF(基本情報入力シート!W426="","",基本情報入力シート!W426)</f>
        <v/>
      </c>
      <c r="M387" s="785" t="str">
        <f>IF(基本情報入力シート!X426="","",基本情報入力シート!X426)</f>
        <v/>
      </c>
      <c r="N387" s="797" t="str">
        <f>IF(基本情報入力シート!Y426="","",基本情報入力シート!Y426)</f>
        <v/>
      </c>
      <c r="O387" s="931"/>
      <c r="P387" s="937"/>
      <c r="Q387" s="941"/>
      <c r="R387" s="948" t="str">
        <f>IFERROR(IF(OR('別紙様式3-2（４・５月）'!R389="",'別紙様式3-2（４・５月）'!Z389="ベア加算"),"",P387*VLOOKUP(N387,'【参考】数式用'!$AD$2:$AH$27,MATCH(O387,'【参考】数式用'!$K$4:$N$4,0)+1,0)),"")</f>
        <v/>
      </c>
      <c r="S387" s="951"/>
      <c r="T387" s="955"/>
      <c r="U387" s="960"/>
      <c r="V387" s="965" t="str">
        <f>IFERROR(IF(AND('別紙様式3-2（４・５月）'!O389="",O387&lt;&gt;""),P387,P387*VLOOKUP(AF387,'【参考】数式用4'!$DC$3:$DZ$106,MATCH(N387,'【参考】数式用4'!$DC$2:$DZ$2,0))),"")</f>
        <v/>
      </c>
      <c r="W387" s="972"/>
      <c r="X387" s="937"/>
      <c r="Y387" s="948" t="str">
        <f>IFERROR(IF(OR('別紙様式3-2（４・５月）'!R389="",'別紙様式3-2（４・５月）'!Z389="ベア加算"),"",X387*VLOOKUP(N387,'【参考】数式用'!$AD$2:$AH$27,MATCH(W387,'【参考】数式用'!$K$4:$N$4,0)+1,0)),"")</f>
        <v/>
      </c>
      <c r="Z387" s="948"/>
      <c r="AA387" s="951"/>
      <c r="AB387" s="955"/>
      <c r="AC387" s="996" t="str">
        <f>IFERROR(IF(AND('別紙様式3-2（４・５月）'!O389="",W387&lt;&gt;"",W387&lt;&gt;"―"),X387,X387*VLOOKUP(AG387,'【参考】数式用4'!$DC$3:$DZ$106,MATCH(N387,'【参考】数式用4'!$DC$2:$DZ$2,0))),"")</f>
        <v/>
      </c>
      <c r="AD387" s="998" t="str">
        <f t="shared" si="10"/>
        <v/>
      </c>
      <c r="AE387" s="884" t="str">
        <f t="shared" si="11"/>
        <v/>
      </c>
      <c r="AF387" s="999" t="str">
        <f>IF(O387="","",'別紙様式3-2（４・５月）'!O389&amp;'別紙様式3-2（４・５月）'!P389&amp;'別紙様式3-2（４・５月）'!Q389&amp;"から"&amp;O387)</f>
        <v/>
      </c>
      <c r="AG387" s="999" t="str">
        <f>IF(OR(W387="",W387="―"),"",'別紙様式3-2（４・５月）'!O389&amp;'別紙様式3-2（４・５月）'!P389&amp;'別紙様式3-2（４・５月）'!Q389&amp;"から"&amp;W387)</f>
        <v/>
      </c>
    </row>
    <row r="388" spans="1:33" ht="24.9" customHeight="1">
      <c r="A388" s="894">
        <v>375</v>
      </c>
      <c r="B388" s="742" t="str">
        <f>IF(基本情報入力シート!C427="","",基本情報入力シート!C427)</f>
        <v/>
      </c>
      <c r="C388" s="750"/>
      <c r="D388" s="750"/>
      <c r="E388" s="750"/>
      <c r="F388" s="750"/>
      <c r="G388" s="750"/>
      <c r="H388" s="750"/>
      <c r="I388" s="761"/>
      <c r="J388" s="768" t="str">
        <f>IF(基本情報入力シート!M427="","",基本情報入力シート!M427)</f>
        <v/>
      </c>
      <c r="K388" s="768" t="str">
        <f>IF(基本情報入力シート!R427="","",基本情報入力シート!R427)</f>
        <v/>
      </c>
      <c r="L388" s="768" t="str">
        <f>IF(基本情報入力シート!W427="","",基本情報入力シート!W427)</f>
        <v/>
      </c>
      <c r="M388" s="785" t="str">
        <f>IF(基本情報入力シート!X427="","",基本情報入力シート!X427)</f>
        <v/>
      </c>
      <c r="N388" s="797" t="str">
        <f>IF(基本情報入力シート!Y427="","",基本情報入力シート!Y427)</f>
        <v/>
      </c>
      <c r="O388" s="931"/>
      <c r="P388" s="937"/>
      <c r="Q388" s="941"/>
      <c r="R388" s="948" t="str">
        <f>IFERROR(IF(OR('別紙様式3-2（４・５月）'!R390="",'別紙様式3-2（４・５月）'!Z390="ベア加算"),"",P388*VLOOKUP(N388,'【参考】数式用'!$AD$2:$AH$27,MATCH(O388,'【参考】数式用'!$K$4:$N$4,0)+1,0)),"")</f>
        <v/>
      </c>
      <c r="S388" s="951"/>
      <c r="T388" s="955"/>
      <c r="U388" s="960"/>
      <c r="V388" s="965" t="str">
        <f>IFERROR(IF(AND('別紙様式3-2（４・５月）'!O390="",O388&lt;&gt;""),P388,P388*VLOOKUP(AF388,'【参考】数式用4'!$DC$3:$DZ$106,MATCH(N388,'【参考】数式用4'!$DC$2:$DZ$2,0))),"")</f>
        <v/>
      </c>
      <c r="W388" s="972"/>
      <c r="X388" s="937"/>
      <c r="Y388" s="948" t="str">
        <f>IFERROR(IF(OR('別紙様式3-2（４・５月）'!R390="",'別紙様式3-2（４・５月）'!Z390="ベア加算"),"",X388*VLOOKUP(N388,'【参考】数式用'!$AD$2:$AH$27,MATCH(W388,'【参考】数式用'!$K$4:$N$4,0)+1,0)),"")</f>
        <v/>
      </c>
      <c r="Z388" s="948"/>
      <c r="AA388" s="951"/>
      <c r="AB388" s="955"/>
      <c r="AC388" s="996" t="str">
        <f>IFERROR(IF(AND('別紙様式3-2（４・５月）'!O390="",W388&lt;&gt;"",W388&lt;&gt;"―"),X388,X388*VLOOKUP(AG388,'【参考】数式用4'!$DC$3:$DZ$106,MATCH(N388,'【参考】数式用4'!$DC$2:$DZ$2,0))),"")</f>
        <v/>
      </c>
      <c r="AD388" s="998" t="str">
        <f t="shared" si="10"/>
        <v/>
      </c>
      <c r="AE388" s="884" t="str">
        <f t="shared" si="11"/>
        <v/>
      </c>
      <c r="AF388" s="999" t="str">
        <f>IF(O388="","",'別紙様式3-2（４・５月）'!O390&amp;'別紙様式3-2（４・５月）'!P390&amp;'別紙様式3-2（４・５月）'!Q390&amp;"から"&amp;O388)</f>
        <v/>
      </c>
      <c r="AG388" s="999" t="str">
        <f>IF(OR(W388="",W388="―"),"",'別紙様式3-2（４・５月）'!O390&amp;'別紙様式3-2（４・５月）'!P390&amp;'別紙様式3-2（４・５月）'!Q390&amp;"から"&amp;W388)</f>
        <v/>
      </c>
    </row>
    <row r="389" spans="1:33" ht="24.9" customHeight="1">
      <c r="A389" s="894">
        <v>376</v>
      </c>
      <c r="B389" s="742" t="str">
        <f>IF(基本情報入力シート!C428="","",基本情報入力シート!C428)</f>
        <v/>
      </c>
      <c r="C389" s="750"/>
      <c r="D389" s="750"/>
      <c r="E389" s="750"/>
      <c r="F389" s="750"/>
      <c r="G389" s="750"/>
      <c r="H389" s="750"/>
      <c r="I389" s="761"/>
      <c r="J389" s="768" t="str">
        <f>IF(基本情報入力シート!M428="","",基本情報入力シート!M428)</f>
        <v/>
      </c>
      <c r="K389" s="768" t="str">
        <f>IF(基本情報入力シート!R428="","",基本情報入力シート!R428)</f>
        <v/>
      </c>
      <c r="L389" s="768" t="str">
        <f>IF(基本情報入力シート!W428="","",基本情報入力シート!W428)</f>
        <v/>
      </c>
      <c r="M389" s="785" t="str">
        <f>IF(基本情報入力シート!X428="","",基本情報入力シート!X428)</f>
        <v/>
      </c>
      <c r="N389" s="797" t="str">
        <f>IF(基本情報入力シート!Y428="","",基本情報入力シート!Y428)</f>
        <v/>
      </c>
      <c r="O389" s="931"/>
      <c r="P389" s="937"/>
      <c r="Q389" s="941"/>
      <c r="R389" s="948" t="str">
        <f>IFERROR(IF(OR('別紙様式3-2（４・５月）'!R391="",'別紙様式3-2（４・５月）'!Z391="ベア加算"),"",P389*VLOOKUP(N389,'【参考】数式用'!$AD$2:$AH$27,MATCH(O389,'【参考】数式用'!$K$4:$N$4,0)+1,0)),"")</f>
        <v/>
      </c>
      <c r="S389" s="951"/>
      <c r="T389" s="955"/>
      <c r="U389" s="960"/>
      <c r="V389" s="965" t="str">
        <f>IFERROR(IF(AND('別紙様式3-2（４・５月）'!O391="",O389&lt;&gt;""),P389,P389*VLOOKUP(AF389,'【参考】数式用4'!$DC$3:$DZ$106,MATCH(N389,'【参考】数式用4'!$DC$2:$DZ$2,0))),"")</f>
        <v/>
      </c>
      <c r="W389" s="972"/>
      <c r="X389" s="937"/>
      <c r="Y389" s="948" t="str">
        <f>IFERROR(IF(OR('別紙様式3-2（４・５月）'!R391="",'別紙様式3-2（４・５月）'!Z391="ベア加算"),"",X389*VLOOKUP(N389,'【参考】数式用'!$AD$2:$AH$27,MATCH(W389,'【参考】数式用'!$K$4:$N$4,0)+1,0)),"")</f>
        <v/>
      </c>
      <c r="Z389" s="948"/>
      <c r="AA389" s="951"/>
      <c r="AB389" s="955"/>
      <c r="AC389" s="996" t="str">
        <f>IFERROR(IF(AND('別紙様式3-2（４・５月）'!O391="",W389&lt;&gt;"",W389&lt;&gt;"―"),X389,X389*VLOOKUP(AG389,'【参考】数式用4'!$DC$3:$DZ$106,MATCH(N389,'【参考】数式用4'!$DC$2:$DZ$2,0))),"")</f>
        <v/>
      </c>
      <c r="AD389" s="998" t="str">
        <f t="shared" si="10"/>
        <v/>
      </c>
      <c r="AE389" s="884" t="str">
        <f t="shared" si="11"/>
        <v/>
      </c>
      <c r="AF389" s="999" t="str">
        <f>IF(O389="","",'別紙様式3-2（４・５月）'!O391&amp;'別紙様式3-2（４・５月）'!P391&amp;'別紙様式3-2（４・５月）'!Q391&amp;"から"&amp;O389)</f>
        <v/>
      </c>
      <c r="AG389" s="999" t="str">
        <f>IF(OR(W389="",W389="―"),"",'別紙様式3-2（４・５月）'!O391&amp;'別紙様式3-2（４・５月）'!P391&amp;'別紙様式3-2（４・５月）'!Q391&amp;"から"&amp;W389)</f>
        <v/>
      </c>
    </row>
    <row r="390" spans="1:33" ht="24.9" customHeight="1">
      <c r="A390" s="894">
        <v>377</v>
      </c>
      <c r="B390" s="742" t="str">
        <f>IF(基本情報入力シート!C429="","",基本情報入力シート!C429)</f>
        <v/>
      </c>
      <c r="C390" s="750"/>
      <c r="D390" s="750"/>
      <c r="E390" s="750"/>
      <c r="F390" s="750"/>
      <c r="G390" s="750"/>
      <c r="H390" s="750"/>
      <c r="I390" s="761"/>
      <c r="J390" s="768" t="str">
        <f>IF(基本情報入力シート!M429="","",基本情報入力シート!M429)</f>
        <v/>
      </c>
      <c r="K390" s="768" t="str">
        <f>IF(基本情報入力シート!R429="","",基本情報入力シート!R429)</f>
        <v/>
      </c>
      <c r="L390" s="768" t="str">
        <f>IF(基本情報入力シート!W429="","",基本情報入力シート!W429)</f>
        <v/>
      </c>
      <c r="M390" s="785" t="str">
        <f>IF(基本情報入力シート!X429="","",基本情報入力シート!X429)</f>
        <v/>
      </c>
      <c r="N390" s="797" t="str">
        <f>IF(基本情報入力シート!Y429="","",基本情報入力シート!Y429)</f>
        <v/>
      </c>
      <c r="O390" s="931"/>
      <c r="P390" s="937"/>
      <c r="Q390" s="941"/>
      <c r="R390" s="948" t="str">
        <f>IFERROR(IF(OR('別紙様式3-2（４・５月）'!R392="",'別紙様式3-2（４・５月）'!Z392="ベア加算"),"",P390*VLOOKUP(N390,'【参考】数式用'!$AD$2:$AH$27,MATCH(O390,'【参考】数式用'!$K$4:$N$4,0)+1,0)),"")</f>
        <v/>
      </c>
      <c r="S390" s="951"/>
      <c r="T390" s="955"/>
      <c r="U390" s="960"/>
      <c r="V390" s="965" t="str">
        <f>IFERROR(IF(AND('別紙様式3-2（４・５月）'!O392="",O390&lt;&gt;""),P390,P390*VLOOKUP(AF390,'【参考】数式用4'!$DC$3:$DZ$106,MATCH(N390,'【参考】数式用4'!$DC$2:$DZ$2,0))),"")</f>
        <v/>
      </c>
      <c r="W390" s="972"/>
      <c r="X390" s="937"/>
      <c r="Y390" s="948" t="str">
        <f>IFERROR(IF(OR('別紙様式3-2（４・５月）'!R392="",'別紙様式3-2（４・５月）'!Z392="ベア加算"),"",X390*VLOOKUP(N390,'【参考】数式用'!$AD$2:$AH$27,MATCH(W390,'【参考】数式用'!$K$4:$N$4,0)+1,0)),"")</f>
        <v/>
      </c>
      <c r="Z390" s="948"/>
      <c r="AA390" s="951"/>
      <c r="AB390" s="955"/>
      <c r="AC390" s="996" t="str">
        <f>IFERROR(IF(AND('別紙様式3-2（４・５月）'!O392="",W390&lt;&gt;"",W390&lt;&gt;"―"),X390,X390*VLOOKUP(AG390,'【参考】数式用4'!$DC$3:$DZ$106,MATCH(N390,'【参考】数式用4'!$DC$2:$DZ$2,0))),"")</f>
        <v/>
      </c>
      <c r="AD390" s="998" t="str">
        <f t="shared" si="10"/>
        <v/>
      </c>
      <c r="AE390" s="884" t="str">
        <f t="shared" si="11"/>
        <v/>
      </c>
      <c r="AF390" s="999" t="str">
        <f>IF(O390="","",'別紙様式3-2（４・５月）'!O392&amp;'別紙様式3-2（４・５月）'!P392&amp;'別紙様式3-2（４・５月）'!Q392&amp;"から"&amp;O390)</f>
        <v/>
      </c>
      <c r="AG390" s="999" t="str">
        <f>IF(OR(W390="",W390="―"),"",'別紙様式3-2（４・５月）'!O392&amp;'別紙様式3-2（４・５月）'!P392&amp;'別紙様式3-2（４・５月）'!Q392&amp;"から"&amp;W390)</f>
        <v/>
      </c>
    </row>
    <row r="391" spans="1:33" ht="24.9" customHeight="1">
      <c r="A391" s="894">
        <v>378</v>
      </c>
      <c r="B391" s="742" t="str">
        <f>IF(基本情報入力シート!C430="","",基本情報入力シート!C430)</f>
        <v/>
      </c>
      <c r="C391" s="750"/>
      <c r="D391" s="750"/>
      <c r="E391" s="750"/>
      <c r="F391" s="750"/>
      <c r="G391" s="750"/>
      <c r="H391" s="750"/>
      <c r="I391" s="761"/>
      <c r="J391" s="768" t="str">
        <f>IF(基本情報入力シート!M430="","",基本情報入力シート!M430)</f>
        <v/>
      </c>
      <c r="K391" s="768" t="str">
        <f>IF(基本情報入力シート!R430="","",基本情報入力シート!R430)</f>
        <v/>
      </c>
      <c r="L391" s="768" t="str">
        <f>IF(基本情報入力シート!W430="","",基本情報入力シート!W430)</f>
        <v/>
      </c>
      <c r="M391" s="785" t="str">
        <f>IF(基本情報入力シート!X430="","",基本情報入力シート!X430)</f>
        <v/>
      </c>
      <c r="N391" s="797" t="str">
        <f>IF(基本情報入力シート!Y430="","",基本情報入力シート!Y430)</f>
        <v/>
      </c>
      <c r="O391" s="931"/>
      <c r="P391" s="937"/>
      <c r="Q391" s="941"/>
      <c r="R391" s="948" t="str">
        <f>IFERROR(IF(OR('別紙様式3-2（４・５月）'!R393="",'別紙様式3-2（４・５月）'!Z393="ベア加算"),"",P391*VLOOKUP(N391,'【参考】数式用'!$AD$2:$AH$27,MATCH(O391,'【参考】数式用'!$K$4:$N$4,0)+1,0)),"")</f>
        <v/>
      </c>
      <c r="S391" s="951"/>
      <c r="T391" s="955"/>
      <c r="U391" s="960"/>
      <c r="V391" s="965" t="str">
        <f>IFERROR(IF(AND('別紙様式3-2（４・５月）'!O393="",O391&lt;&gt;""),P391,P391*VLOOKUP(AF391,'【参考】数式用4'!$DC$3:$DZ$106,MATCH(N391,'【参考】数式用4'!$DC$2:$DZ$2,0))),"")</f>
        <v/>
      </c>
      <c r="W391" s="972"/>
      <c r="X391" s="937"/>
      <c r="Y391" s="948" t="str">
        <f>IFERROR(IF(OR('別紙様式3-2（４・５月）'!R393="",'別紙様式3-2（４・５月）'!Z393="ベア加算"),"",X391*VLOOKUP(N391,'【参考】数式用'!$AD$2:$AH$27,MATCH(W391,'【参考】数式用'!$K$4:$N$4,0)+1,0)),"")</f>
        <v/>
      </c>
      <c r="Z391" s="948"/>
      <c r="AA391" s="951"/>
      <c r="AB391" s="955"/>
      <c r="AC391" s="996" t="str">
        <f>IFERROR(IF(AND('別紙様式3-2（４・５月）'!O393="",W391&lt;&gt;"",W391&lt;&gt;"―"),X391,X391*VLOOKUP(AG391,'【参考】数式用4'!$DC$3:$DZ$106,MATCH(N391,'【参考】数式用4'!$DC$2:$DZ$2,0))),"")</f>
        <v/>
      </c>
      <c r="AD391" s="998" t="str">
        <f t="shared" si="10"/>
        <v/>
      </c>
      <c r="AE391" s="884" t="str">
        <f t="shared" si="11"/>
        <v/>
      </c>
      <c r="AF391" s="999" t="str">
        <f>IF(O391="","",'別紙様式3-2（４・５月）'!O393&amp;'別紙様式3-2（４・５月）'!P393&amp;'別紙様式3-2（４・５月）'!Q393&amp;"から"&amp;O391)</f>
        <v/>
      </c>
      <c r="AG391" s="999" t="str">
        <f>IF(OR(W391="",W391="―"),"",'別紙様式3-2（４・５月）'!O393&amp;'別紙様式3-2（４・５月）'!P393&amp;'別紙様式3-2（４・５月）'!Q393&amp;"から"&amp;W391)</f>
        <v/>
      </c>
    </row>
    <row r="392" spans="1:33" ht="24.9" customHeight="1">
      <c r="A392" s="894">
        <v>379</v>
      </c>
      <c r="B392" s="742" t="str">
        <f>IF(基本情報入力シート!C431="","",基本情報入力シート!C431)</f>
        <v/>
      </c>
      <c r="C392" s="750"/>
      <c r="D392" s="750"/>
      <c r="E392" s="750"/>
      <c r="F392" s="750"/>
      <c r="G392" s="750"/>
      <c r="H392" s="750"/>
      <c r="I392" s="761"/>
      <c r="J392" s="768" t="str">
        <f>IF(基本情報入力シート!M431="","",基本情報入力シート!M431)</f>
        <v/>
      </c>
      <c r="K392" s="768" t="str">
        <f>IF(基本情報入力シート!R431="","",基本情報入力シート!R431)</f>
        <v/>
      </c>
      <c r="L392" s="768" t="str">
        <f>IF(基本情報入力シート!W431="","",基本情報入力シート!W431)</f>
        <v/>
      </c>
      <c r="M392" s="785" t="str">
        <f>IF(基本情報入力シート!X431="","",基本情報入力シート!X431)</f>
        <v/>
      </c>
      <c r="N392" s="797" t="str">
        <f>IF(基本情報入力シート!Y431="","",基本情報入力シート!Y431)</f>
        <v/>
      </c>
      <c r="O392" s="931"/>
      <c r="P392" s="937"/>
      <c r="Q392" s="941"/>
      <c r="R392" s="948" t="str">
        <f>IFERROR(IF(OR('別紙様式3-2（４・５月）'!R394="",'別紙様式3-2（４・５月）'!Z394="ベア加算"),"",P392*VLOOKUP(N392,'【参考】数式用'!$AD$2:$AH$27,MATCH(O392,'【参考】数式用'!$K$4:$N$4,0)+1,0)),"")</f>
        <v/>
      </c>
      <c r="S392" s="951"/>
      <c r="T392" s="955"/>
      <c r="U392" s="960"/>
      <c r="V392" s="965" t="str">
        <f>IFERROR(IF(AND('別紙様式3-2（４・５月）'!O394="",O392&lt;&gt;""),P392,P392*VLOOKUP(AF392,'【参考】数式用4'!$DC$3:$DZ$106,MATCH(N392,'【参考】数式用4'!$DC$2:$DZ$2,0))),"")</f>
        <v/>
      </c>
      <c r="W392" s="972"/>
      <c r="X392" s="937"/>
      <c r="Y392" s="948" t="str">
        <f>IFERROR(IF(OR('別紙様式3-2（４・５月）'!R394="",'別紙様式3-2（４・５月）'!Z394="ベア加算"),"",X392*VLOOKUP(N392,'【参考】数式用'!$AD$2:$AH$27,MATCH(W392,'【参考】数式用'!$K$4:$N$4,0)+1,0)),"")</f>
        <v/>
      </c>
      <c r="Z392" s="948"/>
      <c r="AA392" s="951"/>
      <c r="AB392" s="955"/>
      <c r="AC392" s="996" t="str">
        <f>IFERROR(IF(AND('別紙様式3-2（４・５月）'!O394="",W392&lt;&gt;"",W392&lt;&gt;"―"),X392,X392*VLOOKUP(AG392,'【参考】数式用4'!$DC$3:$DZ$106,MATCH(N392,'【参考】数式用4'!$DC$2:$DZ$2,0))),"")</f>
        <v/>
      </c>
      <c r="AD392" s="998" t="str">
        <f t="shared" si="10"/>
        <v/>
      </c>
      <c r="AE392" s="884" t="str">
        <f t="shared" si="11"/>
        <v/>
      </c>
      <c r="AF392" s="999" t="str">
        <f>IF(O392="","",'別紙様式3-2（４・５月）'!O394&amp;'別紙様式3-2（４・５月）'!P394&amp;'別紙様式3-2（４・５月）'!Q394&amp;"から"&amp;O392)</f>
        <v/>
      </c>
      <c r="AG392" s="999" t="str">
        <f>IF(OR(W392="",W392="―"),"",'別紙様式3-2（４・５月）'!O394&amp;'別紙様式3-2（４・５月）'!P394&amp;'別紙様式3-2（４・５月）'!Q394&amp;"から"&amp;W392)</f>
        <v/>
      </c>
    </row>
    <row r="393" spans="1:33" ht="24.9" customHeight="1">
      <c r="A393" s="894">
        <v>380</v>
      </c>
      <c r="B393" s="742" t="str">
        <f>IF(基本情報入力シート!C432="","",基本情報入力シート!C432)</f>
        <v/>
      </c>
      <c r="C393" s="750"/>
      <c r="D393" s="750"/>
      <c r="E393" s="750"/>
      <c r="F393" s="750"/>
      <c r="G393" s="750"/>
      <c r="H393" s="750"/>
      <c r="I393" s="761"/>
      <c r="J393" s="768" t="str">
        <f>IF(基本情報入力シート!M432="","",基本情報入力シート!M432)</f>
        <v/>
      </c>
      <c r="K393" s="768" t="str">
        <f>IF(基本情報入力シート!R432="","",基本情報入力シート!R432)</f>
        <v/>
      </c>
      <c r="L393" s="768" t="str">
        <f>IF(基本情報入力シート!W432="","",基本情報入力シート!W432)</f>
        <v/>
      </c>
      <c r="M393" s="785" t="str">
        <f>IF(基本情報入力シート!X432="","",基本情報入力シート!X432)</f>
        <v/>
      </c>
      <c r="N393" s="797" t="str">
        <f>IF(基本情報入力シート!Y432="","",基本情報入力シート!Y432)</f>
        <v/>
      </c>
      <c r="O393" s="931"/>
      <c r="P393" s="937"/>
      <c r="Q393" s="941"/>
      <c r="R393" s="948" t="str">
        <f>IFERROR(IF(OR('別紙様式3-2（４・５月）'!R395="",'別紙様式3-2（４・５月）'!Z395="ベア加算"),"",P393*VLOOKUP(N393,'【参考】数式用'!$AD$2:$AH$27,MATCH(O393,'【参考】数式用'!$K$4:$N$4,0)+1,0)),"")</f>
        <v/>
      </c>
      <c r="S393" s="951"/>
      <c r="T393" s="955"/>
      <c r="U393" s="960"/>
      <c r="V393" s="965" t="str">
        <f>IFERROR(IF(AND('別紙様式3-2（４・５月）'!O395="",O393&lt;&gt;""),P393,P393*VLOOKUP(AF393,'【参考】数式用4'!$DC$3:$DZ$106,MATCH(N393,'【参考】数式用4'!$DC$2:$DZ$2,0))),"")</f>
        <v/>
      </c>
      <c r="W393" s="972"/>
      <c r="X393" s="937"/>
      <c r="Y393" s="948" t="str">
        <f>IFERROR(IF(OR('別紙様式3-2（４・５月）'!R395="",'別紙様式3-2（４・５月）'!Z395="ベア加算"),"",X393*VLOOKUP(N393,'【参考】数式用'!$AD$2:$AH$27,MATCH(W393,'【参考】数式用'!$K$4:$N$4,0)+1,0)),"")</f>
        <v/>
      </c>
      <c r="Z393" s="948"/>
      <c r="AA393" s="951"/>
      <c r="AB393" s="955"/>
      <c r="AC393" s="996" t="str">
        <f>IFERROR(IF(AND('別紙様式3-2（４・５月）'!O395="",W393&lt;&gt;"",W393&lt;&gt;"―"),X393,X393*VLOOKUP(AG393,'【参考】数式用4'!$DC$3:$DZ$106,MATCH(N393,'【参考】数式用4'!$DC$2:$DZ$2,0))),"")</f>
        <v/>
      </c>
      <c r="AD393" s="998" t="str">
        <f t="shared" si="10"/>
        <v/>
      </c>
      <c r="AE393" s="884" t="str">
        <f t="shared" si="11"/>
        <v/>
      </c>
      <c r="AF393" s="999" t="str">
        <f>IF(O393="","",'別紙様式3-2（４・５月）'!O395&amp;'別紙様式3-2（４・５月）'!P395&amp;'別紙様式3-2（４・５月）'!Q395&amp;"から"&amp;O393)</f>
        <v/>
      </c>
      <c r="AG393" s="999" t="str">
        <f>IF(OR(W393="",W393="―"),"",'別紙様式3-2（４・５月）'!O395&amp;'別紙様式3-2（４・５月）'!P395&amp;'別紙様式3-2（４・５月）'!Q395&amp;"から"&amp;W393)</f>
        <v/>
      </c>
    </row>
    <row r="394" spans="1:33" ht="24.9" customHeight="1">
      <c r="A394" s="894">
        <v>381</v>
      </c>
      <c r="B394" s="742" t="str">
        <f>IF(基本情報入力シート!C433="","",基本情報入力シート!C433)</f>
        <v/>
      </c>
      <c r="C394" s="750"/>
      <c r="D394" s="750"/>
      <c r="E394" s="750"/>
      <c r="F394" s="750"/>
      <c r="G394" s="750"/>
      <c r="H394" s="750"/>
      <c r="I394" s="761"/>
      <c r="J394" s="768" t="str">
        <f>IF(基本情報入力シート!M433="","",基本情報入力シート!M433)</f>
        <v/>
      </c>
      <c r="K394" s="768" t="str">
        <f>IF(基本情報入力シート!R433="","",基本情報入力シート!R433)</f>
        <v/>
      </c>
      <c r="L394" s="768" t="str">
        <f>IF(基本情報入力シート!W433="","",基本情報入力シート!W433)</f>
        <v/>
      </c>
      <c r="M394" s="785" t="str">
        <f>IF(基本情報入力シート!X433="","",基本情報入力シート!X433)</f>
        <v/>
      </c>
      <c r="N394" s="797" t="str">
        <f>IF(基本情報入力シート!Y433="","",基本情報入力シート!Y433)</f>
        <v/>
      </c>
      <c r="O394" s="931"/>
      <c r="P394" s="937"/>
      <c r="Q394" s="941"/>
      <c r="R394" s="948" t="str">
        <f>IFERROR(IF(OR('別紙様式3-2（４・５月）'!R396="",'別紙様式3-2（４・５月）'!Z396="ベア加算"),"",P394*VLOOKUP(N394,'【参考】数式用'!$AD$2:$AH$27,MATCH(O394,'【参考】数式用'!$K$4:$N$4,0)+1,0)),"")</f>
        <v/>
      </c>
      <c r="S394" s="951"/>
      <c r="T394" s="955"/>
      <c r="U394" s="960"/>
      <c r="V394" s="965" t="str">
        <f>IFERROR(IF(AND('別紙様式3-2（４・５月）'!O396="",O394&lt;&gt;""),P394,P394*VLOOKUP(AF394,'【参考】数式用4'!$DC$3:$DZ$106,MATCH(N394,'【参考】数式用4'!$DC$2:$DZ$2,0))),"")</f>
        <v/>
      </c>
      <c r="W394" s="972"/>
      <c r="X394" s="937"/>
      <c r="Y394" s="948" t="str">
        <f>IFERROR(IF(OR('別紙様式3-2（４・５月）'!R396="",'別紙様式3-2（４・５月）'!Z396="ベア加算"),"",X394*VLOOKUP(N394,'【参考】数式用'!$AD$2:$AH$27,MATCH(W394,'【参考】数式用'!$K$4:$N$4,0)+1,0)),"")</f>
        <v/>
      </c>
      <c r="Z394" s="948"/>
      <c r="AA394" s="951"/>
      <c r="AB394" s="955"/>
      <c r="AC394" s="996" t="str">
        <f>IFERROR(IF(AND('別紙様式3-2（４・５月）'!O396="",W394&lt;&gt;"",W394&lt;&gt;"―"),X394,X394*VLOOKUP(AG394,'【参考】数式用4'!$DC$3:$DZ$106,MATCH(N394,'【参考】数式用4'!$DC$2:$DZ$2,0))),"")</f>
        <v/>
      </c>
      <c r="AD394" s="998" t="str">
        <f t="shared" si="10"/>
        <v/>
      </c>
      <c r="AE394" s="884" t="str">
        <f t="shared" si="11"/>
        <v/>
      </c>
      <c r="AF394" s="999" t="str">
        <f>IF(O394="","",'別紙様式3-2（４・５月）'!O396&amp;'別紙様式3-2（４・５月）'!P396&amp;'別紙様式3-2（４・５月）'!Q396&amp;"から"&amp;O394)</f>
        <v/>
      </c>
      <c r="AG394" s="999" t="str">
        <f>IF(OR(W394="",W394="―"),"",'別紙様式3-2（４・５月）'!O396&amp;'別紙様式3-2（４・５月）'!P396&amp;'別紙様式3-2（４・５月）'!Q396&amp;"から"&amp;W394)</f>
        <v/>
      </c>
    </row>
    <row r="395" spans="1:33" ht="24.9" customHeight="1">
      <c r="A395" s="894">
        <v>382</v>
      </c>
      <c r="B395" s="742" t="str">
        <f>IF(基本情報入力シート!C434="","",基本情報入力シート!C434)</f>
        <v/>
      </c>
      <c r="C395" s="750"/>
      <c r="D395" s="750"/>
      <c r="E395" s="750"/>
      <c r="F395" s="750"/>
      <c r="G395" s="750"/>
      <c r="H395" s="750"/>
      <c r="I395" s="761"/>
      <c r="J395" s="768" t="str">
        <f>IF(基本情報入力シート!M434="","",基本情報入力シート!M434)</f>
        <v/>
      </c>
      <c r="K395" s="768" t="str">
        <f>IF(基本情報入力シート!R434="","",基本情報入力シート!R434)</f>
        <v/>
      </c>
      <c r="L395" s="768" t="str">
        <f>IF(基本情報入力シート!W434="","",基本情報入力シート!W434)</f>
        <v/>
      </c>
      <c r="M395" s="785" t="str">
        <f>IF(基本情報入力シート!X434="","",基本情報入力シート!X434)</f>
        <v/>
      </c>
      <c r="N395" s="797" t="str">
        <f>IF(基本情報入力シート!Y434="","",基本情報入力シート!Y434)</f>
        <v/>
      </c>
      <c r="O395" s="931"/>
      <c r="P395" s="937"/>
      <c r="Q395" s="941"/>
      <c r="R395" s="948" t="str">
        <f>IFERROR(IF(OR('別紙様式3-2（４・５月）'!R397="",'別紙様式3-2（４・５月）'!Z397="ベア加算"),"",P395*VLOOKUP(N395,'【参考】数式用'!$AD$2:$AH$27,MATCH(O395,'【参考】数式用'!$K$4:$N$4,0)+1,0)),"")</f>
        <v/>
      </c>
      <c r="S395" s="951"/>
      <c r="T395" s="955"/>
      <c r="U395" s="960"/>
      <c r="V395" s="965" t="str">
        <f>IFERROR(IF(AND('別紙様式3-2（４・５月）'!O397="",O395&lt;&gt;""),P395,P395*VLOOKUP(AF395,'【参考】数式用4'!$DC$3:$DZ$106,MATCH(N395,'【参考】数式用4'!$DC$2:$DZ$2,0))),"")</f>
        <v/>
      </c>
      <c r="W395" s="972"/>
      <c r="X395" s="937"/>
      <c r="Y395" s="948" t="str">
        <f>IFERROR(IF(OR('別紙様式3-2（４・５月）'!R397="",'別紙様式3-2（４・５月）'!Z397="ベア加算"),"",X395*VLOOKUP(N395,'【参考】数式用'!$AD$2:$AH$27,MATCH(W395,'【参考】数式用'!$K$4:$N$4,0)+1,0)),"")</f>
        <v/>
      </c>
      <c r="Z395" s="948"/>
      <c r="AA395" s="951"/>
      <c r="AB395" s="955"/>
      <c r="AC395" s="996" t="str">
        <f>IFERROR(IF(AND('別紙様式3-2（４・５月）'!O397="",W395&lt;&gt;"",W395&lt;&gt;"―"),X395,X395*VLOOKUP(AG395,'【参考】数式用4'!$DC$3:$DZ$106,MATCH(N395,'【参考】数式用4'!$DC$2:$DZ$2,0))),"")</f>
        <v/>
      </c>
      <c r="AD395" s="998" t="str">
        <f t="shared" si="10"/>
        <v/>
      </c>
      <c r="AE395" s="884" t="str">
        <f t="shared" si="11"/>
        <v/>
      </c>
      <c r="AF395" s="999" t="str">
        <f>IF(O395="","",'別紙様式3-2（４・５月）'!O397&amp;'別紙様式3-2（４・５月）'!P397&amp;'別紙様式3-2（４・５月）'!Q397&amp;"から"&amp;O395)</f>
        <v/>
      </c>
      <c r="AG395" s="999" t="str">
        <f>IF(OR(W395="",W395="―"),"",'別紙様式3-2（４・５月）'!O397&amp;'別紙様式3-2（４・５月）'!P397&amp;'別紙様式3-2（４・５月）'!Q397&amp;"から"&amp;W395)</f>
        <v/>
      </c>
    </row>
    <row r="396" spans="1:33" ht="24.9" customHeight="1">
      <c r="A396" s="894">
        <v>383</v>
      </c>
      <c r="B396" s="742" t="str">
        <f>IF(基本情報入力シート!C435="","",基本情報入力シート!C435)</f>
        <v/>
      </c>
      <c r="C396" s="750"/>
      <c r="D396" s="750"/>
      <c r="E396" s="750"/>
      <c r="F396" s="750"/>
      <c r="G396" s="750"/>
      <c r="H396" s="750"/>
      <c r="I396" s="761"/>
      <c r="J396" s="768" t="str">
        <f>IF(基本情報入力シート!M435="","",基本情報入力シート!M435)</f>
        <v/>
      </c>
      <c r="K396" s="768" t="str">
        <f>IF(基本情報入力シート!R435="","",基本情報入力シート!R435)</f>
        <v/>
      </c>
      <c r="L396" s="768" t="str">
        <f>IF(基本情報入力シート!W435="","",基本情報入力シート!W435)</f>
        <v/>
      </c>
      <c r="M396" s="785" t="str">
        <f>IF(基本情報入力シート!X435="","",基本情報入力シート!X435)</f>
        <v/>
      </c>
      <c r="N396" s="797" t="str">
        <f>IF(基本情報入力シート!Y435="","",基本情報入力シート!Y435)</f>
        <v/>
      </c>
      <c r="O396" s="931"/>
      <c r="P396" s="937"/>
      <c r="Q396" s="941"/>
      <c r="R396" s="948" t="str">
        <f>IFERROR(IF(OR('別紙様式3-2（４・５月）'!R398="",'別紙様式3-2（４・５月）'!Z398="ベア加算"),"",P396*VLOOKUP(N396,'【参考】数式用'!$AD$2:$AH$27,MATCH(O396,'【参考】数式用'!$K$4:$N$4,0)+1,0)),"")</f>
        <v/>
      </c>
      <c r="S396" s="951"/>
      <c r="T396" s="955"/>
      <c r="U396" s="960"/>
      <c r="V396" s="965" t="str">
        <f>IFERROR(IF(AND('別紙様式3-2（４・５月）'!O398="",O396&lt;&gt;""),P396,P396*VLOOKUP(AF396,'【参考】数式用4'!$DC$3:$DZ$106,MATCH(N396,'【参考】数式用4'!$DC$2:$DZ$2,0))),"")</f>
        <v/>
      </c>
      <c r="W396" s="972"/>
      <c r="X396" s="937"/>
      <c r="Y396" s="948" t="str">
        <f>IFERROR(IF(OR('別紙様式3-2（４・５月）'!R398="",'別紙様式3-2（４・５月）'!Z398="ベア加算"),"",X396*VLOOKUP(N396,'【参考】数式用'!$AD$2:$AH$27,MATCH(W396,'【参考】数式用'!$K$4:$N$4,0)+1,0)),"")</f>
        <v/>
      </c>
      <c r="Z396" s="948"/>
      <c r="AA396" s="951"/>
      <c r="AB396" s="955"/>
      <c r="AC396" s="996" t="str">
        <f>IFERROR(IF(AND('別紙様式3-2（４・５月）'!O398="",W396&lt;&gt;"",W396&lt;&gt;"―"),X396,X396*VLOOKUP(AG396,'【参考】数式用4'!$DC$3:$DZ$106,MATCH(N396,'【参考】数式用4'!$DC$2:$DZ$2,0))),"")</f>
        <v/>
      </c>
      <c r="AD396" s="998" t="str">
        <f t="shared" si="10"/>
        <v/>
      </c>
      <c r="AE396" s="884" t="str">
        <f t="shared" si="11"/>
        <v/>
      </c>
      <c r="AF396" s="999" t="str">
        <f>IF(O396="","",'別紙様式3-2（４・５月）'!O398&amp;'別紙様式3-2（４・５月）'!P398&amp;'別紙様式3-2（４・５月）'!Q398&amp;"から"&amp;O396)</f>
        <v/>
      </c>
      <c r="AG396" s="999" t="str">
        <f>IF(OR(W396="",W396="―"),"",'別紙様式3-2（４・５月）'!O398&amp;'別紙様式3-2（４・５月）'!P398&amp;'別紙様式3-2（４・５月）'!Q398&amp;"から"&amp;W396)</f>
        <v/>
      </c>
    </row>
    <row r="397" spans="1:33" ht="24.9" customHeight="1">
      <c r="A397" s="894">
        <v>384</v>
      </c>
      <c r="B397" s="742" t="str">
        <f>IF(基本情報入力シート!C436="","",基本情報入力シート!C436)</f>
        <v/>
      </c>
      <c r="C397" s="750"/>
      <c r="D397" s="750"/>
      <c r="E397" s="750"/>
      <c r="F397" s="750"/>
      <c r="G397" s="750"/>
      <c r="H397" s="750"/>
      <c r="I397" s="761"/>
      <c r="J397" s="768" t="str">
        <f>IF(基本情報入力シート!M436="","",基本情報入力シート!M436)</f>
        <v/>
      </c>
      <c r="K397" s="768" t="str">
        <f>IF(基本情報入力シート!R436="","",基本情報入力シート!R436)</f>
        <v/>
      </c>
      <c r="L397" s="768" t="str">
        <f>IF(基本情報入力シート!W436="","",基本情報入力シート!W436)</f>
        <v/>
      </c>
      <c r="M397" s="785" t="str">
        <f>IF(基本情報入力シート!X436="","",基本情報入力シート!X436)</f>
        <v/>
      </c>
      <c r="N397" s="797" t="str">
        <f>IF(基本情報入力シート!Y436="","",基本情報入力シート!Y436)</f>
        <v/>
      </c>
      <c r="O397" s="931"/>
      <c r="P397" s="937"/>
      <c r="Q397" s="941"/>
      <c r="R397" s="948" t="str">
        <f>IFERROR(IF(OR('別紙様式3-2（４・５月）'!R399="",'別紙様式3-2（４・５月）'!Z399="ベア加算"),"",P397*VLOOKUP(N397,'【参考】数式用'!$AD$2:$AH$27,MATCH(O397,'【参考】数式用'!$K$4:$N$4,0)+1,0)),"")</f>
        <v/>
      </c>
      <c r="S397" s="951"/>
      <c r="T397" s="955"/>
      <c r="U397" s="960"/>
      <c r="V397" s="965" t="str">
        <f>IFERROR(IF(AND('別紙様式3-2（４・５月）'!O399="",O397&lt;&gt;""),P397,P397*VLOOKUP(AF397,'【参考】数式用4'!$DC$3:$DZ$106,MATCH(N397,'【参考】数式用4'!$DC$2:$DZ$2,0))),"")</f>
        <v/>
      </c>
      <c r="W397" s="972"/>
      <c r="X397" s="937"/>
      <c r="Y397" s="948" t="str">
        <f>IFERROR(IF(OR('別紙様式3-2（４・５月）'!R399="",'別紙様式3-2（４・５月）'!Z399="ベア加算"),"",X397*VLOOKUP(N397,'【参考】数式用'!$AD$2:$AH$27,MATCH(W397,'【参考】数式用'!$K$4:$N$4,0)+1,0)),"")</f>
        <v/>
      </c>
      <c r="Z397" s="948"/>
      <c r="AA397" s="951"/>
      <c r="AB397" s="955"/>
      <c r="AC397" s="996" t="str">
        <f>IFERROR(IF(AND('別紙様式3-2（４・５月）'!O399="",W397&lt;&gt;"",W397&lt;&gt;"―"),X397,X397*VLOOKUP(AG397,'【参考】数式用4'!$DC$3:$DZ$106,MATCH(N397,'【参考】数式用4'!$DC$2:$DZ$2,0))),"")</f>
        <v/>
      </c>
      <c r="AD397" s="998" t="str">
        <f t="shared" si="10"/>
        <v/>
      </c>
      <c r="AE397" s="884" t="str">
        <f t="shared" si="11"/>
        <v/>
      </c>
      <c r="AF397" s="999" t="str">
        <f>IF(O397="","",'別紙様式3-2（４・５月）'!O399&amp;'別紙様式3-2（４・５月）'!P399&amp;'別紙様式3-2（４・５月）'!Q399&amp;"から"&amp;O397)</f>
        <v/>
      </c>
      <c r="AG397" s="999" t="str">
        <f>IF(OR(W397="",W397="―"),"",'別紙様式3-2（４・５月）'!O399&amp;'別紙様式3-2（４・５月）'!P399&amp;'別紙様式3-2（４・５月）'!Q399&amp;"から"&amp;W397)</f>
        <v/>
      </c>
    </row>
    <row r="398" spans="1:33" ht="24.9" customHeight="1">
      <c r="A398" s="894">
        <v>385</v>
      </c>
      <c r="B398" s="742" t="str">
        <f>IF(基本情報入力シート!C437="","",基本情報入力シート!C437)</f>
        <v/>
      </c>
      <c r="C398" s="750"/>
      <c r="D398" s="750"/>
      <c r="E398" s="750"/>
      <c r="F398" s="750"/>
      <c r="G398" s="750"/>
      <c r="H398" s="750"/>
      <c r="I398" s="761"/>
      <c r="J398" s="768" t="str">
        <f>IF(基本情報入力シート!M437="","",基本情報入力シート!M437)</f>
        <v/>
      </c>
      <c r="K398" s="768" t="str">
        <f>IF(基本情報入力シート!R437="","",基本情報入力シート!R437)</f>
        <v/>
      </c>
      <c r="L398" s="768" t="str">
        <f>IF(基本情報入力シート!W437="","",基本情報入力シート!W437)</f>
        <v/>
      </c>
      <c r="M398" s="785" t="str">
        <f>IF(基本情報入力シート!X437="","",基本情報入力シート!X437)</f>
        <v/>
      </c>
      <c r="N398" s="797" t="str">
        <f>IF(基本情報入力シート!Y437="","",基本情報入力シート!Y437)</f>
        <v/>
      </c>
      <c r="O398" s="931"/>
      <c r="P398" s="937"/>
      <c r="Q398" s="941"/>
      <c r="R398" s="948" t="str">
        <f>IFERROR(IF(OR('別紙様式3-2（４・５月）'!R400="",'別紙様式3-2（４・５月）'!Z400="ベア加算"),"",P398*VLOOKUP(N398,'【参考】数式用'!$AD$2:$AH$27,MATCH(O398,'【参考】数式用'!$K$4:$N$4,0)+1,0)),"")</f>
        <v/>
      </c>
      <c r="S398" s="951"/>
      <c r="T398" s="955"/>
      <c r="U398" s="960"/>
      <c r="V398" s="965" t="str">
        <f>IFERROR(IF(AND('別紙様式3-2（４・５月）'!O400="",O398&lt;&gt;""),P398,P398*VLOOKUP(AF398,'【参考】数式用4'!$DC$3:$DZ$106,MATCH(N398,'【参考】数式用4'!$DC$2:$DZ$2,0))),"")</f>
        <v/>
      </c>
      <c r="W398" s="972"/>
      <c r="X398" s="937"/>
      <c r="Y398" s="948" t="str">
        <f>IFERROR(IF(OR('別紙様式3-2（４・５月）'!R400="",'別紙様式3-2（４・５月）'!Z400="ベア加算"),"",X398*VLOOKUP(N398,'【参考】数式用'!$AD$2:$AH$27,MATCH(W398,'【参考】数式用'!$K$4:$N$4,0)+1,0)),"")</f>
        <v/>
      </c>
      <c r="Z398" s="948"/>
      <c r="AA398" s="951"/>
      <c r="AB398" s="955"/>
      <c r="AC398" s="996" t="str">
        <f>IFERROR(IF(AND('別紙様式3-2（４・５月）'!O400="",W398&lt;&gt;"",W398&lt;&gt;"―"),X398,X398*VLOOKUP(AG398,'【参考】数式用4'!$DC$3:$DZ$106,MATCH(N398,'【参考】数式用4'!$DC$2:$DZ$2,0))),"")</f>
        <v/>
      </c>
      <c r="AD398" s="998" t="str">
        <f t="shared" ref="AD398:AD461" si="12">IF(OR(O398="新加算Ⅰ",O398="新加算Ⅱ",O398="新加算Ⅴ（１）",O398="新加算Ⅴ（２）",O398="新加算Ⅴ（３）",O398="新加算Ⅴ（４）",O398="新加算Ⅴ（５）",O398="新加算Ⅴ（６）",O398="新加算Ⅴ（７）",O398="新加算Ⅴ（９）",O398="新加算Ⅴ（10）",O398="新加算Ⅴ（12）"),IF(AND(N398&lt;&gt;"訪問型サービス（総合事業）",N398&lt;&gt;"通所型サービス（総合事業）",N398&lt;&gt;"（介護予防）短期入所生活介護",N398&lt;&gt;"（介護予防）短期入所療養介護（老健）",N398&lt;&gt;"（介護予防）短期入所療養介護 （病院等（老健以外）)",N398&lt;&gt;"（介護予防）短期入所療養介護（医療院）"),1,""),"")</f>
        <v/>
      </c>
      <c r="AE398" s="884" t="str">
        <f t="shared" ref="AE398:AE461" si="13">IF(OR(W398="新加算Ⅰ",W398="新加算Ⅱ"),IF(AND(N398&lt;&gt;"訪問型サービス（総合事業）",N398&lt;&gt;"通所型サービス（総合事業）",N398&lt;&gt;"（介護予防）短期入所生活介護",N398&lt;&gt;"（介護予防）短期入所療養介護（老健）",N398&lt;&gt;"（介護予防）短期入所療養介護 （病院等（老健以外）)",N398&lt;&gt;"（介護予防）短期入所療養介護（医療院）"),1,""),"")</f>
        <v/>
      </c>
      <c r="AF398" s="999" t="str">
        <f>IF(O398="","",'別紙様式3-2（４・５月）'!O400&amp;'別紙様式3-2（４・５月）'!P400&amp;'別紙様式3-2（４・５月）'!Q400&amp;"から"&amp;O398)</f>
        <v/>
      </c>
      <c r="AG398" s="999" t="str">
        <f>IF(OR(W398="",W398="―"),"",'別紙様式3-2（４・５月）'!O400&amp;'別紙様式3-2（４・５月）'!P400&amp;'別紙様式3-2（４・５月）'!Q400&amp;"から"&amp;W398)</f>
        <v/>
      </c>
    </row>
    <row r="399" spans="1:33" ht="24.9" customHeight="1">
      <c r="A399" s="894">
        <v>386</v>
      </c>
      <c r="B399" s="742" t="str">
        <f>IF(基本情報入力シート!C438="","",基本情報入力シート!C438)</f>
        <v/>
      </c>
      <c r="C399" s="750"/>
      <c r="D399" s="750"/>
      <c r="E399" s="750"/>
      <c r="F399" s="750"/>
      <c r="G399" s="750"/>
      <c r="H399" s="750"/>
      <c r="I399" s="761"/>
      <c r="J399" s="768" t="str">
        <f>IF(基本情報入力シート!M438="","",基本情報入力シート!M438)</f>
        <v/>
      </c>
      <c r="K399" s="768" t="str">
        <f>IF(基本情報入力シート!R438="","",基本情報入力シート!R438)</f>
        <v/>
      </c>
      <c r="L399" s="768" t="str">
        <f>IF(基本情報入力シート!W438="","",基本情報入力シート!W438)</f>
        <v/>
      </c>
      <c r="M399" s="785" t="str">
        <f>IF(基本情報入力シート!X438="","",基本情報入力シート!X438)</f>
        <v/>
      </c>
      <c r="N399" s="797" t="str">
        <f>IF(基本情報入力シート!Y438="","",基本情報入力シート!Y438)</f>
        <v/>
      </c>
      <c r="O399" s="931"/>
      <c r="P399" s="937"/>
      <c r="Q399" s="941"/>
      <c r="R399" s="948" t="str">
        <f>IFERROR(IF(OR('別紙様式3-2（４・５月）'!R401="",'別紙様式3-2（４・５月）'!Z401="ベア加算"),"",P399*VLOOKUP(N399,'【参考】数式用'!$AD$2:$AH$27,MATCH(O399,'【参考】数式用'!$K$4:$N$4,0)+1,0)),"")</f>
        <v/>
      </c>
      <c r="S399" s="951"/>
      <c r="T399" s="955"/>
      <c r="U399" s="960"/>
      <c r="V399" s="965" t="str">
        <f>IFERROR(IF(AND('別紙様式3-2（４・５月）'!O401="",O399&lt;&gt;""),P399,P399*VLOOKUP(AF399,'【参考】数式用4'!$DC$3:$DZ$106,MATCH(N399,'【参考】数式用4'!$DC$2:$DZ$2,0))),"")</f>
        <v/>
      </c>
      <c r="W399" s="972"/>
      <c r="X399" s="937"/>
      <c r="Y399" s="948" t="str">
        <f>IFERROR(IF(OR('別紙様式3-2（４・５月）'!R401="",'別紙様式3-2（４・５月）'!Z401="ベア加算"),"",X399*VLOOKUP(N399,'【参考】数式用'!$AD$2:$AH$27,MATCH(W399,'【参考】数式用'!$K$4:$N$4,0)+1,0)),"")</f>
        <v/>
      </c>
      <c r="Z399" s="948"/>
      <c r="AA399" s="951"/>
      <c r="AB399" s="955"/>
      <c r="AC399" s="996" t="str">
        <f>IFERROR(IF(AND('別紙様式3-2（４・５月）'!O401="",W399&lt;&gt;"",W399&lt;&gt;"―"),X399,X399*VLOOKUP(AG399,'【参考】数式用4'!$DC$3:$DZ$106,MATCH(N399,'【参考】数式用4'!$DC$2:$DZ$2,0))),"")</f>
        <v/>
      </c>
      <c r="AD399" s="998" t="str">
        <f t="shared" si="12"/>
        <v/>
      </c>
      <c r="AE399" s="884" t="str">
        <f t="shared" si="13"/>
        <v/>
      </c>
      <c r="AF399" s="999" t="str">
        <f>IF(O399="","",'別紙様式3-2（４・５月）'!O401&amp;'別紙様式3-2（４・５月）'!P401&amp;'別紙様式3-2（４・５月）'!Q401&amp;"から"&amp;O399)</f>
        <v/>
      </c>
      <c r="AG399" s="999" t="str">
        <f>IF(OR(W399="",W399="―"),"",'別紙様式3-2（４・５月）'!O401&amp;'別紙様式3-2（４・５月）'!P401&amp;'別紙様式3-2（４・５月）'!Q401&amp;"から"&amp;W399)</f>
        <v/>
      </c>
    </row>
    <row r="400" spans="1:33" ht="24.9" customHeight="1">
      <c r="A400" s="894">
        <v>387</v>
      </c>
      <c r="B400" s="742" t="str">
        <f>IF(基本情報入力シート!C439="","",基本情報入力シート!C439)</f>
        <v/>
      </c>
      <c r="C400" s="750"/>
      <c r="D400" s="750"/>
      <c r="E400" s="750"/>
      <c r="F400" s="750"/>
      <c r="G400" s="750"/>
      <c r="H400" s="750"/>
      <c r="I400" s="761"/>
      <c r="J400" s="768" t="str">
        <f>IF(基本情報入力シート!M439="","",基本情報入力シート!M439)</f>
        <v/>
      </c>
      <c r="K400" s="768" t="str">
        <f>IF(基本情報入力シート!R439="","",基本情報入力シート!R439)</f>
        <v/>
      </c>
      <c r="L400" s="768" t="str">
        <f>IF(基本情報入力シート!W439="","",基本情報入力シート!W439)</f>
        <v/>
      </c>
      <c r="M400" s="785" t="str">
        <f>IF(基本情報入力シート!X439="","",基本情報入力シート!X439)</f>
        <v/>
      </c>
      <c r="N400" s="797" t="str">
        <f>IF(基本情報入力シート!Y439="","",基本情報入力シート!Y439)</f>
        <v/>
      </c>
      <c r="O400" s="931"/>
      <c r="P400" s="937"/>
      <c r="Q400" s="941"/>
      <c r="R400" s="948" t="str">
        <f>IFERROR(IF(OR('別紙様式3-2（４・５月）'!R402="",'別紙様式3-2（４・５月）'!Z402="ベア加算"),"",P400*VLOOKUP(N400,'【参考】数式用'!$AD$2:$AH$27,MATCH(O400,'【参考】数式用'!$K$4:$N$4,0)+1,0)),"")</f>
        <v/>
      </c>
      <c r="S400" s="951"/>
      <c r="T400" s="955"/>
      <c r="U400" s="960"/>
      <c r="V400" s="965" t="str">
        <f>IFERROR(IF(AND('別紙様式3-2（４・５月）'!O402="",O400&lt;&gt;""),P400,P400*VLOOKUP(AF400,'【参考】数式用4'!$DC$3:$DZ$106,MATCH(N400,'【参考】数式用4'!$DC$2:$DZ$2,0))),"")</f>
        <v/>
      </c>
      <c r="W400" s="972"/>
      <c r="X400" s="937"/>
      <c r="Y400" s="948" t="str">
        <f>IFERROR(IF(OR('別紙様式3-2（４・５月）'!R402="",'別紙様式3-2（４・５月）'!Z402="ベア加算"),"",X400*VLOOKUP(N400,'【参考】数式用'!$AD$2:$AH$27,MATCH(W400,'【参考】数式用'!$K$4:$N$4,0)+1,0)),"")</f>
        <v/>
      </c>
      <c r="Z400" s="948"/>
      <c r="AA400" s="951"/>
      <c r="AB400" s="955"/>
      <c r="AC400" s="996" t="str">
        <f>IFERROR(IF(AND('別紙様式3-2（４・５月）'!O402="",W400&lt;&gt;"",W400&lt;&gt;"―"),X400,X400*VLOOKUP(AG400,'【参考】数式用4'!$DC$3:$DZ$106,MATCH(N400,'【参考】数式用4'!$DC$2:$DZ$2,0))),"")</f>
        <v/>
      </c>
      <c r="AD400" s="998" t="str">
        <f t="shared" si="12"/>
        <v/>
      </c>
      <c r="AE400" s="884" t="str">
        <f t="shared" si="13"/>
        <v/>
      </c>
      <c r="AF400" s="999" t="str">
        <f>IF(O400="","",'別紙様式3-2（４・５月）'!O402&amp;'別紙様式3-2（４・５月）'!P402&amp;'別紙様式3-2（４・５月）'!Q402&amp;"から"&amp;O400)</f>
        <v/>
      </c>
      <c r="AG400" s="999" t="str">
        <f>IF(OR(W400="",W400="―"),"",'別紙様式3-2（４・５月）'!O402&amp;'別紙様式3-2（４・５月）'!P402&amp;'別紙様式3-2（４・５月）'!Q402&amp;"から"&amp;W400)</f>
        <v/>
      </c>
    </row>
    <row r="401" spans="1:33" ht="24.9" customHeight="1">
      <c r="A401" s="894">
        <v>388</v>
      </c>
      <c r="B401" s="742" t="str">
        <f>IF(基本情報入力シート!C440="","",基本情報入力シート!C440)</f>
        <v/>
      </c>
      <c r="C401" s="750"/>
      <c r="D401" s="750"/>
      <c r="E401" s="750"/>
      <c r="F401" s="750"/>
      <c r="G401" s="750"/>
      <c r="H401" s="750"/>
      <c r="I401" s="761"/>
      <c r="J401" s="768" t="str">
        <f>IF(基本情報入力シート!M440="","",基本情報入力シート!M440)</f>
        <v/>
      </c>
      <c r="K401" s="768" t="str">
        <f>IF(基本情報入力シート!R440="","",基本情報入力シート!R440)</f>
        <v/>
      </c>
      <c r="L401" s="768" t="str">
        <f>IF(基本情報入力シート!W440="","",基本情報入力シート!W440)</f>
        <v/>
      </c>
      <c r="M401" s="785" t="str">
        <f>IF(基本情報入力シート!X440="","",基本情報入力シート!X440)</f>
        <v/>
      </c>
      <c r="N401" s="797" t="str">
        <f>IF(基本情報入力シート!Y440="","",基本情報入力シート!Y440)</f>
        <v/>
      </c>
      <c r="O401" s="931"/>
      <c r="P401" s="937"/>
      <c r="Q401" s="941"/>
      <c r="R401" s="948" t="str">
        <f>IFERROR(IF(OR('別紙様式3-2（４・５月）'!R403="",'別紙様式3-2（４・５月）'!Z403="ベア加算"),"",P401*VLOOKUP(N401,'【参考】数式用'!$AD$2:$AH$27,MATCH(O401,'【参考】数式用'!$K$4:$N$4,0)+1,0)),"")</f>
        <v/>
      </c>
      <c r="S401" s="951"/>
      <c r="T401" s="955"/>
      <c r="U401" s="960"/>
      <c r="V401" s="965" t="str">
        <f>IFERROR(IF(AND('別紙様式3-2（４・５月）'!O403="",O401&lt;&gt;""),P401,P401*VLOOKUP(AF401,'【参考】数式用4'!$DC$3:$DZ$106,MATCH(N401,'【参考】数式用4'!$DC$2:$DZ$2,0))),"")</f>
        <v/>
      </c>
      <c r="W401" s="972"/>
      <c r="X401" s="937"/>
      <c r="Y401" s="948" t="str">
        <f>IFERROR(IF(OR('別紙様式3-2（４・５月）'!R403="",'別紙様式3-2（４・５月）'!Z403="ベア加算"),"",X401*VLOOKUP(N401,'【参考】数式用'!$AD$2:$AH$27,MATCH(W401,'【参考】数式用'!$K$4:$N$4,0)+1,0)),"")</f>
        <v/>
      </c>
      <c r="Z401" s="948"/>
      <c r="AA401" s="951"/>
      <c r="AB401" s="955"/>
      <c r="AC401" s="996" t="str">
        <f>IFERROR(IF(AND('別紙様式3-2（４・５月）'!O403="",W401&lt;&gt;"",W401&lt;&gt;"―"),X401,X401*VLOOKUP(AG401,'【参考】数式用4'!$DC$3:$DZ$106,MATCH(N401,'【参考】数式用4'!$DC$2:$DZ$2,0))),"")</f>
        <v/>
      </c>
      <c r="AD401" s="998" t="str">
        <f t="shared" si="12"/>
        <v/>
      </c>
      <c r="AE401" s="884" t="str">
        <f t="shared" si="13"/>
        <v/>
      </c>
      <c r="AF401" s="999" t="str">
        <f>IF(O401="","",'別紙様式3-2（４・５月）'!O403&amp;'別紙様式3-2（４・５月）'!P403&amp;'別紙様式3-2（４・５月）'!Q403&amp;"から"&amp;O401)</f>
        <v/>
      </c>
      <c r="AG401" s="999" t="str">
        <f>IF(OR(W401="",W401="―"),"",'別紙様式3-2（４・５月）'!O403&amp;'別紙様式3-2（４・５月）'!P403&amp;'別紙様式3-2（４・５月）'!Q403&amp;"から"&amp;W401)</f>
        <v/>
      </c>
    </row>
    <row r="402" spans="1:33" ht="24.9" customHeight="1">
      <c r="A402" s="894">
        <v>389</v>
      </c>
      <c r="B402" s="742" t="str">
        <f>IF(基本情報入力シート!C441="","",基本情報入力シート!C441)</f>
        <v/>
      </c>
      <c r="C402" s="750"/>
      <c r="D402" s="750"/>
      <c r="E402" s="750"/>
      <c r="F402" s="750"/>
      <c r="G402" s="750"/>
      <c r="H402" s="750"/>
      <c r="I402" s="761"/>
      <c r="J402" s="768" t="str">
        <f>IF(基本情報入力シート!M441="","",基本情報入力シート!M441)</f>
        <v/>
      </c>
      <c r="K402" s="768" t="str">
        <f>IF(基本情報入力シート!R441="","",基本情報入力シート!R441)</f>
        <v/>
      </c>
      <c r="L402" s="768" t="str">
        <f>IF(基本情報入力シート!W441="","",基本情報入力シート!W441)</f>
        <v/>
      </c>
      <c r="M402" s="785" t="str">
        <f>IF(基本情報入力シート!X441="","",基本情報入力シート!X441)</f>
        <v/>
      </c>
      <c r="N402" s="797" t="str">
        <f>IF(基本情報入力シート!Y441="","",基本情報入力シート!Y441)</f>
        <v/>
      </c>
      <c r="O402" s="931"/>
      <c r="P402" s="937"/>
      <c r="Q402" s="941"/>
      <c r="R402" s="948" t="str">
        <f>IFERROR(IF(OR('別紙様式3-2（４・５月）'!R404="",'別紙様式3-2（４・５月）'!Z404="ベア加算"),"",P402*VLOOKUP(N402,'【参考】数式用'!$AD$2:$AH$27,MATCH(O402,'【参考】数式用'!$K$4:$N$4,0)+1,0)),"")</f>
        <v/>
      </c>
      <c r="S402" s="951"/>
      <c r="T402" s="955"/>
      <c r="U402" s="960"/>
      <c r="V402" s="965" t="str">
        <f>IFERROR(IF(AND('別紙様式3-2（４・５月）'!O404="",O402&lt;&gt;""),P402,P402*VLOOKUP(AF402,'【参考】数式用4'!$DC$3:$DZ$106,MATCH(N402,'【参考】数式用4'!$DC$2:$DZ$2,0))),"")</f>
        <v/>
      </c>
      <c r="W402" s="972"/>
      <c r="X402" s="937"/>
      <c r="Y402" s="948" t="str">
        <f>IFERROR(IF(OR('別紙様式3-2（４・５月）'!R404="",'別紙様式3-2（４・５月）'!Z404="ベア加算"),"",X402*VLOOKUP(N402,'【参考】数式用'!$AD$2:$AH$27,MATCH(W402,'【参考】数式用'!$K$4:$N$4,0)+1,0)),"")</f>
        <v/>
      </c>
      <c r="Z402" s="948"/>
      <c r="AA402" s="951"/>
      <c r="AB402" s="955"/>
      <c r="AC402" s="996" t="str">
        <f>IFERROR(IF(AND('別紙様式3-2（４・５月）'!O404="",W402&lt;&gt;"",W402&lt;&gt;"―"),X402,X402*VLOOKUP(AG402,'【参考】数式用4'!$DC$3:$DZ$106,MATCH(N402,'【参考】数式用4'!$DC$2:$DZ$2,0))),"")</f>
        <v/>
      </c>
      <c r="AD402" s="998" t="str">
        <f t="shared" si="12"/>
        <v/>
      </c>
      <c r="AE402" s="884" t="str">
        <f t="shared" si="13"/>
        <v/>
      </c>
      <c r="AF402" s="999" t="str">
        <f>IF(O402="","",'別紙様式3-2（４・５月）'!O404&amp;'別紙様式3-2（４・５月）'!P404&amp;'別紙様式3-2（４・５月）'!Q404&amp;"から"&amp;O402)</f>
        <v/>
      </c>
      <c r="AG402" s="999" t="str">
        <f>IF(OR(W402="",W402="―"),"",'別紙様式3-2（４・５月）'!O404&amp;'別紙様式3-2（４・５月）'!P404&amp;'別紙様式3-2（４・５月）'!Q404&amp;"から"&amp;W402)</f>
        <v/>
      </c>
    </row>
    <row r="403" spans="1:33" ht="24.9" customHeight="1">
      <c r="A403" s="894">
        <v>390</v>
      </c>
      <c r="B403" s="742" t="str">
        <f>IF(基本情報入力シート!C442="","",基本情報入力シート!C442)</f>
        <v/>
      </c>
      <c r="C403" s="750"/>
      <c r="D403" s="750"/>
      <c r="E403" s="750"/>
      <c r="F403" s="750"/>
      <c r="G403" s="750"/>
      <c r="H403" s="750"/>
      <c r="I403" s="761"/>
      <c r="J403" s="768" t="str">
        <f>IF(基本情報入力シート!M442="","",基本情報入力シート!M442)</f>
        <v/>
      </c>
      <c r="K403" s="768" t="str">
        <f>IF(基本情報入力シート!R442="","",基本情報入力シート!R442)</f>
        <v/>
      </c>
      <c r="L403" s="768" t="str">
        <f>IF(基本情報入力シート!W442="","",基本情報入力シート!W442)</f>
        <v/>
      </c>
      <c r="M403" s="785" t="str">
        <f>IF(基本情報入力シート!X442="","",基本情報入力シート!X442)</f>
        <v/>
      </c>
      <c r="N403" s="797" t="str">
        <f>IF(基本情報入力シート!Y442="","",基本情報入力シート!Y442)</f>
        <v/>
      </c>
      <c r="O403" s="931"/>
      <c r="P403" s="937"/>
      <c r="Q403" s="941"/>
      <c r="R403" s="948" t="str">
        <f>IFERROR(IF(OR('別紙様式3-2（４・５月）'!R405="",'別紙様式3-2（４・５月）'!Z405="ベア加算"),"",P403*VLOOKUP(N403,'【参考】数式用'!$AD$2:$AH$27,MATCH(O403,'【参考】数式用'!$K$4:$N$4,0)+1,0)),"")</f>
        <v/>
      </c>
      <c r="S403" s="951"/>
      <c r="T403" s="955"/>
      <c r="U403" s="960"/>
      <c r="V403" s="965" t="str">
        <f>IFERROR(IF(AND('別紙様式3-2（４・５月）'!O405="",O403&lt;&gt;""),P403,P403*VLOOKUP(AF403,'【参考】数式用4'!$DC$3:$DZ$106,MATCH(N403,'【参考】数式用4'!$DC$2:$DZ$2,0))),"")</f>
        <v/>
      </c>
      <c r="W403" s="972"/>
      <c r="X403" s="937"/>
      <c r="Y403" s="948" t="str">
        <f>IFERROR(IF(OR('別紙様式3-2（４・５月）'!R405="",'別紙様式3-2（４・５月）'!Z405="ベア加算"),"",X403*VLOOKUP(N403,'【参考】数式用'!$AD$2:$AH$27,MATCH(W403,'【参考】数式用'!$K$4:$N$4,0)+1,0)),"")</f>
        <v/>
      </c>
      <c r="Z403" s="948"/>
      <c r="AA403" s="951"/>
      <c r="AB403" s="955"/>
      <c r="AC403" s="996" t="str">
        <f>IFERROR(IF(AND('別紙様式3-2（４・５月）'!O405="",W403&lt;&gt;"",W403&lt;&gt;"―"),X403,X403*VLOOKUP(AG403,'【参考】数式用4'!$DC$3:$DZ$106,MATCH(N403,'【参考】数式用4'!$DC$2:$DZ$2,0))),"")</f>
        <v/>
      </c>
      <c r="AD403" s="998" t="str">
        <f t="shared" si="12"/>
        <v/>
      </c>
      <c r="AE403" s="884" t="str">
        <f t="shared" si="13"/>
        <v/>
      </c>
      <c r="AF403" s="999" t="str">
        <f>IF(O403="","",'別紙様式3-2（４・５月）'!O405&amp;'別紙様式3-2（４・５月）'!P405&amp;'別紙様式3-2（４・５月）'!Q405&amp;"から"&amp;O403)</f>
        <v/>
      </c>
      <c r="AG403" s="999" t="str">
        <f>IF(OR(W403="",W403="―"),"",'別紙様式3-2（４・５月）'!O405&amp;'別紙様式3-2（４・５月）'!P405&amp;'別紙様式3-2（４・５月）'!Q405&amp;"から"&amp;W403)</f>
        <v/>
      </c>
    </row>
    <row r="404" spans="1:33" ht="24.9" customHeight="1">
      <c r="A404" s="894">
        <v>391</v>
      </c>
      <c r="B404" s="742" t="str">
        <f>IF(基本情報入力シート!C443="","",基本情報入力シート!C443)</f>
        <v/>
      </c>
      <c r="C404" s="750"/>
      <c r="D404" s="750"/>
      <c r="E404" s="750"/>
      <c r="F404" s="750"/>
      <c r="G404" s="750"/>
      <c r="H404" s="750"/>
      <c r="I404" s="761"/>
      <c r="J404" s="768" t="str">
        <f>IF(基本情報入力シート!M443="","",基本情報入力シート!M443)</f>
        <v/>
      </c>
      <c r="K404" s="768" t="str">
        <f>IF(基本情報入力シート!R443="","",基本情報入力シート!R443)</f>
        <v/>
      </c>
      <c r="L404" s="768" t="str">
        <f>IF(基本情報入力シート!W443="","",基本情報入力シート!W443)</f>
        <v/>
      </c>
      <c r="M404" s="785" t="str">
        <f>IF(基本情報入力シート!X443="","",基本情報入力シート!X443)</f>
        <v/>
      </c>
      <c r="N404" s="797" t="str">
        <f>IF(基本情報入力シート!Y443="","",基本情報入力シート!Y443)</f>
        <v/>
      </c>
      <c r="O404" s="931"/>
      <c r="P404" s="937"/>
      <c r="Q404" s="941"/>
      <c r="R404" s="948" t="str">
        <f>IFERROR(IF(OR('別紙様式3-2（４・５月）'!R406="",'別紙様式3-2（４・５月）'!Z406="ベア加算"),"",P404*VLOOKUP(N404,'【参考】数式用'!$AD$2:$AH$27,MATCH(O404,'【参考】数式用'!$K$4:$N$4,0)+1,0)),"")</f>
        <v/>
      </c>
      <c r="S404" s="951"/>
      <c r="T404" s="955"/>
      <c r="U404" s="960"/>
      <c r="V404" s="965" t="str">
        <f>IFERROR(IF(AND('別紙様式3-2（４・５月）'!O406="",O404&lt;&gt;""),P404,P404*VLOOKUP(AF404,'【参考】数式用4'!$DC$3:$DZ$106,MATCH(N404,'【参考】数式用4'!$DC$2:$DZ$2,0))),"")</f>
        <v/>
      </c>
      <c r="W404" s="972"/>
      <c r="X404" s="937"/>
      <c r="Y404" s="948" t="str">
        <f>IFERROR(IF(OR('別紙様式3-2（４・５月）'!R406="",'別紙様式3-2（４・５月）'!Z406="ベア加算"),"",X404*VLOOKUP(N404,'【参考】数式用'!$AD$2:$AH$27,MATCH(W404,'【参考】数式用'!$K$4:$N$4,0)+1,0)),"")</f>
        <v/>
      </c>
      <c r="Z404" s="948"/>
      <c r="AA404" s="951"/>
      <c r="AB404" s="955"/>
      <c r="AC404" s="996" t="str">
        <f>IFERROR(IF(AND('別紙様式3-2（４・５月）'!O406="",W404&lt;&gt;"",W404&lt;&gt;"―"),X404,X404*VLOOKUP(AG404,'【参考】数式用4'!$DC$3:$DZ$106,MATCH(N404,'【参考】数式用4'!$DC$2:$DZ$2,0))),"")</f>
        <v/>
      </c>
      <c r="AD404" s="998" t="str">
        <f t="shared" si="12"/>
        <v/>
      </c>
      <c r="AE404" s="884" t="str">
        <f t="shared" si="13"/>
        <v/>
      </c>
      <c r="AF404" s="999" t="str">
        <f>IF(O404="","",'別紙様式3-2（４・５月）'!O406&amp;'別紙様式3-2（４・５月）'!P406&amp;'別紙様式3-2（４・５月）'!Q406&amp;"から"&amp;O404)</f>
        <v/>
      </c>
      <c r="AG404" s="999" t="str">
        <f>IF(OR(W404="",W404="―"),"",'別紙様式3-2（４・５月）'!O406&amp;'別紙様式3-2（４・５月）'!P406&amp;'別紙様式3-2（４・５月）'!Q406&amp;"から"&amp;W404)</f>
        <v/>
      </c>
    </row>
    <row r="405" spans="1:33" ht="24.9" customHeight="1">
      <c r="A405" s="894">
        <v>392</v>
      </c>
      <c r="B405" s="742" t="str">
        <f>IF(基本情報入力シート!C444="","",基本情報入力シート!C444)</f>
        <v/>
      </c>
      <c r="C405" s="750"/>
      <c r="D405" s="750"/>
      <c r="E405" s="750"/>
      <c r="F405" s="750"/>
      <c r="G405" s="750"/>
      <c r="H405" s="750"/>
      <c r="I405" s="761"/>
      <c r="J405" s="768" t="str">
        <f>IF(基本情報入力シート!M444="","",基本情報入力シート!M444)</f>
        <v/>
      </c>
      <c r="K405" s="768" t="str">
        <f>IF(基本情報入力シート!R444="","",基本情報入力シート!R444)</f>
        <v/>
      </c>
      <c r="L405" s="768" t="str">
        <f>IF(基本情報入力シート!W444="","",基本情報入力シート!W444)</f>
        <v/>
      </c>
      <c r="M405" s="785" t="str">
        <f>IF(基本情報入力シート!X444="","",基本情報入力シート!X444)</f>
        <v/>
      </c>
      <c r="N405" s="797" t="str">
        <f>IF(基本情報入力シート!Y444="","",基本情報入力シート!Y444)</f>
        <v/>
      </c>
      <c r="O405" s="931"/>
      <c r="P405" s="937"/>
      <c r="Q405" s="941"/>
      <c r="R405" s="948" t="str">
        <f>IFERROR(IF(OR('別紙様式3-2（４・５月）'!R407="",'別紙様式3-2（４・５月）'!Z407="ベア加算"),"",P405*VLOOKUP(N405,'【参考】数式用'!$AD$2:$AH$27,MATCH(O405,'【参考】数式用'!$K$4:$N$4,0)+1,0)),"")</f>
        <v/>
      </c>
      <c r="S405" s="951"/>
      <c r="T405" s="955"/>
      <c r="U405" s="960"/>
      <c r="V405" s="965" t="str">
        <f>IFERROR(IF(AND('別紙様式3-2（４・５月）'!O407="",O405&lt;&gt;""),P405,P405*VLOOKUP(AF405,'【参考】数式用4'!$DC$3:$DZ$106,MATCH(N405,'【参考】数式用4'!$DC$2:$DZ$2,0))),"")</f>
        <v/>
      </c>
      <c r="W405" s="972"/>
      <c r="X405" s="937"/>
      <c r="Y405" s="948" t="str">
        <f>IFERROR(IF(OR('別紙様式3-2（４・５月）'!R407="",'別紙様式3-2（４・５月）'!Z407="ベア加算"),"",X405*VLOOKUP(N405,'【参考】数式用'!$AD$2:$AH$27,MATCH(W405,'【参考】数式用'!$K$4:$N$4,0)+1,0)),"")</f>
        <v/>
      </c>
      <c r="Z405" s="948"/>
      <c r="AA405" s="951"/>
      <c r="AB405" s="955"/>
      <c r="AC405" s="996" t="str">
        <f>IFERROR(IF(AND('別紙様式3-2（４・５月）'!O407="",W405&lt;&gt;"",W405&lt;&gt;"―"),X405,X405*VLOOKUP(AG405,'【参考】数式用4'!$DC$3:$DZ$106,MATCH(N405,'【参考】数式用4'!$DC$2:$DZ$2,0))),"")</f>
        <v/>
      </c>
      <c r="AD405" s="998" t="str">
        <f t="shared" si="12"/>
        <v/>
      </c>
      <c r="AE405" s="884" t="str">
        <f t="shared" si="13"/>
        <v/>
      </c>
      <c r="AF405" s="999" t="str">
        <f>IF(O405="","",'別紙様式3-2（４・５月）'!O407&amp;'別紙様式3-2（４・５月）'!P407&amp;'別紙様式3-2（４・５月）'!Q407&amp;"から"&amp;O405)</f>
        <v/>
      </c>
      <c r="AG405" s="999" t="str">
        <f>IF(OR(W405="",W405="―"),"",'別紙様式3-2（４・５月）'!O407&amp;'別紙様式3-2（４・５月）'!P407&amp;'別紙様式3-2（４・５月）'!Q407&amp;"から"&amp;W405)</f>
        <v/>
      </c>
    </row>
    <row r="406" spans="1:33" ht="24.9" customHeight="1">
      <c r="A406" s="894">
        <v>393</v>
      </c>
      <c r="B406" s="742" t="str">
        <f>IF(基本情報入力シート!C445="","",基本情報入力シート!C445)</f>
        <v/>
      </c>
      <c r="C406" s="750"/>
      <c r="D406" s="750"/>
      <c r="E406" s="750"/>
      <c r="F406" s="750"/>
      <c r="G406" s="750"/>
      <c r="H406" s="750"/>
      <c r="I406" s="761"/>
      <c r="J406" s="768" t="str">
        <f>IF(基本情報入力シート!M445="","",基本情報入力シート!M445)</f>
        <v/>
      </c>
      <c r="K406" s="768" t="str">
        <f>IF(基本情報入力シート!R445="","",基本情報入力シート!R445)</f>
        <v/>
      </c>
      <c r="L406" s="768" t="str">
        <f>IF(基本情報入力シート!W445="","",基本情報入力シート!W445)</f>
        <v/>
      </c>
      <c r="M406" s="785" t="str">
        <f>IF(基本情報入力シート!X445="","",基本情報入力シート!X445)</f>
        <v/>
      </c>
      <c r="N406" s="797" t="str">
        <f>IF(基本情報入力シート!Y445="","",基本情報入力シート!Y445)</f>
        <v/>
      </c>
      <c r="O406" s="931"/>
      <c r="P406" s="937"/>
      <c r="Q406" s="941"/>
      <c r="R406" s="948" t="str">
        <f>IFERROR(IF(OR('別紙様式3-2（４・５月）'!R408="",'別紙様式3-2（４・５月）'!Z408="ベア加算"),"",P406*VLOOKUP(N406,'【参考】数式用'!$AD$2:$AH$27,MATCH(O406,'【参考】数式用'!$K$4:$N$4,0)+1,0)),"")</f>
        <v/>
      </c>
      <c r="S406" s="951"/>
      <c r="T406" s="955"/>
      <c r="U406" s="960"/>
      <c r="V406" s="965" t="str">
        <f>IFERROR(IF(AND('別紙様式3-2（４・５月）'!O408="",O406&lt;&gt;""),P406,P406*VLOOKUP(AF406,'【参考】数式用4'!$DC$3:$DZ$106,MATCH(N406,'【参考】数式用4'!$DC$2:$DZ$2,0))),"")</f>
        <v/>
      </c>
      <c r="W406" s="972"/>
      <c r="X406" s="937"/>
      <c r="Y406" s="948" t="str">
        <f>IFERROR(IF(OR('別紙様式3-2（４・５月）'!R408="",'別紙様式3-2（４・５月）'!Z408="ベア加算"),"",X406*VLOOKUP(N406,'【参考】数式用'!$AD$2:$AH$27,MATCH(W406,'【参考】数式用'!$K$4:$N$4,0)+1,0)),"")</f>
        <v/>
      </c>
      <c r="Z406" s="948"/>
      <c r="AA406" s="951"/>
      <c r="AB406" s="955"/>
      <c r="AC406" s="996" t="str">
        <f>IFERROR(IF(AND('別紙様式3-2（４・５月）'!O408="",W406&lt;&gt;"",W406&lt;&gt;"―"),X406,X406*VLOOKUP(AG406,'【参考】数式用4'!$DC$3:$DZ$106,MATCH(N406,'【参考】数式用4'!$DC$2:$DZ$2,0))),"")</f>
        <v/>
      </c>
      <c r="AD406" s="998" t="str">
        <f t="shared" si="12"/>
        <v/>
      </c>
      <c r="AE406" s="884" t="str">
        <f t="shared" si="13"/>
        <v/>
      </c>
      <c r="AF406" s="999" t="str">
        <f>IF(O406="","",'別紙様式3-2（４・５月）'!O408&amp;'別紙様式3-2（４・５月）'!P408&amp;'別紙様式3-2（４・５月）'!Q408&amp;"から"&amp;O406)</f>
        <v/>
      </c>
      <c r="AG406" s="999" t="str">
        <f>IF(OR(W406="",W406="―"),"",'別紙様式3-2（４・５月）'!O408&amp;'別紙様式3-2（４・５月）'!P408&amp;'別紙様式3-2（４・５月）'!Q408&amp;"から"&amp;W406)</f>
        <v/>
      </c>
    </row>
    <row r="407" spans="1:33" ht="24.9" customHeight="1">
      <c r="A407" s="894">
        <v>394</v>
      </c>
      <c r="B407" s="742" t="str">
        <f>IF(基本情報入力シート!C446="","",基本情報入力シート!C446)</f>
        <v/>
      </c>
      <c r="C407" s="750"/>
      <c r="D407" s="750"/>
      <c r="E407" s="750"/>
      <c r="F407" s="750"/>
      <c r="G407" s="750"/>
      <c r="H407" s="750"/>
      <c r="I407" s="761"/>
      <c r="J407" s="768" t="str">
        <f>IF(基本情報入力シート!M446="","",基本情報入力シート!M446)</f>
        <v/>
      </c>
      <c r="K407" s="768" t="str">
        <f>IF(基本情報入力シート!R446="","",基本情報入力シート!R446)</f>
        <v/>
      </c>
      <c r="L407" s="768" t="str">
        <f>IF(基本情報入力シート!W446="","",基本情報入力シート!W446)</f>
        <v/>
      </c>
      <c r="M407" s="785" t="str">
        <f>IF(基本情報入力シート!X446="","",基本情報入力シート!X446)</f>
        <v/>
      </c>
      <c r="N407" s="797" t="str">
        <f>IF(基本情報入力シート!Y446="","",基本情報入力シート!Y446)</f>
        <v/>
      </c>
      <c r="O407" s="931"/>
      <c r="P407" s="937"/>
      <c r="Q407" s="941"/>
      <c r="R407" s="948" t="str">
        <f>IFERROR(IF(OR('別紙様式3-2（４・５月）'!R409="",'別紙様式3-2（４・５月）'!Z409="ベア加算"),"",P407*VLOOKUP(N407,'【参考】数式用'!$AD$2:$AH$27,MATCH(O407,'【参考】数式用'!$K$4:$N$4,0)+1,0)),"")</f>
        <v/>
      </c>
      <c r="S407" s="951"/>
      <c r="T407" s="955"/>
      <c r="U407" s="960"/>
      <c r="V407" s="965" t="str">
        <f>IFERROR(IF(AND('別紙様式3-2（４・５月）'!O409="",O407&lt;&gt;""),P407,P407*VLOOKUP(AF407,'【参考】数式用4'!$DC$3:$DZ$106,MATCH(N407,'【参考】数式用4'!$DC$2:$DZ$2,0))),"")</f>
        <v/>
      </c>
      <c r="W407" s="972"/>
      <c r="X407" s="937"/>
      <c r="Y407" s="948" t="str">
        <f>IFERROR(IF(OR('別紙様式3-2（４・５月）'!R409="",'別紙様式3-2（４・５月）'!Z409="ベア加算"),"",X407*VLOOKUP(N407,'【参考】数式用'!$AD$2:$AH$27,MATCH(W407,'【参考】数式用'!$K$4:$N$4,0)+1,0)),"")</f>
        <v/>
      </c>
      <c r="Z407" s="948"/>
      <c r="AA407" s="951"/>
      <c r="AB407" s="955"/>
      <c r="AC407" s="996" t="str">
        <f>IFERROR(IF(AND('別紙様式3-2（４・５月）'!O409="",W407&lt;&gt;"",W407&lt;&gt;"―"),X407,X407*VLOOKUP(AG407,'【参考】数式用4'!$DC$3:$DZ$106,MATCH(N407,'【参考】数式用4'!$DC$2:$DZ$2,0))),"")</f>
        <v/>
      </c>
      <c r="AD407" s="998" t="str">
        <f t="shared" si="12"/>
        <v/>
      </c>
      <c r="AE407" s="884" t="str">
        <f t="shared" si="13"/>
        <v/>
      </c>
      <c r="AF407" s="999" t="str">
        <f>IF(O407="","",'別紙様式3-2（４・５月）'!O409&amp;'別紙様式3-2（４・５月）'!P409&amp;'別紙様式3-2（４・５月）'!Q409&amp;"から"&amp;O407)</f>
        <v/>
      </c>
      <c r="AG407" s="999" t="str">
        <f>IF(OR(W407="",W407="―"),"",'別紙様式3-2（４・５月）'!O409&amp;'別紙様式3-2（４・５月）'!P409&amp;'別紙様式3-2（４・５月）'!Q409&amp;"から"&amp;W407)</f>
        <v/>
      </c>
    </row>
    <row r="408" spans="1:33" ht="24.9" customHeight="1">
      <c r="A408" s="894">
        <v>395</v>
      </c>
      <c r="B408" s="742" t="str">
        <f>IF(基本情報入力シート!C447="","",基本情報入力シート!C447)</f>
        <v/>
      </c>
      <c r="C408" s="750"/>
      <c r="D408" s="750"/>
      <c r="E408" s="750"/>
      <c r="F408" s="750"/>
      <c r="G408" s="750"/>
      <c r="H408" s="750"/>
      <c r="I408" s="761"/>
      <c r="J408" s="768" t="str">
        <f>IF(基本情報入力シート!M447="","",基本情報入力シート!M447)</f>
        <v/>
      </c>
      <c r="K408" s="768" t="str">
        <f>IF(基本情報入力シート!R447="","",基本情報入力シート!R447)</f>
        <v/>
      </c>
      <c r="L408" s="768" t="str">
        <f>IF(基本情報入力シート!W447="","",基本情報入力シート!W447)</f>
        <v/>
      </c>
      <c r="M408" s="785" t="str">
        <f>IF(基本情報入力シート!X447="","",基本情報入力シート!X447)</f>
        <v/>
      </c>
      <c r="N408" s="797" t="str">
        <f>IF(基本情報入力シート!Y447="","",基本情報入力シート!Y447)</f>
        <v/>
      </c>
      <c r="O408" s="931"/>
      <c r="P408" s="937"/>
      <c r="Q408" s="941"/>
      <c r="R408" s="948" t="str">
        <f>IFERROR(IF(OR('別紙様式3-2（４・５月）'!R410="",'別紙様式3-2（４・５月）'!Z410="ベア加算"),"",P408*VLOOKUP(N408,'【参考】数式用'!$AD$2:$AH$27,MATCH(O408,'【参考】数式用'!$K$4:$N$4,0)+1,0)),"")</f>
        <v/>
      </c>
      <c r="S408" s="951"/>
      <c r="T408" s="955"/>
      <c r="U408" s="960"/>
      <c r="V408" s="965" t="str">
        <f>IFERROR(IF(AND('別紙様式3-2（４・５月）'!O410="",O408&lt;&gt;""),P408,P408*VLOOKUP(AF408,'【参考】数式用4'!$DC$3:$DZ$106,MATCH(N408,'【参考】数式用4'!$DC$2:$DZ$2,0))),"")</f>
        <v/>
      </c>
      <c r="W408" s="972"/>
      <c r="X408" s="937"/>
      <c r="Y408" s="948" t="str">
        <f>IFERROR(IF(OR('別紙様式3-2（４・５月）'!R410="",'別紙様式3-2（４・５月）'!Z410="ベア加算"),"",X408*VLOOKUP(N408,'【参考】数式用'!$AD$2:$AH$27,MATCH(W408,'【参考】数式用'!$K$4:$N$4,0)+1,0)),"")</f>
        <v/>
      </c>
      <c r="Z408" s="948"/>
      <c r="AA408" s="951"/>
      <c r="AB408" s="955"/>
      <c r="AC408" s="996" t="str">
        <f>IFERROR(IF(AND('別紙様式3-2（４・５月）'!O410="",W408&lt;&gt;"",W408&lt;&gt;"―"),X408,X408*VLOOKUP(AG408,'【参考】数式用4'!$DC$3:$DZ$106,MATCH(N408,'【参考】数式用4'!$DC$2:$DZ$2,0))),"")</f>
        <v/>
      </c>
      <c r="AD408" s="998" t="str">
        <f t="shared" si="12"/>
        <v/>
      </c>
      <c r="AE408" s="884" t="str">
        <f t="shared" si="13"/>
        <v/>
      </c>
      <c r="AF408" s="999" t="str">
        <f>IF(O408="","",'別紙様式3-2（４・５月）'!O410&amp;'別紙様式3-2（４・５月）'!P410&amp;'別紙様式3-2（４・５月）'!Q410&amp;"から"&amp;O408)</f>
        <v/>
      </c>
      <c r="AG408" s="999" t="str">
        <f>IF(OR(W408="",W408="―"),"",'別紙様式3-2（４・５月）'!O410&amp;'別紙様式3-2（４・５月）'!P410&amp;'別紙様式3-2（４・５月）'!Q410&amp;"から"&amp;W408)</f>
        <v/>
      </c>
    </row>
    <row r="409" spans="1:33" ht="24.9" customHeight="1">
      <c r="A409" s="894">
        <v>396</v>
      </c>
      <c r="B409" s="742" t="str">
        <f>IF(基本情報入力シート!C448="","",基本情報入力シート!C448)</f>
        <v/>
      </c>
      <c r="C409" s="750"/>
      <c r="D409" s="750"/>
      <c r="E409" s="750"/>
      <c r="F409" s="750"/>
      <c r="G409" s="750"/>
      <c r="H409" s="750"/>
      <c r="I409" s="761"/>
      <c r="J409" s="768" t="str">
        <f>IF(基本情報入力シート!M448="","",基本情報入力シート!M448)</f>
        <v/>
      </c>
      <c r="K409" s="768" t="str">
        <f>IF(基本情報入力シート!R448="","",基本情報入力シート!R448)</f>
        <v/>
      </c>
      <c r="L409" s="768" t="str">
        <f>IF(基本情報入力シート!W448="","",基本情報入力シート!W448)</f>
        <v/>
      </c>
      <c r="M409" s="785" t="str">
        <f>IF(基本情報入力シート!X448="","",基本情報入力シート!X448)</f>
        <v/>
      </c>
      <c r="N409" s="797" t="str">
        <f>IF(基本情報入力シート!Y448="","",基本情報入力シート!Y448)</f>
        <v/>
      </c>
      <c r="O409" s="931"/>
      <c r="P409" s="937"/>
      <c r="Q409" s="941"/>
      <c r="R409" s="948" t="str">
        <f>IFERROR(IF(OR('別紙様式3-2（４・５月）'!R411="",'別紙様式3-2（４・５月）'!Z411="ベア加算"),"",P409*VLOOKUP(N409,'【参考】数式用'!$AD$2:$AH$27,MATCH(O409,'【参考】数式用'!$K$4:$N$4,0)+1,0)),"")</f>
        <v/>
      </c>
      <c r="S409" s="951"/>
      <c r="T409" s="955"/>
      <c r="U409" s="960"/>
      <c r="V409" s="965" t="str">
        <f>IFERROR(IF(AND('別紙様式3-2（４・５月）'!O411="",O409&lt;&gt;""),P409,P409*VLOOKUP(AF409,'【参考】数式用4'!$DC$3:$DZ$106,MATCH(N409,'【参考】数式用4'!$DC$2:$DZ$2,0))),"")</f>
        <v/>
      </c>
      <c r="W409" s="972"/>
      <c r="X409" s="937"/>
      <c r="Y409" s="948" t="str">
        <f>IFERROR(IF(OR('別紙様式3-2（４・５月）'!R411="",'別紙様式3-2（４・５月）'!Z411="ベア加算"),"",X409*VLOOKUP(N409,'【参考】数式用'!$AD$2:$AH$27,MATCH(W409,'【参考】数式用'!$K$4:$N$4,0)+1,0)),"")</f>
        <v/>
      </c>
      <c r="Z409" s="948"/>
      <c r="AA409" s="951"/>
      <c r="AB409" s="955"/>
      <c r="AC409" s="996" t="str">
        <f>IFERROR(IF(AND('別紙様式3-2（４・５月）'!O411="",W409&lt;&gt;"",W409&lt;&gt;"―"),X409,X409*VLOOKUP(AG409,'【参考】数式用4'!$DC$3:$DZ$106,MATCH(N409,'【参考】数式用4'!$DC$2:$DZ$2,0))),"")</f>
        <v/>
      </c>
      <c r="AD409" s="998" t="str">
        <f t="shared" si="12"/>
        <v/>
      </c>
      <c r="AE409" s="884" t="str">
        <f t="shared" si="13"/>
        <v/>
      </c>
      <c r="AF409" s="999" t="str">
        <f>IF(O409="","",'別紙様式3-2（４・５月）'!O411&amp;'別紙様式3-2（４・５月）'!P411&amp;'別紙様式3-2（４・５月）'!Q411&amp;"から"&amp;O409)</f>
        <v/>
      </c>
      <c r="AG409" s="999" t="str">
        <f>IF(OR(W409="",W409="―"),"",'別紙様式3-2（４・５月）'!O411&amp;'別紙様式3-2（４・５月）'!P411&amp;'別紙様式3-2（４・５月）'!Q411&amp;"から"&amp;W409)</f>
        <v/>
      </c>
    </row>
    <row r="410" spans="1:33" ht="24.9" customHeight="1">
      <c r="A410" s="894">
        <v>397</v>
      </c>
      <c r="B410" s="742" t="str">
        <f>IF(基本情報入力シート!C449="","",基本情報入力シート!C449)</f>
        <v/>
      </c>
      <c r="C410" s="750"/>
      <c r="D410" s="750"/>
      <c r="E410" s="750"/>
      <c r="F410" s="750"/>
      <c r="G410" s="750"/>
      <c r="H410" s="750"/>
      <c r="I410" s="761"/>
      <c r="J410" s="768" t="str">
        <f>IF(基本情報入力シート!M449="","",基本情報入力シート!M449)</f>
        <v/>
      </c>
      <c r="K410" s="768" t="str">
        <f>IF(基本情報入力シート!R449="","",基本情報入力シート!R449)</f>
        <v/>
      </c>
      <c r="L410" s="768" t="str">
        <f>IF(基本情報入力シート!W449="","",基本情報入力シート!W449)</f>
        <v/>
      </c>
      <c r="M410" s="785" t="str">
        <f>IF(基本情報入力シート!X449="","",基本情報入力シート!X449)</f>
        <v/>
      </c>
      <c r="N410" s="797" t="str">
        <f>IF(基本情報入力シート!Y449="","",基本情報入力シート!Y449)</f>
        <v/>
      </c>
      <c r="O410" s="931"/>
      <c r="P410" s="937"/>
      <c r="Q410" s="941"/>
      <c r="R410" s="948" t="str">
        <f>IFERROR(IF(OR('別紙様式3-2（４・５月）'!R412="",'別紙様式3-2（４・５月）'!Z412="ベア加算"),"",P410*VLOOKUP(N410,'【参考】数式用'!$AD$2:$AH$27,MATCH(O410,'【参考】数式用'!$K$4:$N$4,0)+1,0)),"")</f>
        <v/>
      </c>
      <c r="S410" s="951"/>
      <c r="T410" s="955"/>
      <c r="U410" s="960"/>
      <c r="V410" s="965" t="str">
        <f>IFERROR(IF(AND('別紙様式3-2（４・５月）'!O412="",O410&lt;&gt;""),P410,P410*VLOOKUP(AF410,'【参考】数式用4'!$DC$3:$DZ$106,MATCH(N410,'【参考】数式用4'!$DC$2:$DZ$2,0))),"")</f>
        <v/>
      </c>
      <c r="W410" s="972"/>
      <c r="X410" s="937"/>
      <c r="Y410" s="948" t="str">
        <f>IFERROR(IF(OR('別紙様式3-2（４・５月）'!R412="",'別紙様式3-2（４・５月）'!Z412="ベア加算"),"",X410*VLOOKUP(N410,'【参考】数式用'!$AD$2:$AH$27,MATCH(W410,'【参考】数式用'!$K$4:$N$4,0)+1,0)),"")</f>
        <v/>
      </c>
      <c r="Z410" s="948"/>
      <c r="AA410" s="951"/>
      <c r="AB410" s="955"/>
      <c r="AC410" s="996" t="str">
        <f>IFERROR(IF(AND('別紙様式3-2（４・５月）'!O412="",W410&lt;&gt;"",W410&lt;&gt;"―"),X410,X410*VLOOKUP(AG410,'【参考】数式用4'!$DC$3:$DZ$106,MATCH(N410,'【参考】数式用4'!$DC$2:$DZ$2,0))),"")</f>
        <v/>
      </c>
      <c r="AD410" s="998" t="str">
        <f t="shared" si="12"/>
        <v/>
      </c>
      <c r="AE410" s="884" t="str">
        <f t="shared" si="13"/>
        <v/>
      </c>
      <c r="AF410" s="999" t="str">
        <f>IF(O410="","",'別紙様式3-2（４・５月）'!O412&amp;'別紙様式3-2（４・５月）'!P412&amp;'別紙様式3-2（４・５月）'!Q412&amp;"から"&amp;O410)</f>
        <v/>
      </c>
      <c r="AG410" s="999" t="str">
        <f>IF(OR(W410="",W410="―"),"",'別紙様式3-2（４・５月）'!O412&amp;'別紙様式3-2（４・５月）'!P412&amp;'別紙様式3-2（４・５月）'!Q412&amp;"から"&amp;W410)</f>
        <v/>
      </c>
    </row>
    <row r="411" spans="1:33" ht="24.9" customHeight="1">
      <c r="A411" s="894">
        <v>398</v>
      </c>
      <c r="B411" s="742" t="str">
        <f>IF(基本情報入力シート!C450="","",基本情報入力シート!C450)</f>
        <v/>
      </c>
      <c r="C411" s="750"/>
      <c r="D411" s="750"/>
      <c r="E411" s="750"/>
      <c r="F411" s="750"/>
      <c r="G411" s="750"/>
      <c r="H411" s="750"/>
      <c r="I411" s="761"/>
      <c r="J411" s="768" t="str">
        <f>IF(基本情報入力シート!M450="","",基本情報入力シート!M450)</f>
        <v/>
      </c>
      <c r="K411" s="768" t="str">
        <f>IF(基本情報入力シート!R450="","",基本情報入力シート!R450)</f>
        <v/>
      </c>
      <c r="L411" s="768" t="str">
        <f>IF(基本情報入力シート!W450="","",基本情報入力シート!W450)</f>
        <v/>
      </c>
      <c r="M411" s="785" t="str">
        <f>IF(基本情報入力シート!X450="","",基本情報入力シート!X450)</f>
        <v/>
      </c>
      <c r="N411" s="797" t="str">
        <f>IF(基本情報入力シート!Y450="","",基本情報入力シート!Y450)</f>
        <v/>
      </c>
      <c r="O411" s="931"/>
      <c r="P411" s="937"/>
      <c r="Q411" s="941"/>
      <c r="R411" s="948" t="str">
        <f>IFERROR(IF(OR('別紙様式3-2（４・５月）'!R413="",'別紙様式3-2（４・５月）'!Z413="ベア加算"),"",P411*VLOOKUP(N411,'【参考】数式用'!$AD$2:$AH$27,MATCH(O411,'【参考】数式用'!$K$4:$N$4,0)+1,0)),"")</f>
        <v/>
      </c>
      <c r="S411" s="951"/>
      <c r="T411" s="955"/>
      <c r="U411" s="960"/>
      <c r="V411" s="965" t="str">
        <f>IFERROR(IF(AND('別紙様式3-2（４・５月）'!O413="",O411&lt;&gt;""),P411,P411*VLOOKUP(AF411,'【参考】数式用4'!$DC$3:$DZ$106,MATCH(N411,'【参考】数式用4'!$DC$2:$DZ$2,0))),"")</f>
        <v/>
      </c>
      <c r="W411" s="972"/>
      <c r="X411" s="937"/>
      <c r="Y411" s="948" t="str">
        <f>IFERROR(IF(OR('別紙様式3-2（４・５月）'!R413="",'別紙様式3-2（４・５月）'!Z413="ベア加算"),"",X411*VLOOKUP(N411,'【参考】数式用'!$AD$2:$AH$27,MATCH(W411,'【参考】数式用'!$K$4:$N$4,0)+1,0)),"")</f>
        <v/>
      </c>
      <c r="Z411" s="948"/>
      <c r="AA411" s="951"/>
      <c r="AB411" s="955"/>
      <c r="AC411" s="996" t="str">
        <f>IFERROR(IF(AND('別紙様式3-2（４・５月）'!O413="",W411&lt;&gt;"",W411&lt;&gt;"―"),X411,X411*VLOOKUP(AG411,'【参考】数式用4'!$DC$3:$DZ$106,MATCH(N411,'【参考】数式用4'!$DC$2:$DZ$2,0))),"")</f>
        <v/>
      </c>
      <c r="AD411" s="998" t="str">
        <f t="shared" si="12"/>
        <v/>
      </c>
      <c r="AE411" s="884" t="str">
        <f t="shared" si="13"/>
        <v/>
      </c>
      <c r="AF411" s="999" t="str">
        <f>IF(O411="","",'別紙様式3-2（４・５月）'!O413&amp;'別紙様式3-2（４・５月）'!P413&amp;'別紙様式3-2（４・５月）'!Q413&amp;"から"&amp;O411)</f>
        <v/>
      </c>
      <c r="AG411" s="999" t="str">
        <f>IF(OR(W411="",W411="―"),"",'別紙様式3-2（４・５月）'!O413&amp;'別紙様式3-2（４・５月）'!P413&amp;'別紙様式3-2（４・５月）'!Q413&amp;"から"&amp;W411)</f>
        <v/>
      </c>
    </row>
    <row r="412" spans="1:33" ht="24.9" customHeight="1">
      <c r="A412" s="894">
        <v>399</v>
      </c>
      <c r="B412" s="742" t="str">
        <f>IF(基本情報入力シート!C451="","",基本情報入力シート!C451)</f>
        <v/>
      </c>
      <c r="C412" s="750"/>
      <c r="D412" s="750"/>
      <c r="E412" s="750"/>
      <c r="F412" s="750"/>
      <c r="G412" s="750"/>
      <c r="H412" s="750"/>
      <c r="I412" s="761"/>
      <c r="J412" s="768" t="str">
        <f>IF(基本情報入力シート!M451="","",基本情報入力シート!M451)</f>
        <v/>
      </c>
      <c r="K412" s="768" t="str">
        <f>IF(基本情報入力シート!R451="","",基本情報入力シート!R451)</f>
        <v/>
      </c>
      <c r="L412" s="768" t="str">
        <f>IF(基本情報入力シート!W451="","",基本情報入力シート!W451)</f>
        <v/>
      </c>
      <c r="M412" s="785" t="str">
        <f>IF(基本情報入力シート!X451="","",基本情報入力シート!X451)</f>
        <v/>
      </c>
      <c r="N412" s="797" t="str">
        <f>IF(基本情報入力シート!Y451="","",基本情報入力シート!Y451)</f>
        <v/>
      </c>
      <c r="O412" s="931"/>
      <c r="P412" s="937"/>
      <c r="Q412" s="941"/>
      <c r="R412" s="948" t="str">
        <f>IFERROR(IF(OR('別紙様式3-2（４・５月）'!R414="",'別紙様式3-2（４・５月）'!Z414="ベア加算"),"",P412*VLOOKUP(N412,'【参考】数式用'!$AD$2:$AH$27,MATCH(O412,'【参考】数式用'!$K$4:$N$4,0)+1,0)),"")</f>
        <v/>
      </c>
      <c r="S412" s="951"/>
      <c r="T412" s="955"/>
      <c r="U412" s="960"/>
      <c r="V412" s="965" t="str">
        <f>IFERROR(IF(AND('別紙様式3-2（４・５月）'!O414="",O412&lt;&gt;""),P412,P412*VLOOKUP(AF412,'【参考】数式用4'!$DC$3:$DZ$106,MATCH(N412,'【参考】数式用4'!$DC$2:$DZ$2,0))),"")</f>
        <v/>
      </c>
      <c r="W412" s="972"/>
      <c r="X412" s="937"/>
      <c r="Y412" s="948" t="str">
        <f>IFERROR(IF(OR('別紙様式3-2（４・５月）'!R414="",'別紙様式3-2（４・５月）'!Z414="ベア加算"),"",X412*VLOOKUP(N412,'【参考】数式用'!$AD$2:$AH$27,MATCH(W412,'【参考】数式用'!$K$4:$N$4,0)+1,0)),"")</f>
        <v/>
      </c>
      <c r="Z412" s="948"/>
      <c r="AA412" s="951"/>
      <c r="AB412" s="955"/>
      <c r="AC412" s="996" t="str">
        <f>IFERROR(IF(AND('別紙様式3-2（４・５月）'!O414="",W412&lt;&gt;"",W412&lt;&gt;"―"),X412,X412*VLOOKUP(AG412,'【参考】数式用4'!$DC$3:$DZ$106,MATCH(N412,'【参考】数式用4'!$DC$2:$DZ$2,0))),"")</f>
        <v/>
      </c>
      <c r="AD412" s="998" t="str">
        <f t="shared" si="12"/>
        <v/>
      </c>
      <c r="AE412" s="884" t="str">
        <f t="shared" si="13"/>
        <v/>
      </c>
      <c r="AF412" s="999" t="str">
        <f>IF(O412="","",'別紙様式3-2（４・５月）'!O414&amp;'別紙様式3-2（４・５月）'!P414&amp;'別紙様式3-2（４・５月）'!Q414&amp;"から"&amp;O412)</f>
        <v/>
      </c>
      <c r="AG412" s="999" t="str">
        <f>IF(OR(W412="",W412="―"),"",'別紙様式3-2（４・５月）'!O414&amp;'別紙様式3-2（４・５月）'!P414&amp;'別紙様式3-2（４・５月）'!Q414&amp;"から"&amp;W412)</f>
        <v/>
      </c>
    </row>
    <row r="413" spans="1:33" ht="24.9" customHeight="1">
      <c r="A413" s="894">
        <v>400</v>
      </c>
      <c r="B413" s="742" t="str">
        <f>IF(基本情報入力シート!C452="","",基本情報入力シート!C452)</f>
        <v/>
      </c>
      <c r="C413" s="750"/>
      <c r="D413" s="750"/>
      <c r="E413" s="750"/>
      <c r="F413" s="750"/>
      <c r="G413" s="750"/>
      <c r="H413" s="750"/>
      <c r="I413" s="761"/>
      <c r="J413" s="768" t="str">
        <f>IF(基本情報入力シート!M452="","",基本情報入力シート!M452)</f>
        <v/>
      </c>
      <c r="K413" s="768" t="str">
        <f>IF(基本情報入力シート!R452="","",基本情報入力シート!R452)</f>
        <v/>
      </c>
      <c r="L413" s="768" t="str">
        <f>IF(基本情報入力シート!W452="","",基本情報入力シート!W452)</f>
        <v/>
      </c>
      <c r="M413" s="785" t="str">
        <f>IF(基本情報入力シート!X452="","",基本情報入力シート!X452)</f>
        <v/>
      </c>
      <c r="N413" s="797" t="str">
        <f>IF(基本情報入力シート!Y452="","",基本情報入力シート!Y452)</f>
        <v/>
      </c>
      <c r="O413" s="931"/>
      <c r="P413" s="937"/>
      <c r="Q413" s="941"/>
      <c r="R413" s="948" t="str">
        <f>IFERROR(IF(OR('別紙様式3-2（４・５月）'!R415="",'別紙様式3-2（４・５月）'!Z415="ベア加算"),"",P413*VLOOKUP(N413,'【参考】数式用'!$AD$2:$AH$27,MATCH(O413,'【参考】数式用'!$K$4:$N$4,0)+1,0)),"")</f>
        <v/>
      </c>
      <c r="S413" s="951"/>
      <c r="T413" s="955"/>
      <c r="U413" s="960"/>
      <c r="V413" s="965" t="str">
        <f>IFERROR(IF(AND('別紙様式3-2（４・５月）'!O415="",O413&lt;&gt;""),P413,P413*VLOOKUP(AF413,'【参考】数式用4'!$DC$3:$DZ$106,MATCH(N413,'【参考】数式用4'!$DC$2:$DZ$2,0))),"")</f>
        <v/>
      </c>
      <c r="W413" s="972"/>
      <c r="X413" s="937"/>
      <c r="Y413" s="948" t="str">
        <f>IFERROR(IF(OR('別紙様式3-2（４・５月）'!R415="",'別紙様式3-2（４・５月）'!Z415="ベア加算"),"",X413*VLOOKUP(N413,'【参考】数式用'!$AD$2:$AH$27,MATCH(W413,'【参考】数式用'!$K$4:$N$4,0)+1,0)),"")</f>
        <v/>
      </c>
      <c r="Z413" s="948"/>
      <c r="AA413" s="951"/>
      <c r="AB413" s="955"/>
      <c r="AC413" s="996" t="str">
        <f>IFERROR(IF(AND('別紙様式3-2（４・５月）'!O415="",W413&lt;&gt;"",W413&lt;&gt;"―"),X413,X413*VLOOKUP(AG413,'【参考】数式用4'!$DC$3:$DZ$106,MATCH(N413,'【参考】数式用4'!$DC$2:$DZ$2,0))),"")</f>
        <v/>
      </c>
      <c r="AD413" s="998" t="str">
        <f t="shared" si="12"/>
        <v/>
      </c>
      <c r="AE413" s="884" t="str">
        <f t="shared" si="13"/>
        <v/>
      </c>
      <c r="AF413" s="999" t="str">
        <f>IF(O413="","",'別紙様式3-2（４・５月）'!O415&amp;'別紙様式3-2（４・５月）'!P415&amp;'別紙様式3-2（４・５月）'!Q415&amp;"から"&amp;O413)</f>
        <v/>
      </c>
      <c r="AG413" s="999" t="str">
        <f>IF(OR(W413="",W413="―"),"",'別紙様式3-2（４・５月）'!O415&amp;'別紙様式3-2（４・５月）'!P415&amp;'別紙様式3-2（４・５月）'!Q415&amp;"から"&amp;W413)</f>
        <v/>
      </c>
    </row>
    <row r="414" spans="1:33" ht="24.9" customHeight="1">
      <c r="A414" s="894">
        <v>401</v>
      </c>
      <c r="B414" s="742" t="str">
        <f>IF(基本情報入力シート!C453="","",基本情報入力シート!C453)</f>
        <v/>
      </c>
      <c r="C414" s="750"/>
      <c r="D414" s="750"/>
      <c r="E414" s="750"/>
      <c r="F414" s="750"/>
      <c r="G414" s="750"/>
      <c r="H414" s="750"/>
      <c r="I414" s="761"/>
      <c r="J414" s="768" t="str">
        <f>IF(基本情報入力シート!M453="","",基本情報入力シート!M453)</f>
        <v/>
      </c>
      <c r="K414" s="768" t="str">
        <f>IF(基本情報入力シート!R453="","",基本情報入力シート!R453)</f>
        <v/>
      </c>
      <c r="L414" s="768" t="str">
        <f>IF(基本情報入力シート!W453="","",基本情報入力シート!W453)</f>
        <v/>
      </c>
      <c r="M414" s="785" t="str">
        <f>IF(基本情報入力シート!X453="","",基本情報入力シート!X453)</f>
        <v/>
      </c>
      <c r="N414" s="797" t="str">
        <f>IF(基本情報入力シート!Y453="","",基本情報入力シート!Y453)</f>
        <v/>
      </c>
      <c r="O414" s="931"/>
      <c r="P414" s="937"/>
      <c r="Q414" s="941"/>
      <c r="R414" s="948" t="str">
        <f>IFERROR(IF(OR('別紙様式3-2（４・５月）'!R416="",'別紙様式3-2（４・５月）'!Z416="ベア加算"),"",P414*VLOOKUP(N414,'【参考】数式用'!$AD$2:$AH$27,MATCH(O414,'【参考】数式用'!$K$4:$N$4,0)+1,0)),"")</f>
        <v/>
      </c>
      <c r="S414" s="951"/>
      <c r="T414" s="955"/>
      <c r="U414" s="960"/>
      <c r="V414" s="965" t="str">
        <f>IFERROR(IF(AND('別紙様式3-2（４・５月）'!O416="",O414&lt;&gt;""),P414,P414*VLOOKUP(AF414,'【参考】数式用4'!$DC$3:$DZ$106,MATCH(N414,'【参考】数式用4'!$DC$2:$DZ$2,0))),"")</f>
        <v/>
      </c>
      <c r="W414" s="972"/>
      <c r="X414" s="937"/>
      <c r="Y414" s="948" t="str">
        <f>IFERROR(IF(OR('別紙様式3-2（４・５月）'!R416="",'別紙様式3-2（４・５月）'!Z416="ベア加算"),"",X414*VLOOKUP(N414,'【参考】数式用'!$AD$2:$AH$27,MATCH(W414,'【参考】数式用'!$K$4:$N$4,0)+1,0)),"")</f>
        <v/>
      </c>
      <c r="Z414" s="948"/>
      <c r="AA414" s="951"/>
      <c r="AB414" s="955"/>
      <c r="AC414" s="996" t="str">
        <f>IFERROR(IF(AND('別紙様式3-2（４・５月）'!O416="",W414&lt;&gt;"",W414&lt;&gt;"―"),X414,X414*VLOOKUP(AG414,'【参考】数式用4'!$DC$3:$DZ$106,MATCH(N414,'【参考】数式用4'!$DC$2:$DZ$2,0))),"")</f>
        <v/>
      </c>
      <c r="AD414" s="998" t="str">
        <f t="shared" si="12"/>
        <v/>
      </c>
      <c r="AE414" s="884" t="str">
        <f t="shared" si="13"/>
        <v/>
      </c>
      <c r="AF414" s="999" t="str">
        <f>IF(O414="","",'別紙様式3-2（４・５月）'!O416&amp;'別紙様式3-2（４・５月）'!P416&amp;'別紙様式3-2（４・５月）'!Q416&amp;"から"&amp;O414)</f>
        <v/>
      </c>
      <c r="AG414" s="999" t="str">
        <f>IF(OR(W414="",W414="―"),"",'別紙様式3-2（４・５月）'!O416&amp;'別紙様式3-2（４・５月）'!P416&amp;'別紙様式3-2（４・５月）'!Q416&amp;"から"&amp;W414)</f>
        <v/>
      </c>
    </row>
    <row r="415" spans="1:33" ht="24.9" customHeight="1">
      <c r="A415" s="894">
        <v>402</v>
      </c>
      <c r="B415" s="742" t="str">
        <f>IF(基本情報入力シート!C454="","",基本情報入力シート!C454)</f>
        <v/>
      </c>
      <c r="C415" s="750"/>
      <c r="D415" s="750"/>
      <c r="E415" s="750"/>
      <c r="F415" s="750"/>
      <c r="G415" s="750"/>
      <c r="H415" s="750"/>
      <c r="I415" s="761"/>
      <c r="J415" s="768" t="str">
        <f>IF(基本情報入力シート!M454="","",基本情報入力シート!M454)</f>
        <v/>
      </c>
      <c r="K415" s="768" t="str">
        <f>IF(基本情報入力シート!R454="","",基本情報入力シート!R454)</f>
        <v/>
      </c>
      <c r="L415" s="768" t="str">
        <f>IF(基本情報入力シート!W454="","",基本情報入力シート!W454)</f>
        <v/>
      </c>
      <c r="M415" s="785" t="str">
        <f>IF(基本情報入力シート!X454="","",基本情報入力シート!X454)</f>
        <v/>
      </c>
      <c r="N415" s="797" t="str">
        <f>IF(基本情報入力シート!Y454="","",基本情報入力シート!Y454)</f>
        <v/>
      </c>
      <c r="O415" s="931"/>
      <c r="P415" s="937"/>
      <c r="Q415" s="941"/>
      <c r="R415" s="948" t="str">
        <f>IFERROR(IF(OR('別紙様式3-2（４・５月）'!R417="",'別紙様式3-2（４・５月）'!Z417="ベア加算"),"",P415*VLOOKUP(N415,'【参考】数式用'!$AD$2:$AH$27,MATCH(O415,'【参考】数式用'!$K$4:$N$4,0)+1,0)),"")</f>
        <v/>
      </c>
      <c r="S415" s="951"/>
      <c r="T415" s="955"/>
      <c r="U415" s="960"/>
      <c r="V415" s="965" t="str">
        <f>IFERROR(IF(AND('別紙様式3-2（４・５月）'!O417="",O415&lt;&gt;""),P415,P415*VLOOKUP(AF415,'【参考】数式用4'!$DC$3:$DZ$106,MATCH(N415,'【参考】数式用4'!$DC$2:$DZ$2,0))),"")</f>
        <v/>
      </c>
      <c r="W415" s="972"/>
      <c r="X415" s="937"/>
      <c r="Y415" s="948" t="str">
        <f>IFERROR(IF(OR('別紙様式3-2（４・５月）'!R417="",'別紙様式3-2（４・５月）'!Z417="ベア加算"),"",X415*VLOOKUP(N415,'【参考】数式用'!$AD$2:$AH$27,MATCH(W415,'【参考】数式用'!$K$4:$N$4,0)+1,0)),"")</f>
        <v/>
      </c>
      <c r="Z415" s="948"/>
      <c r="AA415" s="951"/>
      <c r="AB415" s="955"/>
      <c r="AC415" s="996" t="str">
        <f>IFERROR(IF(AND('別紙様式3-2（４・５月）'!O417="",W415&lt;&gt;"",W415&lt;&gt;"―"),X415,X415*VLOOKUP(AG415,'【参考】数式用4'!$DC$3:$DZ$106,MATCH(N415,'【参考】数式用4'!$DC$2:$DZ$2,0))),"")</f>
        <v/>
      </c>
      <c r="AD415" s="998" t="str">
        <f t="shared" si="12"/>
        <v/>
      </c>
      <c r="AE415" s="884" t="str">
        <f t="shared" si="13"/>
        <v/>
      </c>
      <c r="AF415" s="999" t="str">
        <f>IF(O415="","",'別紙様式3-2（４・５月）'!O417&amp;'別紙様式3-2（４・５月）'!P417&amp;'別紙様式3-2（４・５月）'!Q417&amp;"から"&amp;O415)</f>
        <v/>
      </c>
      <c r="AG415" s="999" t="str">
        <f>IF(OR(W415="",W415="―"),"",'別紙様式3-2（４・５月）'!O417&amp;'別紙様式3-2（４・５月）'!P417&amp;'別紙様式3-2（４・５月）'!Q417&amp;"から"&amp;W415)</f>
        <v/>
      </c>
    </row>
    <row r="416" spans="1:33" ht="24.9" customHeight="1">
      <c r="A416" s="894">
        <v>403</v>
      </c>
      <c r="B416" s="742" t="str">
        <f>IF(基本情報入力シート!C455="","",基本情報入力シート!C455)</f>
        <v/>
      </c>
      <c r="C416" s="750"/>
      <c r="D416" s="750"/>
      <c r="E416" s="750"/>
      <c r="F416" s="750"/>
      <c r="G416" s="750"/>
      <c r="H416" s="750"/>
      <c r="I416" s="761"/>
      <c r="J416" s="768" t="str">
        <f>IF(基本情報入力シート!M455="","",基本情報入力シート!M455)</f>
        <v/>
      </c>
      <c r="K416" s="768" t="str">
        <f>IF(基本情報入力シート!R455="","",基本情報入力シート!R455)</f>
        <v/>
      </c>
      <c r="L416" s="768" t="str">
        <f>IF(基本情報入力シート!W455="","",基本情報入力シート!W455)</f>
        <v/>
      </c>
      <c r="M416" s="785" t="str">
        <f>IF(基本情報入力シート!X455="","",基本情報入力シート!X455)</f>
        <v/>
      </c>
      <c r="N416" s="797" t="str">
        <f>IF(基本情報入力シート!Y455="","",基本情報入力シート!Y455)</f>
        <v/>
      </c>
      <c r="O416" s="931"/>
      <c r="P416" s="937"/>
      <c r="Q416" s="941"/>
      <c r="R416" s="948" t="str">
        <f>IFERROR(IF(OR('別紙様式3-2（４・５月）'!R418="",'別紙様式3-2（４・５月）'!Z418="ベア加算"),"",P416*VLOOKUP(N416,'【参考】数式用'!$AD$2:$AH$27,MATCH(O416,'【参考】数式用'!$K$4:$N$4,0)+1,0)),"")</f>
        <v/>
      </c>
      <c r="S416" s="951"/>
      <c r="T416" s="955"/>
      <c r="U416" s="960"/>
      <c r="V416" s="965" t="str">
        <f>IFERROR(IF(AND('別紙様式3-2（４・５月）'!O418="",O416&lt;&gt;""),P416,P416*VLOOKUP(AF416,'【参考】数式用4'!$DC$3:$DZ$106,MATCH(N416,'【参考】数式用4'!$DC$2:$DZ$2,0))),"")</f>
        <v/>
      </c>
      <c r="W416" s="972"/>
      <c r="X416" s="937"/>
      <c r="Y416" s="948" t="str">
        <f>IFERROR(IF(OR('別紙様式3-2（４・５月）'!R418="",'別紙様式3-2（４・５月）'!Z418="ベア加算"),"",X416*VLOOKUP(N416,'【参考】数式用'!$AD$2:$AH$27,MATCH(W416,'【参考】数式用'!$K$4:$N$4,0)+1,0)),"")</f>
        <v/>
      </c>
      <c r="Z416" s="948"/>
      <c r="AA416" s="951"/>
      <c r="AB416" s="955"/>
      <c r="AC416" s="996" t="str">
        <f>IFERROR(IF(AND('別紙様式3-2（４・５月）'!O418="",W416&lt;&gt;"",W416&lt;&gt;"―"),X416,X416*VLOOKUP(AG416,'【参考】数式用4'!$DC$3:$DZ$106,MATCH(N416,'【参考】数式用4'!$DC$2:$DZ$2,0))),"")</f>
        <v/>
      </c>
      <c r="AD416" s="998" t="str">
        <f t="shared" si="12"/>
        <v/>
      </c>
      <c r="AE416" s="884" t="str">
        <f t="shared" si="13"/>
        <v/>
      </c>
      <c r="AF416" s="999" t="str">
        <f>IF(O416="","",'別紙様式3-2（４・５月）'!O418&amp;'別紙様式3-2（４・５月）'!P418&amp;'別紙様式3-2（４・５月）'!Q418&amp;"から"&amp;O416)</f>
        <v/>
      </c>
      <c r="AG416" s="999" t="str">
        <f>IF(OR(W416="",W416="―"),"",'別紙様式3-2（４・５月）'!O418&amp;'別紙様式3-2（４・５月）'!P418&amp;'別紙様式3-2（４・５月）'!Q418&amp;"から"&amp;W416)</f>
        <v/>
      </c>
    </row>
    <row r="417" spans="1:33" ht="24.9" customHeight="1">
      <c r="A417" s="894">
        <v>404</v>
      </c>
      <c r="B417" s="742" t="str">
        <f>IF(基本情報入力シート!C456="","",基本情報入力シート!C456)</f>
        <v/>
      </c>
      <c r="C417" s="750"/>
      <c r="D417" s="750"/>
      <c r="E417" s="750"/>
      <c r="F417" s="750"/>
      <c r="G417" s="750"/>
      <c r="H417" s="750"/>
      <c r="I417" s="761"/>
      <c r="J417" s="768" t="str">
        <f>IF(基本情報入力シート!M456="","",基本情報入力シート!M456)</f>
        <v/>
      </c>
      <c r="K417" s="768" t="str">
        <f>IF(基本情報入力シート!R456="","",基本情報入力シート!R456)</f>
        <v/>
      </c>
      <c r="L417" s="768" t="str">
        <f>IF(基本情報入力シート!W456="","",基本情報入力シート!W456)</f>
        <v/>
      </c>
      <c r="M417" s="785" t="str">
        <f>IF(基本情報入力シート!X456="","",基本情報入力シート!X456)</f>
        <v/>
      </c>
      <c r="N417" s="797" t="str">
        <f>IF(基本情報入力シート!Y456="","",基本情報入力シート!Y456)</f>
        <v/>
      </c>
      <c r="O417" s="931"/>
      <c r="P417" s="937"/>
      <c r="Q417" s="941"/>
      <c r="R417" s="948" t="str">
        <f>IFERROR(IF(OR('別紙様式3-2（４・５月）'!R419="",'別紙様式3-2（４・５月）'!Z419="ベア加算"),"",P417*VLOOKUP(N417,'【参考】数式用'!$AD$2:$AH$27,MATCH(O417,'【参考】数式用'!$K$4:$N$4,0)+1,0)),"")</f>
        <v/>
      </c>
      <c r="S417" s="951"/>
      <c r="T417" s="955"/>
      <c r="U417" s="960"/>
      <c r="V417" s="965" t="str">
        <f>IFERROR(IF(AND('別紙様式3-2（４・５月）'!O419="",O417&lt;&gt;""),P417,P417*VLOOKUP(AF417,'【参考】数式用4'!$DC$3:$DZ$106,MATCH(N417,'【参考】数式用4'!$DC$2:$DZ$2,0))),"")</f>
        <v/>
      </c>
      <c r="W417" s="972"/>
      <c r="X417" s="937"/>
      <c r="Y417" s="948" t="str">
        <f>IFERROR(IF(OR('別紙様式3-2（４・５月）'!R419="",'別紙様式3-2（４・５月）'!Z419="ベア加算"),"",X417*VLOOKUP(N417,'【参考】数式用'!$AD$2:$AH$27,MATCH(W417,'【参考】数式用'!$K$4:$N$4,0)+1,0)),"")</f>
        <v/>
      </c>
      <c r="Z417" s="948"/>
      <c r="AA417" s="951"/>
      <c r="AB417" s="955"/>
      <c r="AC417" s="996" t="str">
        <f>IFERROR(IF(AND('別紙様式3-2（４・５月）'!O419="",W417&lt;&gt;"",W417&lt;&gt;"―"),X417,X417*VLOOKUP(AG417,'【参考】数式用4'!$DC$3:$DZ$106,MATCH(N417,'【参考】数式用4'!$DC$2:$DZ$2,0))),"")</f>
        <v/>
      </c>
      <c r="AD417" s="998" t="str">
        <f t="shared" si="12"/>
        <v/>
      </c>
      <c r="AE417" s="884" t="str">
        <f t="shared" si="13"/>
        <v/>
      </c>
      <c r="AF417" s="999" t="str">
        <f>IF(O417="","",'別紙様式3-2（４・５月）'!O419&amp;'別紙様式3-2（４・５月）'!P419&amp;'別紙様式3-2（４・５月）'!Q419&amp;"から"&amp;O417)</f>
        <v/>
      </c>
      <c r="AG417" s="999" t="str">
        <f>IF(OR(W417="",W417="―"),"",'別紙様式3-2（４・５月）'!O419&amp;'別紙様式3-2（４・５月）'!P419&amp;'別紙様式3-2（４・５月）'!Q419&amp;"から"&amp;W417)</f>
        <v/>
      </c>
    </row>
    <row r="418" spans="1:33" ht="24.9" customHeight="1">
      <c r="A418" s="894">
        <v>405</v>
      </c>
      <c r="B418" s="742" t="str">
        <f>IF(基本情報入力シート!C457="","",基本情報入力シート!C457)</f>
        <v/>
      </c>
      <c r="C418" s="750"/>
      <c r="D418" s="750"/>
      <c r="E418" s="750"/>
      <c r="F418" s="750"/>
      <c r="G418" s="750"/>
      <c r="H418" s="750"/>
      <c r="I418" s="761"/>
      <c r="J418" s="768" t="str">
        <f>IF(基本情報入力シート!M457="","",基本情報入力シート!M457)</f>
        <v/>
      </c>
      <c r="K418" s="768" t="str">
        <f>IF(基本情報入力シート!R457="","",基本情報入力シート!R457)</f>
        <v/>
      </c>
      <c r="L418" s="768" t="str">
        <f>IF(基本情報入力シート!W457="","",基本情報入力シート!W457)</f>
        <v/>
      </c>
      <c r="M418" s="785" t="str">
        <f>IF(基本情報入力シート!X457="","",基本情報入力シート!X457)</f>
        <v/>
      </c>
      <c r="N418" s="797" t="str">
        <f>IF(基本情報入力シート!Y457="","",基本情報入力シート!Y457)</f>
        <v/>
      </c>
      <c r="O418" s="931"/>
      <c r="P418" s="937"/>
      <c r="Q418" s="941"/>
      <c r="R418" s="948" t="str">
        <f>IFERROR(IF(OR('別紙様式3-2（４・５月）'!R420="",'別紙様式3-2（４・５月）'!Z420="ベア加算"),"",P418*VLOOKUP(N418,'【参考】数式用'!$AD$2:$AH$27,MATCH(O418,'【参考】数式用'!$K$4:$N$4,0)+1,0)),"")</f>
        <v/>
      </c>
      <c r="S418" s="951"/>
      <c r="T418" s="955"/>
      <c r="U418" s="960"/>
      <c r="V418" s="965" t="str">
        <f>IFERROR(IF(AND('別紙様式3-2（４・５月）'!O420="",O418&lt;&gt;""),P418,P418*VLOOKUP(AF418,'【参考】数式用4'!$DC$3:$DZ$106,MATCH(N418,'【参考】数式用4'!$DC$2:$DZ$2,0))),"")</f>
        <v/>
      </c>
      <c r="W418" s="972"/>
      <c r="X418" s="937"/>
      <c r="Y418" s="948" t="str">
        <f>IFERROR(IF(OR('別紙様式3-2（４・５月）'!R420="",'別紙様式3-2（４・５月）'!Z420="ベア加算"),"",X418*VLOOKUP(N418,'【参考】数式用'!$AD$2:$AH$27,MATCH(W418,'【参考】数式用'!$K$4:$N$4,0)+1,0)),"")</f>
        <v/>
      </c>
      <c r="Z418" s="948"/>
      <c r="AA418" s="951"/>
      <c r="AB418" s="955"/>
      <c r="AC418" s="996" t="str">
        <f>IFERROR(IF(AND('別紙様式3-2（４・５月）'!O420="",W418&lt;&gt;"",W418&lt;&gt;"―"),X418,X418*VLOOKUP(AG418,'【参考】数式用4'!$DC$3:$DZ$106,MATCH(N418,'【参考】数式用4'!$DC$2:$DZ$2,0))),"")</f>
        <v/>
      </c>
      <c r="AD418" s="998" t="str">
        <f t="shared" si="12"/>
        <v/>
      </c>
      <c r="AE418" s="884" t="str">
        <f t="shared" si="13"/>
        <v/>
      </c>
      <c r="AF418" s="999" t="str">
        <f>IF(O418="","",'別紙様式3-2（４・５月）'!O420&amp;'別紙様式3-2（４・５月）'!P420&amp;'別紙様式3-2（４・５月）'!Q420&amp;"から"&amp;O418)</f>
        <v/>
      </c>
      <c r="AG418" s="999" t="str">
        <f>IF(OR(W418="",W418="―"),"",'別紙様式3-2（４・５月）'!O420&amp;'別紙様式3-2（４・５月）'!P420&amp;'別紙様式3-2（４・５月）'!Q420&amp;"から"&amp;W418)</f>
        <v/>
      </c>
    </row>
    <row r="419" spans="1:33" ht="24.9" customHeight="1">
      <c r="A419" s="894">
        <v>406</v>
      </c>
      <c r="B419" s="742" t="str">
        <f>IF(基本情報入力シート!C458="","",基本情報入力シート!C458)</f>
        <v/>
      </c>
      <c r="C419" s="750"/>
      <c r="D419" s="750"/>
      <c r="E419" s="750"/>
      <c r="F419" s="750"/>
      <c r="G419" s="750"/>
      <c r="H419" s="750"/>
      <c r="I419" s="761"/>
      <c r="J419" s="768" t="str">
        <f>IF(基本情報入力シート!M458="","",基本情報入力シート!M458)</f>
        <v/>
      </c>
      <c r="K419" s="768" t="str">
        <f>IF(基本情報入力シート!R458="","",基本情報入力シート!R458)</f>
        <v/>
      </c>
      <c r="L419" s="768" t="str">
        <f>IF(基本情報入力シート!W458="","",基本情報入力シート!W458)</f>
        <v/>
      </c>
      <c r="M419" s="785" t="str">
        <f>IF(基本情報入力シート!X458="","",基本情報入力シート!X458)</f>
        <v/>
      </c>
      <c r="N419" s="797" t="str">
        <f>IF(基本情報入力シート!Y458="","",基本情報入力シート!Y458)</f>
        <v/>
      </c>
      <c r="O419" s="931"/>
      <c r="P419" s="937"/>
      <c r="Q419" s="941"/>
      <c r="R419" s="948" t="str">
        <f>IFERROR(IF(OR('別紙様式3-2（４・５月）'!R421="",'別紙様式3-2（４・５月）'!Z421="ベア加算"),"",P419*VLOOKUP(N419,'【参考】数式用'!$AD$2:$AH$27,MATCH(O419,'【参考】数式用'!$K$4:$N$4,0)+1,0)),"")</f>
        <v/>
      </c>
      <c r="S419" s="951"/>
      <c r="T419" s="955"/>
      <c r="U419" s="960"/>
      <c r="V419" s="965" t="str">
        <f>IFERROR(IF(AND('別紙様式3-2（４・５月）'!O421="",O419&lt;&gt;""),P419,P419*VLOOKUP(AF419,'【参考】数式用4'!$DC$3:$DZ$106,MATCH(N419,'【参考】数式用4'!$DC$2:$DZ$2,0))),"")</f>
        <v/>
      </c>
      <c r="W419" s="972"/>
      <c r="X419" s="937"/>
      <c r="Y419" s="948" t="str">
        <f>IFERROR(IF(OR('別紙様式3-2（４・５月）'!R421="",'別紙様式3-2（４・５月）'!Z421="ベア加算"),"",X419*VLOOKUP(N419,'【参考】数式用'!$AD$2:$AH$27,MATCH(W419,'【参考】数式用'!$K$4:$N$4,0)+1,0)),"")</f>
        <v/>
      </c>
      <c r="Z419" s="948"/>
      <c r="AA419" s="951"/>
      <c r="AB419" s="955"/>
      <c r="AC419" s="996" t="str">
        <f>IFERROR(IF(AND('別紙様式3-2（４・５月）'!O421="",W419&lt;&gt;"",W419&lt;&gt;"―"),X419,X419*VLOOKUP(AG419,'【参考】数式用4'!$DC$3:$DZ$106,MATCH(N419,'【参考】数式用4'!$DC$2:$DZ$2,0))),"")</f>
        <v/>
      </c>
      <c r="AD419" s="998" t="str">
        <f t="shared" si="12"/>
        <v/>
      </c>
      <c r="AE419" s="884" t="str">
        <f t="shared" si="13"/>
        <v/>
      </c>
      <c r="AF419" s="999" t="str">
        <f>IF(O419="","",'別紙様式3-2（４・５月）'!O421&amp;'別紙様式3-2（４・５月）'!P421&amp;'別紙様式3-2（４・５月）'!Q421&amp;"から"&amp;O419)</f>
        <v/>
      </c>
      <c r="AG419" s="999" t="str">
        <f>IF(OR(W419="",W419="―"),"",'別紙様式3-2（４・５月）'!O421&amp;'別紙様式3-2（４・５月）'!P421&amp;'別紙様式3-2（４・５月）'!Q421&amp;"から"&amp;W419)</f>
        <v/>
      </c>
    </row>
    <row r="420" spans="1:33" ht="24.9" customHeight="1">
      <c r="A420" s="894">
        <v>407</v>
      </c>
      <c r="B420" s="742" t="str">
        <f>IF(基本情報入力シート!C459="","",基本情報入力シート!C459)</f>
        <v/>
      </c>
      <c r="C420" s="750"/>
      <c r="D420" s="750"/>
      <c r="E420" s="750"/>
      <c r="F420" s="750"/>
      <c r="G420" s="750"/>
      <c r="H420" s="750"/>
      <c r="I420" s="761"/>
      <c r="J420" s="768" t="str">
        <f>IF(基本情報入力シート!M459="","",基本情報入力シート!M459)</f>
        <v/>
      </c>
      <c r="K420" s="768" t="str">
        <f>IF(基本情報入力シート!R459="","",基本情報入力シート!R459)</f>
        <v/>
      </c>
      <c r="L420" s="768" t="str">
        <f>IF(基本情報入力シート!W459="","",基本情報入力シート!W459)</f>
        <v/>
      </c>
      <c r="M420" s="785" t="str">
        <f>IF(基本情報入力シート!X459="","",基本情報入力シート!X459)</f>
        <v/>
      </c>
      <c r="N420" s="797" t="str">
        <f>IF(基本情報入力シート!Y459="","",基本情報入力シート!Y459)</f>
        <v/>
      </c>
      <c r="O420" s="931"/>
      <c r="P420" s="937"/>
      <c r="Q420" s="941"/>
      <c r="R420" s="948" t="str">
        <f>IFERROR(IF(OR('別紙様式3-2（４・５月）'!R422="",'別紙様式3-2（４・５月）'!Z422="ベア加算"),"",P420*VLOOKUP(N420,'【参考】数式用'!$AD$2:$AH$27,MATCH(O420,'【参考】数式用'!$K$4:$N$4,0)+1,0)),"")</f>
        <v/>
      </c>
      <c r="S420" s="951"/>
      <c r="T420" s="955"/>
      <c r="U420" s="960"/>
      <c r="V420" s="965" t="str">
        <f>IFERROR(IF(AND('別紙様式3-2（４・５月）'!O422="",O420&lt;&gt;""),P420,P420*VLOOKUP(AF420,'【参考】数式用4'!$DC$3:$DZ$106,MATCH(N420,'【参考】数式用4'!$DC$2:$DZ$2,0))),"")</f>
        <v/>
      </c>
      <c r="W420" s="972"/>
      <c r="X420" s="937"/>
      <c r="Y420" s="948" t="str">
        <f>IFERROR(IF(OR('別紙様式3-2（４・５月）'!R422="",'別紙様式3-2（４・５月）'!Z422="ベア加算"),"",X420*VLOOKUP(N420,'【参考】数式用'!$AD$2:$AH$27,MATCH(W420,'【参考】数式用'!$K$4:$N$4,0)+1,0)),"")</f>
        <v/>
      </c>
      <c r="Z420" s="948"/>
      <c r="AA420" s="951"/>
      <c r="AB420" s="955"/>
      <c r="AC420" s="996" t="str">
        <f>IFERROR(IF(AND('別紙様式3-2（４・５月）'!O422="",W420&lt;&gt;"",W420&lt;&gt;"―"),X420,X420*VLOOKUP(AG420,'【参考】数式用4'!$DC$3:$DZ$106,MATCH(N420,'【参考】数式用4'!$DC$2:$DZ$2,0))),"")</f>
        <v/>
      </c>
      <c r="AD420" s="998" t="str">
        <f t="shared" si="12"/>
        <v/>
      </c>
      <c r="AE420" s="884" t="str">
        <f t="shared" si="13"/>
        <v/>
      </c>
      <c r="AF420" s="999" t="str">
        <f>IF(O420="","",'別紙様式3-2（４・５月）'!O422&amp;'別紙様式3-2（４・５月）'!P422&amp;'別紙様式3-2（４・５月）'!Q422&amp;"から"&amp;O420)</f>
        <v/>
      </c>
      <c r="AG420" s="999" t="str">
        <f>IF(OR(W420="",W420="―"),"",'別紙様式3-2（４・５月）'!O422&amp;'別紙様式3-2（４・５月）'!P422&amp;'別紙様式3-2（４・５月）'!Q422&amp;"から"&amp;W420)</f>
        <v/>
      </c>
    </row>
    <row r="421" spans="1:33" ht="24.9" customHeight="1">
      <c r="A421" s="894">
        <v>408</v>
      </c>
      <c r="B421" s="742" t="str">
        <f>IF(基本情報入力シート!C460="","",基本情報入力シート!C460)</f>
        <v/>
      </c>
      <c r="C421" s="750"/>
      <c r="D421" s="750"/>
      <c r="E421" s="750"/>
      <c r="F421" s="750"/>
      <c r="G421" s="750"/>
      <c r="H421" s="750"/>
      <c r="I421" s="761"/>
      <c r="J421" s="768" t="str">
        <f>IF(基本情報入力シート!M460="","",基本情報入力シート!M460)</f>
        <v/>
      </c>
      <c r="K421" s="768" t="str">
        <f>IF(基本情報入力シート!R460="","",基本情報入力シート!R460)</f>
        <v/>
      </c>
      <c r="L421" s="768" t="str">
        <f>IF(基本情報入力シート!W460="","",基本情報入力シート!W460)</f>
        <v/>
      </c>
      <c r="M421" s="785" t="str">
        <f>IF(基本情報入力シート!X460="","",基本情報入力シート!X460)</f>
        <v/>
      </c>
      <c r="N421" s="797" t="str">
        <f>IF(基本情報入力シート!Y460="","",基本情報入力シート!Y460)</f>
        <v/>
      </c>
      <c r="O421" s="931"/>
      <c r="P421" s="937"/>
      <c r="Q421" s="941"/>
      <c r="R421" s="948" t="str">
        <f>IFERROR(IF(OR('別紙様式3-2（４・５月）'!R423="",'別紙様式3-2（４・５月）'!Z423="ベア加算"),"",P421*VLOOKUP(N421,'【参考】数式用'!$AD$2:$AH$27,MATCH(O421,'【参考】数式用'!$K$4:$N$4,0)+1,0)),"")</f>
        <v/>
      </c>
      <c r="S421" s="951"/>
      <c r="T421" s="955"/>
      <c r="U421" s="960"/>
      <c r="V421" s="965" t="str">
        <f>IFERROR(IF(AND('別紙様式3-2（４・５月）'!O423="",O421&lt;&gt;""),P421,P421*VLOOKUP(AF421,'【参考】数式用4'!$DC$3:$DZ$106,MATCH(N421,'【参考】数式用4'!$DC$2:$DZ$2,0))),"")</f>
        <v/>
      </c>
      <c r="W421" s="972"/>
      <c r="X421" s="937"/>
      <c r="Y421" s="948" t="str">
        <f>IFERROR(IF(OR('別紙様式3-2（４・５月）'!R423="",'別紙様式3-2（４・５月）'!Z423="ベア加算"),"",X421*VLOOKUP(N421,'【参考】数式用'!$AD$2:$AH$27,MATCH(W421,'【参考】数式用'!$K$4:$N$4,0)+1,0)),"")</f>
        <v/>
      </c>
      <c r="Z421" s="948"/>
      <c r="AA421" s="951"/>
      <c r="AB421" s="955"/>
      <c r="AC421" s="996" t="str">
        <f>IFERROR(IF(AND('別紙様式3-2（４・５月）'!O423="",W421&lt;&gt;"",W421&lt;&gt;"―"),X421,X421*VLOOKUP(AG421,'【参考】数式用4'!$DC$3:$DZ$106,MATCH(N421,'【参考】数式用4'!$DC$2:$DZ$2,0))),"")</f>
        <v/>
      </c>
      <c r="AD421" s="998" t="str">
        <f t="shared" si="12"/>
        <v/>
      </c>
      <c r="AE421" s="884" t="str">
        <f t="shared" si="13"/>
        <v/>
      </c>
      <c r="AF421" s="999" t="str">
        <f>IF(O421="","",'別紙様式3-2（４・５月）'!O423&amp;'別紙様式3-2（４・５月）'!P423&amp;'別紙様式3-2（４・５月）'!Q423&amp;"から"&amp;O421)</f>
        <v/>
      </c>
      <c r="AG421" s="999" t="str">
        <f>IF(OR(W421="",W421="―"),"",'別紙様式3-2（４・５月）'!O423&amp;'別紙様式3-2（４・５月）'!P423&amp;'別紙様式3-2（４・５月）'!Q423&amp;"から"&amp;W421)</f>
        <v/>
      </c>
    </row>
    <row r="422" spans="1:33" ht="24.9" customHeight="1">
      <c r="A422" s="894">
        <v>409</v>
      </c>
      <c r="B422" s="742" t="str">
        <f>IF(基本情報入力シート!C461="","",基本情報入力シート!C461)</f>
        <v/>
      </c>
      <c r="C422" s="750"/>
      <c r="D422" s="750"/>
      <c r="E422" s="750"/>
      <c r="F422" s="750"/>
      <c r="G422" s="750"/>
      <c r="H422" s="750"/>
      <c r="I422" s="761"/>
      <c r="J422" s="768" t="str">
        <f>IF(基本情報入力シート!M461="","",基本情報入力シート!M461)</f>
        <v/>
      </c>
      <c r="K422" s="768" t="str">
        <f>IF(基本情報入力シート!R461="","",基本情報入力シート!R461)</f>
        <v/>
      </c>
      <c r="L422" s="768" t="str">
        <f>IF(基本情報入力シート!W461="","",基本情報入力シート!W461)</f>
        <v/>
      </c>
      <c r="M422" s="785" t="str">
        <f>IF(基本情報入力シート!X461="","",基本情報入力シート!X461)</f>
        <v/>
      </c>
      <c r="N422" s="797" t="str">
        <f>IF(基本情報入力シート!Y461="","",基本情報入力シート!Y461)</f>
        <v/>
      </c>
      <c r="O422" s="931"/>
      <c r="P422" s="937"/>
      <c r="Q422" s="941"/>
      <c r="R422" s="948" t="str">
        <f>IFERROR(IF(OR('別紙様式3-2（４・５月）'!R424="",'別紙様式3-2（４・５月）'!Z424="ベア加算"),"",P422*VLOOKUP(N422,'【参考】数式用'!$AD$2:$AH$27,MATCH(O422,'【参考】数式用'!$K$4:$N$4,0)+1,0)),"")</f>
        <v/>
      </c>
      <c r="S422" s="951"/>
      <c r="T422" s="955"/>
      <c r="U422" s="960"/>
      <c r="V422" s="965" t="str">
        <f>IFERROR(IF(AND('別紙様式3-2（４・５月）'!O424="",O422&lt;&gt;""),P422,P422*VLOOKUP(AF422,'【参考】数式用4'!$DC$3:$DZ$106,MATCH(N422,'【参考】数式用4'!$DC$2:$DZ$2,0))),"")</f>
        <v/>
      </c>
      <c r="W422" s="972"/>
      <c r="X422" s="937"/>
      <c r="Y422" s="948" t="str">
        <f>IFERROR(IF(OR('別紙様式3-2（４・５月）'!R424="",'別紙様式3-2（４・５月）'!Z424="ベア加算"),"",X422*VLOOKUP(N422,'【参考】数式用'!$AD$2:$AH$27,MATCH(W422,'【参考】数式用'!$K$4:$N$4,0)+1,0)),"")</f>
        <v/>
      </c>
      <c r="Z422" s="948"/>
      <c r="AA422" s="951"/>
      <c r="AB422" s="955"/>
      <c r="AC422" s="996" t="str">
        <f>IFERROR(IF(AND('別紙様式3-2（４・５月）'!O424="",W422&lt;&gt;"",W422&lt;&gt;"―"),X422,X422*VLOOKUP(AG422,'【参考】数式用4'!$DC$3:$DZ$106,MATCH(N422,'【参考】数式用4'!$DC$2:$DZ$2,0))),"")</f>
        <v/>
      </c>
      <c r="AD422" s="998" t="str">
        <f t="shared" si="12"/>
        <v/>
      </c>
      <c r="AE422" s="884" t="str">
        <f t="shared" si="13"/>
        <v/>
      </c>
      <c r="AF422" s="999" t="str">
        <f>IF(O422="","",'別紙様式3-2（４・５月）'!O424&amp;'別紙様式3-2（４・５月）'!P424&amp;'別紙様式3-2（４・５月）'!Q424&amp;"から"&amp;O422)</f>
        <v/>
      </c>
      <c r="AG422" s="999" t="str">
        <f>IF(OR(W422="",W422="―"),"",'別紙様式3-2（４・５月）'!O424&amp;'別紙様式3-2（４・５月）'!P424&amp;'別紙様式3-2（４・５月）'!Q424&amp;"から"&amp;W422)</f>
        <v/>
      </c>
    </row>
    <row r="423" spans="1:33" ht="24.9" customHeight="1">
      <c r="A423" s="894">
        <v>410</v>
      </c>
      <c r="B423" s="742" t="str">
        <f>IF(基本情報入力シート!C462="","",基本情報入力シート!C462)</f>
        <v/>
      </c>
      <c r="C423" s="750"/>
      <c r="D423" s="750"/>
      <c r="E423" s="750"/>
      <c r="F423" s="750"/>
      <c r="G423" s="750"/>
      <c r="H423" s="750"/>
      <c r="I423" s="761"/>
      <c r="J423" s="768" t="str">
        <f>IF(基本情報入力シート!M462="","",基本情報入力シート!M462)</f>
        <v/>
      </c>
      <c r="K423" s="768" t="str">
        <f>IF(基本情報入力シート!R462="","",基本情報入力シート!R462)</f>
        <v/>
      </c>
      <c r="L423" s="768" t="str">
        <f>IF(基本情報入力シート!W462="","",基本情報入力シート!W462)</f>
        <v/>
      </c>
      <c r="M423" s="785" t="str">
        <f>IF(基本情報入力シート!X462="","",基本情報入力シート!X462)</f>
        <v/>
      </c>
      <c r="N423" s="797" t="str">
        <f>IF(基本情報入力シート!Y462="","",基本情報入力シート!Y462)</f>
        <v/>
      </c>
      <c r="O423" s="931"/>
      <c r="P423" s="937"/>
      <c r="Q423" s="941"/>
      <c r="R423" s="948" t="str">
        <f>IFERROR(IF(OR('別紙様式3-2（４・５月）'!R425="",'別紙様式3-2（４・５月）'!Z425="ベア加算"),"",P423*VLOOKUP(N423,'【参考】数式用'!$AD$2:$AH$27,MATCH(O423,'【参考】数式用'!$K$4:$N$4,0)+1,0)),"")</f>
        <v/>
      </c>
      <c r="S423" s="951"/>
      <c r="T423" s="955"/>
      <c r="U423" s="960"/>
      <c r="V423" s="965" t="str">
        <f>IFERROR(IF(AND('別紙様式3-2（４・５月）'!O425="",O423&lt;&gt;""),P423,P423*VLOOKUP(AF423,'【参考】数式用4'!$DC$3:$DZ$106,MATCH(N423,'【参考】数式用4'!$DC$2:$DZ$2,0))),"")</f>
        <v/>
      </c>
      <c r="W423" s="972"/>
      <c r="X423" s="937"/>
      <c r="Y423" s="948" t="str">
        <f>IFERROR(IF(OR('別紙様式3-2（４・５月）'!R425="",'別紙様式3-2（４・５月）'!Z425="ベア加算"),"",X423*VLOOKUP(N423,'【参考】数式用'!$AD$2:$AH$27,MATCH(W423,'【参考】数式用'!$K$4:$N$4,0)+1,0)),"")</f>
        <v/>
      </c>
      <c r="Z423" s="948"/>
      <c r="AA423" s="951"/>
      <c r="AB423" s="955"/>
      <c r="AC423" s="996" t="str">
        <f>IFERROR(IF(AND('別紙様式3-2（４・５月）'!O425="",W423&lt;&gt;"",W423&lt;&gt;"―"),X423,X423*VLOOKUP(AG423,'【参考】数式用4'!$DC$3:$DZ$106,MATCH(N423,'【参考】数式用4'!$DC$2:$DZ$2,0))),"")</f>
        <v/>
      </c>
      <c r="AD423" s="998" t="str">
        <f t="shared" si="12"/>
        <v/>
      </c>
      <c r="AE423" s="884" t="str">
        <f t="shared" si="13"/>
        <v/>
      </c>
      <c r="AF423" s="999" t="str">
        <f>IF(O423="","",'別紙様式3-2（４・５月）'!O425&amp;'別紙様式3-2（４・５月）'!P425&amp;'別紙様式3-2（４・５月）'!Q425&amp;"から"&amp;O423)</f>
        <v/>
      </c>
      <c r="AG423" s="999" t="str">
        <f>IF(OR(W423="",W423="―"),"",'別紙様式3-2（４・５月）'!O425&amp;'別紙様式3-2（４・５月）'!P425&amp;'別紙様式3-2（４・５月）'!Q425&amp;"から"&amp;W423)</f>
        <v/>
      </c>
    </row>
    <row r="424" spans="1:33" ht="24.9" customHeight="1">
      <c r="A424" s="894">
        <v>411</v>
      </c>
      <c r="B424" s="742" t="str">
        <f>IF(基本情報入力シート!C463="","",基本情報入力シート!C463)</f>
        <v/>
      </c>
      <c r="C424" s="750"/>
      <c r="D424" s="750"/>
      <c r="E424" s="750"/>
      <c r="F424" s="750"/>
      <c r="G424" s="750"/>
      <c r="H424" s="750"/>
      <c r="I424" s="761"/>
      <c r="J424" s="768" t="str">
        <f>IF(基本情報入力シート!M463="","",基本情報入力シート!M463)</f>
        <v/>
      </c>
      <c r="K424" s="768" t="str">
        <f>IF(基本情報入力シート!R463="","",基本情報入力シート!R463)</f>
        <v/>
      </c>
      <c r="L424" s="768" t="str">
        <f>IF(基本情報入力シート!W463="","",基本情報入力シート!W463)</f>
        <v/>
      </c>
      <c r="M424" s="785" t="str">
        <f>IF(基本情報入力シート!X463="","",基本情報入力シート!X463)</f>
        <v/>
      </c>
      <c r="N424" s="797" t="str">
        <f>IF(基本情報入力シート!Y463="","",基本情報入力シート!Y463)</f>
        <v/>
      </c>
      <c r="O424" s="931"/>
      <c r="P424" s="937"/>
      <c r="Q424" s="941"/>
      <c r="R424" s="948" t="str">
        <f>IFERROR(IF(OR('別紙様式3-2（４・５月）'!R426="",'別紙様式3-2（４・５月）'!Z426="ベア加算"),"",P424*VLOOKUP(N424,'【参考】数式用'!$AD$2:$AH$27,MATCH(O424,'【参考】数式用'!$K$4:$N$4,0)+1,0)),"")</f>
        <v/>
      </c>
      <c r="S424" s="951"/>
      <c r="T424" s="955"/>
      <c r="U424" s="960"/>
      <c r="V424" s="965" t="str">
        <f>IFERROR(IF(AND('別紙様式3-2（４・５月）'!O426="",O424&lt;&gt;""),P424,P424*VLOOKUP(AF424,'【参考】数式用4'!$DC$3:$DZ$106,MATCH(N424,'【参考】数式用4'!$DC$2:$DZ$2,0))),"")</f>
        <v/>
      </c>
      <c r="W424" s="972"/>
      <c r="X424" s="937"/>
      <c r="Y424" s="948" t="str">
        <f>IFERROR(IF(OR('別紙様式3-2（４・５月）'!R426="",'別紙様式3-2（４・５月）'!Z426="ベア加算"),"",X424*VLOOKUP(N424,'【参考】数式用'!$AD$2:$AH$27,MATCH(W424,'【参考】数式用'!$K$4:$N$4,0)+1,0)),"")</f>
        <v/>
      </c>
      <c r="Z424" s="948"/>
      <c r="AA424" s="951"/>
      <c r="AB424" s="955"/>
      <c r="AC424" s="996" t="str">
        <f>IFERROR(IF(AND('別紙様式3-2（４・５月）'!O426="",W424&lt;&gt;"",W424&lt;&gt;"―"),X424,X424*VLOOKUP(AG424,'【参考】数式用4'!$DC$3:$DZ$106,MATCH(N424,'【参考】数式用4'!$DC$2:$DZ$2,0))),"")</f>
        <v/>
      </c>
      <c r="AD424" s="998" t="str">
        <f t="shared" si="12"/>
        <v/>
      </c>
      <c r="AE424" s="884" t="str">
        <f t="shared" si="13"/>
        <v/>
      </c>
      <c r="AF424" s="999" t="str">
        <f>IF(O424="","",'別紙様式3-2（４・５月）'!O426&amp;'別紙様式3-2（４・５月）'!P426&amp;'別紙様式3-2（４・５月）'!Q426&amp;"から"&amp;O424)</f>
        <v/>
      </c>
      <c r="AG424" s="999" t="str">
        <f>IF(OR(W424="",W424="―"),"",'別紙様式3-2（４・５月）'!O426&amp;'別紙様式3-2（４・５月）'!P426&amp;'別紙様式3-2（４・５月）'!Q426&amp;"から"&amp;W424)</f>
        <v/>
      </c>
    </row>
    <row r="425" spans="1:33" ht="24.9" customHeight="1">
      <c r="A425" s="894">
        <v>412</v>
      </c>
      <c r="B425" s="742" t="str">
        <f>IF(基本情報入力シート!C464="","",基本情報入力シート!C464)</f>
        <v/>
      </c>
      <c r="C425" s="750"/>
      <c r="D425" s="750"/>
      <c r="E425" s="750"/>
      <c r="F425" s="750"/>
      <c r="G425" s="750"/>
      <c r="H425" s="750"/>
      <c r="I425" s="761"/>
      <c r="J425" s="768" t="str">
        <f>IF(基本情報入力シート!M464="","",基本情報入力シート!M464)</f>
        <v/>
      </c>
      <c r="K425" s="768" t="str">
        <f>IF(基本情報入力シート!R464="","",基本情報入力シート!R464)</f>
        <v/>
      </c>
      <c r="L425" s="768" t="str">
        <f>IF(基本情報入力シート!W464="","",基本情報入力シート!W464)</f>
        <v/>
      </c>
      <c r="M425" s="785" t="str">
        <f>IF(基本情報入力シート!X464="","",基本情報入力シート!X464)</f>
        <v/>
      </c>
      <c r="N425" s="797" t="str">
        <f>IF(基本情報入力シート!Y464="","",基本情報入力シート!Y464)</f>
        <v/>
      </c>
      <c r="O425" s="931"/>
      <c r="P425" s="937"/>
      <c r="Q425" s="941"/>
      <c r="R425" s="948" t="str">
        <f>IFERROR(IF(OR('別紙様式3-2（４・５月）'!R427="",'別紙様式3-2（４・５月）'!Z427="ベア加算"),"",P425*VLOOKUP(N425,'【参考】数式用'!$AD$2:$AH$27,MATCH(O425,'【参考】数式用'!$K$4:$N$4,0)+1,0)),"")</f>
        <v/>
      </c>
      <c r="S425" s="951"/>
      <c r="T425" s="955"/>
      <c r="U425" s="960"/>
      <c r="V425" s="965" t="str">
        <f>IFERROR(IF(AND('別紙様式3-2（４・５月）'!O427="",O425&lt;&gt;""),P425,P425*VLOOKUP(AF425,'【参考】数式用4'!$DC$3:$DZ$106,MATCH(N425,'【参考】数式用4'!$DC$2:$DZ$2,0))),"")</f>
        <v/>
      </c>
      <c r="W425" s="972"/>
      <c r="X425" s="937"/>
      <c r="Y425" s="948" t="str">
        <f>IFERROR(IF(OR('別紙様式3-2（４・５月）'!R427="",'別紙様式3-2（４・５月）'!Z427="ベア加算"),"",X425*VLOOKUP(N425,'【参考】数式用'!$AD$2:$AH$27,MATCH(W425,'【参考】数式用'!$K$4:$N$4,0)+1,0)),"")</f>
        <v/>
      </c>
      <c r="Z425" s="948"/>
      <c r="AA425" s="951"/>
      <c r="AB425" s="955"/>
      <c r="AC425" s="996" t="str">
        <f>IFERROR(IF(AND('別紙様式3-2（４・５月）'!O427="",W425&lt;&gt;"",W425&lt;&gt;"―"),X425,X425*VLOOKUP(AG425,'【参考】数式用4'!$DC$3:$DZ$106,MATCH(N425,'【参考】数式用4'!$DC$2:$DZ$2,0))),"")</f>
        <v/>
      </c>
      <c r="AD425" s="998" t="str">
        <f t="shared" si="12"/>
        <v/>
      </c>
      <c r="AE425" s="884" t="str">
        <f t="shared" si="13"/>
        <v/>
      </c>
      <c r="AF425" s="999" t="str">
        <f>IF(O425="","",'別紙様式3-2（４・５月）'!O427&amp;'別紙様式3-2（４・５月）'!P427&amp;'別紙様式3-2（４・５月）'!Q427&amp;"から"&amp;O425)</f>
        <v/>
      </c>
      <c r="AG425" s="999" t="str">
        <f>IF(OR(W425="",W425="―"),"",'別紙様式3-2（４・５月）'!O427&amp;'別紙様式3-2（４・５月）'!P427&amp;'別紙様式3-2（４・５月）'!Q427&amp;"から"&amp;W425)</f>
        <v/>
      </c>
    </row>
    <row r="426" spans="1:33" ht="24.9" customHeight="1">
      <c r="A426" s="894">
        <v>413</v>
      </c>
      <c r="B426" s="742" t="str">
        <f>IF(基本情報入力シート!C465="","",基本情報入力シート!C465)</f>
        <v/>
      </c>
      <c r="C426" s="750"/>
      <c r="D426" s="750"/>
      <c r="E426" s="750"/>
      <c r="F426" s="750"/>
      <c r="G426" s="750"/>
      <c r="H426" s="750"/>
      <c r="I426" s="761"/>
      <c r="J426" s="768" t="str">
        <f>IF(基本情報入力シート!M465="","",基本情報入力シート!M465)</f>
        <v/>
      </c>
      <c r="K426" s="768" t="str">
        <f>IF(基本情報入力シート!R465="","",基本情報入力シート!R465)</f>
        <v/>
      </c>
      <c r="L426" s="768" t="str">
        <f>IF(基本情報入力シート!W465="","",基本情報入力シート!W465)</f>
        <v/>
      </c>
      <c r="M426" s="785" t="str">
        <f>IF(基本情報入力シート!X465="","",基本情報入力シート!X465)</f>
        <v/>
      </c>
      <c r="N426" s="797" t="str">
        <f>IF(基本情報入力シート!Y465="","",基本情報入力シート!Y465)</f>
        <v/>
      </c>
      <c r="O426" s="931"/>
      <c r="P426" s="937"/>
      <c r="Q426" s="941"/>
      <c r="R426" s="948" t="str">
        <f>IFERROR(IF(OR('別紙様式3-2（４・５月）'!R428="",'別紙様式3-2（４・５月）'!Z428="ベア加算"),"",P426*VLOOKUP(N426,'【参考】数式用'!$AD$2:$AH$27,MATCH(O426,'【参考】数式用'!$K$4:$N$4,0)+1,0)),"")</f>
        <v/>
      </c>
      <c r="S426" s="951"/>
      <c r="T426" s="955"/>
      <c r="U426" s="960"/>
      <c r="V426" s="965" t="str">
        <f>IFERROR(IF(AND('別紙様式3-2（４・５月）'!O428="",O426&lt;&gt;""),P426,P426*VLOOKUP(AF426,'【参考】数式用4'!$DC$3:$DZ$106,MATCH(N426,'【参考】数式用4'!$DC$2:$DZ$2,0))),"")</f>
        <v/>
      </c>
      <c r="W426" s="972"/>
      <c r="X426" s="937"/>
      <c r="Y426" s="948" t="str">
        <f>IFERROR(IF(OR('別紙様式3-2（４・５月）'!R428="",'別紙様式3-2（４・５月）'!Z428="ベア加算"),"",X426*VLOOKUP(N426,'【参考】数式用'!$AD$2:$AH$27,MATCH(W426,'【参考】数式用'!$K$4:$N$4,0)+1,0)),"")</f>
        <v/>
      </c>
      <c r="Z426" s="948"/>
      <c r="AA426" s="951"/>
      <c r="AB426" s="955"/>
      <c r="AC426" s="996" t="str">
        <f>IFERROR(IF(AND('別紙様式3-2（４・５月）'!O428="",W426&lt;&gt;"",W426&lt;&gt;"―"),X426,X426*VLOOKUP(AG426,'【参考】数式用4'!$DC$3:$DZ$106,MATCH(N426,'【参考】数式用4'!$DC$2:$DZ$2,0))),"")</f>
        <v/>
      </c>
      <c r="AD426" s="998" t="str">
        <f t="shared" si="12"/>
        <v/>
      </c>
      <c r="AE426" s="884" t="str">
        <f t="shared" si="13"/>
        <v/>
      </c>
      <c r="AF426" s="999" t="str">
        <f>IF(O426="","",'別紙様式3-2（４・５月）'!O428&amp;'別紙様式3-2（４・５月）'!P428&amp;'別紙様式3-2（４・５月）'!Q428&amp;"から"&amp;O426)</f>
        <v/>
      </c>
      <c r="AG426" s="999" t="str">
        <f>IF(OR(W426="",W426="―"),"",'別紙様式3-2（４・５月）'!O428&amp;'別紙様式3-2（４・５月）'!P428&amp;'別紙様式3-2（４・５月）'!Q428&amp;"から"&amp;W426)</f>
        <v/>
      </c>
    </row>
    <row r="427" spans="1:33" ht="24.9" customHeight="1">
      <c r="A427" s="894">
        <v>414</v>
      </c>
      <c r="B427" s="742" t="str">
        <f>IF(基本情報入力シート!C466="","",基本情報入力シート!C466)</f>
        <v/>
      </c>
      <c r="C427" s="750"/>
      <c r="D427" s="750"/>
      <c r="E427" s="750"/>
      <c r="F427" s="750"/>
      <c r="G427" s="750"/>
      <c r="H427" s="750"/>
      <c r="I427" s="761"/>
      <c r="J427" s="768" t="str">
        <f>IF(基本情報入力シート!M466="","",基本情報入力シート!M466)</f>
        <v/>
      </c>
      <c r="K427" s="768" t="str">
        <f>IF(基本情報入力シート!R466="","",基本情報入力シート!R466)</f>
        <v/>
      </c>
      <c r="L427" s="768" t="str">
        <f>IF(基本情報入力シート!W466="","",基本情報入力シート!W466)</f>
        <v/>
      </c>
      <c r="M427" s="785" t="str">
        <f>IF(基本情報入力シート!X466="","",基本情報入力シート!X466)</f>
        <v/>
      </c>
      <c r="N427" s="797" t="str">
        <f>IF(基本情報入力シート!Y466="","",基本情報入力シート!Y466)</f>
        <v/>
      </c>
      <c r="O427" s="931"/>
      <c r="P427" s="937"/>
      <c r="Q427" s="941"/>
      <c r="R427" s="948" t="str">
        <f>IFERROR(IF(OR('別紙様式3-2（４・５月）'!R429="",'別紙様式3-2（４・５月）'!Z429="ベア加算"),"",P427*VLOOKUP(N427,'【参考】数式用'!$AD$2:$AH$27,MATCH(O427,'【参考】数式用'!$K$4:$N$4,0)+1,0)),"")</f>
        <v/>
      </c>
      <c r="S427" s="951"/>
      <c r="T427" s="955"/>
      <c r="U427" s="960"/>
      <c r="V427" s="965" t="str">
        <f>IFERROR(IF(AND('別紙様式3-2（４・５月）'!O429="",O427&lt;&gt;""),P427,P427*VLOOKUP(AF427,'【参考】数式用4'!$DC$3:$DZ$106,MATCH(N427,'【参考】数式用4'!$DC$2:$DZ$2,0))),"")</f>
        <v/>
      </c>
      <c r="W427" s="972"/>
      <c r="X427" s="937"/>
      <c r="Y427" s="948" t="str">
        <f>IFERROR(IF(OR('別紙様式3-2（４・５月）'!R429="",'別紙様式3-2（４・５月）'!Z429="ベア加算"),"",X427*VLOOKUP(N427,'【参考】数式用'!$AD$2:$AH$27,MATCH(W427,'【参考】数式用'!$K$4:$N$4,0)+1,0)),"")</f>
        <v/>
      </c>
      <c r="Z427" s="948"/>
      <c r="AA427" s="951"/>
      <c r="AB427" s="955"/>
      <c r="AC427" s="996" t="str">
        <f>IFERROR(IF(AND('別紙様式3-2（４・５月）'!O429="",W427&lt;&gt;"",W427&lt;&gt;"―"),X427,X427*VLOOKUP(AG427,'【参考】数式用4'!$DC$3:$DZ$106,MATCH(N427,'【参考】数式用4'!$DC$2:$DZ$2,0))),"")</f>
        <v/>
      </c>
      <c r="AD427" s="998" t="str">
        <f t="shared" si="12"/>
        <v/>
      </c>
      <c r="AE427" s="884" t="str">
        <f t="shared" si="13"/>
        <v/>
      </c>
      <c r="AF427" s="999" t="str">
        <f>IF(O427="","",'別紙様式3-2（４・５月）'!O429&amp;'別紙様式3-2（４・５月）'!P429&amp;'別紙様式3-2（４・５月）'!Q429&amp;"から"&amp;O427)</f>
        <v/>
      </c>
      <c r="AG427" s="999" t="str">
        <f>IF(OR(W427="",W427="―"),"",'別紙様式3-2（４・５月）'!O429&amp;'別紙様式3-2（４・５月）'!P429&amp;'別紙様式3-2（４・５月）'!Q429&amp;"から"&amp;W427)</f>
        <v/>
      </c>
    </row>
    <row r="428" spans="1:33" ht="24.9" customHeight="1">
      <c r="A428" s="894">
        <v>415</v>
      </c>
      <c r="B428" s="742" t="str">
        <f>IF(基本情報入力シート!C467="","",基本情報入力シート!C467)</f>
        <v/>
      </c>
      <c r="C428" s="750"/>
      <c r="D428" s="750"/>
      <c r="E428" s="750"/>
      <c r="F428" s="750"/>
      <c r="G428" s="750"/>
      <c r="H428" s="750"/>
      <c r="I428" s="761"/>
      <c r="J428" s="768" t="str">
        <f>IF(基本情報入力シート!M467="","",基本情報入力シート!M467)</f>
        <v/>
      </c>
      <c r="K428" s="768" t="str">
        <f>IF(基本情報入力シート!R467="","",基本情報入力シート!R467)</f>
        <v/>
      </c>
      <c r="L428" s="768" t="str">
        <f>IF(基本情報入力シート!W467="","",基本情報入力シート!W467)</f>
        <v/>
      </c>
      <c r="M428" s="785" t="str">
        <f>IF(基本情報入力シート!X467="","",基本情報入力シート!X467)</f>
        <v/>
      </c>
      <c r="N428" s="797" t="str">
        <f>IF(基本情報入力シート!Y467="","",基本情報入力シート!Y467)</f>
        <v/>
      </c>
      <c r="O428" s="931"/>
      <c r="P428" s="937"/>
      <c r="Q428" s="941"/>
      <c r="R428" s="948" t="str">
        <f>IFERROR(IF(OR('別紙様式3-2（４・５月）'!R430="",'別紙様式3-2（４・５月）'!Z430="ベア加算"),"",P428*VLOOKUP(N428,'【参考】数式用'!$AD$2:$AH$27,MATCH(O428,'【参考】数式用'!$K$4:$N$4,0)+1,0)),"")</f>
        <v/>
      </c>
      <c r="S428" s="951"/>
      <c r="T428" s="955"/>
      <c r="U428" s="960"/>
      <c r="V428" s="965" t="str">
        <f>IFERROR(IF(AND('別紙様式3-2（４・５月）'!O430="",O428&lt;&gt;""),P428,P428*VLOOKUP(AF428,'【参考】数式用4'!$DC$3:$DZ$106,MATCH(N428,'【参考】数式用4'!$DC$2:$DZ$2,0))),"")</f>
        <v/>
      </c>
      <c r="W428" s="972"/>
      <c r="X428" s="937"/>
      <c r="Y428" s="948" t="str">
        <f>IFERROR(IF(OR('別紙様式3-2（４・５月）'!R430="",'別紙様式3-2（４・５月）'!Z430="ベア加算"),"",X428*VLOOKUP(N428,'【参考】数式用'!$AD$2:$AH$27,MATCH(W428,'【参考】数式用'!$K$4:$N$4,0)+1,0)),"")</f>
        <v/>
      </c>
      <c r="Z428" s="948"/>
      <c r="AA428" s="951"/>
      <c r="AB428" s="955"/>
      <c r="AC428" s="996" t="str">
        <f>IFERROR(IF(AND('別紙様式3-2（４・５月）'!O430="",W428&lt;&gt;"",W428&lt;&gt;"―"),X428,X428*VLOOKUP(AG428,'【参考】数式用4'!$DC$3:$DZ$106,MATCH(N428,'【参考】数式用4'!$DC$2:$DZ$2,0))),"")</f>
        <v/>
      </c>
      <c r="AD428" s="998" t="str">
        <f t="shared" si="12"/>
        <v/>
      </c>
      <c r="AE428" s="884" t="str">
        <f t="shared" si="13"/>
        <v/>
      </c>
      <c r="AF428" s="999" t="str">
        <f>IF(O428="","",'別紙様式3-2（４・５月）'!O430&amp;'別紙様式3-2（４・５月）'!P430&amp;'別紙様式3-2（４・５月）'!Q430&amp;"から"&amp;O428)</f>
        <v/>
      </c>
      <c r="AG428" s="999" t="str">
        <f>IF(OR(W428="",W428="―"),"",'別紙様式3-2（４・５月）'!O430&amp;'別紙様式3-2（４・５月）'!P430&amp;'別紙様式3-2（４・５月）'!Q430&amp;"から"&amp;W428)</f>
        <v/>
      </c>
    </row>
    <row r="429" spans="1:33" ht="24.9" customHeight="1">
      <c r="A429" s="894">
        <v>416</v>
      </c>
      <c r="B429" s="742" t="str">
        <f>IF(基本情報入力シート!C468="","",基本情報入力シート!C468)</f>
        <v/>
      </c>
      <c r="C429" s="750"/>
      <c r="D429" s="750"/>
      <c r="E429" s="750"/>
      <c r="F429" s="750"/>
      <c r="G429" s="750"/>
      <c r="H429" s="750"/>
      <c r="I429" s="761"/>
      <c r="J429" s="768" t="str">
        <f>IF(基本情報入力シート!M468="","",基本情報入力シート!M468)</f>
        <v/>
      </c>
      <c r="K429" s="768" t="str">
        <f>IF(基本情報入力シート!R468="","",基本情報入力シート!R468)</f>
        <v/>
      </c>
      <c r="L429" s="768" t="str">
        <f>IF(基本情報入力シート!W468="","",基本情報入力シート!W468)</f>
        <v/>
      </c>
      <c r="M429" s="785" t="str">
        <f>IF(基本情報入力シート!X468="","",基本情報入力シート!X468)</f>
        <v/>
      </c>
      <c r="N429" s="797" t="str">
        <f>IF(基本情報入力シート!Y468="","",基本情報入力シート!Y468)</f>
        <v/>
      </c>
      <c r="O429" s="931"/>
      <c r="P429" s="937"/>
      <c r="Q429" s="941"/>
      <c r="R429" s="948" t="str">
        <f>IFERROR(IF(OR('別紙様式3-2（４・５月）'!R431="",'別紙様式3-2（４・５月）'!Z431="ベア加算"),"",P429*VLOOKUP(N429,'【参考】数式用'!$AD$2:$AH$27,MATCH(O429,'【参考】数式用'!$K$4:$N$4,0)+1,0)),"")</f>
        <v/>
      </c>
      <c r="S429" s="951"/>
      <c r="T429" s="955"/>
      <c r="U429" s="960"/>
      <c r="V429" s="965" t="str">
        <f>IFERROR(IF(AND('別紙様式3-2（４・５月）'!O431="",O429&lt;&gt;""),P429,P429*VLOOKUP(AF429,'【参考】数式用4'!$DC$3:$DZ$106,MATCH(N429,'【参考】数式用4'!$DC$2:$DZ$2,0))),"")</f>
        <v/>
      </c>
      <c r="W429" s="972"/>
      <c r="X429" s="937"/>
      <c r="Y429" s="948" t="str">
        <f>IFERROR(IF(OR('別紙様式3-2（４・５月）'!R431="",'別紙様式3-2（４・５月）'!Z431="ベア加算"),"",X429*VLOOKUP(N429,'【参考】数式用'!$AD$2:$AH$27,MATCH(W429,'【参考】数式用'!$K$4:$N$4,0)+1,0)),"")</f>
        <v/>
      </c>
      <c r="Z429" s="948"/>
      <c r="AA429" s="951"/>
      <c r="AB429" s="955"/>
      <c r="AC429" s="996" t="str">
        <f>IFERROR(IF(AND('別紙様式3-2（４・５月）'!O431="",W429&lt;&gt;"",W429&lt;&gt;"―"),X429,X429*VLOOKUP(AG429,'【参考】数式用4'!$DC$3:$DZ$106,MATCH(N429,'【参考】数式用4'!$DC$2:$DZ$2,0))),"")</f>
        <v/>
      </c>
      <c r="AD429" s="998" t="str">
        <f t="shared" si="12"/>
        <v/>
      </c>
      <c r="AE429" s="884" t="str">
        <f t="shared" si="13"/>
        <v/>
      </c>
      <c r="AF429" s="999" t="str">
        <f>IF(O429="","",'別紙様式3-2（４・５月）'!O431&amp;'別紙様式3-2（４・５月）'!P431&amp;'別紙様式3-2（４・５月）'!Q431&amp;"から"&amp;O429)</f>
        <v/>
      </c>
      <c r="AG429" s="999" t="str">
        <f>IF(OR(W429="",W429="―"),"",'別紙様式3-2（４・５月）'!O431&amp;'別紙様式3-2（４・５月）'!P431&amp;'別紙様式3-2（４・５月）'!Q431&amp;"から"&amp;W429)</f>
        <v/>
      </c>
    </row>
    <row r="430" spans="1:33" ht="24.9" customHeight="1">
      <c r="A430" s="894">
        <v>417</v>
      </c>
      <c r="B430" s="742" t="str">
        <f>IF(基本情報入力シート!C469="","",基本情報入力シート!C469)</f>
        <v/>
      </c>
      <c r="C430" s="750"/>
      <c r="D430" s="750"/>
      <c r="E430" s="750"/>
      <c r="F430" s="750"/>
      <c r="G430" s="750"/>
      <c r="H430" s="750"/>
      <c r="I430" s="761"/>
      <c r="J430" s="768" t="str">
        <f>IF(基本情報入力シート!M469="","",基本情報入力シート!M469)</f>
        <v/>
      </c>
      <c r="K430" s="768" t="str">
        <f>IF(基本情報入力シート!R469="","",基本情報入力シート!R469)</f>
        <v/>
      </c>
      <c r="L430" s="768" t="str">
        <f>IF(基本情報入力シート!W469="","",基本情報入力シート!W469)</f>
        <v/>
      </c>
      <c r="M430" s="785" t="str">
        <f>IF(基本情報入力シート!X469="","",基本情報入力シート!X469)</f>
        <v/>
      </c>
      <c r="N430" s="797" t="str">
        <f>IF(基本情報入力シート!Y469="","",基本情報入力シート!Y469)</f>
        <v/>
      </c>
      <c r="O430" s="931"/>
      <c r="P430" s="937"/>
      <c r="Q430" s="941"/>
      <c r="R430" s="948" t="str">
        <f>IFERROR(IF(OR('別紙様式3-2（４・５月）'!R432="",'別紙様式3-2（４・５月）'!Z432="ベア加算"),"",P430*VLOOKUP(N430,'【参考】数式用'!$AD$2:$AH$27,MATCH(O430,'【参考】数式用'!$K$4:$N$4,0)+1,0)),"")</f>
        <v/>
      </c>
      <c r="S430" s="951"/>
      <c r="T430" s="955"/>
      <c r="U430" s="960"/>
      <c r="V430" s="965" t="str">
        <f>IFERROR(IF(AND('別紙様式3-2（４・５月）'!O432="",O430&lt;&gt;""),P430,P430*VLOOKUP(AF430,'【参考】数式用4'!$DC$3:$DZ$106,MATCH(N430,'【参考】数式用4'!$DC$2:$DZ$2,0))),"")</f>
        <v/>
      </c>
      <c r="W430" s="972"/>
      <c r="X430" s="937"/>
      <c r="Y430" s="948" t="str">
        <f>IFERROR(IF(OR('別紙様式3-2（４・５月）'!R432="",'別紙様式3-2（４・５月）'!Z432="ベア加算"),"",X430*VLOOKUP(N430,'【参考】数式用'!$AD$2:$AH$27,MATCH(W430,'【参考】数式用'!$K$4:$N$4,0)+1,0)),"")</f>
        <v/>
      </c>
      <c r="Z430" s="948"/>
      <c r="AA430" s="951"/>
      <c r="AB430" s="955"/>
      <c r="AC430" s="996" t="str">
        <f>IFERROR(IF(AND('別紙様式3-2（４・５月）'!O432="",W430&lt;&gt;"",W430&lt;&gt;"―"),X430,X430*VLOOKUP(AG430,'【参考】数式用4'!$DC$3:$DZ$106,MATCH(N430,'【参考】数式用4'!$DC$2:$DZ$2,0))),"")</f>
        <v/>
      </c>
      <c r="AD430" s="998" t="str">
        <f t="shared" si="12"/>
        <v/>
      </c>
      <c r="AE430" s="884" t="str">
        <f t="shared" si="13"/>
        <v/>
      </c>
      <c r="AF430" s="999" t="str">
        <f>IF(O430="","",'別紙様式3-2（４・５月）'!O432&amp;'別紙様式3-2（４・５月）'!P432&amp;'別紙様式3-2（４・５月）'!Q432&amp;"から"&amp;O430)</f>
        <v/>
      </c>
      <c r="AG430" s="999" t="str">
        <f>IF(OR(W430="",W430="―"),"",'別紙様式3-2（４・５月）'!O432&amp;'別紙様式3-2（４・５月）'!P432&amp;'別紙様式3-2（４・５月）'!Q432&amp;"から"&amp;W430)</f>
        <v/>
      </c>
    </row>
    <row r="431" spans="1:33" ht="24.9" customHeight="1">
      <c r="A431" s="894">
        <v>418</v>
      </c>
      <c r="B431" s="742" t="str">
        <f>IF(基本情報入力シート!C470="","",基本情報入力シート!C470)</f>
        <v/>
      </c>
      <c r="C431" s="750"/>
      <c r="D431" s="750"/>
      <c r="E431" s="750"/>
      <c r="F431" s="750"/>
      <c r="G431" s="750"/>
      <c r="H431" s="750"/>
      <c r="I431" s="761"/>
      <c r="J431" s="768" t="str">
        <f>IF(基本情報入力シート!M470="","",基本情報入力シート!M470)</f>
        <v/>
      </c>
      <c r="K431" s="768" t="str">
        <f>IF(基本情報入力シート!R470="","",基本情報入力シート!R470)</f>
        <v/>
      </c>
      <c r="L431" s="768" t="str">
        <f>IF(基本情報入力シート!W470="","",基本情報入力シート!W470)</f>
        <v/>
      </c>
      <c r="M431" s="785" t="str">
        <f>IF(基本情報入力シート!X470="","",基本情報入力シート!X470)</f>
        <v/>
      </c>
      <c r="N431" s="797" t="str">
        <f>IF(基本情報入力シート!Y470="","",基本情報入力シート!Y470)</f>
        <v/>
      </c>
      <c r="O431" s="931"/>
      <c r="P431" s="937"/>
      <c r="Q431" s="941"/>
      <c r="R431" s="948" t="str">
        <f>IFERROR(IF(OR('別紙様式3-2（４・５月）'!R433="",'別紙様式3-2（４・５月）'!Z433="ベア加算"),"",P431*VLOOKUP(N431,'【参考】数式用'!$AD$2:$AH$27,MATCH(O431,'【参考】数式用'!$K$4:$N$4,0)+1,0)),"")</f>
        <v/>
      </c>
      <c r="S431" s="951"/>
      <c r="T431" s="955"/>
      <c r="U431" s="960"/>
      <c r="V431" s="965" t="str">
        <f>IFERROR(IF(AND('別紙様式3-2（４・５月）'!O433="",O431&lt;&gt;""),P431,P431*VLOOKUP(AF431,'【参考】数式用4'!$DC$3:$DZ$106,MATCH(N431,'【参考】数式用4'!$DC$2:$DZ$2,0))),"")</f>
        <v/>
      </c>
      <c r="W431" s="972"/>
      <c r="X431" s="937"/>
      <c r="Y431" s="948" t="str">
        <f>IFERROR(IF(OR('別紙様式3-2（４・５月）'!R433="",'別紙様式3-2（４・５月）'!Z433="ベア加算"),"",X431*VLOOKUP(N431,'【参考】数式用'!$AD$2:$AH$27,MATCH(W431,'【参考】数式用'!$K$4:$N$4,0)+1,0)),"")</f>
        <v/>
      </c>
      <c r="Z431" s="948"/>
      <c r="AA431" s="951"/>
      <c r="AB431" s="955"/>
      <c r="AC431" s="996" t="str">
        <f>IFERROR(IF(AND('別紙様式3-2（４・５月）'!O433="",W431&lt;&gt;"",W431&lt;&gt;"―"),X431,X431*VLOOKUP(AG431,'【参考】数式用4'!$DC$3:$DZ$106,MATCH(N431,'【参考】数式用4'!$DC$2:$DZ$2,0))),"")</f>
        <v/>
      </c>
      <c r="AD431" s="998" t="str">
        <f t="shared" si="12"/>
        <v/>
      </c>
      <c r="AE431" s="884" t="str">
        <f t="shared" si="13"/>
        <v/>
      </c>
      <c r="AF431" s="999" t="str">
        <f>IF(O431="","",'別紙様式3-2（４・５月）'!O433&amp;'別紙様式3-2（４・５月）'!P433&amp;'別紙様式3-2（４・５月）'!Q433&amp;"から"&amp;O431)</f>
        <v/>
      </c>
      <c r="AG431" s="999" t="str">
        <f>IF(OR(W431="",W431="―"),"",'別紙様式3-2（４・５月）'!O433&amp;'別紙様式3-2（４・５月）'!P433&amp;'別紙様式3-2（４・５月）'!Q433&amp;"から"&amp;W431)</f>
        <v/>
      </c>
    </row>
    <row r="432" spans="1:33" ht="24.9" customHeight="1">
      <c r="A432" s="894">
        <v>419</v>
      </c>
      <c r="B432" s="742" t="str">
        <f>IF(基本情報入力シート!C471="","",基本情報入力シート!C471)</f>
        <v/>
      </c>
      <c r="C432" s="750"/>
      <c r="D432" s="750"/>
      <c r="E432" s="750"/>
      <c r="F432" s="750"/>
      <c r="G432" s="750"/>
      <c r="H432" s="750"/>
      <c r="I432" s="761"/>
      <c r="J432" s="768" t="str">
        <f>IF(基本情報入力シート!M471="","",基本情報入力シート!M471)</f>
        <v/>
      </c>
      <c r="K432" s="768" t="str">
        <f>IF(基本情報入力シート!R471="","",基本情報入力シート!R471)</f>
        <v/>
      </c>
      <c r="L432" s="768" t="str">
        <f>IF(基本情報入力シート!W471="","",基本情報入力シート!W471)</f>
        <v/>
      </c>
      <c r="M432" s="785" t="str">
        <f>IF(基本情報入力シート!X471="","",基本情報入力シート!X471)</f>
        <v/>
      </c>
      <c r="N432" s="797" t="str">
        <f>IF(基本情報入力シート!Y471="","",基本情報入力シート!Y471)</f>
        <v/>
      </c>
      <c r="O432" s="931"/>
      <c r="P432" s="937"/>
      <c r="Q432" s="941"/>
      <c r="R432" s="948" t="str">
        <f>IFERROR(IF(OR('別紙様式3-2（４・５月）'!R434="",'別紙様式3-2（４・５月）'!Z434="ベア加算"),"",P432*VLOOKUP(N432,'【参考】数式用'!$AD$2:$AH$27,MATCH(O432,'【参考】数式用'!$K$4:$N$4,0)+1,0)),"")</f>
        <v/>
      </c>
      <c r="S432" s="951"/>
      <c r="T432" s="955"/>
      <c r="U432" s="960"/>
      <c r="V432" s="965" t="str">
        <f>IFERROR(IF(AND('別紙様式3-2（４・５月）'!O434="",O432&lt;&gt;""),P432,P432*VLOOKUP(AF432,'【参考】数式用4'!$DC$3:$DZ$106,MATCH(N432,'【参考】数式用4'!$DC$2:$DZ$2,0))),"")</f>
        <v/>
      </c>
      <c r="W432" s="972"/>
      <c r="X432" s="937"/>
      <c r="Y432" s="948" t="str">
        <f>IFERROR(IF(OR('別紙様式3-2（４・５月）'!R434="",'別紙様式3-2（４・５月）'!Z434="ベア加算"),"",X432*VLOOKUP(N432,'【参考】数式用'!$AD$2:$AH$27,MATCH(W432,'【参考】数式用'!$K$4:$N$4,0)+1,0)),"")</f>
        <v/>
      </c>
      <c r="Z432" s="948"/>
      <c r="AA432" s="951"/>
      <c r="AB432" s="955"/>
      <c r="AC432" s="996" t="str">
        <f>IFERROR(IF(AND('別紙様式3-2（４・５月）'!O434="",W432&lt;&gt;"",W432&lt;&gt;"―"),X432,X432*VLOOKUP(AG432,'【参考】数式用4'!$DC$3:$DZ$106,MATCH(N432,'【参考】数式用4'!$DC$2:$DZ$2,0))),"")</f>
        <v/>
      </c>
      <c r="AD432" s="998" t="str">
        <f t="shared" si="12"/>
        <v/>
      </c>
      <c r="AE432" s="884" t="str">
        <f t="shared" si="13"/>
        <v/>
      </c>
      <c r="AF432" s="999" t="str">
        <f>IF(O432="","",'別紙様式3-2（４・５月）'!O434&amp;'別紙様式3-2（４・５月）'!P434&amp;'別紙様式3-2（４・５月）'!Q434&amp;"から"&amp;O432)</f>
        <v/>
      </c>
      <c r="AG432" s="999" t="str">
        <f>IF(OR(W432="",W432="―"),"",'別紙様式3-2（４・５月）'!O434&amp;'別紙様式3-2（４・５月）'!P434&amp;'別紙様式3-2（４・５月）'!Q434&amp;"から"&amp;W432)</f>
        <v/>
      </c>
    </row>
    <row r="433" spans="1:33" ht="24.9" customHeight="1">
      <c r="A433" s="894">
        <v>420</v>
      </c>
      <c r="B433" s="742" t="str">
        <f>IF(基本情報入力シート!C472="","",基本情報入力シート!C472)</f>
        <v/>
      </c>
      <c r="C433" s="750"/>
      <c r="D433" s="750"/>
      <c r="E433" s="750"/>
      <c r="F433" s="750"/>
      <c r="G433" s="750"/>
      <c r="H433" s="750"/>
      <c r="I433" s="761"/>
      <c r="J433" s="768" t="str">
        <f>IF(基本情報入力シート!M472="","",基本情報入力シート!M472)</f>
        <v/>
      </c>
      <c r="K433" s="768" t="str">
        <f>IF(基本情報入力シート!R472="","",基本情報入力シート!R472)</f>
        <v/>
      </c>
      <c r="L433" s="768" t="str">
        <f>IF(基本情報入力シート!W472="","",基本情報入力シート!W472)</f>
        <v/>
      </c>
      <c r="M433" s="785" t="str">
        <f>IF(基本情報入力シート!X472="","",基本情報入力シート!X472)</f>
        <v/>
      </c>
      <c r="N433" s="797" t="str">
        <f>IF(基本情報入力シート!Y472="","",基本情報入力シート!Y472)</f>
        <v/>
      </c>
      <c r="O433" s="931"/>
      <c r="P433" s="937"/>
      <c r="Q433" s="941"/>
      <c r="R433" s="948" t="str">
        <f>IFERROR(IF(OR('別紙様式3-2（４・５月）'!R435="",'別紙様式3-2（４・５月）'!Z435="ベア加算"),"",P433*VLOOKUP(N433,'【参考】数式用'!$AD$2:$AH$27,MATCH(O433,'【参考】数式用'!$K$4:$N$4,0)+1,0)),"")</f>
        <v/>
      </c>
      <c r="S433" s="951"/>
      <c r="T433" s="955"/>
      <c r="U433" s="960"/>
      <c r="V433" s="965" t="str">
        <f>IFERROR(IF(AND('別紙様式3-2（４・５月）'!O435="",O433&lt;&gt;""),P433,P433*VLOOKUP(AF433,'【参考】数式用4'!$DC$3:$DZ$106,MATCH(N433,'【参考】数式用4'!$DC$2:$DZ$2,0))),"")</f>
        <v/>
      </c>
      <c r="W433" s="972"/>
      <c r="X433" s="937"/>
      <c r="Y433" s="948" t="str">
        <f>IFERROR(IF(OR('別紙様式3-2（４・５月）'!R435="",'別紙様式3-2（４・５月）'!Z435="ベア加算"),"",X433*VLOOKUP(N433,'【参考】数式用'!$AD$2:$AH$27,MATCH(W433,'【参考】数式用'!$K$4:$N$4,0)+1,0)),"")</f>
        <v/>
      </c>
      <c r="Z433" s="948"/>
      <c r="AA433" s="951"/>
      <c r="AB433" s="955"/>
      <c r="AC433" s="996" t="str">
        <f>IFERROR(IF(AND('別紙様式3-2（４・５月）'!O435="",W433&lt;&gt;"",W433&lt;&gt;"―"),X433,X433*VLOOKUP(AG433,'【参考】数式用4'!$DC$3:$DZ$106,MATCH(N433,'【参考】数式用4'!$DC$2:$DZ$2,0))),"")</f>
        <v/>
      </c>
      <c r="AD433" s="998" t="str">
        <f t="shared" si="12"/>
        <v/>
      </c>
      <c r="AE433" s="884" t="str">
        <f t="shared" si="13"/>
        <v/>
      </c>
      <c r="AF433" s="999" t="str">
        <f>IF(O433="","",'別紙様式3-2（４・５月）'!O435&amp;'別紙様式3-2（４・５月）'!P435&amp;'別紙様式3-2（４・５月）'!Q435&amp;"から"&amp;O433)</f>
        <v/>
      </c>
      <c r="AG433" s="999" t="str">
        <f>IF(OR(W433="",W433="―"),"",'別紙様式3-2（４・５月）'!O435&amp;'別紙様式3-2（４・５月）'!P435&amp;'別紙様式3-2（４・５月）'!Q435&amp;"から"&amp;W433)</f>
        <v/>
      </c>
    </row>
    <row r="434" spans="1:33" ht="24.9" customHeight="1">
      <c r="A434" s="894">
        <v>421</v>
      </c>
      <c r="B434" s="742" t="str">
        <f>IF(基本情報入力シート!C473="","",基本情報入力シート!C473)</f>
        <v/>
      </c>
      <c r="C434" s="750"/>
      <c r="D434" s="750"/>
      <c r="E434" s="750"/>
      <c r="F434" s="750"/>
      <c r="G434" s="750"/>
      <c r="H434" s="750"/>
      <c r="I434" s="761"/>
      <c r="J434" s="768" t="str">
        <f>IF(基本情報入力シート!M473="","",基本情報入力シート!M473)</f>
        <v/>
      </c>
      <c r="K434" s="768" t="str">
        <f>IF(基本情報入力シート!R473="","",基本情報入力シート!R473)</f>
        <v/>
      </c>
      <c r="L434" s="768" t="str">
        <f>IF(基本情報入力シート!W473="","",基本情報入力シート!W473)</f>
        <v/>
      </c>
      <c r="M434" s="785" t="str">
        <f>IF(基本情報入力シート!X473="","",基本情報入力シート!X473)</f>
        <v/>
      </c>
      <c r="N434" s="797" t="str">
        <f>IF(基本情報入力シート!Y473="","",基本情報入力シート!Y473)</f>
        <v/>
      </c>
      <c r="O434" s="931"/>
      <c r="P434" s="937"/>
      <c r="Q434" s="941"/>
      <c r="R434" s="948" t="str">
        <f>IFERROR(IF(OR('別紙様式3-2（４・５月）'!R436="",'別紙様式3-2（４・５月）'!Z436="ベア加算"),"",P434*VLOOKUP(N434,'【参考】数式用'!$AD$2:$AH$27,MATCH(O434,'【参考】数式用'!$K$4:$N$4,0)+1,0)),"")</f>
        <v/>
      </c>
      <c r="S434" s="951"/>
      <c r="T434" s="955"/>
      <c r="U434" s="960"/>
      <c r="V434" s="965" t="str">
        <f>IFERROR(IF(AND('別紙様式3-2（４・５月）'!O436="",O434&lt;&gt;""),P434,P434*VLOOKUP(AF434,'【参考】数式用4'!$DC$3:$DZ$106,MATCH(N434,'【参考】数式用4'!$DC$2:$DZ$2,0))),"")</f>
        <v/>
      </c>
      <c r="W434" s="972"/>
      <c r="X434" s="937"/>
      <c r="Y434" s="948" t="str">
        <f>IFERROR(IF(OR('別紙様式3-2（４・５月）'!R436="",'別紙様式3-2（４・５月）'!Z436="ベア加算"),"",X434*VLOOKUP(N434,'【参考】数式用'!$AD$2:$AH$27,MATCH(W434,'【参考】数式用'!$K$4:$N$4,0)+1,0)),"")</f>
        <v/>
      </c>
      <c r="Z434" s="948"/>
      <c r="AA434" s="951"/>
      <c r="AB434" s="955"/>
      <c r="AC434" s="996" t="str">
        <f>IFERROR(IF(AND('別紙様式3-2（４・５月）'!O436="",W434&lt;&gt;"",W434&lt;&gt;"―"),X434,X434*VLOOKUP(AG434,'【参考】数式用4'!$DC$3:$DZ$106,MATCH(N434,'【参考】数式用4'!$DC$2:$DZ$2,0))),"")</f>
        <v/>
      </c>
      <c r="AD434" s="998" t="str">
        <f t="shared" si="12"/>
        <v/>
      </c>
      <c r="AE434" s="884" t="str">
        <f t="shared" si="13"/>
        <v/>
      </c>
      <c r="AF434" s="999" t="str">
        <f>IF(O434="","",'別紙様式3-2（４・５月）'!O436&amp;'別紙様式3-2（４・５月）'!P436&amp;'別紙様式3-2（４・５月）'!Q436&amp;"から"&amp;O434)</f>
        <v/>
      </c>
      <c r="AG434" s="999" t="str">
        <f>IF(OR(W434="",W434="―"),"",'別紙様式3-2（４・５月）'!O436&amp;'別紙様式3-2（４・５月）'!P436&amp;'別紙様式3-2（４・５月）'!Q436&amp;"から"&amp;W434)</f>
        <v/>
      </c>
    </row>
    <row r="435" spans="1:33" ht="24.9" customHeight="1">
      <c r="A435" s="894">
        <v>422</v>
      </c>
      <c r="B435" s="742" t="str">
        <f>IF(基本情報入力シート!C474="","",基本情報入力シート!C474)</f>
        <v/>
      </c>
      <c r="C435" s="750"/>
      <c r="D435" s="750"/>
      <c r="E435" s="750"/>
      <c r="F435" s="750"/>
      <c r="G435" s="750"/>
      <c r="H435" s="750"/>
      <c r="I435" s="761"/>
      <c r="J435" s="768" t="str">
        <f>IF(基本情報入力シート!M474="","",基本情報入力シート!M474)</f>
        <v/>
      </c>
      <c r="K435" s="768" t="str">
        <f>IF(基本情報入力シート!R474="","",基本情報入力シート!R474)</f>
        <v/>
      </c>
      <c r="L435" s="768" t="str">
        <f>IF(基本情報入力シート!W474="","",基本情報入力シート!W474)</f>
        <v/>
      </c>
      <c r="M435" s="785" t="str">
        <f>IF(基本情報入力シート!X474="","",基本情報入力シート!X474)</f>
        <v/>
      </c>
      <c r="N435" s="797" t="str">
        <f>IF(基本情報入力シート!Y474="","",基本情報入力シート!Y474)</f>
        <v/>
      </c>
      <c r="O435" s="931"/>
      <c r="P435" s="937"/>
      <c r="Q435" s="941"/>
      <c r="R435" s="948" t="str">
        <f>IFERROR(IF(OR('別紙様式3-2（４・５月）'!R437="",'別紙様式3-2（４・５月）'!Z437="ベア加算"),"",P435*VLOOKUP(N435,'【参考】数式用'!$AD$2:$AH$27,MATCH(O435,'【参考】数式用'!$K$4:$N$4,0)+1,0)),"")</f>
        <v/>
      </c>
      <c r="S435" s="951"/>
      <c r="T435" s="955"/>
      <c r="U435" s="960"/>
      <c r="V435" s="965" t="str">
        <f>IFERROR(IF(AND('別紙様式3-2（４・５月）'!O437="",O435&lt;&gt;""),P435,P435*VLOOKUP(AF435,'【参考】数式用4'!$DC$3:$DZ$106,MATCH(N435,'【参考】数式用4'!$DC$2:$DZ$2,0))),"")</f>
        <v/>
      </c>
      <c r="W435" s="972"/>
      <c r="X435" s="937"/>
      <c r="Y435" s="948" t="str">
        <f>IFERROR(IF(OR('別紙様式3-2（４・５月）'!R437="",'別紙様式3-2（４・５月）'!Z437="ベア加算"),"",X435*VLOOKUP(N435,'【参考】数式用'!$AD$2:$AH$27,MATCH(W435,'【参考】数式用'!$K$4:$N$4,0)+1,0)),"")</f>
        <v/>
      </c>
      <c r="Z435" s="948"/>
      <c r="AA435" s="951"/>
      <c r="AB435" s="955"/>
      <c r="AC435" s="996" t="str">
        <f>IFERROR(IF(AND('別紙様式3-2（４・５月）'!O437="",W435&lt;&gt;"",W435&lt;&gt;"―"),X435,X435*VLOOKUP(AG435,'【参考】数式用4'!$DC$3:$DZ$106,MATCH(N435,'【参考】数式用4'!$DC$2:$DZ$2,0))),"")</f>
        <v/>
      </c>
      <c r="AD435" s="998" t="str">
        <f t="shared" si="12"/>
        <v/>
      </c>
      <c r="AE435" s="884" t="str">
        <f t="shared" si="13"/>
        <v/>
      </c>
      <c r="AF435" s="999" t="str">
        <f>IF(O435="","",'別紙様式3-2（４・５月）'!O437&amp;'別紙様式3-2（４・５月）'!P437&amp;'別紙様式3-2（４・５月）'!Q437&amp;"から"&amp;O435)</f>
        <v/>
      </c>
      <c r="AG435" s="999" t="str">
        <f>IF(OR(W435="",W435="―"),"",'別紙様式3-2（４・５月）'!O437&amp;'別紙様式3-2（４・５月）'!P437&amp;'別紙様式3-2（４・５月）'!Q437&amp;"から"&amp;W435)</f>
        <v/>
      </c>
    </row>
    <row r="436" spans="1:33" ht="24.9" customHeight="1">
      <c r="A436" s="894">
        <v>423</v>
      </c>
      <c r="B436" s="742" t="str">
        <f>IF(基本情報入力シート!C475="","",基本情報入力シート!C475)</f>
        <v/>
      </c>
      <c r="C436" s="750"/>
      <c r="D436" s="750"/>
      <c r="E436" s="750"/>
      <c r="F436" s="750"/>
      <c r="G436" s="750"/>
      <c r="H436" s="750"/>
      <c r="I436" s="761"/>
      <c r="J436" s="768" t="str">
        <f>IF(基本情報入力シート!M475="","",基本情報入力シート!M475)</f>
        <v/>
      </c>
      <c r="K436" s="768" t="str">
        <f>IF(基本情報入力シート!R475="","",基本情報入力シート!R475)</f>
        <v/>
      </c>
      <c r="L436" s="768" t="str">
        <f>IF(基本情報入力シート!W475="","",基本情報入力シート!W475)</f>
        <v/>
      </c>
      <c r="M436" s="785" t="str">
        <f>IF(基本情報入力シート!X475="","",基本情報入力シート!X475)</f>
        <v/>
      </c>
      <c r="N436" s="797" t="str">
        <f>IF(基本情報入力シート!Y475="","",基本情報入力シート!Y475)</f>
        <v/>
      </c>
      <c r="O436" s="931"/>
      <c r="P436" s="937"/>
      <c r="Q436" s="941"/>
      <c r="R436" s="948" t="str">
        <f>IFERROR(IF(OR('別紙様式3-2（４・５月）'!R438="",'別紙様式3-2（４・５月）'!Z438="ベア加算"),"",P436*VLOOKUP(N436,'【参考】数式用'!$AD$2:$AH$27,MATCH(O436,'【参考】数式用'!$K$4:$N$4,0)+1,0)),"")</f>
        <v/>
      </c>
      <c r="S436" s="951"/>
      <c r="T436" s="955"/>
      <c r="U436" s="960"/>
      <c r="V436" s="965" t="str">
        <f>IFERROR(IF(AND('別紙様式3-2（４・５月）'!O438="",O436&lt;&gt;""),P436,P436*VLOOKUP(AF436,'【参考】数式用4'!$DC$3:$DZ$106,MATCH(N436,'【参考】数式用4'!$DC$2:$DZ$2,0))),"")</f>
        <v/>
      </c>
      <c r="W436" s="972"/>
      <c r="X436" s="937"/>
      <c r="Y436" s="948" t="str">
        <f>IFERROR(IF(OR('別紙様式3-2（４・５月）'!R438="",'別紙様式3-2（４・５月）'!Z438="ベア加算"),"",X436*VLOOKUP(N436,'【参考】数式用'!$AD$2:$AH$27,MATCH(W436,'【参考】数式用'!$K$4:$N$4,0)+1,0)),"")</f>
        <v/>
      </c>
      <c r="Z436" s="948"/>
      <c r="AA436" s="951"/>
      <c r="AB436" s="955"/>
      <c r="AC436" s="996" t="str">
        <f>IFERROR(IF(AND('別紙様式3-2（４・５月）'!O438="",W436&lt;&gt;"",W436&lt;&gt;"―"),X436,X436*VLOOKUP(AG436,'【参考】数式用4'!$DC$3:$DZ$106,MATCH(N436,'【参考】数式用4'!$DC$2:$DZ$2,0))),"")</f>
        <v/>
      </c>
      <c r="AD436" s="998" t="str">
        <f t="shared" si="12"/>
        <v/>
      </c>
      <c r="AE436" s="884" t="str">
        <f t="shared" si="13"/>
        <v/>
      </c>
      <c r="AF436" s="999" t="str">
        <f>IF(O436="","",'別紙様式3-2（４・５月）'!O438&amp;'別紙様式3-2（４・５月）'!P438&amp;'別紙様式3-2（４・５月）'!Q438&amp;"から"&amp;O436)</f>
        <v/>
      </c>
      <c r="AG436" s="999" t="str">
        <f>IF(OR(W436="",W436="―"),"",'別紙様式3-2（４・５月）'!O438&amp;'別紙様式3-2（４・５月）'!P438&amp;'別紙様式3-2（４・５月）'!Q438&amp;"から"&amp;W436)</f>
        <v/>
      </c>
    </row>
    <row r="437" spans="1:33" ht="24.9" customHeight="1">
      <c r="A437" s="894">
        <v>424</v>
      </c>
      <c r="B437" s="742" t="str">
        <f>IF(基本情報入力シート!C476="","",基本情報入力シート!C476)</f>
        <v/>
      </c>
      <c r="C437" s="750"/>
      <c r="D437" s="750"/>
      <c r="E437" s="750"/>
      <c r="F437" s="750"/>
      <c r="G437" s="750"/>
      <c r="H437" s="750"/>
      <c r="I437" s="761"/>
      <c r="J437" s="768" t="str">
        <f>IF(基本情報入力シート!M476="","",基本情報入力シート!M476)</f>
        <v/>
      </c>
      <c r="K437" s="768" t="str">
        <f>IF(基本情報入力シート!R476="","",基本情報入力シート!R476)</f>
        <v/>
      </c>
      <c r="L437" s="768" t="str">
        <f>IF(基本情報入力シート!W476="","",基本情報入力シート!W476)</f>
        <v/>
      </c>
      <c r="M437" s="785" t="str">
        <f>IF(基本情報入力シート!X476="","",基本情報入力シート!X476)</f>
        <v/>
      </c>
      <c r="N437" s="797" t="str">
        <f>IF(基本情報入力シート!Y476="","",基本情報入力シート!Y476)</f>
        <v/>
      </c>
      <c r="O437" s="931"/>
      <c r="P437" s="937"/>
      <c r="Q437" s="941"/>
      <c r="R437" s="948" t="str">
        <f>IFERROR(IF(OR('別紙様式3-2（４・５月）'!R439="",'別紙様式3-2（４・５月）'!Z439="ベア加算"),"",P437*VLOOKUP(N437,'【参考】数式用'!$AD$2:$AH$27,MATCH(O437,'【参考】数式用'!$K$4:$N$4,0)+1,0)),"")</f>
        <v/>
      </c>
      <c r="S437" s="951"/>
      <c r="T437" s="955"/>
      <c r="U437" s="960"/>
      <c r="V437" s="965" t="str">
        <f>IFERROR(IF(AND('別紙様式3-2（４・５月）'!O439="",O437&lt;&gt;""),P437,P437*VLOOKUP(AF437,'【参考】数式用4'!$DC$3:$DZ$106,MATCH(N437,'【参考】数式用4'!$DC$2:$DZ$2,0))),"")</f>
        <v/>
      </c>
      <c r="W437" s="972"/>
      <c r="X437" s="937"/>
      <c r="Y437" s="948" t="str">
        <f>IFERROR(IF(OR('別紙様式3-2（４・５月）'!R439="",'別紙様式3-2（４・５月）'!Z439="ベア加算"),"",X437*VLOOKUP(N437,'【参考】数式用'!$AD$2:$AH$27,MATCH(W437,'【参考】数式用'!$K$4:$N$4,0)+1,0)),"")</f>
        <v/>
      </c>
      <c r="Z437" s="948"/>
      <c r="AA437" s="951"/>
      <c r="AB437" s="955"/>
      <c r="AC437" s="996" t="str">
        <f>IFERROR(IF(AND('別紙様式3-2（４・５月）'!O439="",W437&lt;&gt;"",W437&lt;&gt;"―"),X437,X437*VLOOKUP(AG437,'【参考】数式用4'!$DC$3:$DZ$106,MATCH(N437,'【参考】数式用4'!$DC$2:$DZ$2,0))),"")</f>
        <v/>
      </c>
      <c r="AD437" s="998" t="str">
        <f t="shared" si="12"/>
        <v/>
      </c>
      <c r="AE437" s="884" t="str">
        <f t="shared" si="13"/>
        <v/>
      </c>
      <c r="AF437" s="999" t="str">
        <f>IF(O437="","",'別紙様式3-2（４・５月）'!O439&amp;'別紙様式3-2（４・５月）'!P439&amp;'別紙様式3-2（４・５月）'!Q439&amp;"から"&amp;O437)</f>
        <v/>
      </c>
      <c r="AG437" s="999" t="str">
        <f>IF(OR(W437="",W437="―"),"",'別紙様式3-2（４・５月）'!O439&amp;'別紙様式3-2（４・５月）'!P439&amp;'別紙様式3-2（４・５月）'!Q439&amp;"から"&amp;W437)</f>
        <v/>
      </c>
    </row>
    <row r="438" spans="1:33" ht="24.9" customHeight="1">
      <c r="A438" s="894">
        <v>425</v>
      </c>
      <c r="B438" s="742" t="str">
        <f>IF(基本情報入力シート!C477="","",基本情報入力シート!C477)</f>
        <v/>
      </c>
      <c r="C438" s="750"/>
      <c r="D438" s="750"/>
      <c r="E438" s="750"/>
      <c r="F438" s="750"/>
      <c r="G438" s="750"/>
      <c r="H438" s="750"/>
      <c r="I438" s="761"/>
      <c r="J438" s="768" t="str">
        <f>IF(基本情報入力シート!M477="","",基本情報入力シート!M477)</f>
        <v/>
      </c>
      <c r="K438" s="768" t="str">
        <f>IF(基本情報入力シート!R477="","",基本情報入力シート!R477)</f>
        <v/>
      </c>
      <c r="L438" s="768" t="str">
        <f>IF(基本情報入力シート!W477="","",基本情報入力シート!W477)</f>
        <v/>
      </c>
      <c r="M438" s="785" t="str">
        <f>IF(基本情報入力シート!X477="","",基本情報入力シート!X477)</f>
        <v/>
      </c>
      <c r="N438" s="797" t="str">
        <f>IF(基本情報入力シート!Y477="","",基本情報入力シート!Y477)</f>
        <v/>
      </c>
      <c r="O438" s="931"/>
      <c r="P438" s="937"/>
      <c r="Q438" s="941"/>
      <c r="R438" s="948" t="str">
        <f>IFERROR(IF(OR('別紙様式3-2（４・５月）'!R440="",'別紙様式3-2（４・５月）'!Z440="ベア加算"),"",P438*VLOOKUP(N438,'【参考】数式用'!$AD$2:$AH$27,MATCH(O438,'【参考】数式用'!$K$4:$N$4,0)+1,0)),"")</f>
        <v/>
      </c>
      <c r="S438" s="951"/>
      <c r="T438" s="955"/>
      <c r="U438" s="960"/>
      <c r="V438" s="965" t="str">
        <f>IFERROR(IF(AND('別紙様式3-2（４・５月）'!O440="",O438&lt;&gt;""),P438,P438*VLOOKUP(AF438,'【参考】数式用4'!$DC$3:$DZ$106,MATCH(N438,'【参考】数式用4'!$DC$2:$DZ$2,0))),"")</f>
        <v/>
      </c>
      <c r="W438" s="972"/>
      <c r="X438" s="937"/>
      <c r="Y438" s="948" t="str">
        <f>IFERROR(IF(OR('別紙様式3-2（４・５月）'!R440="",'別紙様式3-2（４・５月）'!Z440="ベア加算"),"",X438*VLOOKUP(N438,'【参考】数式用'!$AD$2:$AH$27,MATCH(W438,'【参考】数式用'!$K$4:$N$4,0)+1,0)),"")</f>
        <v/>
      </c>
      <c r="Z438" s="948"/>
      <c r="AA438" s="951"/>
      <c r="AB438" s="955"/>
      <c r="AC438" s="996" t="str">
        <f>IFERROR(IF(AND('別紙様式3-2（４・５月）'!O440="",W438&lt;&gt;"",W438&lt;&gt;"―"),X438,X438*VLOOKUP(AG438,'【参考】数式用4'!$DC$3:$DZ$106,MATCH(N438,'【参考】数式用4'!$DC$2:$DZ$2,0))),"")</f>
        <v/>
      </c>
      <c r="AD438" s="998" t="str">
        <f t="shared" si="12"/>
        <v/>
      </c>
      <c r="AE438" s="884" t="str">
        <f t="shared" si="13"/>
        <v/>
      </c>
      <c r="AF438" s="999" t="str">
        <f>IF(O438="","",'別紙様式3-2（４・５月）'!O440&amp;'別紙様式3-2（４・５月）'!P440&amp;'別紙様式3-2（４・５月）'!Q440&amp;"から"&amp;O438)</f>
        <v/>
      </c>
      <c r="AG438" s="999" t="str">
        <f>IF(OR(W438="",W438="―"),"",'別紙様式3-2（４・５月）'!O440&amp;'別紙様式3-2（４・５月）'!P440&amp;'別紙様式3-2（４・５月）'!Q440&amp;"から"&amp;W438)</f>
        <v/>
      </c>
    </row>
    <row r="439" spans="1:33" ht="24.9" customHeight="1">
      <c r="A439" s="894">
        <v>426</v>
      </c>
      <c r="B439" s="742" t="str">
        <f>IF(基本情報入力シート!C478="","",基本情報入力シート!C478)</f>
        <v/>
      </c>
      <c r="C439" s="750"/>
      <c r="D439" s="750"/>
      <c r="E439" s="750"/>
      <c r="F439" s="750"/>
      <c r="G439" s="750"/>
      <c r="H439" s="750"/>
      <c r="I439" s="761"/>
      <c r="J439" s="768" t="str">
        <f>IF(基本情報入力シート!M478="","",基本情報入力シート!M478)</f>
        <v/>
      </c>
      <c r="K439" s="768" t="str">
        <f>IF(基本情報入力シート!R478="","",基本情報入力シート!R478)</f>
        <v/>
      </c>
      <c r="L439" s="768" t="str">
        <f>IF(基本情報入力シート!W478="","",基本情報入力シート!W478)</f>
        <v/>
      </c>
      <c r="M439" s="785" t="str">
        <f>IF(基本情報入力シート!X478="","",基本情報入力シート!X478)</f>
        <v/>
      </c>
      <c r="N439" s="797" t="str">
        <f>IF(基本情報入力シート!Y478="","",基本情報入力シート!Y478)</f>
        <v/>
      </c>
      <c r="O439" s="931"/>
      <c r="P439" s="937"/>
      <c r="Q439" s="941"/>
      <c r="R439" s="948" t="str">
        <f>IFERROR(IF(OR('別紙様式3-2（４・５月）'!R441="",'別紙様式3-2（４・５月）'!Z441="ベア加算"),"",P439*VLOOKUP(N439,'【参考】数式用'!$AD$2:$AH$27,MATCH(O439,'【参考】数式用'!$K$4:$N$4,0)+1,0)),"")</f>
        <v/>
      </c>
      <c r="S439" s="951"/>
      <c r="T439" s="955"/>
      <c r="U439" s="960"/>
      <c r="V439" s="965" t="str">
        <f>IFERROR(IF(AND('別紙様式3-2（４・５月）'!O441="",O439&lt;&gt;""),P439,P439*VLOOKUP(AF439,'【参考】数式用4'!$DC$3:$DZ$106,MATCH(N439,'【参考】数式用4'!$DC$2:$DZ$2,0))),"")</f>
        <v/>
      </c>
      <c r="W439" s="972"/>
      <c r="X439" s="937"/>
      <c r="Y439" s="948" t="str">
        <f>IFERROR(IF(OR('別紙様式3-2（４・５月）'!R441="",'別紙様式3-2（４・５月）'!Z441="ベア加算"),"",X439*VLOOKUP(N439,'【参考】数式用'!$AD$2:$AH$27,MATCH(W439,'【参考】数式用'!$K$4:$N$4,0)+1,0)),"")</f>
        <v/>
      </c>
      <c r="Z439" s="948"/>
      <c r="AA439" s="951"/>
      <c r="AB439" s="955"/>
      <c r="AC439" s="996" t="str">
        <f>IFERROR(IF(AND('別紙様式3-2（４・５月）'!O441="",W439&lt;&gt;"",W439&lt;&gt;"―"),X439,X439*VLOOKUP(AG439,'【参考】数式用4'!$DC$3:$DZ$106,MATCH(N439,'【参考】数式用4'!$DC$2:$DZ$2,0))),"")</f>
        <v/>
      </c>
      <c r="AD439" s="998" t="str">
        <f t="shared" si="12"/>
        <v/>
      </c>
      <c r="AE439" s="884" t="str">
        <f t="shared" si="13"/>
        <v/>
      </c>
      <c r="AF439" s="999" t="str">
        <f>IF(O439="","",'別紙様式3-2（４・５月）'!O441&amp;'別紙様式3-2（４・５月）'!P441&amp;'別紙様式3-2（４・５月）'!Q441&amp;"から"&amp;O439)</f>
        <v/>
      </c>
      <c r="AG439" s="999" t="str">
        <f>IF(OR(W439="",W439="―"),"",'別紙様式3-2（４・５月）'!O441&amp;'別紙様式3-2（４・５月）'!P441&amp;'別紙様式3-2（４・５月）'!Q441&amp;"から"&amp;W439)</f>
        <v/>
      </c>
    </row>
    <row r="440" spans="1:33" ht="24.9" customHeight="1">
      <c r="A440" s="894">
        <v>427</v>
      </c>
      <c r="B440" s="742" t="str">
        <f>IF(基本情報入力シート!C479="","",基本情報入力シート!C479)</f>
        <v/>
      </c>
      <c r="C440" s="750"/>
      <c r="D440" s="750"/>
      <c r="E440" s="750"/>
      <c r="F440" s="750"/>
      <c r="G440" s="750"/>
      <c r="H440" s="750"/>
      <c r="I440" s="761"/>
      <c r="J440" s="768" t="str">
        <f>IF(基本情報入力シート!M479="","",基本情報入力シート!M479)</f>
        <v/>
      </c>
      <c r="K440" s="768" t="str">
        <f>IF(基本情報入力シート!R479="","",基本情報入力シート!R479)</f>
        <v/>
      </c>
      <c r="L440" s="768" t="str">
        <f>IF(基本情報入力シート!W479="","",基本情報入力シート!W479)</f>
        <v/>
      </c>
      <c r="M440" s="785" t="str">
        <f>IF(基本情報入力シート!X479="","",基本情報入力シート!X479)</f>
        <v/>
      </c>
      <c r="N440" s="797" t="str">
        <f>IF(基本情報入力シート!Y479="","",基本情報入力シート!Y479)</f>
        <v/>
      </c>
      <c r="O440" s="931"/>
      <c r="P440" s="937"/>
      <c r="Q440" s="941"/>
      <c r="R440" s="948" t="str">
        <f>IFERROR(IF(OR('別紙様式3-2（４・５月）'!R442="",'別紙様式3-2（４・５月）'!Z442="ベア加算"),"",P440*VLOOKUP(N440,'【参考】数式用'!$AD$2:$AH$27,MATCH(O440,'【参考】数式用'!$K$4:$N$4,0)+1,0)),"")</f>
        <v/>
      </c>
      <c r="S440" s="951"/>
      <c r="T440" s="955"/>
      <c r="U440" s="960"/>
      <c r="V440" s="965" t="str">
        <f>IFERROR(IF(AND('別紙様式3-2（４・５月）'!O442="",O440&lt;&gt;""),P440,P440*VLOOKUP(AF440,'【参考】数式用4'!$DC$3:$DZ$106,MATCH(N440,'【参考】数式用4'!$DC$2:$DZ$2,0))),"")</f>
        <v/>
      </c>
      <c r="W440" s="972"/>
      <c r="X440" s="937"/>
      <c r="Y440" s="948" t="str">
        <f>IFERROR(IF(OR('別紙様式3-2（４・５月）'!R442="",'別紙様式3-2（４・５月）'!Z442="ベア加算"),"",X440*VLOOKUP(N440,'【参考】数式用'!$AD$2:$AH$27,MATCH(W440,'【参考】数式用'!$K$4:$N$4,0)+1,0)),"")</f>
        <v/>
      </c>
      <c r="Z440" s="948"/>
      <c r="AA440" s="951"/>
      <c r="AB440" s="955"/>
      <c r="AC440" s="996" t="str">
        <f>IFERROR(IF(AND('別紙様式3-2（４・５月）'!O442="",W440&lt;&gt;"",W440&lt;&gt;"―"),X440,X440*VLOOKUP(AG440,'【参考】数式用4'!$DC$3:$DZ$106,MATCH(N440,'【参考】数式用4'!$DC$2:$DZ$2,0))),"")</f>
        <v/>
      </c>
      <c r="AD440" s="998" t="str">
        <f t="shared" si="12"/>
        <v/>
      </c>
      <c r="AE440" s="884" t="str">
        <f t="shared" si="13"/>
        <v/>
      </c>
      <c r="AF440" s="999" t="str">
        <f>IF(O440="","",'別紙様式3-2（４・５月）'!O442&amp;'別紙様式3-2（４・５月）'!P442&amp;'別紙様式3-2（４・５月）'!Q442&amp;"から"&amp;O440)</f>
        <v/>
      </c>
      <c r="AG440" s="999" t="str">
        <f>IF(OR(W440="",W440="―"),"",'別紙様式3-2（４・５月）'!O442&amp;'別紙様式3-2（４・５月）'!P442&amp;'別紙様式3-2（４・５月）'!Q442&amp;"から"&amp;W440)</f>
        <v/>
      </c>
    </row>
    <row r="441" spans="1:33" ht="24.9" customHeight="1">
      <c r="A441" s="894">
        <v>428</v>
      </c>
      <c r="B441" s="742" t="str">
        <f>IF(基本情報入力シート!C480="","",基本情報入力シート!C480)</f>
        <v/>
      </c>
      <c r="C441" s="750"/>
      <c r="D441" s="750"/>
      <c r="E441" s="750"/>
      <c r="F441" s="750"/>
      <c r="G441" s="750"/>
      <c r="H441" s="750"/>
      <c r="I441" s="761"/>
      <c r="J441" s="768" t="str">
        <f>IF(基本情報入力シート!M480="","",基本情報入力シート!M480)</f>
        <v/>
      </c>
      <c r="K441" s="768" t="str">
        <f>IF(基本情報入力シート!R480="","",基本情報入力シート!R480)</f>
        <v/>
      </c>
      <c r="L441" s="768" t="str">
        <f>IF(基本情報入力シート!W480="","",基本情報入力シート!W480)</f>
        <v/>
      </c>
      <c r="M441" s="785" t="str">
        <f>IF(基本情報入力シート!X480="","",基本情報入力シート!X480)</f>
        <v/>
      </c>
      <c r="N441" s="797" t="str">
        <f>IF(基本情報入力シート!Y480="","",基本情報入力シート!Y480)</f>
        <v/>
      </c>
      <c r="O441" s="931"/>
      <c r="P441" s="937"/>
      <c r="Q441" s="941"/>
      <c r="R441" s="948" t="str">
        <f>IFERROR(IF(OR('別紙様式3-2（４・５月）'!R443="",'別紙様式3-2（４・５月）'!Z443="ベア加算"),"",P441*VLOOKUP(N441,'【参考】数式用'!$AD$2:$AH$27,MATCH(O441,'【参考】数式用'!$K$4:$N$4,0)+1,0)),"")</f>
        <v/>
      </c>
      <c r="S441" s="951"/>
      <c r="T441" s="955"/>
      <c r="U441" s="960"/>
      <c r="V441" s="965" t="str">
        <f>IFERROR(IF(AND('別紙様式3-2（４・５月）'!O443="",O441&lt;&gt;""),P441,P441*VLOOKUP(AF441,'【参考】数式用4'!$DC$3:$DZ$106,MATCH(N441,'【参考】数式用4'!$DC$2:$DZ$2,0))),"")</f>
        <v/>
      </c>
      <c r="W441" s="972"/>
      <c r="X441" s="937"/>
      <c r="Y441" s="948" t="str">
        <f>IFERROR(IF(OR('別紙様式3-2（４・５月）'!R443="",'別紙様式3-2（４・５月）'!Z443="ベア加算"),"",X441*VLOOKUP(N441,'【参考】数式用'!$AD$2:$AH$27,MATCH(W441,'【参考】数式用'!$K$4:$N$4,0)+1,0)),"")</f>
        <v/>
      </c>
      <c r="Z441" s="948"/>
      <c r="AA441" s="951"/>
      <c r="AB441" s="955"/>
      <c r="AC441" s="996" t="str">
        <f>IFERROR(IF(AND('別紙様式3-2（４・５月）'!O443="",W441&lt;&gt;"",W441&lt;&gt;"―"),X441,X441*VLOOKUP(AG441,'【参考】数式用4'!$DC$3:$DZ$106,MATCH(N441,'【参考】数式用4'!$DC$2:$DZ$2,0))),"")</f>
        <v/>
      </c>
      <c r="AD441" s="998" t="str">
        <f t="shared" si="12"/>
        <v/>
      </c>
      <c r="AE441" s="884" t="str">
        <f t="shared" si="13"/>
        <v/>
      </c>
      <c r="AF441" s="999" t="str">
        <f>IF(O441="","",'別紙様式3-2（４・５月）'!O443&amp;'別紙様式3-2（４・５月）'!P443&amp;'別紙様式3-2（４・５月）'!Q443&amp;"から"&amp;O441)</f>
        <v/>
      </c>
      <c r="AG441" s="999" t="str">
        <f>IF(OR(W441="",W441="―"),"",'別紙様式3-2（４・５月）'!O443&amp;'別紙様式3-2（４・５月）'!P443&amp;'別紙様式3-2（４・５月）'!Q443&amp;"から"&amp;W441)</f>
        <v/>
      </c>
    </row>
    <row r="442" spans="1:33" ht="24.9" customHeight="1">
      <c r="A442" s="894">
        <v>429</v>
      </c>
      <c r="B442" s="742" t="str">
        <f>IF(基本情報入力シート!C481="","",基本情報入力シート!C481)</f>
        <v/>
      </c>
      <c r="C442" s="750"/>
      <c r="D442" s="750"/>
      <c r="E442" s="750"/>
      <c r="F442" s="750"/>
      <c r="G442" s="750"/>
      <c r="H442" s="750"/>
      <c r="I442" s="761"/>
      <c r="J442" s="768" t="str">
        <f>IF(基本情報入力シート!M481="","",基本情報入力シート!M481)</f>
        <v/>
      </c>
      <c r="K442" s="768" t="str">
        <f>IF(基本情報入力シート!R481="","",基本情報入力シート!R481)</f>
        <v/>
      </c>
      <c r="L442" s="768" t="str">
        <f>IF(基本情報入力シート!W481="","",基本情報入力シート!W481)</f>
        <v/>
      </c>
      <c r="M442" s="785" t="str">
        <f>IF(基本情報入力シート!X481="","",基本情報入力シート!X481)</f>
        <v/>
      </c>
      <c r="N442" s="797" t="str">
        <f>IF(基本情報入力シート!Y481="","",基本情報入力シート!Y481)</f>
        <v/>
      </c>
      <c r="O442" s="931"/>
      <c r="P442" s="937"/>
      <c r="Q442" s="941"/>
      <c r="R442" s="948" t="str">
        <f>IFERROR(IF(OR('別紙様式3-2（４・５月）'!R444="",'別紙様式3-2（４・５月）'!Z444="ベア加算"),"",P442*VLOOKUP(N442,'【参考】数式用'!$AD$2:$AH$27,MATCH(O442,'【参考】数式用'!$K$4:$N$4,0)+1,0)),"")</f>
        <v/>
      </c>
      <c r="S442" s="951"/>
      <c r="T442" s="955"/>
      <c r="U442" s="960"/>
      <c r="V442" s="965" t="str">
        <f>IFERROR(IF(AND('別紙様式3-2（４・５月）'!O444="",O442&lt;&gt;""),P442,P442*VLOOKUP(AF442,'【参考】数式用4'!$DC$3:$DZ$106,MATCH(N442,'【参考】数式用4'!$DC$2:$DZ$2,0))),"")</f>
        <v/>
      </c>
      <c r="W442" s="972"/>
      <c r="X442" s="937"/>
      <c r="Y442" s="948" t="str">
        <f>IFERROR(IF(OR('別紙様式3-2（４・５月）'!R444="",'別紙様式3-2（４・５月）'!Z444="ベア加算"),"",X442*VLOOKUP(N442,'【参考】数式用'!$AD$2:$AH$27,MATCH(W442,'【参考】数式用'!$K$4:$N$4,0)+1,0)),"")</f>
        <v/>
      </c>
      <c r="Z442" s="948"/>
      <c r="AA442" s="951"/>
      <c r="AB442" s="955"/>
      <c r="AC442" s="996" t="str">
        <f>IFERROR(IF(AND('別紙様式3-2（４・５月）'!O444="",W442&lt;&gt;"",W442&lt;&gt;"―"),X442,X442*VLOOKUP(AG442,'【参考】数式用4'!$DC$3:$DZ$106,MATCH(N442,'【参考】数式用4'!$DC$2:$DZ$2,0))),"")</f>
        <v/>
      </c>
      <c r="AD442" s="998" t="str">
        <f t="shared" si="12"/>
        <v/>
      </c>
      <c r="AE442" s="884" t="str">
        <f t="shared" si="13"/>
        <v/>
      </c>
      <c r="AF442" s="999" t="str">
        <f>IF(O442="","",'別紙様式3-2（４・５月）'!O444&amp;'別紙様式3-2（４・５月）'!P444&amp;'別紙様式3-2（４・５月）'!Q444&amp;"から"&amp;O442)</f>
        <v/>
      </c>
      <c r="AG442" s="999" t="str">
        <f>IF(OR(W442="",W442="―"),"",'別紙様式3-2（４・５月）'!O444&amp;'別紙様式3-2（４・５月）'!P444&amp;'別紙様式3-2（４・５月）'!Q444&amp;"から"&amp;W442)</f>
        <v/>
      </c>
    </row>
    <row r="443" spans="1:33" ht="24.9" customHeight="1">
      <c r="A443" s="894">
        <v>430</v>
      </c>
      <c r="B443" s="742" t="str">
        <f>IF(基本情報入力シート!C482="","",基本情報入力シート!C482)</f>
        <v/>
      </c>
      <c r="C443" s="750"/>
      <c r="D443" s="750"/>
      <c r="E443" s="750"/>
      <c r="F443" s="750"/>
      <c r="G443" s="750"/>
      <c r="H443" s="750"/>
      <c r="I443" s="761"/>
      <c r="J443" s="768" t="str">
        <f>IF(基本情報入力シート!M482="","",基本情報入力シート!M482)</f>
        <v/>
      </c>
      <c r="K443" s="768" t="str">
        <f>IF(基本情報入力シート!R482="","",基本情報入力シート!R482)</f>
        <v/>
      </c>
      <c r="L443" s="768" t="str">
        <f>IF(基本情報入力シート!W482="","",基本情報入力シート!W482)</f>
        <v/>
      </c>
      <c r="M443" s="785" t="str">
        <f>IF(基本情報入力シート!X482="","",基本情報入力シート!X482)</f>
        <v/>
      </c>
      <c r="N443" s="797" t="str">
        <f>IF(基本情報入力シート!Y482="","",基本情報入力シート!Y482)</f>
        <v/>
      </c>
      <c r="O443" s="931"/>
      <c r="P443" s="937"/>
      <c r="Q443" s="941"/>
      <c r="R443" s="948" t="str">
        <f>IFERROR(IF(OR('別紙様式3-2（４・５月）'!R445="",'別紙様式3-2（４・５月）'!Z445="ベア加算"),"",P443*VLOOKUP(N443,'【参考】数式用'!$AD$2:$AH$27,MATCH(O443,'【参考】数式用'!$K$4:$N$4,0)+1,0)),"")</f>
        <v/>
      </c>
      <c r="S443" s="951"/>
      <c r="T443" s="955"/>
      <c r="U443" s="960"/>
      <c r="V443" s="965" t="str">
        <f>IFERROR(IF(AND('別紙様式3-2（４・５月）'!O445="",O443&lt;&gt;""),P443,P443*VLOOKUP(AF443,'【参考】数式用4'!$DC$3:$DZ$106,MATCH(N443,'【参考】数式用4'!$DC$2:$DZ$2,0))),"")</f>
        <v/>
      </c>
      <c r="W443" s="972"/>
      <c r="X443" s="937"/>
      <c r="Y443" s="948" t="str">
        <f>IFERROR(IF(OR('別紙様式3-2（４・５月）'!R445="",'別紙様式3-2（４・５月）'!Z445="ベア加算"),"",X443*VLOOKUP(N443,'【参考】数式用'!$AD$2:$AH$27,MATCH(W443,'【参考】数式用'!$K$4:$N$4,0)+1,0)),"")</f>
        <v/>
      </c>
      <c r="Z443" s="948"/>
      <c r="AA443" s="951"/>
      <c r="AB443" s="955"/>
      <c r="AC443" s="996" t="str">
        <f>IFERROR(IF(AND('別紙様式3-2（４・５月）'!O445="",W443&lt;&gt;"",W443&lt;&gt;"―"),X443,X443*VLOOKUP(AG443,'【参考】数式用4'!$DC$3:$DZ$106,MATCH(N443,'【参考】数式用4'!$DC$2:$DZ$2,0))),"")</f>
        <v/>
      </c>
      <c r="AD443" s="998" t="str">
        <f t="shared" si="12"/>
        <v/>
      </c>
      <c r="AE443" s="884" t="str">
        <f t="shared" si="13"/>
        <v/>
      </c>
      <c r="AF443" s="999" t="str">
        <f>IF(O443="","",'別紙様式3-2（４・５月）'!O445&amp;'別紙様式3-2（４・５月）'!P445&amp;'別紙様式3-2（４・５月）'!Q445&amp;"から"&amp;O443)</f>
        <v/>
      </c>
      <c r="AG443" s="999" t="str">
        <f>IF(OR(W443="",W443="―"),"",'別紙様式3-2（４・５月）'!O445&amp;'別紙様式3-2（４・５月）'!P445&amp;'別紙様式3-2（４・５月）'!Q445&amp;"から"&amp;W443)</f>
        <v/>
      </c>
    </row>
    <row r="444" spans="1:33" ht="24.9" customHeight="1">
      <c r="A444" s="894">
        <v>431</v>
      </c>
      <c r="B444" s="742" t="str">
        <f>IF(基本情報入力シート!C483="","",基本情報入力シート!C483)</f>
        <v/>
      </c>
      <c r="C444" s="750"/>
      <c r="D444" s="750"/>
      <c r="E444" s="750"/>
      <c r="F444" s="750"/>
      <c r="G444" s="750"/>
      <c r="H444" s="750"/>
      <c r="I444" s="761"/>
      <c r="J444" s="768" t="str">
        <f>IF(基本情報入力シート!M483="","",基本情報入力シート!M483)</f>
        <v/>
      </c>
      <c r="K444" s="768" t="str">
        <f>IF(基本情報入力シート!R483="","",基本情報入力シート!R483)</f>
        <v/>
      </c>
      <c r="L444" s="768" t="str">
        <f>IF(基本情報入力シート!W483="","",基本情報入力シート!W483)</f>
        <v/>
      </c>
      <c r="M444" s="785" t="str">
        <f>IF(基本情報入力シート!X483="","",基本情報入力シート!X483)</f>
        <v/>
      </c>
      <c r="N444" s="797" t="str">
        <f>IF(基本情報入力シート!Y483="","",基本情報入力シート!Y483)</f>
        <v/>
      </c>
      <c r="O444" s="931"/>
      <c r="P444" s="937"/>
      <c r="Q444" s="941"/>
      <c r="R444" s="948" t="str">
        <f>IFERROR(IF(OR('別紙様式3-2（４・５月）'!R446="",'別紙様式3-2（４・５月）'!Z446="ベア加算"),"",P444*VLOOKUP(N444,'【参考】数式用'!$AD$2:$AH$27,MATCH(O444,'【参考】数式用'!$K$4:$N$4,0)+1,0)),"")</f>
        <v/>
      </c>
      <c r="S444" s="951"/>
      <c r="T444" s="955"/>
      <c r="U444" s="960"/>
      <c r="V444" s="965" t="str">
        <f>IFERROR(IF(AND('別紙様式3-2（４・５月）'!O446="",O444&lt;&gt;""),P444,P444*VLOOKUP(AF444,'【参考】数式用4'!$DC$3:$DZ$106,MATCH(N444,'【参考】数式用4'!$DC$2:$DZ$2,0))),"")</f>
        <v/>
      </c>
      <c r="W444" s="972"/>
      <c r="X444" s="937"/>
      <c r="Y444" s="948" t="str">
        <f>IFERROR(IF(OR('別紙様式3-2（４・５月）'!R446="",'別紙様式3-2（４・５月）'!Z446="ベア加算"),"",X444*VLOOKUP(N444,'【参考】数式用'!$AD$2:$AH$27,MATCH(W444,'【参考】数式用'!$K$4:$N$4,0)+1,0)),"")</f>
        <v/>
      </c>
      <c r="Z444" s="948"/>
      <c r="AA444" s="951"/>
      <c r="AB444" s="955"/>
      <c r="AC444" s="996" t="str">
        <f>IFERROR(IF(AND('別紙様式3-2（４・５月）'!O446="",W444&lt;&gt;"",W444&lt;&gt;"―"),X444,X444*VLOOKUP(AG444,'【参考】数式用4'!$DC$3:$DZ$106,MATCH(N444,'【参考】数式用4'!$DC$2:$DZ$2,0))),"")</f>
        <v/>
      </c>
      <c r="AD444" s="998" t="str">
        <f t="shared" si="12"/>
        <v/>
      </c>
      <c r="AE444" s="884" t="str">
        <f t="shared" si="13"/>
        <v/>
      </c>
      <c r="AF444" s="999" t="str">
        <f>IF(O444="","",'別紙様式3-2（４・５月）'!O446&amp;'別紙様式3-2（４・５月）'!P446&amp;'別紙様式3-2（４・５月）'!Q446&amp;"から"&amp;O444)</f>
        <v/>
      </c>
      <c r="AG444" s="999" t="str">
        <f>IF(OR(W444="",W444="―"),"",'別紙様式3-2（４・５月）'!O446&amp;'別紙様式3-2（４・５月）'!P446&amp;'別紙様式3-2（４・５月）'!Q446&amp;"から"&amp;W444)</f>
        <v/>
      </c>
    </row>
    <row r="445" spans="1:33" ht="24.9" customHeight="1">
      <c r="A445" s="894">
        <v>432</v>
      </c>
      <c r="B445" s="742" t="str">
        <f>IF(基本情報入力シート!C484="","",基本情報入力シート!C484)</f>
        <v/>
      </c>
      <c r="C445" s="750"/>
      <c r="D445" s="750"/>
      <c r="E445" s="750"/>
      <c r="F445" s="750"/>
      <c r="G445" s="750"/>
      <c r="H445" s="750"/>
      <c r="I445" s="761"/>
      <c r="J445" s="768" t="str">
        <f>IF(基本情報入力シート!M484="","",基本情報入力シート!M484)</f>
        <v/>
      </c>
      <c r="K445" s="768" t="str">
        <f>IF(基本情報入力シート!R484="","",基本情報入力シート!R484)</f>
        <v/>
      </c>
      <c r="L445" s="768" t="str">
        <f>IF(基本情報入力シート!W484="","",基本情報入力シート!W484)</f>
        <v/>
      </c>
      <c r="M445" s="785" t="str">
        <f>IF(基本情報入力シート!X484="","",基本情報入力シート!X484)</f>
        <v/>
      </c>
      <c r="N445" s="797" t="str">
        <f>IF(基本情報入力シート!Y484="","",基本情報入力シート!Y484)</f>
        <v/>
      </c>
      <c r="O445" s="931"/>
      <c r="P445" s="937"/>
      <c r="Q445" s="941"/>
      <c r="R445" s="948" t="str">
        <f>IFERROR(IF(OR('別紙様式3-2（４・５月）'!R447="",'別紙様式3-2（４・５月）'!Z447="ベア加算"),"",P445*VLOOKUP(N445,'【参考】数式用'!$AD$2:$AH$27,MATCH(O445,'【参考】数式用'!$K$4:$N$4,0)+1,0)),"")</f>
        <v/>
      </c>
      <c r="S445" s="951"/>
      <c r="T445" s="955"/>
      <c r="U445" s="960"/>
      <c r="V445" s="965" t="str">
        <f>IFERROR(IF(AND('別紙様式3-2（４・５月）'!O447="",O445&lt;&gt;""),P445,P445*VLOOKUP(AF445,'【参考】数式用4'!$DC$3:$DZ$106,MATCH(N445,'【参考】数式用4'!$DC$2:$DZ$2,0))),"")</f>
        <v/>
      </c>
      <c r="W445" s="972"/>
      <c r="X445" s="937"/>
      <c r="Y445" s="948" t="str">
        <f>IFERROR(IF(OR('別紙様式3-2（４・５月）'!R447="",'別紙様式3-2（４・５月）'!Z447="ベア加算"),"",X445*VLOOKUP(N445,'【参考】数式用'!$AD$2:$AH$27,MATCH(W445,'【参考】数式用'!$K$4:$N$4,0)+1,0)),"")</f>
        <v/>
      </c>
      <c r="Z445" s="948"/>
      <c r="AA445" s="951"/>
      <c r="AB445" s="955"/>
      <c r="AC445" s="996" t="str">
        <f>IFERROR(IF(AND('別紙様式3-2（４・５月）'!O447="",W445&lt;&gt;"",W445&lt;&gt;"―"),X445,X445*VLOOKUP(AG445,'【参考】数式用4'!$DC$3:$DZ$106,MATCH(N445,'【参考】数式用4'!$DC$2:$DZ$2,0))),"")</f>
        <v/>
      </c>
      <c r="AD445" s="998" t="str">
        <f t="shared" si="12"/>
        <v/>
      </c>
      <c r="AE445" s="884" t="str">
        <f t="shared" si="13"/>
        <v/>
      </c>
      <c r="AF445" s="999" t="str">
        <f>IF(O445="","",'別紙様式3-2（４・５月）'!O447&amp;'別紙様式3-2（４・５月）'!P447&amp;'別紙様式3-2（４・５月）'!Q447&amp;"から"&amp;O445)</f>
        <v/>
      </c>
      <c r="AG445" s="999" t="str">
        <f>IF(OR(W445="",W445="―"),"",'別紙様式3-2（４・５月）'!O447&amp;'別紙様式3-2（４・５月）'!P447&amp;'別紙様式3-2（４・５月）'!Q447&amp;"から"&amp;W445)</f>
        <v/>
      </c>
    </row>
    <row r="446" spans="1:33" ht="24.9" customHeight="1">
      <c r="A446" s="894">
        <v>433</v>
      </c>
      <c r="B446" s="742" t="str">
        <f>IF(基本情報入力シート!C485="","",基本情報入力シート!C485)</f>
        <v/>
      </c>
      <c r="C446" s="750"/>
      <c r="D446" s="750"/>
      <c r="E446" s="750"/>
      <c r="F446" s="750"/>
      <c r="G446" s="750"/>
      <c r="H446" s="750"/>
      <c r="I446" s="761"/>
      <c r="J446" s="768" t="str">
        <f>IF(基本情報入力シート!M485="","",基本情報入力シート!M485)</f>
        <v/>
      </c>
      <c r="K446" s="768" t="str">
        <f>IF(基本情報入力シート!R485="","",基本情報入力シート!R485)</f>
        <v/>
      </c>
      <c r="L446" s="768" t="str">
        <f>IF(基本情報入力シート!W485="","",基本情報入力シート!W485)</f>
        <v/>
      </c>
      <c r="M446" s="785" t="str">
        <f>IF(基本情報入力シート!X485="","",基本情報入力シート!X485)</f>
        <v/>
      </c>
      <c r="N446" s="797" t="str">
        <f>IF(基本情報入力シート!Y485="","",基本情報入力シート!Y485)</f>
        <v/>
      </c>
      <c r="O446" s="931"/>
      <c r="P446" s="937"/>
      <c r="Q446" s="941"/>
      <c r="R446" s="948" t="str">
        <f>IFERROR(IF(OR('別紙様式3-2（４・５月）'!R448="",'別紙様式3-2（４・５月）'!Z448="ベア加算"),"",P446*VLOOKUP(N446,'【参考】数式用'!$AD$2:$AH$27,MATCH(O446,'【参考】数式用'!$K$4:$N$4,0)+1,0)),"")</f>
        <v/>
      </c>
      <c r="S446" s="951"/>
      <c r="T446" s="955"/>
      <c r="U446" s="960"/>
      <c r="V446" s="965" t="str">
        <f>IFERROR(IF(AND('別紙様式3-2（４・５月）'!O448="",O446&lt;&gt;""),P446,P446*VLOOKUP(AF446,'【参考】数式用4'!$DC$3:$DZ$106,MATCH(N446,'【参考】数式用4'!$DC$2:$DZ$2,0))),"")</f>
        <v/>
      </c>
      <c r="W446" s="972"/>
      <c r="X446" s="937"/>
      <c r="Y446" s="948" t="str">
        <f>IFERROR(IF(OR('別紙様式3-2（４・５月）'!R448="",'別紙様式3-2（４・５月）'!Z448="ベア加算"),"",X446*VLOOKUP(N446,'【参考】数式用'!$AD$2:$AH$27,MATCH(W446,'【参考】数式用'!$K$4:$N$4,0)+1,0)),"")</f>
        <v/>
      </c>
      <c r="Z446" s="948"/>
      <c r="AA446" s="951"/>
      <c r="AB446" s="955"/>
      <c r="AC446" s="996" t="str">
        <f>IFERROR(IF(AND('別紙様式3-2（４・５月）'!O448="",W446&lt;&gt;"",W446&lt;&gt;"―"),X446,X446*VLOOKUP(AG446,'【参考】数式用4'!$DC$3:$DZ$106,MATCH(N446,'【参考】数式用4'!$DC$2:$DZ$2,0))),"")</f>
        <v/>
      </c>
      <c r="AD446" s="998" t="str">
        <f t="shared" si="12"/>
        <v/>
      </c>
      <c r="AE446" s="884" t="str">
        <f t="shared" si="13"/>
        <v/>
      </c>
      <c r="AF446" s="999" t="str">
        <f>IF(O446="","",'別紙様式3-2（４・５月）'!O448&amp;'別紙様式3-2（４・５月）'!P448&amp;'別紙様式3-2（４・５月）'!Q448&amp;"から"&amp;O446)</f>
        <v/>
      </c>
      <c r="AG446" s="999" t="str">
        <f>IF(OR(W446="",W446="―"),"",'別紙様式3-2（４・５月）'!O448&amp;'別紙様式3-2（４・５月）'!P448&amp;'別紙様式3-2（４・５月）'!Q448&amp;"から"&amp;W446)</f>
        <v/>
      </c>
    </row>
    <row r="447" spans="1:33" ht="24.9" customHeight="1">
      <c r="A447" s="894">
        <v>434</v>
      </c>
      <c r="B447" s="742" t="str">
        <f>IF(基本情報入力シート!C486="","",基本情報入力シート!C486)</f>
        <v/>
      </c>
      <c r="C447" s="750"/>
      <c r="D447" s="750"/>
      <c r="E447" s="750"/>
      <c r="F447" s="750"/>
      <c r="G447" s="750"/>
      <c r="H447" s="750"/>
      <c r="I447" s="761"/>
      <c r="J447" s="768" t="str">
        <f>IF(基本情報入力シート!M486="","",基本情報入力シート!M486)</f>
        <v/>
      </c>
      <c r="K447" s="768" t="str">
        <f>IF(基本情報入力シート!R486="","",基本情報入力シート!R486)</f>
        <v/>
      </c>
      <c r="L447" s="768" t="str">
        <f>IF(基本情報入力シート!W486="","",基本情報入力シート!W486)</f>
        <v/>
      </c>
      <c r="M447" s="785" t="str">
        <f>IF(基本情報入力シート!X486="","",基本情報入力シート!X486)</f>
        <v/>
      </c>
      <c r="N447" s="797" t="str">
        <f>IF(基本情報入力シート!Y486="","",基本情報入力シート!Y486)</f>
        <v/>
      </c>
      <c r="O447" s="931"/>
      <c r="P447" s="937"/>
      <c r="Q447" s="941"/>
      <c r="R447" s="948" t="str">
        <f>IFERROR(IF(OR('別紙様式3-2（４・５月）'!R449="",'別紙様式3-2（４・５月）'!Z449="ベア加算"),"",P447*VLOOKUP(N447,'【参考】数式用'!$AD$2:$AH$27,MATCH(O447,'【参考】数式用'!$K$4:$N$4,0)+1,0)),"")</f>
        <v/>
      </c>
      <c r="S447" s="951"/>
      <c r="T447" s="955"/>
      <c r="U447" s="960"/>
      <c r="V447" s="965" t="str">
        <f>IFERROR(IF(AND('別紙様式3-2（４・５月）'!O449="",O447&lt;&gt;""),P447,P447*VLOOKUP(AF447,'【参考】数式用4'!$DC$3:$DZ$106,MATCH(N447,'【参考】数式用4'!$DC$2:$DZ$2,0))),"")</f>
        <v/>
      </c>
      <c r="W447" s="972"/>
      <c r="X447" s="937"/>
      <c r="Y447" s="948" t="str">
        <f>IFERROR(IF(OR('別紙様式3-2（４・５月）'!R449="",'別紙様式3-2（４・５月）'!Z449="ベア加算"),"",X447*VLOOKUP(N447,'【参考】数式用'!$AD$2:$AH$27,MATCH(W447,'【参考】数式用'!$K$4:$N$4,0)+1,0)),"")</f>
        <v/>
      </c>
      <c r="Z447" s="948"/>
      <c r="AA447" s="951"/>
      <c r="AB447" s="955"/>
      <c r="AC447" s="996" t="str">
        <f>IFERROR(IF(AND('別紙様式3-2（４・５月）'!O449="",W447&lt;&gt;"",W447&lt;&gt;"―"),X447,X447*VLOOKUP(AG447,'【参考】数式用4'!$DC$3:$DZ$106,MATCH(N447,'【参考】数式用4'!$DC$2:$DZ$2,0))),"")</f>
        <v/>
      </c>
      <c r="AD447" s="998" t="str">
        <f t="shared" si="12"/>
        <v/>
      </c>
      <c r="AE447" s="884" t="str">
        <f t="shared" si="13"/>
        <v/>
      </c>
      <c r="AF447" s="999" t="str">
        <f>IF(O447="","",'別紙様式3-2（４・５月）'!O449&amp;'別紙様式3-2（４・５月）'!P449&amp;'別紙様式3-2（４・５月）'!Q449&amp;"から"&amp;O447)</f>
        <v/>
      </c>
      <c r="AG447" s="999" t="str">
        <f>IF(OR(W447="",W447="―"),"",'別紙様式3-2（４・５月）'!O449&amp;'別紙様式3-2（４・５月）'!P449&amp;'別紙様式3-2（４・５月）'!Q449&amp;"から"&amp;W447)</f>
        <v/>
      </c>
    </row>
    <row r="448" spans="1:33" ht="24.9" customHeight="1">
      <c r="A448" s="894">
        <v>435</v>
      </c>
      <c r="B448" s="742" t="str">
        <f>IF(基本情報入力シート!C487="","",基本情報入力シート!C487)</f>
        <v/>
      </c>
      <c r="C448" s="750"/>
      <c r="D448" s="750"/>
      <c r="E448" s="750"/>
      <c r="F448" s="750"/>
      <c r="G448" s="750"/>
      <c r="H448" s="750"/>
      <c r="I448" s="761"/>
      <c r="J448" s="768" t="str">
        <f>IF(基本情報入力シート!M487="","",基本情報入力シート!M487)</f>
        <v/>
      </c>
      <c r="K448" s="768" t="str">
        <f>IF(基本情報入力シート!R487="","",基本情報入力シート!R487)</f>
        <v/>
      </c>
      <c r="L448" s="768" t="str">
        <f>IF(基本情報入力シート!W487="","",基本情報入力シート!W487)</f>
        <v/>
      </c>
      <c r="M448" s="785" t="str">
        <f>IF(基本情報入力シート!X487="","",基本情報入力シート!X487)</f>
        <v/>
      </c>
      <c r="N448" s="797" t="str">
        <f>IF(基本情報入力シート!Y487="","",基本情報入力シート!Y487)</f>
        <v/>
      </c>
      <c r="O448" s="931"/>
      <c r="P448" s="937"/>
      <c r="Q448" s="941"/>
      <c r="R448" s="948" t="str">
        <f>IFERROR(IF(OR('別紙様式3-2（４・５月）'!R450="",'別紙様式3-2（４・５月）'!Z450="ベア加算"),"",P448*VLOOKUP(N448,'【参考】数式用'!$AD$2:$AH$27,MATCH(O448,'【参考】数式用'!$K$4:$N$4,0)+1,0)),"")</f>
        <v/>
      </c>
      <c r="S448" s="951"/>
      <c r="T448" s="955"/>
      <c r="U448" s="960"/>
      <c r="V448" s="965" t="str">
        <f>IFERROR(IF(AND('別紙様式3-2（４・５月）'!O450="",O448&lt;&gt;""),P448,P448*VLOOKUP(AF448,'【参考】数式用4'!$DC$3:$DZ$106,MATCH(N448,'【参考】数式用4'!$DC$2:$DZ$2,0))),"")</f>
        <v/>
      </c>
      <c r="W448" s="972"/>
      <c r="X448" s="937"/>
      <c r="Y448" s="948" t="str">
        <f>IFERROR(IF(OR('別紙様式3-2（４・５月）'!R450="",'別紙様式3-2（４・５月）'!Z450="ベア加算"),"",X448*VLOOKUP(N448,'【参考】数式用'!$AD$2:$AH$27,MATCH(W448,'【参考】数式用'!$K$4:$N$4,0)+1,0)),"")</f>
        <v/>
      </c>
      <c r="Z448" s="948"/>
      <c r="AA448" s="951"/>
      <c r="AB448" s="955"/>
      <c r="AC448" s="996" t="str">
        <f>IFERROR(IF(AND('別紙様式3-2（４・５月）'!O450="",W448&lt;&gt;"",W448&lt;&gt;"―"),X448,X448*VLOOKUP(AG448,'【参考】数式用4'!$DC$3:$DZ$106,MATCH(N448,'【参考】数式用4'!$DC$2:$DZ$2,0))),"")</f>
        <v/>
      </c>
      <c r="AD448" s="998" t="str">
        <f t="shared" si="12"/>
        <v/>
      </c>
      <c r="AE448" s="884" t="str">
        <f t="shared" si="13"/>
        <v/>
      </c>
      <c r="AF448" s="999" t="str">
        <f>IF(O448="","",'別紙様式3-2（４・５月）'!O450&amp;'別紙様式3-2（４・５月）'!P450&amp;'別紙様式3-2（４・５月）'!Q450&amp;"から"&amp;O448)</f>
        <v/>
      </c>
      <c r="AG448" s="999" t="str">
        <f>IF(OR(W448="",W448="―"),"",'別紙様式3-2（４・５月）'!O450&amp;'別紙様式3-2（４・５月）'!P450&amp;'別紙様式3-2（４・５月）'!Q450&amp;"から"&amp;W448)</f>
        <v/>
      </c>
    </row>
    <row r="449" spans="1:33" ht="24.9" customHeight="1">
      <c r="A449" s="894">
        <v>436</v>
      </c>
      <c r="B449" s="742" t="str">
        <f>IF(基本情報入力シート!C488="","",基本情報入力シート!C488)</f>
        <v/>
      </c>
      <c r="C449" s="750"/>
      <c r="D449" s="750"/>
      <c r="E449" s="750"/>
      <c r="F449" s="750"/>
      <c r="G449" s="750"/>
      <c r="H449" s="750"/>
      <c r="I449" s="761"/>
      <c r="J449" s="768" t="str">
        <f>IF(基本情報入力シート!M488="","",基本情報入力シート!M488)</f>
        <v/>
      </c>
      <c r="K449" s="768" t="str">
        <f>IF(基本情報入力シート!R488="","",基本情報入力シート!R488)</f>
        <v/>
      </c>
      <c r="L449" s="768" t="str">
        <f>IF(基本情報入力シート!W488="","",基本情報入力シート!W488)</f>
        <v/>
      </c>
      <c r="M449" s="785" t="str">
        <f>IF(基本情報入力シート!X488="","",基本情報入力シート!X488)</f>
        <v/>
      </c>
      <c r="N449" s="797" t="str">
        <f>IF(基本情報入力シート!Y488="","",基本情報入力シート!Y488)</f>
        <v/>
      </c>
      <c r="O449" s="931"/>
      <c r="P449" s="937"/>
      <c r="Q449" s="941"/>
      <c r="R449" s="948" t="str">
        <f>IFERROR(IF(OR('別紙様式3-2（４・５月）'!R451="",'別紙様式3-2（４・５月）'!Z451="ベア加算"),"",P449*VLOOKUP(N449,'【参考】数式用'!$AD$2:$AH$27,MATCH(O449,'【参考】数式用'!$K$4:$N$4,0)+1,0)),"")</f>
        <v/>
      </c>
      <c r="S449" s="951"/>
      <c r="T449" s="955"/>
      <c r="U449" s="960"/>
      <c r="V449" s="965" t="str">
        <f>IFERROR(IF(AND('別紙様式3-2（４・５月）'!O451="",O449&lt;&gt;""),P449,P449*VLOOKUP(AF449,'【参考】数式用4'!$DC$3:$DZ$106,MATCH(N449,'【参考】数式用4'!$DC$2:$DZ$2,0))),"")</f>
        <v/>
      </c>
      <c r="W449" s="972"/>
      <c r="X449" s="937"/>
      <c r="Y449" s="948" t="str">
        <f>IFERROR(IF(OR('別紙様式3-2（４・５月）'!R451="",'別紙様式3-2（４・５月）'!Z451="ベア加算"),"",X449*VLOOKUP(N449,'【参考】数式用'!$AD$2:$AH$27,MATCH(W449,'【参考】数式用'!$K$4:$N$4,0)+1,0)),"")</f>
        <v/>
      </c>
      <c r="Z449" s="948"/>
      <c r="AA449" s="951"/>
      <c r="AB449" s="955"/>
      <c r="AC449" s="996" t="str">
        <f>IFERROR(IF(AND('別紙様式3-2（４・５月）'!O451="",W449&lt;&gt;"",W449&lt;&gt;"―"),X449,X449*VLOOKUP(AG449,'【参考】数式用4'!$DC$3:$DZ$106,MATCH(N449,'【参考】数式用4'!$DC$2:$DZ$2,0))),"")</f>
        <v/>
      </c>
      <c r="AD449" s="998" t="str">
        <f t="shared" si="12"/>
        <v/>
      </c>
      <c r="AE449" s="884" t="str">
        <f t="shared" si="13"/>
        <v/>
      </c>
      <c r="AF449" s="999" t="str">
        <f>IF(O449="","",'別紙様式3-2（４・５月）'!O451&amp;'別紙様式3-2（４・５月）'!P451&amp;'別紙様式3-2（４・５月）'!Q451&amp;"から"&amp;O449)</f>
        <v/>
      </c>
      <c r="AG449" s="999" t="str">
        <f>IF(OR(W449="",W449="―"),"",'別紙様式3-2（４・５月）'!O451&amp;'別紙様式3-2（４・５月）'!P451&amp;'別紙様式3-2（４・５月）'!Q451&amp;"から"&amp;W449)</f>
        <v/>
      </c>
    </row>
    <row r="450" spans="1:33" ht="24.9" customHeight="1">
      <c r="A450" s="894">
        <v>437</v>
      </c>
      <c r="B450" s="742" t="str">
        <f>IF(基本情報入力シート!C489="","",基本情報入力シート!C489)</f>
        <v/>
      </c>
      <c r="C450" s="750"/>
      <c r="D450" s="750"/>
      <c r="E450" s="750"/>
      <c r="F450" s="750"/>
      <c r="G450" s="750"/>
      <c r="H450" s="750"/>
      <c r="I450" s="761"/>
      <c r="J450" s="768" t="str">
        <f>IF(基本情報入力シート!M489="","",基本情報入力シート!M489)</f>
        <v/>
      </c>
      <c r="K450" s="768" t="str">
        <f>IF(基本情報入力シート!R489="","",基本情報入力シート!R489)</f>
        <v/>
      </c>
      <c r="L450" s="768" t="str">
        <f>IF(基本情報入力シート!W489="","",基本情報入力シート!W489)</f>
        <v/>
      </c>
      <c r="M450" s="785" t="str">
        <f>IF(基本情報入力シート!X489="","",基本情報入力シート!X489)</f>
        <v/>
      </c>
      <c r="N450" s="797" t="str">
        <f>IF(基本情報入力シート!Y489="","",基本情報入力シート!Y489)</f>
        <v/>
      </c>
      <c r="O450" s="931"/>
      <c r="P450" s="937"/>
      <c r="Q450" s="941"/>
      <c r="R450" s="948" t="str">
        <f>IFERROR(IF(OR('別紙様式3-2（４・５月）'!R452="",'別紙様式3-2（４・５月）'!Z452="ベア加算"),"",P450*VLOOKUP(N450,'【参考】数式用'!$AD$2:$AH$27,MATCH(O450,'【参考】数式用'!$K$4:$N$4,0)+1,0)),"")</f>
        <v/>
      </c>
      <c r="S450" s="951"/>
      <c r="T450" s="955"/>
      <c r="U450" s="960"/>
      <c r="V450" s="965" t="str">
        <f>IFERROR(IF(AND('別紙様式3-2（４・５月）'!O452="",O450&lt;&gt;""),P450,P450*VLOOKUP(AF450,'【参考】数式用4'!$DC$3:$DZ$106,MATCH(N450,'【参考】数式用4'!$DC$2:$DZ$2,0))),"")</f>
        <v/>
      </c>
      <c r="W450" s="972"/>
      <c r="X450" s="937"/>
      <c r="Y450" s="948" t="str">
        <f>IFERROR(IF(OR('別紙様式3-2（４・５月）'!R452="",'別紙様式3-2（４・５月）'!Z452="ベア加算"),"",X450*VLOOKUP(N450,'【参考】数式用'!$AD$2:$AH$27,MATCH(W450,'【参考】数式用'!$K$4:$N$4,0)+1,0)),"")</f>
        <v/>
      </c>
      <c r="Z450" s="948"/>
      <c r="AA450" s="951"/>
      <c r="AB450" s="955"/>
      <c r="AC450" s="996" t="str">
        <f>IFERROR(IF(AND('別紙様式3-2（４・５月）'!O452="",W450&lt;&gt;"",W450&lt;&gt;"―"),X450,X450*VLOOKUP(AG450,'【参考】数式用4'!$DC$3:$DZ$106,MATCH(N450,'【参考】数式用4'!$DC$2:$DZ$2,0))),"")</f>
        <v/>
      </c>
      <c r="AD450" s="998" t="str">
        <f t="shared" si="12"/>
        <v/>
      </c>
      <c r="AE450" s="884" t="str">
        <f t="shared" si="13"/>
        <v/>
      </c>
      <c r="AF450" s="999" t="str">
        <f>IF(O450="","",'別紙様式3-2（４・５月）'!O452&amp;'別紙様式3-2（４・５月）'!P452&amp;'別紙様式3-2（４・５月）'!Q452&amp;"から"&amp;O450)</f>
        <v/>
      </c>
      <c r="AG450" s="999" t="str">
        <f>IF(OR(W450="",W450="―"),"",'別紙様式3-2（４・５月）'!O452&amp;'別紙様式3-2（４・５月）'!P452&amp;'別紙様式3-2（４・５月）'!Q452&amp;"から"&amp;W450)</f>
        <v/>
      </c>
    </row>
    <row r="451" spans="1:33" ht="24.9" customHeight="1">
      <c r="A451" s="894">
        <v>438</v>
      </c>
      <c r="B451" s="742" t="str">
        <f>IF(基本情報入力シート!C490="","",基本情報入力シート!C490)</f>
        <v/>
      </c>
      <c r="C451" s="750"/>
      <c r="D451" s="750"/>
      <c r="E451" s="750"/>
      <c r="F451" s="750"/>
      <c r="G451" s="750"/>
      <c r="H451" s="750"/>
      <c r="I451" s="761"/>
      <c r="J451" s="768" t="str">
        <f>IF(基本情報入力シート!M490="","",基本情報入力シート!M490)</f>
        <v/>
      </c>
      <c r="K451" s="768" t="str">
        <f>IF(基本情報入力シート!R490="","",基本情報入力シート!R490)</f>
        <v/>
      </c>
      <c r="L451" s="768" t="str">
        <f>IF(基本情報入力シート!W490="","",基本情報入力シート!W490)</f>
        <v/>
      </c>
      <c r="M451" s="785" t="str">
        <f>IF(基本情報入力シート!X490="","",基本情報入力シート!X490)</f>
        <v/>
      </c>
      <c r="N451" s="797" t="str">
        <f>IF(基本情報入力シート!Y490="","",基本情報入力シート!Y490)</f>
        <v/>
      </c>
      <c r="O451" s="931"/>
      <c r="P451" s="937"/>
      <c r="Q451" s="941"/>
      <c r="R451" s="948" t="str">
        <f>IFERROR(IF(OR('別紙様式3-2（４・５月）'!R453="",'別紙様式3-2（４・５月）'!Z453="ベア加算"),"",P451*VLOOKUP(N451,'【参考】数式用'!$AD$2:$AH$27,MATCH(O451,'【参考】数式用'!$K$4:$N$4,0)+1,0)),"")</f>
        <v/>
      </c>
      <c r="S451" s="951"/>
      <c r="T451" s="955"/>
      <c r="U451" s="960"/>
      <c r="V451" s="965" t="str">
        <f>IFERROR(IF(AND('別紙様式3-2（４・５月）'!O453="",O451&lt;&gt;""),P451,P451*VLOOKUP(AF451,'【参考】数式用4'!$DC$3:$DZ$106,MATCH(N451,'【参考】数式用4'!$DC$2:$DZ$2,0))),"")</f>
        <v/>
      </c>
      <c r="W451" s="972"/>
      <c r="X451" s="937"/>
      <c r="Y451" s="948" t="str">
        <f>IFERROR(IF(OR('別紙様式3-2（４・５月）'!R453="",'別紙様式3-2（４・５月）'!Z453="ベア加算"),"",X451*VLOOKUP(N451,'【参考】数式用'!$AD$2:$AH$27,MATCH(W451,'【参考】数式用'!$K$4:$N$4,0)+1,0)),"")</f>
        <v/>
      </c>
      <c r="Z451" s="948"/>
      <c r="AA451" s="951"/>
      <c r="AB451" s="955"/>
      <c r="AC451" s="996" t="str">
        <f>IFERROR(IF(AND('別紙様式3-2（４・５月）'!O453="",W451&lt;&gt;"",W451&lt;&gt;"―"),X451,X451*VLOOKUP(AG451,'【参考】数式用4'!$DC$3:$DZ$106,MATCH(N451,'【参考】数式用4'!$DC$2:$DZ$2,0))),"")</f>
        <v/>
      </c>
      <c r="AD451" s="998" t="str">
        <f t="shared" si="12"/>
        <v/>
      </c>
      <c r="AE451" s="884" t="str">
        <f t="shared" si="13"/>
        <v/>
      </c>
      <c r="AF451" s="999" t="str">
        <f>IF(O451="","",'別紙様式3-2（４・５月）'!O453&amp;'別紙様式3-2（４・５月）'!P453&amp;'別紙様式3-2（４・５月）'!Q453&amp;"から"&amp;O451)</f>
        <v/>
      </c>
      <c r="AG451" s="999" t="str">
        <f>IF(OR(W451="",W451="―"),"",'別紙様式3-2（４・５月）'!O453&amp;'別紙様式3-2（４・５月）'!P453&amp;'別紙様式3-2（４・５月）'!Q453&amp;"から"&amp;W451)</f>
        <v/>
      </c>
    </row>
    <row r="452" spans="1:33" ht="24.9" customHeight="1">
      <c r="A452" s="894">
        <v>439</v>
      </c>
      <c r="B452" s="742" t="str">
        <f>IF(基本情報入力シート!C491="","",基本情報入力シート!C491)</f>
        <v/>
      </c>
      <c r="C452" s="750"/>
      <c r="D452" s="750"/>
      <c r="E452" s="750"/>
      <c r="F452" s="750"/>
      <c r="G452" s="750"/>
      <c r="H452" s="750"/>
      <c r="I452" s="761"/>
      <c r="J452" s="768" t="str">
        <f>IF(基本情報入力シート!M491="","",基本情報入力シート!M491)</f>
        <v/>
      </c>
      <c r="K452" s="768" t="str">
        <f>IF(基本情報入力シート!R491="","",基本情報入力シート!R491)</f>
        <v/>
      </c>
      <c r="L452" s="768" t="str">
        <f>IF(基本情報入力シート!W491="","",基本情報入力シート!W491)</f>
        <v/>
      </c>
      <c r="M452" s="785" t="str">
        <f>IF(基本情報入力シート!X491="","",基本情報入力シート!X491)</f>
        <v/>
      </c>
      <c r="N452" s="797" t="str">
        <f>IF(基本情報入力シート!Y491="","",基本情報入力シート!Y491)</f>
        <v/>
      </c>
      <c r="O452" s="931"/>
      <c r="P452" s="937"/>
      <c r="Q452" s="941"/>
      <c r="R452" s="948" t="str">
        <f>IFERROR(IF(OR('別紙様式3-2（４・５月）'!R454="",'別紙様式3-2（４・５月）'!Z454="ベア加算"),"",P452*VLOOKUP(N452,'【参考】数式用'!$AD$2:$AH$27,MATCH(O452,'【参考】数式用'!$K$4:$N$4,0)+1,0)),"")</f>
        <v/>
      </c>
      <c r="S452" s="951"/>
      <c r="T452" s="955"/>
      <c r="U452" s="960"/>
      <c r="V452" s="965" t="str">
        <f>IFERROR(IF(AND('別紙様式3-2（４・５月）'!O454="",O452&lt;&gt;""),P452,P452*VLOOKUP(AF452,'【参考】数式用4'!$DC$3:$DZ$106,MATCH(N452,'【参考】数式用4'!$DC$2:$DZ$2,0))),"")</f>
        <v/>
      </c>
      <c r="W452" s="972"/>
      <c r="X452" s="937"/>
      <c r="Y452" s="948" t="str">
        <f>IFERROR(IF(OR('別紙様式3-2（４・５月）'!R454="",'別紙様式3-2（４・５月）'!Z454="ベア加算"),"",X452*VLOOKUP(N452,'【参考】数式用'!$AD$2:$AH$27,MATCH(W452,'【参考】数式用'!$K$4:$N$4,0)+1,0)),"")</f>
        <v/>
      </c>
      <c r="Z452" s="948"/>
      <c r="AA452" s="951"/>
      <c r="AB452" s="955"/>
      <c r="AC452" s="996" t="str">
        <f>IFERROR(IF(AND('別紙様式3-2（４・５月）'!O454="",W452&lt;&gt;"",W452&lt;&gt;"―"),X452,X452*VLOOKUP(AG452,'【参考】数式用4'!$DC$3:$DZ$106,MATCH(N452,'【参考】数式用4'!$DC$2:$DZ$2,0))),"")</f>
        <v/>
      </c>
      <c r="AD452" s="998" t="str">
        <f t="shared" si="12"/>
        <v/>
      </c>
      <c r="AE452" s="884" t="str">
        <f t="shared" si="13"/>
        <v/>
      </c>
      <c r="AF452" s="999" t="str">
        <f>IF(O452="","",'別紙様式3-2（４・５月）'!O454&amp;'別紙様式3-2（４・５月）'!P454&amp;'別紙様式3-2（４・５月）'!Q454&amp;"から"&amp;O452)</f>
        <v/>
      </c>
      <c r="AG452" s="999" t="str">
        <f>IF(OR(W452="",W452="―"),"",'別紙様式3-2（４・５月）'!O454&amp;'別紙様式3-2（４・５月）'!P454&amp;'別紙様式3-2（４・５月）'!Q454&amp;"から"&amp;W452)</f>
        <v/>
      </c>
    </row>
    <row r="453" spans="1:33" ht="24.9" customHeight="1">
      <c r="A453" s="894">
        <v>440</v>
      </c>
      <c r="B453" s="742" t="str">
        <f>IF(基本情報入力シート!C492="","",基本情報入力シート!C492)</f>
        <v/>
      </c>
      <c r="C453" s="750"/>
      <c r="D453" s="750"/>
      <c r="E453" s="750"/>
      <c r="F453" s="750"/>
      <c r="G453" s="750"/>
      <c r="H453" s="750"/>
      <c r="I453" s="761"/>
      <c r="J453" s="768" t="str">
        <f>IF(基本情報入力シート!M492="","",基本情報入力シート!M492)</f>
        <v/>
      </c>
      <c r="K453" s="768" t="str">
        <f>IF(基本情報入力シート!R492="","",基本情報入力シート!R492)</f>
        <v/>
      </c>
      <c r="L453" s="768" t="str">
        <f>IF(基本情報入力シート!W492="","",基本情報入力シート!W492)</f>
        <v/>
      </c>
      <c r="M453" s="785" t="str">
        <f>IF(基本情報入力シート!X492="","",基本情報入力シート!X492)</f>
        <v/>
      </c>
      <c r="N453" s="797" t="str">
        <f>IF(基本情報入力シート!Y492="","",基本情報入力シート!Y492)</f>
        <v/>
      </c>
      <c r="O453" s="931"/>
      <c r="P453" s="937"/>
      <c r="Q453" s="941"/>
      <c r="R453" s="948" t="str">
        <f>IFERROR(IF(OR('別紙様式3-2（４・５月）'!R455="",'別紙様式3-2（４・５月）'!Z455="ベア加算"),"",P453*VLOOKUP(N453,'【参考】数式用'!$AD$2:$AH$27,MATCH(O453,'【参考】数式用'!$K$4:$N$4,0)+1,0)),"")</f>
        <v/>
      </c>
      <c r="S453" s="951"/>
      <c r="T453" s="955"/>
      <c r="U453" s="960"/>
      <c r="V453" s="965" t="str">
        <f>IFERROR(IF(AND('別紙様式3-2（４・５月）'!O455="",O453&lt;&gt;""),P453,P453*VLOOKUP(AF453,'【参考】数式用4'!$DC$3:$DZ$106,MATCH(N453,'【参考】数式用4'!$DC$2:$DZ$2,0))),"")</f>
        <v/>
      </c>
      <c r="W453" s="972"/>
      <c r="X453" s="937"/>
      <c r="Y453" s="948" t="str">
        <f>IFERROR(IF(OR('別紙様式3-2（４・５月）'!R455="",'別紙様式3-2（４・５月）'!Z455="ベア加算"),"",X453*VLOOKUP(N453,'【参考】数式用'!$AD$2:$AH$27,MATCH(W453,'【参考】数式用'!$K$4:$N$4,0)+1,0)),"")</f>
        <v/>
      </c>
      <c r="Z453" s="948"/>
      <c r="AA453" s="951"/>
      <c r="AB453" s="955"/>
      <c r="AC453" s="996" t="str">
        <f>IFERROR(IF(AND('別紙様式3-2（４・５月）'!O455="",W453&lt;&gt;"",W453&lt;&gt;"―"),X453,X453*VLOOKUP(AG453,'【参考】数式用4'!$DC$3:$DZ$106,MATCH(N453,'【参考】数式用4'!$DC$2:$DZ$2,0))),"")</f>
        <v/>
      </c>
      <c r="AD453" s="998" t="str">
        <f t="shared" si="12"/>
        <v/>
      </c>
      <c r="AE453" s="884" t="str">
        <f t="shared" si="13"/>
        <v/>
      </c>
      <c r="AF453" s="999" t="str">
        <f>IF(O453="","",'別紙様式3-2（４・５月）'!O455&amp;'別紙様式3-2（４・５月）'!P455&amp;'別紙様式3-2（４・５月）'!Q455&amp;"から"&amp;O453)</f>
        <v/>
      </c>
      <c r="AG453" s="999" t="str">
        <f>IF(OR(W453="",W453="―"),"",'別紙様式3-2（４・５月）'!O455&amp;'別紙様式3-2（４・５月）'!P455&amp;'別紙様式3-2（４・５月）'!Q455&amp;"から"&amp;W453)</f>
        <v/>
      </c>
    </row>
    <row r="454" spans="1:33" ht="24.9" customHeight="1">
      <c r="A454" s="894">
        <v>441</v>
      </c>
      <c r="B454" s="742" t="str">
        <f>IF(基本情報入力シート!C493="","",基本情報入力シート!C493)</f>
        <v/>
      </c>
      <c r="C454" s="750"/>
      <c r="D454" s="750"/>
      <c r="E454" s="750"/>
      <c r="F454" s="750"/>
      <c r="G454" s="750"/>
      <c r="H454" s="750"/>
      <c r="I454" s="761"/>
      <c r="J454" s="768" t="str">
        <f>IF(基本情報入力シート!M493="","",基本情報入力シート!M493)</f>
        <v/>
      </c>
      <c r="K454" s="768" t="str">
        <f>IF(基本情報入力シート!R493="","",基本情報入力シート!R493)</f>
        <v/>
      </c>
      <c r="L454" s="768" t="str">
        <f>IF(基本情報入力シート!W493="","",基本情報入力シート!W493)</f>
        <v/>
      </c>
      <c r="M454" s="785" t="str">
        <f>IF(基本情報入力シート!X493="","",基本情報入力シート!X493)</f>
        <v/>
      </c>
      <c r="N454" s="797" t="str">
        <f>IF(基本情報入力シート!Y493="","",基本情報入力シート!Y493)</f>
        <v/>
      </c>
      <c r="O454" s="931"/>
      <c r="P454" s="937"/>
      <c r="Q454" s="941"/>
      <c r="R454" s="948" t="str">
        <f>IFERROR(IF(OR('別紙様式3-2（４・５月）'!R456="",'別紙様式3-2（４・５月）'!Z456="ベア加算"),"",P454*VLOOKUP(N454,'【参考】数式用'!$AD$2:$AH$27,MATCH(O454,'【参考】数式用'!$K$4:$N$4,0)+1,0)),"")</f>
        <v/>
      </c>
      <c r="S454" s="951"/>
      <c r="T454" s="955"/>
      <c r="U454" s="960"/>
      <c r="V454" s="965" t="str">
        <f>IFERROR(IF(AND('別紙様式3-2（４・５月）'!O456="",O454&lt;&gt;""),P454,P454*VLOOKUP(AF454,'【参考】数式用4'!$DC$3:$DZ$106,MATCH(N454,'【参考】数式用4'!$DC$2:$DZ$2,0))),"")</f>
        <v/>
      </c>
      <c r="W454" s="972"/>
      <c r="X454" s="937"/>
      <c r="Y454" s="948" t="str">
        <f>IFERROR(IF(OR('別紙様式3-2（４・５月）'!R456="",'別紙様式3-2（４・５月）'!Z456="ベア加算"),"",X454*VLOOKUP(N454,'【参考】数式用'!$AD$2:$AH$27,MATCH(W454,'【参考】数式用'!$K$4:$N$4,0)+1,0)),"")</f>
        <v/>
      </c>
      <c r="Z454" s="948"/>
      <c r="AA454" s="951"/>
      <c r="AB454" s="955"/>
      <c r="AC454" s="996" t="str">
        <f>IFERROR(IF(AND('別紙様式3-2（４・５月）'!O456="",W454&lt;&gt;"",W454&lt;&gt;"―"),X454,X454*VLOOKUP(AG454,'【参考】数式用4'!$DC$3:$DZ$106,MATCH(N454,'【参考】数式用4'!$DC$2:$DZ$2,0))),"")</f>
        <v/>
      </c>
      <c r="AD454" s="998" t="str">
        <f t="shared" si="12"/>
        <v/>
      </c>
      <c r="AE454" s="884" t="str">
        <f t="shared" si="13"/>
        <v/>
      </c>
      <c r="AF454" s="999" t="str">
        <f>IF(O454="","",'別紙様式3-2（４・５月）'!O456&amp;'別紙様式3-2（４・５月）'!P456&amp;'別紙様式3-2（４・５月）'!Q456&amp;"から"&amp;O454)</f>
        <v/>
      </c>
      <c r="AG454" s="999" t="str">
        <f>IF(OR(W454="",W454="―"),"",'別紙様式3-2（４・５月）'!O456&amp;'別紙様式3-2（４・５月）'!P456&amp;'別紙様式3-2（４・５月）'!Q456&amp;"から"&amp;W454)</f>
        <v/>
      </c>
    </row>
    <row r="455" spans="1:33" ht="24.9" customHeight="1">
      <c r="A455" s="894">
        <v>442</v>
      </c>
      <c r="B455" s="742" t="str">
        <f>IF(基本情報入力シート!C494="","",基本情報入力シート!C494)</f>
        <v/>
      </c>
      <c r="C455" s="750"/>
      <c r="D455" s="750"/>
      <c r="E455" s="750"/>
      <c r="F455" s="750"/>
      <c r="G455" s="750"/>
      <c r="H455" s="750"/>
      <c r="I455" s="761"/>
      <c r="J455" s="768" t="str">
        <f>IF(基本情報入力シート!M494="","",基本情報入力シート!M494)</f>
        <v/>
      </c>
      <c r="K455" s="768" t="str">
        <f>IF(基本情報入力シート!R494="","",基本情報入力シート!R494)</f>
        <v/>
      </c>
      <c r="L455" s="768" t="str">
        <f>IF(基本情報入力シート!W494="","",基本情報入力シート!W494)</f>
        <v/>
      </c>
      <c r="M455" s="785" t="str">
        <f>IF(基本情報入力シート!X494="","",基本情報入力シート!X494)</f>
        <v/>
      </c>
      <c r="N455" s="797" t="str">
        <f>IF(基本情報入力シート!Y494="","",基本情報入力シート!Y494)</f>
        <v/>
      </c>
      <c r="O455" s="931"/>
      <c r="P455" s="937"/>
      <c r="Q455" s="941"/>
      <c r="R455" s="948" t="str">
        <f>IFERROR(IF(OR('別紙様式3-2（４・５月）'!R457="",'別紙様式3-2（４・５月）'!Z457="ベア加算"),"",P455*VLOOKUP(N455,'【参考】数式用'!$AD$2:$AH$27,MATCH(O455,'【参考】数式用'!$K$4:$N$4,0)+1,0)),"")</f>
        <v/>
      </c>
      <c r="S455" s="951"/>
      <c r="T455" s="955"/>
      <c r="U455" s="960"/>
      <c r="V455" s="965" t="str">
        <f>IFERROR(IF(AND('別紙様式3-2（４・５月）'!O457="",O455&lt;&gt;""),P455,P455*VLOOKUP(AF455,'【参考】数式用4'!$DC$3:$DZ$106,MATCH(N455,'【参考】数式用4'!$DC$2:$DZ$2,0))),"")</f>
        <v/>
      </c>
      <c r="W455" s="972"/>
      <c r="X455" s="937"/>
      <c r="Y455" s="948" t="str">
        <f>IFERROR(IF(OR('別紙様式3-2（４・５月）'!R457="",'別紙様式3-2（４・５月）'!Z457="ベア加算"),"",X455*VLOOKUP(N455,'【参考】数式用'!$AD$2:$AH$27,MATCH(W455,'【参考】数式用'!$K$4:$N$4,0)+1,0)),"")</f>
        <v/>
      </c>
      <c r="Z455" s="948"/>
      <c r="AA455" s="951"/>
      <c r="AB455" s="955"/>
      <c r="AC455" s="996" t="str">
        <f>IFERROR(IF(AND('別紙様式3-2（４・５月）'!O457="",W455&lt;&gt;"",W455&lt;&gt;"―"),X455,X455*VLOOKUP(AG455,'【参考】数式用4'!$DC$3:$DZ$106,MATCH(N455,'【参考】数式用4'!$DC$2:$DZ$2,0))),"")</f>
        <v/>
      </c>
      <c r="AD455" s="998" t="str">
        <f t="shared" si="12"/>
        <v/>
      </c>
      <c r="AE455" s="884" t="str">
        <f t="shared" si="13"/>
        <v/>
      </c>
      <c r="AF455" s="999" t="str">
        <f>IF(O455="","",'別紙様式3-2（４・５月）'!O457&amp;'別紙様式3-2（４・５月）'!P457&amp;'別紙様式3-2（４・５月）'!Q457&amp;"から"&amp;O455)</f>
        <v/>
      </c>
      <c r="AG455" s="999" t="str">
        <f>IF(OR(W455="",W455="―"),"",'別紙様式3-2（４・５月）'!O457&amp;'別紙様式3-2（４・５月）'!P457&amp;'別紙様式3-2（４・５月）'!Q457&amp;"から"&amp;W455)</f>
        <v/>
      </c>
    </row>
    <row r="456" spans="1:33" ht="24.9" customHeight="1">
      <c r="A456" s="894">
        <v>443</v>
      </c>
      <c r="B456" s="742" t="str">
        <f>IF(基本情報入力シート!C495="","",基本情報入力シート!C495)</f>
        <v/>
      </c>
      <c r="C456" s="750"/>
      <c r="D456" s="750"/>
      <c r="E456" s="750"/>
      <c r="F456" s="750"/>
      <c r="G456" s="750"/>
      <c r="H456" s="750"/>
      <c r="I456" s="761"/>
      <c r="J456" s="768" t="str">
        <f>IF(基本情報入力シート!M495="","",基本情報入力シート!M495)</f>
        <v/>
      </c>
      <c r="K456" s="768" t="str">
        <f>IF(基本情報入力シート!R495="","",基本情報入力シート!R495)</f>
        <v/>
      </c>
      <c r="L456" s="768" t="str">
        <f>IF(基本情報入力シート!W495="","",基本情報入力シート!W495)</f>
        <v/>
      </c>
      <c r="M456" s="785" t="str">
        <f>IF(基本情報入力シート!X495="","",基本情報入力シート!X495)</f>
        <v/>
      </c>
      <c r="N456" s="797" t="str">
        <f>IF(基本情報入力シート!Y495="","",基本情報入力シート!Y495)</f>
        <v/>
      </c>
      <c r="O456" s="931"/>
      <c r="P456" s="937"/>
      <c r="Q456" s="941"/>
      <c r="R456" s="948" t="str">
        <f>IFERROR(IF(OR('別紙様式3-2（４・５月）'!R458="",'別紙様式3-2（４・５月）'!Z458="ベア加算"),"",P456*VLOOKUP(N456,'【参考】数式用'!$AD$2:$AH$27,MATCH(O456,'【参考】数式用'!$K$4:$N$4,0)+1,0)),"")</f>
        <v/>
      </c>
      <c r="S456" s="951"/>
      <c r="T456" s="955"/>
      <c r="U456" s="960"/>
      <c r="V456" s="965" t="str">
        <f>IFERROR(IF(AND('別紙様式3-2（４・５月）'!O458="",O456&lt;&gt;""),P456,P456*VLOOKUP(AF456,'【参考】数式用4'!$DC$3:$DZ$106,MATCH(N456,'【参考】数式用4'!$DC$2:$DZ$2,0))),"")</f>
        <v/>
      </c>
      <c r="W456" s="972"/>
      <c r="X456" s="937"/>
      <c r="Y456" s="948" t="str">
        <f>IFERROR(IF(OR('別紙様式3-2（４・５月）'!R458="",'別紙様式3-2（４・５月）'!Z458="ベア加算"),"",X456*VLOOKUP(N456,'【参考】数式用'!$AD$2:$AH$27,MATCH(W456,'【参考】数式用'!$K$4:$N$4,0)+1,0)),"")</f>
        <v/>
      </c>
      <c r="Z456" s="948"/>
      <c r="AA456" s="951"/>
      <c r="AB456" s="955"/>
      <c r="AC456" s="996" t="str">
        <f>IFERROR(IF(AND('別紙様式3-2（４・５月）'!O458="",W456&lt;&gt;"",W456&lt;&gt;"―"),X456,X456*VLOOKUP(AG456,'【参考】数式用4'!$DC$3:$DZ$106,MATCH(N456,'【参考】数式用4'!$DC$2:$DZ$2,0))),"")</f>
        <v/>
      </c>
      <c r="AD456" s="998" t="str">
        <f t="shared" si="12"/>
        <v/>
      </c>
      <c r="AE456" s="884" t="str">
        <f t="shared" si="13"/>
        <v/>
      </c>
      <c r="AF456" s="999" t="str">
        <f>IF(O456="","",'別紙様式3-2（４・５月）'!O458&amp;'別紙様式3-2（４・５月）'!P458&amp;'別紙様式3-2（４・５月）'!Q458&amp;"から"&amp;O456)</f>
        <v/>
      </c>
      <c r="AG456" s="999" t="str">
        <f>IF(OR(W456="",W456="―"),"",'別紙様式3-2（４・５月）'!O458&amp;'別紙様式3-2（４・５月）'!P458&amp;'別紙様式3-2（４・５月）'!Q458&amp;"から"&amp;W456)</f>
        <v/>
      </c>
    </row>
    <row r="457" spans="1:33" ht="24.9" customHeight="1">
      <c r="A457" s="894">
        <v>444</v>
      </c>
      <c r="B457" s="742" t="str">
        <f>IF(基本情報入力シート!C496="","",基本情報入力シート!C496)</f>
        <v/>
      </c>
      <c r="C457" s="750"/>
      <c r="D457" s="750"/>
      <c r="E457" s="750"/>
      <c r="F457" s="750"/>
      <c r="G457" s="750"/>
      <c r="H457" s="750"/>
      <c r="I457" s="761"/>
      <c r="J457" s="768" t="str">
        <f>IF(基本情報入力シート!M496="","",基本情報入力シート!M496)</f>
        <v/>
      </c>
      <c r="K457" s="768" t="str">
        <f>IF(基本情報入力シート!R496="","",基本情報入力シート!R496)</f>
        <v/>
      </c>
      <c r="L457" s="768" t="str">
        <f>IF(基本情報入力シート!W496="","",基本情報入力シート!W496)</f>
        <v/>
      </c>
      <c r="M457" s="785" t="str">
        <f>IF(基本情報入力シート!X496="","",基本情報入力シート!X496)</f>
        <v/>
      </c>
      <c r="N457" s="797" t="str">
        <f>IF(基本情報入力シート!Y496="","",基本情報入力シート!Y496)</f>
        <v/>
      </c>
      <c r="O457" s="931"/>
      <c r="P457" s="937"/>
      <c r="Q457" s="941"/>
      <c r="R457" s="948" t="str">
        <f>IFERROR(IF(OR('別紙様式3-2（４・５月）'!R459="",'別紙様式3-2（４・５月）'!Z459="ベア加算"),"",P457*VLOOKUP(N457,'【参考】数式用'!$AD$2:$AH$27,MATCH(O457,'【参考】数式用'!$K$4:$N$4,0)+1,0)),"")</f>
        <v/>
      </c>
      <c r="S457" s="951"/>
      <c r="T457" s="955"/>
      <c r="U457" s="960"/>
      <c r="V457" s="965" t="str">
        <f>IFERROR(IF(AND('別紙様式3-2（４・５月）'!O459="",O457&lt;&gt;""),P457,P457*VLOOKUP(AF457,'【参考】数式用4'!$DC$3:$DZ$106,MATCH(N457,'【参考】数式用4'!$DC$2:$DZ$2,0))),"")</f>
        <v/>
      </c>
      <c r="W457" s="972"/>
      <c r="X457" s="937"/>
      <c r="Y457" s="948" t="str">
        <f>IFERROR(IF(OR('別紙様式3-2（４・５月）'!R459="",'別紙様式3-2（４・５月）'!Z459="ベア加算"),"",X457*VLOOKUP(N457,'【参考】数式用'!$AD$2:$AH$27,MATCH(W457,'【参考】数式用'!$K$4:$N$4,0)+1,0)),"")</f>
        <v/>
      </c>
      <c r="Z457" s="948"/>
      <c r="AA457" s="951"/>
      <c r="AB457" s="955"/>
      <c r="AC457" s="996" t="str">
        <f>IFERROR(IF(AND('別紙様式3-2（４・５月）'!O459="",W457&lt;&gt;"",W457&lt;&gt;"―"),X457,X457*VLOOKUP(AG457,'【参考】数式用4'!$DC$3:$DZ$106,MATCH(N457,'【参考】数式用4'!$DC$2:$DZ$2,0))),"")</f>
        <v/>
      </c>
      <c r="AD457" s="998" t="str">
        <f t="shared" si="12"/>
        <v/>
      </c>
      <c r="AE457" s="884" t="str">
        <f t="shared" si="13"/>
        <v/>
      </c>
      <c r="AF457" s="999" t="str">
        <f>IF(O457="","",'別紙様式3-2（４・５月）'!O459&amp;'別紙様式3-2（４・５月）'!P459&amp;'別紙様式3-2（４・５月）'!Q459&amp;"から"&amp;O457)</f>
        <v/>
      </c>
      <c r="AG457" s="999" t="str">
        <f>IF(OR(W457="",W457="―"),"",'別紙様式3-2（４・５月）'!O459&amp;'別紙様式3-2（４・５月）'!P459&amp;'別紙様式3-2（４・５月）'!Q459&amp;"から"&amp;W457)</f>
        <v/>
      </c>
    </row>
    <row r="458" spans="1:33" ht="24.9" customHeight="1">
      <c r="A458" s="894">
        <v>445</v>
      </c>
      <c r="B458" s="742" t="str">
        <f>IF(基本情報入力シート!C497="","",基本情報入力シート!C497)</f>
        <v/>
      </c>
      <c r="C458" s="750"/>
      <c r="D458" s="750"/>
      <c r="E458" s="750"/>
      <c r="F458" s="750"/>
      <c r="G458" s="750"/>
      <c r="H458" s="750"/>
      <c r="I458" s="761"/>
      <c r="J458" s="768" t="str">
        <f>IF(基本情報入力シート!M497="","",基本情報入力シート!M497)</f>
        <v/>
      </c>
      <c r="K458" s="768" t="str">
        <f>IF(基本情報入力シート!R497="","",基本情報入力シート!R497)</f>
        <v/>
      </c>
      <c r="L458" s="768" t="str">
        <f>IF(基本情報入力シート!W497="","",基本情報入力シート!W497)</f>
        <v/>
      </c>
      <c r="M458" s="785" t="str">
        <f>IF(基本情報入力シート!X497="","",基本情報入力シート!X497)</f>
        <v/>
      </c>
      <c r="N458" s="797" t="str">
        <f>IF(基本情報入力シート!Y497="","",基本情報入力シート!Y497)</f>
        <v/>
      </c>
      <c r="O458" s="931"/>
      <c r="P458" s="937"/>
      <c r="Q458" s="941"/>
      <c r="R458" s="948" t="str">
        <f>IFERROR(IF(OR('別紙様式3-2（４・５月）'!R460="",'別紙様式3-2（４・５月）'!Z460="ベア加算"),"",P458*VLOOKUP(N458,'【参考】数式用'!$AD$2:$AH$27,MATCH(O458,'【参考】数式用'!$K$4:$N$4,0)+1,0)),"")</f>
        <v/>
      </c>
      <c r="S458" s="951"/>
      <c r="T458" s="955"/>
      <c r="U458" s="960"/>
      <c r="V458" s="965" t="str">
        <f>IFERROR(IF(AND('別紙様式3-2（４・５月）'!O460="",O458&lt;&gt;""),P458,P458*VLOOKUP(AF458,'【参考】数式用4'!$DC$3:$DZ$106,MATCH(N458,'【参考】数式用4'!$DC$2:$DZ$2,0))),"")</f>
        <v/>
      </c>
      <c r="W458" s="972"/>
      <c r="X458" s="937"/>
      <c r="Y458" s="948" t="str">
        <f>IFERROR(IF(OR('別紙様式3-2（４・５月）'!R460="",'別紙様式3-2（４・５月）'!Z460="ベア加算"),"",X458*VLOOKUP(N458,'【参考】数式用'!$AD$2:$AH$27,MATCH(W458,'【参考】数式用'!$K$4:$N$4,0)+1,0)),"")</f>
        <v/>
      </c>
      <c r="Z458" s="948"/>
      <c r="AA458" s="951"/>
      <c r="AB458" s="955"/>
      <c r="AC458" s="996" t="str">
        <f>IFERROR(IF(AND('別紙様式3-2（４・５月）'!O460="",W458&lt;&gt;"",W458&lt;&gt;"―"),X458,X458*VLOOKUP(AG458,'【参考】数式用4'!$DC$3:$DZ$106,MATCH(N458,'【参考】数式用4'!$DC$2:$DZ$2,0))),"")</f>
        <v/>
      </c>
      <c r="AD458" s="998" t="str">
        <f t="shared" si="12"/>
        <v/>
      </c>
      <c r="AE458" s="884" t="str">
        <f t="shared" si="13"/>
        <v/>
      </c>
      <c r="AF458" s="999" t="str">
        <f>IF(O458="","",'別紙様式3-2（４・５月）'!O460&amp;'別紙様式3-2（４・５月）'!P460&amp;'別紙様式3-2（４・５月）'!Q460&amp;"から"&amp;O458)</f>
        <v/>
      </c>
      <c r="AG458" s="999" t="str">
        <f>IF(OR(W458="",W458="―"),"",'別紙様式3-2（４・５月）'!O460&amp;'別紙様式3-2（４・５月）'!P460&amp;'別紙様式3-2（４・５月）'!Q460&amp;"から"&amp;W458)</f>
        <v/>
      </c>
    </row>
    <row r="459" spans="1:33" ht="24.9" customHeight="1">
      <c r="A459" s="894">
        <v>446</v>
      </c>
      <c r="B459" s="742" t="str">
        <f>IF(基本情報入力シート!C498="","",基本情報入力シート!C498)</f>
        <v/>
      </c>
      <c r="C459" s="750"/>
      <c r="D459" s="750"/>
      <c r="E459" s="750"/>
      <c r="F459" s="750"/>
      <c r="G459" s="750"/>
      <c r="H459" s="750"/>
      <c r="I459" s="761"/>
      <c r="J459" s="768" t="str">
        <f>IF(基本情報入力シート!M498="","",基本情報入力シート!M498)</f>
        <v/>
      </c>
      <c r="K459" s="768" t="str">
        <f>IF(基本情報入力シート!R498="","",基本情報入力シート!R498)</f>
        <v/>
      </c>
      <c r="L459" s="768" t="str">
        <f>IF(基本情報入力シート!W498="","",基本情報入力シート!W498)</f>
        <v/>
      </c>
      <c r="M459" s="785" t="str">
        <f>IF(基本情報入力シート!X498="","",基本情報入力シート!X498)</f>
        <v/>
      </c>
      <c r="N459" s="797" t="str">
        <f>IF(基本情報入力シート!Y498="","",基本情報入力シート!Y498)</f>
        <v/>
      </c>
      <c r="O459" s="931"/>
      <c r="P459" s="937"/>
      <c r="Q459" s="941"/>
      <c r="R459" s="948" t="str">
        <f>IFERROR(IF(OR('別紙様式3-2（４・５月）'!R461="",'別紙様式3-2（４・５月）'!Z461="ベア加算"),"",P459*VLOOKUP(N459,'【参考】数式用'!$AD$2:$AH$27,MATCH(O459,'【参考】数式用'!$K$4:$N$4,0)+1,0)),"")</f>
        <v/>
      </c>
      <c r="S459" s="951"/>
      <c r="T459" s="955"/>
      <c r="U459" s="960"/>
      <c r="V459" s="965" t="str">
        <f>IFERROR(IF(AND('別紙様式3-2（４・５月）'!O461="",O459&lt;&gt;""),P459,P459*VLOOKUP(AF459,'【参考】数式用4'!$DC$3:$DZ$106,MATCH(N459,'【参考】数式用4'!$DC$2:$DZ$2,0))),"")</f>
        <v/>
      </c>
      <c r="W459" s="972"/>
      <c r="X459" s="937"/>
      <c r="Y459" s="948" t="str">
        <f>IFERROR(IF(OR('別紙様式3-2（４・５月）'!R461="",'別紙様式3-2（４・５月）'!Z461="ベア加算"),"",X459*VLOOKUP(N459,'【参考】数式用'!$AD$2:$AH$27,MATCH(W459,'【参考】数式用'!$K$4:$N$4,0)+1,0)),"")</f>
        <v/>
      </c>
      <c r="Z459" s="948"/>
      <c r="AA459" s="951"/>
      <c r="AB459" s="955"/>
      <c r="AC459" s="996" t="str">
        <f>IFERROR(IF(AND('別紙様式3-2（４・５月）'!O461="",W459&lt;&gt;"",W459&lt;&gt;"―"),X459,X459*VLOOKUP(AG459,'【参考】数式用4'!$DC$3:$DZ$106,MATCH(N459,'【参考】数式用4'!$DC$2:$DZ$2,0))),"")</f>
        <v/>
      </c>
      <c r="AD459" s="998" t="str">
        <f t="shared" si="12"/>
        <v/>
      </c>
      <c r="AE459" s="884" t="str">
        <f t="shared" si="13"/>
        <v/>
      </c>
      <c r="AF459" s="999" t="str">
        <f>IF(O459="","",'別紙様式3-2（４・５月）'!O461&amp;'別紙様式3-2（４・５月）'!P461&amp;'別紙様式3-2（４・５月）'!Q461&amp;"から"&amp;O459)</f>
        <v/>
      </c>
      <c r="AG459" s="999" t="str">
        <f>IF(OR(W459="",W459="―"),"",'別紙様式3-2（４・５月）'!O461&amp;'別紙様式3-2（４・５月）'!P461&amp;'別紙様式3-2（４・５月）'!Q461&amp;"から"&amp;W459)</f>
        <v/>
      </c>
    </row>
    <row r="460" spans="1:33" ht="24.9" customHeight="1">
      <c r="A460" s="894">
        <v>447</v>
      </c>
      <c r="B460" s="742" t="str">
        <f>IF(基本情報入力シート!C499="","",基本情報入力シート!C499)</f>
        <v/>
      </c>
      <c r="C460" s="750"/>
      <c r="D460" s="750"/>
      <c r="E460" s="750"/>
      <c r="F460" s="750"/>
      <c r="G460" s="750"/>
      <c r="H460" s="750"/>
      <c r="I460" s="761"/>
      <c r="J460" s="768" t="str">
        <f>IF(基本情報入力シート!M499="","",基本情報入力シート!M499)</f>
        <v/>
      </c>
      <c r="K460" s="768" t="str">
        <f>IF(基本情報入力シート!R499="","",基本情報入力シート!R499)</f>
        <v/>
      </c>
      <c r="L460" s="768" t="str">
        <f>IF(基本情報入力シート!W499="","",基本情報入力シート!W499)</f>
        <v/>
      </c>
      <c r="M460" s="785" t="str">
        <f>IF(基本情報入力シート!X499="","",基本情報入力シート!X499)</f>
        <v/>
      </c>
      <c r="N460" s="797" t="str">
        <f>IF(基本情報入力シート!Y499="","",基本情報入力シート!Y499)</f>
        <v/>
      </c>
      <c r="O460" s="931"/>
      <c r="P460" s="937"/>
      <c r="Q460" s="941"/>
      <c r="R460" s="948" t="str">
        <f>IFERROR(IF(OR('別紙様式3-2（４・５月）'!R462="",'別紙様式3-2（４・５月）'!Z462="ベア加算"),"",P460*VLOOKUP(N460,'【参考】数式用'!$AD$2:$AH$27,MATCH(O460,'【参考】数式用'!$K$4:$N$4,0)+1,0)),"")</f>
        <v/>
      </c>
      <c r="S460" s="951"/>
      <c r="T460" s="955"/>
      <c r="U460" s="960"/>
      <c r="V460" s="965" t="str">
        <f>IFERROR(IF(AND('別紙様式3-2（４・５月）'!O462="",O460&lt;&gt;""),P460,P460*VLOOKUP(AF460,'【参考】数式用4'!$DC$3:$DZ$106,MATCH(N460,'【参考】数式用4'!$DC$2:$DZ$2,0))),"")</f>
        <v/>
      </c>
      <c r="W460" s="972"/>
      <c r="X460" s="937"/>
      <c r="Y460" s="948" t="str">
        <f>IFERROR(IF(OR('別紙様式3-2（４・５月）'!R462="",'別紙様式3-2（４・５月）'!Z462="ベア加算"),"",X460*VLOOKUP(N460,'【参考】数式用'!$AD$2:$AH$27,MATCH(W460,'【参考】数式用'!$K$4:$N$4,0)+1,0)),"")</f>
        <v/>
      </c>
      <c r="Z460" s="948"/>
      <c r="AA460" s="951"/>
      <c r="AB460" s="955"/>
      <c r="AC460" s="996" t="str">
        <f>IFERROR(IF(AND('別紙様式3-2（４・５月）'!O462="",W460&lt;&gt;"",W460&lt;&gt;"―"),X460,X460*VLOOKUP(AG460,'【参考】数式用4'!$DC$3:$DZ$106,MATCH(N460,'【参考】数式用4'!$DC$2:$DZ$2,0))),"")</f>
        <v/>
      </c>
      <c r="AD460" s="998" t="str">
        <f t="shared" si="12"/>
        <v/>
      </c>
      <c r="AE460" s="884" t="str">
        <f t="shared" si="13"/>
        <v/>
      </c>
      <c r="AF460" s="999" t="str">
        <f>IF(O460="","",'別紙様式3-2（４・５月）'!O462&amp;'別紙様式3-2（４・５月）'!P462&amp;'別紙様式3-2（４・５月）'!Q462&amp;"から"&amp;O460)</f>
        <v/>
      </c>
      <c r="AG460" s="999" t="str">
        <f>IF(OR(W460="",W460="―"),"",'別紙様式3-2（４・５月）'!O462&amp;'別紙様式3-2（４・５月）'!P462&amp;'別紙様式3-2（４・５月）'!Q462&amp;"から"&amp;W460)</f>
        <v/>
      </c>
    </row>
    <row r="461" spans="1:33" ht="24.9" customHeight="1">
      <c r="A461" s="894">
        <v>448</v>
      </c>
      <c r="B461" s="742" t="str">
        <f>IF(基本情報入力シート!C500="","",基本情報入力シート!C500)</f>
        <v/>
      </c>
      <c r="C461" s="750"/>
      <c r="D461" s="750"/>
      <c r="E461" s="750"/>
      <c r="F461" s="750"/>
      <c r="G461" s="750"/>
      <c r="H461" s="750"/>
      <c r="I461" s="761"/>
      <c r="J461" s="768" t="str">
        <f>IF(基本情報入力シート!M500="","",基本情報入力シート!M500)</f>
        <v/>
      </c>
      <c r="K461" s="768" t="str">
        <f>IF(基本情報入力シート!R500="","",基本情報入力シート!R500)</f>
        <v/>
      </c>
      <c r="L461" s="768" t="str">
        <f>IF(基本情報入力シート!W500="","",基本情報入力シート!W500)</f>
        <v/>
      </c>
      <c r="M461" s="785" t="str">
        <f>IF(基本情報入力シート!X500="","",基本情報入力シート!X500)</f>
        <v/>
      </c>
      <c r="N461" s="797" t="str">
        <f>IF(基本情報入力シート!Y500="","",基本情報入力シート!Y500)</f>
        <v/>
      </c>
      <c r="O461" s="931"/>
      <c r="P461" s="937"/>
      <c r="Q461" s="941"/>
      <c r="R461" s="948" t="str">
        <f>IFERROR(IF(OR('別紙様式3-2（４・５月）'!R463="",'別紙様式3-2（４・５月）'!Z463="ベア加算"),"",P461*VLOOKUP(N461,'【参考】数式用'!$AD$2:$AH$27,MATCH(O461,'【参考】数式用'!$K$4:$N$4,0)+1,0)),"")</f>
        <v/>
      </c>
      <c r="S461" s="951"/>
      <c r="T461" s="955"/>
      <c r="U461" s="960"/>
      <c r="V461" s="965" t="str">
        <f>IFERROR(IF(AND('別紙様式3-2（４・５月）'!O463="",O461&lt;&gt;""),P461,P461*VLOOKUP(AF461,'【参考】数式用4'!$DC$3:$DZ$106,MATCH(N461,'【参考】数式用4'!$DC$2:$DZ$2,0))),"")</f>
        <v/>
      </c>
      <c r="W461" s="972"/>
      <c r="X461" s="937"/>
      <c r="Y461" s="948" t="str">
        <f>IFERROR(IF(OR('別紙様式3-2（４・５月）'!R463="",'別紙様式3-2（４・５月）'!Z463="ベア加算"),"",X461*VLOOKUP(N461,'【参考】数式用'!$AD$2:$AH$27,MATCH(W461,'【参考】数式用'!$K$4:$N$4,0)+1,0)),"")</f>
        <v/>
      </c>
      <c r="Z461" s="948"/>
      <c r="AA461" s="951"/>
      <c r="AB461" s="955"/>
      <c r="AC461" s="996" t="str">
        <f>IFERROR(IF(AND('別紙様式3-2（４・５月）'!O463="",W461&lt;&gt;"",W461&lt;&gt;"―"),X461,X461*VLOOKUP(AG461,'【参考】数式用4'!$DC$3:$DZ$106,MATCH(N461,'【参考】数式用4'!$DC$2:$DZ$2,0))),"")</f>
        <v/>
      </c>
      <c r="AD461" s="998" t="str">
        <f t="shared" si="12"/>
        <v/>
      </c>
      <c r="AE461" s="884" t="str">
        <f t="shared" si="13"/>
        <v/>
      </c>
      <c r="AF461" s="999" t="str">
        <f>IF(O461="","",'別紙様式3-2（４・５月）'!O463&amp;'別紙様式3-2（４・５月）'!P463&amp;'別紙様式3-2（４・５月）'!Q463&amp;"から"&amp;O461)</f>
        <v/>
      </c>
      <c r="AG461" s="999" t="str">
        <f>IF(OR(W461="",W461="―"),"",'別紙様式3-2（４・５月）'!O463&amp;'別紙様式3-2（４・５月）'!P463&amp;'別紙様式3-2（４・５月）'!Q463&amp;"から"&amp;W461)</f>
        <v/>
      </c>
    </row>
    <row r="462" spans="1:33" ht="24.9" customHeight="1">
      <c r="A462" s="894">
        <v>449</v>
      </c>
      <c r="B462" s="742" t="str">
        <f>IF(基本情報入力シート!C501="","",基本情報入力シート!C501)</f>
        <v/>
      </c>
      <c r="C462" s="750"/>
      <c r="D462" s="750"/>
      <c r="E462" s="750"/>
      <c r="F462" s="750"/>
      <c r="G462" s="750"/>
      <c r="H462" s="750"/>
      <c r="I462" s="761"/>
      <c r="J462" s="768" t="str">
        <f>IF(基本情報入力シート!M501="","",基本情報入力シート!M501)</f>
        <v/>
      </c>
      <c r="K462" s="768" t="str">
        <f>IF(基本情報入力シート!R501="","",基本情報入力シート!R501)</f>
        <v/>
      </c>
      <c r="L462" s="768" t="str">
        <f>IF(基本情報入力シート!W501="","",基本情報入力シート!W501)</f>
        <v/>
      </c>
      <c r="M462" s="785" t="str">
        <f>IF(基本情報入力シート!X501="","",基本情報入力シート!X501)</f>
        <v/>
      </c>
      <c r="N462" s="797" t="str">
        <f>IF(基本情報入力シート!Y501="","",基本情報入力シート!Y501)</f>
        <v/>
      </c>
      <c r="O462" s="931"/>
      <c r="P462" s="937"/>
      <c r="Q462" s="941"/>
      <c r="R462" s="948" t="str">
        <f>IFERROR(IF(OR('別紙様式3-2（４・５月）'!R464="",'別紙様式3-2（４・５月）'!Z464="ベア加算"),"",P462*VLOOKUP(N462,'【参考】数式用'!$AD$2:$AH$27,MATCH(O462,'【参考】数式用'!$K$4:$N$4,0)+1,0)),"")</f>
        <v/>
      </c>
      <c r="S462" s="951"/>
      <c r="T462" s="955"/>
      <c r="U462" s="960"/>
      <c r="V462" s="965" t="str">
        <f>IFERROR(IF(AND('別紙様式3-2（４・５月）'!O464="",O462&lt;&gt;""),P462,P462*VLOOKUP(AF462,'【参考】数式用4'!$DC$3:$DZ$106,MATCH(N462,'【参考】数式用4'!$DC$2:$DZ$2,0))),"")</f>
        <v/>
      </c>
      <c r="W462" s="972"/>
      <c r="X462" s="937"/>
      <c r="Y462" s="948" t="str">
        <f>IFERROR(IF(OR('別紙様式3-2（４・５月）'!R464="",'別紙様式3-2（４・５月）'!Z464="ベア加算"),"",X462*VLOOKUP(N462,'【参考】数式用'!$AD$2:$AH$27,MATCH(W462,'【参考】数式用'!$K$4:$N$4,0)+1,0)),"")</f>
        <v/>
      </c>
      <c r="Z462" s="948"/>
      <c r="AA462" s="951"/>
      <c r="AB462" s="955"/>
      <c r="AC462" s="996" t="str">
        <f>IFERROR(IF(AND('別紙様式3-2（４・５月）'!O464="",W462&lt;&gt;"",W462&lt;&gt;"―"),X462,X462*VLOOKUP(AG462,'【参考】数式用4'!$DC$3:$DZ$106,MATCH(N462,'【参考】数式用4'!$DC$2:$DZ$2,0))),"")</f>
        <v/>
      </c>
      <c r="AD462" s="998" t="str">
        <f t="shared" ref="AD462:AD525" si="14">IF(OR(O462="新加算Ⅰ",O462="新加算Ⅱ",O462="新加算Ⅴ（１）",O462="新加算Ⅴ（２）",O462="新加算Ⅴ（３）",O462="新加算Ⅴ（４）",O462="新加算Ⅴ（５）",O462="新加算Ⅴ（６）",O462="新加算Ⅴ（７）",O462="新加算Ⅴ（９）",O462="新加算Ⅴ（10）",O462="新加算Ⅴ（12）"),IF(AND(N462&lt;&gt;"訪問型サービス（総合事業）",N462&lt;&gt;"通所型サービス（総合事業）",N462&lt;&gt;"（介護予防）短期入所生活介護",N462&lt;&gt;"（介護予防）短期入所療養介護（老健）",N462&lt;&gt;"（介護予防）短期入所療養介護 （病院等（老健以外）)",N462&lt;&gt;"（介護予防）短期入所療養介護（医療院）"),1,""),"")</f>
        <v/>
      </c>
      <c r="AE462" s="884" t="str">
        <f t="shared" ref="AE462:AE525" si="15">IF(OR(W462="新加算Ⅰ",W462="新加算Ⅱ"),IF(AND(N462&lt;&gt;"訪問型サービス（総合事業）",N462&lt;&gt;"通所型サービス（総合事業）",N462&lt;&gt;"（介護予防）短期入所生活介護",N462&lt;&gt;"（介護予防）短期入所療養介護（老健）",N462&lt;&gt;"（介護予防）短期入所療養介護 （病院等（老健以外）)",N462&lt;&gt;"（介護予防）短期入所療養介護（医療院）"),1,""),"")</f>
        <v/>
      </c>
      <c r="AF462" s="999" t="str">
        <f>IF(O462="","",'別紙様式3-2（４・５月）'!O464&amp;'別紙様式3-2（４・５月）'!P464&amp;'別紙様式3-2（４・５月）'!Q464&amp;"から"&amp;O462)</f>
        <v/>
      </c>
      <c r="AG462" s="999" t="str">
        <f>IF(OR(W462="",W462="―"),"",'別紙様式3-2（４・５月）'!O464&amp;'別紙様式3-2（４・５月）'!P464&amp;'別紙様式3-2（４・５月）'!Q464&amp;"から"&amp;W462)</f>
        <v/>
      </c>
    </row>
    <row r="463" spans="1:33" ht="24.9" customHeight="1">
      <c r="A463" s="894">
        <v>450</v>
      </c>
      <c r="B463" s="742" t="str">
        <f>IF(基本情報入力シート!C502="","",基本情報入力シート!C502)</f>
        <v/>
      </c>
      <c r="C463" s="750"/>
      <c r="D463" s="750"/>
      <c r="E463" s="750"/>
      <c r="F463" s="750"/>
      <c r="G463" s="750"/>
      <c r="H463" s="750"/>
      <c r="I463" s="761"/>
      <c r="J463" s="768" t="str">
        <f>IF(基本情報入力シート!M502="","",基本情報入力シート!M502)</f>
        <v/>
      </c>
      <c r="K463" s="768" t="str">
        <f>IF(基本情報入力シート!R502="","",基本情報入力シート!R502)</f>
        <v/>
      </c>
      <c r="L463" s="768" t="str">
        <f>IF(基本情報入力シート!W502="","",基本情報入力シート!W502)</f>
        <v/>
      </c>
      <c r="M463" s="785" t="str">
        <f>IF(基本情報入力シート!X502="","",基本情報入力シート!X502)</f>
        <v/>
      </c>
      <c r="N463" s="797" t="str">
        <f>IF(基本情報入力シート!Y502="","",基本情報入力シート!Y502)</f>
        <v/>
      </c>
      <c r="O463" s="931"/>
      <c r="P463" s="937"/>
      <c r="Q463" s="941"/>
      <c r="R463" s="948" t="str">
        <f>IFERROR(IF(OR('別紙様式3-2（４・５月）'!R465="",'別紙様式3-2（４・５月）'!Z465="ベア加算"),"",P463*VLOOKUP(N463,'【参考】数式用'!$AD$2:$AH$27,MATCH(O463,'【参考】数式用'!$K$4:$N$4,0)+1,0)),"")</f>
        <v/>
      </c>
      <c r="S463" s="951"/>
      <c r="T463" s="955"/>
      <c r="U463" s="960"/>
      <c r="V463" s="965" t="str">
        <f>IFERROR(IF(AND('別紙様式3-2（４・５月）'!O465="",O463&lt;&gt;""),P463,P463*VLOOKUP(AF463,'【参考】数式用4'!$DC$3:$DZ$106,MATCH(N463,'【参考】数式用4'!$DC$2:$DZ$2,0))),"")</f>
        <v/>
      </c>
      <c r="W463" s="972"/>
      <c r="X463" s="937"/>
      <c r="Y463" s="948" t="str">
        <f>IFERROR(IF(OR('別紙様式3-2（４・５月）'!R465="",'別紙様式3-2（４・５月）'!Z465="ベア加算"),"",X463*VLOOKUP(N463,'【参考】数式用'!$AD$2:$AH$27,MATCH(W463,'【参考】数式用'!$K$4:$N$4,0)+1,0)),"")</f>
        <v/>
      </c>
      <c r="Z463" s="948"/>
      <c r="AA463" s="951"/>
      <c r="AB463" s="955"/>
      <c r="AC463" s="996" t="str">
        <f>IFERROR(IF(AND('別紙様式3-2（４・５月）'!O465="",W463&lt;&gt;"",W463&lt;&gt;"―"),X463,X463*VLOOKUP(AG463,'【参考】数式用4'!$DC$3:$DZ$106,MATCH(N463,'【参考】数式用4'!$DC$2:$DZ$2,0))),"")</f>
        <v/>
      </c>
      <c r="AD463" s="998" t="str">
        <f t="shared" si="14"/>
        <v/>
      </c>
      <c r="AE463" s="884" t="str">
        <f t="shared" si="15"/>
        <v/>
      </c>
      <c r="AF463" s="999" t="str">
        <f>IF(O463="","",'別紙様式3-2（４・５月）'!O465&amp;'別紙様式3-2（４・５月）'!P465&amp;'別紙様式3-2（４・５月）'!Q465&amp;"から"&amp;O463)</f>
        <v/>
      </c>
      <c r="AG463" s="999" t="str">
        <f>IF(OR(W463="",W463="―"),"",'別紙様式3-2（４・５月）'!O465&amp;'別紙様式3-2（４・５月）'!P465&amp;'別紙様式3-2（４・５月）'!Q465&amp;"から"&amp;W463)</f>
        <v/>
      </c>
    </row>
    <row r="464" spans="1:33" ht="24.9" customHeight="1">
      <c r="A464" s="894">
        <v>451</v>
      </c>
      <c r="B464" s="742" t="str">
        <f>IF(基本情報入力シート!C503="","",基本情報入力シート!C503)</f>
        <v/>
      </c>
      <c r="C464" s="750"/>
      <c r="D464" s="750"/>
      <c r="E464" s="750"/>
      <c r="F464" s="750"/>
      <c r="G464" s="750"/>
      <c r="H464" s="750"/>
      <c r="I464" s="761"/>
      <c r="J464" s="768" t="str">
        <f>IF(基本情報入力シート!M503="","",基本情報入力シート!M503)</f>
        <v/>
      </c>
      <c r="K464" s="768" t="str">
        <f>IF(基本情報入力シート!R503="","",基本情報入力シート!R503)</f>
        <v/>
      </c>
      <c r="L464" s="768" t="str">
        <f>IF(基本情報入力シート!W503="","",基本情報入力シート!W503)</f>
        <v/>
      </c>
      <c r="M464" s="785" t="str">
        <f>IF(基本情報入力シート!X503="","",基本情報入力シート!X503)</f>
        <v/>
      </c>
      <c r="N464" s="797" t="str">
        <f>IF(基本情報入力シート!Y503="","",基本情報入力シート!Y503)</f>
        <v/>
      </c>
      <c r="O464" s="931"/>
      <c r="P464" s="937"/>
      <c r="Q464" s="941"/>
      <c r="R464" s="948" t="str">
        <f>IFERROR(IF(OR('別紙様式3-2（４・５月）'!R466="",'別紙様式3-2（４・５月）'!Z466="ベア加算"),"",P464*VLOOKUP(N464,'【参考】数式用'!$AD$2:$AH$27,MATCH(O464,'【参考】数式用'!$K$4:$N$4,0)+1,0)),"")</f>
        <v/>
      </c>
      <c r="S464" s="951"/>
      <c r="T464" s="955"/>
      <c r="U464" s="960"/>
      <c r="V464" s="965" t="str">
        <f>IFERROR(IF(AND('別紙様式3-2（４・５月）'!O466="",O464&lt;&gt;""),P464,P464*VLOOKUP(AF464,'【参考】数式用4'!$DC$3:$DZ$106,MATCH(N464,'【参考】数式用4'!$DC$2:$DZ$2,0))),"")</f>
        <v/>
      </c>
      <c r="W464" s="972"/>
      <c r="X464" s="937"/>
      <c r="Y464" s="948" t="str">
        <f>IFERROR(IF(OR('別紙様式3-2（４・５月）'!R466="",'別紙様式3-2（４・５月）'!Z466="ベア加算"),"",X464*VLOOKUP(N464,'【参考】数式用'!$AD$2:$AH$27,MATCH(W464,'【参考】数式用'!$K$4:$N$4,0)+1,0)),"")</f>
        <v/>
      </c>
      <c r="Z464" s="948"/>
      <c r="AA464" s="951"/>
      <c r="AB464" s="955"/>
      <c r="AC464" s="996" t="str">
        <f>IFERROR(IF(AND('別紙様式3-2（４・５月）'!O466="",W464&lt;&gt;"",W464&lt;&gt;"―"),X464,X464*VLOOKUP(AG464,'【参考】数式用4'!$DC$3:$DZ$106,MATCH(N464,'【参考】数式用4'!$DC$2:$DZ$2,0))),"")</f>
        <v/>
      </c>
      <c r="AD464" s="998" t="str">
        <f t="shared" si="14"/>
        <v/>
      </c>
      <c r="AE464" s="884" t="str">
        <f t="shared" si="15"/>
        <v/>
      </c>
      <c r="AF464" s="999" t="str">
        <f>IF(O464="","",'別紙様式3-2（４・５月）'!O466&amp;'別紙様式3-2（４・５月）'!P466&amp;'別紙様式3-2（４・５月）'!Q466&amp;"から"&amp;O464)</f>
        <v/>
      </c>
      <c r="AG464" s="999" t="str">
        <f>IF(OR(W464="",W464="―"),"",'別紙様式3-2（４・５月）'!O466&amp;'別紙様式3-2（４・５月）'!P466&amp;'別紙様式3-2（４・５月）'!Q466&amp;"から"&amp;W464)</f>
        <v/>
      </c>
    </row>
    <row r="465" spans="1:33" ht="24.9" customHeight="1">
      <c r="A465" s="894">
        <v>452</v>
      </c>
      <c r="B465" s="742" t="str">
        <f>IF(基本情報入力シート!C504="","",基本情報入力シート!C504)</f>
        <v/>
      </c>
      <c r="C465" s="750"/>
      <c r="D465" s="750"/>
      <c r="E465" s="750"/>
      <c r="F465" s="750"/>
      <c r="G465" s="750"/>
      <c r="H465" s="750"/>
      <c r="I465" s="761"/>
      <c r="J465" s="768" t="str">
        <f>IF(基本情報入力シート!M504="","",基本情報入力シート!M504)</f>
        <v/>
      </c>
      <c r="K465" s="768" t="str">
        <f>IF(基本情報入力シート!R504="","",基本情報入力シート!R504)</f>
        <v/>
      </c>
      <c r="L465" s="768" t="str">
        <f>IF(基本情報入力シート!W504="","",基本情報入力シート!W504)</f>
        <v/>
      </c>
      <c r="M465" s="785" t="str">
        <f>IF(基本情報入力シート!X504="","",基本情報入力シート!X504)</f>
        <v/>
      </c>
      <c r="N465" s="797" t="str">
        <f>IF(基本情報入力シート!Y504="","",基本情報入力シート!Y504)</f>
        <v/>
      </c>
      <c r="O465" s="931"/>
      <c r="P465" s="937"/>
      <c r="Q465" s="941"/>
      <c r="R465" s="948" t="str">
        <f>IFERROR(IF(OR('別紙様式3-2（４・５月）'!R467="",'別紙様式3-2（４・５月）'!Z467="ベア加算"),"",P465*VLOOKUP(N465,'【参考】数式用'!$AD$2:$AH$27,MATCH(O465,'【参考】数式用'!$K$4:$N$4,0)+1,0)),"")</f>
        <v/>
      </c>
      <c r="S465" s="951"/>
      <c r="T465" s="955"/>
      <c r="U465" s="960"/>
      <c r="V465" s="965" t="str">
        <f>IFERROR(IF(AND('別紙様式3-2（４・５月）'!O467="",O465&lt;&gt;""),P465,P465*VLOOKUP(AF465,'【参考】数式用4'!$DC$3:$DZ$106,MATCH(N465,'【参考】数式用4'!$DC$2:$DZ$2,0))),"")</f>
        <v/>
      </c>
      <c r="W465" s="972"/>
      <c r="X465" s="937"/>
      <c r="Y465" s="948" t="str">
        <f>IFERROR(IF(OR('別紙様式3-2（４・５月）'!R467="",'別紙様式3-2（４・５月）'!Z467="ベア加算"),"",X465*VLOOKUP(N465,'【参考】数式用'!$AD$2:$AH$27,MATCH(W465,'【参考】数式用'!$K$4:$N$4,0)+1,0)),"")</f>
        <v/>
      </c>
      <c r="Z465" s="948"/>
      <c r="AA465" s="951"/>
      <c r="AB465" s="955"/>
      <c r="AC465" s="996" t="str">
        <f>IFERROR(IF(AND('別紙様式3-2（４・５月）'!O467="",W465&lt;&gt;"",W465&lt;&gt;"―"),X465,X465*VLOOKUP(AG465,'【参考】数式用4'!$DC$3:$DZ$106,MATCH(N465,'【参考】数式用4'!$DC$2:$DZ$2,0))),"")</f>
        <v/>
      </c>
      <c r="AD465" s="998" t="str">
        <f t="shared" si="14"/>
        <v/>
      </c>
      <c r="AE465" s="884" t="str">
        <f t="shared" si="15"/>
        <v/>
      </c>
      <c r="AF465" s="999" t="str">
        <f>IF(O465="","",'別紙様式3-2（４・５月）'!O467&amp;'別紙様式3-2（４・５月）'!P467&amp;'別紙様式3-2（４・５月）'!Q467&amp;"から"&amp;O465)</f>
        <v/>
      </c>
      <c r="AG465" s="999" t="str">
        <f>IF(OR(W465="",W465="―"),"",'別紙様式3-2（４・５月）'!O467&amp;'別紙様式3-2（４・５月）'!P467&amp;'別紙様式3-2（４・５月）'!Q467&amp;"から"&amp;W465)</f>
        <v/>
      </c>
    </row>
    <row r="466" spans="1:33" ht="24.9" customHeight="1">
      <c r="A466" s="894">
        <v>453</v>
      </c>
      <c r="B466" s="742" t="str">
        <f>IF(基本情報入力シート!C505="","",基本情報入力シート!C505)</f>
        <v/>
      </c>
      <c r="C466" s="750"/>
      <c r="D466" s="750"/>
      <c r="E466" s="750"/>
      <c r="F466" s="750"/>
      <c r="G466" s="750"/>
      <c r="H466" s="750"/>
      <c r="I466" s="761"/>
      <c r="J466" s="768" t="str">
        <f>IF(基本情報入力シート!M505="","",基本情報入力シート!M505)</f>
        <v/>
      </c>
      <c r="K466" s="768" t="str">
        <f>IF(基本情報入力シート!R505="","",基本情報入力シート!R505)</f>
        <v/>
      </c>
      <c r="L466" s="768" t="str">
        <f>IF(基本情報入力シート!W505="","",基本情報入力シート!W505)</f>
        <v/>
      </c>
      <c r="M466" s="785" t="str">
        <f>IF(基本情報入力シート!X505="","",基本情報入力シート!X505)</f>
        <v/>
      </c>
      <c r="N466" s="797" t="str">
        <f>IF(基本情報入力シート!Y505="","",基本情報入力シート!Y505)</f>
        <v/>
      </c>
      <c r="O466" s="931"/>
      <c r="P466" s="937"/>
      <c r="Q466" s="941"/>
      <c r="R466" s="948" t="str">
        <f>IFERROR(IF(OR('別紙様式3-2（４・５月）'!R468="",'別紙様式3-2（４・５月）'!Z468="ベア加算"),"",P466*VLOOKUP(N466,'【参考】数式用'!$AD$2:$AH$27,MATCH(O466,'【参考】数式用'!$K$4:$N$4,0)+1,0)),"")</f>
        <v/>
      </c>
      <c r="S466" s="951"/>
      <c r="T466" s="955"/>
      <c r="U466" s="960"/>
      <c r="V466" s="965" t="str">
        <f>IFERROR(IF(AND('別紙様式3-2（４・５月）'!O468="",O466&lt;&gt;""),P466,P466*VLOOKUP(AF466,'【参考】数式用4'!$DC$3:$DZ$106,MATCH(N466,'【参考】数式用4'!$DC$2:$DZ$2,0))),"")</f>
        <v/>
      </c>
      <c r="W466" s="972"/>
      <c r="X466" s="937"/>
      <c r="Y466" s="948" t="str">
        <f>IFERROR(IF(OR('別紙様式3-2（４・５月）'!R468="",'別紙様式3-2（４・５月）'!Z468="ベア加算"),"",X466*VLOOKUP(N466,'【参考】数式用'!$AD$2:$AH$27,MATCH(W466,'【参考】数式用'!$K$4:$N$4,0)+1,0)),"")</f>
        <v/>
      </c>
      <c r="Z466" s="948"/>
      <c r="AA466" s="951"/>
      <c r="AB466" s="955"/>
      <c r="AC466" s="996" t="str">
        <f>IFERROR(IF(AND('別紙様式3-2（４・５月）'!O468="",W466&lt;&gt;"",W466&lt;&gt;"―"),X466,X466*VLOOKUP(AG466,'【参考】数式用4'!$DC$3:$DZ$106,MATCH(N466,'【参考】数式用4'!$DC$2:$DZ$2,0))),"")</f>
        <v/>
      </c>
      <c r="AD466" s="998" t="str">
        <f t="shared" si="14"/>
        <v/>
      </c>
      <c r="AE466" s="884" t="str">
        <f t="shared" si="15"/>
        <v/>
      </c>
      <c r="AF466" s="999" t="str">
        <f>IF(O466="","",'別紙様式3-2（４・５月）'!O468&amp;'別紙様式3-2（４・５月）'!P468&amp;'別紙様式3-2（４・５月）'!Q468&amp;"から"&amp;O466)</f>
        <v/>
      </c>
      <c r="AG466" s="999" t="str">
        <f>IF(OR(W466="",W466="―"),"",'別紙様式3-2（４・５月）'!O468&amp;'別紙様式3-2（４・５月）'!P468&amp;'別紙様式3-2（４・５月）'!Q468&amp;"から"&amp;W466)</f>
        <v/>
      </c>
    </row>
    <row r="467" spans="1:33" ht="24.9" customHeight="1">
      <c r="A467" s="894">
        <v>454</v>
      </c>
      <c r="B467" s="742" t="str">
        <f>IF(基本情報入力シート!C506="","",基本情報入力シート!C506)</f>
        <v/>
      </c>
      <c r="C467" s="750"/>
      <c r="D467" s="750"/>
      <c r="E467" s="750"/>
      <c r="F467" s="750"/>
      <c r="G467" s="750"/>
      <c r="H467" s="750"/>
      <c r="I467" s="761"/>
      <c r="J467" s="768" t="str">
        <f>IF(基本情報入力シート!M506="","",基本情報入力シート!M506)</f>
        <v/>
      </c>
      <c r="K467" s="768" t="str">
        <f>IF(基本情報入力シート!R506="","",基本情報入力シート!R506)</f>
        <v/>
      </c>
      <c r="L467" s="768" t="str">
        <f>IF(基本情報入力シート!W506="","",基本情報入力シート!W506)</f>
        <v/>
      </c>
      <c r="M467" s="785" t="str">
        <f>IF(基本情報入力シート!X506="","",基本情報入力シート!X506)</f>
        <v/>
      </c>
      <c r="N467" s="797" t="str">
        <f>IF(基本情報入力シート!Y506="","",基本情報入力シート!Y506)</f>
        <v/>
      </c>
      <c r="O467" s="931"/>
      <c r="P467" s="937"/>
      <c r="Q467" s="941"/>
      <c r="R467" s="948" t="str">
        <f>IFERROR(IF(OR('別紙様式3-2（４・５月）'!R469="",'別紙様式3-2（４・５月）'!Z469="ベア加算"),"",P467*VLOOKUP(N467,'【参考】数式用'!$AD$2:$AH$27,MATCH(O467,'【参考】数式用'!$K$4:$N$4,0)+1,0)),"")</f>
        <v/>
      </c>
      <c r="S467" s="951"/>
      <c r="T467" s="955"/>
      <c r="U467" s="960"/>
      <c r="V467" s="965" t="str">
        <f>IFERROR(IF(AND('別紙様式3-2（４・５月）'!O469="",O467&lt;&gt;""),P467,P467*VLOOKUP(AF467,'【参考】数式用4'!$DC$3:$DZ$106,MATCH(N467,'【参考】数式用4'!$DC$2:$DZ$2,0))),"")</f>
        <v/>
      </c>
      <c r="W467" s="972"/>
      <c r="X467" s="937"/>
      <c r="Y467" s="948" t="str">
        <f>IFERROR(IF(OR('別紙様式3-2（４・５月）'!R469="",'別紙様式3-2（４・５月）'!Z469="ベア加算"),"",X467*VLOOKUP(N467,'【参考】数式用'!$AD$2:$AH$27,MATCH(W467,'【参考】数式用'!$K$4:$N$4,0)+1,0)),"")</f>
        <v/>
      </c>
      <c r="Z467" s="948"/>
      <c r="AA467" s="951"/>
      <c r="AB467" s="955"/>
      <c r="AC467" s="996" t="str">
        <f>IFERROR(IF(AND('別紙様式3-2（４・５月）'!O469="",W467&lt;&gt;"",W467&lt;&gt;"―"),X467,X467*VLOOKUP(AG467,'【参考】数式用4'!$DC$3:$DZ$106,MATCH(N467,'【参考】数式用4'!$DC$2:$DZ$2,0))),"")</f>
        <v/>
      </c>
      <c r="AD467" s="998" t="str">
        <f t="shared" si="14"/>
        <v/>
      </c>
      <c r="AE467" s="884" t="str">
        <f t="shared" si="15"/>
        <v/>
      </c>
      <c r="AF467" s="999" t="str">
        <f>IF(O467="","",'別紙様式3-2（４・５月）'!O469&amp;'別紙様式3-2（４・５月）'!P469&amp;'別紙様式3-2（４・５月）'!Q469&amp;"から"&amp;O467)</f>
        <v/>
      </c>
      <c r="AG467" s="999" t="str">
        <f>IF(OR(W467="",W467="―"),"",'別紙様式3-2（４・５月）'!O469&amp;'別紙様式3-2（４・５月）'!P469&amp;'別紙様式3-2（４・５月）'!Q469&amp;"から"&amp;W467)</f>
        <v/>
      </c>
    </row>
    <row r="468" spans="1:33" ht="24.9" customHeight="1">
      <c r="A468" s="894">
        <v>455</v>
      </c>
      <c r="B468" s="742" t="str">
        <f>IF(基本情報入力シート!C507="","",基本情報入力シート!C507)</f>
        <v/>
      </c>
      <c r="C468" s="750"/>
      <c r="D468" s="750"/>
      <c r="E468" s="750"/>
      <c r="F468" s="750"/>
      <c r="G468" s="750"/>
      <c r="H468" s="750"/>
      <c r="I468" s="761"/>
      <c r="J468" s="768" t="str">
        <f>IF(基本情報入力シート!M507="","",基本情報入力シート!M507)</f>
        <v/>
      </c>
      <c r="K468" s="768" t="str">
        <f>IF(基本情報入力シート!R507="","",基本情報入力シート!R507)</f>
        <v/>
      </c>
      <c r="L468" s="768" t="str">
        <f>IF(基本情報入力シート!W507="","",基本情報入力シート!W507)</f>
        <v/>
      </c>
      <c r="M468" s="785" t="str">
        <f>IF(基本情報入力シート!X507="","",基本情報入力シート!X507)</f>
        <v/>
      </c>
      <c r="N468" s="797" t="str">
        <f>IF(基本情報入力シート!Y507="","",基本情報入力シート!Y507)</f>
        <v/>
      </c>
      <c r="O468" s="931"/>
      <c r="P468" s="937"/>
      <c r="Q468" s="941"/>
      <c r="R468" s="948" t="str">
        <f>IFERROR(IF(OR('別紙様式3-2（４・５月）'!R470="",'別紙様式3-2（４・５月）'!Z470="ベア加算"),"",P468*VLOOKUP(N468,'【参考】数式用'!$AD$2:$AH$27,MATCH(O468,'【参考】数式用'!$K$4:$N$4,0)+1,0)),"")</f>
        <v/>
      </c>
      <c r="S468" s="951"/>
      <c r="T468" s="955"/>
      <c r="U468" s="960"/>
      <c r="V468" s="965" t="str">
        <f>IFERROR(IF(AND('別紙様式3-2（４・５月）'!O470="",O468&lt;&gt;""),P468,P468*VLOOKUP(AF468,'【参考】数式用4'!$DC$3:$DZ$106,MATCH(N468,'【参考】数式用4'!$DC$2:$DZ$2,0))),"")</f>
        <v/>
      </c>
      <c r="W468" s="972"/>
      <c r="X468" s="937"/>
      <c r="Y468" s="948" t="str">
        <f>IFERROR(IF(OR('別紙様式3-2（４・５月）'!R470="",'別紙様式3-2（４・５月）'!Z470="ベア加算"),"",X468*VLOOKUP(N468,'【参考】数式用'!$AD$2:$AH$27,MATCH(W468,'【参考】数式用'!$K$4:$N$4,0)+1,0)),"")</f>
        <v/>
      </c>
      <c r="Z468" s="948"/>
      <c r="AA468" s="951"/>
      <c r="AB468" s="955"/>
      <c r="AC468" s="996" t="str">
        <f>IFERROR(IF(AND('別紙様式3-2（４・５月）'!O470="",W468&lt;&gt;"",W468&lt;&gt;"―"),X468,X468*VLOOKUP(AG468,'【参考】数式用4'!$DC$3:$DZ$106,MATCH(N468,'【参考】数式用4'!$DC$2:$DZ$2,0))),"")</f>
        <v/>
      </c>
      <c r="AD468" s="998" t="str">
        <f t="shared" si="14"/>
        <v/>
      </c>
      <c r="AE468" s="884" t="str">
        <f t="shared" si="15"/>
        <v/>
      </c>
      <c r="AF468" s="999" t="str">
        <f>IF(O468="","",'別紙様式3-2（４・５月）'!O470&amp;'別紙様式3-2（４・５月）'!P470&amp;'別紙様式3-2（４・５月）'!Q470&amp;"から"&amp;O468)</f>
        <v/>
      </c>
      <c r="AG468" s="999" t="str">
        <f>IF(OR(W468="",W468="―"),"",'別紙様式3-2（４・５月）'!O470&amp;'別紙様式3-2（４・５月）'!P470&amp;'別紙様式3-2（４・５月）'!Q470&amp;"から"&amp;W468)</f>
        <v/>
      </c>
    </row>
    <row r="469" spans="1:33" ht="24.9" customHeight="1">
      <c r="A469" s="894">
        <v>456</v>
      </c>
      <c r="B469" s="742" t="str">
        <f>IF(基本情報入力シート!C508="","",基本情報入力シート!C508)</f>
        <v/>
      </c>
      <c r="C469" s="750"/>
      <c r="D469" s="750"/>
      <c r="E469" s="750"/>
      <c r="F469" s="750"/>
      <c r="G469" s="750"/>
      <c r="H469" s="750"/>
      <c r="I469" s="761"/>
      <c r="J469" s="768" t="str">
        <f>IF(基本情報入力シート!M508="","",基本情報入力シート!M508)</f>
        <v/>
      </c>
      <c r="K469" s="768" t="str">
        <f>IF(基本情報入力シート!R508="","",基本情報入力シート!R508)</f>
        <v/>
      </c>
      <c r="L469" s="768" t="str">
        <f>IF(基本情報入力シート!W508="","",基本情報入力シート!W508)</f>
        <v/>
      </c>
      <c r="M469" s="785" t="str">
        <f>IF(基本情報入力シート!X508="","",基本情報入力シート!X508)</f>
        <v/>
      </c>
      <c r="N469" s="797" t="str">
        <f>IF(基本情報入力シート!Y508="","",基本情報入力シート!Y508)</f>
        <v/>
      </c>
      <c r="O469" s="931"/>
      <c r="P469" s="937"/>
      <c r="Q469" s="941"/>
      <c r="R469" s="948" t="str">
        <f>IFERROR(IF(OR('別紙様式3-2（４・５月）'!R471="",'別紙様式3-2（４・５月）'!Z471="ベア加算"),"",P469*VLOOKUP(N469,'【参考】数式用'!$AD$2:$AH$27,MATCH(O469,'【参考】数式用'!$K$4:$N$4,0)+1,0)),"")</f>
        <v/>
      </c>
      <c r="S469" s="951"/>
      <c r="T469" s="955"/>
      <c r="U469" s="960"/>
      <c r="V469" s="965" t="str">
        <f>IFERROR(IF(AND('別紙様式3-2（４・５月）'!O471="",O469&lt;&gt;""),P469,P469*VLOOKUP(AF469,'【参考】数式用4'!$DC$3:$DZ$106,MATCH(N469,'【参考】数式用4'!$DC$2:$DZ$2,0))),"")</f>
        <v/>
      </c>
      <c r="W469" s="972"/>
      <c r="X469" s="937"/>
      <c r="Y469" s="948" t="str">
        <f>IFERROR(IF(OR('別紙様式3-2（４・５月）'!R471="",'別紙様式3-2（４・５月）'!Z471="ベア加算"),"",X469*VLOOKUP(N469,'【参考】数式用'!$AD$2:$AH$27,MATCH(W469,'【参考】数式用'!$K$4:$N$4,0)+1,0)),"")</f>
        <v/>
      </c>
      <c r="Z469" s="948"/>
      <c r="AA469" s="951"/>
      <c r="AB469" s="955"/>
      <c r="AC469" s="996" t="str">
        <f>IFERROR(IF(AND('別紙様式3-2（４・５月）'!O471="",W469&lt;&gt;"",W469&lt;&gt;"―"),X469,X469*VLOOKUP(AG469,'【参考】数式用4'!$DC$3:$DZ$106,MATCH(N469,'【参考】数式用4'!$DC$2:$DZ$2,0))),"")</f>
        <v/>
      </c>
      <c r="AD469" s="998" t="str">
        <f t="shared" si="14"/>
        <v/>
      </c>
      <c r="AE469" s="884" t="str">
        <f t="shared" si="15"/>
        <v/>
      </c>
      <c r="AF469" s="999" t="str">
        <f>IF(O469="","",'別紙様式3-2（４・５月）'!O471&amp;'別紙様式3-2（４・５月）'!P471&amp;'別紙様式3-2（４・５月）'!Q471&amp;"から"&amp;O469)</f>
        <v/>
      </c>
      <c r="AG469" s="999" t="str">
        <f>IF(OR(W469="",W469="―"),"",'別紙様式3-2（４・５月）'!O471&amp;'別紙様式3-2（４・５月）'!P471&amp;'別紙様式3-2（４・５月）'!Q471&amp;"から"&amp;W469)</f>
        <v/>
      </c>
    </row>
    <row r="470" spans="1:33" ht="24.9" customHeight="1">
      <c r="A470" s="894">
        <v>457</v>
      </c>
      <c r="B470" s="742" t="str">
        <f>IF(基本情報入力シート!C509="","",基本情報入力シート!C509)</f>
        <v/>
      </c>
      <c r="C470" s="750"/>
      <c r="D470" s="750"/>
      <c r="E470" s="750"/>
      <c r="F470" s="750"/>
      <c r="G470" s="750"/>
      <c r="H470" s="750"/>
      <c r="I470" s="761"/>
      <c r="J470" s="768" t="str">
        <f>IF(基本情報入力シート!M509="","",基本情報入力シート!M509)</f>
        <v/>
      </c>
      <c r="K470" s="768" t="str">
        <f>IF(基本情報入力シート!R509="","",基本情報入力シート!R509)</f>
        <v/>
      </c>
      <c r="L470" s="768" t="str">
        <f>IF(基本情報入力シート!W509="","",基本情報入力シート!W509)</f>
        <v/>
      </c>
      <c r="M470" s="785" t="str">
        <f>IF(基本情報入力シート!X509="","",基本情報入力シート!X509)</f>
        <v/>
      </c>
      <c r="N470" s="797" t="str">
        <f>IF(基本情報入力シート!Y509="","",基本情報入力シート!Y509)</f>
        <v/>
      </c>
      <c r="O470" s="931"/>
      <c r="P470" s="937"/>
      <c r="Q470" s="941"/>
      <c r="R470" s="948" t="str">
        <f>IFERROR(IF(OR('別紙様式3-2（４・５月）'!R472="",'別紙様式3-2（４・５月）'!Z472="ベア加算"),"",P470*VLOOKUP(N470,'【参考】数式用'!$AD$2:$AH$27,MATCH(O470,'【参考】数式用'!$K$4:$N$4,0)+1,0)),"")</f>
        <v/>
      </c>
      <c r="S470" s="951"/>
      <c r="T470" s="955"/>
      <c r="U470" s="960"/>
      <c r="V470" s="965" t="str">
        <f>IFERROR(IF(AND('別紙様式3-2（４・５月）'!O472="",O470&lt;&gt;""),P470,P470*VLOOKUP(AF470,'【参考】数式用4'!$DC$3:$DZ$106,MATCH(N470,'【参考】数式用4'!$DC$2:$DZ$2,0))),"")</f>
        <v/>
      </c>
      <c r="W470" s="972"/>
      <c r="X470" s="937"/>
      <c r="Y470" s="948" t="str">
        <f>IFERROR(IF(OR('別紙様式3-2（４・５月）'!R472="",'別紙様式3-2（４・５月）'!Z472="ベア加算"),"",X470*VLOOKUP(N470,'【参考】数式用'!$AD$2:$AH$27,MATCH(W470,'【参考】数式用'!$K$4:$N$4,0)+1,0)),"")</f>
        <v/>
      </c>
      <c r="Z470" s="948"/>
      <c r="AA470" s="951"/>
      <c r="AB470" s="955"/>
      <c r="AC470" s="996" t="str">
        <f>IFERROR(IF(AND('別紙様式3-2（４・５月）'!O472="",W470&lt;&gt;"",W470&lt;&gt;"―"),X470,X470*VLOOKUP(AG470,'【参考】数式用4'!$DC$3:$DZ$106,MATCH(N470,'【参考】数式用4'!$DC$2:$DZ$2,0))),"")</f>
        <v/>
      </c>
      <c r="AD470" s="998" t="str">
        <f t="shared" si="14"/>
        <v/>
      </c>
      <c r="AE470" s="884" t="str">
        <f t="shared" si="15"/>
        <v/>
      </c>
      <c r="AF470" s="999" t="str">
        <f>IF(O470="","",'別紙様式3-2（４・５月）'!O472&amp;'別紙様式3-2（４・５月）'!P472&amp;'別紙様式3-2（４・５月）'!Q472&amp;"から"&amp;O470)</f>
        <v/>
      </c>
      <c r="AG470" s="999" t="str">
        <f>IF(OR(W470="",W470="―"),"",'別紙様式3-2（４・５月）'!O472&amp;'別紙様式3-2（４・５月）'!P472&amp;'別紙様式3-2（４・５月）'!Q472&amp;"から"&amp;W470)</f>
        <v/>
      </c>
    </row>
    <row r="471" spans="1:33" ht="24.9" customHeight="1">
      <c r="A471" s="894">
        <v>458</v>
      </c>
      <c r="B471" s="742" t="str">
        <f>IF(基本情報入力シート!C510="","",基本情報入力シート!C510)</f>
        <v/>
      </c>
      <c r="C471" s="750"/>
      <c r="D471" s="750"/>
      <c r="E471" s="750"/>
      <c r="F471" s="750"/>
      <c r="G471" s="750"/>
      <c r="H471" s="750"/>
      <c r="I471" s="761"/>
      <c r="J471" s="768" t="str">
        <f>IF(基本情報入力シート!M510="","",基本情報入力シート!M510)</f>
        <v/>
      </c>
      <c r="K471" s="768" t="str">
        <f>IF(基本情報入力シート!R510="","",基本情報入力シート!R510)</f>
        <v/>
      </c>
      <c r="L471" s="768" t="str">
        <f>IF(基本情報入力シート!W510="","",基本情報入力シート!W510)</f>
        <v/>
      </c>
      <c r="M471" s="785" t="str">
        <f>IF(基本情報入力シート!X510="","",基本情報入力シート!X510)</f>
        <v/>
      </c>
      <c r="N471" s="797" t="str">
        <f>IF(基本情報入力シート!Y510="","",基本情報入力シート!Y510)</f>
        <v/>
      </c>
      <c r="O471" s="931"/>
      <c r="P471" s="937"/>
      <c r="Q471" s="941"/>
      <c r="R471" s="948" t="str">
        <f>IFERROR(IF(OR('別紙様式3-2（４・５月）'!R473="",'別紙様式3-2（４・５月）'!Z473="ベア加算"),"",P471*VLOOKUP(N471,'【参考】数式用'!$AD$2:$AH$27,MATCH(O471,'【参考】数式用'!$K$4:$N$4,0)+1,0)),"")</f>
        <v/>
      </c>
      <c r="S471" s="951"/>
      <c r="T471" s="955"/>
      <c r="U471" s="960"/>
      <c r="V471" s="965" t="str">
        <f>IFERROR(IF(AND('別紙様式3-2（４・５月）'!O473="",O471&lt;&gt;""),P471,P471*VLOOKUP(AF471,'【参考】数式用4'!$DC$3:$DZ$106,MATCH(N471,'【参考】数式用4'!$DC$2:$DZ$2,0))),"")</f>
        <v/>
      </c>
      <c r="W471" s="972"/>
      <c r="X471" s="937"/>
      <c r="Y471" s="948" t="str">
        <f>IFERROR(IF(OR('別紙様式3-2（４・５月）'!R473="",'別紙様式3-2（４・５月）'!Z473="ベア加算"),"",X471*VLOOKUP(N471,'【参考】数式用'!$AD$2:$AH$27,MATCH(W471,'【参考】数式用'!$K$4:$N$4,0)+1,0)),"")</f>
        <v/>
      </c>
      <c r="Z471" s="948"/>
      <c r="AA471" s="951"/>
      <c r="AB471" s="955"/>
      <c r="AC471" s="996" t="str">
        <f>IFERROR(IF(AND('別紙様式3-2（４・５月）'!O473="",W471&lt;&gt;"",W471&lt;&gt;"―"),X471,X471*VLOOKUP(AG471,'【参考】数式用4'!$DC$3:$DZ$106,MATCH(N471,'【参考】数式用4'!$DC$2:$DZ$2,0))),"")</f>
        <v/>
      </c>
      <c r="AD471" s="998" t="str">
        <f t="shared" si="14"/>
        <v/>
      </c>
      <c r="AE471" s="884" t="str">
        <f t="shared" si="15"/>
        <v/>
      </c>
      <c r="AF471" s="999" t="str">
        <f>IF(O471="","",'別紙様式3-2（４・５月）'!O473&amp;'別紙様式3-2（４・５月）'!P473&amp;'別紙様式3-2（４・５月）'!Q473&amp;"から"&amp;O471)</f>
        <v/>
      </c>
      <c r="AG471" s="999" t="str">
        <f>IF(OR(W471="",W471="―"),"",'別紙様式3-2（４・５月）'!O473&amp;'別紙様式3-2（４・５月）'!P473&amp;'別紙様式3-2（４・５月）'!Q473&amp;"から"&amp;W471)</f>
        <v/>
      </c>
    </row>
    <row r="472" spans="1:33" ht="24.9" customHeight="1">
      <c r="A472" s="894">
        <v>459</v>
      </c>
      <c r="B472" s="742" t="str">
        <f>IF(基本情報入力シート!C511="","",基本情報入力シート!C511)</f>
        <v/>
      </c>
      <c r="C472" s="750"/>
      <c r="D472" s="750"/>
      <c r="E472" s="750"/>
      <c r="F472" s="750"/>
      <c r="G472" s="750"/>
      <c r="H472" s="750"/>
      <c r="I472" s="761"/>
      <c r="J472" s="768" t="str">
        <f>IF(基本情報入力シート!M511="","",基本情報入力シート!M511)</f>
        <v/>
      </c>
      <c r="K472" s="768" t="str">
        <f>IF(基本情報入力シート!R511="","",基本情報入力シート!R511)</f>
        <v/>
      </c>
      <c r="L472" s="768" t="str">
        <f>IF(基本情報入力シート!W511="","",基本情報入力シート!W511)</f>
        <v/>
      </c>
      <c r="M472" s="785" t="str">
        <f>IF(基本情報入力シート!X511="","",基本情報入力シート!X511)</f>
        <v/>
      </c>
      <c r="N472" s="797" t="str">
        <f>IF(基本情報入力シート!Y511="","",基本情報入力シート!Y511)</f>
        <v/>
      </c>
      <c r="O472" s="931"/>
      <c r="P472" s="937"/>
      <c r="Q472" s="941"/>
      <c r="R472" s="948" t="str">
        <f>IFERROR(IF(OR('別紙様式3-2（４・５月）'!R474="",'別紙様式3-2（４・５月）'!Z474="ベア加算"),"",P472*VLOOKUP(N472,'【参考】数式用'!$AD$2:$AH$27,MATCH(O472,'【参考】数式用'!$K$4:$N$4,0)+1,0)),"")</f>
        <v/>
      </c>
      <c r="S472" s="951"/>
      <c r="T472" s="955"/>
      <c r="U472" s="960"/>
      <c r="V472" s="965" t="str">
        <f>IFERROR(IF(AND('別紙様式3-2（４・５月）'!O474="",O472&lt;&gt;""),P472,P472*VLOOKUP(AF472,'【参考】数式用4'!$DC$3:$DZ$106,MATCH(N472,'【参考】数式用4'!$DC$2:$DZ$2,0))),"")</f>
        <v/>
      </c>
      <c r="W472" s="972"/>
      <c r="X472" s="937"/>
      <c r="Y472" s="948" t="str">
        <f>IFERROR(IF(OR('別紙様式3-2（４・５月）'!R474="",'別紙様式3-2（４・５月）'!Z474="ベア加算"),"",X472*VLOOKUP(N472,'【参考】数式用'!$AD$2:$AH$27,MATCH(W472,'【参考】数式用'!$K$4:$N$4,0)+1,0)),"")</f>
        <v/>
      </c>
      <c r="Z472" s="948"/>
      <c r="AA472" s="951"/>
      <c r="AB472" s="955"/>
      <c r="AC472" s="996" t="str">
        <f>IFERROR(IF(AND('別紙様式3-2（４・５月）'!O474="",W472&lt;&gt;"",W472&lt;&gt;"―"),X472,X472*VLOOKUP(AG472,'【参考】数式用4'!$DC$3:$DZ$106,MATCH(N472,'【参考】数式用4'!$DC$2:$DZ$2,0))),"")</f>
        <v/>
      </c>
      <c r="AD472" s="998" t="str">
        <f t="shared" si="14"/>
        <v/>
      </c>
      <c r="AE472" s="884" t="str">
        <f t="shared" si="15"/>
        <v/>
      </c>
      <c r="AF472" s="999" t="str">
        <f>IF(O472="","",'別紙様式3-2（４・５月）'!O474&amp;'別紙様式3-2（４・５月）'!P474&amp;'別紙様式3-2（４・５月）'!Q474&amp;"から"&amp;O472)</f>
        <v/>
      </c>
      <c r="AG472" s="999" t="str">
        <f>IF(OR(W472="",W472="―"),"",'別紙様式3-2（４・５月）'!O474&amp;'別紙様式3-2（４・５月）'!P474&amp;'別紙様式3-2（４・５月）'!Q474&amp;"から"&amp;W472)</f>
        <v/>
      </c>
    </row>
    <row r="473" spans="1:33" ht="24.9" customHeight="1">
      <c r="A473" s="894">
        <v>460</v>
      </c>
      <c r="B473" s="742" t="str">
        <f>IF(基本情報入力シート!C512="","",基本情報入力シート!C512)</f>
        <v/>
      </c>
      <c r="C473" s="750"/>
      <c r="D473" s="750"/>
      <c r="E473" s="750"/>
      <c r="F473" s="750"/>
      <c r="G473" s="750"/>
      <c r="H473" s="750"/>
      <c r="I473" s="761"/>
      <c r="J473" s="768" t="str">
        <f>IF(基本情報入力シート!M512="","",基本情報入力シート!M512)</f>
        <v/>
      </c>
      <c r="K473" s="768" t="str">
        <f>IF(基本情報入力シート!R512="","",基本情報入力シート!R512)</f>
        <v/>
      </c>
      <c r="L473" s="768" t="str">
        <f>IF(基本情報入力シート!W512="","",基本情報入力シート!W512)</f>
        <v/>
      </c>
      <c r="M473" s="785" t="str">
        <f>IF(基本情報入力シート!X512="","",基本情報入力シート!X512)</f>
        <v/>
      </c>
      <c r="N473" s="797" t="str">
        <f>IF(基本情報入力シート!Y512="","",基本情報入力シート!Y512)</f>
        <v/>
      </c>
      <c r="O473" s="931"/>
      <c r="P473" s="937"/>
      <c r="Q473" s="941"/>
      <c r="R473" s="948" t="str">
        <f>IFERROR(IF(OR('別紙様式3-2（４・５月）'!R475="",'別紙様式3-2（４・５月）'!Z475="ベア加算"),"",P473*VLOOKUP(N473,'【参考】数式用'!$AD$2:$AH$27,MATCH(O473,'【参考】数式用'!$K$4:$N$4,0)+1,0)),"")</f>
        <v/>
      </c>
      <c r="S473" s="951"/>
      <c r="T473" s="955"/>
      <c r="U473" s="960"/>
      <c r="V473" s="965" t="str">
        <f>IFERROR(IF(AND('別紙様式3-2（４・５月）'!O475="",O473&lt;&gt;""),P473,P473*VLOOKUP(AF473,'【参考】数式用4'!$DC$3:$DZ$106,MATCH(N473,'【参考】数式用4'!$DC$2:$DZ$2,0))),"")</f>
        <v/>
      </c>
      <c r="W473" s="972"/>
      <c r="X473" s="937"/>
      <c r="Y473" s="948" t="str">
        <f>IFERROR(IF(OR('別紙様式3-2（４・５月）'!R475="",'別紙様式3-2（４・５月）'!Z475="ベア加算"),"",X473*VLOOKUP(N473,'【参考】数式用'!$AD$2:$AH$27,MATCH(W473,'【参考】数式用'!$K$4:$N$4,0)+1,0)),"")</f>
        <v/>
      </c>
      <c r="Z473" s="948"/>
      <c r="AA473" s="951"/>
      <c r="AB473" s="955"/>
      <c r="AC473" s="996" t="str">
        <f>IFERROR(IF(AND('別紙様式3-2（４・５月）'!O475="",W473&lt;&gt;"",W473&lt;&gt;"―"),X473,X473*VLOOKUP(AG473,'【参考】数式用4'!$DC$3:$DZ$106,MATCH(N473,'【参考】数式用4'!$DC$2:$DZ$2,0))),"")</f>
        <v/>
      </c>
      <c r="AD473" s="998" t="str">
        <f t="shared" si="14"/>
        <v/>
      </c>
      <c r="AE473" s="884" t="str">
        <f t="shared" si="15"/>
        <v/>
      </c>
      <c r="AF473" s="999" t="str">
        <f>IF(O473="","",'別紙様式3-2（４・５月）'!O475&amp;'別紙様式3-2（４・５月）'!P475&amp;'別紙様式3-2（４・５月）'!Q475&amp;"から"&amp;O473)</f>
        <v/>
      </c>
      <c r="AG473" s="999" t="str">
        <f>IF(OR(W473="",W473="―"),"",'別紙様式3-2（４・５月）'!O475&amp;'別紙様式3-2（４・５月）'!P475&amp;'別紙様式3-2（４・５月）'!Q475&amp;"から"&amp;W473)</f>
        <v/>
      </c>
    </row>
    <row r="474" spans="1:33" ht="24.9" customHeight="1">
      <c r="A474" s="894">
        <v>461</v>
      </c>
      <c r="B474" s="742" t="str">
        <f>IF(基本情報入力シート!C513="","",基本情報入力シート!C513)</f>
        <v/>
      </c>
      <c r="C474" s="750"/>
      <c r="D474" s="750"/>
      <c r="E474" s="750"/>
      <c r="F474" s="750"/>
      <c r="G474" s="750"/>
      <c r="H474" s="750"/>
      <c r="I474" s="761"/>
      <c r="J474" s="768" t="str">
        <f>IF(基本情報入力シート!M513="","",基本情報入力シート!M513)</f>
        <v/>
      </c>
      <c r="K474" s="768" t="str">
        <f>IF(基本情報入力シート!R513="","",基本情報入力シート!R513)</f>
        <v/>
      </c>
      <c r="L474" s="768" t="str">
        <f>IF(基本情報入力シート!W513="","",基本情報入力シート!W513)</f>
        <v/>
      </c>
      <c r="M474" s="785" t="str">
        <f>IF(基本情報入力シート!X513="","",基本情報入力シート!X513)</f>
        <v/>
      </c>
      <c r="N474" s="797" t="str">
        <f>IF(基本情報入力シート!Y513="","",基本情報入力シート!Y513)</f>
        <v/>
      </c>
      <c r="O474" s="931"/>
      <c r="P474" s="937"/>
      <c r="Q474" s="941"/>
      <c r="R474" s="948" t="str">
        <f>IFERROR(IF(OR('別紙様式3-2（４・５月）'!R476="",'別紙様式3-2（４・５月）'!Z476="ベア加算"),"",P474*VLOOKUP(N474,'【参考】数式用'!$AD$2:$AH$27,MATCH(O474,'【参考】数式用'!$K$4:$N$4,0)+1,0)),"")</f>
        <v/>
      </c>
      <c r="S474" s="951"/>
      <c r="T474" s="955"/>
      <c r="U474" s="960"/>
      <c r="V474" s="965" t="str">
        <f>IFERROR(IF(AND('別紙様式3-2（４・５月）'!O476="",O474&lt;&gt;""),P474,P474*VLOOKUP(AF474,'【参考】数式用4'!$DC$3:$DZ$106,MATCH(N474,'【参考】数式用4'!$DC$2:$DZ$2,0))),"")</f>
        <v/>
      </c>
      <c r="W474" s="972"/>
      <c r="X474" s="937"/>
      <c r="Y474" s="948" t="str">
        <f>IFERROR(IF(OR('別紙様式3-2（４・５月）'!R476="",'別紙様式3-2（４・５月）'!Z476="ベア加算"),"",X474*VLOOKUP(N474,'【参考】数式用'!$AD$2:$AH$27,MATCH(W474,'【参考】数式用'!$K$4:$N$4,0)+1,0)),"")</f>
        <v/>
      </c>
      <c r="Z474" s="948"/>
      <c r="AA474" s="951"/>
      <c r="AB474" s="955"/>
      <c r="AC474" s="996" t="str">
        <f>IFERROR(IF(AND('別紙様式3-2（４・５月）'!O476="",W474&lt;&gt;"",W474&lt;&gt;"―"),X474,X474*VLOOKUP(AG474,'【参考】数式用4'!$DC$3:$DZ$106,MATCH(N474,'【参考】数式用4'!$DC$2:$DZ$2,0))),"")</f>
        <v/>
      </c>
      <c r="AD474" s="998" t="str">
        <f t="shared" si="14"/>
        <v/>
      </c>
      <c r="AE474" s="884" t="str">
        <f t="shared" si="15"/>
        <v/>
      </c>
      <c r="AF474" s="999" t="str">
        <f>IF(O474="","",'別紙様式3-2（４・５月）'!O476&amp;'別紙様式3-2（４・５月）'!P476&amp;'別紙様式3-2（４・５月）'!Q476&amp;"から"&amp;O474)</f>
        <v/>
      </c>
      <c r="AG474" s="999" t="str">
        <f>IF(OR(W474="",W474="―"),"",'別紙様式3-2（４・５月）'!O476&amp;'別紙様式3-2（４・５月）'!P476&amp;'別紙様式3-2（４・５月）'!Q476&amp;"から"&amp;W474)</f>
        <v/>
      </c>
    </row>
    <row r="475" spans="1:33" ht="24.9" customHeight="1">
      <c r="A475" s="894">
        <v>462</v>
      </c>
      <c r="B475" s="742" t="str">
        <f>IF(基本情報入力シート!C514="","",基本情報入力シート!C514)</f>
        <v/>
      </c>
      <c r="C475" s="750"/>
      <c r="D475" s="750"/>
      <c r="E475" s="750"/>
      <c r="F475" s="750"/>
      <c r="G475" s="750"/>
      <c r="H475" s="750"/>
      <c r="I475" s="761"/>
      <c r="J475" s="768" t="str">
        <f>IF(基本情報入力シート!M514="","",基本情報入力シート!M514)</f>
        <v/>
      </c>
      <c r="K475" s="768" t="str">
        <f>IF(基本情報入力シート!R514="","",基本情報入力シート!R514)</f>
        <v/>
      </c>
      <c r="L475" s="768" t="str">
        <f>IF(基本情報入力シート!W514="","",基本情報入力シート!W514)</f>
        <v/>
      </c>
      <c r="M475" s="785" t="str">
        <f>IF(基本情報入力シート!X514="","",基本情報入力シート!X514)</f>
        <v/>
      </c>
      <c r="N475" s="797" t="str">
        <f>IF(基本情報入力シート!Y514="","",基本情報入力シート!Y514)</f>
        <v/>
      </c>
      <c r="O475" s="931"/>
      <c r="P475" s="937"/>
      <c r="Q475" s="941"/>
      <c r="R475" s="948" t="str">
        <f>IFERROR(IF(OR('別紙様式3-2（４・５月）'!R477="",'別紙様式3-2（４・５月）'!Z477="ベア加算"),"",P475*VLOOKUP(N475,'【参考】数式用'!$AD$2:$AH$27,MATCH(O475,'【参考】数式用'!$K$4:$N$4,0)+1,0)),"")</f>
        <v/>
      </c>
      <c r="S475" s="951"/>
      <c r="T475" s="955"/>
      <c r="U475" s="960"/>
      <c r="V475" s="965" t="str">
        <f>IFERROR(IF(AND('別紙様式3-2（４・５月）'!O477="",O475&lt;&gt;""),P475,P475*VLOOKUP(AF475,'【参考】数式用4'!$DC$3:$DZ$106,MATCH(N475,'【参考】数式用4'!$DC$2:$DZ$2,0))),"")</f>
        <v/>
      </c>
      <c r="W475" s="972"/>
      <c r="X475" s="937"/>
      <c r="Y475" s="948" t="str">
        <f>IFERROR(IF(OR('別紙様式3-2（４・５月）'!R477="",'別紙様式3-2（４・５月）'!Z477="ベア加算"),"",X475*VLOOKUP(N475,'【参考】数式用'!$AD$2:$AH$27,MATCH(W475,'【参考】数式用'!$K$4:$N$4,0)+1,0)),"")</f>
        <v/>
      </c>
      <c r="Z475" s="948"/>
      <c r="AA475" s="951"/>
      <c r="AB475" s="955"/>
      <c r="AC475" s="996" t="str">
        <f>IFERROR(IF(AND('別紙様式3-2（４・５月）'!O477="",W475&lt;&gt;"",W475&lt;&gt;"―"),X475,X475*VLOOKUP(AG475,'【参考】数式用4'!$DC$3:$DZ$106,MATCH(N475,'【参考】数式用4'!$DC$2:$DZ$2,0))),"")</f>
        <v/>
      </c>
      <c r="AD475" s="998" t="str">
        <f t="shared" si="14"/>
        <v/>
      </c>
      <c r="AE475" s="884" t="str">
        <f t="shared" si="15"/>
        <v/>
      </c>
      <c r="AF475" s="999" t="str">
        <f>IF(O475="","",'別紙様式3-2（４・５月）'!O477&amp;'別紙様式3-2（４・５月）'!P477&amp;'別紙様式3-2（４・５月）'!Q477&amp;"から"&amp;O475)</f>
        <v/>
      </c>
      <c r="AG475" s="999" t="str">
        <f>IF(OR(W475="",W475="―"),"",'別紙様式3-2（４・５月）'!O477&amp;'別紙様式3-2（４・５月）'!P477&amp;'別紙様式3-2（４・５月）'!Q477&amp;"から"&amp;W475)</f>
        <v/>
      </c>
    </row>
    <row r="476" spans="1:33" ht="24.9" customHeight="1">
      <c r="A476" s="894">
        <v>463</v>
      </c>
      <c r="B476" s="742" t="str">
        <f>IF(基本情報入力シート!C515="","",基本情報入力シート!C515)</f>
        <v/>
      </c>
      <c r="C476" s="750"/>
      <c r="D476" s="750"/>
      <c r="E476" s="750"/>
      <c r="F476" s="750"/>
      <c r="G476" s="750"/>
      <c r="H476" s="750"/>
      <c r="I476" s="761"/>
      <c r="J476" s="768" t="str">
        <f>IF(基本情報入力シート!M515="","",基本情報入力シート!M515)</f>
        <v/>
      </c>
      <c r="K476" s="768" t="str">
        <f>IF(基本情報入力シート!R515="","",基本情報入力シート!R515)</f>
        <v/>
      </c>
      <c r="L476" s="768" t="str">
        <f>IF(基本情報入力シート!W515="","",基本情報入力シート!W515)</f>
        <v/>
      </c>
      <c r="M476" s="785" t="str">
        <f>IF(基本情報入力シート!X515="","",基本情報入力シート!X515)</f>
        <v/>
      </c>
      <c r="N476" s="797" t="str">
        <f>IF(基本情報入力シート!Y515="","",基本情報入力シート!Y515)</f>
        <v/>
      </c>
      <c r="O476" s="931"/>
      <c r="P476" s="937"/>
      <c r="Q476" s="941"/>
      <c r="R476" s="948" t="str">
        <f>IFERROR(IF(OR('別紙様式3-2（４・５月）'!R478="",'別紙様式3-2（４・５月）'!Z478="ベア加算"),"",P476*VLOOKUP(N476,'【参考】数式用'!$AD$2:$AH$27,MATCH(O476,'【参考】数式用'!$K$4:$N$4,0)+1,0)),"")</f>
        <v/>
      </c>
      <c r="S476" s="951"/>
      <c r="T476" s="955"/>
      <c r="U476" s="960"/>
      <c r="V476" s="965" t="str">
        <f>IFERROR(IF(AND('別紙様式3-2（４・５月）'!O478="",O476&lt;&gt;""),P476,P476*VLOOKUP(AF476,'【参考】数式用4'!$DC$3:$DZ$106,MATCH(N476,'【参考】数式用4'!$DC$2:$DZ$2,0))),"")</f>
        <v/>
      </c>
      <c r="W476" s="972"/>
      <c r="X476" s="937"/>
      <c r="Y476" s="948" t="str">
        <f>IFERROR(IF(OR('別紙様式3-2（４・５月）'!R478="",'別紙様式3-2（４・５月）'!Z478="ベア加算"),"",X476*VLOOKUP(N476,'【参考】数式用'!$AD$2:$AH$27,MATCH(W476,'【参考】数式用'!$K$4:$N$4,0)+1,0)),"")</f>
        <v/>
      </c>
      <c r="Z476" s="948"/>
      <c r="AA476" s="951"/>
      <c r="AB476" s="955"/>
      <c r="AC476" s="996" t="str">
        <f>IFERROR(IF(AND('別紙様式3-2（４・５月）'!O478="",W476&lt;&gt;"",W476&lt;&gt;"―"),X476,X476*VLOOKUP(AG476,'【参考】数式用4'!$DC$3:$DZ$106,MATCH(N476,'【参考】数式用4'!$DC$2:$DZ$2,0))),"")</f>
        <v/>
      </c>
      <c r="AD476" s="998" t="str">
        <f t="shared" si="14"/>
        <v/>
      </c>
      <c r="AE476" s="884" t="str">
        <f t="shared" si="15"/>
        <v/>
      </c>
      <c r="AF476" s="999" t="str">
        <f>IF(O476="","",'別紙様式3-2（４・５月）'!O478&amp;'別紙様式3-2（４・５月）'!P478&amp;'別紙様式3-2（４・５月）'!Q478&amp;"から"&amp;O476)</f>
        <v/>
      </c>
      <c r="AG476" s="999" t="str">
        <f>IF(OR(W476="",W476="―"),"",'別紙様式3-2（４・５月）'!O478&amp;'別紙様式3-2（４・５月）'!P478&amp;'別紙様式3-2（４・５月）'!Q478&amp;"から"&amp;W476)</f>
        <v/>
      </c>
    </row>
    <row r="477" spans="1:33" ht="24.9" customHeight="1">
      <c r="A477" s="894">
        <v>464</v>
      </c>
      <c r="B477" s="742" t="str">
        <f>IF(基本情報入力シート!C516="","",基本情報入力シート!C516)</f>
        <v/>
      </c>
      <c r="C477" s="750"/>
      <c r="D477" s="750"/>
      <c r="E477" s="750"/>
      <c r="F477" s="750"/>
      <c r="G477" s="750"/>
      <c r="H477" s="750"/>
      <c r="I477" s="761"/>
      <c r="J477" s="768" t="str">
        <f>IF(基本情報入力シート!M516="","",基本情報入力シート!M516)</f>
        <v/>
      </c>
      <c r="K477" s="768" t="str">
        <f>IF(基本情報入力シート!R516="","",基本情報入力シート!R516)</f>
        <v/>
      </c>
      <c r="L477" s="768" t="str">
        <f>IF(基本情報入力シート!W516="","",基本情報入力シート!W516)</f>
        <v/>
      </c>
      <c r="M477" s="785" t="str">
        <f>IF(基本情報入力シート!X516="","",基本情報入力シート!X516)</f>
        <v/>
      </c>
      <c r="N477" s="797" t="str">
        <f>IF(基本情報入力シート!Y516="","",基本情報入力シート!Y516)</f>
        <v/>
      </c>
      <c r="O477" s="931"/>
      <c r="P477" s="937"/>
      <c r="Q477" s="941"/>
      <c r="R477" s="948" t="str">
        <f>IFERROR(IF(OR('別紙様式3-2（４・５月）'!R479="",'別紙様式3-2（４・５月）'!Z479="ベア加算"),"",P477*VLOOKUP(N477,'【参考】数式用'!$AD$2:$AH$27,MATCH(O477,'【参考】数式用'!$K$4:$N$4,0)+1,0)),"")</f>
        <v/>
      </c>
      <c r="S477" s="951"/>
      <c r="T477" s="955"/>
      <c r="U477" s="960"/>
      <c r="V477" s="965" t="str">
        <f>IFERROR(IF(AND('別紙様式3-2（４・５月）'!O479="",O477&lt;&gt;""),P477,P477*VLOOKUP(AF477,'【参考】数式用4'!$DC$3:$DZ$106,MATCH(N477,'【参考】数式用4'!$DC$2:$DZ$2,0))),"")</f>
        <v/>
      </c>
      <c r="W477" s="972"/>
      <c r="X477" s="937"/>
      <c r="Y477" s="948" t="str">
        <f>IFERROR(IF(OR('別紙様式3-2（４・５月）'!R479="",'別紙様式3-2（４・５月）'!Z479="ベア加算"),"",X477*VLOOKUP(N477,'【参考】数式用'!$AD$2:$AH$27,MATCH(W477,'【参考】数式用'!$K$4:$N$4,0)+1,0)),"")</f>
        <v/>
      </c>
      <c r="Z477" s="948"/>
      <c r="AA477" s="951"/>
      <c r="AB477" s="955"/>
      <c r="AC477" s="996" t="str">
        <f>IFERROR(IF(AND('別紙様式3-2（４・５月）'!O479="",W477&lt;&gt;"",W477&lt;&gt;"―"),X477,X477*VLOOKUP(AG477,'【参考】数式用4'!$DC$3:$DZ$106,MATCH(N477,'【参考】数式用4'!$DC$2:$DZ$2,0))),"")</f>
        <v/>
      </c>
      <c r="AD477" s="998" t="str">
        <f t="shared" si="14"/>
        <v/>
      </c>
      <c r="AE477" s="884" t="str">
        <f t="shared" si="15"/>
        <v/>
      </c>
      <c r="AF477" s="999" t="str">
        <f>IF(O477="","",'別紙様式3-2（４・５月）'!O479&amp;'別紙様式3-2（４・５月）'!P479&amp;'別紙様式3-2（４・５月）'!Q479&amp;"から"&amp;O477)</f>
        <v/>
      </c>
      <c r="AG477" s="999" t="str">
        <f>IF(OR(W477="",W477="―"),"",'別紙様式3-2（４・５月）'!O479&amp;'別紙様式3-2（４・５月）'!P479&amp;'別紙様式3-2（４・５月）'!Q479&amp;"から"&amp;W477)</f>
        <v/>
      </c>
    </row>
    <row r="478" spans="1:33" ht="24.9" customHeight="1">
      <c r="A478" s="894">
        <v>465</v>
      </c>
      <c r="B478" s="742" t="str">
        <f>IF(基本情報入力シート!C517="","",基本情報入力シート!C517)</f>
        <v/>
      </c>
      <c r="C478" s="750"/>
      <c r="D478" s="750"/>
      <c r="E478" s="750"/>
      <c r="F478" s="750"/>
      <c r="G478" s="750"/>
      <c r="H478" s="750"/>
      <c r="I478" s="761"/>
      <c r="J478" s="768" t="str">
        <f>IF(基本情報入力シート!M517="","",基本情報入力シート!M517)</f>
        <v/>
      </c>
      <c r="K478" s="768" t="str">
        <f>IF(基本情報入力シート!R517="","",基本情報入力シート!R517)</f>
        <v/>
      </c>
      <c r="L478" s="768" t="str">
        <f>IF(基本情報入力シート!W517="","",基本情報入力シート!W517)</f>
        <v/>
      </c>
      <c r="M478" s="785" t="str">
        <f>IF(基本情報入力シート!X517="","",基本情報入力シート!X517)</f>
        <v/>
      </c>
      <c r="N478" s="797" t="str">
        <f>IF(基本情報入力シート!Y517="","",基本情報入力シート!Y517)</f>
        <v/>
      </c>
      <c r="O478" s="931"/>
      <c r="P478" s="937"/>
      <c r="Q478" s="941"/>
      <c r="R478" s="948" t="str">
        <f>IFERROR(IF(OR('別紙様式3-2（４・５月）'!R480="",'別紙様式3-2（４・５月）'!Z480="ベア加算"),"",P478*VLOOKUP(N478,'【参考】数式用'!$AD$2:$AH$27,MATCH(O478,'【参考】数式用'!$K$4:$N$4,0)+1,0)),"")</f>
        <v/>
      </c>
      <c r="S478" s="951"/>
      <c r="T478" s="955"/>
      <c r="U478" s="960"/>
      <c r="V478" s="965" t="str">
        <f>IFERROR(IF(AND('別紙様式3-2（４・５月）'!O480="",O478&lt;&gt;""),P478,P478*VLOOKUP(AF478,'【参考】数式用4'!$DC$3:$DZ$106,MATCH(N478,'【参考】数式用4'!$DC$2:$DZ$2,0))),"")</f>
        <v/>
      </c>
      <c r="W478" s="972"/>
      <c r="X478" s="937"/>
      <c r="Y478" s="948" t="str">
        <f>IFERROR(IF(OR('別紙様式3-2（４・５月）'!R480="",'別紙様式3-2（４・５月）'!Z480="ベア加算"),"",X478*VLOOKUP(N478,'【参考】数式用'!$AD$2:$AH$27,MATCH(W478,'【参考】数式用'!$K$4:$N$4,0)+1,0)),"")</f>
        <v/>
      </c>
      <c r="Z478" s="948"/>
      <c r="AA478" s="951"/>
      <c r="AB478" s="955"/>
      <c r="AC478" s="996" t="str">
        <f>IFERROR(IF(AND('別紙様式3-2（４・５月）'!O480="",W478&lt;&gt;"",W478&lt;&gt;"―"),X478,X478*VLOOKUP(AG478,'【参考】数式用4'!$DC$3:$DZ$106,MATCH(N478,'【参考】数式用4'!$DC$2:$DZ$2,0))),"")</f>
        <v/>
      </c>
      <c r="AD478" s="998" t="str">
        <f t="shared" si="14"/>
        <v/>
      </c>
      <c r="AE478" s="884" t="str">
        <f t="shared" si="15"/>
        <v/>
      </c>
      <c r="AF478" s="999" t="str">
        <f>IF(O478="","",'別紙様式3-2（４・５月）'!O480&amp;'別紙様式3-2（４・５月）'!P480&amp;'別紙様式3-2（４・５月）'!Q480&amp;"から"&amp;O478)</f>
        <v/>
      </c>
      <c r="AG478" s="999" t="str">
        <f>IF(OR(W478="",W478="―"),"",'別紙様式3-2（４・５月）'!O480&amp;'別紙様式3-2（４・５月）'!P480&amp;'別紙様式3-2（４・５月）'!Q480&amp;"から"&amp;W478)</f>
        <v/>
      </c>
    </row>
    <row r="479" spans="1:33" ht="24.9" customHeight="1">
      <c r="A479" s="894">
        <v>466</v>
      </c>
      <c r="B479" s="742" t="str">
        <f>IF(基本情報入力シート!C518="","",基本情報入力シート!C518)</f>
        <v/>
      </c>
      <c r="C479" s="750"/>
      <c r="D479" s="750"/>
      <c r="E479" s="750"/>
      <c r="F479" s="750"/>
      <c r="G479" s="750"/>
      <c r="H479" s="750"/>
      <c r="I479" s="761"/>
      <c r="J479" s="768" t="str">
        <f>IF(基本情報入力シート!M518="","",基本情報入力シート!M518)</f>
        <v/>
      </c>
      <c r="K479" s="768" t="str">
        <f>IF(基本情報入力シート!R518="","",基本情報入力シート!R518)</f>
        <v/>
      </c>
      <c r="L479" s="768" t="str">
        <f>IF(基本情報入力シート!W518="","",基本情報入力シート!W518)</f>
        <v/>
      </c>
      <c r="M479" s="785" t="str">
        <f>IF(基本情報入力シート!X518="","",基本情報入力シート!X518)</f>
        <v/>
      </c>
      <c r="N479" s="797" t="str">
        <f>IF(基本情報入力シート!Y518="","",基本情報入力シート!Y518)</f>
        <v/>
      </c>
      <c r="O479" s="931"/>
      <c r="P479" s="937"/>
      <c r="Q479" s="941"/>
      <c r="R479" s="948" t="str">
        <f>IFERROR(IF(OR('別紙様式3-2（４・５月）'!R481="",'別紙様式3-2（４・５月）'!Z481="ベア加算"),"",P479*VLOOKUP(N479,'【参考】数式用'!$AD$2:$AH$27,MATCH(O479,'【参考】数式用'!$K$4:$N$4,0)+1,0)),"")</f>
        <v/>
      </c>
      <c r="S479" s="951"/>
      <c r="T479" s="955"/>
      <c r="U479" s="960"/>
      <c r="V479" s="965" t="str">
        <f>IFERROR(IF(AND('別紙様式3-2（４・５月）'!O481="",O479&lt;&gt;""),P479,P479*VLOOKUP(AF479,'【参考】数式用4'!$DC$3:$DZ$106,MATCH(N479,'【参考】数式用4'!$DC$2:$DZ$2,0))),"")</f>
        <v/>
      </c>
      <c r="W479" s="972"/>
      <c r="X479" s="937"/>
      <c r="Y479" s="948" t="str">
        <f>IFERROR(IF(OR('別紙様式3-2（４・５月）'!R481="",'別紙様式3-2（４・５月）'!Z481="ベア加算"),"",X479*VLOOKUP(N479,'【参考】数式用'!$AD$2:$AH$27,MATCH(W479,'【参考】数式用'!$K$4:$N$4,0)+1,0)),"")</f>
        <v/>
      </c>
      <c r="Z479" s="948"/>
      <c r="AA479" s="951"/>
      <c r="AB479" s="955"/>
      <c r="AC479" s="996" t="str">
        <f>IFERROR(IF(AND('別紙様式3-2（４・５月）'!O481="",W479&lt;&gt;"",W479&lt;&gt;"―"),X479,X479*VLOOKUP(AG479,'【参考】数式用4'!$DC$3:$DZ$106,MATCH(N479,'【参考】数式用4'!$DC$2:$DZ$2,0))),"")</f>
        <v/>
      </c>
      <c r="AD479" s="998" t="str">
        <f t="shared" si="14"/>
        <v/>
      </c>
      <c r="AE479" s="884" t="str">
        <f t="shared" si="15"/>
        <v/>
      </c>
      <c r="AF479" s="999" t="str">
        <f>IF(O479="","",'別紙様式3-2（４・５月）'!O481&amp;'別紙様式3-2（４・５月）'!P481&amp;'別紙様式3-2（４・５月）'!Q481&amp;"から"&amp;O479)</f>
        <v/>
      </c>
      <c r="AG479" s="999" t="str">
        <f>IF(OR(W479="",W479="―"),"",'別紙様式3-2（４・５月）'!O481&amp;'別紙様式3-2（４・５月）'!P481&amp;'別紙様式3-2（４・５月）'!Q481&amp;"から"&amp;W479)</f>
        <v/>
      </c>
    </row>
    <row r="480" spans="1:33" ht="24.9" customHeight="1">
      <c r="A480" s="894">
        <v>467</v>
      </c>
      <c r="B480" s="742" t="str">
        <f>IF(基本情報入力シート!C519="","",基本情報入力シート!C519)</f>
        <v/>
      </c>
      <c r="C480" s="750"/>
      <c r="D480" s="750"/>
      <c r="E480" s="750"/>
      <c r="F480" s="750"/>
      <c r="G480" s="750"/>
      <c r="H480" s="750"/>
      <c r="I480" s="761"/>
      <c r="J480" s="768" t="str">
        <f>IF(基本情報入力シート!M519="","",基本情報入力シート!M519)</f>
        <v/>
      </c>
      <c r="K480" s="768" t="str">
        <f>IF(基本情報入力シート!R519="","",基本情報入力シート!R519)</f>
        <v/>
      </c>
      <c r="L480" s="768" t="str">
        <f>IF(基本情報入力シート!W519="","",基本情報入力シート!W519)</f>
        <v/>
      </c>
      <c r="M480" s="785" t="str">
        <f>IF(基本情報入力シート!X519="","",基本情報入力シート!X519)</f>
        <v/>
      </c>
      <c r="N480" s="797" t="str">
        <f>IF(基本情報入力シート!Y519="","",基本情報入力シート!Y519)</f>
        <v/>
      </c>
      <c r="O480" s="931"/>
      <c r="P480" s="937"/>
      <c r="Q480" s="941"/>
      <c r="R480" s="948" t="str">
        <f>IFERROR(IF(OR('別紙様式3-2（４・５月）'!R482="",'別紙様式3-2（４・５月）'!Z482="ベア加算"),"",P480*VLOOKUP(N480,'【参考】数式用'!$AD$2:$AH$27,MATCH(O480,'【参考】数式用'!$K$4:$N$4,0)+1,0)),"")</f>
        <v/>
      </c>
      <c r="S480" s="951"/>
      <c r="T480" s="955"/>
      <c r="U480" s="960"/>
      <c r="V480" s="965" t="str">
        <f>IFERROR(IF(AND('別紙様式3-2（４・５月）'!O482="",O480&lt;&gt;""),P480,P480*VLOOKUP(AF480,'【参考】数式用4'!$DC$3:$DZ$106,MATCH(N480,'【参考】数式用4'!$DC$2:$DZ$2,0))),"")</f>
        <v/>
      </c>
      <c r="W480" s="972"/>
      <c r="X480" s="937"/>
      <c r="Y480" s="948" t="str">
        <f>IFERROR(IF(OR('別紙様式3-2（４・５月）'!R482="",'別紙様式3-2（４・５月）'!Z482="ベア加算"),"",X480*VLOOKUP(N480,'【参考】数式用'!$AD$2:$AH$27,MATCH(W480,'【参考】数式用'!$K$4:$N$4,0)+1,0)),"")</f>
        <v/>
      </c>
      <c r="Z480" s="948"/>
      <c r="AA480" s="951"/>
      <c r="AB480" s="955"/>
      <c r="AC480" s="996" t="str">
        <f>IFERROR(IF(AND('別紙様式3-2（４・５月）'!O482="",W480&lt;&gt;"",W480&lt;&gt;"―"),X480,X480*VLOOKUP(AG480,'【参考】数式用4'!$DC$3:$DZ$106,MATCH(N480,'【参考】数式用4'!$DC$2:$DZ$2,0))),"")</f>
        <v/>
      </c>
      <c r="AD480" s="998" t="str">
        <f t="shared" si="14"/>
        <v/>
      </c>
      <c r="AE480" s="884" t="str">
        <f t="shared" si="15"/>
        <v/>
      </c>
      <c r="AF480" s="999" t="str">
        <f>IF(O480="","",'別紙様式3-2（４・５月）'!O482&amp;'別紙様式3-2（４・５月）'!P482&amp;'別紙様式3-2（４・５月）'!Q482&amp;"から"&amp;O480)</f>
        <v/>
      </c>
      <c r="AG480" s="999" t="str">
        <f>IF(OR(W480="",W480="―"),"",'別紙様式3-2（４・５月）'!O482&amp;'別紙様式3-2（４・５月）'!P482&amp;'別紙様式3-2（４・５月）'!Q482&amp;"から"&amp;W480)</f>
        <v/>
      </c>
    </row>
    <row r="481" spans="1:33" ht="24.9" customHeight="1">
      <c r="A481" s="894">
        <v>468</v>
      </c>
      <c r="B481" s="742" t="str">
        <f>IF(基本情報入力シート!C520="","",基本情報入力シート!C520)</f>
        <v/>
      </c>
      <c r="C481" s="750"/>
      <c r="D481" s="750"/>
      <c r="E481" s="750"/>
      <c r="F481" s="750"/>
      <c r="G481" s="750"/>
      <c r="H481" s="750"/>
      <c r="I481" s="761"/>
      <c r="J481" s="768" t="str">
        <f>IF(基本情報入力シート!M520="","",基本情報入力シート!M520)</f>
        <v/>
      </c>
      <c r="K481" s="768" t="str">
        <f>IF(基本情報入力シート!R520="","",基本情報入力シート!R520)</f>
        <v/>
      </c>
      <c r="L481" s="768" t="str">
        <f>IF(基本情報入力シート!W520="","",基本情報入力シート!W520)</f>
        <v/>
      </c>
      <c r="M481" s="785" t="str">
        <f>IF(基本情報入力シート!X520="","",基本情報入力シート!X520)</f>
        <v/>
      </c>
      <c r="N481" s="797" t="str">
        <f>IF(基本情報入力シート!Y520="","",基本情報入力シート!Y520)</f>
        <v/>
      </c>
      <c r="O481" s="931"/>
      <c r="P481" s="937"/>
      <c r="Q481" s="941"/>
      <c r="R481" s="948" t="str">
        <f>IFERROR(IF(OR('別紙様式3-2（４・５月）'!R483="",'別紙様式3-2（４・５月）'!Z483="ベア加算"),"",P481*VLOOKUP(N481,'【参考】数式用'!$AD$2:$AH$27,MATCH(O481,'【参考】数式用'!$K$4:$N$4,0)+1,0)),"")</f>
        <v/>
      </c>
      <c r="S481" s="951"/>
      <c r="T481" s="955"/>
      <c r="U481" s="960"/>
      <c r="V481" s="965" t="str">
        <f>IFERROR(IF(AND('別紙様式3-2（４・５月）'!O483="",O481&lt;&gt;""),P481,P481*VLOOKUP(AF481,'【参考】数式用4'!$DC$3:$DZ$106,MATCH(N481,'【参考】数式用4'!$DC$2:$DZ$2,0))),"")</f>
        <v/>
      </c>
      <c r="W481" s="972"/>
      <c r="X481" s="937"/>
      <c r="Y481" s="948" t="str">
        <f>IFERROR(IF(OR('別紙様式3-2（４・５月）'!R483="",'別紙様式3-2（４・５月）'!Z483="ベア加算"),"",X481*VLOOKUP(N481,'【参考】数式用'!$AD$2:$AH$27,MATCH(W481,'【参考】数式用'!$K$4:$N$4,0)+1,0)),"")</f>
        <v/>
      </c>
      <c r="Z481" s="948"/>
      <c r="AA481" s="951"/>
      <c r="AB481" s="955"/>
      <c r="AC481" s="996" t="str">
        <f>IFERROR(IF(AND('別紙様式3-2（４・５月）'!O483="",W481&lt;&gt;"",W481&lt;&gt;"―"),X481,X481*VLOOKUP(AG481,'【参考】数式用4'!$DC$3:$DZ$106,MATCH(N481,'【参考】数式用4'!$DC$2:$DZ$2,0))),"")</f>
        <v/>
      </c>
      <c r="AD481" s="998" t="str">
        <f t="shared" si="14"/>
        <v/>
      </c>
      <c r="AE481" s="884" t="str">
        <f t="shared" si="15"/>
        <v/>
      </c>
      <c r="AF481" s="999" t="str">
        <f>IF(O481="","",'別紙様式3-2（４・５月）'!O483&amp;'別紙様式3-2（４・５月）'!P483&amp;'別紙様式3-2（４・５月）'!Q483&amp;"から"&amp;O481)</f>
        <v/>
      </c>
      <c r="AG481" s="999" t="str">
        <f>IF(OR(W481="",W481="―"),"",'別紙様式3-2（４・５月）'!O483&amp;'別紙様式3-2（４・５月）'!P483&amp;'別紙様式3-2（４・５月）'!Q483&amp;"から"&amp;W481)</f>
        <v/>
      </c>
    </row>
    <row r="482" spans="1:33" ht="24.9" customHeight="1">
      <c r="A482" s="894">
        <v>469</v>
      </c>
      <c r="B482" s="742" t="str">
        <f>IF(基本情報入力シート!C521="","",基本情報入力シート!C521)</f>
        <v/>
      </c>
      <c r="C482" s="750"/>
      <c r="D482" s="750"/>
      <c r="E482" s="750"/>
      <c r="F482" s="750"/>
      <c r="G482" s="750"/>
      <c r="H482" s="750"/>
      <c r="I482" s="761"/>
      <c r="J482" s="768" t="str">
        <f>IF(基本情報入力シート!M521="","",基本情報入力シート!M521)</f>
        <v/>
      </c>
      <c r="K482" s="768" t="str">
        <f>IF(基本情報入力シート!R521="","",基本情報入力シート!R521)</f>
        <v/>
      </c>
      <c r="L482" s="768" t="str">
        <f>IF(基本情報入力シート!W521="","",基本情報入力シート!W521)</f>
        <v/>
      </c>
      <c r="M482" s="785" t="str">
        <f>IF(基本情報入力シート!X521="","",基本情報入力シート!X521)</f>
        <v/>
      </c>
      <c r="N482" s="797" t="str">
        <f>IF(基本情報入力シート!Y521="","",基本情報入力シート!Y521)</f>
        <v/>
      </c>
      <c r="O482" s="931"/>
      <c r="P482" s="937"/>
      <c r="Q482" s="941"/>
      <c r="R482" s="948" t="str">
        <f>IFERROR(IF(OR('別紙様式3-2（４・５月）'!R484="",'別紙様式3-2（４・５月）'!Z484="ベア加算"),"",P482*VLOOKUP(N482,'【参考】数式用'!$AD$2:$AH$27,MATCH(O482,'【参考】数式用'!$K$4:$N$4,0)+1,0)),"")</f>
        <v/>
      </c>
      <c r="S482" s="951"/>
      <c r="T482" s="955"/>
      <c r="U482" s="960"/>
      <c r="V482" s="965" t="str">
        <f>IFERROR(IF(AND('別紙様式3-2（４・５月）'!O484="",O482&lt;&gt;""),P482,P482*VLOOKUP(AF482,'【参考】数式用4'!$DC$3:$DZ$106,MATCH(N482,'【参考】数式用4'!$DC$2:$DZ$2,0))),"")</f>
        <v/>
      </c>
      <c r="W482" s="972"/>
      <c r="X482" s="937"/>
      <c r="Y482" s="948" t="str">
        <f>IFERROR(IF(OR('別紙様式3-2（４・５月）'!R484="",'別紙様式3-2（４・５月）'!Z484="ベア加算"),"",X482*VLOOKUP(N482,'【参考】数式用'!$AD$2:$AH$27,MATCH(W482,'【参考】数式用'!$K$4:$N$4,0)+1,0)),"")</f>
        <v/>
      </c>
      <c r="Z482" s="948"/>
      <c r="AA482" s="951"/>
      <c r="AB482" s="955"/>
      <c r="AC482" s="996" t="str">
        <f>IFERROR(IF(AND('別紙様式3-2（４・５月）'!O484="",W482&lt;&gt;"",W482&lt;&gt;"―"),X482,X482*VLOOKUP(AG482,'【参考】数式用4'!$DC$3:$DZ$106,MATCH(N482,'【参考】数式用4'!$DC$2:$DZ$2,0))),"")</f>
        <v/>
      </c>
      <c r="AD482" s="998" t="str">
        <f t="shared" si="14"/>
        <v/>
      </c>
      <c r="AE482" s="884" t="str">
        <f t="shared" si="15"/>
        <v/>
      </c>
      <c r="AF482" s="999" t="str">
        <f>IF(O482="","",'別紙様式3-2（４・５月）'!O484&amp;'別紙様式3-2（４・５月）'!P484&amp;'別紙様式3-2（４・５月）'!Q484&amp;"から"&amp;O482)</f>
        <v/>
      </c>
      <c r="AG482" s="999" t="str">
        <f>IF(OR(W482="",W482="―"),"",'別紙様式3-2（４・５月）'!O484&amp;'別紙様式3-2（４・５月）'!P484&amp;'別紙様式3-2（４・５月）'!Q484&amp;"から"&amp;W482)</f>
        <v/>
      </c>
    </row>
    <row r="483" spans="1:33" ht="24.9" customHeight="1">
      <c r="A483" s="894">
        <v>470</v>
      </c>
      <c r="B483" s="742" t="str">
        <f>IF(基本情報入力シート!C522="","",基本情報入力シート!C522)</f>
        <v/>
      </c>
      <c r="C483" s="750"/>
      <c r="D483" s="750"/>
      <c r="E483" s="750"/>
      <c r="F483" s="750"/>
      <c r="G483" s="750"/>
      <c r="H483" s="750"/>
      <c r="I483" s="761"/>
      <c r="J483" s="768" t="str">
        <f>IF(基本情報入力シート!M522="","",基本情報入力シート!M522)</f>
        <v/>
      </c>
      <c r="K483" s="768" t="str">
        <f>IF(基本情報入力シート!R522="","",基本情報入力シート!R522)</f>
        <v/>
      </c>
      <c r="L483" s="768" t="str">
        <f>IF(基本情報入力シート!W522="","",基本情報入力シート!W522)</f>
        <v/>
      </c>
      <c r="M483" s="785" t="str">
        <f>IF(基本情報入力シート!X522="","",基本情報入力シート!X522)</f>
        <v/>
      </c>
      <c r="N483" s="797" t="str">
        <f>IF(基本情報入力シート!Y522="","",基本情報入力シート!Y522)</f>
        <v/>
      </c>
      <c r="O483" s="931"/>
      <c r="P483" s="937"/>
      <c r="Q483" s="941"/>
      <c r="R483" s="948" t="str">
        <f>IFERROR(IF(OR('別紙様式3-2（４・５月）'!R485="",'別紙様式3-2（４・５月）'!Z485="ベア加算"),"",P483*VLOOKUP(N483,'【参考】数式用'!$AD$2:$AH$27,MATCH(O483,'【参考】数式用'!$K$4:$N$4,0)+1,0)),"")</f>
        <v/>
      </c>
      <c r="S483" s="951"/>
      <c r="T483" s="955"/>
      <c r="U483" s="960"/>
      <c r="V483" s="965" t="str">
        <f>IFERROR(IF(AND('別紙様式3-2（４・５月）'!O485="",O483&lt;&gt;""),P483,P483*VLOOKUP(AF483,'【参考】数式用4'!$DC$3:$DZ$106,MATCH(N483,'【参考】数式用4'!$DC$2:$DZ$2,0))),"")</f>
        <v/>
      </c>
      <c r="W483" s="972"/>
      <c r="X483" s="937"/>
      <c r="Y483" s="948" t="str">
        <f>IFERROR(IF(OR('別紙様式3-2（４・５月）'!R485="",'別紙様式3-2（４・５月）'!Z485="ベア加算"),"",X483*VLOOKUP(N483,'【参考】数式用'!$AD$2:$AH$27,MATCH(W483,'【参考】数式用'!$K$4:$N$4,0)+1,0)),"")</f>
        <v/>
      </c>
      <c r="Z483" s="948"/>
      <c r="AA483" s="951"/>
      <c r="AB483" s="955"/>
      <c r="AC483" s="996" t="str">
        <f>IFERROR(IF(AND('別紙様式3-2（４・５月）'!O485="",W483&lt;&gt;"",W483&lt;&gt;"―"),X483,X483*VLOOKUP(AG483,'【参考】数式用4'!$DC$3:$DZ$106,MATCH(N483,'【参考】数式用4'!$DC$2:$DZ$2,0))),"")</f>
        <v/>
      </c>
      <c r="AD483" s="998" t="str">
        <f t="shared" si="14"/>
        <v/>
      </c>
      <c r="AE483" s="884" t="str">
        <f t="shared" si="15"/>
        <v/>
      </c>
      <c r="AF483" s="999" t="str">
        <f>IF(O483="","",'別紙様式3-2（４・５月）'!O485&amp;'別紙様式3-2（４・５月）'!P485&amp;'別紙様式3-2（４・５月）'!Q485&amp;"から"&amp;O483)</f>
        <v/>
      </c>
      <c r="AG483" s="999" t="str">
        <f>IF(OR(W483="",W483="―"),"",'別紙様式3-2（４・５月）'!O485&amp;'別紙様式3-2（４・５月）'!P485&amp;'別紙様式3-2（４・５月）'!Q485&amp;"から"&amp;W483)</f>
        <v/>
      </c>
    </row>
    <row r="484" spans="1:33" ht="24.9" customHeight="1">
      <c r="A484" s="894">
        <v>471</v>
      </c>
      <c r="B484" s="742" t="str">
        <f>IF(基本情報入力シート!C523="","",基本情報入力シート!C523)</f>
        <v/>
      </c>
      <c r="C484" s="750"/>
      <c r="D484" s="750"/>
      <c r="E484" s="750"/>
      <c r="F484" s="750"/>
      <c r="G484" s="750"/>
      <c r="H484" s="750"/>
      <c r="I484" s="761"/>
      <c r="J484" s="768" t="str">
        <f>IF(基本情報入力シート!M523="","",基本情報入力シート!M523)</f>
        <v/>
      </c>
      <c r="K484" s="768" t="str">
        <f>IF(基本情報入力シート!R523="","",基本情報入力シート!R523)</f>
        <v/>
      </c>
      <c r="L484" s="768" t="str">
        <f>IF(基本情報入力シート!W523="","",基本情報入力シート!W523)</f>
        <v/>
      </c>
      <c r="M484" s="785" t="str">
        <f>IF(基本情報入力シート!X523="","",基本情報入力シート!X523)</f>
        <v/>
      </c>
      <c r="N484" s="797" t="str">
        <f>IF(基本情報入力シート!Y523="","",基本情報入力シート!Y523)</f>
        <v/>
      </c>
      <c r="O484" s="931"/>
      <c r="P484" s="937"/>
      <c r="Q484" s="941"/>
      <c r="R484" s="948" t="str">
        <f>IFERROR(IF(OR('別紙様式3-2（４・５月）'!R486="",'別紙様式3-2（４・５月）'!Z486="ベア加算"),"",P484*VLOOKUP(N484,'【参考】数式用'!$AD$2:$AH$27,MATCH(O484,'【参考】数式用'!$K$4:$N$4,0)+1,0)),"")</f>
        <v/>
      </c>
      <c r="S484" s="951"/>
      <c r="T484" s="955"/>
      <c r="U484" s="960"/>
      <c r="V484" s="965" t="str">
        <f>IFERROR(IF(AND('別紙様式3-2（４・５月）'!O486="",O484&lt;&gt;""),P484,P484*VLOOKUP(AF484,'【参考】数式用4'!$DC$3:$DZ$106,MATCH(N484,'【参考】数式用4'!$DC$2:$DZ$2,0))),"")</f>
        <v/>
      </c>
      <c r="W484" s="972"/>
      <c r="X484" s="937"/>
      <c r="Y484" s="948" t="str">
        <f>IFERROR(IF(OR('別紙様式3-2（４・５月）'!R486="",'別紙様式3-2（４・５月）'!Z486="ベア加算"),"",X484*VLOOKUP(N484,'【参考】数式用'!$AD$2:$AH$27,MATCH(W484,'【参考】数式用'!$K$4:$N$4,0)+1,0)),"")</f>
        <v/>
      </c>
      <c r="Z484" s="948"/>
      <c r="AA484" s="951"/>
      <c r="AB484" s="955"/>
      <c r="AC484" s="996" t="str">
        <f>IFERROR(IF(AND('別紙様式3-2（４・５月）'!O486="",W484&lt;&gt;"",W484&lt;&gt;"―"),X484,X484*VLOOKUP(AG484,'【参考】数式用4'!$DC$3:$DZ$106,MATCH(N484,'【参考】数式用4'!$DC$2:$DZ$2,0))),"")</f>
        <v/>
      </c>
      <c r="AD484" s="998" t="str">
        <f t="shared" si="14"/>
        <v/>
      </c>
      <c r="AE484" s="884" t="str">
        <f t="shared" si="15"/>
        <v/>
      </c>
      <c r="AF484" s="999" t="str">
        <f>IF(O484="","",'別紙様式3-2（４・５月）'!O486&amp;'別紙様式3-2（４・５月）'!P486&amp;'別紙様式3-2（４・５月）'!Q486&amp;"から"&amp;O484)</f>
        <v/>
      </c>
      <c r="AG484" s="999" t="str">
        <f>IF(OR(W484="",W484="―"),"",'別紙様式3-2（４・５月）'!O486&amp;'別紙様式3-2（４・５月）'!P486&amp;'別紙様式3-2（４・５月）'!Q486&amp;"から"&amp;W484)</f>
        <v/>
      </c>
    </row>
    <row r="485" spans="1:33" ht="24.9" customHeight="1">
      <c r="A485" s="894">
        <v>472</v>
      </c>
      <c r="B485" s="742" t="str">
        <f>IF(基本情報入力シート!C524="","",基本情報入力シート!C524)</f>
        <v/>
      </c>
      <c r="C485" s="750"/>
      <c r="D485" s="750"/>
      <c r="E485" s="750"/>
      <c r="F485" s="750"/>
      <c r="G485" s="750"/>
      <c r="H485" s="750"/>
      <c r="I485" s="761"/>
      <c r="J485" s="768" t="str">
        <f>IF(基本情報入力シート!M524="","",基本情報入力シート!M524)</f>
        <v/>
      </c>
      <c r="K485" s="768" t="str">
        <f>IF(基本情報入力シート!R524="","",基本情報入力シート!R524)</f>
        <v/>
      </c>
      <c r="L485" s="768" t="str">
        <f>IF(基本情報入力シート!W524="","",基本情報入力シート!W524)</f>
        <v/>
      </c>
      <c r="M485" s="785" t="str">
        <f>IF(基本情報入力シート!X524="","",基本情報入力シート!X524)</f>
        <v/>
      </c>
      <c r="N485" s="797" t="str">
        <f>IF(基本情報入力シート!Y524="","",基本情報入力シート!Y524)</f>
        <v/>
      </c>
      <c r="O485" s="931"/>
      <c r="P485" s="937"/>
      <c r="Q485" s="941"/>
      <c r="R485" s="948" t="str">
        <f>IFERROR(IF(OR('別紙様式3-2（４・５月）'!R487="",'別紙様式3-2（４・５月）'!Z487="ベア加算"),"",P485*VLOOKUP(N485,'【参考】数式用'!$AD$2:$AH$27,MATCH(O485,'【参考】数式用'!$K$4:$N$4,0)+1,0)),"")</f>
        <v/>
      </c>
      <c r="S485" s="951"/>
      <c r="T485" s="955"/>
      <c r="U485" s="960"/>
      <c r="V485" s="965" t="str">
        <f>IFERROR(IF(AND('別紙様式3-2（４・５月）'!O487="",O485&lt;&gt;""),P485,P485*VLOOKUP(AF485,'【参考】数式用4'!$DC$3:$DZ$106,MATCH(N485,'【参考】数式用4'!$DC$2:$DZ$2,0))),"")</f>
        <v/>
      </c>
      <c r="W485" s="972"/>
      <c r="X485" s="937"/>
      <c r="Y485" s="948" t="str">
        <f>IFERROR(IF(OR('別紙様式3-2（４・５月）'!R487="",'別紙様式3-2（４・５月）'!Z487="ベア加算"),"",X485*VLOOKUP(N485,'【参考】数式用'!$AD$2:$AH$27,MATCH(W485,'【参考】数式用'!$K$4:$N$4,0)+1,0)),"")</f>
        <v/>
      </c>
      <c r="Z485" s="948"/>
      <c r="AA485" s="951"/>
      <c r="AB485" s="955"/>
      <c r="AC485" s="996" t="str">
        <f>IFERROR(IF(AND('別紙様式3-2（４・５月）'!O487="",W485&lt;&gt;"",W485&lt;&gt;"―"),X485,X485*VLOOKUP(AG485,'【参考】数式用4'!$DC$3:$DZ$106,MATCH(N485,'【参考】数式用4'!$DC$2:$DZ$2,0))),"")</f>
        <v/>
      </c>
      <c r="AD485" s="998" t="str">
        <f t="shared" si="14"/>
        <v/>
      </c>
      <c r="AE485" s="884" t="str">
        <f t="shared" si="15"/>
        <v/>
      </c>
      <c r="AF485" s="999" t="str">
        <f>IF(O485="","",'別紙様式3-2（４・５月）'!O487&amp;'別紙様式3-2（４・５月）'!P487&amp;'別紙様式3-2（４・５月）'!Q487&amp;"から"&amp;O485)</f>
        <v/>
      </c>
      <c r="AG485" s="999" t="str">
        <f>IF(OR(W485="",W485="―"),"",'別紙様式3-2（４・５月）'!O487&amp;'別紙様式3-2（４・５月）'!P487&amp;'別紙様式3-2（４・５月）'!Q487&amp;"から"&amp;W485)</f>
        <v/>
      </c>
    </row>
    <row r="486" spans="1:33" ht="24.9" customHeight="1">
      <c r="A486" s="894">
        <v>473</v>
      </c>
      <c r="B486" s="742" t="str">
        <f>IF(基本情報入力シート!C525="","",基本情報入力シート!C525)</f>
        <v/>
      </c>
      <c r="C486" s="750"/>
      <c r="D486" s="750"/>
      <c r="E486" s="750"/>
      <c r="F486" s="750"/>
      <c r="G486" s="750"/>
      <c r="H486" s="750"/>
      <c r="I486" s="761"/>
      <c r="J486" s="768" t="str">
        <f>IF(基本情報入力シート!M525="","",基本情報入力シート!M525)</f>
        <v/>
      </c>
      <c r="K486" s="768" t="str">
        <f>IF(基本情報入力シート!R525="","",基本情報入力シート!R525)</f>
        <v/>
      </c>
      <c r="L486" s="768" t="str">
        <f>IF(基本情報入力シート!W525="","",基本情報入力シート!W525)</f>
        <v/>
      </c>
      <c r="M486" s="785" t="str">
        <f>IF(基本情報入力シート!X525="","",基本情報入力シート!X525)</f>
        <v/>
      </c>
      <c r="N486" s="797" t="str">
        <f>IF(基本情報入力シート!Y525="","",基本情報入力シート!Y525)</f>
        <v/>
      </c>
      <c r="O486" s="931"/>
      <c r="P486" s="937"/>
      <c r="Q486" s="941"/>
      <c r="R486" s="948" t="str">
        <f>IFERROR(IF(OR('別紙様式3-2（４・５月）'!R488="",'別紙様式3-2（４・５月）'!Z488="ベア加算"),"",P486*VLOOKUP(N486,'【参考】数式用'!$AD$2:$AH$27,MATCH(O486,'【参考】数式用'!$K$4:$N$4,0)+1,0)),"")</f>
        <v/>
      </c>
      <c r="S486" s="951"/>
      <c r="T486" s="955"/>
      <c r="U486" s="960"/>
      <c r="V486" s="965" t="str">
        <f>IFERROR(IF(AND('別紙様式3-2（４・５月）'!O488="",O486&lt;&gt;""),P486,P486*VLOOKUP(AF486,'【参考】数式用4'!$DC$3:$DZ$106,MATCH(N486,'【参考】数式用4'!$DC$2:$DZ$2,0))),"")</f>
        <v/>
      </c>
      <c r="W486" s="972"/>
      <c r="X486" s="937"/>
      <c r="Y486" s="948" t="str">
        <f>IFERROR(IF(OR('別紙様式3-2（４・５月）'!R488="",'別紙様式3-2（４・５月）'!Z488="ベア加算"),"",X486*VLOOKUP(N486,'【参考】数式用'!$AD$2:$AH$27,MATCH(W486,'【参考】数式用'!$K$4:$N$4,0)+1,0)),"")</f>
        <v/>
      </c>
      <c r="Z486" s="948"/>
      <c r="AA486" s="951"/>
      <c r="AB486" s="955"/>
      <c r="AC486" s="996" t="str">
        <f>IFERROR(IF(AND('別紙様式3-2（４・５月）'!O488="",W486&lt;&gt;"",W486&lt;&gt;"―"),X486,X486*VLOOKUP(AG486,'【参考】数式用4'!$DC$3:$DZ$106,MATCH(N486,'【参考】数式用4'!$DC$2:$DZ$2,0))),"")</f>
        <v/>
      </c>
      <c r="AD486" s="998" t="str">
        <f t="shared" si="14"/>
        <v/>
      </c>
      <c r="AE486" s="884" t="str">
        <f t="shared" si="15"/>
        <v/>
      </c>
      <c r="AF486" s="999" t="str">
        <f>IF(O486="","",'別紙様式3-2（４・５月）'!O488&amp;'別紙様式3-2（４・５月）'!P488&amp;'別紙様式3-2（４・５月）'!Q488&amp;"から"&amp;O486)</f>
        <v/>
      </c>
      <c r="AG486" s="999" t="str">
        <f>IF(OR(W486="",W486="―"),"",'別紙様式3-2（４・５月）'!O488&amp;'別紙様式3-2（４・５月）'!P488&amp;'別紙様式3-2（４・５月）'!Q488&amp;"から"&amp;W486)</f>
        <v/>
      </c>
    </row>
    <row r="487" spans="1:33" ht="24.9" customHeight="1">
      <c r="A487" s="894">
        <v>474</v>
      </c>
      <c r="B487" s="742" t="str">
        <f>IF(基本情報入力シート!C526="","",基本情報入力シート!C526)</f>
        <v/>
      </c>
      <c r="C487" s="750"/>
      <c r="D487" s="750"/>
      <c r="E487" s="750"/>
      <c r="F487" s="750"/>
      <c r="G487" s="750"/>
      <c r="H487" s="750"/>
      <c r="I487" s="761"/>
      <c r="J487" s="768" t="str">
        <f>IF(基本情報入力シート!M526="","",基本情報入力シート!M526)</f>
        <v/>
      </c>
      <c r="K487" s="768" t="str">
        <f>IF(基本情報入力シート!R526="","",基本情報入力シート!R526)</f>
        <v/>
      </c>
      <c r="L487" s="768" t="str">
        <f>IF(基本情報入力シート!W526="","",基本情報入力シート!W526)</f>
        <v/>
      </c>
      <c r="M487" s="785" t="str">
        <f>IF(基本情報入力シート!X526="","",基本情報入力シート!X526)</f>
        <v/>
      </c>
      <c r="N487" s="797" t="str">
        <f>IF(基本情報入力シート!Y526="","",基本情報入力シート!Y526)</f>
        <v/>
      </c>
      <c r="O487" s="931"/>
      <c r="P487" s="937"/>
      <c r="Q487" s="941"/>
      <c r="R487" s="948" t="str">
        <f>IFERROR(IF(OR('別紙様式3-2（４・５月）'!R489="",'別紙様式3-2（４・５月）'!Z489="ベア加算"),"",P487*VLOOKUP(N487,'【参考】数式用'!$AD$2:$AH$27,MATCH(O487,'【参考】数式用'!$K$4:$N$4,0)+1,0)),"")</f>
        <v/>
      </c>
      <c r="S487" s="951"/>
      <c r="T487" s="955"/>
      <c r="U487" s="960"/>
      <c r="V487" s="965" t="str">
        <f>IFERROR(IF(AND('別紙様式3-2（４・５月）'!O489="",O487&lt;&gt;""),P487,P487*VLOOKUP(AF487,'【参考】数式用4'!$DC$3:$DZ$106,MATCH(N487,'【参考】数式用4'!$DC$2:$DZ$2,0))),"")</f>
        <v/>
      </c>
      <c r="W487" s="972"/>
      <c r="X487" s="937"/>
      <c r="Y487" s="948" t="str">
        <f>IFERROR(IF(OR('別紙様式3-2（４・５月）'!R489="",'別紙様式3-2（４・５月）'!Z489="ベア加算"),"",X487*VLOOKUP(N487,'【参考】数式用'!$AD$2:$AH$27,MATCH(W487,'【参考】数式用'!$K$4:$N$4,0)+1,0)),"")</f>
        <v/>
      </c>
      <c r="Z487" s="948"/>
      <c r="AA487" s="951"/>
      <c r="AB487" s="955"/>
      <c r="AC487" s="996" t="str">
        <f>IFERROR(IF(AND('別紙様式3-2（４・５月）'!O489="",W487&lt;&gt;"",W487&lt;&gt;"―"),X487,X487*VLOOKUP(AG487,'【参考】数式用4'!$DC$3:$DZ$106,MATCH(N487,'【参考】数式用4'!$DC$2:$DZ$2,0))),"")</f>
        <v/>
      </c>
      <c r="AD487" s="998" t="str">
        <f t="shared" si="14"/>
        <v/>
      </c>
      <c r="AE487" s="884" t="str">
        <f t="shared" si="15"/>
        <v/>
      </c>
      <c r="AF487" s="999" t="str">
        <f>IF(O487="","",'別紙様式3-2（４・５月）'!O489&amp;'別紙様式3-2（４・５月）'!P489&amp;'別紙様式3-2（４・５月）'!Q489&amp;"から"&amp;O487)</f>
        <v/>
      </c>
      <c r="AG487" s="999" t="str">
        <f>IF(OR(W487="",W487="―"),"",'別紙様式3-2（４・５月）'!O489&amp;'別紙様式3-2（４・５月）'!P489&amp;'別紙様式3-2（４・５月）'!Q489&amp;"から"&amp;W487)</f>
        <v/>
      </c>
    </row>
    <row r="488" spans="1:33" ht="24.9" customHeight="1">
      <c r="A488" s="894">
        <v>475</v>
      </c>
      <c r="B488" s="742" t="str">
        <f>IF(基本情報入力シート!C527="","",基本情報入力シート!C527)</f>
        <v/>
      </c>
      <c r="C488" s="750"/>
      <c r="D488" s="750"/>
      <c r="E488" s="750"/>
      <c r="F488" s="750"/>
      <c r="G488" s="750"/>
      <c r="H488" s="750"/>
      <c r="I488" s="761"/>
      <c r="J488" s="768" t="str">
        <f>IF(基本情報入力シート!M527="","",基本情報入力シート!M527)</f>
        <v/>
      </c>
      <c r="K488" s="768" t="str">
        <f>IF(基本情報入力シート!R527="","",基本情報入力シート!R527)</f>
        <v/>
      </c>
      <c r="L488" s="768" t="str">
        <f>IF(基本情報入力シート!W527="","",基本情報入力シート!W527)</f>
        <v/>
      </c>
      <c r="M488" s="785" t="str">
        <f>IF(基本情報入力シート!X527="","",基本情報入力シート!X527)</f>
        <v/>
      </c>
      <c r="N488" s="797" t="str">
        <f>IF(基本情報入力シート!Y527="","",基本情報入力シート!Y527)</f>
        <v/>
      </c>
      <c r="O488" s="931"/>
      <c r="P488" s="937"/>
      <c r="Q488" s="941"/>
      <c r="R488" s="948" t="str">
        <f>IFERROR(IF(OR('別紙様式3-2（４・５月）'!R490="",'別紙様式3-2（４・５月）'!Z490="ベア加算"),"",P488*VLOOKUP(N488,'【参考】数式用'!$AD$2:$AH$27,MATCH(O488,'【参考】数式用'!$K$4:$N$4,0)+1,0)),"")</f>
        <v/>
      </c>
      <c r="S488" s="951"/>
      <c r="T488" s="955"/>
      <c r="U488" s="960"/>
      <c r="V488" s="965" t="str">
        <f>IFERROR(IF(AND('別紙様式3-2（４・５月）'!O490="",O488&lt;&gt;""),P488,P488*VLOOKUP(AF488,'【参考】数式用4'!$DC$3:$DZ$106,MATCH(N488,'【参考】数式用4'!$DC$2:$DZ$2,0))),"")</f>
        <v/>
      </c>
      <c r="W488" s="972"/>
      <c r="X488" s="937"/>
      <c r="Y488" s="948" t="str">
        <f>IFERROR(IF(OR('別紙様式3-2（４・５月）'!R490="",'別紙様式3-2（４・５月）'!Z490="ベア加算"),"",X488*VLOOKUP(N488,'【参考】数式用'!$AD$2:$AH$27,MATCH(W488,'【参考】数式用'!$K$4:$N$4,0)+1,0)),"")</f>
        <v/>
      </c>
      <c r="Z488" s="948"/>
      <c r="AA488" s="951"/>
      <c r="AB488" s="955"/>
      <c r="AC488" s="996" t="str">
        <f>IFERROR(IF(AND('別紙様式3-2（４・５月）'!O490="",W488&lt;&gt;"",W488&lt;&gt;"―"),X488,X488*VLOOKUP(AG488,'【参考】数式用4'!$DC$3:$DZ$106,MATCH(N488,'【参考】数式用4'!$DC$2:$DZ$2,0))),"")</f>
        <v/>
      </c>
      <c r="AD488" s="998" t="str">
        <f t="shared" si="14"/>
        <v/>
      </c>
      <c r="AE488" s="884" t="str">
        <f t="shared" si="15"/>
        <v/>
      </c>
      <c r="AF488" s="999" t="str">
        <f>IF(O488="","",'別紙様式3-2（４・５月）'!O490&amp;'別紙様式3-2（４・５月）'!P490&amp;'別紙様式3-2（４・５月）'!Q490&amp;"から"&amp;O488)</f>
        <v/>
      </c>
      <c r="AG488" s="999" t="str">
        <f>IF(OR(W488="",W488="―"),"",'別紙様式3-2（４・５月）'!O490&amp;'別紙様式3-2（４・５月）'!P490&amp;'別紙様式3-2（４・５月）'!Q490&amp;"から"&amp;W488)</f>
        <v/>
      </c>
    </row>
    <row r="489" spans="1:33" ht="24.9" customHeight="1">
      <c r="A489" s="894">
        <v>476</v>
      </c>
      <c r="B489" s="742" t="str">
        <f>IF(基本情報入力シート!C528="","",基本情報入力シート!C528)</f>
        <v/>
      </c>
      <c r="C489" s="750"/>
      <c r="D489" s="750"/>
      <c r="E489" s="750"/>
      <c r="F489" s="750"/>
      <c r="G489" s="750"/>
      <c r="H489" s="750"/>
      <c r="I489" s="761"/>
      <c r="J489" s="768" t="str">
        <f>IF(基本情報入力シート!M528="","",基本情報入力シート!M528)</f>
        <v/>
      </c>
      <c r="K489" s="768" t="str">
        <f>IF(基本情報入力シート!R528="","",基本情報入力シート!R528)</f>
        <v/>
      </c>
      <c r="L489" s="768" t="str">
        <f>IF(基本情報入力シート!W528="","",基本情報入力シート!W528)</f>
        <v/>
      </c>
      <c r="M489" s="785" t="str">
        <f>IF(基本情報入力シート!X528="","",基本情報入力シート!X528)</f>
        <v/>
      </c>
      <c r="N489" s="797" t="str">
        <f>IF(基本情報入力シート!Y528="","",基本情報入力シート!Y528)</f>
        <v/>
      </c>
      <c r="O489" s="931"/>
      <c r="P489" s="937"/>
      <c r="Q489" s="941"/>
      <c r="R489" s="948" t="str">
        <f>IFERROR(IF(OR('別紙様式3-2（４・５月）'!R491="",'別紙様式3-2（４・５月）'!Z491="ベア加算"),"",P489*VLOOKUP(N489,'【参考】数式用'!$AD$2:$AH$27,MATCH(O489,'【参考】数式用'!$K$4:$N$4,0)+1,0)),"")</f>
        <v/>
      </c>
      <c r="S489" s="951"/>
      <c r="T489" s="955"/>
      <c r="U489" s="960"/>
      <c r="V489" s="965" t="str">
        <f>IFERROR(IF(AND('別紙様式3-2（４・５月）'!O491="",O489&lt;&gt;""),P489,P489*VLOOKUP(AF489,'【参考】数式用4'!$DC$3:$DZ$106,MATCH(N489,'【参考】数式用4'!$DC$2:$DZ$2,0))),"")</f>
        <v/>
      </c>
      <c r="W489" s="972"/>
      <c r="X489" s="937"/>
      <c r="Y489" s="948" t="str">
        <f>IFERROR(IF(OR('別紙様式3-2（４・５月）'!R491="",'別紙様式3-2（４・５月）'!Z491="ベア加算"),"",X489*VLOOKUP(N489,'【参考】数式用'!$AD$2:$AH$27,MATCH(W489,'【参考】数式用'!$K$4:$N$4,0)+1,0)),"")</f>
        <v/>
      </c>
      <c r="Z489" s="948"/>
      <c r="AA489" s="951"/>
      <c r="AB489" s="955"/>
      <c r="AC489" s="996" t="str">
        <f>IFERROR(IF(AND('別紙様式3-2（４・５月）'!O491="",W489&lt;&gt;"",W489&lt;&gt;"―"),X489,X489*VLOOKUP(AG489,'【参考】数式用4'!$DC$3:$DZ$106,MATCH(N489,'【参考】数式用4'!$DC$2:$DZ$2,0))),"")</f>
        <v/>
      </c>
      <c r="AD489" s="998" t="str">
        <f t="shared" si="14"/>
        <v/>
      </c>
      <c r="AE489" s="884" t="str">
        <f t="shared" si="15"/>
        <v/>
      </c>
      <c r="AF489" s="999" t="str">
        <f>IF(O489="","",'別紙様式3-2（４・５月）'!O491&amp;'別紙様式3-2（４・５月）'!P491&amp;'別紙様式3-2（４・５月）'!Q491&amp;"から"&amp;O489)</f>
        <v/>
      </c>
      <c r="AG489" s="999" t="str">
        <f>IF(OR(W489="",W489="―"),"",'別紙様式3-2（４・５月）'!O491&amp;'別紙様式3-2（４・５月）'!P491&amp;'別紙様式3-2（４・５月）'!Q491&amp;"から"&amp;W489)</f>
        <v/>
      </c>
    </row>
    <row r="490" spans="1:33" ht="24.9" customHeight="1">
      <c r="A490" s="894">
        <v>477</v>
      </c>
      <c r="B490" s="742" t="str">
        <f>IF(基本情報入力シート!C529="","",基本情報入力シート!C529)</f>
        <v/>
      </c>
      <c r="C490" s="750"/>
      <c r="D490" s="750"/>
      <c r="E490" s="750"/>
      <c r="F490" s="750"/>
      <c r="G490" s="750"/>
      <c r="H490" s="750"/>
      <c r="I490" s="761"/>
      <c r="J490" s="768" t="str">
        <f>IF(基本情報入力シート!M529="","",基本情報入力シート!M529)</f>
        <v/>
      </c>
      <c r="K490" s="768" t="str">
        <f>IF(基本情報入力シート!R529="","",基本情報入力シート!R529)</f>
        <v/>
      </c>
      <c r="L490" s="768" t="str">
        <f>IF(基本情報入力シート!W529="","",基本情報入力シート!W529)</f>
        <v/>
      </c>
      <c r="M490" s="785" t="str">
        <f>IF(基本情報入力シート!X529="","",基本情報入力シート!X529)</f>
        <v/>
      </c>
      <c r="N490" s="797" t="str">
        <f>IF(基本情報入力シート!Y529="","",基本情報入力シート!Y529)</f>
        <v/>
      </c>
      <c r="O490" s="931"/>
      <c r="P490" s="937"/>
      <c r="Q490" s="941"/>
      <c r="R490" s="948" t="str">
        <f>IFERROR(IF(OR('別紙様式3-2（４・５月）'!R492="",'別紙様式3-2（４・５月）'!Z492="ベア加算"),"",P490*VLOOKUP(N490,'【参考】数式用'!$AD$2:$AH$27,MATCH(O490,'【参考】数式用'!$K$4:$N$4,0)+1,0)),"")</f>
        <v/>
      </c>
      <c r="S490" s="951"/>
      <c r="T490" s="955"/>
      <c r="U490" s="960"/>
      <c r="V490" s="965" t="str">
        <f>IFERROR(IF(AND('別紙様式3-2（４・５月）'!O492="",O490&lt;&gt;""),P490,P490*VLOOKUP(AF490,'【参考】数式用4'!$DC$3:$DZ$106,MATCH(N490,'【参考】数式用4'!$DC$2:$DZ$2,0))),"")</f>
        <v/>
      </c>
      <c r="W490" s="972"/>
      <c r="X490" s="937"/>
      <c r="Y490" s="948" t="str">
        <f>IFERROR(IF(OR('別紙様式3-2（４・５月）'!R492="",'別紙様式3-2（４・５月）'!Z492="ベア加算"),"",X490*VLOOKUP(N490,'【参考】数式用'!$AD$2:$AH$27,MATCH(W490,'【参考】数式用'!$K$4:$N$4,0)+1,0)),"")</f>
        <v/>
      </c>
      <c r="Z490" s="948"/>
      <c r="AA490" s="951"/>
      <c r="AB490" s="955"/>
      <c r="AC490" s="996" t="str">
        <f>IFERROR(IF(AND('別紙様式3-2（４・５月）'!O492="",W490&lt;&gt;"",W490&lt;&gt;"―"),X490,X490*VLOOKUP(AG490,'【参考】数式用4'!$DC$3:$DZ$106,MATCH(N490,'【参考】数式用4'!$DC$2:$DZ$2,0))),"")</f>
        <v/>
      </c>
      <c r="AD490" s="998" t="str">
        <f t="shared" si="14"/>
        <v/>
      </c>
      <c r="AE490" s="884" t="str">
        <f t="shared" si="15"/>
        <v/>
      </c>
      <c r="AF490" s="999" t="str">
        <f>IF(O490="","",'別紙様式3-2（４・５月）'!O492&amp;'別紙様式3-2（４・５月）'!P492&amp;'別紙様式3-2（４・５月）'!Q492&amp;"から"&amp;O490)</f>
        <v/>
      </c>
      <c r="AG490" s="999" t="str">
        <f>IF(OR(W490="",W490="―"),"",'別紙様式3-2（４・５月）'!O492&amp;'別紙様式3-2（４・５月）'!P492&amp;'別紙様式3-2（４・５月）'!Q492&amp;"から"&amp;W490)</f>
        <v/>
      </c>
    </row>
    <row r="491" spans="1:33" ht="24.9" customHeight="1">
      <c r="A491" s="894">
        <v>478</v>
      </c>
      <c r="B491" s="742" t="str">
        <f>IF(基本情報入力シート!C530="","",基本情報入力シート!C530)</f>
        <v/>
      </c>
      <c r="C491" s="750"/>
      <c r="D491" s="750"/>
      <c r="E491" s="750"/>
      <c r="F491" s="750"/>
      <c r="G491" s="750"/>
      <c r="H491" s="750"/>
      <c r="I491" s="761"/>
      <c r="J491" s="768" t="str">
        <f>IF(基本情報入力シート!M530="","",基本情報入力シート!M530)</f>
        <v/>
      </c>
      <c r="K491" s="768" t="str">
        <f>IF(基本情報入力シート!R530="","",基本情報入力シート!R530)</f>
        <v/>
      </c>
      <c r="L491" s="768" t="str">
        <f>IF(基本情報入力シート!W530="","",基本情報入力シート!W530)</f>
        <v/>
      </c>
      <c r="M491" s="785" t="str">
        <f>IF(基本情報入力シート!X530="","",基本情報入力シート!X530)</f>
        <v/>
      </c>
      <c r="N491" s="797" t="str">
        <f>IF(基本情報入力シート!Y530="","",基本情報入力シート!Y530)</f>
        <v/>
      </c>
      <c r="O491" s="931"/>
      <c r="P491" s="937"/>
      <c r="Q491" s="941"/>
      <c r="R491" s="948" t="str">
        <f>IFERROR(IF(OR('別紙様式3-2（４・５月）'!R493="",'別紙様式3-2（４・５月）'!Z493="ベア加算"),"",P491*VLOOKUP(N491,'【参考】数式用'!$AD$2:$AH$27,MATCH(O491,'【参考】数式用'!$K$4:$N$4,0)+1,0)),"")</f>
        <v/>
      </c>
      <c r="S491" s="951"/>
      <c r="T491" s="955"/>
      <c r="U491" s="960"/>
      <c r="V491" s="965" t="str">
        <f>IFERROR(IF(AND('別紙様式3-2（４・５月）'!O493="",O491&lt;&gt;""),P491,P491*VLOOKUP(AF491,'【参考】数式用4'!$DC$3:$DZ$106,MATCH(N491,'【参考】数式用4'!$DC$2:$DZ$2,0))),"")</f>
        <v/>
      </c>
      <c r="W491" s="972"/>
      <c r="X491" s="937"/>
      <c r="Y491" s="948" t="str">
        <f>IFERROR(IF(OR('別紙様式3-2（４・５月）'!R493="",'別紙様式3-2（４・５月）'!Z493="ベア加算"),"",X491*VLOOKUP(N491,'【参考】数式用'!$AD$2:$AH$27,MATCH(W491,'【参考】数式用'!$K$4:$N$4,0)+1,0)),"")</f>
        <v/>
      </c>
      <c r="Z491" s="948"/>
      <c r="AA491" s="951"/>
      <c r="AB491" s="955"/>
      <c r="AC491" s="996" t="str">
        <f>IFERROR(IF(AND('別紙様式3-2（４・５月）'!O493="",W491&lt;&gt;"",W491&lt;&gt;"―"),X491,X491*VLOOKUP(AG491,'【参考】数式用4'!$DC$3:$DZ$106,MATCH(N491,'【参考】数式用4'!$DC$2:$DZ$2,0))),"")</f>
        <v/>
      </c>
      <c r="AD491" s="998" t="str">
        <f t="shared" si="14"/>
        <v/>
      </c>
      <c r="AE491" s="884" t="str">
        <f t="shared" si="15"/>
        <v/>
      </c>
      <c r="AF491" s="999" t="str">
        <f>IF(O491="","",'別紙様式3-2（４・５月）'!O493&amp;'別紙様式3-2（４・５月）'!P493&amp;'別紙様式3-2（４・５月）'!Q493&amp;"から"&amp;O491)</f>
        <v/>
      </c>
      <c r="AG491" s="999" t="str">
        <f>IF(OR(W491="",W491="―"),"",'別紙様式3-2（４・５月）'!O493&amp;'別紙様式3-2（４・５月）'!P493&amp;'別紙様式3-2（４・５月）'!Q493&amp;"から"&amp;W491)</f>
        <v/>
      </c>
    </row>
    <row r="492" spans="1:33" ht="24.9" customHeight="1">
      <c r="A492" s="894">
        <v>479</v>
      </c>
      <c r="B492" s="742" t="str">
        <f>IF(基本情報入力シート!C531="","",基本情報入力シート!C531)</f>
        <v/>
      </c>
      <c r="C492" s="750"/>
      <c r="D492" s="750"/>
      <c r="E492" s="750"/>
      <c r="F492" s="750"/>
      <c r="G492" s="750"/>
      <c r="H492" s="750"/>
      <c r="I492" s="761"/>
      <c r="J492" s="768" t="str">
        <f>IF(基本情報入力シート!M531="","",基本情報入力シート!M531)</f>
        <v/>
      </c>
      <c r="K492" s="768" t="str">
        <f>IF(基本情報入力シート!R531="","",基本情報入力シート!R531)</f>
        <v/>
      </c>
      <c r="L492" s="768" t="str">
        <f>IF(基本情報入力シート!W531="","",基本情報入力シート!W531)</f>
        <v/>
      </c>
      <c r="M492" s="785" t="str">
        <f>IF(基本情報入力シート!X531="","",基本情報入力シート!X531)</f>
        <v/>
      </c>
      <c r="N492" s="797" t="str">
        <f>IF(基本情報入力シート!Y531="","",基本情報入力シート!Y531)</f>
        <v/>
      </c>
      <c r="O492" s="931"/>
      <c r="P492" s="937"/>
      <c r="Q492" s="941"/>
      <c r="R492" s="948" t="str">
        <f>IFERROR(IF(OR('別紙様式3-2（４・５月）'!R494="",'別紙様式3-2（４・５月）'!Z494="ベア加算"),"",P492*VLOOKUP(N492,'【参考】数式用'!$AD$2:$AH$27,MATCH(O492,'【参考】数式用'!$K$4:$N$4,0)+1,0)),"")</f>
        <v/>
      </c>
      <c r="S492" s="951"/>
      <c r="T492" s="955"/>
      <c r="U492" s="960"/>
      <c r="V492" s="965" t="str">
        <f>IFERROR(IF(AND('別紙様式3-2（４・５月）'!O494="",O492&lt;&gt;""),P492,P492*VLOOKUP(AF492,'【参考】数式用4'!$DC$3:$DZ$106,MATCH(N492,'【参考】数式用4'!$DC$2:$DZ$2,0))),"")</f>
        <v/>
      </c>
      <c r="W492" s="972"/>
      <c r="X492" s="937"/>
      <c r="Y492" s="948" t="str">
        <f>IFERROR(IF(OR('別紙様式3-2（４・５月）'!R494="",'別紙様式3-2（４・５月）'!Z494="ベア加算"),"",X492*VLOOKUP(N492,'【参考】数式用'!$AD$2:$AH$27,MATCH(W492,'【参考】数式用'!$K$4:$N$4,0)+1,0)),"")</f>
        <v/>
      </c>
      <c r="Z492" s="948"/>
      <c r="AA492" s="951"/>
      <c r="AB492" s="955"/>
      <c r="AC492" s="996" t="str">
        <f>IFERROR(IF(AND('別紙様式3-2（４・５月）'!O494="",W492&lt;&gt;"",W492&lt;&gt;"―"),X492,X492*VLOOKUP(AG492,'【参考】数式用4'!$DC$3:$DZ$106,MATCH(N492,'【参考】数式用4'!$DC$2:$DZ$2,0))),"")</f>
        <v/>
      </c>
      <c r="AD492" s="998" t="str">
        <f t="shared" si="14"/>
        <v/>
      </c>
      <c r="AE492" s="884" t="str">
        <f t="shared" si="15"/>
        <v/>
      </c>
      <c r="AF492" s="999" t="str">
        <f>IF(O492="","",'別紙様式3-2（４・５月）'!O494&amp;'別紙様式3-2（４・５月）'!P494&amp;'別紙様式3-2（４・５月）'!Q494&amp;"から"&amp;O492)</f>
        <v/>
      </c>
      <c r="AG492" s="999" t="str">
        <f>IF(OR(W492="",W492="―"),"",'別紙様式3-2（４・５月）'!O494&amp;'別紙様式3-2（４・５月）'!P494&amp;'別紙様式3-2（４・５月）'!Q494&amp;"から"&amp;W492)</f>
        <v/>
      </c>
    </row>
    <row r="493" spans="1:33" ht="24.9" customHeight="1">
      <c r="A493" s="894">
        <v>480</v>
      </c>
      <c r="B493" s="742" t="str">
        <f>IF(基本情報入力シート!C532="","",基本情報入力シート!C532)</f>
        <v/>
      </c>
      <c r="C493" s="750"/>
      <c r="D493" s="750"/>
      <c r="E493" s="750"/>
      <c r="F493" s="750"/>
      <c r="G493" s="750"/>
      <c r="H493" s="750"/>
      <c r="I493" s="761"/>
      <c r="J493" s="768" t="str">
        <f>IF(基本情報入力シート!M532="","",基本情報入力シート!M532)</f>
        <v/>
      </c>
      <c r="K493" s="768" t="str">
        <f>IF(基本情報入力シート!R532="","",基本情報入力シート!R532)</f>
        <v/>
      </c>
      <c r="L493" s="768" t="str">
        <f>IF(基本情報入力シート!W532="","",基本情報入力シート!W532)</f>
        <v/>
      </c>
      <c r="M493" s="785" t="str">
        <f>IF(基本情報入力シート!X532="","",基本情報入力シート!X532)</f>
        <v/>
      </c>
      <c r="N493" s="797" t="str">
        <f>IF(基本情報入力シート!Y532="","",基本情報入力シート!Y532)</f>
        <v/>
      </c>
      <c r="O493" s="931"/>
      <c r="P493" s="937"/>
      <c r="Q493" s="941"/>
      <c r="R493" s="948" t="str">
        <f>IFERROR(IF(OR('別紙様式3-2（４・５月）'!R495="",'別紙様式3-2（４・５月）'!Z495="ベア加算"),"",P493*VLOOKUP(N493,'【参考】数式用'!$AD$2:$AH$27,MATCH(O493,'【参考】数式用'!$K$4:$N$4,0)+1,0)),"")</f>
        <v/>
      </c>
      <c r="S493" s="951"/>
      <c r="T493" s="955"/>
      <c r="U493" s="960"/>
      <c r="V493" s="965" t="str">
        <f>IFERROR(IF(AND('別紙様式3-2（４・５月）'!O495="",O493&lt;&gt;""),P493,P493*VLOOKUP(AF493,'【参考】数式用4'!$DC$3:$DZ$106,MATCH(N493,'【参考】数式用4'!$DC$2:$DZ$2,0))),"")</f>
        <v/>
      </c>
      <c r="W493" s="972"/>
      <c r="X493" s="937"/>
      <c r="Y493" s="948" t="str">
        <f>IFERROR(IF(OR('別紙様式3-2（４・５月）'!R495="",'別紙様式3-2（４・５月）'!Z495="ベア加算"),"",X493*VLOOKUP(N493,'【参考】数式用'!$AD$2:$AH$27,MATCH(W493,'【参考】数式用'!$K$4:$N$4,0)+1,0)),"")</f>
        <v/>
      </c>
      <c r="Z493" s="948"/>
      <c r="AA493" s="951"/>
      <c r="AB493" s="955"/>
      <c r="AC493" s="996" t="str">
        <f>IFERROR(IF(AND('別紙様式3-2（４・５月）'!O495="",W493&lt;&gt;"",W493&lt;&gt;"―"),X493,X493*VLOOKUP(AG493,'【参考】数式用4'!$DC$3:$DZ$106,MATCH(N493,'【参考】数式用4'!$DC$2:$DZ$2,0))),"")</f>
        <v/>
      </c>
      <c r="AD493" s="998" t="str">
        <f t="shared" si="14"/>
        <v/>
      </c>
      <c r="AE493" s="884" t="str">
        <f t="shared" si="15"/>
        <v/>
      </c>
      <c r="AF493" s="999" t="str">
        <f>IF(O493="","",'別紙様式3-2（４・５月）'!O495&amp;'別紙様式3-2（４・５月）'!P495&amp;'別紙様式3-2（４・５月）'!Q495&amp;"から"&amp;O493)</f>
        <v/>
      </c>
      <c r="AG493" s="999" t="str">
        <f>IF(OR(W493="",W493="―"),"",'別紙様式3-2（４・５月）'!O495&amp;'別紙様式3-2（４・５月）'!P495&amp;'別紙様式3-2（４・５月）'!Q495&amp;"から"&amp;W493)</f>
        <v/>
      </c>
    </row>
    <row r="494" spans="1:33" ht="24.9" customHeight="1">
      <c r="A494" s="894">
        <v>481</v>
      </c>
      <c r="B494" s="742" t="str">
        <f>IF(基本情報入力シート!C533="","",基本情報入力シート!C533)</f>
        <v/>
      </c>
      <c r="C494" s="750"/>
      <c r="D494" s="750"/>
      <c r="E494" s="750"/>
      <c r="F494" s="750"/>
      <c r="G494" s="750"/>
      <c r="H494" s="750"/>
      <c r="I494" s="761"/>
      <c r="J494" s="768" t="str">
        <f>IF(基本情報入力シート!M533="","",基本情報入力シート!M533)</f>
        <v/>
      </c>
      <c r="K494" s="768" t="str">
        <f>IF(基本情報入力シート!R533="","",基本情報入力シート!R533)</f>
        <v/>
      </c>
      <c r="L494" s="768" t="str">
        <f>IF(基本情報入力シート!W533="","",基本情報入力シート!W533)</f>
        <v/>
      </c>
      <c r="M494" s="785" t="str">
        <f>IF(基本情報入力シート!X533="","",基本情報入力シート!X533)</f>
        <v/>
      </c>
      <c r="N494" s="797" t="str">
        <f>IF(基本情報入力シート!Y533="","",基本情報入力シート!Y533)</f>
        <v/>
      </c>
      <c r="O494" s="931"/>
      <c r="P494" s="937"/>
      <c r="Q494" s="941"/>
      <c r="R494" s="948" t="str">
        <f>IFERROR(IF(OR('別紙様式3-2（４・５月）'!R496="",'別紙様式3-2（４・５月）'!Z496="ベア加算"),"",P494*VLOOKUP(N494,'【参考】数式用'!$AD$2:$AH$27,MATCH(O494,'【参考】数式用'!$K$4:$N$4,0)+1,0)),"")</f>
        <v/>
      </c>
      <c r="S494" s="951"/>
      <c r="T494" s="955"/>
      <c r="U494" s="960"/>
      <c r="V494" s="965" t="str">
        <f>IFERROR(IF(AND('別紙様式3-2（４・５月）'!O496="",O494&lt;&gt;""),P494,P494*VLOOKUP(AF494,'【参考】数式用4'!$DC$3:$DZ$106,MATCH(N494,'【参考】数式用4'!$DC$2:$DZ$2,0))),"")</f>
        <v/>
      </c>
      <c r="W494" s="972"/>
      <c r="X494" s="937"/>
      <c r="Y494" s="948" t="str">
        <f>IFERROR(IF(OR('別紙様式3-2（４・５月）'!R496="",'別紙様式3-2（４・５月）'!Z496="ベア加算"),"",X494*VLOOKUP(N494,'【参考】数式用'!$AD$2:$AH$27,MATCH(W494,'【参考】数式用'!$K$4:$N$4,0)+1,0)),"")</f>
        <v/>
      </c>
      <c r="Z494" s="948"/>
      <c r="AA494" s="951"/>
      <c r="AB494" s="955"/>
      <c r="AC494" s="996" t="str">
        <f>IFERROR(IF(AND('別紙様式3-2（４・５月）'!O496="",W494&lt;&gt;"",W494&lt;&gt;"―"),X494,X494*VLOOKUP(AG494,'【参考】数式用4'!$DC$3:$DZ$106,MATCH(N494,'【参考】数式用4'!$DC$2:$DZ$2,0))),"")</f>
        <v/>
      </c>
      <c r="AD494" s="998" t="str">
        <f t="shared" si="14"/>
        <v/>
      </c>
      <c r="AE494" s="884" t="str">
        <f t="shared" si="15"/>
        <v/>
      </c>
      <c r="AF494" s="999" t="str">
        <f>IF(O494="","",'別紙様式3-2（４・５月）'!O496&amp;'別紙様式3-2（４・５月）'!P496&amp;'別紙様式3-2（４・５月）'!Q496&amp;"から"&amp;O494)</f>
        <v/>
      </c>
      <c r="AG494" s="999" t="str">
        <f>IF(OR(W494="",W494="―"),"",'別紙様式3-2（４・５月）'!O496&amp;'別紙様式3-2（４・５月）'!P496&amp;'別紙様式3-2（４・５月）'!Q496&amp;"から"&amp;W494)</f>
        <v/>
      </c>
    </row>
    <row r="495" spans="1:33" ht="24.9" customHeight="1">
      <c r="A495" s="894">
        <v>482</v>
      </c>
      <c r="B495" s="742" t="str">
        <f>IF(基本情報入力シート!C534="","",基本情報入力シート!C534)</f>
        <v/>
      </c>
      <c r="C495" s="750"/>
      <c r="D495" s="750"/>
      <c r="E495" s="750"/>
      <c r="F495" s="750"/>
      <c r="G495" s="750"/>
      <c r="H495" s="750"/>
      <c r="I495" s="761"/>
      <c r="J495" s="768" t="str">
        <f>IF(基本情報入力シート!M534="","",基本情報入力シート!M534)</f>
        <v/>
      </c>
      <c r="K495" s="768" t="str">
        <f>IF(基本情報入力シート!R534="","",基本情報入力シート!R534)</f>
        <v/>
      </c>
      <c r="L495" s="768" t="str">
        <f>IF(基本情報入力シート!W534="","",基本情報入力シート!W534)</f>
        <v/>
      </c>
      <c r="M495" s="785" t="str">
        <f>IF(基本情報入力シート!X534="","",基本情報入力シート!X534)</f>
        <v/>
      </c>
      <c r="N495" s="797" t="str">
        <f>IF(基本情報入力シート!Y534="","",基本情報入力シート!Y534)</f>
        <v/>
      </c>
      <c r="O495" s="931"/>
      <c r="P495" s="937"/>
      <c r="Q495" s="941"/>
      <c r="R495" s="948" t="str">
        <f>IFERROR(IF(OR('別紙様式3-2（４・５月）'!R497="",'別紙様式3-2（４・５月）'!Z497="ベア加算"),"",P495*VLOOKUP(N495,'【参考】数式用'!$AD$2:$AH$27,MATCH(O495,'【参考】数式用'!$K$4:$N$4,0)+1,0)),"")</f>
        <v/>
      </c>
      <c r="S495" s="951"/>
      <c r="T495" s="955"/>
      <c r="U495" s="960"/>
      <c r="V495" s="965" t="str">
        <f>IFERROR(IF(AND('別紙様式3-2（４・５月）'!O497="",O495&lt;&gt;""),P495,P495*VLOOKUP(AF495,'【参考】数式用4'!$DC$3:$DZ$106,MATCH(N495,'【参考】数式用4'!$DC$2:$DZ$2,0))),"")</f>
        <v/>
      </c>
      <c r="W495" s="972"/>
      <c r="X495" s="937"/>
      <c r="Y495" s="948" t="str">
        <f>IFERROR(IF(OR('別紙様式3-2（４・５月）'!R497="",'別紙様式3-2（４・５月）'!Z497="ベア加算"),"",X495*VLOOKUP(N495,'【参考】数式用'!$AD$2:$AH$27,MATCH(W495,'【参考】数式用'!$K$4:$N$4,0)+1,0)),"")</f>
        <v/>
      </c>
      <c r="Z495" s="948"/>
      <c r="AA495" s="951"/>
      <c r="AB495" s="955"/>
      <c r="AC495" s="996" t="str">
        <f>IFERROR(IF(AND('別紙様式3-2（４・５月）'!O497="",W495&lt;&gt;"",W495&lt;&gt;"―"),X495,X495*VLOOKUP(AG495,'【参考】数式用4'!$DC$3:$DZ$106,MATCH(N495,'【参考】数式用4'!$DC$2:$DZ$2,0))),"")</f>
        <v/>
      </c>
      <c r="AD495" s="998" t="str">
        <f t="shared" si="14"/>
        <v/>
      </c>
      <c r="AE495" s="884" t="str">
        <f t="shared" si="15"/>
        <v/>
      </c>
      <c r="AF495" s="999" t="str">
        <f>IF(O495="","",'別紙様式3-2（４・５月）'!O497&amp;'別紙様式3-2（４・５月）'!P497&amp;'別紙様式3-2（４・５月）'!Q497&amp;"から"&amp;O495)</f>
        <v/>
      </c>
      <c r="AG495" s="999" t="str">
        <f>IF(OR(W495="",W495="―"),"",'別紙様式3-2（４・５月）'!O497&amp;'別紙様式3-2（４・５月）'!P497&amp;'別紙様式3-2（４・５月）'!Q497&amp;"から"&amp;W495)</f>
        <v/>
      </c>
    </row>
    <row r="496" spans="1:33" ht="24.9" customHeight="1">
      <c r="A496" s="894">
        <v>483</v>
      </c>
      <c r="B496" s="742" t="str">
        <f>IF(基本情報入力シート!C535="","",基本情報入力シート!C535)</f>
        <v/>
      </c>
      <c r="C496" s="750"/>
      <c r="D496" s="750"/>
      <c r="E496" s="750"/>
      <c r="F496" s="750"/>
      <c r="G496" s="750"/>
      <c r="H496" s="750"/>
      <c r="I496" s="761"/>
      <c r="J496" s="768" t="str">
        <f>IF(基本情報入力シート!M535="","",基本情報入力シート!M535)</f>
        <v/>
      </c>
      <c r="K496" s="768" t="str">
        <f>IF(基本情報入力シート!R535="","",基本情報入力シート!R535)</f>
        <v/>
      </c>
      <c r="L496" s="768" t="str">
        <f>IF(基本情報入力シート!W535="","",基本情報入力シート!W535)</f>
        <v/>
      </c>
      <c r="M496" s="785" t="str">
        <f>IF(基本情報入力シート!X535="","",基本情報入力シート!X535)</f>
        <v/>
      </c>
      <c r="N496" s="797" t="str">
        <f>IF(基本情報入力シート!Y535="","",基本情報入力シート!Y535)</f>
        <v/>
      </c>
      <c r="O496" s="931"/>
      <c r="P496" s="937"/>
      <c r="Q496" s="941"/>
      <c r="R496" s="948" t="str">
        <f>IFERROR(IF(OR('別紙様式3-2（４・５月）'!R498="",'別紙様式3-2（４・５月）'!Z498="ベア加算"),"",P496*VLOOKUP(N496,'【参考】数式用'!$AD$2:$AH$27,MATCH(O496,'【参考】数式用'!$K$4:$N$4,0)+1,0)),"")</f>
        <v/>
      </c>
      <c r="S496" s="951"/>
      <c r="T496" s="955"/>
      <c r="U496" s="960"/>
      <c r="V496" s="965" t="str">
        <f>IFERROR(IF(AND('別紙様式3-2（４・５月）'!O498="",O496&lt;&gt;""),P496,P496*VLOOKUP(AF496,'【参考】数式用4'!$DC$3:$DZ$106,MATCH(N496,'【参考】数式用4'!$DC$2:$DZ$2,0))),"")</f>
        <v/>
      </c>
      <c r="W496" s="972"/>
      <c r="X496" s="937"/>
      <c r="Y496" s="948" t="str">
        <f>IFERROR(IF(OR('別紙様式3-2（４・５月）'!R498="",'別紙様式3-2（４・５月）'!Z498="ベア加算"),"",X496*VLOOKUP(N496,'【参考】数式用'!$AD$2:$AH$27,MATCH(W496,'【参考】数式用'!$K$4:$N$4,0)+1,0)),"")</f>
        <v/>
      </c>
      <c r="Z496" s="948"/>
      <c r="AA496" s="951"/>
      <c r="AB496" s="955"/>
      <c r="AC496" s="996" t="str">
        <f>IFERROR(IF(AND('別紙様式3-2（４・５月）'!O498="",W496&lt;&gt;"",W496&lt;&gt;"―"),X496,X496*VLOOKUP(AG496,'【参考】数式用4'!$DC$3:$DZ$106,MATCH(N496,'【参考】数式用4'!$DC$2:$DZ$2,0))),"")</f>
        <v/>
      </c>
      <c r="AD496" s="998" t="str">
        <f t="shared" si="14"/>
        <v/>
      </c>
      <c r="AE496" s="884" t="str">
        <f t="shared" si="15"/>
        <v/>
      </c>
      <c r="AF496" s="999" t="str">
        <f>IF(O496="","",'別紙様式3-2（４・５月）'!O498&amp;'別紙様式3-2（４・５月）'!P498&amp;'別紙様式3-2（４・５月）'!Q498&amp;"から"&amp;O496)</f>
        <v/>
      </c>
      <c r="AG496" s="999" t="str">
        <f>IF(OR(W496="",W496="―"),"",'別紙様式3-2（４・５月）'!O498&amp;'別紙様式3-2（４・５月）'!P498&amp;'別紙様式3-2（４・５月）'!Q498&amp;"から"&amp;W496)</f>
        <v/>
      </c>
    </row>
    <row r="497" spans="1:33" ht="24.9" customHeight="1">
      <c r="A497" s="894">
        <v>484</v>
      </c>
      <c r="B497" s="742" t="str">
        <f>IF(基本情報入力シート!C536="","",基本情報入力シート!C536)</f>
        <v/>
      </c>
      <c r="C497" s="750"/>
      <c r="D497" s="750"/>
      <c r="E497" s="750"/>
      <c r="F497" s="750"/>
      <c r="G497" s="750"/>
      <c r="H497" s="750"/>
      <c r="I497" s="761"/>
      <c r="J497" s="768" t="str">
        <f>IF(基本情報入力シート!M536="","",基本情報入力シート!M536)</f>
        <v/>
      </c>
      <c r="K497" s="768" t="str">
        <f>IF(基本情報入力シート!R536="","",基本情報入力シート!R536)</f>
        <v/>
      </c>
      <c r="L497" s="768" t="str">
        <f>IF(基本情報入力シート!W536="","",基本情報入力シート!W536)</f>
        <v/>
      </c>
      <c r="M497" s="785" t="str">
        <f>IF(基本情報入力シート!X536="","",基本情報入力シート!X536)</f>
        <v/>
      </c>
      <c r="N497" s="797" t="str">
        <f>IF(基本情報入力シート!Y536="","",基本情報入力シート!Y536)</f>
        <v/>
      </c>
      <c r="O497" s="931"/>
      <c r="P497" s="937"/>
      <c r="Q497" s="941"/>
      <c r="R497" s="948" t="str">
        <f>IFERROR(IF(OR('別紙様式3-2（４・５月）'!R499="",'別紙様式3-2（４・５月）'!Z499="ベア加算"),"",P497*VLOOKUP(N497,'【参考】数式用'!$AD$2:$AH$27,MATCH(O497,'【参考】数式用'!$K$4:$N$4,0)+1,0)),"")</f>
        <v/>
      </c>
      <c r="S497" s="951"/>
      <c r="T497" s="955"/>
      <c r="U497" s="960"/>
      <c r="V497" s="965" t="str">
        <f>IFERROR(IF(AND('別紙様式3-2（４・５月）'!O499="",O497&lt;&gt;""),P497,P497*VLOOKUP(AF497,'【参考】数式用4'!$DC$3:$DZ$106,MATCH(N497,'【参考】数式用4'!$DC$2:$DZ$2,0))),"")</f>
        <v/>
      </c>
      <c r="W497" s="972"/>
      <c r="X497" s="937"/>
      <c r="Y497" s="948" t="str">
        <f>IFERROR(IF(OR('別紙様式3-2（４・５月）'!R499="",'別紙様式3-2（４・５月）'!Z499="ベア加算"),"",X497*VLOOKUP(N497,'【参考】数式用'!$AD$2:$AH$27,MATCH(W497,'【参考】数式用'!$K$4:$N$4,0)+1,0)),"")</f>
        <v/>
      </c>
      <c r="Z497" s="948"/>
      <c r="AA497" s="951"/>
      <c r="AB497" s="955"/>
      <c r="AC497" s="996" t="str">
        <f>IFERROR(IF(AND('別紙様式3-2（４・５月）'!O499="",W497&lt;&gt;"",W497&lt;&gt;"―"),X497,X497*VLOOKUP(AG497,'【参考】数式用4'!$DC$3:$DZ$106,MATCH(N497,'【参考】数式用4'!$DC$2:$DZ$2,0))),"")</f>
        <v/>
      </c>
      <c r="AD497" s="998" t="str">
        <f t="shared" si="14"/>
        <v/>
      </c>
      <c r="AE497" s="884" t="str">
        <f t="shared" si="15"/>
        <v/>
      </c>
      <c r="AF497" s="999" t="str">
        <f>IF(O497="","",'別紙様式3-2（４・５月）'!O499&amp;'別紙様式3-2（４・５月）'!P499&amp;'別紙様式3-2（４・５月）'!Q499&amp;"から"&amp;O497)</f>
        <v/>
      </c>
      <c r="AG497" s="999" t="str">
        <f>IF(OR(W497="",W497="―"),"",'別紙様式3-2（４・５月）'!O499&amp;'別紙様式3-2（４・５月）'!P499&amp;'別紙様式3-2（４・５月）'!Q499&amp;"から"&amp;W497)</f>
        <v/>
      </c>
    </row>
    <row r="498" spans="1:33" ht="24.9" customHeight="1">
      <c r="A498" s="894">
        <v>485</v>
      </c>
      <c r="B498" s="742" t="str">
        <f>IF(基本情報入力シート!C537="","",基本情報入力シート!C537)</f>
        <v/>
      </c>
      <c r="C498" s="750"/>
      <c r="D498" s="750"/>
      <c r="E498" s="750"/>
      <c r="F498" s="750"/>
      <c r="G498" s="750"/>
      <c r="H498" s="750"/>
      <c r="I498" s="761"/>
      <c r="J498" s="768" t="str">
        <f>IF(基本情報入力シート!M537="","",基本情報入力シート!M537)</f>
        <v/>
      </c>
      <c r="K498" s="768" t="str">
        <f>IF(基本情報入力シート!R537="","",基本情報入力シート!R537)</f>
        <v/>
      </c>
      <c r="L498" s="768" t="str">
        <f>IF(基本情報入力シート!W537="","",基本情報入力シート!W537)</f>
        <v/>
      </c>
      <c r="M498" s="785" t="str">
        <f>IF(基本情報入力シート!X537="","",基本情報入力シート!X537)</f>
        <v/>
      </c>
      <c r="N498" s="797" t="str">
        <f>IF(基本情報入力シート!Y537="","",基本情報入力シート!Y537)</f>
        <v/>
      </c>
      <c r="O498" s="931"/>
      <c r="P498" s="937"/>
      <c r="Q498" s="941"/>
      <c r="R498" s="948" t="str">
        <f>IFERROR(IF(OR('別紙様式3-2（４・５月）'!R500="",'別紙様式3-2（４・５月）'!Z500="ベア加算"),"",P498*VLOOKUP(N498,'【参考】数式用'!$AD$2:$AH$27,MATCH(O498,'【参考】数式用'!$K$4:$N$4,0)+1,0)),"")</f>
        <v/>
      </c>
      <c r="S498" s="951"/>
      <c r="T498" s="955"/>
      <c r="U498" s="960"/>
      <c r="V498" s="965" t="str">
        <f>IFERROR(IF(AND('別紙様式3-2（４・５月）'!O500="",O498&lt;&gt;""),P498,P498*VLOOKUP(AF498,'【参考】数式用4'!$DC$3:$DZ$106,MATCH(N498,'【参考】数式用4'!$DC$2:$DZ$2,0))),"")</f>
        <v/>
      </c>
      <c r="W498" s="972"/>
      <c r="X498" s="937"/>
      <c r="Y498" s="948" t="str">
        <f>IFERROR(IF(OR('別紙様式3-2（４・５月）'!R500="",'別紙様式3-2（４・５月）'!Z500="ベア加算"),"",X498*VLOOKUP(N498,'【参考】数式用'!$AD$2:$AH$27,MATCH(W498,'【参考】数式用'!$K$4:$N$4,0)+1,0)),"")</f>
        <v/>
      </c>
      <c r="Z498" s="948"/>
      <c r="AA498" s="951"/>
      <c r="AB498" s="955"/>
      <c r="AC498" s="996" t="str">
        <f>IFERROR(IF(AND('別紙様式3-2（４・５月）'!O500="",W498&lt;&gt;"",W498&lt;&gt;"―"),X498,X498*VLOOKUP(AG498,'【参考】数式用4'!$DC$3:$DZ$106,MATCH(N498,'【参考】数式用4'!$DC$2:$DZ$2,0))),"")</f>
        <v/>
      </c>
      <c r="AD498" s="998" t="str">
        <f t="shared" si="14"/>
        <v/>
      </c>
      <c r="AE498" s="884" t="str">
        <f t="shared" si="15"/>
        <v/>
      </c>
      <c r="AF498" s="999" t="str">
        <f>IF(O498="","",'別紙様式3-2（４・５月）'!O500&amp;'別紙様式3-2（４・５月）'!P500&amp;'別紙様式3-2（４・５月）'!Q500&amp;"から"&amp;O498)</f>
        <v/>
      </c>
      <c r="AG498" s="999" t="str">
        <f>IF(OR(W498="",W498="―"),"",'別紙様式3-2（４・５月）'!O500&amp;'別紙様式3-2（４・５月）'!P500&amp;'別紙様式3-2（４・５月）'!Q500&amp;"から"&amp;W498)</f>
        <v/>
      </c>
    </row>
    <row r="499" spans="1:33" ht="24.9" customHeight="1">
      <c r="A499" s="894">
        <v>486</v>
      </c>
      <c r="B499" s="742" t="str">
        <f>IF(基本情報入力シート!C538="","",基本情報入力シート!C538)</f>
        <v/>
      </c>
      <c r="C499" s="750"/>
      <c r="D499" s="750"/>
      <c r="E499" s="750"/>
      <c r="F499" s="750"/>
      <c r="G499" s="750"/>
      <c r="H499" s="750"/>
      <c r="I499" s="761"/>
      <c r="J499" s="768" t="str">
        <f>IF(基本情報入力シート!M538="","",基本情報入力シート!M538)</f>
        <v/>
      </c>
      <c r="K499" s="768" t="str">
        <f>IF(基本情報入力シート!R538="","",基本情報入力シート!R538)</f>
        <v/>
      </c>
      <c r="L499" s="768" t="str">
        <f>IF(基本情報入力シート!W538="","",基本情報入力シート!W538)</f>
        <v/>
      </c>
      <c r="M499" s="785" t="str">
        <f>IF(基本情報入力シート!X538="","",基本情報入力シート!X538)</f>
        <v/>
      </c>
      <c r="N499" s="797" t="str">
        <f>IF(基本情報入力シート!Y538="","",基本情報入力シート!Y538)</f>
        <v/>
      </c>
      <c r="O499" s="931"/>
      <c r="P499" s="937"/>
      <c r="Q499" s="941"/>
      <c r="R499" s="948" t="str">
        <f>IFERROR(IF(OR('別紙様式3-2（４・５月）'!R501="",'別紙様式3-2（４・５月）'!Z501="ベア加算"),"",P499*VLOOKUP(N499,'【参考】数式用'!$AD$2:$AH$27,MATCH(O499,'【参考】数式用'!$K$4:$N$4,0)+1,0)),"")</f>
        <v/>
      </c>
      <c r="S499" s="951"/>
      <c r="T499" s="955"/>
      <c r="U499" s="960"/>
      <c r="V499" s="965" t="str">
        <f>IFERROR(IF(AND('別紙様式3-2（４・５月）'!O501="",O499&lt;&gt;""),P499,P499*VLOOKUP(AF499,'【参考】数式用4'!$DC$3:$DZ$106,MATCH(N499,'【参考】数式用4'!$DC$2:$DZ$2,0))),"")</f>
        <v/>
      </c>
      <c r="W499" s="972"/>
      <c r="X499" s="937"/>
      <c r="Y499" s="948" t="str">
        <f>IFERROR(IF(OR('別紙様式3-2（４・５月）'!R501="",'別紙様式3-2（４・５月）'!Z501="ベア加算"),"",X499*VLOOKUP(N499,'【参考】数式用'!$AD$2:$AH$27,MATCH(W499,'【参考】数式用'!$K$4:$N$4,0)+1,0)),"")</f>
        <v/>
      </c>
      <c r="Z499" s="948"/>
      <c r="AA499" s="951"/>
      <c r="AB499" s="955"/>
      <c r="AC499" s="996" t="str">
        <f>IFERROR(IF(AND('別紙様式3-2（４・５月）'!O501="",W499&lt;&gt;"",W499&lt;&gt;"―"),X499,X499*VLOOKUP(AG499,'【参考】数式用4'!$DC$3:$DZ$106,MATCH(N499,'【参考】数式用4'!$DC$2:$DZ$2,0))),"")</f>
        <v/>
      </c>
      <c r="AD499" s="998" t="str">
        <f t="shared" si="14"/>
        <v/>
      </c>
      <c r="AE499" s="884" t="str">
        <f t="shared" si="15"/>
        <v/>
      </c>
      <c r="AF499" s="999" t="str">
        <f>IF(O499="","",'別紙様式3-2（４・５月）'!O501&amp;'別紙様式3-2（４・５月）'!P501&amp;'別紙様式3-2（４・５月）'!Q501&amp;"から"&amp;O499)</f>
        <v/>
      </c>
      <c r="AG499" s="999" t="str">
        <f>IF(OR(W499="",W499="―"),"",'別紙様式3-2（４・５月）'!O501&amp;'別紙様式3-2（４・５月）'!P501&amp;'別紙様式3-2（４・５月）'!Q501&amp;"から"&amp;W499)</f>
        <v/>
      </c>
    </row>
    <row r="500" spans="1:33" ht="24.9" customHeight="1">
      <c r="A500" s="894">
        <v>487</v>
      </c>
      <c r="B500" s="742" t="str">
        <f>IF(基本情報入力シート!C539="","",基本情報入力シート!C539)</f>
        <v/>
      </c>
      <c r="C500" s="750"/>
      <c r="D500" s="750"/>
      <c r="E500" s="750"/>
      <c r="F500" s="750"/>
      <c r="G500" s="750"/>
      <c r="H500" s="750"/>
      <c r="I500" s="761"/>
      <c r="J500" s="768" t="str">
        <f>IF(基本情報入力シート!M539="","",基本情報入力シート!M539)</f>
        <v/>
      </c>
      <c r="K500" s="768" t="str">
        <f>IF(基本情報入力シート!R539="","",基本情報入力シート!R539)</f>
        <v/>
      </c>
      <c r="L500" s="768" t="str">
        <f>IF(基本情報入力シート!W539="","",基本情報入力シート!W539)</f>
        <v/>
      </c>
      <c r="M500" s="785" t="str">
        <f>IF(基本情報入力シート!X539="","",基本情報入力シート!X539)</f>
        <v/>
      </c>
      <c r="N500" s="797" t="str">
        <f>IF(基本情報入力シート!Y539="","",基本情報入力シート!Y539)</f>
        <v/>
      </c>
      <c r="O500" s="931"/>
      <c r="P500" s="937"/>
      <c r="Q500" s="941"/>
      <c r="R500" s="948" t="str">
        <f>IFERROR(IF(OR('別紙様式3-2（４・５月）'!R502="",'別紙様式3-2（４・５月）'!Z502="ベア加算"),"",P500*VLOOKUP(N500,'【参考】数式用'!$AD$2:$AH$27,MATCH(O500,'【参考】数式用'!$K$4:$N$4,0)+1,0)),"")</f>
        <v/>
      </c>
      <c r="S500" s="951"/>
      <c r="T500" s="955"/>
      <c r="U500" s="960"/>
      <c r="V500" s="965" t="str">
        <f>IFERROR(IF(AND('別紙様式3-2（４・５月）'!O502="",O500&lt;&gt;""),P500,P500*VLOOKUP(AF500,'【参考】数式用4'!$DC$3:$DZ$106,MATCH(N500,'【参考】数式用4'!$DC$2:$DZ$2,0))),"")</f>
        <v/>
      </c>
      <c r="W500" s="972"/>
      <c r="X500" s="937"/>
      <c r="Y500" s="948" t="str">
        <f>IFERROR(IF(OR('別紙様式3-2（４・５月）'!R502="",'別紙様式3-2（４・５月）'!Z502="ベア加算"),"",X500*VLOOKUP(N500,'【参考】数式用'!$AD$2:$AH$27,MATCH(W500,'【参考】数式用'!$K$4:$N$4,0)+1,0)),"")</f>
        <v/>
      </c>
      <c r="Z500" s="948"/>
      <c r="AA500" s="951"/>
      <c r="AB500" s="955"/>
      <c r="AC500" s="996" t="str">
        <f>IFERROR(IF(AND('別紙様式3-2（４・５月）'!O502="",W500&lt;&gt;"",W500&lt;&gt;"―"),X500,X500*VLOOKUP(AG500,'【参考】数式用4'!$DC$3:$DZ$106,MATCH(N500,'【参考】数式用4'!$DC$2:$DZ$2,0))),"")</f>
        <v/>
      </c>
      <c r="AD500" s="998" t="str">
        <f t="shared" si="14"/>
        <v/>
      </c>
      <c r="AE500" s="884" t="str">
        <f t="shared" si="15"/>
        <v/>
      </c>
      <c r="AF500" s="999" t="str">
        <f>IF(O500="","",'別紙様式3-2（４・５月）'!O502&amp;'別紙様式3-2（４・５月）'!P502&amp;'別紙様式3-2（４・５月）'!Q502&amp;"から"&amp;O500)</f>
        <v/>
      </c>
      <c r="AG500" s="999" t="str">
        <f>IF(OR(W500="",W500="―"),"",'別紙様式3-2（４・５月）'!O502&amp;'別紙様式3-2（４・５月）'!P502&amp;'別紙様式3-2（４・５月）'!Q502&amp;"から"&amp;W500)</f>
        <v/>
      </c>
    </row>
    <row r="501" spans="1:33" ht="24.9" customHeight="1">
      <c r="A501" s="894">
        <v>488</v>
      </c>
      <c r="B501" s="742" t="str">
        <f>IF(基本情報入力シート!C540="","",基本情報入力シート!C540)</f>
        <v/>
      </c>
      <c r="C501" s="750"/>
      <c r="D501" s="750"/>
      <c r="E501" s="750"/>
      <c r="F501" s="750"/>
      <c r="G501" s="750"/>
      <c r="H501" s="750"/>
      <c r="I501" s="761"/>
      <c r="J501" s="768" t="str">
        <f>IF(基本情報入力シート!M540="","",基本情報入力シート!M540)</f>
        <v/>
      </c>
      <c r="K501" s="768" t="str">
        <f>IF(基本情報入力シート!R540="","",基本情報入力シート!R540)</f>
        <v/>
      </c>
      <c r="L501" s="768" t="str">
        <f>IF(基本情報入力シート!W540="","",基本情報入力シート!W540)</f>
        <v/>
      </c>
      <c r="M501" s="785" t="str">
        <f>IF(基本情報入力シート!X540="","",基本情報入力シート!X540)</f>
        <v/>
      </c>
      <c r="N501" s="797" t="str">
        <f>IF(基本情報入力シート!Y540="","",基本情報入力シート!Y540)</f>
        <v/>
      </c>
      <c r="O501" s="931"/>
      <c r="P501" s="937"/>
      <c r="Q501" s="941"/>
      <c r="R501" s="948" t="str">
        <f>IFERROR(IF(OR('別紙様式3-2（４・５月）'!R503="",'別紙様式3-2（４・５月）'!Z503="ベア加算"),"",P501*VLOOKUP(N501,'【参考】数式用'!$AD$2:$AH$27,MATCH(O501,'【参考】数式用'!$K$4:$N$4,0)+1,0)),"")</f>
        <v/>
      </c>
      <c r="S501" s="951"/>
      <c r="T501" s="955"/>
      <c r="U501" s="960"/>
      <c r="V501" s="965" t="str">
        <f>IFERROR(IF(AND('別紙様式3-2（４・５月）'!O503="",O501&lt;&gt;""),P501,P501*VLOOKUP(AF501,'【参考】数式用4'!$DC$3:$DZ$106,MATCH(N501,'【参考】数式用4'!$DC$2:$DZ$2,0))),"")</f>
        <v/>
      </c>
      <c r="W501" s="972"/>
      <c r="X501" s="937"/>
      <c r="Y501" s="948" t="str">
        <f>IFERROR(IF(OR('別紙様式3-2（４・５月）'!R503="",'別紙様式3-2（４・５月）'!Z503="ベア加算"),"",X501*VLOOKUP(N501,'【参考】数式用'!$AD$2:$AH$27,MATCH(W501,'【参考】数式用'!$K$4:$N$4,0)+1,0)),"")</f>
        <v/>
      </c>
      <c r="Z501" s="948"/>
      <c r="AA501" s="951"/>
      <c r="AB501" s="955"/>
      <c r="AC501" s="996" t="str">
        <f>IFERROR(IF(AND('別紙様式3-2（４・５月）'!O503="",W501&lt;&gt;"",W501&lt;&gt;"―"),X501,X501*VLOOKUP(AG501,'【参考】数式用4'!$DC$3:$DZ$106,MATCH(N501,'【参考】数式用4'!$DC$2:$DZ$2,0))),"")</f>
        <v/>
      </c>
      <c r="AD501" s="998" t="str">
        <f t="shared" si="14"/>
        <v/>
      </c>
      <c r="AE501" s="884" t="str">
        <f t="shared" si="15"/>
        <v/>
      </c>
      <c r="AF501" s="999" t="str">
        <f>IF(O501="","",'別紙様式3-2（４・５月）'!O503&amp;'別紙様式3-2（４・５月）'!P503&amp;'別紙様式3-2（４・５月）'!Q503&amp;"から"&amp;O501)</f>
        <v/>
      </c>
      <c r="AG501" s="999" t="str">
        <f>IF(OR(W501="",W501="―"),"",'別紙様式3-2（４・５月）'!O503&amp;'別紙様式3-2（４・５月）'!P503&amp;'別紙様式3-2（４・５月）'!Q503&amp;"から"&amp;W501)</f>
        <v/>
      </c>
    </row>
    <row r="502" spans="1:33" ht="24.9" customHeight="1">
      <c r="A502" s="894">
        <v>489</v>
      </c>
      <c r="B502" s="742" t="str">
        <f>IF(基本情報入力シート!C541="","",基本情報入力シート!C541)</f>
        <v/>
      </c>
      <c r="C502" s="750"/>
      <c r="D502" s="750"/>
      <c r="E502" s="750"/>
      <c r="F502" s="750"/>
      <c r="G502" s="750"/>
      <c r="H502" s="750"/>
      <c r="I502" s="761"/>
      <c r="J502" s="768" t="str">
        <f>IF(基本情報入力シート!M541="","",基本情報入力シート!M541)</f>
        <v/>
      </c>
      <c r="K502" s="768" t="str">
        <f>IF(基本情報入力シート!R541="","",基本情報入力シート!R541)</f>
        <v/>
      </c>
      <c r="L502" s="768" t="str">
        <f>IF(基本情報入力シート!W541="","",基本情報入力シート!W541)</f>
        <v/>
      </c>
      <c r="M502" s="785" t="str">
        <f>IF(基本情報入力シート!X541="","",基本情報入力シート!X541)</f>
        <v/>
      </c>
      <c r="N502" s="797" t="str">
        <f>IF(基本情報入力シート!Y541="","",基本情報入力シート!Y541)</f>
        <v/>
      </c>
      <c r="O502" s="931"/>
      <c r="P502" s="937"/>
      <c r="Q502" s="941"/>
      <c r="R502" s="948" t="str">
        <f>IFERROR(IF(OR('別紙様式3-2（４・５月）'!R504="",'別紙様式3-2（４・５月）'!Z504="ベア加算"),"",P502*VLOOKUP(N502,'【参考】数式用'!$AD$2:$AH$27,MATCH(O502,'【参考】数式用'!$K$4:$N$4,0)+1,0)),"")</f>
        <v/>
      </c>
      <c r="S502" s="951"/>
      <c r="T502" s="955"/>
      <c r="U502" s="960"/>
      <c r="V502" s="965" t="str">
        <f>IFERROR(IF(AND('別紙様式3-2（４・５月）'!O504="",O502&lt;&gt;""),P502,P502*VLOOKUP(AF502,'【参考】数式用4'!$DC$3:$DZ$106,MATCH(N502,'【参考】数式用4'!$DC$2:$DZ$2,0))),"")</f>
        <v/>
      </c>
      <c r="W502" s="972"/>
      <c r="X502" s="937"/>
      <c r="Y502" s="948" t="str">
        <f>IFERROR(IF(OR('別紙様式3-2（４・５月）'!R504="",'別紙様式3-2（４・５月）'!Z504="ベア加算"),"",X502*VLOOKUP(N502,'【参考】数式用'!$AD$2:$AH$27,MATCH(W502,'【参考】数式用'!$K$4:$N$4,0)+1,0)),"")</f>
        <v/>
      </c>
      <c r="Z502" s="948"/>
      <c r="AA502" s="951"/>
      <c r="AB502" s="955"/>
      <c r="AC502" s="996" t="str">
        <f>IFERROR(IF(AND('別紙様式3-2（４・５月）'!O504="",W502&lt;&gt;"",W502&lt;&gt;"―"),X502,X502*VLOOKUP(AG502,'【参考】数式用4'!$DC$3:$DZ$106,MATCH(N502,'【参考】数式用4'!$DC$2:$DZ$2,0))),"")</f>
        <v/>
      </c>
      <c r="AD502" s="998" t="str">
        <f t="shared" si="14"/>
        <v/>
      </c>
      <c r="AE502" s="884" t="str">
        <f t="shared" si="15"/>
        <v/>
      </c>
      <c r="AF502" s="999" t="str">
        <f>IF(O502="","",'別紙様式3-2（４・５月）'!O504&amp;'別紙様式3-2（４・５月）'!P504&amp;'別紙様式3-2（４・５月）'!Q504&amp;"から"&amp;O502)</f>
        <v/>
      </c>
      <c r="AG502" s="999" t="str">
        <f>IF(OR(W502="",W502="―"),"",'別紙様式3-2（４・５月）'!O504&amp;'別紙様式3-2（４・５月）'!P504&amp;'別紙様式3-2（４・５月）'!Q504&amp;"から"&amp;W502)</f>
        <v/>
      </c>
    </row>
    <row r="503" spans="1:33" ht="24.9" customHeight="1">
      <c r="A503" s="894">
        <v>490</v>
      </c>
      <c r="B503" s="742" t="str">
        <f>IF(基本情報入力シート!C542="","",基本情報入力シート!C542)</f>
        <v/>
      </c>
      <c r="C503" s="750"/>
      <c r="D503" s="750"/>
      <c r="E503" s="750"/>
      <c r="F503" s="750"/>
      <c r="G503" s="750"/>
      <c r="H503" s="750"/>
      <c r="I503" s="761"/>
      <c r="J503" s="768" t="str">
        <f>IF(基本情報入力シート!M542="","",基本情報入力シート!M542)</f>
        <v/>
      </c>
      <c r="K503" s="768" t="str">
        <f>IF(基本情報入力シート!R542="","",基本情報入力シート!R542)</f>
        <v/>
      </c>
      <c r="L503" s="768" t="str">
        <f>IF(基本情報入力シート!W542="","",基本情報入力シート!W542)</f>
        <v/>
      </c>
      <c r="M503" s="785" t="str">
        <f>IF(基本情報入力シート!X542="","",基本情報入力シート!X542)</f>
        <v/>
      </c>
      <c r="N503" s="797" t="str">
        <f>IF(基本情報入力シート!Y542="","",基本情報入力シート!Y542)</f>
        <v/>
      </c>
      <c r="O503" s="931"/>
      <c r="P503" s="937"/>
      <c r="Q503" s="941"/>
      <c r="R503" s="948" t="str">
        <f>IFERROR(IF(OR('別紙様式3-2（４・５月）'!R505="",'別紙様式3-2（４・５月）'!Z505="ベア加算"),"",P503*VLOOKUP(N503,'【参考】数式用'!$AD$2:$AH$27,MATCH(O503,'【参考】数式用'!$K$4:$N$4,0)+1,0)),"")</f>
        <v/>
      </c>
      <c r="S503" s="951"/>
      <c r="T503" s="955"/>
      <c r="U503" s="960"/>
      <c r="V503" s="965" t="str">
        <f>IFERROR(IF(AND('別紙様式3-2（４・５月）'!O505="",O503&lt;&gt;""),P503,P503*VLOOKUP(AF503,'【参考】数式用4'!$DC$3:$DZ$106,MATCH(N503,'【参考】数式用4'!$DC$2:$DZ$2,0))),"")</f>
        <v/>
      </c>
      <c r="W503" s="972"/>
      <c r="X503" s="937"/>
      <c r="Y503" s="948" t="str">
        <f>IFERROR(IF(OR('別紙様式3-2（４・５月）'!R505="",'別紙様式3-2（４・５月）'!Z505="ベア加算"),"",X503*VLOOKUP(N503,'【参考】数式用'!$AD$2:$AH$27,MATCH(W503,'【参考】数式用'!$K$4:$N$4,0)+1,0)),"")</f>
        <v/>
      </c>
      <c r="Z503" s="948"/>
      <c r="AA503" s="951"/>
      <c r="AB503" s="955"/>
      <c r="AC503" s="996" t="str">
        <f>IFERROR(IF(AND('別紙様式3-2（４・５月）'!O505="",W503&lt;&gt;"",W503&lt;&gt;"―"),X503,X503*VLOOKUP(AG503,'【参考】数式用4'!$DC$3:$DZ$106,MATCH(N503,'【参考】数式用4'!$DC$2:$DZ$2,0))),"")</f>
        <v/>
      </c>
      <c r="AD503" s="998" t="str">
        <f t="shared" si="14"/>
        <v/>
      </c>
      <c r="AE503" s="884" t="str">
        <f t="shared" si="15"/>
        <v/>
      </c>
      <c r="AF503" s="999" t="str">
        <f>IF(O503="","",'別紙様式3-2（４・５月）'!O505&amp;'別紙様式3-2（４・５月）'!P505&amp;'別紙様式3-2（４・５月）'!Q505&amp;"から"&amp;O503)</f>
        <v/>
      </c>
      <c r="AG503" s="999" t="str">
        <f>IF(OR(W503="",W503="―"),"",'別紙様式3-2（４・５月）'!O505&amp;'別紙様式3-2（４・５月）'!P505&amp;'別紙様式3-2（４・５月）'!Q505&amp;"から"&amp;W503)</f>
        <v/>
      </c>
    </row>
    <row r="504" spans="1:33" ht="24.9" customHeight="1">
      <c r="A504" s="894">
        <v>491</v>
      </c>
      <c r="B504" s="742" t="str">
        <f>IF(基本情報入力シート!C543="","",基本情報入力シート!C543)</f>
        <v/>
      </c>
      <c r="C504" s="750"/>
      <c r="D504" s="750"/>
      <c r="E504" s="750"/>
      <c r="F504" s="750"/>
      <c r="G504" s="750"/>
      <c r="H504" s="750"/>
      <c r="I504" s="761"/>
      <c r="J504" s="768" t="str">
        <f>IF(基本情報入力シート!M543="","",基本情報入力シート!M543)</f>
        <v/>
      </c>
      <c r="K504" s="768" t="str">
        <f>IF(基本情報入力シート!R543="","",基本情報入力シート!R543)</f>
        <v/>
      </c>
      <c r="L504" s="768" t="str">
        <f>IF(基本情報入力シート!W543="","",基本情報入力シート!W543)</f>
        <v/>
      </c>
      <c r="M504" s="785" t="str">
        <f>IF(基本情報入力シート!X543="","",基本情報入力シート!X543)</f>
        <v/>
      </c>
      <c r="N504" s="797" t="str">
        <f>IF(基本情報入力シート!Y543="","",基本情報入力シート!Y543)</f>
        <v/>
      </c>
      <c r="O504" s="931"/>
      <c r="P504" s="937"/>
      <c r="Q504" s="941"/>
      <c r="R504" s="948" t="str">
        <f>IFERROR(IF(OR('別紙様式3-2（４・５月）'!R506="",'別紙様式3-2（４・５月）'!Z506="ベア加算"),"",P504*VLOOKUP(N504,'【参考】数式用'!$AD$2:$AH$27,MATCH(O504,'【参考】数式用'!$K$4:$N$4,0)+1,0)),"")</f>
        <v/>
      </c>
      <c r="S504" s="951"/>
      <c r="T504" s="955"/>
      <c r="U504" s="960"/>
      <c r="V504" s="965" t="str">
        <f>IFERROR(IF(AND('別紙様式3-2（４・５月）'!O506="",O504&lt;&gt;""),P504,P504*VLOOKUP(AF504,'【参考】数式用4'!$DC$3:$DZ$106,MATCH(N504,'【参考】数式用4'!$DC$2:$DZ$2,0))),"")</f>
        <v/>
      </c>
      <c r="W504" s="972"/>
      <c r="X504" s="937"/>
      <c r="Y504" s="948" t="str">
        <f>IFERROR(IF(OR('別紙様式3-2（４・５月）'!R506="",'別紙様式3-2（４・５月）'!Z506="ベア加算"),"",X504*VLOOKUP(N504,'【参考】数式用'!$AD$2:$AH$27,MATCH(W504,'【参考】数式用'!$K$4:$N$4,0)+1,0)),"")</f>
        <v/>
      </c>
      <c r="Z504" s="948"/>
      <c r="AA504" s="951"/>
      <c r="AB504" s="955"/>
      <c r="AC504" s="996" t="str">
        <f>IFERROR(IF(AND('別紙様式3-2（４・５月）'!O506="",W504&lt;&gt;"",W504&lt;&gt;"―"),X504,X504*VLOOKUP(AG504,'【参考】数式用4'!$DC$3:$DZ$106,MATCH(N504,'【参考】数式用4'!$DC$2:$DZ$2,0))),"")</f>
        <v/>
      </c>
      <c r="AD504" s="998" t="str">
        <f t="shared" si="14"/>
        <v/>
      </c>
      <c r="AE504" s="884" t="str">
        <f t="shared" si="15"/>
        <v/>
      </c>
      <c r="AF504" s="999" t="str">
        <f>IF(O504="","",'別紙様式3-2（４・５月）'!O506&amp;'別紙様式3-2（４・５月）'!P506&amp;'別紙様式3-2（４・５月）'!Q506&amp;"から"&amp;O504)</f>
        <v/>
      </c>
      <c r="AG504" s="999" t="str">
        <f>IF(OR(W504="",W504="―"),"",'別紙様式3-2（４・５月）'!O506&amp;'別紙様式3-2（４・５月）'!P506&amp;'別紙様式3-2（４・５月）'!Q506&amp;"から"&amp;W504)</f>
        <v/>
      </c>
    </row>
    <row r="505" spans="1:33" ht="24.9" customHeight="1">
      <c r="A505" s="894">
        <v>492</v>
      </c>
      <c r="B505" s="742" t="str">
        <f>IF(基本情報入力シート!C544="","",基本情報入力シート!C544)</f>
        <v/>
      </c>
      <c r="C505" s="750"/>
      <c r="D505" s="750"/>
      <c r="E505" s="750"/>
      <c r="F505" s="750"/>
      <c r="G505" s="750"/>
      <c r="H505" s="750"/>
      <c r="I505" s="761"/>
      <c r="J505" s="768" t="str">
        <f>IF(基本情報入力シート!M544="","",基本情報入力シート!M544)</f>
        <v/>
      </c>
      <c r="K505" s="768" t="str">
        <f>IF(基本情報入力シート!R544="","",基本情報入力シート!R544)</f>
        <v/>
      </c>
      <c r="L505" s="768" t="str">
        <f>IF(基本情報入力シート!W544="","",基本情報入力シート!W544)</f>
        <v/>
      </c>
      <c r="M505" s="785" t="str">
        <f>IF(基本情報入力シート!X544="","",基本情報入力シート!X544)</f>
        <v/>
      </c>
      <c r="N505" s="797" t="str">
        <f>IF(基本情報入力シート!Y544="","",基本情報入力シート!Y544)</f>
        <v/>
      </c>
      <c r="O505" s="931"/>
      <c r="P505" s="937"/>
      <c r="Q505" s="941"/>
      <c r="R505" s="948" t="str">
        <f>IFERROR(IF(OR('別紙様式3-2（４・５月）'!R507="",'別紙様式3-2（４・５月）'!Z507="ベア加算"),"",P505*VLOOKUP(N505,'【参考】数式用'!$AD$2:$AH$27,MATCH(O505,'【参考】数式用'!$K$4:$N$4,0)+1,0)),"")</f>
        <v/>
      </c>
      <c r="S505" s="951"/>
      <c r="T505" s="955"/>
      <c r="U505" s="960"/>
      <c r="V505" s="965" t="str">
        <f>IFERROR(IF(AND('別紙様式3-2（４・５月）'!O507="",O505&lt;&gt;""),P505,P505*VLOOKUP(AF505,'【参考】数式用4'!$DC$3:$DZ$106,MATCH(N505,'【参考】数式用4'!$DC$2:$DZ$2,0))),"")</f>
        <v/>
      </c>
      <c r="W505" s="972"/>
      <c r="X505" s="937"/>
      <c r="Y505" s="948" t="str">
        <f>IFERROR(IF(OR('別紙様式3-2（４・５月）'!R507="",'別紙様式3-2（４・５月）'!Z507="ベア加算"),"",X505*VLOOKUP(N505,'【参考】数式用'!$AD$2:$AH$27,MATCH(W505,'【参考】数式用'!$K$4:$N$4,0)+1,0)),"")</f>
        <v/>
      </c>
      <c r="Z505" s="948"/>
      <c r="AA505" s="951"/>
      <c r="AB505" s="955"/>
      <c r="AC505" s="996" t="str">
        <f>IFERROR(IF(AND('別紙様式3-2（４・５月）'!O507="",W505&lt;&gt;"",W505&lt;&gt;"―"),X505,X505*VLOOKUP(AG505,'【参考】数式用4'!$DC$3:$DZ$106,MATCH(N505,'【参考】数式用4'!$DC$2:$DZ$2,0))),"")</f>
        <v/>
      </c>
      <c r="AD505" s="998" t="str">
        <f t="shared" si="14"/>
        <v/>
      </c>
      <c r="AE505" s="884" t="str">
        <f t="shared" si="15"/>
        <v/>
      </c>
      <c r="AF505" s="999" t="str">
        <f>IF(O505="","",'別紙様式3-2（４・５月）'!O507&amp;'別紙様式3-2（４・５月）'!P507&amp;'別紙様式3-2（４・５月）'!Q507&amp;"から"&amp;O505)</f>
        <v/>
      </c>
      <c r="AG505" s="999" t="str">
        <f>IF(OR(W505="",W505="―"),"",'別紙様式3-2（４・５月）'!O507&amp;'別紙様式3-2（４・５月）'!P507&amp;'別紙様式3-2（４・５月）'!Q507&amp;"から"&amp;W505)</f>
        <v/>
      </c>
    </row>
    <row r="506" spans="1:33" ht="24.9" customHeight="1">
      <c r="A506" s="894">
        <v>493</v>
      </c>
      <c r="B506" s="742" t="str">
        <f>IF(基本情報入力シート!C545="","",基本情報入力シート!C545)</f>
        <v/>
      </c>
      <c r="C506" s="750"/>
      <c r="D506" s="750"/>
      <c r="E506" s="750"/>
      <c r="F506" s="750"/>
      <c r="G506" s="750"/>
      <c r="H506" s="750"/>
      <c r="I506" s="761"/>
      <c r="J506" s="768" t="str">
        <f>IF(基本情報入力シート!M545="","",基本情報入力シート!M545)</f>
        <v/>
      </c>
      <c r="K506" s="768" t="str">
        <f>IF(基本情報入力シート!R545="","",基本情報入力シート!R545)</f>
        <v/>
      </c>
      <c r="L506" s="768" t="str">
        <f>IF(基本情報入力シート!W545="","",基本情報入力シート!W545)</f>
        <v/>
      </c>
      <c r="M506" s="785" t="str">
        <f>IF(基本情報入力シート!X545="","",基本情報入力シート!X545)</f>
        <v/>
      </c>
      <c r="N506" s="797" t="str">
        <f>IF(基本情報入力シート!Y545="","",基本情報入力シート!Y545)</f>
        <v/>
      </c>
      <c r="O506" s="931"/>
      <c r="P506" s="937"/>
      <c r="Q506" s="941"/>
      <c r="R506" s="948" t="str">
        <f>IFERROR(IF(OR('別紙様式3-2（４・５月）'!R508="",'別紙様式3-2（４・５月）'!Z508="ベア加算"),"",P506*VLOOKUP(N506,'【参考】数式用'!$AD$2:$AH$27,MATCH(O506,'【参考】数式用'!$K$4:$N$4,0)+1,0)),"")</f>
        <v/>
      </c>
      <c r="S506" s="951"/>
      <c r="T506" s="955"/>
      <c r="U506" s="960"/>
      <c r="V506" s="965" t="str">
        <f>IFERROR(IF(AND('別紙様式3-2（４・５月）'!O508="",O506&lt;&gt;""),P506,P506*VLOOKUP(AF506,'【参考】数式用4'!$DC$3:$DZ$106,MATCH(N506,'【参考】数式用4'!$DC$2:$DZ$2,0))),"")</f>
        <v/>
      </c>
      <c r="W506" s="972"/>
      <c r="X506" s="937"/>
      <c r="Y506" s="948" t="str">
        <f>IFERROR(IF(OR('別紙様式3-2（４・５月）'!R508="",'別紙様式3-2（４・５月）'!Z508="ベア加算"),"",X506*VLOOKUP(N506,'【参考】数式用'!$AD$2:$AH$27,MATCH(W506,'【参考】数式用'!$K$4:$N$4,0)+1,0)),"")</f>
        <v/>
      </c>
      <c r="Z506" s="948"/>
      <c r="AA506" s="951"/>
      <c r="AB506" s="955"/>
      <c r="AC506" s="996" t="str">
        <f>IFERROR(IF(AND('別紙様式3-2（４・５月）'!O508="",W506&lt;&gt;"",W506&lt;&gt;"―"),X506,X506*VLOOKUP(AG506,'【参考】数式用4'!$DC$3:$DZ$106,MATCH(N506,'【参考】数式用4'!$DC$2:$DZ$2,0))),"")</f>
        <v/>
      </c>
      <c r="AD506" s="998" t="str">
        <f t="shared" si="14"/>
        <v/>
      </c>
      <c r="AE506" s="884" t="str">
        <f t="shared" si="15"/>
        <v/>
      </c>
      <c r="AF506" s="999" t="str">
        <f>IF(O506="","",'別紙様式3-2（４・５月）'!O508&amp;'別紙様式3-2（４・５月）'!P508&amp;'別紙様式3-2（４・５月）'!Q508&amp;"から"&amp;O506)</f>
        <v/>
      </c>
      <c r="AG506" s="999" t="str">
        <f>IF(OR(W506="",W506="―"),"",'別紙様式3-2（４・５月）'!O508&amp;'別紙様式3-2（４・５月）'!P508&amp;'別紙様式3-2（４・５月）'!Q508&amp;"から"&amp;W506)</f>
        <v/>
      </c>
    </row>
    <row r="507" spans="1:33" ht="24.9" customHeight="1">
      <c r="A507" s="894">
        <v>494</v>
      </c>
      <c r="B507" s="742" t="str">
        <f>IF(基本情報入力シート!C546="","",基本情報入力シート!C546)</f>
        <v/>
      </c>
      <c r="C507" s="750"/>
      <c r="D507" s="750"/>
      <c r="E507" s="750"/>
      <c r="F507" s="750"/>
      <c r="G507" s="750"/>
      <c r="H507" s="750"/>
      <c r="I507" s="761"/>
      <c r="J507" s="768" t="str">
        <f>IF(基本情報入力シート!M546="","",基本情報入力シート!M546)</f>
        <v/>
      </c>
      <c r="K507" s="768" t="str">
        <f>IF(基本情報入力シート!R546="","",基本情報入力シート!R546)</f>
        <v/>
      </c>
      <c r="L507" s="768" t="str">
        <f>IF(基本情報入力シート!W546="","",基本情報入力シート!W546)</f>
        <v/>
      </c>
      <c r="M507" s="785" t="str">
        <f>IF(基本情報入力シート!X546="","",基本情報入力シート!X546)</f>
        <v/>
      </c>
      <c r="N507" s="797" t="str">
        <f>IF(基本情報入力シート!Y546="","",基本情報入力シート!Y546)</f>
        <v/>
      </c>
      <c r="O507" s="931"/>
      <c r="P507" s="937"/>
      <c r="Q507" s="941"/>
      <c r="R507" s="948" t="str">
        <f>IFERROR(IF(OR('別紙様式3-2（４・５月）'!R509="",'別紙様式3-2（４・５月）'!Z509="ベア加算"),"",P507*VLOOKUP(N507,'【参考】数式用'!$AD$2:$AH$27,MATCH(O507,'【参考】数式用'!$K$4:$N$4,0)+1,0)),"")</f>
        <v/>
      </c>
      <c r="S507" s="951"/>
      <c r="T507" s="955"/>
      <c r="U507" s="960"/>
      <c r="V507" s="965" t="str">
        <f>IFERROR(IF(AND('別紙様式3-2（４・５月）'!O509="",O507&lt;&gt;""),P507,P507*VLOOKUP(AF507,'【参考】数式用4'!$DC$3:$DZ$106,MATCH(N507,'【参考】数式用4'!$DC$2:$DZ$2,0))),"")</f>
        <v/>
      </c>
      <c r="W507" s="972"/>
      <c r="X507" s="937"/>
      <c r="Y507" s="948" t="str">
        <f>IFERROR(IF(OR('別紙様式3-2（４・５月）'!R509="",'別紙様式3-2（４・５月）'!Z509="ベア加算"),"",X507*VLOOKUP(N507,'【参考】数式用'!$AD$2:$AH$27,MATCH(W507,'【参考】数式用'!$K$4:$N$4,0)+1,0)),"")</f>
        <v/>
      </c>
      <c r="Z507" s="948"/>
      <c r="AA507" s="951"/>
      <c r="AB507" s="955"/>
      <c r="AC507" s="996" t="str">
        <f>IFERROR(IF(AND('別紙様式3-2（４・５月）'!O509="",W507&lt;&gt;"",W507&lt;&gt;"―"),X507,X507*VLOOKUP(AG507,'【参考】数式用4'!$DC$3:$DZ$106,MATCH(N507,'【参考】数式用4'!$DC$2:$DZ$2,0))),"")</f>
        <v/>
      </c>
      <c r="AD507" s="998" t="str">
        <f t="shared" si="14"/>
        <v/>
      </c>
      <c r="AE507" s="884" t="str">
        <f t="shared" si="15"/>
        <v/>
      </c>
      <c r="AF507" s="999" t="str">
        <f>IF(O507="","",'別紙様式3-2（４・５月）'!O509&amp;'別紙様式3-2（４・５月）'!P509&amp;'別紙様式3-2（４・５月）'!Q509&amp;"から"&amp;O507)</f>
        <v/>
      </c>
      <c r="AG507" s="999" t="str">
        <f>IF(OR(W507="",W507="―"),"",'別紙様式3-2（４・５月）'!O509&amp;'別紙様式3-2（４・５月）'!P509&amp;'別紙様式3-2（４・５月）'!Q509&amp;"から"&amp;W507)</f>
        <v/>
      </c>
    </row>
    <row r="508" spans="1:33" ht="24.9" customHeight="1">
      <c r="A508" s="894">
        <v>495</v>
      </c>
      <c r="B508" s="742" t="str">
        <f>IF(基本情報入力シート!C547="","",基本情報入力シート!C547)</f>
        <v/>
      </c>
      <c r="C508" s="750"/>
      <c r="D508" s="750"/>
      <c r="E508" s="750"/>
      <c r="F508" s="750"/>
      <c r="G508" s="750"/>
      <c r="H508" s="750"/>
      <c r="I508" s="761"/>
      <c r="J508" s="768" t="str">
        <f>IF(基本情報入力シート!M547="","",基本情報入力シート!M547)</f>
        <v/>
      </c>
      <c r="K508" s="768" t="str">
        <f>IF(基本情報入力シート!R547="","",基本情報入力シート!R547)</f>
        <v/>
      </c>
      <c r="L508" s="768" t="str">
        <f>IF(基本情報入力シート!W547="","",基本情報入力シート!W547)</f>
        <v/>
      </c>
      <c r="M508" s="785" t="str">
        <f>IF(基本情報入力シート!X547="","",基本情報入力シート!X547)</f>
        <v/>
      </c>
      <c r="N508" s="797" t="str">
        <f>IF(基本情報入力シート!Y547="","",基本情報入力シート!Y547)</f>
        <v/>
      </c>
      <c r="O508" s="931"/>
      <c r="P508" s="937"/>
      <c r="Q508" s="941"/>
      <c r="R508" s="948" t="str">
        <f>IFERROR(IF(OR('別紙様式3-2（４・５月）'!R510="",'別紙様式3-2（４・５月）'!Z510="ベア加算"),"",P508*VLOOKUP(N508,'【参考】数式用'!$AD$2:$AH$27,MATCH(O508,'【参考】数式用'!$K$4:$N$4,0)+1,0)),"")</f>
        <v/>
      </c>
      <c r="S508" s="951"/>
      <c r="T508" s="955"/>
      <c r="U508" s="960"/>
      <c r="V508" s="965" t="str">
        <f>IFERROR(IF(AND('別紙様式3-2（４・５月）'!O510="",O508&lt;&gt;""),P508,P508*VLOOKUP(AF508,'【参考】数式用4'!$DC$3:$DZ$106,MATCH(N508,'【参考】数式用4'!$DC$2:$DZ$2,0))),"")</f>
        <v/>
      </c>
      <c r="W508" s="972"/>
      <c r="X508" s="937"/>
      <c r="Y508" s="948" t="str">
        <f>IFERROR(IF(OR('別紙様式3-2（４・５月）'!R510="",'別紙様式3-2（４・５月）'!Z510="ベア加算"),"",X508*VLOOKUP(N508,'【参考】数式用'!$AD$2:$AH$27,MATCH(W508,'【参考】数式用'!$K$4:$N$4,0)+1,0)),"")</f>
        <v/>
      </c>
      <c r="Z508" s="948"/>
      <c r="AA508" s="951"/>
      <c r="AB508" s="955"/>
      <c r="AC508" s="996" t="str">
        <f>IFERROR(IF(AND('別紙様式3-2（４・５月）'!O510="",W508&lt;&gt;"",W508&lt;&gt;"―"),X508,X508*VLOOKUP(AG508,'【参考】数式用4'!$DC$3:$DZ$106,MATCH(N508,'【参考】数式用4'!$DC$2:$DZ$2,0))),"")</f>
        <v/>
      </c>
      <c r="AD508" s="998" t="str">
        <f t="shared" si="14"/>
        <v/>
      </c>
      <c r="AE508" s="884" t="str">
        <f t="shared" si="15"/>
        <v/>
      </c>
      <c r="AF508" s="999" t="str">
        <f>IF(O508="","",'別紙様式3-2（４・５月）'!O510&amp;'別紙様式3-2（４・５月）'!P510&amp;'別紙様式3-2（４・５月）'!Q510&amp;"から"&amp;O508)</f>
        <v/>
      </c>
      <c r="AG508" s="999" t="str">
        <f>IF(OR(W508="",W508="―"),"",'別紙様式3-2（４・５月）'!O510&amp;'別紙様式3-2（４・５月）'!P510&amp;'別紙様式3-2（４・５月）'!Q510&amp;"から"&amp;W508)</f>
        <v/>
      </c>
    </row>
    <row r="509" spans="1:33" ht="24.9" customHeight="1">
      <c r="A509" s="894">
        <v>496</v>
      </c>
      <c r="B509" s="742" t="str">
        <f>IF(基本情報入力シート!C548="","",基本情報入力シート!C548)</f>
        <v/>
      </c>
      <c r="C509" s="750"/>
      <c r="D509" s="750"/>
      <c r="E509" s="750"/>
      <c r="F509" s="750"/>
      <c r="G509" s="750"/>
      <c r="H509" s="750"/>
      <c r="I509" s="761"/>
      <c r="J509" s="768" t="str">
        <f>IF(基本情報入力シート!M548="","",基本情報入力シート!M548)</f>
        <v/>
      </c>
      <c r="K509" s="768" t="str">
        <f>IF(基本情報入力シート!R548="","",基本情報入力シート!R548)</f>
        <v/>
      </c>
      <c r="L509" s="768" t="str">
        <f>IF(基本情報入力シート!W548="","",基本情報入力シート!W548)</f>
        <v/>
      </c>
      <c r="M509" s="785" t="str">
        <f>IF(基本情報入力シート!X548="","",基本情報入力シート!X548)</f>
        <v/>
      </c>
      <c r="N509" s="797" t="str">
        <f>IF(基本情報入力シート!Y548="","",基本情報入力シート!Y548)</f>
        <v/>
      </c>
      <c r="O509" s="931"/>
      <c r="P509" s="937"/>
      <c r="Q509" s="941"/>
      <c r="R509" s="948" t="str">
        <f>IFERROR(IF(OR('別紙様式3-2（４・５月）'!R511="",'別紙様式3-2（４・５月）'!Z511="ベア加算"),"",P509*VLOOKUP(N509,'【参考】数式用'!$AD$2:$AH$27,MATCH(O509,'【参考】数式用'!$K$4:$N$4,0)+1,0)),"")</f>
        <v/>
      </c>
      <c r="S509" s="951"/>
      <c r="T509" s="955"/>
      <c r="U509" s="960"/>
      <c r="V509" s="965" t="str">
        <f>IFERROR(IF(AND('別紙様式3-2（４・５月）'!O511="",O509&lt;&gt;""),P509,P509*VLOOKUP(AF509,'【参考】数式用4'!$DC$3:$DZ$106,MATCH(N509,'【参考】数式用4'!$DC$2:$DZ$2,0))),"")</f>
        <v/>
      </c>
      <c r="W509" s="972"/>
      <c r="X509" s="937"/>
      <c r="Y509" s="948" t="str">
        <f>IFERROR(IF(OR('別紙様式3-2（４・５月）'!R511="",'別紙様式3-2（４・５月）'!Z511="ベア加算"),"",X509*VLOOKUP(N509,'【参考】数式用'!$AD$2:$AH$27,MATCH(W509,'【参考】数式用'!$K$4:$N$4,0)+1,0)),"")</f>
        <v/>
      </c>
      <c r="Z509" s="948"/>
      <c r="AA509" s="951"/>
      <c r="AB509" s="955"/>
      <c r="AC509" s="996" t="str">
        <f>IFERROR(IF(AND('別紙様式3-2（４・５月）'!O511="",W509&lt;&gt;"",W509&lt;&gt;"―"),X509,X509*VLOOKUP(AG509,'【参考】数式用4'!$DC$3:$DZ$106,MATCH(N509,'【参考】数式用4'!$DC$2:$DZ$2,0))),"")</f>
        <v/>
      </c>
      <c r="AD509" s="998" t="str">
        <f t="shared" si="14"/>
        <v/>
      </c>
      <c r="AE509" s="884" t="str">
        <f t="shared" si="15"/>
        <v/>
      </c>
      <c r="AF509" s="999" t="str">
        <f>IF(O509="","",'別紙様式3-2（４・５月）'!O511&amp;'別紙様式3-2（４・５月）'!P511&amp;'別紙様式3-2（４・５月）'!Q511&amp;"から"&amp;O509)</f>
        <v/>
      </c>
      <c r="AG509" s="999" t="str">
        <f>IF(OR(W509="",W509="―"),"",'別紙様式3-2（４・５月）'!O511&amp;'別紙様式3-2（４・５月）'!P511&amp;'別紙様式3-2（４・５月）'!Q511&amp;"から"&amp;W509)</f>
        <v/>
      </c>
    </row>
    <row r="510" spans="1:33" ht="24.9" customHeight="1">
      <c r="A510" s="894">
        <v>497</v>
      </c>
      <c r="B510" s="742" t="str">
        <f>IF(基本情報入力シート!C549="","",基本情報入力シート!C549)</f>
        <v/>
      </c>
      <c r="C510" s="750"/>
      <c r="D510" s="750"/>
      <c r="E510" s="750"/>
      <c r="F510" s="750"/>
      <c r="G510" s="750"/>
      <c r="H510" s="750"/>
      <c r="I510" s="761"/>
      <c r="J510" s="768" t="str">
        <f>IF(基本情報入力シート!M549="","",基本情報入力シート!M549)</f>
        <v/>
      </c>
      <c r="K510" s="768" t="str">
        <f>IF(基本情報入力シート!R549="","",基本情報入力シート!R549)</f>
        <v/>
      </c>
      <c r="L510" s="768" t="str">
        <f>IF(基本情報入力シート!W549="","",基本情報入力シート!W549)</f>
        <v/>
      </c>
      <c r="M510" s="785" t="str">
        <f>IF(基本情報入力シート!X549="","",基本情報入力シート!X549)</f>
        <v/>
      </c>
      <c r="N510" s="797" t="str">
        <f>IF(基本情報入力シート!Y549="","",基本情報入力シート!Y549)</f>
        <v/>
      </c>
      <c r="O510" s="931"/>
      <c r="P510" s="937"/>
      <c r="Q510" s="941"/>
      <c r="R510" s="948" t="str">
        <f>IFERROR(IF(OR('別紙様式3-2（４・５月）'!R512="",'別紙様式3-2（４・５月）'!Z512="ベア加算"),"",P510*VLOOKUP(N510,'【参考】数式用'!$AD$2:$AH$27,MATCH(O510,'【参考】数式用'!$K$4:$N$4,0)+1,0)),"")</f>
        <v/>
      </c>
      <c r="S510" s="951"/>
      <c r="T510" s="955"/>
      <c r="U510" s="960"/>
      <c r="V510" s="965" t="str">
        <f>IFERROR(IF(AND('別紙様式3-2（４・５月）'!O512="",O510&lt;&gt;""),P510,P510*VLOOKUP(AF510,'【参考】数式用4'!$DC$3:$DZ$106,MATCH(N510,'【参考】数式用4'!$DC$2:$DZ$2,0))),"")</f>
        <v/>
      </c>
      <c r="W510" s="972"/>
      <c r="X510" s="937"/>
      <c r="Y510" s="948" t="str">
        <f>IFERROR(IF(OR('別紙様式3-2（４・５月）'!R512="",'別紙様式3-2（４・５月）'!Z512="ベア加算"),"",X510*VLOOKUP(N510,'【参考】数式用'!$AD$2:$AH$27,MATCH(W510,'【参考】数式用'!$K$4:$N$4,0)+1,0)),"")</f>
        <v/>
      </c>
      <c r="Z510" s="948"/>
      <c r="AA510" s="951"/>
      <c r="AB510" s="955"/>
      <c r="AC510" s="996" t="str">
        <f>IFERROR(IF(AND('別紙様式3-2（４・５月）'!O512="",W510&lt;&gt;"",W510&lt;&gt;"―"),X510,X510*VLOOKUP(AG510,'【参考】数式用4'!$DC$3:$DZ$106,MATCH(N510,'【参考】数式用4'!$DC$2:$DZ$2,0))),"")</f>
        <v/>
      </c>
      <c r="AD510" s="998" t="str">
        <f t="shared" si="14"/>
        <v/>
      </c>
      <c r="AE510" s="884" t="str">
        <f t="shared" si="15"/>
        <v/>
      </c>
      <c r="AF510" s="999" t="str">
        <f>IF(O510="","",'別紙様式3-2（４・５月）'!O512&amp;'別紙様式3-2（４・５月）'!P512&amp;'別紙様式3-2（４・５月）'!Q512&amp;"から"&amp;O510)</f>
        <v/>
      </c>
      <c r="AG510" s="999" t="str">
        <f>IF(OR(W510="",W510="―"),"",'別紙様式3-2（４・５月）'!O512&amp;'別紙様式3-2（４・５月）'!P512&amp;'別紙様式3-2（４・５月）'!Q512&amp;"から"&amp;W510)</f>
        <v/>
      </c>
    </row>
    <row r="511" spans="1:33" ht="24.9" customHeight="1">
      <c r="A511" s="894">
        <v>498</v>
      </c>
      <c r="B511" s="742" t="str">
        <f>IF(基本情報入力シート!C550="","",基本情報入力シート!C550)</f>
        <v/>
      </c>
      <c r="C511" s="750"/>
      <c r="D511" s="750"/>
      <c r="E511" s="750"/>
      <c r="F511" s="750"/>
      <c r="G511" s="750"/>
      <c r="H511" s="750"/>
      <c r="I511" s="761"/>
      <c r="J511" s="768" t="str">
        <f>IF(基本情報入力シート!M550="","",基本情報入力シート!M550)</f>
        <v/>
      </c>
      <c r="K511" s="768" t="str">
        <f>IF(基本情報入力シート!R550="","",基本情報入力シート!R550)</f>
        <v/>
      </c>
      <c r="L511" s="768" t="str">
        <f>IF(基本情報入力シート!W550="","",基本情報入力シート!W550)</f>
        <v/>
      </c>
      <c r="M511" s="785" t="str">
        <f>IF(基本情報入力シート!X550="","",基本情報入力シート!X550)</f>
        <v/>
      </c>
      <c r="N511" s="797" t="str">
        <f>IF(基本情報入力シート!Y550="","",基本情報入力シート!Y550)</f>
        <v/>
      </c>
      <c r="O511" s="931"/>
      <c r="P511" s="937"/>
      <c r="Q511" s="941"/>
      <c r="R511" s="948" t="str">
        <f>IFERROR(IF(OR('別紙様式3-2（４・５月）'!R513="",'別紙様式3-2（４・５月）'!Z513="ベア加算"),"",P511*VLOOKUP(N511,'【参考】数式用'!$AD$2:$AH$27,MATCH(O511,'【参考】数式用'!$K$4:$N$4,0)+1,0)),"")</f>
        <v/>
      </c>
      <c r="S511" s="951"/>
      <c r="T511" s="955"/>
      <c r="U511" s="960"/>
      <c r="V511" s="965" t="str">
        <f>IFERROR(IF(AND('別紙様式3-2（４・５月）'!O513="",O511&lt;&gt;""),P511,P511*VLOOKUP(AF511,'【参考】数式用4'!$DC$3:$DZ$106,MATCH(N511,'【参考】数式用4'!$DC$2:$DZ$2,0))),"")</f>
        <v/>
      </c>
      <c r="W511" s="972"/>
      <c r="X511" s="937"/>
      <c r="Y511" s="948" t="str">
        <f>IFERROR(IF(OR('別紙様式3-2（４・５月）'!R513="",'別紙様式3-2（４・５月）'!Z513="ベア加算"),"",X511*VLOOKUP(N511,'【参考】数式用'!$AD$2:$AH$27,MATCH(W511,'【参考】数式用'!$K$4:$N$4,0)+1,0)),"")</f>
        <v/>
      </c>
      <c r="Z511" s="948"/>
      <c r="AA511" s="951"/>
      <c r="AB511" s="955"/>
      <c r="AC511" s="996" t="str">
        <f>IFERROR(IF(AND('別紙様式3-2（４・５月）'!O513="",W511&lt;&gt;"",W511&lt;&gt;"―"),X511,X511*VLOOKUP(AG511,'【参考】数式用4'!$DC$3:$DZ$106,MATCH(N511,'【参考】数式用4'!$DC$2:$DZ$2,0))),"")</f>
        <v/>
      </c>
      <c r="AD511" s="998" t="str">
        <f t="shared" si="14"/>
        <v/>
      </c>
      <c r="AE511" s="884" t="str">
        <f t="shared" si="15"/>
        <v/>
      </c>
      <c r="AF511" s="999" t="str">
        <f>IF(O511="","",'別紙様式3-2（４・５月）'!O513&amp;'別紙様式3-2（４・５月）'!P513&amp;'別紙様式3-2（４・５月）'!Q513&amp;"から"&amp;O511)</f>
        <v/>
      </c>
      <c r="AG511" s="999" t="str">
        <f>IF(OR(W511="",W511="―"),"",'別紙様式3-2（４・５月）'!O513&amp;'別紙様式3-2（４・５月）'!P513&amp;'別紙様式3-2（４・５月）'!Q513&amp;"から"&amp;W511)</f>
        <v/>
      </c>
    </row>
    <row r="512" spans="1:33" ht="24.9" customHeight="1">
      <c r="A512" s="894">
        <v>499</v>
      </c>
      <c r="B512" s="742" t="str">
        <f>IF(基本情報入力シート!C551="","",基本情報入力シート!C551)</f>
        <v/>
      </c>
      <c r="C512" s="750"/>
      <c r="D512" s="750"/>
      <c r="E512" s="750"/>
      <c r="F512" s="750"/>
      <c r="G512" s="750"/>
      <c r="H512" s="750"/>
      <c r="I512" s="761"/>
      <c r="J512" s="768" t="str">
        <f>IF(基本情報入力シート!M551="","",基本情報入力シート!M551)</f>
        <v/>
      </c>
      <c r="K512" s="768" t="str">
        <f>IF(基本情報入力シート!R551="","",基本情報入力シート!R551)</f>
        <v/>
      </c>
      <c r="L512" s="768" t="str">
        <f>IF(基本情報入力シート!W551="","",基本情報入力シート!W551)</f>
        <v/>
      </c>
      <c r="M512" s="785" t="str">
        <f>IF(基本情報入力シート!X551="","",基本情報入力シート!X551)</f>
        <v/>
      </c>
      <c r="N512" s="797" t="str">
        <f>IF(基本情報入力シート!Y551="","",基本情報入力シート!Y551)</f>
        <v/>
      </c>
      <c r="O512" s="931"/>
      <c r="P512" s="937"/>
      <c r="Q512" s="941"/>
      <c r="R512" s="948" t="str">
        <f>IFERROR(IF(OR('別紙様式3-2（４・５月）'!R514="",'別紙様式3-2（４・５月）'!Z514="ベア加算"),"",P512*VLOOKUP(N512,'【参考】数式用'!$AD$2:$AH$27,MATCH(O512,'【参考】数式用'!$K$4:$N$4,0)+1,0)),"")</f>
        <v/>
      </c>
      <c r="S512" s="951"/>
      <c r="T512" s="955"/>
      <c r="U512" s="960"/>
      <c r="V512" s="965" t="str">
        <f>IFERROR(IF(AND('別紙様式3-2（４・５月）'!O514="",O512&lt;&gt;""),P512,P512*VLOOKUP(AF512,'【参考】数式用4'!$DC$3:$DZ$106,MATCH(N512,'【参考】数式用4'!$DC$2:$DZ$2,0))),"")</f>
        <v/>
      </c>
      <c r="W512" s="972"/>
      <c r="X512" s="937"/>
      <c r="Y512" s="948" t="str">
        <f>IFERROR(IF(OR('別紙様式3-2（４・５月）'!R514="",'別紙様式3-2（４・５月）'!Z514="ベア加算"),"",X512*VLOOKUP(N512,'【参考】数式用'!$AD$2:$AH$27,MATCH(W512,'【参考】数式用'!$K$4:$N$4,0)+1,0)),"")</f>
        <v/>
      </c>
      <c r="Z512" s="948"/>
      <c r="AA512" s="951"/>
      <c r="AB512" s="955"/>
      <c r="AC512" s="996" t="str">
        <f>IFERROR(IF(AND('別紙様式3-2（４・５月）'!O514="",W512&lt;&gt;"",W512&lt;&gt;"―"),X512,X512*VLOOKUP(AG512,'【参考】数式用4'!$DC$3:$DZ$106,MATCH(N512,'【参考】数式用4'!$DC$2:$DZ$2,0))),"")</f>
        <v/>
      </c>
      <c r="AD512" s="998" t="str">
        <f t="shared" si="14"/>
        <v/>
      </c>
      <c r="AE512" s="884" t="str">
        <f t="shared" si="15"/>
        <v/>
      </c>
      <c r="AF512" s="999" t="str">
        <f>IF(O512="","",'別紙様式3-2（４・５月）'!O514&amp;'別紙様式3-2（４・５月）'!P514&amp;'別紙様式3-2（４・５月）'!Q514&amp;"から"&amp;O512)</f>
        <v/>
      </c>
      <c r="AG512" s="999" t="str">
        <f>IF(OR(W512="",W512="―"),"",'別紙様式3-2（４・５月）'!O514&amp;'別紙様式3-2（４・５月）'!P514&amp;'別紙様式3-2（４・５月）'!Q514&amp;"から"&amp;W512)</f>
        <v/>
      </c>
    </row>
    <row r="513" spans="1:33" ht="24.9" customHeight="1">
      <c r="A513" s="894">
        <v>500</v>
      </c>
      <c r="B513" s="742" t="str">
        <f>IF(基本情報入力シート!C552="","",基本情報入力シート!C552)</f>
        <v/>
      </c>
      <c r="C513" s="750"/>
      <c r="D513" s="750"/>
      <c r="E513" s="750"/>
      <c r="F513" s="750"/>
      <c r="G513" s="750"/>
      <c r="H513" s="750"/>
      <c r="I513" s="761"/>
      <c r="J513" s="768" t="str">
        <f>IF(基本情報入力シート!M552="","",基本情報入力シート!M552)</f>
        <v/>
      </c>
      <c r="K513" s="768" t="str">
        <f>IF(基本情報入力シート!R552="","",基本情報入力シート!R552)</f>
        <v/>
      </c>
      <c r="L513" s="768" t="str">
        <f>IF(基本情報入力シート!W552="","",基本情報入力シート!W552)</f>
        <v/>
      </c>
      <c r="M513" s="785" t="str">
        <f>IF(基本情報入力シート!X552="","",基本情報入力シート!X552)</f>
        <v/>
      </c>
      <c r="N513" s="797" t="str">
        <f>IF(基本情報入力シート!Y552="","",基本情報入力シート!Y552)</f>
        <v/>
      </c>
      <c r="O513" s="931"/>
      <c r="P513" s="937"/>
      <c r="Q513" s="941"/>
      <c r="R513" s="948" t="str">
        <f>IFERROR(IF(OR('別紙様式3-2（４・５月）'!R515="",'別紙様式3-2（４・５月）'!Z515="ベア加算"),"",P513*VLOOKUP(N513,'【参考】数式用'!$AD$2:$AH$27,MATCH(O513,'【参考】数式用'!$K$4:$N$4,0)+1,0)),"")</f>
        <v/>
      </c>
      <c r="S513" s="951"/>
      <c r="T513" s="955"/>
      <c r="U513" s="960"/>
      <c r="V513" s="965" t="str">
        <f>IFERROR(IF(AND('別紙様式3-2（４・５月）'!O515="",O513&lt;&gt;""),P513,P513*VLOOKUP(AF513,'【参考】数式用4'!$DC$3:$DZ$106,MATCH(N513,'【参考】数式用4'!$DC$2:$DZ$2,0))),"")</f>
        <v/>
      </c>
      <c r="W513" s="972"/>
      <c r="X513" s="937"/>
      <c r="Y513" s="948" t="str">
        <f>IFERROR(IF(OR('別紙様式3-2（４・５月）'!R515="",'別紙様式3-2（４・５月）'!Z515="ベア加算"),"",X513*VLOOKUP(N513,'【参考】数式用'!$AD$2:$AH$27,MATCH(W513,'【参考】数式用'!$K$4:$N$4,0)+1,0)),"")</f>
        <v/>
      </c>
      <c r="Z513" s="948"/>
      <c r="AA513" s="951"/>
      <c r="AB513" s="955"/>
      <c r="AC513" s="996" t="str">
        <f>IFERROR(IF(AND('別紙様式3-2（４・５月）'!O515="",W513&lt;&gt;"",W513&lt;&gt;"―"),X513,X513*VLOOKUP(AG513,'【参考】数式用4'!$DC$3:$DZ$106,MATCH(N513,'【参考】数式用4'!$DC$2:$DZ$2,0))),"")</f>
        <v/>
      </c>
      <c r="AD513" s="998" t="str">
        <f t="shared" si="14"/>
        <v/>
      </c>
      <c r="AE513" s="884" t="str">
        <f t="shared" si="15"/>
        <v/>
      </c>
      <c r="AF513" s="999" t="str">
        <f>IF(O513="","",'別紙様式3-2（４・５月）'!O515&amp;'別紙様式3-2（４・５月）'!P515&amp;'別紙様式3-2（４・５月）'!Q515&amp;"から"&amp;O513)</f>
        <v/>
      </c>
      <c r="AG513" s="999" t="str">
        <f>IF(OR(W513="",W513="―"),"",'別紙様式3-2（４・５月）'!O515&amp;'別紙様式3-2（４・５月）'!P515&amp;'別紙様式3-2（４・５月）'!Q515&amp;"から"&amp;W513)</f>
        <v/>
      </c>
    </row>
    <row r="514" spans="1:33" ht="24.9" customHeight="1">
      <c r="A514" s="894">
        <v>501</v>
      </c>
      <c r="B514" s="742" t="str">
        <f>IF(基本情報入力シート!C553="","",基本情報入力シート!C553)</f>
        <v/>
      </c>
      <c r="C514" s="750"/>
      <c r="D514" s="750"/>
      <c r="E514" s="750"/>
      <c r="F514" s="750"/>
      <c r="G514" s="750"/>
      <c r="H514" s="750"/>
      <c r="I514" s="761"/>
      <c r="J514" s="768" t="str">
        <f>IF(基本情報入力シート!M553="","",基本情報入力シート!M553)</f>
        <v/>
      </c>
      <c r="K514" s="768" t="str">
        <f>IF(基本情報入力シート!R553="","",基本情報入力シート!R553)</f>
        <v/>
      </c>
      <c r="L514" s="768" t="str">
        <f>IF(基本情報入力シート!W553="","",基本情報入力シート!W553)</f>
        <v/>
      </c>
      <c r="M514" s="785" t="str">
        <f>IF(基本情報入力シート!X553="","",基本情報入力シート!X553)</f>
        <v/>
      </c>
      <c r="N514" s="797" t="str">
        <f>IF(基本情報入力シート!Y553="","",基本情報入力シート!Y553)</f>
        <v/>
      </c>
      <c r="O514" s="931"/>
      <c r="P514" s="937"/>
      <c r="Q514" s="941"/>
      <c r="R514" s="948" t="str">
        <f>IFERROR(IF(OR('別紙様式3-2（４・５月）'!R516="",'別紙様式3-2（４・５月）'!Z516="ベア加算"),"",P514*VLOOKUP(N514,'【参考】数式用'!$AD$2:$AH$27,MATCH(O514,'【参考】数式用'!$K$4:$N$4,0)+1,0)),"")</f>
        <v/>
      </c>
      <c r="S514" s="951"/>
      <c r="T514" s="955"/>
      <c r="U514" s="960"/>
      <c r="V514" s="965" t="str">
        <f>IFERROR(IF(AND('別紙様式3-2（４・５月）'!O516="",O514&lt;&gt;""),P514,P514*VLOOKUP(AF514,'【参考】数式用4'!$DC$3:$DZ$106,MATCH(N514,'【参考】数式用4'!$DC$2:$DZ$2,0))),"")</f>
        <v/>
      </c>
      <c r="W514" s="972"/>
      <c r="X514" s="937"/>
      <c r="Y514" s="948" t="str">
        <f>IFERROR(IF(OR('別紙様式3-2（４・５月）'!R516="",'別紙様式3-2（４・５月）'!Z516="ベア加算"),"",X514*VLOOKUP(N514,'【参考】数式用'!$AD$2:$AH$27,MATCH(W514,'【参考】数式用'!$K$4:$N$4,0)+1,0)),"")</f>
        <v/>
      </c>
      <c r="Z514" s="948"/>
      <c r="AA514" s="951"/>
      <c r="AB514" s="955"/>
      <c r="AC514" s="996" t="str">
        <f>IFERROR(IF(AND('別紙様式3-2（４・５月）'!O516="",W514&lt;&gt;"",W514&lt;&gt;"―"),X514,X514*VLOOKUP(AG514,'【参考】数式用4'!$DC$3:$DZ$106,MATCH(N514,'【参考】数式用4'!$DC$2:$DZ$2,0))),"")</f>
        <v/>
      </c>
      <c r="AD514" s="998" t="str">
        <f t="shared" si="14"/>
        <v/>
      </c>
      <c r="AE514" s="884" t="str">
        <f t="shared" si="15"/>
        <v/>
      </c>
      <c r="AF514" s="999" t="str">
        <f>IF(O514="","",'別紙様式3-2（４・５月）'!O516&amp;'別紙様式3-2（４・５月）'!P516&amp;'別紙様式3-2（４・５月）'!Q516&amp;"から"&amp;O514)</f>
        <v/>
      </c>
      <c r="AG514" s="999" t="str">
        <f>IF(OR(W514="",W514="―"),"",'別紙様式3-2（４・５月）'!O516&amp;'別紙様式3-2（４・５月）'!P516&amp;'別紙様式3-2（４・５月）'!Q516&amp;"から"&amp;W514)</f>
        <v/>
      </c>
    </row>
    <row r="515" spans="1:33" ht="24.9" customHeight="1">
      <c r="A515" s="894">
        <v>502</v>
      </c>
      <c r="B515" s="742" t="str">
        <f>IF(基本情報入力シート!C554="","",基本情報入力シート!C554)</f>
        <v/>
      </c>
      <c r="C515" s="750"/>
      <c r="D515" s="750"/>
      <c r="E515" s="750"/>
      <c r="F515" s="750"/>
      <c r="G515" s="750"/>
      <c r="H515" s="750"/>
      <c r="I515" s="761"/>
      <c r="J515" s="768" t="str">
        <f>IF(基本情報入力シート!M554="","",基本情報入力シート!M554)</f>
        <v/>
      </c>
      <c r="K515" s="768" t="str">
        <f>IF(基本情報入力シート!R554="","",基本情報入力シート!R554)</f>
        <v/>
      </c>
      <c r="L515" s="768" t="str">
        <f>IF(基本情報入力シート!W554="","",基本情報入力シート!W554)</f>
        <v/>
      </c>
      <c r="M515" s="785" t="str">
        <f>IF(基本情報入力シート!X554="","",基本情報入力シート!X554)</f>
        <v/>
      </c>
      <c r="N515" s="797" t="str">
        <f>IF(基本情報入力シート!Y554="","",基本情報入力シート!Y554)</f>
        <v/>
      </c>
      <c r="O515" s="931"/>
      <c r="P515" s="937"/>
      <c r="Q515" s="941"/>
      <c r="R515" s="948" t="str">
        <f>IFERROR(IF(OR('別紙様式3-2（４・５月）'!R517="",'別紙様式3-2（４・５月）'!Z517="ベア加算"),"",P515*VLOOKUP(N515,'【参考】数式用'!$AD$2:$AH$27,MATCH(O515,'【参考】数式用'!$K$4:$N$4,0)+1,0)),"")</f>
        <v/>
      </c>
      <c r="S515" s="951"/>
      <c r="T515" s="955"/>
      <c r="U515" s="960"/>
      <c r="V515" s="965" t="str">
        <f>IFERROR(IF(AND('別紙様式3-2（４・５月）'!O517="",O515&lt;&gt;""),P515,P515*VLOOKUP(AF515,'【参考】数式用4'!$DC$3:$DZ$106,MATCH(N515,'【参考】数式用4'!$DC$2:$DZ$2,0))),"")</f>
        <v/>
      </c>
      <c r="W515" s="972"/>
      <c r="X515" s="937"/>
      <c r="Y515" s="948" t="str">
        <f>IFERROR(IF(OR('別紙様式3-2（４・５月）'!R517="",'別紙様式3-2（４・５月）'!Z517="ベア加算"),"",X515*VLOOKUP(N515,'【参考】数式用'!$AD$2:$AH$27,MATCH(W515,'【参考】数式用'!$K$4:$N$4,0)+1,0)),"")</f>
        <v/>
      </c>
      <c r="Z515" s="948"/>
      <c r="AA515" s="951"/>
      <c r="AB515" s="955"/>
      <c r="AC515" s="996" t="str">
        <f>IFERROR(IF(AND('別紙様式3-2（４・５月）'!O517="",W515&lt;&gt;"",W515&lt;&gt;"―"),X515,X515*VLOOKUP(AG515,'【参考】数式用4'!$DC$3:$DZ$106,MATCH(N515,'【参考】数式用4'!$DC$2:$DZ$2,0))),"")</f>
        <v/>
      </c>
      <c r="AD515" s="998" t="str">
        <f t="shared" si="14"/>
        <v/>
      </c>
      <c r="AE515" s="884" t="str">
        <f t="shared" si="15"/>
        <v/>
      </c>
      <c r="AF515" s="999" t="str">
        <f>IF(O515="","",'別紙様式3-2（４・５月）'!O517&amp;'別紙様式3-2（４・５月）'!P517&amp;'別紙様式3-2（４・５月）'!Q517&amp;"から"&amp;O515)</f>
        <v/>
      </c>
      <c r="AG515" s="999" t="str">
        <f>IF(OR(W515="",W515="―"),"",'別紙様式3-2（４・５月）'!O517&amp;'別紙様式3-2（４・５月）'!P517&amp;'別紙様式3-2（４・５月）'!Q517&amp;"から"&amp;W515)</f>
        <v/>
      </c>
    </row>
    <row r="516" spans="1:33" ht="24.9" customHeight="1">
      <c r="A516" s="894">
        <v>503</v>
      </c>
      <c r="B516" s="742" t="str">
        <f>IF(基本情報入力シート!C555="","",基本情報入力シート!C555)</f>
        <v/>
      </c>
      <c r="C516" s="750"/>
      <c r="D516" s="750"/>
      <c r="E516" s="750"/>
      <c r="F516" s="750"/>
      <c r="G516" s="750"/>
      <c r="H516" s="750"/>
      <c r="I516" s="761"/>
      <c r="J516" s="768" t="str">
        <f>IF(基本情報入力シート!M555="","",基本情報入力シート!M555)</f>
        <v/>
      </c>
      <c r="K516" s="768" t="str">
        <f>IF(基本情報入力シート!R555="","",基本情報入力シート!R555)</f>
        <v/>
      </c>
      <c r="L516" s="768" t="str">
        <f>IF(基本情報入力シート!W555="","",基本情報入力シート!W555)</f>
        <v/>
      </c>
      <c r="M516" s="785" t="str">
        <f>IF(基本情報入力シート!X555="","",基本情報入力シート!X555)</f>
        <v/>
      </c>
      <c r="N516" s="797" t="str">
        <f>IF(基本情報入力シート!Y555="","",基本情報入力シート!Y555)</f>
        <v/>
      </c>
      <c r="O516" s="931"/>
      <c r="P516" s="937"/>
      <c r="Q516" s="941"/>
      <c r="R516" s="948" t="str">
        <f>IFERROR(IF(OR('別紙様式3-2（４・５月）'!R518="",'別紙様式3-2（４・５月）'!Z518="ベア加算"),"",P516*VLOOKUP(N516,'【参考】数式用'!$AD$2:$AH$27,MATCH(O516,'【参考】数式用'!$K$4:$N$4,0)+1,0)),"")</f>
        <v/>
      </c>
      <c r="S516" s="951"/>
      <c r="T516" s="955"/>
      <c r="U516" s="960"/>
      <c r="V516" s="965" t="str">
        <f>IFERROR(IF(AND('別紙様式3-2（４・５月）'!O518="",O516&lt;&gt;""),P516,P516*VLOOKUP(AF516,'【参考】数式用4'!$DC$3:$DZ$106,MATCH(N516,'【参考】数式用4'!$DC$2:$DZ$2,0))),"")</f>
        <v/>
      </c>
      <c r="W516" s="972"/>
      <c r="X516" s="937"/>
      <c r="Y516" s="948" t="str">
        <f>IFERROR(IF(OR('別紙様式3-2（４・５月）'!R518="",'別紙様式3-2（４・５月）'!Z518="ベア加算"),"",X516*VLOOKUP(N516,'【参考】数式用'!$AD$2:$AH$27,MATCH(W516,'【参考】数式用'!$K$4:$N$4,0)+1,0)),"")</f>
        <v/>
      </c>
      <c r="Z516" s="948"/>
      <c r="AA516" s="951"/>
      <c r="AB516" s="955"/>
      <c r="AC516" s="996" t="str">
        <f>IFERROR(IF(AND('別紙様式3-2（４・５月）'!O518="",W516&lt;&gt;"",W516&lt;&gt;"―"),X516,X516*VLOOKUP(AG516,'【参考】数式用4'!$DC$3:$DZ$106,MATCH(N516,'【参考】数式用4'!$DC$2:$DZ$2,0))),"")</f>
        <v/>
      </c>
      <c r="AD516" s="998" t="str">
        <f t="shared" si="14"/>
        <v/>
      </c>
      <c r="AE516" s="884" t="str">
        <f t="shared" si="15"/>
        <v/>
      </c>
      <c r="AF516" s="999" t="str">
        <f>IF(O516="","",'別紙様式3-2（４・５月）'!O518&amp;'別紙様式3-2（４・５月）'!P518&amp;'別紙様式3-2（４・５月）'!Q518&amp;"から"&amp;O516)</f>
        <v/>
      </c>
      <c r="AG516" s="999" t="str">
        <f>IF(OR(W516="",W516="―"),"",'別紙様式3-2（４・５月）'!O518&amp;'別紙様式3-2（４・５月）'!P518&amp;'別紙様式3-2（４・５月）'!Q518&amp;"から"&amp;W516)</f>
        <v/>
      </c>
    </row>
    <row r="517" spans="1:33" ht="24.9" customHeight="1">
      <c r="A517" s="894">
        <v>504</v>
      </c>
      <c r="B517" s="742" t="str">
        <f>IF(基本情報入力シート!C556="","",基本情報入力シート!C556)</f>
        <v/>
      </c>
      <c r="C517" s="750"/>
      <c r="D517" s="750"/>
      <c r="E517" s="750"/>
      <c r="F517" s="750"/>
      <c r="G517" s="750"/>
      <c r="H517" s="750"/>
      <c r="I517" s="761"/>
      <c r="J517" s="768" t="str">
        <f>IF(基本情報入力シート!M556="","",基本情報入力シート!M556)</f>
        <v/>
      </c>
      <c r="K517" s="768" t="str">
        <f>IF(基本情報入力シート!R556="","",基本情報入力シート!R556)</f>
        <v/>
      </c>
      <c r="L517" s="768" t="str">
        <f>IF(基本情報入力シート!W556="","",基本情報入力シート!W556)</f>
        <v/>
      </c>
      <c r="M517" s="785" t="str">
        <f>IF(基本情報入力シート!X556="","",基本情報入力シート!X556)</f>
        <v/>
      </c>
      <c r="N517" s="797" t="str">
        <f>IF(基本情報入力シート!Y556="","",基本情報入力シート!Y556)</f>
        <v/>
      </c>
      <c r="O517" s="931"/>
      <c r="P517" s="937"/>
      <c r="Q517" s="941"/>
      <c r="R517" s="948" t="str">
        <f>IFERROR(IF(OR('別紙様式3-2（４・５月）'!R519="",'別紙様式3-2（４・５月）'!Z519="ベア加算"),"",P517*VLOOKUP(N517,'【参考】数式用'!$AD$2:$AH$27,MATCH(O517,'【参考】数式用'!$K$4:$N$4,0)+1,0)),"")</f>
        <v/>
      </c>
      <c r="S517" s="951"/>
      <c r="T517" s="955"/>
      <c r="U517" s="960"/>
      <c r="V517" s="965" t="str">
        <f>IFERROR(IF(AND('別紙様式3-2（４・５月）'!O519="",O517&lt;&gt;""),P517,P517*VLOOKUP(AF517,'【参考】数式用4'!$DC$3:$DZ$106,MATCH(N517,'【参考】数式用4'!$DC$2:$DZ$2,0))),"")</f>
        <v/>
      </c>
      <c r="W517" s="972"/>
      <c r="X517" s="937"/>
      <c r="Y517" s="948" t="str">
        <f>IFERROR(IF(OR('別紙様式3-2（４・５月）'!R519="",'別紙様式3-2（４・５月）'!Z519="ベア加算"),"",X517*VLOOKUP(N517,'【参考】数式用'!$AD$2:$AH$27,MATCH(W517,'【参考】数式用'!$K$4:$N$4,0)+1,0)),"")</f>
        <v/>
      </c>
      <c r="Z517" s="948"/>
      <c r="AA517" s="951"/>
      <c r="AB517" s="955"/>
      <c r="AC517" s="996" t="str">
        <f>IFERROR(IF(AND('別紙様式3-2（４・５月）'!O519="",W517&lt;&gt;"",W517&lt;&gt;"―"),X517,X517*VLOOKUP(AG517,'【参考】数式用4'!$DC$3:$DZ$106,MATCH(N517,'【参考】数式用4'!$DC$2:$DZ$2,0))),"")</f>
        <v/>
      </c>
      <c r="AD517" s="998" t="str">
        <f t="shared" si="14"/>
        <v/>
      </c>
      <c r="AE517" s="884" t="str">
        <f t="shared" si="15"/>
        <v/>
      </c>
      <c r="AF517" s="999" t="str">
        <f>IF(O517="","",'別紙様式3-2（４・５月）'!O519&amp;'別紙様式3-2（４・５月）'!P519&amp;'別紙様式3-2（４・５月）'!Q519&amp;"から"&amp;O517)</f>
        <v/>
      </c>
      <c r="AG517" s="999" t="str">
        <f>IF(OR(W517="",W517="―"),"",'別紙様式3-2（４・５月）'!O519&amp;'別紙様式3-2（４・５月）'!P519&amp;'別紙様式3-2（４・５月）'!Q519&amp;"から"&amp;W517)</f>
        <v/>
      </c>
    </row>
    <row r="518" spans="1:33" ht="24.9" customHeight="1">
      <c r="A518" s="894">
        <v>505</v>
      </c>
      <c r="B518" s="742" t="str">
        <f>IF(基本情報入力シート!C557="","",基本情報入力シート!C557)</f>
        <v/>
      </c>
      <c r="C518" s="750"/>
      <c r="D518" s="750"/>
      <c r="E518" s="750"/>
      <c r="F518" s="750"/>
      <c r="G518" s="750"/>
      <c r="H518" s="750"/>
      <c r="I518" s="761"/>
      <c r="J518" s="768" t="str">
        <f>IF(基本情報入力シート!M557="","",基本情報入力シート!M557)</f>
        <v/>
      </c>
      <c r="K518" s="768" t="str">
        <f>IF(基本情報入力シート!R557="","",基本情報入力シート!R557)</f>
        <v/>
      </c>
      <c r="L518" s="768" t="str">
        <f>IF(基本情報入力シート!W557="","",基本情報入力シート!W557)</f>
        <v/>
      </c>
      <c r="M518" s="785" t="str">
        <f>IF(基本情報入力シート!X557="","",基本情報入力シート!X557)</f>
        <v/>
      </c>
      <c r="N518" s="797" t="str">
        <f>IF(基本情報入力シート!Y557="","",基本情報入力シート!Y557)</f>
        <v/>
      </c>
      <c r="O518" s="931"/>
      <c r="P518" s="937"/>
      <c r="Q518" s="941"/>
      <c r="R518" s="948" t="str">
        <f>IFERROR(IF(OR('別紙様式3-2（４・５月）'!R520="",'別紙様式3-2（４・５月）'!Z520="ベア加算"),"",P518*VLOOKUP(N518,'【参考】数式用'!$AD$2:$AH$27,MATCH(O518,'【参考】数式用'!$K$4:$N$4,0)+1,0)),"")</f>
        <v/>
      </c>
      <c r="S518" s="951"/>
      <c r="T518" s="955"/>
      <c r="U518" s="960"/>
      <c r="V518" s="965" t="str">
        <f>IFERROR(IF(AND('別紙様式3-2（４・５月）'!O520="",O518&lt;&gt;""),P518,P518*VLOOKUP(AF518,'【参考】数式用4'!$DC$3:$DZ$106,MATCH(N518,'【参考】数式用4'!$DC$2:$DZ$2,0))),"")</f>
        <v/>
      </c>
      <c r="W518" s="972"/>
      <c r="X518" s="937"/>
      <c r="Y518" s="948" t="str">
        <f>IFERROR(IF(OR('別紙様式3-2（４・５月）'!R520="",'別紙様式3-2（４・５月）'!Z520="ベア加算"),"",X518*VLOOKUP(N518,'【参考】数式用'!$AD$2:$AH$27,MATCH(W518,'【参考】数式用'!$K$4:$N$4,0)+1,0)),"")</f>
        <v/>
      </c>
      <c r="Z518" s="948"/>
      <c r="AA518" s="951"/>
      <c r="AB518" s="955"/>
      <c r="AC518" s="996" t="str">
        <f>IFERROR(IF(AND('別紙様式3-2（４・５月）'!O520="",W518&lt;&gt;"",W518&lt;&gt;"―"),X518,X518*VLOOKUP(AG518,'【参考】数式用4'!$DC$3:$DZ$106,MATCH(N518,'【参考】数式用4'!$DC$2:$DZ$2,0))),"")</f>
        <v/>
      </c>
      <c r="AD518" s="998" t="str">
        <f t="shared" si="14"/>
        <v/>
      </c>
      <c r="AE518" s="884" t="str">
        <f t="shared" si="15"/>
        <v/>
      </c>
      <c r="AF518" s="999" t="str">
        <f>IF(O518="","",'別紙様式3-2（４・５月）'!O520&amp;'別紙様式3-2（４・５月）'!P520&amp;'別紙様式3-2（４・５月）'!Q520&amp;"から"&amp;O518)</f>
        <v/>
      </c>
      <c r="AG518" s="999" t="str">
        <f>IF(OR(W518="",W518="―"),"",'別紙様式3-2（４・５月）'!O520&amp;'別紙様式3-2（４・５月）'!P520&amp;'別紙様式3-2（４・５月）'!Q520&amp;"から"&amp;W518)</f>
        <v/>
      </c>
    </row>
    <row r="519" spans="1:33" ht="24.9" customHeight="1">
      <c r="A519" s="894">
        <v>506</v>
      </c>
      <c r="B519" s="742" t="str">
        <f>IF(基本情報入力シート!C558="","",基本情報入力シート!C558)</f>
        <v/>
      </c>
      <c r="C519" s="750"/>
      <c r="D519" s="750"/>
      <c r="E519" s="750"/>
      <c r="F519" s="750"/>
      <c r="G519" s="750"/>
      <c r="H519" s="750"/>
      <c r="I519" s="761"/>
      <c r="J519" s="768" t="str">
        <f>IF(基本情報入力シート!M558="","",基本情報入力シート!M558)</f>
        <v/>
      </c>
      <c r="K519" s="768" t="str">
        <f>IF(基本情報入力シート!R558="","",基本情報入力シート!R558)</f>
        <v/>
      </c>
      <c r="L519" s="768" t="str">
        <f>IF(基本情報入力シート!W558="","",基本情報入力シート!W558)</f>
        <v/>
      </c>
      <c r="M519" s="785" t="str">
        <f>IF(基本情報入力シート!X558="","",基本情報入力シート!X558)</f>
        <v/>
      </c>
      <c r="N519" s="797" t="str">
        <f>IF(基本情報入力シート!Y558="","",基本情報入力シート!Y558)</f>
        <v/>
      </c>
      <c r="O519" s="931"/>
      <c r="P519" s="937"/>
      <c r="Q519" s="941"/>
      <c r="R519" s="948" t="str">
        <f>IFERROR(IF(OR('別紙様式3-2（４・５月）'!R521="",'別紙様式3-2（４・５月）'!Z521="ベア加算"),"",P519*VLOOKUP(N519,'【参考】数式用'!$AD$2:$AH$27,MATCH(O519,'【参考】数式用'!$K$4:$N$4,0)+1,0)),"")</f>
        <v/>
      </c>
      <c r="S519" s="951"/>
      <c r="T519" s="955"/>
      <c r="U519" s="960"/>
      <c r="V519" s="965" t="str">
        <f>IFERROR(IF(AND('別紙様式3-2（４・５月）'!O521="",O519&lt;&gt;""),P519,P519*VLOOKUP(AF519,'【参考】数式用4'!$DC$3:$DZ$106,MATCH(N519,'【参考】数式用4'!$DC$2:$DZ$2,0))),"")</f>
        <v/>
      </c>
      <c r="W519" s="972"/>
      <c r="X519" s="937"/>
      <c r="Y519" s="948" t="str">
        <f>IFERROR(IF(OR('別紙様式3-2（４・５月）'!R521="",'別紙様式3-2（４・５月）'!Z521="ベア加算"),"",X519*VLOOKUP(N519,'【参考】数式用'!$AD$2:$AH$27,MATCH(W519,'【参考】数式用'!$K$4:$N$4,0)+1,0)),"")</f>
        <v/>
      </c>
      <c r="Z519" s="948"/>
      <c r="AA519" s="951"/>
      <c r="AB519" s="955"/>
      <c r="AC519" s="996" t="str">
        <f>IFERROR(IF(AND('別紙様式3-2（４・５月）'!O521="",W519&lt;&gt;"",W519&lt;&gt;"―"),X519,X519*VLOOKUP(AG519,'【参考】数式用4'!$DC$3:$DZ$106,MATCH(N519,'【参考】数式用4'!$DC$2:$DZ$2,0))),"")</f>
        <v/>
      </c>
      <c r="AD519" s="998" t="str">
        <f t="shared" si="14"/>
        <v/>
      </c>
      <c r="AE519" s="884" t="str">
        <f t="shared" si="15"/>
        <v/>
      </c>
      <c r="AF519" s="999" t="str">
        <f>IF(O519="","",'別紙様式3-2（４・５月）'!O521&amp;'別紙様式3-2（４・５月）'!P521&amp;'別紙様式3-2（４・５月）'!Q521&amp;"から"&amp;O519)</f>
        <v/>
      </c>
      <c r="AG519" s="999" t="str">
        <f>IF(OR(W519="",W519="―"),"",'別紙様式3-2（４・５月）'!O521&amp;'別紙様式3-2（４・５月）'!P521&amp;'別紙様式3-2（４・５月）'!Q521&amp;"から"&amp;W519)</f>
        <v/>
      </c>
    </row>
    <row r="520" spans="1:33" ht="24.9" customHeight="1">
      <c r="A520" s="894">
        <v>507</v>
      </c>
      <c r="B520" s="742" t="str">
        <f>IF(基本情報入力シート!C559="","",基本情報入力シート!C559)</f>
        <v/>
      </c>
      <c r="C520" s="750"/>
      <c r="D520" s="750"/>
      <c r="E520" s="750"/>
      <c r="F520" s="750"/>
      <c r="G520" s="750"/>
      <c r="H520" s="750"/>
      <c r="I520" s="761"/>
      <c r="J520" s="768" t="str">
        <f>IF(基本情報入力シート!M559="","",基本情報入力シート!M559)</f>
        <v/>
      </c>
      <c r="K520" s="768" t="str">
        <f>IF(基本情報入力シート!R559="","",基本情報入力シート!R559)</f>
        <v/>
      </c>
      <c r="L520" s="768" t="str">
        <f>IF(基本情報入力シート!W559="","",基本情報入力シート!W559)</f>
        <v/>
      </c>
      <c r="M520" s="785" t="str">
        <f>IF(基本情報入力シート!X559="","",基本情報入力シート!X559)</f>
        <v/>
      </c>
      <c r="N520" s="797" t="str">
        <f>IF(基本情報入力シート!Y559="","",基本情報入力シート!Y559)</f>
        <v/>
      </c>
      <c r="O520" s="931"/>
      <c r="P520" s="937"/>
      <c r="Q520" s="941"/>
      <c r="R520" s="948" t="str">
        <f>IFERROR(IF(OR('別紙様式3-2（４・５月）'!R522="",'別紙様式3-2（４・５月）'!Z522="ベア加算"),"",P520*VLOOKUP(N520,'【参考】数式用'!$AD$2:$AH$27,MATCH(O520,'【参考】数式用'!$K$4:$N$4,0)+1,0)),"")</f>
        <v/>
      </c>
      <c r="S520" s="951"/>
      <c r="T520" s="955"/>
      <c r="U520" s="960"/>
      <c r="V520" s="965" t="str">
        <f>IFERROR(IF(AND('別紙様式3-2（４・５月）'!O522="",O520&lt;&gt;""),P520,P520*VLOOKUP(AF520,'【参考】数式用4'!$DC$3:$DZ$106,MATCH(N520,'【参考】数式用4'!$DC$2:$DZ$2,0))),"")</f>
        <v/>
      </c>
      <c r="W520" s="972"/>
      <c r="X520" s="937"/>
      <c r="Y520" s="948" t="str">
        <f>IFERROR(IF(OR('別紙様式3-2（４・５月）'!R522="",'別紙様式3-2（４・５月）'!Z522="ベア加算"),"",X520*VLOOKUP(N520,'【参考】数式用'!$AD$2:$AH$27,MATCH(W520,'【参考】数式用'!$K$4:$N$4,0)+1,0)),"")</f>
        <v/>
      </c>
      <c r="Z520" s="948"/>
      <c r="AA520" s="951"/>
      <c r="AB520" s="955"/>
      <c r="AC520" s="996" t="str">
        <f>IFERROR(IF(AND('別紙様式3-2（４・５月）'!O522="",W520&lt;&gt;"",W520&lt;&gt;"―"),X520,X520*VLOOKUP(AG520,'【参考】数式用4'!$DC$3:$DZ$106,MATCH(N520,'【参考】数式用4'!$DC$2:$DZ$2,0))),"")</f>
        <v/>
      </c>
      <c r="AD520" s="998" t="str">
        <f t="shared" si="14"/>
        <v/>
      </c>
      <c r="AE520" s="884" t="str">
        <f t="shared" si="15"/>
        <v/>
      </c>
      <c r="AF520" s="999" t="str">
        <f>IF(O520="","",'別紙様式3-2（４・５月）'!O522&amp;'別紙様式3-2（４・５月）'!P522&amp;'別紙様式3-2（４・５月）'!Q522&amp;"から"&amp;O520)</f>
        <v/>
      </c>
      <c r="AG520" s="999" t="str">
        <f>IF(OR(W520="",W520="―"),"",'別紙様式3-2（４・５月）'!O522&amp;'別紙様式3-2（４・５月）'!P522&amp;'別紙様式3-2（４・５月）'!Q522&amp;"から"&amp;W520)</f>
        <v/>
      </c>
    </row>
    <row r="521" spans="1:33" ht="24.9" customHeight="1">
      <c r="A521" s="894">
        <v>508</v>
      </c>
      <c r="B521" s="742" t="str">
        <f>IF(基本情報入力シート!C560="","",基本情報入力シート!C560)</f>
        <v/>
      </c>
      <c r="C521" s="750"/>
      <c r="D521" s="750"/>
      <c r="E521" s="750"/>
      <c r="F521" s="750"/>
      <c r="G521" s="750"/>
      <c r="H521" s="750"/>
      <c r="I521" s="761"/>
      <c r="J521" s="768" t="str">
        <f>IF(基本情報入力シート!M560="","",基本情報入力シート!M560)</f>
        <v/>
      </c>
      <c r="K521" s="768" t="str">
        <f>IF(基本情報入力シート!R560="","",基本情報入力シート!R560)</f>
        <v/>
      </c>
      <c r="L521" s="768" t="str">
        <f>IF(基本情報入力シート!W560="","",基本情報入力シート!W560)</f>
        <v/>
      </c>
      <c r="M521" s="785" t="str">
        <f>IF(基本情報入力シート!X560="","",基本情報入力シート!X560)</f>
        <v/>
      </c>
      <c r="N521" s="797" t="str">
        <f>IF(基本情報入力シート!Y560="","",基本情報入力シート!Y560)</f>
        <v/>
      </c>
      <c r="O521" s="931"/>
      <c r="P521" s="937"/>
      <c r="Q521" s="941"/>
      <c r="R521" s="948" t="str">
        <f>IFERROR(IF(OR('別紙様式3-2（４・５月）'!R523="",'別紙様式3-2（４・５月）'!Z523="ベア加算"),"",P521*VLOOKUP(N521,'【参考】数式用'!$AD$2:$AH$27,MATCH(O521,'【参考】数式用'!$K$4:$N$4,0)+1,0)),"")</f>
        <v/>
      </c>
      <c r="S521" s="951"/>
      <c r="T521" s="955"/>
      <c r="U521" s="960"/>
      <c r="V521" s="965" t="str">
        <f>IFERROR(IF(AND('別紙様式3-2（４・５月）'!O523="",O521&lt;&gt;""),P521,P521*VLOOKUP(AF521,'【参考】数式用4'!$DC$3:$DZ$106,MATCH(N521,'【参考】数式用4'!$DC$2:$DZ$2,0))),"")</f>
        <v/>
      </c>
      <c r="W521" s="972"/>
      <c r="X521" s="937"/>
      <c r="Y521" s="948" t="str">
        <f>IFERROR(IF(OR('別紙様式3-2（４・５月）'!R523="",'別紙様式3-2（４・５月）'!Z523="ベア加算"),"",X521*VLOOKUP(N521,'【参考】数式用'!$AD$2:$AH$27,MATCH(W521,'【参考】数式用'!$K$4:$N$4,0)+1,0)),"")</f>
        <v/>
      </c>
      <c r="Z521" s="948"/>
      <c r="AA521" s="951"/>
      <c r="AB521" s="955"/>
      <c r="AC521" s="996" t="str">
        <f>IFERROR(IF(AND('別紙様式3-2（４・５月）'!O523="",W521&lt;&gt;"",W521&lt;&gt;"―"),X521,X521*VLOOKUP(AG521,'【参考】数式用4'!$DC$3:$DZ$106,MATCH(N521,'【参考】数式用4'!$DC$2:$DZ$2,0))),"")</f>
        <v/>
      </c>
      <c r="AD521" s="998" t="str">
        <f t="shared" si="14"/>
        <v/>
      </c>
      <c r="AE521" s="884" t="str">
        <f t="shared" si="15"/>
        <v/>
      </c>
      <c r="AF521" s="999" t="str">
        <f>IF(O521="","",'別紙様式3-2（４・５月）'!O523&amp;'別紙様式3-2（４・５月）'!P523&amp;'別紙様式3-2（４・５月）'!Q523&amp;"から"&amp;O521)</f>
        <v/>
      </c>
      <c r="AG521" s="999" t="str">
        <f>IF(OR(W521="",W521="―"),"",'別紙様式3-2（４・５月）'!O523&amp;'別紙様式3-2（４・５月）'!P523&amp;'別紙様式3-2（４・５月）'!Q523&amp;"から"&amp;W521)</f>
        <v/>
      </c>
    </row>
    <row r="522" spans="1:33" ht="24.9" customHeight="1">
      <c r="A522" s="894">
        <v>509</v>
      </c>
      <c r="B522" s="742" t="str">
        <f>IF(基本情報入力シート!C561="","",基本情報入力シート!C561)</f>
        <v/>
      </c>
      <c r="C522" s="750"/>
      <c r="D522" s="750"/>
      <c r="E522" s="750"/>
      <c r="F522" s="750"/>
      <c r="G522" s="750"/>
      <c r="H522" s="750"/>
      <c r="I522" s="761"/>
      <c r="J522" s="768" t="str">
        <f>IF(基本情報入力シート!M561="","",基本情報入力シート!M561)</f>
        <v/>
      </c>
      <c r="K522" s="768" t="str">
        <f>IF(基本情報入力シート!R561="","",基本情報入力シート!R561)</f>
        <v/>
      </c>
      <c r="L522" s="768" t="str">
        <f>IF(基本情報入力シート!W561="","",基本情報入力シート!W561)</f>
        <v/>
      </c>
      <c r="M522" s="785" t="str">
        <f>IF(基本情報入力シート!X561="","",基本情報入力シート!X561)</f>
        <v/>
      </c>
      <c r="N522" s="797" t="str">
        <f>IF(基本情報入力シート!Y561="","",基本情報入力シート!Y561)</f>
        <v/>
      </c>
      <c r="O522" s="931"/>
      <c r="P522" s="937"/>
      <c r="Q522" s="941"/>
      <c r="R522" s="948" t="str">
        <f>IFERROR(IF(OR('別紙様式3-2（４・５月）'!R524="",'別紙様式3-2（４・５月）'!Z524="ベア加算"),"",P522*VLOOKUP(N522,'【参考】数式用'!$AD$2:$AH$27,MATCH(O522,'【参考】数式用'!$K$4:$N$4,0)+1,0)),"")</f>
        <v/>
      </c>
      <c r="S522" s="951"/>
      <c r="T522" s="955"/>
      <c r="U522" s="960"/>
      <c r="V522" s="965" t="str">
        <f>IFERROR(IF(AND('別紙様式3-2（４・５月）'!O524="",O522&lt;&gt;""),P522,P522*VLOOKUP(AF522,'【参考】数式用4'!$DC$3:$DZ$106,MATCH(N522,'【参考】数式用4'!$DC$2:$DZ$2,0))),"")</f>
        <v/>
      </c>
      <c r="W522" s="972"/>
      <c r="X522" s="937"/>
      <c r="Y522" s="948" t="str">
        <f>IFERROR(IF(OR('別紙様式3-2（４・５月）'!R524="",'別紙様式3-2（４・５月）'!Z524="ベア加算"),"",X522*VLOOKUP(N522,'【参考】数式用'!$AD$2:$AH$27,MATCH(W522,'【参考】数式用'!$K$4:$N$4,0)+1,0)),"")</f>
        <v/>
      </c>
      <c r="Z522" s="948"/>
      <c r="AA522" s="951"/>
      <c r="AB522" s="955"/>
      <c r="AC522" s="996" t="str">
        <f>IFERROR(IF(AND('別紙様式3-2（４・５月）'!O524="",W522&lt;&gt;"",W522&lt;&gt;"―"),X522,X522*VLOOKUP(AG522,'【参考】数式用4'!$DC$3:$DZ$106,MATCH(N522,'【参考】数式用4'!$DC$2:$DZ$2,0))),"")</f>
        <v/>
      </c>
      <c r="AD522" s="998" t="str">
        <f t="shared" si="14"/>
        <v/>
      </c>
      <c r="AE522" s="884" t="str">
        <f t="shared" si="15"/>
        <v/>
      </c>
      <c r="AF522" s="999" t="str">
        <f>IF(O522="","",'別紙様式3-2（４・５月）'!O524&amp;'別紙様式3-2（４・５月）'!P524&amp;'別紙様式3-2（４・５月）'!Q524&amp;"から"&amp;O522)</f>
        <v/>
      </c>
      <c r="AG522" s="999" t="str">
        <f>IF(OR(W522="",W522="―"),"",'別紙様式3-2（４・５月）'!O524&amp;'別紙様式3-2（４・５月）'!P524&amp;'別紙様式3-2（４・５月）'!Q524&amp;"から"&amp;W522)</f>
        <v/>
      </c>
    </row>
    <row r="523" spans="1:33" ht="24.9" customHeight="1">
      <c r="A523" s="894">
        <v>510</v>
      </c>
      <c r="B523" s="742" t="str">
        <f>IF(基本情報入力シート!C562="","",基本情報入力シート!C562)</f>
        <v/>
      </c>
      <c r="C523" s="750"/>
      <c r="D523" s="750"/>
      <c r="E523" s="750"/>
      <c r="F523" s="750"/>
      <c r="G523" s="750"/>
      <c r="H523" s="750"/>
      <c r="I523" s="761"/>
      <c r="J523" s="768" t="str">
        <f>IF(基本情報入力シート!M562="","",基本情報入力シート!M562)</f>
        <v/>
      </c>
      <c r="K523" s="768" t="str">
        <f>IF(基本情報入力シート!R562="","",基本情報入力シート!R562)</f>
        <v/>
      </c>
      <c r="L523" s="768" t="str">
        <f>IF(基本情報入力シート!W562="","",基本情報入力シート!W562)</f>
        <v/>
      </c>
      <c r="M523" s="785" t="str">
        <f>IF(基本情報入力シート!X562="","",基本情報入力シート!X562)</f>
        <v/>
      </c>
      <c r="N523" s="797" t="str">
        <f>IF(基本情報入力シート!Y562="","",基本情報入力シート!Y562)</f>
        <v/>
      </c>
      <c r="O523" s="931"/>
      <c r="P523" s="937"/>
      <c r="Q523" s="941"/>
      <c r="R523" s="948" t="str">
        <f>IFERROR(IF(OR('別紙様式3-2（４・５月）'!R525="",'別紙様式3-2（４・５月）'!Z525="ベア加算"),"",P523*VLOOKUP(N523,'【参考】数式用'!$AD$2:$AH$27,MATCH(O523,'【参考】数式用'!$K$4:$N$4,0)+1,0)),"")</f>
        <v/>
      </c>
      <c r="S523" s="951"/>
      <c r="T523" s="955"/>
      <c r="U523" s="960"/>
      <c r="V523" s="965" t="str">
        <f>IFERROR(IF(AND('別紙様式3-2（４・５月）'!O525="",O523&lt;&gt;""),P523,P523*VLOOKUP(AF523,'【参考】数式用4'!$DC$3:$DZ$106,MATCH(N523,'【参考】数式用4'!$DC$2:$DZ$2,0))),"")</f>
        <v/>
      </c>
      <c r="W523" s="972"/>
      <c r="X523" s="937"/>
      <c r="Y523" s="948" t="str">
        <f>IFERROR(IF(OR('別紙様式3-2（４・５月）'!R525="",'別紙様式3-2（４・５月）'!Z525="ベア加算"),"",X523*VLOOKUP(N523,'【参考】数式用'!$AD$2:$AH$27,MATCH(W523,'【参考】数式用'!$K$4:$N$4,0)+1,0)),"")</f>
        <v/>
      </c>
      <c r="Z523" s="948"/>
      <c r="AA523" s="951"/>
      <c r="AB523" s="955"/>
      <c r="AC523" s="996" t="str">
        <f>IFERROR(IF(AND('別紙様式3-2（４・５月）'!O525="",W523&lt;&gt;"",W523&lt;&gt;"―"),X523,X523*VLOOKUP(AG523,'【参考】数式用4'!$DC$3:$DZ$106,MATCH(N523,'【参考】数式用4'!$DC$2:$DZ$2,0))),"")</f>
        <v/>
      </c>
      <c r="AD523" s="998" t="str">
        <f t="shared" si="14"/>
        <v/>
      </c>
      <c r="AE523" s="884" t="str">
        <f t="shared" si="15"/>
        <v/>
      </c>
      <c r="AF523" s="999" t="str">
        <f>IF(O523="","",'別紙様式3-2（４・５月）'!O525&amp;'別紙様式3-2（４・５月）'!P525&amp;'別紙様式3-2（４・５月）'!Q525&amp;"から"&amp;O523)</f>
        <v/>
      </c>
      <c r="AG523" s="999" t="str">
        <f>IF(OR(W523="",W523="―"),"",'別紙様式3-2（４・５月）'!O525&amp;'別紙様式3-2（４・５月）'!P525&amp;'別紙様式3-2（４・５月）'!Q525&amp;"から"&amp;W523)</f>
        <v/>
      </c>
    </row>
    <row r="524" spans="1:33" ht="24.9" customHeight="1">
      <c r="A524" s="894">
        <v>511</v>
      </c>
      <c r="B524" s="742" t="str">
        <f>IF(基本情報入力シート!C563="","",基本情報入力シート!C563)</f>
        <v/>
      </c>
      <c r="C524" s="750"/>
      <c r="D524" s="750"/>
      <c r="E524" s="750"/>
      <c r="F524" s="750"/>
      <c r="G524" s="750"/>
      <c r="H524" s="750"/>
      <c r="I524" s="761"/>
      <c r="J524" s="768" t="str">
        <f>IF(基本情報入力シート!M563="","",基本情報入力シート!M563)</f>
        <v/>
      </c>
      <c r="K524" s="768" t="str">
        <f>IF(基本情報入力シート!R563="","",基本情報入力シート!R563)</f>
        <v/>
      </c>
      <c r="L524" s="768" t="str">
        <f>IF(基本情報入力シート!W563="","",基本情報入力シート!W563)</f>
        <v/>
      </c>
      <c r="M524" s="785" t="str">
        <f>IF(基本情報入力シート!X563="","",基本情報入力シート!X563)</f>
        <v/>
      </c>
      <c r="N524" s="797" t="str">
        <f>IF(基本情報入力シート!Y563="","",基本情報入力シート!Y563)</f>
        <v/>
      </c>
      <c r="O524" s="931"/>
      <c r="P524" s="937"/>
      <c r="Q524" s="941"/>
      <c r="R524" s="948" t="str">
        <f>IFERROR(IF(OR('別紙様式3-2（４・５月）'!R526="",'別紙様式3-2（４・５月）'!Z526="ベア加算"),"",P524*VLOOKUP(N524,'【参考】数式用'!$AD$2:$AH$27,MATCH(O524,'【参考】数式用'!$K$4:$N$4,0)+1,0)),"")</f>
        <v/>
      </c>
      <c r="S524" s="951"/>
      <c r="T524" s="955"/>
      <c r="U524" s="960"/>
      <c r="V524" s="965" t="str">
        <f>IFERROR(IF(AND('別紙様式3-2（４・５月）'!O526="",O524&lt;&gt;""),P524,P524*VLOOKUP(AF524,'【参考】数式用4'!$DC$3:$DZ$106,MATCH(N524,'【参考】数式用4'!$DC$2:$DZ$2,0))),"")</f>
        <v/>
      </c>
      <c r="W524" s="972"/>
      <c r="X524" s="937"/>
      <c r="Y524" s="948" t="str">
        <f>IFERROR(IF(OR('別紙様式3-2（４・５月）'!R526="",'別紙様式3-2（４・５月）'!Z526="ベア加算"),"",X524*VLOOKUP(N524,'【参考】数式用'!$AD$2:$AH$27,MATCH(W524,'【参考】数式用'!$K$4:$N$4,0)+1,0)),"")</f>
        <v/>
      </c>
      <c r="Z524" s="948"/>
      <c r="AA524" s="951"/>
      <c r="AB524" s="955"/>
      <c r="AC524" s="996" t="str">
        <f>IFERROR(IF(AND('別紙様式3-2（４・５月）'!O526="",W524&lt;&gt;"",W524&lt;&gt;"―"),X524,X524*VLOOKUP(AG524,'【参考】数式用4'!$DC$3:$DZ$106,MATCH(N524,'【参考】数式用4'!$DC$2:$DZ$2,0))),"")</f>
        <v/>
      </c>
      <c r="AD524" s="998" t="str">
        <f t="shared" si="14"/>
        <v/>
      </c>
      <c r="AE524" s="884" t="str">
        <f t="shared" si="15"/>
        <v/>
      </c>
      <c r="AF524" s="999" t="str">
        <f>IF(O524="","",'別紙様式3-2（４・５月）'!O526&amp;'別紙様式3-2（４・５月）'!P526&amp;'別紙様式3-2（４・５月）'!Q526&amp;"から"&amp;O524)</f>
        <v/>
      </c>
      <c r="AG524" s="999" t="str">
        <f>IF(OR(W524="",W524="―"),"",'別紙様式3-2（４・５月）'!O526&amp;'別紙様式3-2（４・５月）'!P526&amp;'別紙様式3-2（４・５月）'!Q526&amp;"から"&amp;W524)</f>
        <v/>
      </c>
    </row>
    <row r="525" spans="1:33" ht="24.9" customHeight="1">
      <c r="A525" s="894">
        <v>512</v>
      </c>
      <c r="B525" s="742" t="str">
        <f>IF(基本情報入力シート!C564="","",基本情報入力シート!C564)</f>
        <v/>
      </c>
      <c r="C525" s="750"/>
      <c r="D525" s="750"/>
      <c r="E525" s="750"/>
      <c r="F525" s="750"/>
      <c r="G525" s="750"/>
      <c r="H525" s="750"/>
      <c r="I525" s="761"/>
      <c r="J525" s="768" t="str">
        <f>IF(基本情報入力シート!M564="","",基本情報入力シート!M564)</f>
        <v/>
      </c>
      <c r="K525" s="768" t="str">
        <f>IF(基本情報入力シート!R564="","",基本情報入力シート!R564)</f>
        <v/>
      </c>
      <c r="L525" s="768" t="str">
        <f>IF(基本情報入力シート!W564="","",基本情報入力シート!W564)</f>
        <v/>
      </c>
      <c r="M525" s="785" t="str">
        <f>IF(基本情報入力シート!X564="","",基本情報入力シート!X564)</f>
        <v/>
      </c>
      <c r="N525" s="797" t="str">
        <f>IF(基本情報入力シート!Y564="","",基本情報入力シート!Y564)</f>
        <v/>
      </c>
      <c r="O525" s="931"/>
      <c r="P525" s="937"/>
      <c r="Q525" s="941"/>
      <c r="R525" s="948" t="str">
        <f>IFERROR(IF(OR('別紙様式3-2（４・５月）'!R527="",'別紙様式3-2（４・５月）'!Z527="ベア加算"),"",P525*VLOOKUP(N525,'【参考】数式用'!$AD$2:$AH$27,MATCH(O525,'【参考】数式用'!$K$4:$N$4,0)+1,0)),"")</f>
        <v/>
      </c>
      <c r="S525" s="951"/>
      <c r="T525" s="955"/>
      <c r="U525" s="960"/>
      <c r="V525" s="965" t="str">
        <f>IFERROR(IF(AND('別紙様式3-2（４・５月）'!O527="",O525&lt;&gt;""),P525,P525*VLOOKUP(AF525,'【参考】数式用4'!$DC$3:$DZ$106,MATCH(N525,'【参考】数式用4'!$DC$2:$DZ$2,0))),"")</f>
        <v/>
      </c>
      <c r="W525" s="972"/>
      <c r="X525" s="937"/>
      <c r="Y525" s="948" t="str">
        <f>IFERROR(IF(OR('別紙様式3-2（４・５月）'!R527="",'別紙様式3-2（４・５月）'!Z527="ベア加算"),"",X525*VLOOKUP(N525,'【参考】数式用'!$AD$2:$AH$27,MATCH(W525,'【参考】数式用'!$K$4:$N$4,0)+1,0)),"")</f>
        <v/>
      </c>
      <c r="Z525" s="948"/>
      <c r="AA525" s="951"/>
      <c r="AB525" s="955"/>
      <c r="AC525" s="996" t="str">
        <f>IFERROR(IF(AND('別紙様式3-2（４・５月）'!O527="",W525&lt;&gt;"",W525&lt;&gt;"―"),X525,X525*VLOOKUP(AG525,'【参考】数式用4'!$DC$3:$DZ$106,MATCH(N525,'【参考】数式用4'!$DC$2:$DZ$2,0))),"")</f>
        <v/>
      </c>
      <c r="AD525" s="998" t="str">
        <f t="shared" si="14"/>
        <v/>
      </c>
      <c r="AE525" s="884" t="str">
        <f t="shared" si="15"/>
        <v/>
      </c>
      <c r="AF525" s="999" t="str">
        <f>IF(O525="","",'別紙様式3-2（４・５月）'!O527&amp;'別紙様式3-2（４・５月）'!P527&amp;'別紙様式3-2（４・５月）'!Q527&amp;"から"&amp;O525)</f>
        <v/>
      </c>
      <c r="AG525" s="999" t="str">
        <f>IF(OR(W525="",W525="―"),"",'別紙様式3-2（４・５月）'!O527&amp;'別紙様式3-2（４・５月）'!P527&amp;'別紙様式3-2（４・５月）'!Q527&amp;"から"&amp;W525)</f>
        <v/>
      </c>
    </row>
    <row r="526" spans="1:33" ht="24.9" customHeight="1">
      <c r="A526" s="894">
        <v>513</v>
      </c>
      <c r="B526" s="742" t="str">
        <f>IF(基本情報入力シート!C565="","",基本情報入力シート!C565)</f>
        <v/>
      </c>
      <c r="C526" s="750"/>
      <c r="D526" s="750"/>
      <c r="E526" s="750"/>
      <c r="F526" s="750"/>
      <c r="G526" s="750"/>
      <c r="H526" s="750"/>
      <c r="I526" s="761"/>
      <c r="J526" s="768" t="str">
        <f>IF(基本情報入力シート!M565="","",基本情報入力シート!M565)</f>
        <v/>
      </c>
      <c r="K526" s="768" t="str">
        <f>IF(基本情報入力シート!R565="","",基本情報入力シート!R565)</f>
        <v/>
      </c>
      <c r="L526" s="768" t="str">
        <f>IF(基本情報入力シート!W565="","",基本情報入力シート!W565)</f>
        <v/>
      </c>
      <c r="M526" s="785" t="str">
        <f>IF(基本情報入力シート!X565="","",基本情報入力シート!X565)</f>
        <v/>
      </c>
      <c r="N526" s="797" t="str">
        <f>IF(基本情報入力シート!Y565="","",基本情報入力シート!Y565)</f>
        <v/>
      </c>
      <c r="O526" s="931"/>
      <c r="P526" s="937"/>
      <c r="Q526" s="941"/>
      <c r="R526" s="948" t="str">
        <f>IFERROR(IF(OR('別紙様式3-2（４・５月）'!R528="",'別紙様式3-2（４・５月）'!Z528="ベア加算"),"",P526*VLOOKUP(N526,'【参考】数式用'!$AD$2:$AH$27,MATCH(O526,'【参考】数式用'!$K$4:$N$4,0)+1,0)),"")</f>
        <v/>
      </c>
      <c r="S526" s="951"/>
      <c r="T526" s="955"/>
      <c r="U526" s="960"/>
      <c r="V526" s="965" t="str">
        <f>IFERROR(IF(AND('別紙様式3-2（４・５月）'!O528="",O526&lt;&gt;""),P526,P526*VLOOKUP(AF526,'【参考】数式用4'!$DC$3:$DZ$106,MATCH(N526,'【参考】数式用4'!$DC$2:$DZ$2,0))),"")</f>
        <v/>
      </c>
      <c r="W526" s="972"/>
      <c r="X526" s="937"/>
      <c r="Y526" s="948" t="str">
        <f>IFERROR(IF(OR('別紙様式3-2（４・５月）'!R528="",'別紙様式3-2（４・５月）'!Z528="ベア加算"),"",X526*VLOOKUP(N526,'【参考】数式用'!$AD$2:$AH$27,MATCH(W526,'【参考】数式用'!$K$4:$N$4,0)+1,0)),"")</f>
        <v/>
      </c>
      <c r="Z526" s="948"/>
      <c r="AA526" s="951"/>
      <c r="AB526" s="955"/>
      <c r="AC526" s="996" t="str">
        <f>IFERROR(IF(AND('別紙様式3-2（４・５月）'!O528="",W526&lt;&gt;"",W526&lt;&gt;"―"),X526,X526*VLOOKUP(AG526,'【参考】数式用4'!$DC$3:$DZ$106,MATCH(N526,'【参考】数式用4'!$DC$2:$DZ$2,0))),"")</f>
        <v/>
      </c>
      <c r="AD526" s="998" t="str">
        <f t="shared" ref="AD526:AD589" si="16">IF(OR(O526="新加算Ⅰ",O526="新加算Ⅱ",O526="新加算Ⅴ（１）",O526="新加算Ⅴ（２）",O526="新加算Ⅴ（３）",O526="新加算Ⅴ（４）",O526="新加算Ⅴ（５）",O526="新加算Ⅴ（６）",O526="新加算Ⅴ（７）",O526="新加算Ⅴ（９）",O526="新加算Ⅴ（10）",O526="新加算Ⅴ（12）"),IF(AND(N526&lt;&gt;"訪問型サービス（総合事業）",N526&lt;&gt;"通所型サービス（総合事業）",N526&lt;&gt;"（介護予防）短期入所生活介護",N526&lt;&gt;"（介護予防）短期入所療養介護（老健）",N526&lt;&gt;"（介護予防）短期入所療養介護 （病院等（老健以外）)",N526&lt;&gt;"（介護予防）短期入所療養介護（医療院）"),1,""),"")</f>
        <v/>
      </c>
      <c r="AE526" s="884" t="str">
        <f t="shared" ref="AE526:AE589" si="17">IF(OR(W526="新加算Ⅰ",W526="新加算Ⅱ"),IF(AND(N526&lt;&gt;"訪問型サービス（総合事業）",N526&lt;&gt;"通所型サービス（総合事業）",N526&lt;&gt;"（介護予防）短期入所生活介護",N526&lt;&gt;"（介護予防）短期入所療養介護（老健）",N526&lt;&gt;"（介護予防）短期入所療養介護 （病院等（老健以外）)",N526&lt;&gt;"（介護予防）短期入所療養介護（医療院）"),1,""),"")</f>
        <v/>
      </c>
      <c r="AF526" s="999" t="str">
        <f>IF(O526="","",'別紙様式3-2（４・５月）'!O528&amp;'別紙様式3-2（４・５月）'!P528&amp;'別紙様式3-2（４・５月）'!Q528&amp;"から"&amp;O526)</f>
        <v/>
      </c>
      <c r="AG526" s="999" t="str">
        <f>IF(OR(W526="",W526="―"),"",'別紙様式3-2（４・５月）'!O528&amp;'別紙様式3-2（４・５月）'!P528&amp;'別紙様式3-2（４・５月）'!Q528&amp;"から"&amp;W526)</f>
        <v/>
      </c>
    </row>
    <row r="527" spans="1:33" ht="24.9" customHeight="1">
      <c r="A527" s="894">
        <v>514</v>
      </c>
      <c r="B527" s="742" t="str">
        <f>IF(基本情報入力シート!C566="","",基本情報入力シート!C566)</f>
        <v/>
      </c>
      <c r="C527" s="750"/>
      <c r="D527" s="750"/>
      <c r="E527" s="750"/>
      <c r="F527" s="750"/>
      <c r="G527" s="750"/>
      <c r="H527" s="750"/>
      <c r="I527" s="761"/>
      <c r="J527" s="768" t="str">
        <f>IF(基本情報入力シート!M566="","",基本情報入力シート!M566)</f>
        <v/>
      </c>
      <c r="K527" s="768" t="str">
        <f>IF(基本情報入力シート!R566="","",基本情報入力シート!R566)</f>
        <v/>
      </c>
      <c r="L527" s="768" t="str">
        <f>IF(基本情報入力シート!W566="","",基本情報入力シート!W566)</f>
        <v/>
      </c>
      <c r="M527" s="785" t="str">
        <f>IF(基本情報入力シート!X566="","",基本情報入力シート!X566)</f>
        <v/>
      </c>
      <c r="N527" s="797" t="str">
        <f>IF(基本情報入力シート!Y566="","",基本情報入力シート!Y566)</f>
        <v/>
      </c>
      <c r="O527" s="931"/>
      <c r="P527" s="937"/>
      <c r="Q527" s="941"/>
      <c r="R527" s="948" t="str">
        <f>IFERROR(IF(OR('別紙様式3-2（４・５月）'!R529="",'別紙様式3-2（４・５月）'!Z529="ベア加算"),"",P527*VLOOKUP(N527,'【参考】数式用'!$AD$2:$AH$27,MATCH(O527,'【参考】数式用'!$K$4:$N$4,0)+1,0)),"")</f>
        <v/>
      </c>
      <c r="S527" s="951"/>
      <c r="T527" s="955"/>
      <c r="U527" s="960"/>
      <c r="V527" s="965" t="str">
        <f>IFERROR(IF(AND('別紙様式3-2（４・５月）'!O529="",O527&lt;&gt;""),P527,P527*VLOOKUP(AF527,'【参考】数式用4'!$DC$3:$DZ$106,MATCH(N527,'【参考】数式用4'!$DC$2:$DZ$2,0))),"")</f>
        <v/>
      </c>
      <c r="W527" s="972"/>
      <c r="X527" s="937"/>
      <c r="Y527" s="948" t="str">
        <f>IFERROR(IF(OR('別紙様式3-2（４・５月）'!R529="",'別紙様式3-2（４・５月）'!Z529="ベア加算"),"",X527*VLOOKUP(N527,'【参考】数式用'!$AD$2:$AH$27,MATCH(W527,'【参考】数式用'!$K$4:$N$4,0)+1,0)),"")</f>
        <v/>
      </c>
      <c r="Z527" s="948"/>
      <c r="AA527" s="951"/>
      <c r="AB527" s="955"/>
      <c r="AC527" s="996" t="str">
        <f>IFERROR(IF(AND('別紙様式3-2（４・５月）'!O529="",W527&lt;&gt;"",W527&lt;&gt;"―"),X527,X527*VLOOKUP(AG527,'【参考】数式用4'!$DC$3:$DZ$106,MATCH(N527,'【参考】数式用4'!$DC$2:$DZ$2,0))),"")</f>
        <v/>
      </c>
      <c r="AD527" s="998" t="str">
        <f t="shared" si="16"/>
        <v/>
      </c>
      <c r="AE527" s="884" t="str">
        <f t="shared" si="17"/>
        <v/>
      </c>
      <c r="AF527" s="999" t="str">
        <f>IF(O527="","",'別紙様式3-2（４・５月）'!O529&amp;'別紙様式3-2（４・５月）'!P529&amp;'別紙様式3-2（４・５月）'!Q529&amp;"から"&amp;O527)</f>
        <v/>
      </c>
      <c r="AG527" s="999" t="str">
        <f>IF(OR(W527="",W527="―"),"",'別紙様式3-2（４・５月）'!O529&amp;'別紙様式3-2（４・５月）'!P529&amp;'別紙様式3-2（４・５月）'!Q529&amp;"から"&amp;W527)</f>
        <v/>
      </c>
    </row>
    <row r="528" spans="1:33" ht="24.9" customHeight="1">
      <c r="A528" s="894">
        <v>515</v>
      </c>
      <c r="B528" s="742" t="str">
        <f>IF(基本情報入力シート!C567="","",基本情報入力シート!C567)</f>
        <v/>
      </c>
      <c r="C528" s="750"/>
      <c r="D528" s="750"/>
      <c r="E528" s="750"/>
      <c r="F528" s="750"/>
      <c r="G528" s="750"/>
      <c r="H528" s="750"/>
      <c r="I528" s="761"/>
      <c r="J528" s="768" t="str">
        <f>IF(基本情報入力シート!M567="","",基本情報入力シート!M567)</f>
        <v/>
      </c>
      <c r="K528" s="768" t="str">
        <f>IF(基本情報入力シート!R567="","",基本情報入力シート!R567)</f>
        <v/>
      </c>
      <c r="L528" s="768" t="str">
        <f>IF(基本情報入力シート!W567="","",基本情報入力シート!W567)</f>
        <v/>
      </c>
      <c r="M528" s="785" t="str">
        <f>IF(基本情報入力シート!X567="","",基本情報入力シート!X567)</f>
        <v/>
      </c>
      <c r="N528" s="797" t="str">
        <f>IF(基本情報入力シート!Y567="","",基本情報入力シート!Y567)</f>
        <v/>
      </c>
      <c r="O528" s="931"/>
      <c r="P528" s="937"/>
      <c r="Q528" s="941"/>
      <c r="R528" s="948" t="str">
        <f>IFERROR(IF(OR('別紙様式3-2（４・５月）'!R530="",'別紙様式3-2（４・５月）'!Z530="ベア加算"),"",P528*VLOOKUP(N528,'【参考】数式用'!$AD$2:$AH$27,MATCH(O528,'【参考】数式用'!$K$4:$N$4,0)+1,0)),"")</f>
        <v/>
      </c>
      <c r="S528" s="951"/>
      <c r="T528" s="955"/>
      <c r="U528" s="960"/>
      <c r="V528" s="965" t="str">
        <f>IFERROR(IF(AND('別紙様式3-2（４・５月）'!O530="",O528&lt;&gt;""),P528,P528*VLOOKUP(AF528,'【参考】数式用4'!$DC$3:$DZ$106,MATCH(N528,'【参考】数式用4'!$DC$2:$DZ$2,0))),"")</f>
        <v/>
      </c>
      <c r="W528" s="972"/>
      <c r="X528" s="937"/>
      <c r="Y528" s="948" t="str">
        <f>IFERROR(IF(OR('別紙様式3-2（４・５月）'!R530="",'別紙様式3-2（４・５月）'!Z530="ベア加算"),"",X528*VLOOKUP(N528,'【参考】数式用'!$AD$2:$AH$27,MATCH(W528,'【参考】数式用'!$K$4:$N$4,0)+1,0)),"")</f>
        <v/>
      </c>
      <c r="Z528" s="948"/>
      <c r="AA528" s="951"/>
      <c r="AB528" s="955"/>
      <c r="AC528" s="996" t="str">
        <f>IFERROR(IF(AND('別紙様式3-2（４・５月）'!O530="",W528&lt;&gt;"",W528&lt;&gt;"―"),X528,X528*VLOOKUP(AG528,'【参考】数式用4'!$DC$3:$DZ$106,MATCH(N528,'【参考】数式用4'!$DC$2:$DZ$2,0))),"")</f>
        <v/>
      </c>
      <c r="AD528" s="998" t="str">
        <f t="shared" si="16"/>
        <v/>
      </c>
      <c r="AE528" s="884" t="str">
        <f t="shared" si="17"/>
        <v/>
      </c>
      <c r="AF528" s="999" t="str">
        <f>IF(O528="","",'別紙様式3-2（４・５月）'!O530&amp;'別紙様式3-2（４・５月）'!P530&amp;'別紙様式3-2（４・５月）'!Q530&amp;"から"&amp;O528)</f>
        <v/>
      </c>
      <c r="AG528" s="999" t="str">
        <f>IF(OR(W528="",W528="―"),"",'別紙様式3-2（４・５月）'!O530&amp;'別紙様式3-2（４・５月）'!P530&amp;'別紙様式3-2（４・５月）'!Q530&amp;"から"&amp;W528)</f>
        <v/>
      </c>
    </row>
    <row r="529" spans="1:33" ht="24.9" customHeight="1">
      <c r="A529" s="894">
        <v>516</v>
      </c>
      <c r="B529" s="742" t="str">
        <f>IF(基本情報入力シート!C568="","",基本情報入力シート!C568)</f>
        <v/>
      </c>
      <c r="C529" s="750"/>
      <c r="D529" s="750"/>
      <c r="E529" s="750"/>
      <c r="F529" s="750"/>
      <c r="G529" s="750"/>
      <c r="H529" s="750"/>
      <c r="I529" s="761"/>
      <c r="J529" s="768" t="str">
        <f>IF(基本情報入力シート!M568="","",基本情報入力シート!M568)</f>
        <v/>
      </c>
      <c r="K529" s="768" t="str">
        <f>IF(基本情報入力シート!R568="","",基本情報入力シート!R568)</f>
        <v/>
      </c>
      <c r="L529" s="768" t="str">
        <f>IF(基本情報入力シート!W568="","",基本情報入力シート!W568)</f>
        <v/>
      </c>
      <c r="M529" s="785" t="str">
        <f>IF(基本情報入力シート!X568="","",基本情報入力シート!X568)</f>
        <v/>
      </c>
      <c r="N529" s="797" t="str">
        <f>IF(基本情報入力シート!Y568="","",基本情報入力シート!Y568)</f>
        <v/>
      </c>
      <c r="O529" s="931"/>
      <c r="P529" s="937"/>
      <c r="Q529" s="941"/>
      <c r="R529" s="948" t="str">
        <f>IFERROR(IF(OR('別紙様式3-2（４・５月）'!R531="",'別紙様式3-2（４・５月）'!Z531="ベア加算"),"",P529*VLOOKUP(N529,'【参考】数式用'!$AD$2:$AH$27,MATCH(O529,'【参考】数式用'!$K$4:$N$4,0)+1,0)),"")</f>
        <v/>
      </c>
      <c r="S529" s="951"/>
      <c r="T529" s="955"/>
      <c r="U529" s="960"/>
      <c r="V529" s="965" t="str">
        <f>IFERROR(IF(AND('別紙様式3-2（４・５月）'!O531="",O529&lt;&gt;""),P529,P529*VLOOKUP(AF529,'【参考】数式用4'!$DC$3:$DZ$106,MATCH(N529,'【参考】数式用4'!$DC$2:$DZ$2,0))),"")</f>
        <v/>
      </c>
      <c r="W529" s="972"/>
      <c r="X529" s="937"/>
      <c r="Y529" s="948" t="str">
        <f>IFERROR(IF(OR('別紙様式3-2（４・５月）'!R531="",'別紙様式3-2（４・５月）'!Z531="ベア加算"),"",X529*VLOOKUP(N529,'【参考】数式用'!$AD$2:$AH$27,MATCH(W529,'【参考】数式用'!$K$4:$N$4,0)+1,0)),"")</f>
        <v/>
      </c>
      <c r="Z529" s="948"/>
      <c r="AA529" s="951"/>
      <c r="AB529" s="955"/>
      <c r="AC529" s="996" t="str">
        <f>IFERROR(IF(AND('別紙様式3-2（４・５月）'!O531="",W529&lt;&gt;"",W529&lt;&gt;"―"),X529,X529*VLOOKUP(AG529,'【参考】数式用4'!$DC$3:$DZ$106,MATCH(N529,'【参考】数式用4'!$DC$2:$DZ$2,0))),"")</f>
        <v/>
      </c>
      <c r="AD529" s="998" t="str">
        <f t="shared" si="16"/>
        <v/>
      </c>
      <c r="AE529" s="884" t="str">
        <f t="shared" si="17"/>
        <v/>
      </c>
      <c r="AF529" s="999" t="str">
        <f>IF(O529="","",'別紙様式3-2（４・５月）'!O531&amp;'別紙様式3-2（４・５月）'!P531&amp;'別紙様式3-2（４・５月）'!Q531&amp;"から"&amp;O529)</f>
        <v/>
      </c>
      <c r="AG529" s="999" t="str">
        <f>IF(OR(W529="",W529="―"),"",'別紙様式3-2（４・５月）'!O531&amp;'別紙様式3-2（４・５月）'!P531&amp;'別紙様式3-2（４・５月）'!Q531&amp;"から"&amp;W529)</f>
        <v/>
      </c>
    </row>
    <row r="530" spans="1:33" ht="24.9" customHeight="1">
      <c r="A530" s="894">
        <v>517</v>
      </c>
      <c r="B530" s="742" t="str">
        <f>IF(基本情報入力シート!C569="","",基本情報入力シート!C569)</f>
        <v/>
      </c>
      <c r="C530" s="750"/>
      <c r="D530" s="750"/>
      <c r="E530" s="750"/>
      <c r="F530" s="750"/>
      <c r="G530" s="750"/>
      <c r="H530" s="750"/>
      <c r="I530" s="761"/>
      <c r="J530" s="768" t="str">
        <f>IF(基本情報入力シート!M569="","",基本情報入力シート!M569)</f>
        <v/>
      </c>
      <c r="K530" s="768" t="str">
        <f>IF(基本情報入力シート!R569="","",基本情報入力シート!R569)</f>
        <v/>
      </c>
      <c r="L530" s="768" t="str">
        <f>IF(基本情報入力シート!W569="","",基本情報入力シート!W569)</f>
        <v/>
      </c>
      <c r="M530" s="785" t="str">
        <f>IF(基本情報入力シート!X569="","",基本情報入力シート!X569)</f>
        <v/>
      </c>
      <c r="N530" s="797" t="str">
        <f>IF(基本情報入力シート!Y569="","",基本情報入力シート!Y569)</f>
        <v/>
      </c>
      <c r="O530" s="931"/>
      <c r="P530" s="937"/>
      <c r="Q530" s="941"/>
      <c r="R530" s="948" t="str">
        <f>IFERROR(IF(OR('別紙様式3-2（４・５月）'!R532="",'別紙様式3-2（４・５月）'!Z532="ベア加算"),"",P530*VLOOKUP(N530,'【参考】数式用'!$AD$2:$AH$27,MATCH(O530,'【参考】数式用'!$K$4:$N$4,0)+1,0)),"")</f>
        <v/>
      </c>
      <c r="S530" s="951"/>
      <c r="T530" s="955"/>
      <c r="U530" s="960"/>
      <c r="V530" s="965" t="str">
        <f>IFERROR(IF(AND('別紙様式3-2（４・５月）'!O532="",O530&lt;&gt;""),P530,P530*VLOOKUP(AF530,'【参考】数式用4'!$DC$3:$DZ$106,MATCH(N530,'【参考】数式用4'!$DC$2:$DZ$2,0))),"")</f>
        <v/>
      </c>
      <c r="W530" s="972"/>
      <c r="X530" s="937"/>
      <c r="Y530" s="948" t="str">
        <f>IFERROR(IF(OR('別紙様式3-2（４・５月）'!R532="",'別紙様式3-2（４・５月）'!Z532="ベア加算"),"",X530*VLOOKUP(N530,'【参考】数式用'!$AD$2:$AH$27,MATCH(W530,'【参考】数式用'!$K$4:$N$4,0)+1,0)),"")</f>
        <v/>
      </c>
      <c r="Z530" s="948"/>
      <c r="AA530" s="951"/>
      <c r="AB530" s="955"/>
      <c r="AC530" s="996" t="str">
        <f>IFERROR(IF(AND('別紙様式3-2（４・５月）'!O532="",W530&lt;&gt;"",W530&lt;&gt;"―"),X530,X530*VLOOKUP(AG530,'【参考】数式用4'!$DC$3:$DZ$106,MATCH(N530,'【参考】数式用4'!$DC$2:$DZ$2,0))),"")</f>
        <v/>
      </c>
      <c r="AD530" s="998" t="str">
        <f t="shared" si="16"/>
        <v/>
      </c>
      <c r="AE530" s="884" t="str">
        <f t="shared" si="17"/>
        <v/>
      </c>
      <c r="AF530" s="999" t="str">
        <f>IF(O530="","",'別紙様式3-2（４・５月）'!O532&amp;'別紙様式3-2（４・５月）'!P532&amp;'別紙様式3-2（４・５月）'!Q532&amp;"から"&amp;O530)</f>
        <v/>
      </c>
      <c r="AG530" s="999" t="str">
        <f>IF(OR(W530="",W530="―"),"",'別紙様式3-2（４・５月）'!O532&amp;'別紙様式3-2（４・５月）'!P532&amp;'別紙様式3-2（４・５月）'!Q532&amp;"から"&amp;W530)</f>
        <v/>
      </c>
    </row>
    <row r="531" spans="1:33" ht="24.9" customHeight="1">
      <c r="A531" s="894">
        <v>518</v>
      </c>
      <c r="B531" s="742" t="str">
        <f>IF(基本情報入力シート!C570="","",基本情報入力シート!C570)</f>
        <v/>
      </c>
      <c r="C531" s="750"/>
      <c r="D531" s="750"/>
      <c r="E531" s="750"/>
      <c r="F531" s="750"/>
      <c r="G531" s="750"/>
      <c r="H531" s="750"/>
      <c r="I531" s="761"/>
      <c r="J531" s="768" t="str">
        <f>IF(基本情報入力シート!M570="","",基本情報入力シート!M570)</f>
        <v/>
      </c>
      <c r="K531" s="768" t="str">
        <f>IF(基本情報入力シート!R570="","",基本情報入力シート!R570)</f>
        <v/>
      </c>
      <c r="L531" s="768" t="str">
        <f>IF(基本情報入力シート!W570="","",基本情報入力シート!W570)</f>
        <v/>
      </c>
      <c r="M531" s="785" t="str">
        <f>IF(基本情報入力シート!X570="","",基本情報入力シート!X570)</f>
        <v/>
      </c>
      <c r="N531" s="797" t="str">
        <f>IF(基本情報入力シート!Y570="","",基本情報入力シート!Y570)</f>
        <v/>
      </c>
      <c r="O531" s="931"/>
      <c r="P531" s="937"/>
      <c r="Q531" s="941"/>
      <c r="R531" s="948" t="str">
        <f>IFERROR(IF(OR('別紙様式3-2（４・５月）'!R533="",'別紙様式3-2（４・５月）'!Z533="ベア加算"),"",P531*VLOOKUP(N531,'【参考】数式用'!$AD$2:$AH$27,MATCH(O531,'【参考】数式用'!$K$4:$N$4,0)+1,0)),"")</f>
        <v/>
      </c>
      <c r="S531" s="951"/>
      <c r="T531" s="955"/>
      <c r="U531" s="960"/>
      <c r="V531" s="965" t="str">
        <f>IFERROR(IF(AND('別紙様式3-2（４・５月）'!O533="",O531&lt;&gt;""),P531,P531*VLOOKUP(AF531,'【参考】数式用4'!$DC$3:$DZ$106,MATCH(N531,'【参考】数式用4'!$DC$2:$DZ$2,0))),"")</f>
        <v/>
      </c>
      <c r="W531" s="972"/>
      <c r="X531" s="937"/>
      <c r="Y531" s="948" t="str">
        <f>IFERROR(IF(OR('別紙様式3-2（４・５月）'!R533="",'別紙様式3-2（４・５月）'!Z533="ベア加算"),"",X531*VLOOKUP(N531,'【参考】数式用'!$AD$2:$AH$27,MATCH(W531,'【参考】数式用'!$K$4:$N$4,0)+1,0)),"")</f>
        <v/>
      </c>
      <c r="Z531" s="948"/>
      <c r="AA531" s="951"/>
      <c r="AB531" s="955"/>
      <c r="AC531" s="996" t="str">
        <f>IFERROR(IF(AND('別紙様式3-2（４・５月）'!O533="",W531&lt;&gt;"",W531&lt;&gt;"―"),X531,X531*VLOOKUP(AG531,'【参考】数式用4'!$DC$3:$DZ$106,MATCH(N531,'【参考】数式用4'!$DC$2:$DZ$2,0))),"")</f>
        <v/>
      </c>
      <c r="AD531" s="998" t="str">
        <f t="shared" si="16"/>
        <v/>
      </c>
      <c r="AE531" s="884" t="str">
        <f t="shared" si="17"/>
        <v/>
      </c>
      <c r="AF531" s="999" t="str">
        <f>IF(O531="","",'別紙様式3-2（４・５月）'!O533&amp;'別紙様式3-2（４・５月）'!P533&amp;'別紙様式3-2（４・５月）'!Q533&amp;"から"&amp;O531)</f>
        <v/>
      </c>
      <c r="AG531" s="999" t="str">
        <f>IF(OR(W531="",W531="―"),"",'別紙様式3-2（４・５月）'!O533&amp;'別紙様式3-2（４・５月）'!P533&amp;'別紙様式3-2（４・５月）'!Q533&amp;"から"&amp;W531)</f>
        <v/>
      </c>
    </row>
    <row r="532" spans="1:33" ht="24.9" customHeight="1">
      <c r="A532" s="894">
        <v>519</v>
      </c>
      <c r="B532" s="742" t="str">
        <f>IF(基本情報入力シート!C571="","",基本情報入力シート!C571)</f>
        <v/>
      </c>
      <c r="C532" s="750"/>
      <c r="D532" s="750"/>
      <c r="E532" s="750"/>
      <c r="F532" s="750"/>
      <c r="G532" s="750"/>
      <c r="H532" s="750"/>
      <c r="I532" s="761"/>
      <c r="J532" s="768" t="str">
        <f>IF(基本情報入力シート!M571="","",基本情報入力シート!M571)</f>
        <v/>
      </c>
      <c r="K532" s="768" t="str">
        <f>IF(基本情報入力シート!R571="","",基本情報入力シート!R571)</f>
        <v/>
      </c>
      <c r="L532" s="768" t="str">
        <f>IF(基本情報入力シート!W571="","",基本情報入力シート!W571)</f>
        <v/>
      </c>
      <c r="M532" s="785" t="str">
        <f>IF(基本情報入力シート!X571="","",基本情報入力シート!X571)</f>
        <v/>
      </c>
      <c r="N532" s="797" t="str">
        <f>IF(基本情報入力シート!Y571="","",基本情報入力シート!Y571)</f>
        <v/>
      </c>
      <c r="O532" s="931"/>
      <c r="P532" s="937"/>
      <c r="Q532" s="941"/>
      <c r="R532" s="948" t="str">
        <f>IFERROR(IF(OR('別紙様式3-2（４・５月）'!R534="",'別紙様式3-2（４・５月）'!Z534="ベア加算"),"",P532*VLOOKUP(N532,'【参考】数式用'!$AD$2:$AH$27,MATCH(O532,'【参考】数式用'!$K$4:$N$4,0)+1,0)),"")</f>
        <v/>
      </c>
      <c r="S532" s="951"/>
      <c r="T532" s="955"/>
      <c r="U532" s="960"/>
      <c r="V532" s="965" t="str">
        <f>IFERROR(IF(AND('別紙様式3-2（４・５月）'!O534="",O532&lt;&gt;""),P532,P532*VLOOKUP(AF532,'【参考】数式用4'!$DC$3:$DZ$106,MATCH(N532,'【参考】数式用4'!$DC$2:$DZ$2,0))),"")</f>
        <v/>
      </c>
      <c r="W532" s="972"/>
      <c r="X532" s="937"/>
      <c r="Y532" s="948" t="str">
        <f>IFERROR(IF(OR('別紙様式3-2（４・５月）'!R534="",'別紙様式3-2（４・５月）'!Z534="ベア加算"),"",X532*VLOOKUP(N532,'【参考】数式用'!$AD$2:$AH$27,MATCH(W532,'【参考】数式用'!$K$4:$N$4,0)+1,0)),"")</f>
        <v/>
      </c>
      <c r="Z532" s="948"/>
      <c r="AA532" s="951"/>
      <c r="AB532" s="955"/>
      <c r="AC532" s="996" t="str">
        <f>IFERROR(IF(AND('別紙様式3-2（４・５月）'!O534="",W532&lt;&gt;"",W532&lt;&gt;"―"),X532,X532*VLOOKUP(AG532,'【参考】数式用4'!$DC$3:$DZ$106,MATCH(N532,'【参考】数式用4'!$DC$2:$DZ$2,0))),"")</f>
        <v/>
      </c>
      <c r="AD532" s="998" t="str">
        <f t="shared" si="16"/>
        <v/>
      </c>
      <c r="AE532" s="884" t="str">
        <f t="shared" si="17"/>
        <v/>
      </c>
      <c r="AF532" s="999" t="str">
        <f>IF(O532="","",'別紙様式3-2（４・５月）'!O534&amp;'別紙様式3-2（４・５月）'!P534&amp;'別紙様式3-2（４・５月）'!Q534&amp;"から"&amp;O532)</f>
        <v/>
      </c>
      <c r="AG532" s="999" t="str">
        <f>IF(OR(W532="",W532="―"),"",'別紙様式3-2（４・５月）'!O534&amp;'別紙様式3-2（４・５月）'!P534&amp;'別紙様式3-2（４・５月）'!Q534&amp;"から"&amp;W532)</f>
        <v/>
      </c>
    </row>
    <row r="533" spans="1:33" ht="24.9" customHeight="1">
      <c r="A533" s="894">
        <v>520</v>
      </c>
      <c r="B533" s="742" t="str">
        <f>IF(基本情報入力シート!C572="","",基本情報入力シート!C572)</f>
        <v/>
      </c>
      <c r="C533" s="750"/>
      <c r="D533" s="750"/>
      <c r="E533" s="750"/>
      <c r="F533" s="750"/>
      <c r="G533" s="750"/>
      <c r="H533" s="750"/>
      <c r="I533" s="761"/>
      <c r="J533" s="768" t="str">
        <f>IF(基本情報入力シート!M572="","",基本情報入力シート!M572)</f>
        <v/>
      </c>
      <c r="K533" s="768" t="str">
        <f>IF(基本情報入力シート!R572="","",基本情報入力シート!R572)</f>
        <v/>
      </c>
      <c r="L533" s="768" t="str">
        <f>IF(基本情報入力シート!W572="","",基本情報入力シート!W572)</f>
        <v/>
      </c>
      <c r="M533" s="785" t="str">
        <f>IF(基本情報入力シート!X572="","",基本情報入力シート!X572)</f>
        <v/>
      </c>
      <c r="N533" s="797" t="str">
        <f>IF(基本情報入力シート!Y572="","",基本情報入力シート!Y572)</f>
        <v/>
      </c>
      <c r="O533" s="931"/>
      <c r="P533" s="937"/>
      <c r="Q533" s="941"/>
      <c r="R533" s="948" t="str">
        <f>IFERROR(IF(OR('別紙様式3-2（４・５月）'!R535="",'別紙様式3-2（４・５月）'!Z535="ベア加算"),"",P533*VLOOKUP(N533,'【参考】数式用'!$AD$2:$AH$27,MATCH(O533,'【参考】数式用'!$K$4:$N$4,0)+1,0)),"")</f>
        <v/>
      </c>
      <c r="S533" s="951"/>
      <c r="T533" s="955"/>
      <c r="U533" s="960"/>
      <c r="V533" s="965" t="str">
        <f>IFERROR(IF(AND('別紙様式3-2（４・５月）'!O535="",O533&lt;&gt;""),P533,P533*VLOOKUP(AF533,'【参考】数式用4'!$DC$3:$DZ$106,MATCH(N533,'【参考】数式用4'!$DC$2:$DZ$2,0))),"")</f>
        <v/>
      </c>
      <c r="W533" s="972"/>
      <c r="X533" s="937"/>
      <c r="Y533" s="948" t="str">
        <f>IFERROR(IF(OR('別紙様式3-2（４・５月）'!R535="",'別紙様式3-2（４・５月）'!Z535="ベア加算"),"",X533*VLOOKUP(N533,'【参考】数式用'!$AD$2:$AH$27,MATCH(W533,'【参考】数式用'!$K$4:$N$4,0)+1,0)),"")</f>
        <v/>
      </c>
      <c r="Z533" s="948"/>
      <c r="AA533" s="951"/>
      <c r="AB533" s="955"/>
      <c r="AC533" s="996" t="str">
        <f>IFERROR(IF(AND('別紙様式3-2（４・５月）'!O535="",W533&lt;&gt;"",W533&lt;&gt;"―"),X533,X533*VLOOKUP(AG533,'【参考】数式用4'!$DC$3:$DZ$106,MATCH(N533,'【参考】数式用4'!$DC$2:$DZ$2,0))),"")</f>
        <v/>
      </c>
      <c r="AD533" s="998" t="str">
        <f t="shared" si="16"/>
        <v/>
      </c>
      <c r="AE533" s="884" t="str">
        <f t="shared" si="17"/>
        <v/>
      </c>
      <c r="AF533" s="999" t="str">
        <f>IF(O533="","",'別紙様式3-2（４・５月）'!O535&amp;'別紙様式3-2（４・５月）'!P535&amp;'別紙様式3-2（４・５月）'!Q535&amp;"から"&amp;O533)</f>
        <v/>
      </c>
      <c r="AG533" s="999" t="str">
        <f>IF(OR(W533="",W533="―"),"",'別紙様式3-2（４・５月）'!O535&amp;'別紙様式3-2（４・５月）'!P535&amp;'別紙様式3-2（４・５月）'!Q535&amp;"から"&amp;W533)</f>
        <v/>
      </c>
    </row>
    <row r="534" spans="1:33" ht="24.9" customHeight="1">
      <c r="A534" s="894">
        <v>521</v>
      </c>
      <c r="B534" s="742" t="str">
        <f>IF(基本情報入力シート!C573="","",基本情報入力シート!C573)</f>
        <v/>
      </c>
      <c r="C534" s="750"/>
      <c r="D534" s="750"/>
      <c r="E534" s="750"/>
      <c r="F534" s="750"/>
      <c r="G534" s="750"/>
      <c r="H534" s="750"/>
      <c r="I534" s="761"/>
      <c r="J534" s="768" t="str">
        <f>IF(基本情報入力シート!M573="","",基本情報入力シート!M573)</f>
        <v/>
      </c>
      <c r="K534" s="768" t="str">
        <f>IF(基本情報入力シート!R573="","",基本情報入力シート!R573)</f>
        <v/>
      </c>
      <c r="L534" s="768" t="str">
        <f>IF(基本情報入力シート!W573="","",基本情報入力シート!W573)</f>
        <v/>
      </c>
      <c r="M534" s="785" t="str">
        <f>IF(基本情報入力シート!X573="","",基本情報入力シート!X573)</f>
        <v/>
      </c>
      <c r="N534" s="797" t="str">
        <f>IF(基本情報入力シート!Y573="","",基本情報入力シート!Y573)</f>
        <v/>
      </c>
      <c r="O534" s="931"/>
      <c r="P534" s="937"/>
      <c r="Q534" s="941"/>
      <c r="R534" s="948" t="str">
        <f>IFERROR(IF(OR('別紙様式3-2（４・５月）'!R536="",'別紙様式3-2（４・５月）'!Z536="ベア加算"),"",P534*VLOOKUP(N534,'【参考】数式用'!$AD$2:$AH$27,MATCH(O534,'【参考】数式用'!$K$4:$N$4,0)+1,0)),"")</f>
        <v/>
      </c>
      <c r="S534" s="951"/>
      <c r="T534" s="955"/>
      <c r="U534" s="960"/>
      <c r="V534" s="965" t="str">
        <f>IFERROR(IF(AND('別紙様式3-2（４・５月）'!O536="",O534&lt;&gt;""),P534,P534*VLOOKUP(AF534,'【参考】数式用4'!$DC$3:$DZ$106,MATCH(N534,'【参考】数式用4'!$DC$2:$DZ$2,0))),"")</f>
        <v/>
      </c>
      <c r="W534" s="972"/>
      <c r="X534" s="937"/>
      <c r="Y534" s="948" t="str">
        <f>IFERROR(IF(OR('別紙様式3-2（４・５月）'!R536="",'別紙様式3-2（４・５月）'!Z536="ベア加算"),"",X534*VLOOKUP(N534,'【参考】数式用'!$AD$2:$AH$27,MATCH(W534,'【参考】数式用'!$K$4:$N$4,0)+1,0)),"")</f>
        <v/>
      </c>
      <c r="Z534" s="948"/>
      <c r="AA534" s="951"/>
      <c r="AB534" s="955"/>
      <c r="AC534" s="996" t="str">
        <f>IFERROR(IF(AND('別紙様式3-2（４・５月）'!O536="",W534&lt;&gt;"",W534&lt;&gt;"―"),X534,X534*VLOOKUP(AG534,'【参考】数式用4'!$DC$3:$DZ$106,MATCH(N534,'【参考】数式用4'!$DC$2:$DZ$2,0))),"")</f>
        <v/>
      </c>
      <c r="AD534" s="998" t="str">
        <f t="shared" si="16"/>
        <v/>
      </c>
      <c r="AE534" s="884" t="str">
        <f t="shared" si="17"/>
        <v/>
      </c>
      <c r="AF534" s="999" t="str">
        <f>IF(O534="","",'別紙様式3-2（４・５月）'!O536&amp;'別紙様式3-2（４・５月）'!P536&amp;'別紙様式3-2（４・５月）'!Q536&amp;"から"&amp;O534)</f>
        <v/>
      </c>
      <c r="AG534" s="999" t="str">
        <f>IF(OR(W534="",W534="―"),"",'別紙様式3-2（４・５月）'!O536&amp;'別紙様式3-2（４・５月）'!P536&amp;'別紙様式3-2（４・５月）'!Q536&amp;"から"&amp;W534)</f>
        <v/>
      </c>
    </row>
    <row r="535" spans="1:33" ht="24.9" customHeight="1">
      <c r="A535" s="894">
        <v>522</v>
      </c>
      <c r="B535" s="742" t="str">
        <f>IF(基本情報入力シート!C574="","",基本情報入力シート!C574)</f>
        <v/>
      </c>
      <c r="C535" s="750"/>
      <c r="D535" s="750"/>
      <c r="E535" s="750"/>
      <c r="F535" s="750"/>
      <c r="G535" s="750"/>
      <c r="H535" s="750"/>
      <c r="I535" s="761"/>
      <c r="J535" s="768" t="str">
        <f>IF(基本情報入力シート!M574="","",基本情報入力シート!M574)</f>
        <v/>
      </c>
      <c r="K535" s="768" t="str">
        <f>IF(基本情報入力シート!R574="","",基本情報入力シート!R574)</f>
        <v/>
      </c>
      <c r="L535" s="768" t="str">
        <f>IF(基本情報入力シート!W574="","",基本情報入力シート!W574)</f>
        <v/>
      </c>
      <c r="M535" s="785" t="str">
        <f>IF(基本情報入力シート!X574="","",基本情報入力シート!X574)</f>
        <v/>
      </c>
      <c r="N535" s="797" t="str">
        <f>IF(基本情報入力シート!Y574="","",基本情報入力シート!Y574)</f>
        <v/>
      </c>
      <c r="O535" s="931"/>
      <c r="P535" s="937"/>
      <c r="Q535" s="941"/>
      <c r="R535" s="948" t="str">
        <f>IFERROR(IF(OR('別紙様式3-2（４・５月）'!R537="",'別紙様式3-2（４・５月）'!Z537="ベア加算"),"",P535*VLOOKUP(N535,'【参考】数式用'!$AD$2:$AH$27,MATCH(O535,'【参考】数式用'!$K$4:$N$4,0)+1,0)),"")</f>
        <v/>
      </c>
      <c r="S535" s="951"/>
      <c r="T535" s="955"/>
      <c r="U535" s="960"/>
      <c r="V535" s="965" t="str">
        <f>IFERROR(IF(AND('別紙様式3-2（４・５月）'!O537="",O535&lt;&gt;""),P535,P535*VLOOKUP(AF535,'【参考】数式用4'!$DC$3:$DZ$106,MATCH(N535,'【参考】数式用4'!$DC$2:$DZ$2,0))),"")</f>
        <v/>
      </c>
      <c r="W535" s="972"/>
      <c r="X535" s="937"/>
      <c r="Y535" s="948" t="str">
        <f>IFERROR(IF(OR('別紙様式3-2（４・５月）'!R537="",'別紙様式3-2（４・５月）'!Z537="ベア加算"),"",X535*VLOOKUP(N535,'【参考】数式用'!$AD$2:$AH$27,MATCH(W535,'【参考】数式用'!$K$4:$N$4,0)+1,0)),"")</f>
        <v/>
      </c>
      <c r="Z535" s="948"/>
      <c r="AA535" s="951"/>
      <c r="AB535" s="955"/>
      <c r="AC535" s="996" t="str">
        <f>IFERROR(IF(AND('別紙様式3-2（４・５月）'!O537="",W535&lt;&gt;"",W535&lt;&gt;"―"),X535,X535*VLOOKUP(AG535,'【参考】数式用4'!$DC$3:$DZ$106,MATCH(N535,'【参考】数式用4'!$DC$2:$DZ$2,0))),"")</f>
        <v/>
      </c>
      <c r="AD535" s="998" t="str">
        <f t="shared" si="16"/>
        <v/>
      </c>
      <c r="AE535" s="884" t="str">
        <f t="shared" si="17"/>
        <v/>
      </c>
      <c r="AF535" s="999" t="str">
        <f>IF(O535="","",'別紙様式3-2（４・５月）'!O537&amp;'別紙様式3-2（４・５月）'!P537&amp;'別紙様式3-2（４・５月）'!Q537&amp;"から"&amp;O535)</f>
        <v/>
      </c>
      <c r="AG535" s="999" t="str">
        <f>IF(OR(W535="",W535="―"),"",'別紙様式3-2（４・５月）'!O537&amp;'別紙様式3-2（４・５月）'!P537&amp;'別紙様式3-2（４・５月）'!Q537&amp;"から"&amp;W535)</f>
        <v/>
      </c>
    </row>
    <row r="536" spans="1:33" ht="24.9" customHeight="1">
      <c r="A536" s="894">
        <v>523</v>
      </c>
      <c r="B536" s="742" t="str">
        <f>IF(基本情報入力シート!C575="","",基本情報入力シート!C575)</f>
        <v/>
      </c>
      <c r="C536" s="750"/>
      <c r="D536" s="750"/>
      <c r="E536" s="750"/>
      <c r="F536" s="750"/>
      <c r="G536" s="750"/>
      <c r="H536" s="750"/>
      <c r="I536" s="761"/>
      <c r="J536" s="768" t="str">
        <f>IF(基本情報入力シート!M575="","",基本情報入力シート!M575)</f>
        <v/>
      </c>
      <c r="K536" s="768" t="str">
        <f>IF(基本情報入力シート!R575="","",基本情報入力シート!R575)</f>
        <v/>
      </c>
      <c r="L536" s="768" t="str">
        <f>IF(基本情報入力シート!W575="","",基本情報入力シート!W575)</f>
        <v/>
      </c>
      <c r="M536" s="785" t="str">
        <f>IF(基本情報入力シート!X575="","",基本情報入力シート!X575)</f>
        <v/>
      </c>
      <c r="N536" s="797" t="str">
        <f>IF(基本情報入力シート!Y575="","",基本情報入力シート!Y575)</f>
        <v/>
      </c>
      <c r="O536" s="931"/>
      <c r="P536" s="937"/>
      <c r="Q536" s="941"/>
      <c r="R536" s="948" t="str">
        <f>IFERROR(IF(OR('別紙様式3-2（４・５月）'!R538="",'別紙様式3-2（４・５月）'!Z538="ベア加算"),"",P536*VLOOKUP(N536,'【参考】数式用'!$AD$2:$AH$27,MATCH(O536,'【参考】数式用'!$K$4:$N$4,0)+1,0)),"")</f>
        <v/>
      </c>
      <c r="S536" s="951"/>
      <c r="T536" s="955"/>
      <c r="U536" s="960"/>
      <c r="V536" s="965" t="str">
        <f>IFERROR(IF(AND('別紙様式3-2（４・５月）'!O538="",O536&lt;&gt;""),P536,P536*VLOOKUP(AF536,'【参考】数式用4'!$DC$3:$DZ$106,MATCH(N536,'【参考】数式用4'!$DC$2:$DZ$2,0))),"")</f>
        <v/>
      </c>
      <c r="W536" s="972"/>
      <c r="X536" s="937"/>
      <c r="Y536" s="948" t="str">
        <f>IFERROR(IF(OR('別紙様式3-2（４・５月）'!R538="",'別紙様式3-2（４・５月）'!Z538="ベア加算"),"",X536*VLOOKUP(N536,'【参考】数式用'!$AD$2:$AH$27,MATCH(W536,'【参考】数式用'!$K$4:$N$4,0)+1,0)),"")</f>
        <v/>
      </c>
      <c r="Z536" s="948"/>
      <c r="AA536" s="951"/>
      <c r="AB536" s="955"/>
      <c r="AC536" s="996" t="str">
        <f>IFERROR(IF(AND('別紙様式3-2（４・５月）'!O538="",W536&lt;&gt;"",W536&lt;&gt;"―"),X536,X536*VLOOKUP(AG536,'【参考】数式用4'!$DC$3:$DZ$106,MATCH(N536,'【参考】数式用4'!$DC$2:$DZ$2,0))),"")</f>
        <v/>
      </c>
      <c r="AD536" s="998" t="str">
        <f t="shared" si="16"/>
        <v/>
      </c>
      <c r="AE536" s="884" t="str">
        <f t="shared" si="17"/>
        <v/>
      </c>
      <c r="AF536" s="999" t="str">
        <f>IF(O536="","",'別紙様式3-2（４・５月）'!O538&amp;'別紙様式3-2（４・５月）'!P538&amp;'別紙様式3-2（４・５月）'!Q538&amp;"から"&amp;O536)</f>
        <v/>
      </c>
      <c r="AG536" s="999" t="str">
        <f>IF(OR(W536="",W536="―"),"",'別紙様式3-2（４・５月）'!O538&amp;'別紙様式3-2（４・５月）'!P538&amp;'別紙様式3-2（４・５月）'!Q538&amp;"から"&amp;W536)</f>
        <v/>
      </c>
    </row>
    <row r="537" spans="1:33" ht="24.9" customHeight="1">
      <c r="A537" s="894">
        <v>524</v>
      </c>
      <c r="B537" s="742" t="str">
        <f>IF(基本情報入力シート!C576="","",基本情報入力シート!C576)</f>
        <v/>
      </c>
      <c r="C537" s="750"/>
      <c r="D537" s="750"/>
      <c r="E537" s="750"/>
      <c r="F537" s="750"/>
      <c r="G537" s="750"/>
      <c r="H537" s="750"/>
      <c r="I537" s="761"/>
      <c r="J537" s="768" t="str">
        <f>IF(基本情報入力シート!M576="","",基本情報入力シート!M576)</f>
        <v/>
      </c>
      <c r="K537" s="768" t="str">
        <f>IF(基本情報入力シート!R576="","",基本情報入力シート!R576)</f>
        <v/>
      </c>
      <c r="L537" s="768" t="str">
        <f>IF(基本情報入力シート!W576="","",基本情報入力シート!W576)</f>
        <v/>
      </c>
      <c r="M537" s="785" t="str">
        <f>IF(基本情報入力シート!X576="","",基本情報入力シート!X576)</f>
        <v/>
      </c>
      <c r="N537" s="797" t="str">
        <f>IF(基本情報入力シート!Y576="","",基本情報入力シート!Y576)</f>
        <v/>
      </c>
      <c r="O537" s="931"/>
      <c r="P537" s="937"/>
      <c r="Q537" s="941"/>
      <c r="R537" s="948" t="str">
        <f>IFERROR(IF(OR('別紙様式3-2（４・５月）'!R539="",'別紙様式3-2（４・５月）'!Z539="ベア加算"),"",P537*VLOOKUP(N537,'【参考】数式用'!$AD$2:$AH$27,MATCH(O537,'【参考】数式用'!$K$4:$N$4,0)+1,0)),"")</f>
        <v/>
      </c>
      <c r="S537" s="951"/>
      <c r="T537" s="955"/>
      <c r="U537" s="960"/>
      <c r="V537" s="965" t="str">
        <f>IFERROR(IF(AND('別紙様式3-2（４・５月）'!O539="",O537&lt;&gt;""),P537,P537*VLOOKUP(AF537,'【参考】数式用4'!$DC$3:$DZ$106,MATCH(N537,'【参考】数式用4'!$DC$2:$DZ$2,0))),"")</f>
        <v/>
      </c>
      <c r="W537" s="972"/>
      <c r="X537" s="937"/>
      <c r="Y537" s="948" t="str">
        <f>IFERROR(IF(OR('別紙様式3-2（４・５月）'!R539="",'別紙様式3-2（４・５月）'!Z539="ベア加算"),"",X537*VLOOKUP(N537,'【参考】数式用'!$AD$2:$AH$27,MATCH(W537,'【参考】数式用'!$K$4:$N$4,0)+1,0)),"")</f>
        <v/>
      </c>
      <c r="Z537" s="948"/>
      <c r="AA537" s="951"/>
      <c r="AB537" s="955"/>
      <c r="AC537" s="996" t="str">
        <f>IFERROR(IF(AND('別紙様式3-2（４・５月）'!O539="",W537&lt;&gt;"",W537&lt;&gt;"―"),X537,X537*VLOOKUP(AG537,'【参考】数式用4'!$DC$3:$DZ$106,MATCH(N537,'【参考】数式用4'!$DC$2:$DZ$2,0))),"")</f>
        <v/>
      </c>
      <c r="AD537" s="998" t="str">
        <f t="shared" si="16"/>
        <v/>
      </c>
      <c r="AE537" s="884" t="str">
        <f t="shared" si="17"/>
        <v/>
      </c>
      <c r="AF537" s="999" t="str">
        <f>IF(O537="","",'別紙様式3-2（４・５月）'!O539&amp;'別紙様式3-2（４・５月）'!P539&amp;'別紙様式3-2（４・５月）'!Q539&amp;"から"&amp;O537)</f>
        <v/>
      </c>
      <c r="AG537" s="999" t="str">
        <f>IF(OR(W537="",W537="―"),"",'別紙様式3-2（４・５月）'!O539&amp;'別紙様式3-2（４・５月）'!P539&amp;'別紙様式3-2（４・５月）'!Q539&amp;"から"&amp;W537)</f>
        <v/>
      </c>
    </row>
    <row r="538" spans="1:33" ht="24.9" customHeight="1">
      <c r="A538" s="894">
        <v>525</v>
      </c>
      <c r="B538" s="742" t="str">
        <f>IF(基本情報入力シート!C577="","",基本情報入力シート!C577)</f>
        <v/>
      </c>
      <c r="C538" s="750"/>
      <c r="D538" s="750"/>
      <c r="E538" s="750"/>
      <c r="F538" s="750"/>
      <c r="G538" s="750"/>
      <c r="H538" s="750"/>
      <c r="I538" s="761"/>
      <c r="J538" s="768" t="str">
        <f>IF(基本情報入力シート!M577="","",基本情報入力シート!M577)</f>
        <v/>
      </c>
      <c r="K538" s="768" t="str">
        <f>IF(基本情報入力シート!R577="","",基本情報入力シート!R577)</f>
        <v/>
      </c>
      <c r="L538" s="768" t="str">
        <f>IF(基本情報入力シート!W577="","",基本情報入力シート!W577)</f>
        <v/>
      </c>
      <c r="M538" s="785" t="str">
        <f>IF(基本情報入力シート!X577="","",基本情報入力シート!X577)</f>
        <v/>
      </c>
      <c r="N538" s="797" t="str">
        <f>IF(基本情報入力シート!Y577="","",基本情報入力シート!Y577)</f>
        <v/>
      </c>
      <c r="O538" s="931"/>
      <c r="P538" s="937"/>
      <c r="Q538" s="941"/>
      <c r="R538" s="948" t="str">
        <f>IFERROR(IF(OR('別紙様式3-2（４・５月）'!R540="",'別紙様式3-2（４・５月）'!Z540="ベア加算"),"",P538*VLOOKUP(N538,'【参考】数式用'!$AD$2:$AH$27,MATCH(O538,'【参考】数式用'!$K$4:$N$4,0)+1,0)),"")</f>
        <v/>
      </c>
      <c r="S538" s="951"/>
      <c r="T538" s="955"/>
      <c r="U538" s="960"/>
      <c r="V538" s="965" t="str">
        <f>IFERROR(IF(AND('別紙様式3-2（４・５月）'!O540="",O538&lt;&gt;""),P538,P538*VLOOKUP(AF538,'【参考】数式用4'!$DC$3:$DZ$106,MATCH(N538,'【参考】数式用4'!$DC$2:$DZ$2,0))),"")</f>
        <v/>
      </c>
      <c r="W538" s="972"/>
      <c r="X538" s="937"/>
      <c r="Y538" s="948" t="str">
        <f>IFERROR(IF(OR('別紙様式3-2（４・５月）'!R540="",'別紙様式3-2（４・５月）'!Z540="ベア加算"),"",X538*VLOOKUP(N538,'【参考】数式用'!$AD$2:$AH$27,MATCH(W538,'【参考】数式用'!$K$4:$N$4,0)+1,0)),"")</f>
        <v/>
      </c>
      <c r="Z538" s="948"/>
      <c r="AA538" s="951"/>
      <c r="AB538" s="955"/>
      <c r="AC538" s="996" t="str">
        <f>IFERROR(IF(AND('別紙様式3-2（４・５月）'!O540="",W538&lt;&gt;"",W538&lt;&gt;"―"),X538,X538*VLOOKUP(AG538,'【参考】数式用4'!$DC$3:$DZ$106,MATCH(N538,'【参考】数式用4'!$DC$2:$DZ$2,0))),"")</f>
        <v/>
      </c>
      <c r="AD538" s="998" t="str">
        <f t="shared" si="16"/>
        <v/>
      </c>
      <c r="AE538" s="884" t="str">
        <f t="shared" si="17"/>
        <v/>
      </c>
      <c r="AF538" s="999" t="str">
        <f>IF(O538="","",'別紙様式3-2（４・５月）'!O540&amp;'別紙様式3-2（４・５月）'!P540&amp;'別紙様式3-2（４・５月）'!Q540&amp;"から"&amp;O538)</f>
        <v/>
      </c>
      <c r="AG538" s="999" t="str">
        <f>IF(OR(W538="",W538="―"),"",'別紙様式3-2（４・５月）'!O540&amp;'別紙様式3-2（４・５月）'!P540&amp;'別紙様式3-2（４・５月）'!Q540&amp;"から"&amp;W538)</f>
        <v/>
      </c>
    </row>
    <row r="539" spans="1:33" ht="24.9" customHeight="1">
      <c r="A539" s="894">
        <v>526</v>
      </c>
      <c r="B539" s="742" t="str">
        <f>IF(基本情報入力シート!C578="","",基本情報入力シート!C578)</f>
        <v/>
      </c>
      <c r="C539" s="750"/>
      <c r="D539" s="750"/>
      <c r="E539" s="750"/>
      <c r="F539" s="750"/>
      <c r="G539" s="750"/>
      <c r="H539" s="750"/>
      <c r="I539" s="761"/>
      <c r="J539" s="768" t="str">
        <f>IF(基本情報入力シート!M578="","",基本情報入力シート!M578)</f>
        <v/>
      </c>
      <c r="K539" s="768" t="str">
        <f>IF(基本情報入力シート!R578="","",基本情報入力シート!R578)</f>
        <v/>
      </c>
      <c r="L539" s="768" t="str">
        <f>IF(基本情報入力シート!W578="","",基本情報入力シート!W578)</f>
        <v/>
      </c>
      <c r="M539" s="785" t="str">
        <f>IF(基本情報入力シート!X578="","",基本情報入力シート!X578)</f>
        <v/>
      </c>
      <c r="N539" s="797" t="str">
        <f>IF(基本情報入力シート!Y578="","",基本情報入力シート!Y578)</f>
        <v/>
      </c>
      <c r="O539" s="931"/>
      <c r="P539" s="937"/>
      <c r="Q539" s="941"/>
      <c r="R539" s="948" t="str">
        <f>IFERROR(IF(OR('別紙様式3-2（４・５月）'!R541="",'別紙様式3-2（４・５月）'!Z541="ベア加算"),"",P539*VLOOKUP(N539,'【参考】数式用'!$AD$2:$AH$27,MATCH(O539,'【参考】数式用'!$K$4:$N$4,0)+1,0)),"")</f>
        <v/>
      </c>
      <c r="S539" s="951"/>
      <c r="T539" s="955"/>
      <c r="U539" s="960"/>
      <c r="V539" s="965" t="str">
        <f>IFERROR(IF(AND('別紙様式3-2（４・５月）'!O541="",O539&lt;&gt;""),P539,P539*VLOOKUP(AF539,'【参考】数式用4'!$DC$3:$DZ$106,MATCH(N539,'【参考】数式用4'!$DC$2:$DZ$2,0))),"")</f>
        <v/>
      </c>
      <c r="W539" s="972"/>
      <c r="X539" s="937"/>
      <c r="Y539" s="948" t="str">
        <f>IFERROR(IF(OR('別紙様式3-2（４・５月）'!R541="",'別紙様式3-2（４・５月）'!Z541="ベア加算"),"",X539*VLOOKUP(N539,'【参考】数式用'!$AD$2:$AH$27,MATCH(W539,'【参考】数式用'!$K$4:$N$4,0)+1,0)),"")</f>
        <v/>
      </c>
      <c r="Z539" s="948"/>
      <c r="AA539" s="951"/>
      <c r="AB539" s="955"/>
      <c r="AC539" s="996" t="str">
        <f>IFERROR(IF(AND('別紙様式3-2（４・５月）'!O541="",W539&lt;&gt;"",W539&lt;&gt;"―"),X539,X539*VLOOKUP(AG539,'【参考】数式用4'!$DC$3:$DZ$106,MATCH(N539,'【参考】数式用4'!$DC$2:$DZ$2,0))),"")</f>
        <v/>
      </c>
      <c r="AD539" s="998" t="str">
        <f t="shared" si="16"/>
        <v/>
      </c>
      <c r="AE539" s="884" t="str">
        <f t="shared" si="17"/>
        <v/>
      </c>
      <c r="AF539" s="999" t="str">
        <f>IF(O539="","",'別紙様式3-2（４・５月）'!O541&amp;'別紙様式3-2（４・５月）'!P541&amp;'別紙様式3-2（４・５月）'!Q541&amp;"から"&amp;O539)</f>
        <v/>
      </c>
      <c r="AG539" s="999" t="str">
        <f>IF(OR(W539="",W539="―"),"",'別紙様式3-2（４・５月）'!O541&amp;'別紙様式3-2（４・５月）'!P541&amp;'別紙様式3-2（４・５月）'!Q541&amp;"から"&amp;W539)</f>
        <v/>
      </c>
    </row>
    <row r="540" spans="1:33" ht="24.9" customHeight="1">
      <c r="A540" s="894">
        <v>527</v>
      </c>
      <c r="B540" s="742" t="str">
        <f>IF(基本情報入力シート!C579="","",基本情報入力シート!C579)</f>
        <v/>
      </c>
      <c r="C540" s="750"/>
      <c r="D540" s="750"/>
      <c r="E540" s="750"/>
      <c r="F540" s="750"/>
      <c r="G540" s="750"/>
      <c r="H540" s="750"/>
      <c r="I540" s="761"/>
      <c r="J540" s="768" t="str">
        <f>IF(基本情報入力シート!M579="","",基本情報入力シート!M579)</f>
        <v/>
      </c>
      <c r="K540" s="768" t="str">
        <f>IF(基本情報入力シート!R579="","",基本情報入力シート!R579)</f>
        <v/>
      </c>
      <c r="L540" s="768" t="str">
        <f>IF(基本情報入力シート!W579="","",基本情報入力シート!W579)</f>
        <v/>
      </c>
      <c r="M540" s="785" t="str">
        <f>IF(基本情報入力シート!X579="","",基本情報入力シート!X579)</f>
        <v/>
      </c>
      <c r="N540" s="797" t="str">
        <f>IF(基本情報入力シート!Y579="","",基本情報入力シート!Y579)</f>
        <v/>
      </c>
      <c r="O540" s="931"/>
      <c r="P540" s="937"/>
      <c r="Q540" s="941"/>
      <c r="R540" s="948" t="str">
        <f>IFERROR(IF(OR('別紙様式3-2（４・５月）'!R542="",'別紙様式3-2（４・５月）'!Z542="ベア加算"),"",P540*VLOOKUP(N540,'【参考】数式用'!$AD$2:$AH$27,MATCH(O540,'【参考】数式用'!$K$4:$N$4,0)+1,0)),"")</f>
        <v/>
      </c>
      <c r="S540" s="951"/>
      <c r="T540" s="955"/>
      <c r="U540" s="960"/>
      <c r="V540" s="965" t="str">
        <f>IFERROR(IF(AND('別紙様式3-2（４・５月）'!O542="",O540&lt;&gt;""),P540,P540*VLOOKUP(AF540,'【参考】数式用4'!$DC$3:$DZ$106,MATCH(N540,'【参考】数式用4'!$DC$2:$DZ$2,0))),"")</f>
        <v/>
      </c>
      <c r="W540" s="972"/>
      <c r="X540" s="937"/>
      <c r="Y540" s="948" t="str">
        <f>IFERROR(IF(OR('別紙様式3-2（４・５月）'!R542="",'別紙様式3-2（４・５月）'!Z542="ベア加算"),"",X540*VLOOKUP(N540,'【参考】数式用'!$AD$2:$AH$27,MATCH(W540,'【参考】数式用'!$K$4:$N$4,0)+1,0)),"")</f>
        <v/>
      </c>
      <c r="Z540" s="948"/>
      <c r="AA540" s="951"/>
      <c r="AB540" s="955"/>
      <c r="AC540" s="996" t="str">
        <f>IFERROR(IF(AND('別紙様式3-2（４・５月）'!O542="",W540&lt;&gt;"",W540&lt;&gt;"―"),X540,X540*VLOOKUP(AG540,'【参考】数式用4'!$DC$3:$DZ$106,MATCH(N540,'【参考】数式用4'!$DC$2:$DZ$2,0))),"")</f>
        <v/>
      </c>
      <c r="AD540" s="998" t="str">
        <f t="shared" si="16"/>
        <v/>
      </c>
      <c r="AE540" s="884" t="str">
        <f t="shared" si="17"/>
        <v/>
      </c>
      <c r="AF540" s="999" t="str">
        <f>IF(O540="","",'別紙様式3-2（４・５月）'!O542&amp;'別紙様式3-2（４・５月）'!P542&amp;'別紙様式3-2（４・５月）'!Q542&amp;"から"&amp;O540)</f>
        <v/>
      </c>
      <c r="AG540" s="999" t="str">
        <f>IF(OR(W540="",W540="―"),"",'別紙様式3-2（４・５月）'!O542&amp;'別紙様式3-2（４・５月）'!P542&amp;'別紙様式3-2（４・５月）'!Q542&amp;"から"&amp;W540)</f>
        <v/>
      </c>
    </row>
    <row r="541" spans="1:33" ht="24.9" customHeight="1">
      <c r="A541" s="894">
        <v>528</v>
      </c>
      <c r="B541" s="742" t="str">
        <f>IF(基本情報入力シート!C580="","",基本情報入力シート!C580)</f>
        <v/>
      </c>
      <c r="C541" s="750"/>
      <c r="D541" s="750"/>
      <c r="E541" s="750"/>
      <c r="F541" s="750"/>
      <c r="G541" s="750"/>
      <c r="H541" s="750"/>
      <c r="I541" s="761"/>
      <c r="J541" s="768" t="str">
        <f>IF(基本情報入力シート!M580="","",基本情報入力シート!M580)</f>
        <v/>
      </c>
      <c r="K541" s="768" t="str">
        <f>IF(基本情報入力シート!R580="","",基本情報入力シート!R580)</f>
        <v/>
      </c>
      <c r="L541" s="768" t="str">
        <f>IF(基本情報入力シート!W580="","",基本情報入力シート!W580)</f>
        <v/>
      </c>
      <c r="M541" s="785" t="str">
        <f>IF(基本情報入力シート!X580="","",基本情報入力シート!X580)</f>
        <v/>
      </c>
      <c r="N541" s="797" t="str">
        <f>IF(基本情報入力シート!Y580="","",基本情報入力シート!Y580)</f>
        <v/>
      </c>
      <c r="O541" s="931"/>
      <c r="P541" s="937"/>
      <c r="Q541" s="941"/>
      <c r="R541" s="948" t="str">
        <f>IFERROR(IF(OR('別紙様式3-2（４・５月）'!R543="",'別紙様式3-2（４・５月）'!Z543="ベア加算"),"",P541*VLOOKUP(N541,'【参考】数式用'!$AD$2:$AH$27,MATCH(O541,'【参考】数式用'!$K$4:$N$4,0)+1,0)),"")</f>
        <v/>
      </c>
      <c r="S541" s="951"/>
      <c r="T541" s="955"/>
      <c r="U541" s="960"/>
      <c r="V541" s="965" t="str">
        <f>IFERROR(IF(AND('別紙様式3-2（４・５月）'!O543="",O541&lt;&gt;""),P541,P541*VLOOKUP(AF541,'【参考】数式用4'!$DC$3:$DZ$106,MATCH(N541,'【参考】数式用4'!$DC$2:$DZ$2,0))),"")</f>
        <v/>
      </c>
      <c r="W541" s="972"/>
      <c r="X541" s="937"/>
      <c r="Y541" s="948" t="str">
        <f>IFERROR(IF(OR('別紙様式3-2（４・５月）'!R543="",'別紙様式3-2（４・５月）'!Z543="ベア加算"),"",X541*VLOOKUP(N541,'【参考】数式用'!$AD$2:$AH$27,MATCH(W541,'【参考】数式用'!$K$4:$N$4,0)+1,0)),"")</f>
        <v/>
      </c>
      <c r="Z541" s="948"/>
      <c r="AA541" s="951"/>
      <c r="AB541" s="955"/>
      <c r="AC541" s="996" t="str">
        <f>IFERROR(IF(AND('別紙様式3-2（４・５月）'!O543="",W541&lt;&gt;"",W541&lt;&gt;"―"),X541,X541*VLOOKUP(AG541,'【参考】数式用4'!$DC$3:$DZ$106,MATCH(N541,'【参考】数式用4'!$DC$2:$DZ$2,0))),"")</f>
        <v/>
      </c>
      <c r="AD541" s="998" t="str">
        <f t="shared" si="16"/>
        <v/>
      </c>
      <c r="AE541" s="884" t="str">
        <f t="shared" si="17"/>
        <v/>
      </c>
      <c r="AF541" s="999" t="str">
        <f>IF(O541="","",'別紙様式3-2（４・５月）'!O543&amp;'別紙様式3-2（４・５月）'!P543&amp;'別紙様式3-2（４・５月）'!Q543&amp;"から"&amp;O541)</f>
        <v/>
      </c>
      <c r="AG541" s="999" t="str">
        <f>IF(OR(W541="",W541="―"),"",'別紙様式3-2（４・５月）'!O543&amp;'別紙様式3-2（４・５月）'!P543&amp;'別紙様式3-2（４・５月）'!Q543&amp;"から"&amp;W541)</f>
        <v/>
      </c>
    </row>
    <row r="542" spans="1:33" ht="24.9" customHeight="1">
      <c r="A542" s="894">
        <v>529</v>
      </c>
      <c r="B542" s="742" t="str">
        <f>IF(基本情報入力シート!C581="","",基本情報入力シート!C581)</f>
        <v/>
      </c>
      <c r="C542" s="750"/>
      <c r="D542" s="750"/>
      <c r="E542" s="750"/>
      <c r="F542" s="750"/>
      <c r="G542" s="750"/>
      <c r="H542" s="750"/>
      <c r="I542" s="761"/>
      <c r="J542" s="768" t="str">
        <f>IF(基本情報入力シート!M581="","",基本情報入力シート!M581)</f>
        <v/>
      </c>
      <c r="K542" s="768" t="str">
        <f>IF(基本情報入力シート!R581="","",基本情報入力シート!R581)</f>
        <v/>
      </c>
      <c r="L542" s="768" t="str">
        <f>IF(基本情報入力シート!W581="","",基本情報入力シート!W581)</f>
        <v/>
      </c>
      <c r="M542" s="785" t="str">
        <f>IF(基本情報入力シート!X581="","",基本情報入力シート!X581)</f>
        <v/>
      </c>
      <c r="N542" s="797" t="str">
        <f>IF(基本情報入力シート!Y581="","",基本情報入力シート!Y581)</f>
        <v/>
      </c>
      <c r="O542" s="931"/>
      <c r="P542" s="937"/>
      <c r="Q542" s="941"/>
      <c r="R542" s="948" t="str">
        <f>IFERROR(IF(OR('別紙様式3-2（４・５月）'!R544="",'別紙様式3-2（４・５月）'!Z544="ベア加算"),"",P542*VLOOKUP(N542,'【参考】数式用'!$AD$2:$AH$27,MATCH(O542,'【参考】数式用'!$K$4:$N$4,0)+1,0)),"")</f>
        <v/>
      </c>
      <c r="S542" s="951"/>
      <c r="T542" s="955"/>
      <c r="U542" s="960"/>
      <c r="V542" s="965" t="str">
        <f>IFERROR(IF(AND('別紙様式3-2（４・５月）'!O544="",O542&lt;&gt;""),P542,P542*VLOOKUP(AF542,'【参考】数式用4'!$DC$3:$DZ$106,MATCH(N542,'【参考】数式用4'!$DC$2:$DZ$2,0))),"")</f>
        <v/>
      </c>
      <c r="W542" s="972"/>
      <c r="X542" s="937"/>
      <c r="Y542" s="948" t="str">
        <f>IFERROR(IF(OR('別紙様式3-2（４・５月）'!R544="",'別紙様式3-2（４・５月）'!Z544="ベア加算"),"",X542*VLOOKUP(N542,'【参考】数式用'!$AD$2:$AH$27,MATCH(W542,'【参考】数式用'!$K$4:$N$4,0)+1,0)),"")</f>
        <v/>
      </c>
      <c r="Z542" s="948"/>
      <c r="AA542" s="951"/>
      <c r="AB542" s="955"/>
      <c r="AC542" s="996" t="str">
        <f>IFERROR(IF(AND('別紙様式3-2（４・５月）'!O544="",W542&lt;&gt;"",W542&lt;&gt;"―"),X542,X542*VLOOKUP(AG542,'【参考】数式用4'!$DC$3:$DZ$106,MATCH(N542,'【参考】数式用4'!$DC$2:$DZ$2,0))),"")</f>
        <v/>
      </c>
      <c r="AD542" s="998" t="str">
        <f t="shared" si="16"/>
        <v/>
      </c>
      <c r="AE542" s="884" t="str">
        <f t="shared" si="17"/>
        <v/>
      </c>
      <c r="AF542" s="999" t="str">
        <f>IF(O542="","",'別紙様式3-2（４・５月）'!O544&amp;'別紙様式3-2（４・５月）'!P544&amp;'別紙様式3-2（４・５月）'!Q544&amp;"から"&amp;O542)</f>
        <v/>
      </c>
      <c r="AG542" s="999" t="str">
        <f>IF(OR(W542="",W542="―"),"",'別紙様式3-2（４・５月）'!O544&amp;'別紙様式3-2（４・５月）'!P544&amp;'別紙様式3-2（４・５月）'!Q544&amp;"から"&amp;W542)</f>
        <v/>
      </c>
    </row>
    <row r="543" spans="1:33" ht="24.9" customHeight="1">
      <c r="A543" s="894">
        <v>530</v>
      </c>
      <c r="B543" s="742" t="str">
        <f>IF(基本情報入力シート!C582="","",基本情報入力シート!C582)</f>
        <v/>
      </c>
      <c r="C543" s="750"/>
      <c r="D543" s="750"/>
      <c r="E543" s="750"/>
      <c r="F543" s="750"/>
      <c r="G543" s="750"/>
      <c r="H543" s="750"/>
      <c r="I543" s="761"/>
      <c r="J543" s="768" t="str">
        <f>IF(基本情報入力シート!M582="","",基本情報入力シート!M582)</f>
        <v/>
      </c>
      <c r="K543" s="768" t="str">
        <f>IF(基本情報入力シート!R582="","",基本情報入力シート!R582)</f>
        <v/>
      </c>
      <c r="L543" s="768" t="str">
        <f>IF(基本情報入力シート!W582="","",基本情報入力シート!W582)</f>
        <v/>
      </c>
      <c r="M543" s="785" t="str">
        <f>IF(基本情報入力シート!X582="","",基本情報入力シート!X582)</f>
        <v/>
      </c>
      <c r="N543" s="797" t="str">
        <f>IF(基本情報入力シート!Y582="","",基本情報入力シート!Y582)</f>
        <v/>
      </c>
      <c r="O543" s="931"/>
      <c r="P543" s="937"/>
      <c r="Q543" s="941"/>
      <c r="R543" s="948" t="str">
        <f>IFERROR(IF(OR('別紙様式3-2（４・５月）'!R545="",'別紙様式3-2（４・５月）'!Z545="ベア加算"),"",P543*VLOOKUP(N543,'【参考】数式用'!$AD$2:$AH$27,MATCH(O543,'【参考】数式用'!$K$4:$N$4,0)+1,0)),"")</f>
        <v/>
      </c>
      <c r="S543" s="951"/>
      <c r="T543" s="955"/>
      <c r="U543" s="960"/>
      <c r="V543" s="965" t="str">
        <f>IFERROR(IF(AND('別紙様式3-2（４・５月）'!O545="",O543&lt;&gt;""),P543,P543*VLOOKUP(AF543,'【参考】数式用4'!$DC$3:$DZ$106,MATCH(N543,'【参考】数式用4'!$DC$2:$DZ$2,0))),"")</f>
        <v/>
      </c>
      <c r="W543" s="972"/>
      <c r="X543" s="937"/>
      <c r="Y543" s="948" t="str">
        <f>IFERROR(IF(OR('別紙様式3-2（４・５月）'!R545="",'別紙様式3-2（４・５月）'!Z545="ベア加算"),"",X543*VLOOKUP(N543,'【参考】数式用'!$AD$2:$AH$27,MATCH(W543,'【参考】数式用'!$K$4:$N$4,0)+1,0)),"")</f>
        <v/>
      </c>
      <c r="Z543" s="948"/>
      <c r="AA543" s="951"/>
      <c r="AB543" s="955"/>
      <c r="AC543" s="996" t="str">
        <f>IFERROR(IF(AND('別紙様式3-2（４・５月）'!O545="",W543&lt;&gt;"",W543&lt;&gt;"―"),X543,X543*VLOOKUP(AG543,'【参考】数式用4'!$DC$3:$DZ$106,MATCH(N543,'【参考】数式用4'!$DC$2:$DZ$2,0))),"")</f>
        <v/>
      </c>
      <c r="AD543" s="998" t="str">
        <f t="shared" si="16"/>
        <v/>
      </c>
      <c r="AE543" s="884" t="str">
        <f t="shared" si="17"/>
        <v/>
      </c>
      <c r="AF543" s="999" t="str">
        <f>IF(O543="","",'別紙様式3-2（４・５月）'!O545&amp;'別紙様式3-2（４・５月）'!P545&amp;'別紙様式3-2（４・５月）'!Q545&amp;"から"&amp;O543)</f>
        <v/>
      </c>
      <c r="AG543" s="999" t="str">
        <f>IF(OR(W543="",W543="―"),"",'別紙様式3-2（４・５月）'!O545&amp;'別紙様式3-2（４・５月）'!P545&amp;'別紙様式3-2（４・５月）'!Q545&amp;"から"&amp;W543)</f>
        <v/>
      </c>
    </row>
    <row r="544" spans="1:33" ht="24.9" customHeight="1">
      <c r="A544" s="894">
        <v>531</v>
      </c>
      <c r="B544" s="742" t="str">
        <f>IF(基本情報入力シート!C583="","",基本情報入力シート!C583)</f>
        <v/>
      </c>
      <c r="C544" s="750"/>
      <c r="D544" s="750"/>
      <c r="E544" s="750"/>
      <c r="F544" s="750"/>
      <c r="G544" s="750"/>
      <c r="H544" s="750"/>
      <c r="I544" s="761"/>
      <c r="J544" s="768" t="str">
        <f>IF(基本情報入力シート!M583="","",基本情報入力シート!M583)</f>
        <v/>
      </c>
      <c r="K544" s="768" t="str">
        <f>IF(基本情報入力シート!R583="","",基本情報入力シート!R583)</f>
        <v/>
      </c>
      <c r="L544" s="768" t="str">
        <f>IF(基本情報入力シート!W583="","",基本情報入力シート!W583)</f>
        <v/>
      </c>
      <c r="M544" s="785" t="str">
        <f>IF(基本情報入力シート!X583="","",基本情報入力シート!X583)</f>
        <v/>
      </c>
      <c r="N544" s="797" t="str">
        <f>IF(基本情報入力シート!Y583="","",基本情報入力シート!Y583)</f>
        <v/>
      </c>
      <c r="O544" s="931"/>
      <c r="P544" s="937"/>
      <c r="Q544" s="941"/>
      <c r="R544" s="948" t="str">
        <f>IFERROR(IF(OR('別紙様式3-2（４・５月）'!R546="",'別紙様式3-2（４・５月）'!Z546="ベア加算"),"",P544*VLOOKUP(N544,'【参考】数式用'!$AD$2:$AH$27,MATCH(O544,'【参考】数式用'!$K$4:$N$4,0)+1,0)),"")</f>
        <v/>
      </c>
      <c r="S544" s="951"/>
      <c r="T544" s="955"/>
      <c r="U544" s="960"/>
      <c r="V544" s="965" t="str">
        <f>IFERROR(IF(AND('別紙様式3-2（４・５月）'!O546="",O544&lt;&gt;""),P544,P544*VLOOKUP(AF544,'【参考】数式用4'!$DC$3:$DZ$106,MATCH(N544,'【参考】数式用4'!$DC$2:$DZ$2,0))),"")</f>
        <v/>
      </c>
      <c r="W544" s="972"/>
      <c r="X544" s="937"/>
      <c r="Y544" s="948" t="str">
        <f>IFERROR(IF(OR('別紙様式3-2（４・５月）'!R546="",'別紙様式3-2（４・５月）'!Z546="ベア加算"),"",X544*VLOOKUP(N544,'【参考】数式用'!$AD$2:$AH$27,MATCH(W544,'【参考】数式用'!$K$4:$N$4,0)+1,0)),"")</f>
        <v/>
      </c>
      <c r="Z544" s="948"/>
      <c r="AA544" s="951"/>
      <c r="AB544" s="955"/>
      <c r="AC544" s="996" t="str">
        <f>IFERROR(IF(AND('別紙様式3-2（４・５月）'!O546="",W544&lt;&gt;"",W544&lt;&gt;"―"),X544,X544*VLOOKUP(AG544,'【参考】数式用4'!$DC$3:$DZ$106,MATCH(N544,'【参考】数式用4'!$DC$2:$DZ$2,0))),"")</f>
        <v/>
      </c>
      <c r="AD544" s="998" t="str">
        <f t="shared" si="16"/>
        <v/>
      </c>
      <c r="AE544" s="884" t="str">
        <f t="shared" si="17"/>
        <v/>
      </c>
      <c r="AF544" s="999" t="str">
        <f>IF(O544="","",'別紙様式3-2（４・５月）'!O546&amp;'別紙様式3-2（４・５月）'!P546&amp;'別紙様式3-2（４・５月）'!Q546&amp;"から"&amp;O544)</f>
        <v/>
      </c>
      <c r="AG544" s="999" t="str">
        <f>IF(OR(W544="",W544="―"),"",'別紙様式3-2（４・５月）'!O546&amp;'別紙様式3-2（４・５月）'!P546&amp;'別紙様式3-2（４・５月）'!Q546&amp;"から"&amp;W544)</f>
        <v/>
      </c>
    </row>
    <row r="545" spans="1:33" ht="24.9" customHeight="1">
      <c r="A545" s="894">
        <v>532</v>
      </c>
      <c r="B545" s="742" t="str">
        <f>IF(基本情報入力シート!C584="","",基本情報入力シート!C584)</f>
        <v/>
      </c>
      <c r="C545" s="750"/>
      <c r="D545" s="750"/>
      <c r="E545" s="750"/>
      <c r="F545" s="750"/>
      <c r="G545" s="750"/>
      <c r="H545" s="750"/>
      <c r="I545" s="761"/>
      <c r="J545" s="768" t="str">
        <f>IF(基本情報入力シート!M584="","",基本情報入力シート!M584)</f>
        <v/>
      </c>
      <c r="K545" s="768" t="str">
        <f>IF(基本情報入力シート!R584="","",基本情報入力シート!R584)</f>
        <v/>
      </c>
      <c r="L545" s="768" t="str">
        <f>IF(基本情報入力シート!W584="","",基本情報入力シート!W584)</f>
        <v/>
      </c>
      <c r="M545" s="785" t="str">
        <f>IF(基本情報入力シート!X584="","",基本情報入力シート!X584)</f>
        <v/>
      </c>
      <c r="N545" s="797" t="str">
        <f>IF(基本情報入力シート!Y584="","",基本情報入力シート!Y584)</f>
        <v/>
      </c>
      <c r="O545" s="931"/>
      <c r="P545" s="937"/>
      <c r="Q545" s="941"/>
      <c r="R545" s="948" t="str">
        <f>IFERROR(IF(OR('別紙様式3-2（４・５月）'!R547="",'別紙様式3-2（４・５月）'!Z547="ベア加算"),"",P545*VLOOKUP(N545,'【参考】数式用'!$AD$2:$AH$27,MATCH(O545,'【参考】数式用'!$K$4:$N$4,0)+1,0)),"")</f>
        <v/>
      </c>
      <c r="S545" s="951"/>
      <c r="T545" s="955"/>
      <c r="U545" s="960"/>
      <c r="V545" s="965" t="str">
        <f>IFERROR(IF(AND('別紙様式3-2（４・５月）'!O547="",O545&lt;&gt;""),P545,P545*VLOOKUP(AF545,'【参考】数式用4'!$DC$3:$DZ$106,MATCH(N545,'【参考】数式用4'!$DC$2:$DZ$2,0))),"")</f>
        <v/>
      </c>
      <c r="W545" s="972"/>
      <c r="X545" s="937"/>
      <c r="Y545" s="948" t="str">
        <f>IFERROR(IF(OR('別紙様式3-2（４・５月）'!R547="",'別紙様式3-2（４・５月）'!Z547="ベア加算"),"",X545*VLOOKUP(N545,'【参考】数式用'!$AD$2:$AH$27,MATCH(W545,'【参考】数式用'!$K$4:$N$4,0)+1,0)),"")</f>
        <v/>
      </c>
      <c r="Z545" s="948"/>
      <c r="AA545" s="951"/>
      <c r="AB545" s="955"/>
      <c r="AC545" s="996" t="str">
        <f>IFERROR(IF(AND('別紙様式3-2（４・５月）'!O547="",W545&lt;&gt;"",W545&lt;&gt;"―"),X545,X545*VLOOKUP(AG545,'【参考】数式用4'!$DC$3:$DZ$106,MATCH(N545,'【参考】数式用4'!$DC$2:$DZ$2,0))),"")</f>
        <v/>
      </c>
      <c r="AD545" s="998" t="str">
        <f t="shared" si="16"/>
        <v/>
      </c>
      <c r="AE545" s="884" t="str">
        <f t="shared" si="17"/>
        <v/>
      </c>
      <c r="AF545" s="999" t="str">
        <f>IF(O545="","",'別紙様式3-2（４・５月）'!O547&amp;'別紙様式3-2（４・５月）'!P547&amp;'別紙様式3-2（４・５月）'!Q547&amp;"から"&amp;O545)</f>
        <v/>
      </c>
      <c r="AG545" s="999" t="str">
        <f>IF(OR(W545="",W545="―"),"",'別紙様式3-2（４・５月）'!O547&amp;'別紙様式3-2（４・５月）'!P547&amp;'別紙様式3-2（４・５月）'!Q547&amp;"から"&amp;W545)</f>
        <v/>
      </c>
    </row>
    <row r="546" spans="1:33" ht="24.9" customHeight="1">
      <c r="A546" s="894">
        <v>533</v>
      </c>
      <c r="B546" s="742" t="str">
        <f>IF(基本情報入力シート!C585="","",基本情報入力シート!C585)</f>
        <v/>
      </c>
      <c r="C546" s="750"/>
      <c r="D546" s="750"/>
      <c r="E546" s="750"/>
      <c r="F546" s="750"/>
      <c r="G546" s="750"/>
      <c r="H546" s="750"/>
      <c r="I546" s="761"/>
      <c r="J546" s="768" t="str">
        <f>IF(基本情報入力シート!M585="","",基本情報入力シート!M585)</f>
        <v/>
      </c>
      <c r="K546" s="768" t="str">
        <f>IF(基本情報入力シート!R585="","",基本情報入力シート!R585)</f>
        <v/>
      </c>
      <c r="L546" s="768" t="str">
        <f>IF(基本情報入力シート!W585="","",基本情報入力シート!W585)</f>
        <v/>
      </c>
      <c r="M546" s="785" t="str">
        <f>IF(基本情報入力シート!X585="","",基本情報入力シート!X585)</f>
        <v/>
      </c>
      <c r="N546" s="797" t="str">
        <f>IF(基本情報入力シート!Y585="","",基本情報入力シート!Y585)</f>
        <v/>
      </c>
      <c r="O546" s="931"/>
      <c r="P546" s="937"/>
      <c r="Q546" s="941"/>
      <c r="R546" s="948" t="str">
        <f>IFERROR(IF(OR('別紙様式3-2（４・５月）'!R548="",'別紙様式3-2（４・５月）'!Z548="ベア加算"),"",P546*VLOOKUP(N546,'【参考】数式用'!$AD$2:$AH$27,MATCH(O546,'【参考】数式用'!$K$4:$N$4,0)+1,0)),"")</f>
        <v/>
      </c>
      <c r="S546" s="951"/>
      <c r="T546" s="955"/>
      <c r="U546" s="960"/>
      <c r="V546" s="965" t="str">
        <f>IFERROR(IF(AND('別紙様式3-2（４・５月）'!O548="",O546&lt;&gt;""),P546,P546*VLOOKUP(AF546,'【参考】数式用4'!$DC$3:$DZ$106,MATCH(N546,'【参考】数式用4'!$DC$2:$DZ$2,0))),"")</f>
        <v/>
      </c>
      <c r="W546" s="972"/>
      <c r="X546" s="937"/>
      <c r="Y546" s="948" t="str">
        <f>IFERROR(IF(OR('別紙様式3-2（４・５月）'!R548="",'別紙様式3-2（４・５月）'!Z548="ベア加算"),"",X546*VLOOKUP(N546,'【参考】数式用'!$AD$2:$AH$27,MATCH(W546,'【参考】数式用'!$K$4:$N$4,0)+1,0)),"")</f>
        <v/>
      </c>
      <c r="Z546" s="948"/>
      <c r="AA546" s="951"/>
      <c r="AB546" s="955"/>
      <c r="AC546" s="996" t="str">
        <f>IFERROR(IF(AND('別紙様式3-2（４・５月）'!O548="",W546&lt;&gt;"",W546&lt;&gt;"―"),X546,X546*VLOOKUP(AG546,'【参考】数式用4'!$DC$3:$DZ$106,MATCH(N546,'【参考】数式用4'!$DC$2:$DZ$2,0))),"")</f>
        <v/>
      </c>
      <c r="AD546" s="998" t="str">
        <f t="shared" si="16"/>
        <v/>
      </c>
      <c r="AE546" s="884" t="str">
        <f t="shared" si="17"/>
        <v/>
      </c>
      <c r="AF546" s="999" t="str">
        <f>IF(O546="","",'別紙様式3-2（４・５月）'!O548&amp;'別紙様式3-2（４・５月）'!P548&amp;'別紙様式3-2（４・５月）'!Q548&amp;"から"&amp;O546)</f>
        <v/>
      </c>
      <c r="AG546" s="999" t="str">
        <f>IF(OR(W546="",W546="―"),"",'別紙様式3-2（４・５月）'!O548&amp;'別紙様式3-2（４・５月）'!P548&amp;'別紙様式3-2（４・５月）'!Q548&amp;"から"&amp;W546)</f>
        <v/>
      </c>
    </row>
    <row r="547" spans="1:33" ht="24.9" customHeight="1">
      <c r="A547" s="894">
        <v>534</v>
      </c>
      <c r="B547" s="742" t="str">
        <f>IF(基本情報入力シート!C586="","",基本情報入力シート!C586)</f>
        <v/>
      </c>
      <c r="C547" s="750"/>
      <c r="D547" s="750"/>
      <c r="E547" s="750"/>
      <c r="F547" s="750"/>
      <c r="G547" s="750"/>
      <c r="H547" s="750"/>
      <c r="I547" s="761"/>
      <c r="J547" s="768" t="str">
        <f>IF(基本情報入力シート!M586="","",基本情報入力シート!M586)</f>
        <v/>
      </c>
      <c r="K547" s="768" t="str">
        <f>IF(基本情報入力シート!R586="","",基本情報入力シート!R586)</f>
        <v/>
      </c>
      <c r="L547" s="768" t="str">
        <f>IF(基本情報入力シート!W586="","",基本情報入力シート!W586)</f>
        <v/>
      </c>
      <c r="M547" s="785" t="str">
        <f>IF(基本情報入力シート!X586="","",基本情報入力シート!X586)</f>
        <v/>
      </c>
      <c r="N547" s="797" t="str">
        <f>IF(基本情報入力シート!Y586="","",基本情報入力シート!Y586)</f>
        <v/>
      </c>
      <c r="O547" s="931"/>
      <c r="P547" s="937"/>
      <c r="Q547" s="941"/>
      <c r="R547" s="948" t="str">
        <f>IFERROR(IF(OR('別紙様式3-2（４・５月）'!R549="",'別紙様式3-2（４・５月）'!Z549="ベア加算"),"",P547*VLOOKUP(N547,'【参考】数式用'!$AD$2:$AH$27,MATCH(O547,'【参考】数式用'!$K$4:$N$4,0)+1,0)),"")</f>
        <v/>
      </c>
      <c r="S547" s="951"/>
      <c r="T547" s="955"/>
      <c r="U547" s="960"/>
      <c r="V547" s="965" t="str">
        <f>IFERROR(IF(AND('別紙様式3-2（４・５月）'!O549="",O547&lt;&gt;""),P547,P547*VLOOKUP(AF547,'【参考】数式用4'!$DC$3:$DZ$106,MATCH(N547,'【参考】数式用4'!$DC$2:$DZ$2,0))),"")</f>
        <v/>
      </c>
      <c r="W547" s="972"/>
      <c r="X547" s="937"/>
      <c r="Y547" s="948" t="str">
        <f>IFERROR(IF(OR('別紙様式3-2（４・５月）'!R549="",'別紙様式3-2（４・５月）'!Z549="ベア加算"),"",X547*VLOOKUP(N547,'【参考】数式用'!$AD$2:$AH$27,MATCH(W547,'【参考】数式用'!$K$4:$N$4,0)+1,0)),"")</f>
        <v/>
      </c>
      <c r="Z547" s="948"/>
      <c r="AA547" s="951"/>
      <c r="AB547" s="955"/>
      <c r="AC547" s="996" t="str">
        <f>IFERROR(IF(AND('別紙様式3-2（４・５月）'!O549="",W547&lt;&gt;"",W547&lt;&gt;"―"),X547,X547*VLOOKUP(AG547,'【参考】数式用4'!$DC$3:$DZ$106,MATCH(N547,'【参考】数式用4'!$DC$2:$DZ$2,0))),"")</f>
        <v/>
      </c>
      <c r="AD547" s="998" t="str">
        <f t="shared" si="16"/>
        <v/>
      </c>
      <c r="AE547" s="884" t="str">
        <f t="shared" si="17"/>
        <v/>
      </c>
      <c r="AF547" s="999" t="str">
        <f>IF(O547="","",'別紙様式3-2（４・５月）'!O549&amp;'別紙様式3-2（４・５月）'!P549&amp;'別紙様式3-2（４・５月）'!Q549&amp;"から"&amp;O547)</f>
        <v/>
      </c>
      <c r="AG547" s="999" t="str">
        <f>IF(OR(W547="",W547="―"),"",'別紙様式3-2（４・５月）'!O549&amp;'別紙様式3-2（４・５月）'!P549&amp;'別紙様式3-2（４・５月）'!Q549&amp;"から"&amp;W547)</f>
        <v/>
      </c>
    </row>
    <row r="548" spans="1:33" ht="24.9" customHeight="1">
      <c r="A548" s="894">
        <v>535</v>
      </c>
      <c r="B548" s="742" t="str">
        <f>IF(基本情報入力シート!C587="","",基本情報入力シート!C587)</f>
        <v/>
      </c>
      <c r="C548" s="750"/>
      <c r="D548" s="750"/>
      <c r="E548" s="750"/>
      <c r="F548" s="750"/>
      <c r="G548" s="750"/>
      <c r="H548" s="750"/>
      <c r="I548" s="761"/>
      <c r="J548" s="768" t="str">
        <f>IF(基本情報入力シート!M587="","",基本情報入力シート!M587)</f>
        <v/>
      </c>
      <c r="K548" s="768" t="str">
        <f>IF(基本情報入力シート!R587="","",基本情報入力シート!R587)</f>
        <v/>
      </c>
      <c r="L548" s="768" t="str">
        <f>IF(基本情報入力シート!W587="","",基本情報入力シート!W587)</f>
        <v/>
      </c>
      <c r="M548" s="785" t="str">
        <f>IF(基本情報入力シート!X587="","",基本情報入力シート!X587)</f>
        <v/>
      </c>
      <c r="N548" s="797" t="str">
        <f>IF(基本情報入力シート!Y587="","",基本情報入力シート!Y587)</f>
        <v/>
      </c>
      <c r="O548" s="931"/>
      <c r="P548" s="937"/>
      <c r="Q548" s="941"/>
      <c r="R548" s="948" t="str">
        <f>IFERROR(IF(OR('別紙様式3-2（４・５月）'!R550="",'別紙様式3-2（４・５月）'!Z550="ベア加算"),"",P548*VLOOKUP(N548,'【参考】数式用'!$AD$2:$AH$27,MATCH(O548,'【参考】数式用'!$K$4:$N$4,0)+1,0)),"")</f>
        <v/>
      </c>
      <c r="S548" s="951"/>
      <c r="T548" s="955"/>
      <c r="U548" s="960"/>
      <c r="V548" s="965" t="str">
        <f>IFERROR(IF(AND('別紙様式3-2（４・５月）'!O550="",O548&lt;&gt;""),P548,P548*VLOOKUP(AF548,'【参考】数式用4'!$DC$3:$DZ$106,MATCH(N548,'【参考】数式用4'!$DC$2:$DZ$2,0))),"")</f>
        <v/>
      </c>
      <c r="W548" s="972"/>
      <c r="X548" s="937"/>
      <c r="Y548" s="948" t="str">
        <f>IFERROR(IF(OR('別紙様式3-2（４・５月）'!R550="",'別紙様式3-2（４・５月）'!Z550="ベア加算"),"",X548*VLOOKUP(N548,'【参考】数式用'!$AD$2:$AH$27,MATCH(W548,'【参考】数式用'!$K$4:$N$4,0)+1,0)),"")</f>
        <v/>
      </c>
      <c r="Z548" s="948"/>
      <c r="AA548" s="951"/>
      <c r="AB548" s="955"/>
      <c r="AC548" s="996" t="str">
        <f>IFERROR(IF(AND('別紙様式3-2（４・５月）'!O550="",W548&lt;&gt;"",W548&lt;&gt;"―"),X548,X548*VLOOKUP(AG548,'【参考】数式用4'!$DC$3:$DZ$106,MATCH(N548,'【参考】数式用4'!$DC$2:$DZ$2,0))),"")</f>
        <v/>
      </c>
      <c r="AD548" s="998" t="str">
        <f t="shared" si="16"/>
        <v/>
      </c>
      <c r="AE548" s="884" t="str">
        <f t="shared" si="17"/>
        <v/>
      </c>
      <c r="AF548" s="999" t="str">
        <f>IF(O548="","",'別紙様式3-2（４・５月）'!O550&amp;'別紙様式3-2（４・５月）'!P550&amp;'別紙様式3-2（４・５月）'!Q550&amp;"から"&amp;O548)</f>
        <v/>
      </c>
      <c r="AG548" s="999" t="str">
        <f>IF(OR(W548="",W548="―"),"",'別紙様式3-2（４・５月）'!O550&amp;'別紙様式3-2（４・５月）'!P550&amp;'別紙様式3-2（４・５月）'!Q550&amp;"から"&amp;W548)</f>
        <v/>
      </c>
    </row>
    <row r="549" spans="1:33" ht="24.9" customHeight="1">
      <c r="A549" s="894">
        <v>536</v>
      </c>
      <c r="B549" s="742" t="str">
        <f>IF(基本情報入力シート!C588="","",基本情報入力シート!C588)</f>
        <v/>
      </c>
      <c r="C549" s="750"/>
      <c r="D549" s="750"/>
      <c r="E549" s="750"/>
      <c r="F549" s="750"/>
      <c r="G549" s="750"/>
      <c r="H549" s="750"/>
      <c r="I549" s="761"/>
      <c r="J549" s="768" t="str">
        <f>IF(基本情報入力シート!M588="","",基本情報入力シート!M588)</f>
        <v/>
      </c>
      <c r="K549" s="768" t="str">
        <f>IF(基本情報入力シート!R588="","",基本情報入力シート!R588)</f>
        <v/>
      </c>
      <c r="L549" s="768" t="str">
        <f>IF(基本情報入力シート!W588="","",基本情報入力シート!W588)</f>
        <v/>
      </c>
      <c r="M549" s="785" t="str">
        <f>IF(基本情報入力シート!X588="","",基本情報入力シート!X588)</f>
        <v/>
      </c>
      <c r="N549" s="797" t="str">
        <f>IF(基本情報入力シート!Y588="","",基本情報入力シート!Y588)</f>
        <v/>
      </c>
      <c r="O549" s="931"/>
      <c r="P549" s="937"/>
      <c r="Q549" s="941"/>
      <c r="R549" s="948" t="str">
        <f>IFERROR(IF(OR('別紙様式3-2（４・５月）'!R551="",'別紙様式3-2（４・５月）'!Z551="ベア加算"),"",P549*VLOOKUP(N549,'【参考】数式用'!$AD$2:$AH$27,MATCH(O549,'【参考】数式用'!$K$4:$N$4,0)+1,0)),"")</f>
        <v/>
      </c>
      <c r="S549" s="951"/>
      <c r="T549" s="955"/>
      <c r="U549" s="960"/>
      <c r="V549" s="965" t="str">
        <f>IFERROR(IF(AND('別紙様式3-2（４・５月）'!O551="",O549&lt;&gt;""),P549,P549*VLOOKUP(AF549,'【参考】数式用4'!$DC$3:$DZ$106,MATCH(N549,'【参考】数式用4'!$DC$2:$DZ$2,0))),"")</f>
        <v/>
      </c>
      <c r="W549" s="972"/>
      <c r="X549" s="937"/>
      <c r="Y549" s="948" t="str">
        <f>IFERROR(IF(OR('別紙様式3-2（４・５月）'!R551="",'別紙様式3-2（４・５月）'!Z551="ベア加算"),"",X549*VLOOKUP(N549,'【参考】数式用'!$AD$2:$AH$27,MATCH(W549,'【参考】数式用'!$K$4:$N$4,0)+1,0)),"")</f>
        <v/>
      </c>
      <c r="Z549" s="948"/>
      <c r="AA549" s="951"/>
      <c r="AB549" s="955"/>
      <c r="AC549" s="996" t="str">
        <f>IFERROR(IF(AND('別紙様式3-2（４・５月）'!O551="",W549&lt;&gt;"",W549&lt;&gt;"―"),X549,X549*VLOOKUP(AG549,'【参考】数式用4'!$DC$3:$DZ$106,MATCH(N549,'【参考】数式用4'!$DC$2:$DZ$2,0))),"")</f>
        <v/>
      </c>
      <c r="AD549" s="998" t="str">
        <f t="shared" si="16"/>
        <v/>
      </c>
      <c r="AE549" s="884" t="str">
        <f t="shared" si="17"/>
        <v/>
      </c>
      <c r="AF549" s="999" t="str">
        <f>IF(O549="","",'別紙様式3-2（４・５月）'!O551&amp;'別紙様式3-2（４・５月）'!P551&amp;'別紙様式3-2（４・５月）'!Q551&amp;"から"&amp;O549)</f>
        <v/>
      </c>
      <c r="AG549" s="999" t="str">
        <f>IF(OR(W549="",W549="―"),"",'別紙様式3-2（４・５月）'!O551&amp;'別紙様式3-2（４・５月）'!P551&amp;'別紙様式3-2（４・５月）'!Q551&amp;"から"&amp;W549)</f>
        <v/>
      </c>
    </row>
    <row r="550" spans="1:33" ht="24.9" customHeight="1">
      <c r="A550" s="894">
        <v>537</v>
      </c>
      <c r="B550" s="742" t="str">
        <f>IF(基本情報入力シート!C589="","",基本情報入力シート!C589)</f>
        <v/>
      </c>
      <c r="C550" s="750"/>
      <c r="D550" s="750"/>
      <c r="E550" s="750"/>
      <c r="F550" s="750"/>
      <c r="G550" s="750"/>
      <c r="H550" s="750"/>
      <c r="I550" s="761"/>
      <c r="J550" s="768" t="str">
        <f>IF(基本情報入力シート!M589="","",基本情報入力シート!M589)</f>
        <v/>
      </c>
      <c r="K550" s="768" t="str">
        <f>IF(基本情報入力シート!R589="","",基本情報入力シート!R589)</f>
        <v/>
      </c>
      <c r="L550" s="768" t="str">
        <f>IF(基本情報入力シート!W589="","",基本情報入力シート!W589)</f>
        <v/>
      </c>
      <c r="M550" s="785" t="str">
        <f>IF(基本情報入力シート!X589="","",基本情報入力シート!X589)</f>
        <v/>
      </c>
      <c r="N550" s="797" t="str">
        <f>IF(基本情報入力シート!Y589="","",基本情報入力シート!Y589)</f>
        <v/>
      </c>
      <c r="O550" s="931"/>
      <c r="P550" s="937"/>
      <c r="Q550" s="941"/>
      <c r="R550" s="948" t="str">
        <f>IFERROR(IF(OR('別紙様式3-2（４・５月）'!R552="",'別紙様式3-2（４・５月）'!Z552="ベア加算"),"",P550*VLOOKUP(N550,'【参考】数式用'!$AD$2:$AH$27,MATCH(O550,'【参考】数式用'!$K$4:$N$4,0)+1,0)),"")</f>
        <v/>
      </c>
      <c r="S550" s="951"/>
      <c r="T550" s="955"/>
      <c r="U550" s="960"/>
      <c r="V550" s="965" t="str">
        <f>IFERROR(IF(AND('別紙様式3-2（４・５月）'!O552="",O550&lt;&gt;""),P550,P550*VLOOKUP(AF550,'【参考】数式用4'!$DC$3:$DZ$106,MATCH(N550,'【参考】数式用4'!$DC$2:$DZ$2,0))),"")</f>
        <v/>
      </c>
      <c r="W550" s="972"/>
      <c r="X550" s="937"/>
      <c r="Y550" s="948" t="str">
        <f>IFERROR(IF(OR('別紙様式3-2（４・５月）'!R552="",'別紙様式3-2（４・５月）'!Z552="ベア加算"),"",X550*VLOOKUP(N550,'【参考】数式用'!$AD$2:$AH$27,MATCH(W550,'【参考】数式用'!$K$4:$N$4,0)+1,0)),"")</f>
        <v/>
      </c>
      <c r="Z550" s="948"/>
      <c r="AA550" s="951"/>
      <c r="AB550" s="955"/>
      <c r="AC550" s="996" t="str">
        <f>IFERROR(IF(AND('別紙様式3-2（４・５月）'!O552="",W550&lt;&gt;"",W550&lt;&gt;"―"),X550,X550*VLOOKUP(AG550,'【参考】数式用4'!$DC$3:$DZ$106,MATCH(N550,'【参考】数式用4'!$DC$2:$DZ$2,0))),"")</f>
        <v/>
      </c>
      <c r="AD550" s="998" t="str">
        <f t="shared" si="16"/>
        <v/>
      </c>
      <c r="AE550" s="884" t="str">
        <f t="shared" si="17"/>
        <v/>
      </c>
      <c r="AF550" s="999" t="str">
        <f>IF(O550="","",'別紙様式3-2（４・５月）'!O552&amp;'別紙様式3-2（４・５月）'!P552&amp;'別紙様式3-2（４・５月）'!Q552&amp;"から"&amp;O550)</f>
        <v/>
      </c>
      <c r="AG550" s="999" t="str">
        <f>IF(OR(W550="",W550="―"),"",'別紙様式3-2（４・５月）'!O552&amp;'別紙様式3-2（４・５月）'!P552&amp;'別紙様式3-2（４・５月）'!Q552&amp;"から"&amp;W550)</f>
        <v/>
      </c>
    </row>
    <row r="551" spans="1:33" ht="24.9" customHeight="1">
      <c r="A551" s="894">
        <v>538</v>
      </c>
      <c r="B551" s="742" t="str">
        <f>IF(基本情報入力シート!C590="","",基本情報入力シート!C590)</f>
        <v/>
      </c>
      <c r="C551" s="750"/>
      <c r="D551" s="750"/>
      <c r="E551" s="750"/>
      <c r="F551" s="750"/>
      <c r="G551" s="750"/>
      <c r="H551" s="750"/>
      <c r="I551" s="761"/>
      <c r="J551" s="768" t="str">
        <f>IF(基本情報入力シート!M590="","",基本情報入力シート!M590)</f>
        <v/>
      </c>
      <c r="K551" s="768" t="str">
        <f>IF(基本情報入力シート!R590="","",基本情報入力シート!R590)</f>
        <v/>
      </c>
      <c r="L551" s="768" t="str">
        <f>IF(基本情報入力シート!W590="","",基本情報入力シート!W590)</f>
        <v/>
      </c>
      <c r="M551" s="785" t="str">
        <f>IF(基本情報入力シート!X590="","",基本情報入力シート!X590)</f>
        <v/>
      </c>
      <c r="N551" s="797" t="str">
        <f>IF(基本情報入力シート!Y590="","",基本情報入力シート!Y590)</f>
        <v/>
      </c>
      <c r="O551" s="931"/>
      <c r="P551" s="937"/>
      <c r="Q551" s="941"/>
      <c r="R551" s="948" t="str">
        <f>IFERROR(IF(OR('別紙様式3-2（４・５月）'!R553="",'別紙様式3-2（４・５月）'!Z553="ベア加算"),"",P551*VLOOKUP(N551,'【参考】数式用'!$AD$2:$AH$27,MATCH(O551,'【参考】数式用'!$K$4:$N$4,0)+1,0)),"")</f>
        <v/>
      </c>
      <c r="S551" s="951"/>
      <c r="T551" s="955"/>
      <c r="U551" s="960"/>
      <c r="V551" s="965" t="str">
        <f>IFERROR(IF(AND('別紙様式3-2（４・５月）'!O553="",O551&lt;&gt;""),P551,P551*VLOOKUP(AF551,'【参考】数式用4'!$DC$3:$DZ$106,MATCH(N551,'【参考】数式用4'!$DC$2:$DZ$2,0))),"")</f>
        <v/>
      </c>
      <c r="W551" s="972"/>
      <c r="X551" s="937"/>
      <c r="Y551" s="948" t="str">
        <f>IFERROR(IF(OR('別紙様式3-2（４・５月）'!R553="",'別紙様式3-2（４・５月）'!Z553="ベア加算"),"",X551*VLOOKUP(N551,'【参考】数式用'!$AD$2:$AH$27,MATCH(W551,'【参考】数式用'!$K$4:$N$4,0)+1,0)),"")</f>
        <v/>
      </c>
      <c r="Z551" s="948"/>
      <c r="AA551" s="951"/>
      <c r="AB551" s="955"/>
      <c r="AC551" s="996" t="str">
        <f>IFERROR(IF(AND('別紙様式3-2（４・５月）'!O553="",W551&lt;&gt;"",W551&lt;&gt;"―"),X551,X551*VLOOKUP(AG551,'【参考】数式用4'!$DC$3:$DZ$106,MATCH(N551,'【参考】数式用4'!$DC$2:$DZ$2,0))),"")</f>
        <v/>
      </c>
      <c r="AD551" s="998" t="str">
        <f t="shared" si="16"/>
        <v/>
      </c>
      <c r="AE551" s="884" t="str">
        <f t="shared" si="17"/>
        <v/>
      </c>
      <c r="AF551" s="999" t="str">
        <f>IF(O551="","",'別紙様式3-2（４・５月）'!O553&amp;'別紙様式3-2（４・５月）'!P553&amp;'別紙様式3-2（４・５月）'!Q553&amp;"から"&amp;O551)</f>
        <v/>
      </c>
      <c r="AG551" s="999" t="str">
        <f>IF(OR(W551="",W551="―"),"",'別紙様式3-2（４・５月）'!O553&amp;'別紙様式3-2（４・５月）'!P553&amp;'別紙様式3-2（４・５月）'!Q553&amp;"から"&amp;W551)</f>
        <v/>
      </c>
    </row>
    <row r="552" spans="1:33" ht="24.9" customHeight="1">
      <c r="A552" s="894">
        <v>539</v>
      </c>
      <c r="B552" s="742" t="str">
        <f>IF(基本情報入力シート!C591="","",基本情報入力シート!C591)</f>
        <v/>
      </c>
      <c r="C552" s="750"/>
      <c r="D552" s="750"/>
      <c r="E552" s="750"/>
      <c r="F552" s="750"/>
      <c r="G552" s="750"/>
      <c r="H552" s="750"/>
      <c r="I552" s="761"/>
      <c r="J552" s="768" t="str">
        <f>IF(基本情報入力シート!M591="","",基本情報入力シート!M591)</f>
        <v/>
      </c>
      <c r="K552" s="768" t="str">
        <f>IF(基本情報入力シート!R591="","",基本情報入力シート!R591)</f>
        <v/>
      </c>
      <c r="L552" s="768" t="str">
        <f>IF(基本情報入力シート!W591="","",基本情報入力シート!W591)</f>
        <v/>
      </c>
      <c r="M552" s="785" t="str">
        <f>IF(基本情報入力シート!X591="","",基本情報入力シート!X591)</f>
        <v/>
      </c>
      <c r="N552" s="797" t="str">
        <f>IF(基本情報入力シート!Y591="","",基本情報入力シート!Y591)</f>
        <v/>
      </c>
      <c r="O552" s="931"/>
      <c r="P552" s="937"/>
      <c r="Q552" s="941"/>
      <c r="R552" s="948" t="str">
        <f>IFERROR(IF(OR('別紙様式3-2（４・５月）'!R554="",'別紙様式3-2（４・５月）'!Z554="ベア加算"),"",P552*VLOOKUP(N552,'【参考】数式用'!$AD$2:$AH$27,MATCH(O552,'【参考】数式用'!$K$4:$N$4,0)+1,0)),"")</f>
        <v/>
      </c>
      <c r="S552" s="951"/>
      <c r="T552" s="955"/>
      <c r="U552" s="960"/>
      <c r="V552" s="965" t="str">
        <f>IFERROR(IF(AND('別紙様式3-2（４・５月）'!O554="",O552&lt;&gt;""),P552,P552*VLOOKUP(AF552,'【参考】数式用4'!$DC$3:$DZ$106,MATCH(N552,'【参考】数式用4'!$DC$2:$DZ$2,0))),"")</f>
        <v/>
      </c>
      <c r="W552" s="972"/>
      <c r="X552" s="937"/>
      <c r="Y552" s="948" t="str">
        <f>IFERROR(IF(OR('別紙様式3-2（４・５月）'!R554="",'別紙様式3-2（４・５月）'!Z554="ベア加算"),"",X552*VLOOKUP(N552,'【参考】数式用'!$AD$2:$AH$27,MATCH(W552,'【参考】数式用'!$K$4:$N$4,0)+1,0)),"")</f>
        <v/>
      </c>
      <c r="Z552" s="948"/>
      <c r="AA552" s="951"/>
      <c r="AB552" s="955"/>
      <c r="AC552" s="996" t="str">
        <f>IFERROR(IF(AND('別紙様式3-2（４・５月）'!O554="",W552&lt;&gt;"",W552&lt;&gt;"―"),X552,X552*VLOOKUP(AG552,'【参考】数式用4'!$DC$3:$DZ$106,MATCH(N552,'【参考】数式用4'!$DC$2:$DZ$2,0))),"")</f>
        <v/>
      </c>
      <c r="AD552" s="998" t="str">
        <f t="shared" si="16"/>
        <v/>
      </c>
      <c r="AE552" s="884" t="str">
        <f t="shared" si="17"/>
        <v/>
      </c>
      <c r="AF552" s="999" t="str">
        <f>IF(O552="","",'別紙様式3-2（４・５月）'!O554&amp;'別紙様式3-2（４・５月）'!P554&amp;'別紙様式3-2（４・５月）'!Q554&amp;"から"&amp;O552)</f>
        <v/>
      </c>
      <c r="AG552" s="999" t="str">
        <f>IF(OR(W552="",W552="―"),"",'別紙様式3-2（４・５月）'!O554&amp;'別紙様式3-2（４・５月）'!P554&amp;'別紙様式3-2（４・５月）'!Q554&amp;"から"&amp;W552)</f>
        <v/>
      </c>
    </row>
    <row r="553" spans="1:33" ht="24.9" customHeight="1">
      <c r="A553" s="894">
        <v>540</v>
      </c>
      <c r="B553" s="742" t="str">
        <f>IF(基本情報入力シート!C592="","",基本情報入力シート!C592)</f>
        <v/>
      </c>
      <c r="C553" s="750"/>
      <c r="D553" s="750"/>
      <c r="E553" s="750"/>
      <c r="F553" s="750"/>
      <c r="G553" s="750"/>
      <c r="H553" s="750"/>
      <c r="I553" s="761"/>
      <c r="J553" s="768" t="str">
        <f>IF(基本情報入力シート!M592="","",基本情報入力シート!M592)</f>
        <v/>
      </c>
      <c r="K553" s="768" t="str">
        <f>IF(基本情報入力シート!R592="","",基本情報入力シート!R592)</f>
        <v/>
      </c>
      <c r="L553" s="768" t="str">
        <f>IF(基本情報入力シート!W592="","",基本情報入力シート!W592)</f>
        <v/>
      </c>
      <c r="M553" s="785" t="str">
        <f>IF(基本情報入力シート!X592="","",基本情報入力シート!X592)</f>
        <v/>
      </c>
      <c r="N553" s="797" t="str">
        <f>IF(基本情報入力シート!Y592="","",基本情報入力シート!Y592)</f>
        <v/>
      </c>
      <c r="O553" s="931"/>
      <c r="P553" s="937"/>
      <c r="Q553" s="941"/>
      <c r="R553" s="948" t="str">
        <f>IFERROR(IF(OR('別紙様式3-2（４・５月）'!R555="",'別紙様式3-2（４・５月）'!Z555="ベア加算"),"",P553*VLOOKUP(N553,'【参考】数式用'!$AD$2:$AH$27,MATCH(O553,'【参考】数式用'!$K$4:$N$4,0)+1,0)),"")</f>
        <v/>
      </c>
      <c r="S553" s="951"/>
      <c r="T553" s="955"/>
      <c r="U553" s="960"/>
      <c r="V553" s="965" t="str">
        <f>IFERROR(IF(AND('別紙様式3-2（４・５月）'!O555="",O553&lt;&gt;""),P553,P553*VLOOKUP(AF553,'【参考】数式用4'!$DC$3:$DZ$106,MATCH(N553,'【参考】数式用4'!$DC$2:$DZ$2,0))),"")</f>
        <v/>
      </c>
      <c r="W553" s="972"/>
      <c r="X553" s="937"/>
      <c r="Y553" s="948" t="str">
        <f>IFERROR(IF(OR('別紙様式3-2（４・５月）'!R555="",'別紙様式3-2（４・５月）'!Z555="ベア加算"),"",X553*VLOOKUP(N553,'【参考】数式用'!$AD$2:$AH$27,MATCH(W553,'【参考】数式用'!$K$4:$N$4,0)+1,0)),"")</f>
        <v/>
      </c>
      <c r="Z553" s="948"/>
      <c r="AA553" s="951"/>
      <c r="AB553" s="955"/>
      <c r="AC553" s="996" t="str">
        <f>IFERROR(IF(AND('別紙様式3-2（４・５月）'!O555="",W553&lt;&gt;"",W553&lt;&gt;"―"),X553,X553*VLOOKUP(AG553,'【参考】数式用4'!$DC$3:$DZ$106,MATCH(N553,'【参考】数式用4'!$DC$2:$DZ$2,0))),"")</f>
        <v/>
      </c>
      <c r="AD553" s="998" t="str">
        <f t="shared" si="16"/>
        <v/>
      </c>
      <c r="AE553" s="884" t="str">
        <f t="shared" si="17"/>
        <v/>
      </c>
      <c r="AF553" s="999" t="str">
        <f>IF(O553="","",'別紙様式3-2（４・５月）'!O555&amp;'別紙様式3-2（４・５月）'!P555&amp;'別紙様式3-2（４・５月）'!Q555&amp;"から"&amp;O553)</f>
        <v/>
      </c>
      <c r="AG553" s="999" t="str">
        <f>IF(OR(W553="",W553="―"),"",'別紙様式3-2（４・５月）'!O555&amp;'別紙様式3-2（４・５月）'!P555&amp;'別紙様式3-2（４・５月）'!Q555&amp;"から"&amp;W553)</f>
        <v/>
      </c>
    </row>
    <row r="554" spans="1:33" ht="24.9" customHeight="1">
      <c r="A554" s="894">
        <v>541</v>
      </c>
      <c r="B554" s="742" t="str">
        <f>IF(基本情報入力シート!C593="","",基本情報入力シート!C593)</f>
        <v/>
      </c>
      <c r="C554" s="750"/>
      <c r="D554" s="750"/>
      <c r="E554" s="750"/>
      <c r="F554" s="750"/>
      <c r="G554" s="750"/>
      <c r="H554" s="750"/>
      <c r="I554" s="761"/>
      <c r="J554" s="768" t="str">
        <f>IF(基本情報入力シート!M593="","",基本情報入力シート!M593)</f>
        <v/>
      </c>
      <c r="K554" s="768" t="str">
        <f>IF(基本情報入力シート!R593="","",基本情報入力シート!R593)</f>
        <v/>
      </c>
      <c r="L554" s="768" t="str">
        <f>IF(基本情報入力シート!W593="","",基本情報入力シート!W593)</f>
        <v/>
      </c>
      <c r="M554" s="785" t="str">
        <f>IF(基本情報入力シート!X593="","",基本情報入力シート!X593)</f>
        <v/>
      </c>
      <c r="N554" s="797" t="str">
        <f>IF(基本情報入力シート!Y593="","",基本情報入力シート!Y593)</f>
        <v/>
      </c>
      <c r="O554" s="931"/>
      <c r="P554" s="937"/>
      <c r="Q554" s="941"/>
      <c r="R554" s="948" t="str">
        <f>IFERROR(IF(OR('別紙様式3-2（４・５月）'!R556="",'別紙様式3-2（４・５月）'!Z556="ベア加算"),"",P554*VLOOKUP(N554,'【参考】数式用'!$AD$2:$AH$27,MATCH(O554,'【参考】数式用'!$K$4:$N$4,0)+1,0)),"")</f>
        <v/>
      </c>
      <c r="S554" s="951"/>
      <c r="T554" s="955"/>
      <c r="U554" s="960"/>
      <c r="V554" s="965" t="str">
        <f>IFERROR(IF(AND('別紙様式3-2（４・５月）'!O556="",O554&lt;&gt;""),P554,P554*VLOOKUP(AF554,'【参考】数式用4'!$DC$3:$DZ$106,MATCH(N554,'【参考】数式用4'!$DC$2:$DZ$2,0))),"")</f>
        <v/>
      </c>
      <c r="W554" s="972"/>
      <c r="X554" s="937"/>
      <c r="Y554" s="948" t="str">
        <f>IFERROR(IF(OR('別紙様式3-2（４・５月）'!R556="",'別紙様式3-2（４・５月）'!Z556="ベア加算"),"",X554*VLOOKUP(N554,'【参考】数式用'!$AD$2:$AH$27,MATCH(W554,'【参考】数式用'!$K$4:$N$4,0)+1,0)),"")</f>
        <v/>
      </c>
      <c r="Z554" s="948"/>
      <c r="AA554" s="951"/>
      <c r="AB554" s="955"/>
      <c r="AC554" s="996" t="str">
        <f>IFERROR(IF(AND('別紙様式3-2（４・５月）'!O556="",W554&lt;&gt;"",W554&lt;&gt;"―"),X554,X554*VLOOKUP(AG554,'【参考】数式用4'!$DC$3:$DZ$106,MATCH(N554,'【参考】数式用4'!$DC$2:$DZ$2,0))),"")</f>
        <v/>
      </c>
      <c r="AD554" s="998" t="str">
        <f t="shared" si="16"/>
        <v/>
      </c>
      <c r="AE554" s="884" t="str">
        <f t="shared" si="17"/>
        <v/>
      </c>
      <c r="AF554" s="999" t="str">
        <f>IF(O554="","",'別紙様式3-2（４・５月）'!O556&amp;'別紙様式3-2（４・５月）'!P556&amp;'別紙様式3-2（４・５月）'!Q556&amp;"から"&amp;O554)</f>
        <v/>
      </c>
      <c r="AG554" s="999" t="str">
        <f>IF(OR(W554="",W554="―"),"",'別紙様式3-2（４・５月）'!O556&amp;'別紙様式3-2（４・５月）'!P556&amp;'別紙様式3-2（４・５月）'!Q556&amp;"から"&amp;W554)</f>
        <v/>
      </c>
    </row>
    <row r="555" spans="1:33" ht="24.9" customHeight="1">
      <c r="A555" s="894">
        <v>542</v>
      </c>
      <c r="B555" s="742" t="str">
        <f>IF(基本情報入力シート!C594="","",基本情報入力シート!C594)</f>
        <v/>
      </c>
      <c r="C555" s="750"/>
      <c r="D555" s="750"/>
      <c r="E555" s="750"/>
      <c r="F555" s="750"/>
      <c r="G555" s="750"/>
      <c r="H555" s="750"/>
      <c r="I555" s="761"/>
      <c r="J555" s="768" t="str">
        <f>IF(基本情報入力シート!M594="","",基本情報入力シート!M594)</f>
        <v/>
      </c>
      <c r="K555" s="768" t="str">
        <f>IF(基本情報入力シート!R594="","",基本情報入力シート!R594)</f>
        <v/>
      </c>
      <c r="L555" s="768" t="str">
        <f>IF(基本情報入力シート!W594="","",基本情報入力シート!W594)</f>
        <v/>
      </c>
      <c r="M555" s="785" t="str">
        <f>IF(基本情報入力シート!X594="","",基本情報入力シート!X594)</f>
        <v/>
      </c>
      <c r="N555" s="797" t="str">
        <f>IF(基本情報入力シート!Y594="","",基本情報入力シート!Y594)</f>
        <v/>
      </c>
      <c r="O555" s="931"/>
      <c r="P555" s="937"/>
      <c r="Q555" s="941"/>
      <c r="R555" s="948" t="str">
        <f>IFERROR(IF(OR('別紙様式3-2（４・５月）'!R557="",'別紙様式3-2（４・５月）'!Z557="ベア加算"),"",P555*VLOOKUP(N555,'【参考】数式用'!$AD$2:$AH$27,MATCH(O555,'【参考】数式用'!$K$4:$N$4,0)+1,0)),"")</f>
        <v/>
      </c>
      <c r="S555" s="951"/>
      <c r="T555" s="955"/>
      <c r="U555" s="960"/>
      <c r="V555" s="965" t="str">
        <f>IFERROR(IF(AND('別紙様式3-2（４・５月）'!O557="",O555&lt;&gt;""),P555,P555*VLOOKUP(AF555,'【参考】数式用4'!$DC$3:$DZ$106,MATCH(N555,'【参考】数式用4'!$DC$2:$DZ$2,0))),"")</f>
        <v/>
      </c>
      <c r="W555" s="972"/>
      <c r="X555" s="937"/>
      <c r="Y555" s="948" t="str">
        <f>IFERROR(IF(OR('別紙様式3-2（４・５月）'!R557="",'別紙様式3-2（４・５月）'!Z557="ベア加算"),"",X555*VLOOKUP(N555,'【参考】数式用'!$AD$2:$AH$27,MATCH(W555,'【参考】数式用'!$K$4:$N$4,0)+1,0)),"")</f>
        <v/>
      </c>
      <c r="Z555" s="948"/>
      <c r="AA555" s="951"/>
      <c r="AB555" s="955"/>
      <c r="AC555" s="996" t="str">
        <f>IFERROR(IF(AND('別紙様式3-2（４・５月）'!O557="",W555&lt;&gt;"",W555&lt;&gt;"―"),X555,X555*VLOOKUP(AG555,'【参考】数式用4'!$DC$3:$DZ$106,MATCH(N555,'【参考】数式用4'!$DC$2:$DZ$2,0))),"")</f>
        <v/>
      </c>
      <c r="AD555" s="998" t="str">
        <f t="shared" si="16"/>
        <v/>
      </c>
      <c r="AE555" s="884" t="str">
        <f t="shared" si="17"/>
        <v/>
      </c>
      <c r="AF555" s="999" t="str">
        <f>IF(O555="","",'別紙様式3-2（４・５月）'!O557&amp;'別紙様式3-2（４・５月）'!P557&amp;'別紙様式3-2（４・５月）'!Q557&amp;"から"&amp;O555)</f>
        <v/>
      </c>
      <c r="AG555" s="999" t="str">
        <f>IF(OR(W555="",W555="―"),"",'別紙様式3-2（４・５月）'!O557&amp;'別紙様式3-2（４・５月）'!P557&amp;'別紙様式3-2（４・５月）'!Q557&amp;"から"&amp;W555)</f>
        <v/>
      </c>
    </row>
    <row r="556" spans="1:33" ht="24.9" customHeight="1">
      <c r="A556" s="894">
        <v>543</v>
      </c>
      <c r="B556" s="742" t="str">
        <f>IF(基本情報入力シート!C595="","",基本情報入力シート!C595)</f>
        <v/>
      </c>
      <c r="C556" s="750"/>
      <c r="D556" s="750"/>
      <c r="E556" s="750"/>
      <c r="F556" s="750"/>
      <c r="G556" s="750"/>
      <c r="H556" s="750"/>
      <c r="I556" s="761"/>
      <c r="J556" s="768" t="str">
        <f>IF(基本情報入力シート!M595="","",基本情報入力シート!M595)</f>
        <v/>
      </c>
      <c r="K556" s="768" t="str">
        <f>IF(基本情報入力シート!R595="","",基本情報入力シート!R595)</f>
        <v/>
      </c>
      <c r="L556" s="768" t="str">
        <f>IF(基本情報入力シート!W595="","",基本情報入力シート!W595)</f>
        <v/>
      </c>
      <c r="M556" s="785" t="str">
        <f>IF(基本情報入力シート!X595="","",基本情報入力シート!X595)</f>
        <v/>
      </c>
      <c r="N556" s="797" t="str">
        <f>IF(基本情報入力シート!Y595="","",基本情報入力シート!Y595)</f>
        <v/>
      </c>
      <c r="O556" s="931"/>
      <c r="P556" s="937"/>
      <c r="Q556" s="941"/>
      <c r="R556" s="948" t="str">
        <f>IFERROR(IF(OR('別紙様式3-2（４・５月）'!R558="",'別紙様式3-2（４・５月）'!Z558="ベア加算"),"",P556*VLOOKUP(N556,'【参考】数式用'!$AD$2:$AH$27,MATCH(O556,'【参考】数式用'!$K$4:$N$4,0)+1,0)),"")</f>
        <v/>
      </c>
      <c r="S556" s="951"/>
      <c r="T556" s="955"/>
      <c r="U556" s="960"/>
      <c r="V556" s="965" t="str">
        <f>IFERROR(IF(AND('別紙様式3-2（４・５月）'!O558="",O556&lt;&gt;""),P556,P556*VLOOKUP(AF556,'【参考】数式用4'!$DC$3:$DZ$106,MATCH(N556,'【参考】数式用4'!$DC$2:$DZ$2,0))),"")</f>
        <v/>
      </c>
      <c r="W556" s="972"/>
      <c r="X556" s="937"/>
      <c r="Y556" s="948" t="str">
        <f>IFERROR(IF(OR('別紙様式3-2（４・５月）'!R558="",'別紙様式3-2（４・５月）'!Z558="ベア加算"),"",X556*VLOOKUP(N556,'【参考】数式用'!$AD$2:$AH$27,MATCH(W556,'【参考】数式用'!$K$4:$N$4,0)+1,0)),"")</f>
        <v/>
      </c>
      <c r="Z556" s="948"/>
      <c r="AA556" s="951"/>
      <c r="AB556" s="955"/>
      <c r="AC556" s="996" t="str">
        <f>IFERROR(IF(AND('別紙様式3-2（４・５月）'!O558="",W556&lt;&gt;"",W556&lt;&gt;"―"),X556,X556*VLOOKUP(AG556,'【参考】数式用4'!$DC$3:$DZ$106,MATCH(N556,'【参考】数式用4'!$DC$2:$DZ$2,0))),"")</f>
        <v/>
      </c>
      <c r="AD556" s="998" t="str">
        <f t="shared" si="16"/>
        <v/>
      </c>
      <c r="AE556" s="884" t="str">
        <f t="shared" si="17"/>
        <v/>
      </c>
      <c r="AF556" s="999" t="str">
        <f>IF(O556="","",'別紙様式3-2（４・５月）'!O558&amp;'別紙様式3-2（４・５月）'!P558&amp;'別紙様式3-2（４・５月）'!Q558&amp;"から"&amp;O556)</f>
        <v/>
      </c>
      <c r="AG556" s="999" t="str">
        <f>IF(OR(W556="",W556="―"),"",'別紙様式3-2（４・５月）'!O558&amp;'別紙様式3-2（４・５月）'!P558&amp;'別紙様式3-2（４・５月）'!Q558&amp;"から"&amp;W556)</f>
        <v/>
      </c>
    </row>
    <row r="557" spans="1:33" ht="24.9" customHeight="1">
      <c r="A557" s="894">
        <v>544</v>
      </c>
      <c r="B557" s="742" t="str">
        <f>IF(基本情報入力シート!C596="","",基本情報入力シート!C596)</f>
        <v/>
      </c>
      <c r="C557" s="750"/>
      <c r="D557" s="750"/>
      <c r="E557" s="750"/>
      <c r="F557" s="750"/>
      <c r="G557" s="750"/>
      <c r="H557" s="750"/>
      <c r="I557" s="761"/>
      <c r="J557" s="768" t="str">
        <f>IF(基本情報入力シート!M596="","",基本情報入力シート!M596)</f>
        <v/>
      </c>
      <c r="K557" s="768" t="str">
        <f>IF(基本情報入力シート!R596="","",基本情報入力シート!R596)</f>
        <v/>
      </c>
      <c r="L557" s="768" t="str">
        <f>IF(基本情報入力シート!W596="","",基本情報入力シート!W596)</f>
        <v/>
      </c>
      <c r="M557" s="785" t="str">
        <f>IF(基本情報入力シート!X596="","",基本情報入力シート!X596)</f>
        <v/>
      </c>
      <c r="N557" s="797" t="str">
        <f>IF(基本情報入力シート!Y596="","",基本情報入力シート!Y596)</f>
        <v/>
      </c>
      <c r="O557" s="931"/>
      <c r="P557" s="937"/>
      <c r="Q557" s="941"/>
      <c r="R557" s="948" t="str">
        <f>IFERROR(IF(OR('別紙様式3-2（４・５月）'!R559="",'別紙様式3-2（４・５月）'!Z559="ベア加算"),"",P557*VLOOKUP(N557,'【参考】数式用'!$AD$2:$AH$27,MATCH(O557,'【参考】数式用'!$K$4:$N$4,0)+1,0)),"")</f>
        <v/>
      </c>
      <c r="S557" s="951"/>
      <c r="T557" s="955"/>
      <c r="U557" s="960"/>
      <c r="V557" s="965" t="str">
        <f>IFERROR(IF(AND('別紙様式3-2（４・５月）'!O559="",O557&lt;&gt;""),P557,P557*VLOOKUP(AF557,'【参考】数式用4'!$DC$3:$DZ$106,MATCH(N557,'【参考】数式用4'!$DC$2:$DZ$2,0))),"")</f>
        <v/>
      </c>
      <c r="W557" s="972"/>
      <c r="X557" s="937"/>
      <c r="Y557" s="948" t="str">
        <f>IFERROR(IF(OR('別紙様式3-2（４・５月）'!R559="",'別紙様式3-2（４・５月）'!Z559="ベア加算"),"",X557*VLOOKUP(N557,'【参考】数式用'!$AD$2:$AH$27,MATCH(W557,'【参考】数式用'!$K$4:$N$4,0)+1,0)),"")</f>
        <v/>
      </c>
      <c r="Z557" s="948"/>
      <c r="AA557" s="951"/>
      <c r="AB557" s="955"/>
      <c r="AC557" s="996" t="str">
        <f>IFERROR(IF(AND('別紙様式3-2（４・５月）'!O559="",W557&lt;&gt;"",W557&lt;&gt;"―"),X557,X557*VLOOKUP(AG557,'【参考】数式用4'!$DC$3:$DZ$106,MATCH(N557,'【参考】数式用4'!$DC$2:$DZ$2,0))),"")</f>
        <v/>
      </c>
      <c r="AD557" s="998" t="str">
        <f t="shared" si="16"/>
        <v/>
      </c>
      <c r="AE557" s="884" t="str">
        <f t="shared" si="17"/>
        <v/>
      </c>
      <c r="AF557" s="999" t="str">
        <f>IF(O557="","",'別紙様式3-2（４・５月）'!O559&amp;'別紙様式3-2（４・５月）'!P559&amp;'別紙様式3-2（４・５月）'!Q559&amp;"から"&amp;O557)</f>
        <v/>
      </c>
      <c r="AG557" s="999" t="str">
        <f>IF(OR(W557="",W557="―"),"",'別紙様式3-2（４・５月）'!O559&amp;'別紙様式3-2（４・５月）'!P559&amp;'別紙様式3-2（４・５月）'!Q559&amp;"から"&amp;W557)</f>
        <v/>
      </c>
    </row>
    <row r="558" spans="1:33" ht="24.9" customHeight="1">
      <c r="A558" s="894">
        <v>545</v>
      </c>
      <c r="B558" s="742" t="str">
        <f>IF(基本情報入力シート!C597="","",基本情報入力シート!C597)</f>
        <v/>
      </c>
      <c r="C558" s="750"/>
      <c r="D558" s="750"/>
      <c r="E558" s="750"/>
      <c r="F558" s="750"/>
      <c r="G558" s="750"/>
      <c r="H558" s="750"/>
      <c r="I558" s="761"/>
      <c r="J558" s="768" t="str">
        <f>IF(基本情報入力シート!M597="","",基本情報入力シート!M597)</f>
        <v/>
      </c>
      <c r="K558" s="768" t="str">
        <f>IF(基本情報入力シート!R597="","",基本情報入力シート!R597)</f>
        <v/>
      </c>
      <c r="L558" s="768" t="str">
        <f>IF(基本情報入力シート!W597="","",基本情報入力シート!W597)</f>
        <v/>
      </c>
      <c r="M558" s="785" t="str">
        <f>IF(基本情報入力シート!X597="","",基本情報入力シート!X597)</f>
        <v/>
      </c>
      <c r="N558" s="797" t="str">
        <f>IF(基本情報入力シート!Y597="","",基本情報入力シート!Y597)</f>
        <v/>
      </c>
      <c r="O558" s="931"/>
      <c r="P558" s="937"/>
      <c r="Q558" s="941"/>
      <c r="R558" s="948" t="str">
        <f>IFERROR(IF(OR('別紙様式3-2（４・５月）'!R560="",'別紙様式3-2（４・５月）'!Z560="ベア加算"),"",P558*VLOOKUP(N558,'【参考】数式用'!$AD$2:$AH$27,MATCH(O558,'【参考】数式用'!$K$4:$N$4,0)+1,0)),"")</f>
        <v/>
      </c>
      <c r="S558" s="951"/>
      <c r="T558" s="955"/>
      <c r="U558" s="960"/>
      <c r="V558" s="965" t="str">
        <f>IFERROR(IF(AND('別紙様式3-2（４・５月）'!O560="",O558&lt;&gt;""),P558,P558*VLOOKUP(AF558,'【参考】数式用4'!$DC$3:$DZ$106,MATCH(N558,'【参考】数式用4'!$DC$2:$DZ$2,0))),"")</f>
        <v/>
      </c>
      <c r="W558" s="972"/>
      <c r="X558" s="937"/>
      <c r="Y558" s="948" t="str">
        <f>IFERROR(IF(OR('別紙様式3-2（４・５月）'!R560="",'別紙様式3-2（４・５月）'!Z560="ベア加算"),"",X558*VLOOKUP(N558,'【参考】数式用'!$AD$2:$AH$27,MATCH(W558,'【参考】数式用'!$K$4:$N$4,0)+1,0)),"")</f>
        <v/>
      </c>
      <c r="Z558" s="948"/>
      <c r="AA558" s="951"/>
      <c r="AB558" s="955"/>
      <c r="AC558" s="996" t="str">
        <f>IFERROR(IF(AND('別紙様式3-2（４・５月）'!O560="",W558&lt;&gt;"",W558&lt;&gt;"―"),X558,X558*VLOOKUP(AG558,'【参考】数式用4'!$DC$3:$DZ$106,MATCH(N558,'【参考】数式用4'!$DC$2:$DZ$2,0))),"")</f>
        <v/>
      </c>
      <c r="AD558" s="998" t="str">
        <f t="shared" si="16"/>
        <v/>
      </c>
      <c r="AE558" s="884" t="str">
        <f t="shared" si="17"/>
        <v/>
      </c>
      <c r="AF558" s="999" t="str">
        <f>IF(O558="","",'別紙様式3-2（４・５月）'!O560&amp;'別紙様式3-2（４・５月）'!P560&amp;'別紙様式3-2（４・５月）'!Q560&amp;"から"&amp;O558)</f>
        <v/>
      </c>
      <c r="AG558" s="999" t="str">
        <f>IF(OR(W558="",W558="―"),"",'別紙様式3-2（４・５月）'!O560&amp;'別紙様式3-2（４・５月）'!P560&amp;'別紙様式3-2（４・５月）'!Q560&amp;"から"&amp;W558)</f>
        <v/>
      </c>
    </row>
    <row r="559" spans="1:33" ht="24.9" customHeight="1">
      <c r="A559" s="894">
        <v>546</v>
      </c>
      <c r="B559" s="742" t="str">
        <f>IF(基本情報入力シート!C598="","",基本情報入力シート!C598)</f>
        <v/>
      </c>
      <c r="C559" s="750"/>
      <c r="D559" s="750"/>
      <c r="E559" s="750"/>
      <c r="F559" s="750"/>
      <c r="G559" s="750"/>
      <c r="H559" s="750"/>
      <c r="I559" s="761"/>
      <c r="J559" s="768" t="str">
        <f>IF(基本情報入力シート!M598="","",基本情報入力シート!M598)</f>
        <v/>
      </c>
      <c r="K559" s="768" t="str">
        <f>IF(基本情報入力シート!R598="","",基本情報入力シート!R598)</f>
        <v/>
      </c>
      <c r="L559" s="768" t="str">
        <f>IF(基本情報入力シート!W598="","",基本情報入力シート!W598)</f>
        <v/>
      </c>
      <c r="M559" s="785" t="str">
        <f>IF(基本情報入力シート!X598="","",基本情報入力シート!X598)</f>
        <v/>
      </c>
      <c r="N559" s="797" t="str">
        <f>IF(基本情報入力シート!Y598="","",基本情報入力シート!Y598)</f>
        <v/>
      </c>
      <c r="O559" s="931"/>
      <c r="P559" s="937"/>
      <c r="Q559" s="941"/>
      <c r="R559" s="948" t="str">
        <f>IFERROR(IF(OR('別紙様式3-2（４・５月）'!R561="",'別紙様式3-2（４・５月）'!Z561="ベア加算"),"",P559*VLOOKUP(N559,'【参考】数式用'!$AD$2:$AH$27,MATCH(O559,'【参考】数式用'!$K$4:$N$4,0)+1,0)),"")</f>
        <v/>
      </c>
      <c r="S559" s="951"/>
      <c r="T559" s="955"/>
      <c r="U559" s="960"/>
      <c r="V559" s="965" t="str">
        <f>IFERROR(IF(AND('別紙様式3-2（４・５月）'!O561="",O559&lt;&gt;""),P559,P559*VLOOKUP(AF559,'【参考】数式用4'!$DC$3:$DZ$106,MATCH(N559,'【参考】数式用4'!$DC$2:$DZ$2,0))),"")</f>
        <v/>
      </c>
      <c r="W559" s="972"/>
      <c r="X559" s="937"/>
      <c r="Y559" s="948" t="str">
        <f>IFERROR(IF(OR('別紙様式3-2（４・５月）'!R561="",'別紙様式3-2（４・５月）'!Z561="ベア加算"),"",X559*VLOOKUP(N559,'【参考】数式用'!$AD$2:$AH$27,MATCH(W559,'【参考】数式用'!$K$4:$N$4,0)+1,0)),"")</f>
        <v/>
      </c>
      <c r="Z559" s="948"/>
      <c r="AA559" s="951"/>
      <c r="AB559" s="955"/>
      <c r="AC559" s="996" t="str">
        <f>IFERROR(IF(AND('別紙様式3-2（４・５月）'!O561="",W559&lt;&gt;"",W559&lt;&gt;"―"),X559,X559*VLOOKUP(AG559,'【参考】数式用4'!$DC$3:$DZ$106,MATCH(N559,'【参考】数式用4'!$DC$2:$DZ$2,0))),"")</f>
        <v/>
      </c>
      <c r="AD559" s="998" t="str">
        <f t="shared" si="16"/>
        <v/>
      </c>
      <c r="AE559" s="884" t="str">
        <f t="shared" si="17"/>
        <v/>
      </c>
      <c r="AF559" s="999" t="str">
        <f>IF(O559="","",'別紙様式3-2（４・５月）'!O561&amp;'別紙様式3-2（４・５月）'!P561&amp;'別紙様式3-2（４・５月）'!Q561&amp;"から"&amp;O559)</f>
        <v/>
      </c>
      <c r="AG559" s="999" t="str">
        <f>IF(OR(W559="",W559="―"),"",'別紙様式3-2（４・５月）'!O561&amp;'別紙様式3-2（４・５月）'!P561&amp;'別紙様式3-2（４・５月）'!Q561&amp;"から"&amp;W559)</f>
        <v/>
      </c>
    </row>
    <row r="560" spans="1:33" ht="24.9" customHeight="1">
      <c r="A560" s="894">
        <v>547</v>
      </c>
      <c r="B560" s="742" t="str">
        <f>IF(基本情報入力シート!C599="","",基本情報入力シート!C599)</f>
        <v/>
      </c>
      <c r="C560" s="750"/>
      <c r="D560" s="750"/>
      <c r="E560" s="750"/>
      <c r="F560" s="750"/>
      <c r="G560" s="750"/>
      <c r="H560" s="750"/>
      <c r="I560" s="761"/>
      <c r="J560" s="768" t="str">
        <f>IF(基本情報入力シート!M599="","",基本情報入力シート!M599)</f>
        <v/>
      </c>
      <c r="K560" s="768" t="str">
        <f>IF(基本情報入力シート!R599="","",基本情報入力シート!R599)</f>
        <v/>
      </c>
      <c r="L560" s="768" t="str">
        <f>IF(基本情報入力シート!W599="","",基本情報入力シート!W599)</f>
        <v/>
      </c>
      <c r="M560" s="785" t="str">
        <f>IF(基本情報入力シート!X599="","",基本情報入力シート!X599)</f>
        <v/>
      </c>
      <c r="N560" s="797" t="str">
        <f>IF(基本情報入力シート!Y599="","",基本情報入力シート!Y599)</f>
        <v/>
      </c>
      <c r="O560" s="931"/>
      <c r="P560" s="937"/>
      <c r="Q560" s="941"/>
      <c r="R560" s="948" t="str">
        <f>IFERROR(IF(OR('別紙様式3-2（４・５月）'!R562="",'別紙様式3-2（４・５月）'!Z562="ベア加算"),"",P560*VLOOKUP(N560,'【参考】数式用'!$AD$2:$AH$27,MATCH(O560,'【参考】数式用'!$K$4:$N$4,0)+1,0)),"")</f>
        <v/>
      </c>
      <c r="S560" s="951"/>
      <c r="T560" s="955"/>
      <c r="U560" s="960"/>
      <c r="V560" s="965" t="str">
        <f>IFERROR(IF(AND('別紙様式3-2（４・５月）'!O562="",O560&lt;&gt;""),P560,P560*VLOOKUP(AF560,'【参考】数式用4'!$DC$3:$DZ$106,MATCH(N560,'【参考】数式用4'!$DC$2:$DZ$2,0))),"")</f>
        <v/>
      </c>
      <c r="W560" s="972"/>
      <c r="X560" s="937"/>
      <c r="Y560" s="948" t="str">
        <f>IFERROR(IF(OR('別紙様式3-2（４・５月）'!R562="",'別紙様式3-2（４・５月）'!Z562="ベア加算"),"",X560*VLOOKUP(N560,'【参考】数式用'!$AD$2:$AH$27,MATCH(W560,'【参考】数式用'!$K$4:$N$4,0)+1,0)),"")</f>
        <v/>
      </c>
      <c r="Z560" s="948"/>
      <c r="AA560" s="951"/>
      <c r="AB560" s="955"/>
      <c r="AC560" s="996" t="str">
        <f>IFERROR(IF(AND('別紙様式3-2（４・５月）'!O562="",W560&lt;&gt;"",W560&lt;&gt;"―"),X560,X560*VLOOKUP(AG560,'【参考】数式用4'!$DC$3:$DZ$106,MATCH(N560,'【参考】数式用4'!$DC$2:$DZ$2,0))),"")</f>
        <v/>
      </c>
      <c r="AD560" s="998" t="str">
        <f t="shared" si="16"/>
        <v/>
      </c>
      <c r="AE560" s="884" t="str">
        <f t="shared" si="17"/>
        <v/>
      </c>
      <c r="AF560" s="999" t="str">
        <f>IF(O560="","",'別紙様式3-2（４・５月）'!O562&amp;'別紙様式3-2（４・５月）'!P562&amp;'別紙様式3-2（４・５月）'!Q562&amp;"から"&amp;O560)</f>
        <v/>
      </c>
      <c r="AG560" s="999" t="str">
        <f>IF(OR(W560="",W560="―"),"",'別紙様式3-2（４・５月）'!O562&amp;'別紙様式3-2（４・５月）'!P562&amp;'別紙様式3-2（４・５月）'!Q562&amp;"から"&amp;W560)</f>
        <v/>
      </c>
    </row>
    <row r="561" spans="1:33" ht="24.9" customHeight="1">
      <c r="A561" s="894">
        <v>548</v>
      </c>
      <c r="B561" s="742" t="str">
        <f>IF(基本情報入力シート!C600="","",基本情報入力シート!C600)</f>
        <v/>
      </c>
      <c r="C561" s="750"/>
      <c r="D561" s="750"/>
      <c r="E561" s="750"/>
      <c r="F561" s="750"/>
      <c r="G561" s="750"/>
      <c r="H561" s="750"/>
      <c r="I561" s="761"/>
      <c r="J561" s="768" t="str">
        <f>IF(基本情報入力シート!M600="","",基本情報入力シート!M600)</f>
        <v/>
      </c>
      <c r="K561" s="768" t="str">
        <f>IF(基本情報入力シート!R600="","",基本情報入力シート!R600)</f>
        <v/>
      </c>
      <c r="L561" s="768" t="str">
        <f>IF(基本情報入力シート!W600="","",基本情報入力シート!W600)</f>
        <v/>
      </c>
      <c r="M561" s="785" t="str">
        <f>IF(基本情報入力シート!X600="","",基本情報入力シート!X600)</f>
        <v/>
      </c>
      <c r="N561" s="797" t="str">
        <f>IF(基本情報入力シート!Y600="","",基本情報入力シート!Y600)</f>
        <v/>
      </c>
      <c r="O561" s="931"/>
      <c r="P561" s="937"/>
      <c r="Q561" s="941"/>
      <c r="R561" s="948" t="str">
        <f>IFERROR(IF(OR('別紙様式3-2（４・５月）'!R563="",'別紙様式3-2（４・５月）'!Z563="ベア加算"),"",P561*VLOOKUP(N561,'【参考】数式用'!$AD$2:$AH$27,MATCH(O561,'【参考】数式用'!$K$4:$N$4,0)+1,0)),"")</f>
        <v/>
      </c>
      <c r="S561" s="951"/>
      <c r="T561" s="955"/>
      <c r="U561" s="960"/>
      <c r="V561" s="965" t="str">
        <f>IFERROR(IF(AND('別紙様式3-2（４・５月）'!O563="",O561&lt;&gt;""),P561,P561*VLOOKUP(AF561,'【参考】数式用4'!$DC$3:$DZ$106,MATCH(N561,'【参考】数式用4'!$DC$2:$DZ$2,0))),"")</f>
        <v/>
      </c>
      <c r="W561" s="972"/>
      <c r="X561" s="937"/>
      <c r="Y561" s="948" t="str">
        <f>IFERROR(IF(OR('別紙様式3-2（４・５月）'!R563="",'別紙様式3-2（４・５月）'!Z563="ベア加算"),"",X561*VLOOKUP(N561,'【参考】数式用'!$AD$2:$AH$27,MATCH(W561,'【参考】数式用'!$K$4:$N$4,0)+1,0)),"")</f>
        <v/>
      </c>
      <c r="Z561" s="948"/>
      <c r="AA561" s="951"/>
      <c r="AB561" s="955"/>
      <c r="AC561" s="996" t="str">
        <f>IFERROR(IF(AND('別紙様式3-2（４・５月）'!O563="",W561&lt;&gt;"",W561&lt;&gt;"―"),X561,X561*VLOOKUP(AG561,'【参考】数式用4'!$DC$3:$DZ$106,MATCH(N561,'【参考】数式用4'!$DC$2:$DZ$2,0))),"")</f>
        <v/>
      </c>
      <c r="AD561" s="998" t="str">
        <f t="shared" si="16"/>
        <v/>
      </c>
      <c r="AE561" s="884" t="str">
        <f t="shared" si="17"/>
        <v/>
      </c>
      <c r="AF561" s="999" t="str">
        <f>IF(O561="","",'別紙様式3-2（４・５月）'!O563&amp;'別紙様式3-2（４・５月）'!P563&amp;'別紙様式3-2（４・５月）'!Q563&amp;"から"&amp;O561)</f>
        <v/>
      </c>
      <c r="AG561" s="999" t="str">
        <f>IF(OR(W561="",W561="―"),"",'別紙様式3-2（４・５月）'!O563&amp;'別紙様式3-2（４・５月）'!P563&amp;'別紙様式3-2（４・５月）'!Q563&amp;"から"&amp;W561)</f>
        <v/>
      </c>
    </row>
    <row r="562" spans="1:33" ht="24.9" customHeight="1">
      <c r="A562" s="894">
        <v>549</v>
      </c>
      <c r="B562" s="742" t="str">
        <f>IF(基本情報入力シート!C601="","",基本情報入力シート!C601)</f>
        <v/>
      </c>
      <c r="C562" s="750"/>
      <c r="D562" s="750"/>
      <c r="E562" s="750"/>
      <c r="F562" s="750"/>
      <c r="G562" s="750"/>
      <c r="H562" s="750"/>
      <c r="I562" s="761"/>
      <c r="J562" s="768" t="str">
        <f>IF(基本情報入力シート!M601="","",基本情報入力シート!M601)</f>
        <v/>
      </c>
      <c r="K562" s="768" t="str">
        <f>IF(基本情報入力シート!R601="","",基本情報入力シート!R601)</f>
        <v/>
      </c>
      <c r="L562" s="768" t="str">
        <f>IF(基本情報入力シート!W601="","",基本情報入力シート!W601)</f>
        <v/>
      </c>
      <c r="M562" s="785" t="str">
        <f>IF(基本情報入力シート!X601="","",基本情報入力シート!X601)</f>
        <v/>
      </c>
      <c r="N562" s="797" t="str">
        <f>IF(基本情報入力シート!Y601="","",基本情報入力シート!Y601)</f>
        <v/>
      </c>
      <c r="O562" s="931"/>
      <c r="P562" s="937"/>
      <c r="Q562" s="941"/>
      <c r="R562" s="948" t="str">
        <f>IFERROR(IF(OR('別紙様式3-2（４・５月）'!R564="",'別紙様式3-2（４・５月）'!Z564="ベア加算"),"",P562*VLOOKUP(N562,'【参考】数式用'!$AD$2:$AH$27,MATCH(O562,'【参考】数式用'!$K$4:$N$4,0)+1,0)),"")</f>
        <v/>
      </c>
      <c r="S562" s="951"/>
      <c r="T562" s="955"/>
      <c r="U562" s="960"/>
      <c r="V562" s="965" t="str">
        <f>IFERROR(IF(AND('別紙様式3-2（４・５月）'!O564="",O562&lt;&gt;""),P562,P562*VLOOKUP(AF562,'【参考】数式用4'!$DC$3:$DZ$106,MATCH(N562,'【参考】数式用4'!$DC$2:$DZ$2,0))),"")</f>
        <v/>
      </c>
      <c r="W562" s="972"/>
      <c r="X562" s="937"/>
      <c r="Y562" s="948" t="str">
        <f>IFERROR(IF(OR('別紙様式3-2（４・５月）'!R564="",'別紙様式3-2（４・５月）'!Z564="ベア加算"),"",X562*VLOOKUP(N562,'【参考】数式用'!$AD$2:$AH$27,MATCH(W562,'【参考】数式用'!$K$4:$N$4,0)+1,0)),"")</f>
        <v/>
      </c>
      <c r="Z562" s="948"/>
      <c r="AA562" s="951"/>
      <c r="AB562" s="955"/>
      <c r="AC562" s="996" t="str">
        <f>IFERROR(IF(AND('別紙様式3-2（４・５月）'!O564="",W562&lt;&gt;"",W562&lt;&gt;"―"),X562,X562*VLOOKUP(AG562,'【参考】数式用4'!$DC$3:$DZ$106,MATCH(N562,'【参考】数式用4'!$DC$2:$DZ$2,0))),"")</f>
        <v/>
      </c>
      <c r="AD562" s="998" t="str">
        <f t="shared" si="16"/>
        <v/>
      </c>
      <c r="AE562" s="884" t="str">
        <f t="shared" si="17"/>
        <v/>
      </c>
      <c r="AF562" s="999" t="str">
        <f>IF(O562="","",'別紙様式3-2（４・５月）'!O564&amp;'別紙様式3-2（４・５月）'!P564&amp;'別紙様式3-2（４・５月）'!Q564&amp;"から"&amp;O562)</f>
        <v/>
      </c>
      <c r="AG562" s="999" t="str">
        <f>IF(OR(W562="",W562="―"),"",'別紙様式3-2（４・５月）'!O564&amp;'別紙様式3-2（４・５月）'!P564&amp;'別紙様式3-2（４・５月）'!Q564&amp;"から"&amp;W562)</f>
        <v/>
      </c>
    </row>
    <row r="563" spans="1:33" ht="24.9" customHeight="1">
      <c r="A563" s="894">
        <v>550</v>
      </c>
      <c r="B563" s="742" t="str">
        <f>IF(基本情報入力シート!C602="","",基本情報入力シート!C602)</f>
        <v/>
      </c>
      <c r="C563" s="750"/>
      <c r="D563" s="750"/>
      <c r="E563" s="750"/>
      <c r="F563" s="750"/>
      <c r="G563" s="750"/>
      <c r="H563" s="750"/>
      <c r="I563" s="761"/>
      <c r="J563" s="768" t="str">
        <f>IF(基本情報入力シート!M602="","",基本情報入力シート!M602)</f>
        <v/>
      </c>
      <c r="K563" s="768" t="str">
        <f>IF(基本情報入力シート!R602="","",基本情報入力シート!R602)</f>
        <v/>
      </c>
      <c r="L563" s="768" t="str">
        <f>IF(基本情報入力シート!W602="","",基本情報入力シート!W602)</f>
        <v/>
      </c>
      <c r="M563" s="785" t="str">
        <f>IF(基本情報入力シート!X602="","",基本情報入力シート!X602)</f>
        <v/>
      </c>
      <c r="N563" s="797" t="str">
        <f>IF(基本情報入力シート!Y602="","",基本情報入力シート!Y602)</f>
        <v/>
      </c>
      <c r="O563" s="931"/>
      <c r="P563" s="937"/>
      <c r="Q563" s="941"/>
      <c r="R563" s="948" t="str">
        <f>IFERROR(IF(OR('別紙様式3-2（４・５月）'!R565="",'別紙様式3-2（４・５月）'!Z565="ベア加算"),"",P563*VLOOKUP(N563,'【参考】数式用'!$AD$2:$AH$27,MATCH(O563,'【参考】数式用'!$K$4:$N$4,0)+1,0)),"")</f>
        <v/>
      </c>
      <c r="S563" s="951"/>
      <c r="T563" s="955"/>
      <c r="U563" s="960"/>
      <c r="V563" s="965" t="str">
        <f>IFERROR(IF(AND('別紙様式3-2（４・５月）'!O565="",O563&lt;&gt;""),P563,P563*VLOOKUP(AF563,'【参考】数式用4'!$DC$3:$DZ$106,MATCH(N563,'【参考】数式用4'!$DC$2:$DZ$2,0))),"")</f>
        <v/>
      </c>
      <c r="W563" s="972"/>
      <c r="X563" s="937"/>
      <c r="Y563" s="948" t="str">
        <f>IFERROR(IF(OR('別紙様式3-2（４・５月）'!R565="",'別紙様式3-2（４・５月）'!Z565="ベア加算"),"",X563*VLOOKUP(N563,'【参考】数式用'!$AD$2:$AH$27,MATCH(W563,'【参考】数式用'!$K$4:$N$4,0)+1,0)),"")</f>
        <v/>
      </c>
      <c r="Z563" s="948"/>
      <c r="AA563" s="951"/>
      <c r="AB563" s="955"/>
      <c r="AC563" s="996" t="str">
        <f>IFERROR(IF(AND('別紙様式3-2（４・５月）'!O565="",W563&lt;&gt;"",W563&lt;&gt;"―"),X563,X563*VLOOKUP(AG563,'【参考】数式用4'!$DC$3:$DZ$106,MATCH(N563,'【参考】数式用4'!$DC$2:$DZ$2,0))),"")</f>
        <v/>
      </c>
      <c r="AD563" s="998" t="str">
        <f t="shared" si="16"/>
        <v/>
      </c>
      <c r="AE563" s="884" t="str">
        <f t="shared" si="17"/>
        <v/>
      </c>
      <c r="AF563" s="999" t="str">
        <f>IF(O563="","",'別紙様式3-2（４・５月）'!O565&amp;'別紙様式3-2（４・５月）'!P565&amp;'別紙様式3-2（４・５月）'!Q565&amp;"から"&amp;O563)</f>
        <v/>
      </c>
      <c r="AG563" s="999" t="str">
        <f>IF(OR(W563="",W563="―"),"",'別紙様式3-2（４・５月）'!O565&amp;'別紙様式3-2（４・５月）'!P565&amp;'別紙様式3-2（４・５月）'!Q565&amp;"から"&amp;W563)</f>
        <v/>
      </c>
    </row>
    <row r="564" spans="1:33" ht="24.9" customHeight="1">
      <c r="A564" s="894">
        <v>551</v>
      </c>
      <c r="B564" s="742" t="str">
        <f>IF(基本情報入力シート!C603="","",基本情報入力シート!C603)</f>
        <v/>
      </c>
      <c r="C564" s="750"/>
      <c r="D564" s="750"/>
      <c r="E564" s="750"/>
      <c r="F564" s="750"/>
      <c r="G564" s="750"/>
      <c r="H564" s="750"/>
      <c r="I564" s="761"/>
      <c r="J564" s="768" t="str">
        <f>IF(基本情報入力シート!M603="","",基本情報入力シート!M603)</f>
        <v/>
      </c>
      <c r="K564" s="768" t="str">
        <f>IF(基本情報入力シート!R603="","",基本情報入力シート!R603)</f>
        <v/>
      </c>
      <c r="L564" s="768" t="str">
        <f>IF(基本情報入力シート!W603="","",基本情報入力シート!W603)</f>
        <v/>
      </c>
      <c r="M564" s="785" t="str">
        <f>IF(基本情報入力シート!X603="","",基本情報入力シート!X603)</f>
        <v/>
      </c>
      <c r="N564" s="797" t="str">
        <f>IF(基本情報入力シート!Y603="","",基本情報入力シート!Y603)</f>
        <v/>
      </c>
      <c r="O564" s="931"/>
      <c r="P564" s="937"/>
      <c r="Q564" s="941"/>
      <c r="R564" s="948" t="str">
        <f>IFERROR(IF(OR('別紙様式3-2（４・５月）'!R566="",'別紙様式3-2（４・５月）'!Z566="ベア加算"),"",P564*VLOOKUP(N564,'【参考】数式用'!$AD$2:$AH$27,MATCH(O564,'【参考】数式用'!$K$4:$N$4,0)+1,0)),"")</f>
        <v/>
      </c>
      <c r="S564" s="951"/>
      <c r="T564" s="955"/>
      <c r="U564" s="960"/>
      <c r="V564" s="965" t="str">
        <f>IFERROR(IF(AND('別紙様式3-2（４・５月）'!O566="",O564&lt;&gt;""),P564,P564*VLOOKUP(AF564,'【参考】数式用4'!$DC$3:$DZ$106,MATCH(N564,'【参考】数式用4'!$DC$2:$DZ$2,0))),"")</f>
        <v/>
      </c>
      <c r="W564" s="972"/>
      <c r="X564" s="937"/>
      <c r="Y564" s="948" t="str">
        <f>IFERROR(IF(OR('別紙様式3-2（４・５月）'!R566="",'別紙様式3-2（４・５月）'!Z566="ベア加算"),"",X564*VLOOKUP(N564,'【参考】数式用'!$AD$2:$AH$27,MATCH(W564,'【参考】数式用'!$K$4:$N$4,0)+1,0)),"")</f>
        <v/>
      </c>
      <c r="Z564" s="948"/>
      <c r="AA564" s="951"/>
      <c r="AB564" s="955"/>
      <c r="AC564" s="996" t="str">
        <f>IFERROR(IF(AND('別紙様式3-2（４・５月）'!O566="",W564&lt;&gt;"",W564&lt;&gt;"―"),X564,X564*VLOOKUP(AG564,'【参考】数式用4'!$DC$3:$DZ$106,MATCH(N564,'【参考】数式用4'!$DC$2:$DZ$2,0))),"")</f>
        <v/>
      </c>
      <c r="AD564" s="998" t="str">
        <f t="shared" si="16"/>
        <v/>
      </c>
      <c r="AE564" s="884" t="str">
        <f t="shared" si="17"/>
        <v/>
      </c>
      <c r="AF564" s="999" t="str">
        <f>IF(O564="","",'別紙様式3-2（４・５月）'!O566&amp;'別紙様式3-2（４・５月）'!P566&amp;'別紙様式3-2（４・５月）'!Q566&amp;"から"&amp;O564)</f>
        <v/>
      </c>
      <c r="AG564" s="999" t="str">
        <f>IF(OR(W564="",W564="―"),"",'別紙様式3-2（４・５月）'!O566&amp;'別紙様式3-2（４・５月）'!P566&amp;'別紙様式3-2（４・５月）'!Q566&amp;"から"&amp;W564)</f>
        <v/>
      </c>
    </row>
    <row r="565" spans="1:33" ht="24.9" customHeight="1">
      <c r="A565" s="894">
        <v>552</v>
      </c>
      <c r="B565" s="742" t="str">
        <f>IF(基本情報入力シート!C604="","",基本情報入力シート!C604)</f>
        <v/>
      </c>
      <c r="C565" s="750"/>
      <c r="D565" s="750"/>
      <c r="E565" s="750"/>
      <c r="F565" s="750"/>
      <c r="G565" s="750"/>
      <c r="H565" s="750"/>
      <c r="I565" s="761"/>
      <c r="J565" s="768" t="str">
        <f>IF(基本情報入力シート!M604="","",基本情報入力シート!M604)</f>
        <v/>
      </c>
      <c r="K565" s="768" t="str">
        <f>IF(基本情報入力シート!R604="","",基本情報入力シート!R604)</f>
        <v/>
      </c>
      <c r="L565" s="768" t="str">
        <f>IF(基本情報入力シート!W604="","",基本情報入力シート!W604)</f>
        <v/>
      </c>
      <c r="M565" s="785" t="str">
        <f>IF(基本情報入力シート!X604="","",基本情報入力シート!X604)</f>
        <v/>
      </c>
      <c r="N565" s="797" t="str">
        <f>IF(基本情報入力シート!Y604="","",基本情報入力シート!Y604)</f>
        <v/>
      </c>
      <c r="O565" s="931"/>
      <c r="P565" s="937"/>
      <c r="Q565" s="941"/>
      <c r="R565" s="948" t="str">
        <f>IFERROR(IF(OR('別紙様式3-2（４・５月）'!R567="",'別紙様式3-2（４・５月）'!Z567="ベア加算"),"",P565*VLOOKUP(N565,'【参考】数式用'!$AD$2:$AH$27,MATCH(O565,'【参考】数式用'!$K$4:$N$4,0)+1,0)),"")</f>
        <v/>
      </c>
      <c r="S565" s="951"/>
      <c r="T565" s="955"/>
      <c r="U565" s="960"/>
      <c r="V565" s="965" t="str">
        <f>IFERROR(IF(AND('別紙様式3-2（４・５月）'!O567="",O565&lt;&gt;""),P565,P565*VLOOKUP(AF565,'【参考】数式用4'!$DC$3:$DZ$106,MATCH(N565,'【参考】数式用4'!$DC$2:$DZ$2,0))),"")</f>
        <v/>
      </c>
      <c r="W565" s="972"/>
      <c r="X565" s="937"/>
      <c r="Y565" s="948" t="str">
        <f>IFERROR(IF(OR('別紙様式3-2（４・５月）'!R567="",'別紙様式3-2（４・５月）'!Z567="ベア加算"),"",X565*VLOOKUP(N565,'【参考】数式用'!$AD$2:$AH$27,MATCH(W565,'【参考】数式用'!$K$4:$N$4,0)+1,0)),"")</f>
        <v/>
      </c>
      <c r="Z565" s="948"/>
      <c r="AA565" s="951"/>
      <c r="AB565" s="955"/>
      <c r="AC565" s="996" t="str">
        <f>IFERROR(IF(AND('別紙様式3-2（４・５月）'!O567="",W565&lt;&gt;"",W565&lt;&gt;"―"),X565,X565*VLOOKUP(AG565,'【参考】数式用4'!$DC$3:$DZ$106,MATCH(N565,'【参考】数式用4'!$DC$2:$DZ$2,0))),"")</f>
        <v/>
      </c>
      <c r="AD565" s="998" t="str">
        <f t="shared" si="16"/>
        <v/>
      </c>
      <c r="AE565" s="884" t="str">
        <f t="shared" si="17"/>
        <v/>
      </c>
      <c r="AF565" s="999" t="str">
        <f>IF(O565="","",'別紙様式3-2（４・５月）'!O567&amp;'別紙様式3-2（４・５月）'!P567&amp;'別紙様式3-2（４・５月）'!Q567&amp;"から"&amp;O565)</f>
        <v/>
      </c>
      <c r="AG565" s="999" t="str">
        <f>IF(OR(W565="",W565="―"),"",'別紙様式3-2（４・５月）'!O567&amp;'別紙様式3-2（４・５月）'!P567&amp;'別紙様式3-2（４・５月）'!Q567&amp;"から"&amp;W565)</f>
        <v/>
      </c>
    </row>
    <row r="566" spans="1:33" ht="24.9" customHeight="1">
      <c r="A566" s="894">
        <v>553</v>
      </c>
      <c r="B566" s="742" t="str">
        <f>IF(基本情報入力シート!C605="","",基本情報入力シート!C605)</f>
        <v/>
      </c>
      <c r="C566" s="750"/>
      <c r="D566" s="750"/>
      <c r="E566" s="750"/>
      <c r="F566" s="750"/>
      <c r="G566" s="750"/>
      <c r="H566" s="750"/>
      <c r="I566" s="761"/>
      <c r="J566" s="768" t="str">
        <f>IF(基本情報入力シート!M605="","",基本情報入力シート!M605)</f>
        <v/>
      </c>
      <c r="K566" s="768" t="str">
        <f>IF(基本情報入力シート!R605="","",基本情報入力シート!R605)</f>
        <v/>
      </c>
      <c r="L566" s="768" t="str">
        <f>IF(基本情報入力シート!W605="","",基本情報入力シート!W605)</f>
        <v/>
      </c>
      <c r="M566" s="785" t="str">
        <f>IF(基本情報入力シート!X605="","",基本情報入力シート!X605)</f>
        <v/>
      </c>
      <c r="N566" s="797" t="str">
        <f>IF(基本情報入力シート!Y605="","",基本情報入力シート!Y605)</f>
        <v/>
      </c>
      <c r="O566" s="931"/>
      <c r="P566" s="937"/>
      <c r="Q566" s="941"/>
      <c r="R566" s="948" t="str">
        <f>IFERROR(IF(OR('別紙様式3-2（４・５月）'!R568="",'別紙様式3-2（４・５月）'!Z568="ベア加算"),"",P566*VLOOKUP(N566,'【参考】数式用'!$AD$2:$AH$27,MATCH(O566,'【参考】数式用'!$K$4:$N$4,0)+1,0)),"")</f>
        <v/>
      </c>
      <c r="S566" s="951"/>
      <c r="T566" s="955"/>
      <c r="U566" s="960"/>
      <c r="V566" s="965" t="str">
        <f>IFERROR(IF(AND('別紙様式3-2（４・５月）'!O568="",O566&lt;&gt;""),P566,P566*VLOOKUP(AF566,'【参考】数式用4'!$DC$3:$DZ$106,MATCH(N566,'【参考】数式用4'!$DC$2:$DZ$2,0))),"")</f>
        <v/>
      </c>
      <c r="W566" s="972"/>
      <c r="X566" s="937"/>
      <c r="Y566" s="948" t="str">
        <f>IFERROR(IF(OR('別紙様式3-2（４・５月）'!R568="",'別紙様式3-2（４・５月）'!Z568="ベア加算"),"",X566*VLOOKUP(N566,'【参考】数式用'!$AD$2:$AH$27,MATCH(W566,'【参考】数式用'!$K$4:$N$4,0)+1,0)),"")</f>
        <v/>
      </c>
      <c r="Z566" s="948"/>
      <c r="AA566" s="951"/>
      <c r="AB566" s="955"/>
      <c r="AC566" s="996" t="str">
        <f>IFERROR(IF(AND('別紙様式3-2（４・５月）'!O568="",W566&lt;&gt;"",W566&lt;&gt;"―"),X566,X566*VLOOKUP(AG566,'【参考】数式用4'!$DC$3:$DZ$106,MATCH(N566,'【参考】数式用4'!$DC$2:$DZ$2,0))),"")</f>
        <v/>
      </c>
      <c r="AD566" s="998" t="str">
        <f t="shared" si="16"/>
        <v/>
      </c>
      <c r="AE566" s="884" t="str">
        <f t="shared" si="17"/>
        <v/>
      </c>
      <c r="AF566" s="999" t="str">
        <f>IF(O566="","",'別紙様式3-2（４・５月）'!O568&amp;'別紙様式3-2（４・５月）'!P568&amp;'別紙様式3-2（４・５月）'!Q568&amp;"から"&amp;O566)</f>
        <v/>
      </c>
      <c r="AG566" s="999" t="str">
        <f>IF(OR(W566="",W566="―"),"",'別紙様式3-2（４・５月）'!O568&amp;'別紙様式3-2（４・５月）'!P568&amp;'別紙様式3-2（４・５月）'!Q568&amp;"から"&amp;W566)</f>
        <v/>
      </c>
    </row>
    <row r="567" spans="1:33" ht="24.9" customHeight="1">
      <c r="A567" s="894">
        <v>554</v>
      </c>
      <c r="B567" s="742" t="str">
        <f>IF(基本情報入力シート!C606="","",基本情報入力シート!C606)</f>
        <v/>
      </c>
      <c r="C567" s="750"/>
      <c r="D567" s="750"/>
      <c r="E567" s="750"/>
      <c r="F567" s="750"/>
      <c r="G567" s="750"/>
      <c r="H567" s="750"/>
      <c r="I567" s="761"/>
      <c r="J567" s="768" t="str">
        <f>IF(基本情報入力シート!M606="","",基本情報入力シート!M606)</f>
        <v/>
      </c>
      <c r="K567" s="768" t="str">
        <f>IF(基本情報入力シート!R606="","",基本情報入力シート!R606)</f>
        <v/>
      </c>
      <c r="L567" s="768" t="str">
        <f>IF(基本情報入力シート!W606="","",基本情報入力シート!W606)</f>
        <v/>
      </c>
      <c r="M567" s="785" t="str">
        <f>IF(基本情報入力シート!X606="","",基本情報入力シート!X606)</f>
        <v/>
      </c>
      <c r="N567" s="797" t="str">
        <f>IF(基本情報入力シート!Y606="","",基本情報入力シート!Y606)</f>
        <v/>
      </c>
      <c r="O567" s="931"/>
      <c r="P567" s="937"/>
      <c r="Q567" s="941"/>
      <c r="R567" s="948" t="str">
        <f>IFERROR(IF(OR('別紙様式3-2（４・５月）'!R569="",'別紙様式3-2（４・５月）'!Z569="ベア加算"),"",P567*VLOOKUP(N567,'【参考】数式用'!$AD$2:$AH$27,MATCH(O567,'【参考】数式用'!$K$4:$N$4,0)+1,0)),"")</f>
        <v/>
      </c>
      <c r="S567" s="951"/>
      <c r="T567" s="955"/>
      <c r="U567" s="960"/>
      <c r="V567" s="965" t="str">
        <f>IFERROR(IF(AND('別紙様式3-2（４・５月）'!O569="",O567&lt;&gt;""),P567,P567*VLOOKUP(AF567,'【参考】数式用4'!$DC$3:$DZ$106,MATCH(N567,'【参考】数式用4'!$DC$2:$DZ$2,0))),"")</f>
        <v/>
      </c>
      <c r="W567" s="972"/>
      <c r="X567" s="937"/>
      <c r="Y567" s="948" t="str">
        <f>IFERROR(IF(OR('別紙様式3-2（４・５月）'!R569="",'別紙様式3-2（４・５月）'!Z569="ベア加算"),"",X567*VLOOKUP(N567,'【参考】数式用'!$AD$2:$AH$27,MATCH(W567,'【参考】数式用'!$K$4:$N$4,0)+1,0)),"")</f>
        <v/>
      </c>
      <c r="Z567" s="948"/>
      <c r="AA567" s="951"/>
      <c r="AB567" s="955"/>
      <c r="AC567" s="996" t="str">
        <f>IFERROR(IF(AND('別紙様式3-2（４・５月）'!O569="",W567&lt;&gt;"",W567&lt;&gt;"―"),X567,X567*VLOOKUP(AG567,'【参考】数式用4'!$DC$3:$DZ$106,MATCH(N567,'【参考】数式用4'!$DC$2:$DZ$2,0))),"")</f>
        <v/>
      </c>
      <c r="AD567" s="998" t="str">
        <f t="shared" si="16"/>
        <v/>
      </c>
      <c r="AE567" s="884" t="str">
        <f t="shared" si="17"/>
        <v/>
      </c>
      <c r="AF567" s="999" t="str">
        <f>IF(O567="","",'別紙様式3-2（４・５月）'!O569&amp;'別紙様式3-2（４・５月）'!P569&amp;'別紙様式3-2（４・５月）'!Q569&amp;"から"&amp;O567)</f>
        <v/>
      </c>
      <c r="AG567" s="999" t="str">
        <f>IF(OR(W567="",W567="―"),"",'別紙様式3-2（４・５月）'!O569&amp;'別紙様式3-2（４・５月）'!P569&amp;'別紙様式3-2（４・５月）'!Q569&amp;"から"&amp;W567)</f>
        <v/>
      </c>
    </row>
    <row r="568" spans="1:33" ht="24.9" customHeight="1">
      <c r="A568" s="894">
        <v>555</v>
      </c>
      <c r="B568" s="742" t="str">
        <f>IF(基本情報入力シート!C607="","",基本情報入力シート!C607)</f>
        <v/>
      </c>
      <c r="C568" s="750"/>
      <c r="D568" s="750"/>
      <c r="E568" s="750"/>
      <c r="F568" s="750"/>
      <c r="G568" s="750"/>
      <c r="H568" s="750"/>
      <c r="I568" s="761"/>
      <c r="J568" s="768" t="str">
        <f>IF(基本情報入力シート!M607="","",基本情報入力シート!M607)</f>
        <v/>
      </c>
      <c r="K568" s="768" t="str">
        <f>IF(基本情報入力シート!R607="","",基本情報入力シート!R607)</f>
        <v/>
      </c>
      <c r="L568" s="768" t="str">
        <f>IF(基本情報入力シート!W607="","",基本情報入力シート!W607)</f>
        <v/>
      </c>
      <c r="M568" s="785" t="str">
        <f>IF(基本情報入力シート!X607="","",基本情報入力シート!X607)</f>
        <v/>
      </c>
      <c r="N568" s="797" t="str">
        <f>IF(基本情報入力シート!Y607="","",基本情報入力シート!Y607)</f>
        <v/>
      </c>
      <c r="O568" s="931"/>
      <c r="P568" s="937"/>
      <c r="Q568" s="941"/>
      <c r="R568" s="948" t="str">
        <f>IFERROR(IF(OR('別紙様式3-2（４・５月）'!R570="",'別紙様式3-2（４・５月）'!Z570="ベア加算"),"",P568*VLOOKUP(N568,'【参考】数式用'!$AD$2:$AH$27,MATCH(O568,'【参考】数式用'!$K$4:$N$4,0)+1,0)),"")</f>
        <v/>
      </c>
      <c r="S568" s="951"/>
      <c r="T568" s="955"/>
      <c r="U568" s="960"/>
      <c r="V568" s="965" t="str">
        <f>IFERROR(IF(AND('別紙様式3-2（４・５月）'!O570="",O568&lt;&gt;""),P568,P568*VLOOKUP(AF568,'【参考】数式用4'!$DC$3:$DZ$106,MATCH(N568,'【参考】数式用4'!$DC$2:$DZ$2,0))),"")</f>
        <v/>
      </c>
      <c r="W568" s="972"/>
      <c r="X568" s="937"/>
      <c r="Y568" s="948" t="str">
        <f>IFERROR(IF(OR('別紙様式3-2（４・５月）'!R570="",'別紙様式3-2（４・５月）'!Z570="ベア加算"),"",X568*VLOOKUP(N568,'【参考】数式用'!$AD$2:$AH$27,MATCH(W568,'【参考】数式用'!$K$4:$N$4,0)+1,0)),"")</f>
        <v/>
      </c>
      <c r="Z568" s="948"/>
      <c r="AA568" s="951"/>
      <c r="AB568" s="955"/>
      <c r="AC568" s="996" t="str">
        <f>IFERROR(IF(AND('別紙様式3-2（４・５月）'!O570="",W568&lt;&gt;"",W568&lt;&gt;"―"),X568,X568*VLOOKUP(AG568,'【参考】数式用4'!$DC$3:$DZ$106,MATCH(N568,'【参考】数式用4'!$DC$2:$DZ$2,0))),"")</f>
        <v/>
      </c>
      <c r="AD568" s="998" t="str">
        <f t="shared" si="16"/>
        <v/>
      </c>
      <c r="AE568" s="884" t="str">
        <f t="shared" si="17"/>
        <v/>
      </c>
      <c r="AF568" s="999" t="str">
        <f>IF(O568="","",'別紙様式3-2（４・５月）'!O570&amp;'別紙様式3-2（４・５月）'!P570&amp;'別紙様式3-2（４・５月）'!Q570&amp;"から"&amp;O568)</f>
        <v/>
      </c>
      <c r="AG568" s="999" t="str">
        <f>IF(OR(W568="",W568="―"),"",'別紙様式3-2（４・５月）'!O570&amp;'別紙様式3-2（４・５月）'!P570&amp;'別紙様式3-2（４・５月）'!Q570&amp;"から"&amp;W568)</f>
        <v/>
      </c>
    </row>
    <row r="569" spans="1:33" ht="24.9" customHeight="1">
      <c r="A569" s="894">
        <v>556</v>
      </c>
      <c r="B569" s="742" t="str">
        <f>IF(基本情報入力シート!C608="","",基本情報入力シート!C608)</f>
        <v/>
      </c>
      <c r="C569" s="750"/>
      <c r="D569" s="750"/>
      <c r="E569" s="750"/>
      <c r="F569" s="750"/>
      <c r="G569" s="750"/>
      <c r="H569" s="750"/>
      <c r="I569" s="761"/>
      <c r="J569" s="768" t="str">
        <f>IF(基本情報入力シート!M608="","",基本情報入力シート!M608)</f>
        <v/>
      </c>
      <c r="K569" s="768" t="str">
        <f>IF(基本情報入力シート!R608="","",基本情報入力シート!R608)</f>
        <v/>
      </c>
      <c r="L569" s="768" t="str">
        <f>IF(基本情報入力シート!W608="","",基本情報入力シート!W608)</f>
        <v/>
      </c>
      <c r="M569" s="785" t="str">
        <f>IF(基本情報入力シート!X608="","",基本情報入力シート!X608)</f>
        <v/>
      </c>
      <c r="N569" s="797" t="str">
        <f>IF(基本情報入力シート!Y608="","",基本情報入力シート!Y608)</f>
        <v/>
      </c>
      <c r="O569" s="931"/>
      <c r="P569" s="937"/>
      <c r="Q569" s="941"/>
      <c r="R569" s="948" t="str">
        <f>IFERROR(IF(OR('別紙様式3-2（４・５月）'!R571="",'別紙様式3-2（４・５月）'!Z571="ベア加算"),"",P569*VLOOKUP(N569,'【参考】数式用'!$AD$2:$AH$27,MATCH(O569,'【参考】数式用'!$K$4:$N$4,0)+1,0)),"")</f>
        <v/>
      </c>
      <c r="S569" s="951"/>
      <c r="T569" s="955"/>
      <c r="U569" s="960"/>
      <c r="V569" s="965" t="str">
        <f>IFERROR(IF(AND('別紙様式3-2（４・５月）'!O571="",O569&lt;&gt;""),P569,P569*VLOOKUP(AF569,'【参考】数式用4'!$DC$3:$DZ$106,MATCH(N569,'【参考】数式用4'!$DC$2:$DZ$2,0))),"")</f>
        <v/>
      </c>
      <c r="W569" s="972"/>
      <c r="X569" s="937"/>
      <c r="Y569" s="948" t="str">
        <f>IFERROR(IF(OR('別紙様式3-2（４・５月）'!R571="",'別紙様式3-2（４・５月）'!Z571="ベア加算"),"",X569*VLOOKUP(N569,'【参考】数式用'!$AD$2:$AH$27,MATCH(W569,'【参考】数式用'!$K$4:$N$4,0)+1,0)),"")</f>
        <v/>
      </c>
      <c r="Z569" s="948"/>
      <c r="AA569" s="951"/>
      <c r="AB569" s="955"/>
      <c r="AC569" s="996" t="str">
        <f>IFERROR(IF(AND('別紙様式3-2（４・５月）'!O571="",W569&lt;&gt;"",W569&lt;&gt;"―"),X569,X569*VLOOKUP(AG569,'【参考】数式用4'!$DC$3:$DZ$106,MATCH(N569,'【参考】数式用4'!$DC$2:$DZ$2,0))),"")</f>
        <v/>
      </c>
      <c r="AD569" s="998" t="str">
        <f t="shared" si="16"/>
        <v/>
      </c>
      <c r="AE569" s="884" t="str">
        <f t="shared" si="17"/>
        <v/>
      </c>
      <c r="AF569" s="999" t="str">
        <f>IF(O569="","",'別紙様式3-2（４・５月）'!O571&amp;'別紙様式3-2（４・５月）'!P571&amp;'別紙様式3-2（４・５月）'!Q571&amp;"から"&amp;O569)</f>
        <v/>
      </c>
      <c r="AG569" s="999" t="str">
        <f>IF(OR(W569="",W569="―"),"",'別紙様式3-2（４・５月）'!O571&amp;'別紙様式3-2（４・５月）'!P571&amp;'別紙様式3-2（４・５月）'!Q571&amp;"から"&amp;W569)</f>
        <v/>
      </c>
    </row>
    <row r="570" spans="1:33" ht="24.9" customHeight="1">
      <c r="A570" s="894">
        <v>557</v>
      </c>
      <c r="B570" s="742" t="str">
        <f>IF(基本情報入力シート!C609="","",基本情報入力シート!C609)</f>
        <v/>
      </c>
      <c r="C570" s="750"/>
      <c r="D570" s="750"/>
      <c r="E570" s="750"/>
      <c r="F570" s="750"/>
      <c r="G570" s="750"/>
      <c r="H570" s="750"/>
      <c r="I570" s="761"/>
      <c r="J570" s="768" t="str">
        <f>IF(基本情報入力シート!M609="","",基本情報入力シート!M609)</f>
        <v/>
      </c>
      <c r="K570" s="768" t="str">
        <f>IF(基本情報入力シート!R609="","",基本情報入力シート!R609)</f>
        <v/>
      </c>
      <c r="L570" s="768" t="str">
        <f>IF(基本情報入力シート!W609="","",基本情報入力シート!W609)</f>
        <v/>
      </c>
      <c r="M570" s="785" t="str">
        <f>IF(基本情報入力シート!X609="","",基本情報入力シート!X609)</f>
        <v/>
      </c>
      <c r="N570" s="797" t="str">
        <f>IF(基本情報入力シート!Y609="","",基本情報入力シート!Y609)</f>
        <v/>
      </c>
      <c r="O570" s="931"/>
      <c r="P570" s="937"/>
      <c r="Q570" s="941"/>
      <c r="R570" s="948" t="str">
        <f>IFERROR(IF(OR('別紙様式3-2（４・５月）'!R572="",'別紙様式3-2（４・５月）'!Z572="ベア加算"),"",P570*VLOOKUP(N570,'【参考】数式用'!$AD$2:$AH$27,MATCH(O570,'【参考】数式用'!$K$4:$N$4,0)+1,0)),"")</f>
        <v/>
      </c>
      <c r="S570" s="951"/>
      <c r="T570" s="955"/>
      <c r="U570" s="960"/>
      <c r="V570" s="965" t="str">
        <f>IFERROR(IF(AND('別紙様式3-2（４・５月）'!O572="",O570&lt;&gt;""),P570,P570*VLOOKUP(AF570,'【参考】数式用4'!$DC$3:$DZ$106,MATCH(N570,'【参考】数式用4'!$DC$2:$DZ$2,0))),"")</f>
        <v/>
      </c>
      <c r="W570" s="972"/>
      <c r="X570" s="937"/>
      <c r="Y570" s="948" t="str">
        <f>IFERROR(IF(OR('別紙様式3-2（４・５月）'!R572="",'別紙様式3-2（４・５月）'!Z572="ベア加算"),"",X570*VLOOKUP(N570,'【参考】数式用'!$AD$2:$AH$27,MATCH(W570,'【参考】数式用'!$K$4:$N$4,0)+1,0)),"")</f>
        <v/>
      </c>
      <c r="Z570" s="948"/>
      <c r="AA570" s="951"/>
      <c r="AB570" s="955"/>
      <c r="AC570" s="996" t="str">
        <f>IFERROR(IF(AND('別紙様式3-2（４・５月）'!O572="",W570&lt;&gt;"",W570&lt;&gt;"―"),X570,X570*VLOOKUP(AG570,'【参考】数式用4'!$DC$3:$DZ$106,MATCH(N570,'【参考】数式用4'!$DC$2:$DZ$2,0))),"")</f>
        <v/>
      </c>
      <c r="AD570" s="998" t="str">
        <f t="shared" si="16"/>
        <v/>
      </c>
      <c r="AE570" s="884" t="str">
        <f t="shared" si="17"/>
        <v/>
      </c>
      <c r="AF570" s="999" t="str">
        <f>IF(O570="","",'別紙様式3-2（４・５月）'!O572&amp;'別紙様式3-2（４・５月）'!P572&amp;'別紙様式3-2（４・５月）'!Q572&amp;"から"&amp;O570)</f>
        <v/>
      </c>
      <c r="AG570" s="999" t="str">
        <f>IF(OR(W570="",W570="―"),"",'別紙様式3-2（４・５月）'!O572&amp;'別紙様式3-2（４・５月）'!P572&amp;'別紙様式3-2（４・５月）'!Q572&amp;"から"&amp;W570)</f>
        <v/>
      </c>
    </row>
    <row r="571" spans="1:33" ht="24.9" customHeight="1">
      <c r="A571" s="894">
        <v>558</v>
      </c>
      <c r="B571" s="742" t="str">
        <f>IF(基本情報入力シート!C610="","",基本情報入力シート!C610)</f>
        <v/>
      </c>
      <c r="C571" s="750"/>
      <c r="D571" s="750"/>
      <c r="E571" s="750"/>
      <c r="F571" s="750"/>
      <c r="G571" s="750"/>
      <c r="H571" s="750"/>
      <c r="I571" s="761"/>
      <c r="J571" s="768" t="str">
        <f>IF(基本情報入力シート!M610="","",基本情報入力シート!M610)</f>
        <v/>
      </c>
      <c r="K571" s="768" t="str">
        <f>IF(基本情報入力シート!R610="","",基本情報入力シート!R610)</f>
        <v/>
      </c>
      <c r="L571" s="768" t="str">
        <f>IF(基本情報入力シート!W610="","",基本情報入力シート!W610)</f>
        <v/>
      </c>
      <c r="M571" s="785" t="str">
        <f>IF(基本情報入力シート!X610="","",基本情報入力シート!X610)</f>
        <v/>
      </c>
      <c r="N571" s="797" t="str">
        <f>IF(基本情報入力シート!Y610="","",基本情報入力シート!Y610)</f>
        <v/>
      </c>
      <c r="O571" s="931"/>
      <c r="P571" s="937"/>
      <c r="Q571" s="941"/>
      <c r="R571" s="948" t="str">
        <f>IFERROR(IF(OR('別紙様式3-2（４・５月）'!R573="",'別紙様式3-2（４・５月）'!Z573="ベア加算"),"",P571*VLOOKUP(N571,'【参考】数式用'!$AD$2:$AH$27,MATCH(O571,'【参考】数式用'!$K$4:$N$4,0)+1,0)),"")</f>
        <v/>
      </c>
      <c r="S571" s="951"/>
      <c r="T571" s="955"/>
      <c r="U571" s="960"/>
      <c r="V571" s="965" t="str">
        <f>IFERROR(IF(AND('別紙様式3-2（４・５月）'!O573="",O571&lt;&gt;""),P571,P571*VLOOKUP(AF571,'【参考】数式用4'!$DC$3:$DZ$106,MATCH(N571,'【参考】数式用4'!$DC$2:$DZ$2,0))),"")</f>
        <v/>
      </c>
      <c r="W571" s="972"/>
      <c r="X571" s="937"/>
      <c r="Y571" s="948" t="str">
        <f>IFERROR(IF(OR('別紙様式3-2（４・５月）'!R573="",'別紙様式3-2（４・５月）'!Z573="ベア加算"),"",X571*VLOOKUP(N571,'【参考】数式用'!$AD$2:$AH$27,MATCH(W571,'【参考】数式用'!$K$4:$N$4,0)+1,0)),"")</f>
        <v/>
      </c>
      <c r="Z571" s="948"/>
      <c r="AA571" s="951"/>
      <c r="AB571" s="955"/>
      <c r="AC571" s="996" t="str">
        <f>IFERROR(IF(AND('別紙様式3-2（４・５月）'!O573="",W571&lt;&gt;"",W571&lt;&gt;"―"),X571,X571*VLOOKUP(AG571,'【参考】数式用4'!$DC$3:$DZ$106,MATCH(N571,'【参考】数式用4'!$DC$2:$DZ$2,0))),"")</f>
        <v/>
      </c>
      <c r="AD571" s="998" t="str">
        <f t="shared" si="16"/>
        <v/>
      </c>
      <c r="AE571" s="884" t="str">
        <f t="shared" si="17"/>
        <v/>
      </c>
      <c r="AF571" s="999" t="str">
        <f>IF(O571="","",'別紙様式3-2（４・５月）'!O573&amp;'別紙様式3-2（４・５月）'!P573&amp;'別紙様式3-2（４・５月）'!Q573&amp;"から"&amp;O571)</f>
        <v/>
      </c>
      <c r="AG571" s="999" t="str">
        <f>IF(OR(W571="",W571="―"),"",'別紙様式3-2（４・５月）'!O573&amp;'別紙様式3-2（４・５月）'!P573&amp;'別紙様式3-2（４・５月）'!Q573&amp;"から"&amp;W571)</f>
        <v/>
      </c>
    </row>
    <row r="572" spans="1:33" ht="24.9" customHeight="1">
      <c r="A572" s="894">
        <v>559</v>
      </c>
      <c r="B572" s="742" t="str">
        <f>IF(基本情報入力シート!C611="","",基本情報入力シート!C611)</f>
        <v/>
      </c>
      <c r="C572" s="750"/>
      <c r="D572" s="750"/>
      <c r="E572" s="750"/>
      <c r="F572" s="750"/>
      <c r="G572" s="750"/>
      <c r="H572" s="750"/>
      <c r="I572" s="761"/>
      <c r="J572" s="768" t="str">
        <f>IF(基本情報入力シート!M611="","",基本情報入力シート!M611)</f>
        <v/>
      </c>
      <c r="K572" s="768" t="str">
        <f>IF(基本情報入力シート!R611="","",基本情報入力シート!R611)</f>
        <v/>
      </c>
      <c r="L572" s="768" t="str">
        <f>IF(基本情報入力シート!W611="","",基本情報入力シート!W611)</f>
        <v/>
      </c>
      <c r="M572" s="785" t="str">
        <f>IF(基本情報入力シート!X611="","",基本情報入力シート!X611)</f>
        <v/>
      </c>
      <c r="N572" s="797" t="str">
        <f>IF(基本情報入力シート!Y611="","",基本情報入力シート!Y611)</f>
        <v/>
      </c>
      <c r="O572" s="931"/>
      <c r="P572" s="937"/>
      <c r="Q572" s="941"/>
      <c r="R572" s="948" t="str">
        <f>IFERROR(IF(OR('別紙様式3-2（４・５月）'!R574="",'別紙様式3-2（４・５月）'!Z574="ベア加算"),"",P572*VLOOKUP(N572,'【参考】数式用'!$AD$2:$AH$27,MATCH(O572,'【参考】数式用'!$K$4:$N$4,0)+1,0)),"")</f>
        <v/>
      </c>
      <c r="S572" s="951"/>
      <c r="T572" s="955"/>
      <c r="U572" s="960"/>
      <c r="V572" s="965" t="str">
        <f>IFERROR(IF(AND('別紙様式3-2（４・５月）'!O574="",O572&lt;&gt;""),P572,P572*VLOOKUP(AF572,'【参考】数式用4'!$DC$3:$DZ$106,MATCH(N572,'【参考】数式用4'!$DC$2:$DZ$2,0))),"")</f>
        <v/>
      </c>
      <c r="W572" s="972"/>
      <c r="X572" s="937"/>
      <c r="Y572" s="948" t="str">
        <f>IFERROR(IF(OR('別紙様式3-2（４・５月）'!R574="",'別紙様式3-2（４・５月）'!Z574="ベア加算"),"",X572*VLOOKUP(N572,'【参考】数式用'!$AD$2:$AH$27,MATCH(W572,'【参考】数式用'!$K$4:$N$4,0)+1,0)),"")</f>
        <v/>
      </c>
      <c r="Z572" s="948"/>
      <c r="AA572" s="951"/>
      <c r="AB572" s="955"/>
      <c r="AC572" s="996" t="str">
        <f>IFERROR(IF(AND('別紙様式3-2（４・５月）'!O574="",W572&lt;&gt;"",W572&lt;&gt;"―"),X572,X572*VLOOKUP(AG572,'【参考】数式用4'!$DC$3:$DZ$106,MATCH(N572,'【参考】数式用4'!$DC$2:$DZ$2,0))),"")</f>
        <v/>
      </c>
      <c r="AD572" s="998" t="str">
        <f t="shared" si="16"/>
        <v/>
      </c>
      <c r="AE572" s="884" t="str">
        <f t="shared" si="17"/>
        <v/>
      </c>
      <c r="AF572" s="999" t="str">
        <f>IF(O572="","",'別紙様式3-2（４・５月）'!O574&amp;'別紙様式3-2（４・５月）'!P574&amp;'別紙様式3-2（４・５月）'!Q574&amp;"から"&amp;O572)</f>
        <v/>
      </c>
      <c r="AG572" s="999" t="str">
        <f>IF(OR(W572="",W572="―"),"",'別紙様式3-2（４・５月）'!O574&amp;'別紙様式3-2（４・５月）'!P574&amp;'別紙様式3-2（４・５月）'!Q574&amp;"から"&amp;W572)</f>
        <v/>
      </c>
    </row>
    <row r="573" spans="1:33" ht="24.9" customHeight="1">
      <c r="A573" s="894">
        <v>560</v>
      </c>
      <c r="B573" s="742" t="str">
        <f>IF(基本情報入力シート!C612="","",基本情報入力シート!C612)</f>
        <v/>
      </c>
      <c r="C573" s="750"/>
      <c r="D573" s="750"/>
      <c r="E573" s="750"/>
      <c r="F573" s="750"/>
      <c r="G573" s="750"/>
      <c r="H573" s="750"/>
      <c r="I573" s="761"/>
      <c r="J573" s="768" t="str">
        <f>IF(基本情報入力シート!M612="","",基本情報入力シート!M612)</f>
        <v/>
      </c>
      <c r="K573" s="768" t="str">
        <f>IF(基本情報入力シート!R612="","",基本情報入力シート!R612)</f>
        <v/>
      </c>
      <c r="L573" s="768" t="str">
        <f>IF(基本情報入力シート!W612="","",基本情報入力シート!W612)</f>
        <v/>
      </c>
      <c r="M573" s="785" t="str">
        <f>IF(基本情報入力シート!X612="","",基本情報入力シート!X612)</f>
        <v/>
      </c>
      <c r="N573" s="797" t="str">
        <f>IF(基本情報入力シート!Y612="","",基本情報入力シート!Y612)</f>
        <v/>
      </c>
      <c r="O573" s="931"/>
      <c r="P573" s="937"/>
      <c r="Q573" s="941"/>
      <c r="R573" s="948" t="str">
        <f>IFERROR(IF(OR('別紙様式3-2（４・５月）'!R575="",'別紙様式3-2（４・５月）'!Z575="ベア加算"),"",P573*VLOOKUP(N573,'【参考】数式用'!$AD$2:$AH$27,MATCH(O573,'【参考】数式用'!$K$4:$N$4,0)+1,0)),"")</f>
        <v/>
      </c>
      <c r="S573" s="951"/>
      <c r="T573" s="955"/>
      <c r="U573" s="960"/>
      <c r="V573" s="965" t="str">
        <f>IFERROR(IF(AND('別紙様式3-2（４・５月）'!O575="",O573&lt;&gt;""),P573,P573*VLOOKUP(AF573,'【参考】数式用4'!$DC$3:$DZ$106,MATCH(N573,'【参考】数式用4'!$DC$2:$DZ$2,0))),"")</f>
        <v/>
      </c>
      <c r="W573" s="972"/>
      <c r="X573" s="937"/>
      <c r="Y573" s="948" t="str">
        <f>IFERROR(IF(OR('別紙様式3-2（４・５月）'!R575="",'別紙様式3-2（４・５月）'!Z575="ベア加算"),"",X573*VLOOKUP(N573,'【参考】数式用'!$AD$2:$AH$27,MATCH(W573,'【参考】数式用'!$K$4:$N$4,0)+1,0)),"")</f>
        <v/>
      </c>
      <c r="Z573" s="948"/>
      <c r="AA573" s="951"/>
      <c r="AB573" s="955"/>
      <c r="AC573" s="996" t="str">
        <f>IFERROR(IF(AND('別紙様式3-2（４・５月）'!O575="",W573&lt;&gt;"",W573&lt;&gt;"―"),X573,X573*VLOOKUP(AG573,'【参考】数式用4'!$DC$3:$DZ$106,MATCH(N573,'【参考】数式用4'!$DC$2:$DZ$2,0))),"")</f>
        <v/>
      </c>
      <c r="AD573" s="998" t="str">
        <f t="shared" si="16"/>
        <v/>
      </c>
      <c r="AE573" s="884" t="str">
        <f t="shared" si="17"/>
        <v/>
      </c>
      <c r="AF573" s="999" t="str">
        <f>IF(O573="","",'別紙様式3-2（４・５月）'!O575&amp;'別紙様式3-2（４・５月）'!P575&amp;'別紙様式3-2（４・５月）'!Q575&amp;"から"&amp;O573)</f>
        <v/>
      </c>
      <c r="AG573" s="999" t="str">
        <f>IF(OR(W573="",W573="―"),"",'別紙様式3-2（４・５月）'!O575&amp;'別紙様式3-2（４・５月）'!P575&amp;'別紙様式3-2（４・５月）'!Q575&amp;"から"&amp;W573)</f>
        <v/>
      </c>
    </row>
    <row r="574" spans="1:33" ht="24.9" customHeight="1">
      <c r="A574" s="894">
        <v>561</v>
      </c>
      <c r="B574" s="742" t="str">
        <f>IF(基本情報入力シート!C613="","",基本情報入力シート!C613)</f>
        <v/>
      </c>
      <c r="C574" s="750"/>
      <c r="D574" s="750"/>
      <c r="E574" s="750"/>
      <c r="F574" s="750"/>
      <c r="G574" s="750"/>
      <c r="H574" s="750"/>
      <c r="I574" s="761"/>
      <c r="J574" s="768" t="str">
        <f>IF(基本情報入力シート!M613="","",基本情報入力シート!M613)</f>
        <v/>
      </c>
      <c r="K574" s="768" t="str">
        <f>IF(基本情報入力シート!R613="","",基本情報入力シート!R613)</f>
        <v/>
      </c>
      <c r="L574" s="768" t="str">
        <f>IF(基本情報入力シート!W613="","",基本情報入力シート!W613)</f>
        <v/>
      </c>
      <c r="M574" s="785" t="str">
        <f>IF(基本情報入力シート!X613="","",基本情報入力シート!X613)</f>
        <v/>
      </c>
      <c r="N574" s="797" t="str">
        <f>IF(基本情報入力シート!Y613="","",基本情報入力シート!Y613)</f>
        <v/>
      </c>
      <c r="O574" s="931"/>
      <c r="P574" s="937"/>
      <c r="Q574" s="941"/>
      <c r="R574" s="948" t="str">
        <f>IFERROR(IF(OR('別紙様式3-2（４・５月）'!R576="",'別紙様式3-2（４・５月）'!Z576="ベア加算"),"",P574*VLOOKUP(N574,'【参考】数式用'!$AD$2:$AH$27,MATCH(O574,'【参考】数式用'!$K$4:$N$4,0)+1,0)),"")</f>
        <v/>
      </c>
      <c r="S574" s="951"/>
      <c r="T574" s="955"/>
      <c r="U574" s="960"/>
      <c r="V574" s="965" t="str">
        <f>IFERROR(IF(AND('別紙様式3-2（４・５月）'!O576="",O574&lt;&gt;""),P574,P574*VLOOKUP(AF574,'【参考】数式用4'!$DC$3:$DZ$106,MATCH(N574,'【参考】数式用4'!$DC$2:$DZ$2,0))),"")</f>
        <v/>
      </c>
      <c r="W574" s="972"/>
      <c r="X574" s="937"/>
      <c r="Y574" s="948" t="str">
        <f>IFERROR(IF(OR('別紙様式3-2（４・５月）'!R576="",'別紙様式3-2（４・５月）'!Z576="ベア加算"),"",X574*VLOOKUP(N574,'【参考】数式用'!$AD$2:$AH$27,MATCH(W574,'【参考】数式用'!$K$4:$N$4,0)+1,0)),"")</f>
        <v/>
      </c>
      <c r="Z574" s="948"/>
      <c r="AA574" s="951"/>
      <c r="AB574" s="955"/>
      <c r="AC574" s="996" t="str">
        <f>IFERROR(IF(AND('別紙様式3-2（４・５月）'!O576="",W574&lt;&gt;"",W574&lt;&gt;"―"),X574,X574*VLOOKUP(AG574,'【参考】数式用4'!$DC$3:$DZ$106,MATCH(N574,'【参考】数式用4'!$DC$2:$DZ$2,0))),"")</f>
        <v/>
      </c>
      <c r="AD574" s="998" t="str">
        <f t="shared" si="16"/>
        <v/>
      </c>
      <c r="AE574" s="884" t="str">
        <f t="shared" si="17"/>
        <v/>
      </c>
      <c r="AF574" s="999" t="str">
        <f>IF(O574="","",'別紙様式3-2（４・５月）'!O576&amp;'別紙様式3-2（４・５月）'!P576&amp;'別紙様式3-2（４・５月）'!Q576&amp;"から"&amp;O574)</f>
        <v/>
      </c>
      <c r="AG574" s="999" t="str">
        <f>IF(OR(W574="",W574="―"),"",'別紙様式3-2（４・５月）'!O576&amp;'別紙様式3-2（４・５月）'!P576&amp;'別紙様式3-2（４・５月）'!Q576&amp;"から"&amp;W574)</f>
        <v/>
      </c>
    </row>
    <row r="575" spans="1:33" ht="24.9" customHeight="1">
      <c r="A575" s="894">
        <v>562</v>
      </c>
      <c r="B575" s="742" t="str">
        <f>IF(基本情報入力シート!C614="","",基本情報入力シート!C614)</f>
        <v/>
      </c>
      <c r="C575" s="750"/>
      <c r="D575" s="750"/>
      <c r="E575" s="750"/>
      <c r="F575" s="750"/>
      <c r="G575" s="750"/>
      <c r="H575" s="750"/>
      <c r="I575" s="761"/>
      <c r="J575" s="768" t="str">
        <f>IF(基本情報入力シート!M614="","",基本情報入力シート!M614)</f>
        <v/>
      </c>
      <c r="K575" s="768" t="str">
        <f>IF(基本情報入力シート!R614="","",基本情報入力シート!R614)</f>
        <v/>
      </c>
      <c r="L575" s="768" t="str">
        <f>IF(基本情報入力シート!W614="","",基本情報入力シート!W614)</f>
        <v/>
      </c>
      <c r="M575" s="785" t="str">
        <f>IF(基本情報入力シート!X614="","",基本情報入力シート!X614)</f>
        <v/>
      </c>
      <c r="N575" s="797" t="str">
        <f>IF(基本情報入力シート!Y614="","",基本情報入力シート!Y614)</f>
        <v/>
      </c>
      <c r="O575" s="931"/>
      <c r="P575" s="937"/>
      <c r="Q575" s="941"/>
      <c r="R575" s="948" t="str">
        <f>IFERROR(IF(OR('別紙様式3-2（４・５月）'!R577="",'別紙様式3-2（４・５月）'!Z577="ベア加算"),"",P575*VLOOKUP(N575,'【参考】数式用'!$AD$2:$AH$27,MATCH(O575,'【参考】数式用'!$K$4:$N$4,0)+1,0)),"")</f>
        <v/>
      </c>
      <c r="S575" s="951"/>
      <c r="T575" s="955"/>
      <c r="U575" s="960"/>
      <c r="V575" s="965" t="str">
        <f>IFERROR(IF(AND('別紙様式3-2（４・５月）'!O577="",O575&lt;&gt;""),P575,P575*VLOOKUP(AF575,'【参考】数式用4'!$DC$3:$DZ$106,MATCH(N575,'【参考】数式用4'!$DC$2:$DZ$2,0))),"")</f>
        <v/>
      </c>
      <c r="W575" s="972"/>
      <c r="X575" s="937"/>
      <c r="Y575" s="948" t="str">
        <f>IFERROR(IF(OR('別紙様式3-2（４・５月）'!R577="",'別紙様式3-2（４・５月）'!Z577="ベア加算"),"",X575*VLOOKUP(N575,'【参考】数式用'!$AD$2:$AH$27,MATCH(W575,'【参考】数式用'!$K$4:$N$4,0)+1,0)),"")</f>
        <v/>
      </c>
      <c r="Z575" s="948"/>
      <c r="AA575" s="951"/>
      <c r="AB575" s="955"/>
      <c r="AC575" s="996" t="str">
        <f>IFERROR(IF(AND('別紙様式3-2（４・５月）'!O577="",W575&lt;&gt;"",W575&lt;&gt;"―"),X575,X575*VLOOKUP(AG575,'【参考】数式用4'!$DC$3:$DZ$106,MATCH(N575,'【参考】数式用4'!$DC$2:$DZ$2,0))),"")</f>
        <v/>
      </c>
      <c r="AD575" s="998" t="str">
        <f t="shared" si="16"/>
        <v/>
      </c>
      <c r="AE575" s="884" t="str">
        <f t="shared" si="17"/>
        <v/>
      </c>
      <c r="AF575" s="999" t="str">
        <f>IF(O575="","",'別紙様式3-2（４・５月）'!O577&amp;'別紙様式3-2（４・５月）'!P577&amp;'別紙様式3-2（４・５月）'!Q577&amp;"から"&amp;O575)</f>
        <v/>
      </c>
      <c r="AG575" s="999" t="str">
        <f>IF(OR(W575="",W575="―"),"",'別紙様式3-2（４・５月）'!O577&amp;'別紙様式3-2（４・５月）'!P577&amp;'別紙様式3-2（４・５月）'!Q577&amp;"から"&amp;W575)</f>
        <v/>
      </c>
    </row>
    <row r="576" spans="1:33" ht="24.9" customHeight="1">
      <c r="A576" s="894">
        <v>563</v>
      </c>
      <c r="B576" s="742" t="str">
        <f>IF(基本情報入力シート!C615="","",基本情報入力シート!C615)</f>
        <v/>
      </c>
      <c r="C576" s="750"/>
      <c r="D576" s="750"/>
      <c r="E576" s="750"/>
      <c r="F576" s="750"/>
      <c r="G576" s="750"/>
      <c r="H576" s="750"/>
      <c r="I576" s="761"/>
      <c r="J576" s="768" t="str">
        <f>IF(基本情報入力シート!M615="","",基本情報入力シート!M615)</f>
        <v/>
      </c>
      <c r="K576" s="768" t="str">
        <f>IF(基本情報入力シート!R615="","",基本情報入力シート!R615)</f>
        <v/>
      </c>
      <c r="L576" s="768" t="str">
        <f>IF(基本情報入力シート!W615="","",基本情報入力シート!W615)</f>
        <v/>
      </c>
      <c r="M576" s="785" t="str">
        <f>IF(基本情報入力シート!X615="","",基本情報入力シート!X615)</f>
        <v/>
      </c>
      <c r="N576" s="797" t="str">
        <f>IF(基本情報入力シート!Y615="","",基本情報入力シート!Y615)</f>
        <v/>
      </c>
      <c r="O576" s="931"/>
      <c r="P576" s="937"/>
      <c r="Q576" s="941"/>
      <c r="R576" s="948" t="str">
        <f>IFERROR(IF(OR('別紙様式3-2（４・５月）'!R578="",'別紙様式3-2（４・５月）'!Z578="ベア加算"),"",P576*VLOOKUP(N576,'【参考】数式用'!$AD$2:$AH$27,MATCH(O576,'【参考】数式用'!$K$4:$N$4,0)+1,0)),"")</f>
        <v/>
      </c>
      <c r="S576" s="951"/>
      <c r="T576" s="955"/>
      <c r="U576" s="960"/>
      <c r="V576" s="965" t="str">
        <f>IFERROR(IF(AND('別紙様式3-2（４・５月）'!O578="",O576&lt;&gt;""),P576,P576*VLOOKUP(AF576,'【参考】数式用4'!$DC$3:$DZ$106,MATCH(N576,'【参考】数式用4'!$DC$2:$DZ$2,0))),"")</f>
        <v/>
      </c>
      <c r="W576" s="972"/>
      <c r="X576" s="937"/>
      <c r="Y576" s="948" t="str">
        <f>IFERROR(IF(OR('別紙様式3-2（４・５月）'!R578="",'別紙様式3-2（４・５月）'!Z578="ベア加算"),"",X576*VLOOKUP(N576,'【参考】数式用'!$AD$2:$AH$27,MATCH(W576,'【参考】数式用'!$K$4:$N$4,0)+1,0)),"")</f>
        <v/>
      </c>
      <c r="Z576" s="948"/>
      <c r="AA576" s="951"/>
      <c r="AB576" s="955"/>
      <c r="AC576" s="996" t="str">
        <f>IFERROR(IF(AND('別紙様式3-2（４・５月）'!O578="",W576&lt;&gt;"",W576&lt;&gt;"―"),X576,X576*VLOOKUP(AG576,'【参考】数式用4'!$DC$3:$DZ$106,MATCH(N576,'【参考】数式用4'!$DC$2:$DZ$2,0))),"")</f>
        <v/>
      </c>
      <c r="AD576" s="998" t="str">
        <f t="shared" si="16"/>
        <v/>
      </c>
      <c r="AE576" s="884" t="str">
        <f t="shared" si="17"/>
        <v/>
      </c>
      <c r="AF576" s="999" t="str">
        <f>IF(O576="","",'別紙様式3-2（４・５月）'!O578&amp;'別紙様式3-2（４・５月）'!P578&amp;'別紙様式3-2（４・５月）'!Q578&amp;"から"&amp;O576)</f>
        <v/>
      </c>
      <c r="AG576" s="999" t="str">
        <f>IF(OR(W576="",W576="―"),"",'別紙様式3-2（４・５月）'!O578&amp;'別紙様式3-2（４・５月）'!P578&amp;'別紙様式3-2（４・５月）'!Q578&amp;"から"&amp;W576)</f>
        <v/>
      </c>
    </row>
    <row r="577" spans="1:33" ht="24.9" customHeight="1">
      <c r="A577" s="894">
        <v>564</v>
      </c>
      <c r="B577" s="742" t="str">
        <f>IF(基本情報入力シート!C616="","",基本情報入力シート!C616)</f>
        <v/>
      </c>
      <c r="C577" s="750"/>
      <c r="D577" s="750"/>
      <c r="E577" s="750"/>
      <c r="F577" s="750"/>
      <c r="G577" s="750"/>
      <c r="H577" s="750"/>
      <c r="I577" s="761"/>
      <c r="J577" s="768" t="str">
        <f>IF(基本情報入力シート!M616="","",基本情報入力シート!M616)</f>
        <v/>
      </c>
      <c r="K577" s="768" t="str">
        <f>IF(基本情報入力シート!R616="","",基本情報入力シート!R616)</f>
        <v/>
      </c>
      <c r="L577" s="768" t="str">
        <f>IF(基本情報入力シート!W616="","",基本情報入力シート!W616)</f>
        <v/>
      </c>
      <c r="M577" s="785" t="str">
        <f>IF(基本情報入力シート!X616="","",基本情報入力シート!X616)</f>
        <v/>
      </c>
      <c r="N577" s="797" t="str">
        <f>IF(基本情報入力シート!Y616="","",基本情報入力シート!Y616)</f>
        <v/>
      </c>
      <c r="O577" s="931"/>
      <c r="P577" s="937"/>
      <c r="Q577" s="941"/>
      <c r="R577" s="948" t="str">
        <f>IFERROR(IF(OR('別紙様式3-2（４・５月）'!R579="",'別紙様式3-2（４・５月）'!Z579="ベア加算"),"",P577*VLOOKUP(N577,'【参考】数式用'!$AD$2:$AH$27,MATCH(O577,'【参考】数式用'!$K$4:$N$4,0)+1,0)),"")</f>
        <v/>
      </c>
      <c r="S577" s="951"/>
      <c r="T577" s="955"/>
      <c r="U577" s="960"/>
      <c r="V577" s="965" t="str">
        <f>IFERROR(IF(AND('別紙様式3-2（４・５月）'!O579="",O577&lt;&gt;""),P577,P577*VLOOKUP(AF577,'【参考】数式用4'!$DC$3:$DZ$106,MATCH(N577,'【参考】数式用4'!$DC$2:$DZ$2,0))),"")</f>
        <v/>
      </c>
      <c r="W577" s="972"/>
      <c r="X577" s="937"/>
      <c r="Y577" s="948" t="str">
        <f>IFERROR(IF(OR('別紙様式3-2（４・５月）'!R579="",'別紙様式3-2（４・５月）'!Z579="ベア加算"),"",X577*VLOOKUP(N577,'【参考】数式用'!$AD$2:$AH$27,MATCH(W577,'【参考】数式用'!$K$4:$N$4,0)+1,0)),"")</f>
        <v/>
      </c>
      <c r="Z577" s="948"/>
      <c r="AA577" s="951"/>
      <c r="AB577" s="955"/>
      <c r="AC577" s="996" t="str">
        <f>IFERROR(IF(AND('別紙様式3-2（４・５月）'!O579="",W577&lt;&gt;"",W577&lt;&gt;"―"),X577,X577*VLOOKUP(AG577,'【参考】数式用4'!$DC$3:$DZ$106,MATCH(N577,'【参考】数式用4'!$DC$2:$DZ$2,0))),"")</f>
        <v/>
      </c>
      <c r="AD577" s="998" t="str">
        <f t="shared" si="16"/>
        <v/>
      </c>
      <c r="AE577" s="884" t="str">
        <f t="shared" si="17"/>
        <v/>
      </c>
      <c r="AF577" s="999" t="str">
        <f>IF(O577="","",'別紙様式3-2（４・５月）'!O579&amp;'別紙様式3-2（４・５月）'!P579&amp;'別紙様式3-2（４・５月）'!Q579&amp;"から"&amp;O577)</f>
        <v/>
      </c>
      <c r="AG577" s="999" t="str">
        <f>IF(OR(W577="",W577="―"),"",'別紙様式3-2（４・５月）'!O579&amp;'別紙様式3-2（４・５月）'!P579&amp;'別紙様式3-2（４・５月）'!Q579&amp;"から"&amp;W577)</f>
        <v/>
      </c>
    </row>
    <row r="578" spans="1:33" ht="24.9" customHeight="1">
      <c r="A578" s="894">
        <v>565</v>
      </c>
      <c r="B578" s="742" t="str">
        <f>IF(基本情報入力シート!C617="","",基本情報入力シート!C617)</f>
        <v/>
      </c>
      <c r="C578" s="750"/>
      <c r="D578" s="750"/>
      <c r="E578" s="750"/>
      <c r="F578" s="750"/>
      <c r="G578" s="750"/>
      <c r="H578" s="750"/>
      <c r="I578" s="761"/>
      <c r="J578" s="768" t="str">
        <f>IF(基本情報入力シート!M617="","",基本情報入力シート!M617)</f>
        <v/>
      </c>
      <c r="K578" s="768" t="str">
        <f>IF(基本情報入力シート!R617="","",基本情報入力シート!R617)</f>
        <v/>
      </c>
      <c r="L578" s="768" t="str">
        <f>IF(基本情報入力シート!W617="","",基本情報入力シート!W617)</f>
        <v/>
      </c>
      <c r="M578" s="785" t="str">
        <f>IF(基本情報入力シート!X617="","",基本情報入力シート!X617)</f>
        <v/>
      </c>
      <c r="N578" s="797" t="str">
        <f>IF(基本情報入力シート!Y617="","",基本情報入力シート!Y617)</f>
        <v/>
      </c>
      <c r="O578" s="931"/>
      <c r="P578" s="937"/>
      <c r="Q578" s="941"/>
      <c r="R578" s="948" t="str">
        <f>IFERROR(IF(OR('別紙様式3-2（４・５月）'!R580="",'別紙様式3-2（４・５月）'!Z580="ベア加算"),"",P578*VLOOKUP(N578,'【参考】数式用'!$AD$2:$AH$27,MATCH(O578,'【参考】数式用'!$K$4:$N$4,0)+1,0)),"")</f>
        <v/>
      </c>
      <c r="S578" s="951"/>
      <c r="T578" s="955"/>
      <c r="U578" s="960"/>
      <c r="V578" s="965" t="str">
        <f>IFERROR(IF(AND('別紙様式3-2（４・５月）'!O580="",O578&lt;&gt;""),P578,P578*VLOOKUP(AF578,'【参考】数式用4'!$DC$3:$DZ$106,MATCH(N578,'【参考】数式用4'!$DC$2:$DZ$2,0))),"")</f>
        <v/>
      </c>
      <c r="W578" s="972"/>
      <c r="X578" s="937"/>
      <c r="Y578" s="948" t="str">
        <f>IFERROR(IF(OR('別紙様式3-2（４・５月）'!R580="",'別紙様式3-2（４・５月）'!Z580="ベア加算"),"",X578*VLOOKUP(N578,'【参考】数式用'!$AD$2:$AH$27,MATCH(W578,'【参考】数式用'!$K$4:$N$4,0)+1,0)),"")</f>
        <v/>
      </c>
      <c r="Z578" s="948"/>
      <c r="AA578" s="951"/>
      <c r="AB578" s="955"/>
      <c r="AC578" s="996" t="str">
        <f>IFERROR(IF(AND('別紙様式3-2（４・５月）'!O580="",W578&lt;&gt;"",W578&lt;&gt;"―"),X578,X578*VLOOKUP(AG578,'【参考】数式用4'!$DC$3:$DZ$106,MATCH(N578,'【参考】数式用4'!$DC$2:$DZ$2,0))),"")</f>
        <v/>
      </c>
      <c r="AD578" s="998" t="str">
        <f t="shared" si="16"/>
        <v/>
      </c>
      <c r="AE578" s="884" t="str">
        <f t="shared" si="17"/>
        <v/>
      </c>
      <c r="AF578" s="999" t="str">
        <f>IF(O578="","",'別紙様式3-2（４・５月）'!O580&amp;'別紙様式3-2（４・５月）'!P580&amp;'別紙様式3-2（４・５月）'!Q580&amp;"から"&amp;O578)</f>
        <v/>
      </c>
      <c r="AG578" s="999" t="str">
        <f>IF(OR(W578="",W578="―"),"",'別紙様式3-2（４・５月）'!O580&amp;'別紙様式3-2（４・５月）'!P580&amp;'別紙様式3-2（４・５月）'!Q580&amp;"から"&amp;W578)</f>
        <v/>
      </c>
    </row>
    <row r="579" spans="1:33" ht="24.9" customHeight="1">
      <c r="A579" s="894">
        <v>566</v>
      </c>
      <c r="B579" s="742" t="str">
        <f>IF(基本情報入力シート!C618="","",基本情報入力シート!C618)</f>
        <v/>
      </c>
      <c r="C579" s="750"/>
      <c r="D579" s="750"/>
      <c r="E579" s="750"/>
      <c r="F579" s="750"/>
      <c r="G579" s="750"/>
      <c r="H579" s="750"/>
      <c r="I579" s="761"/>
      <c r="J579" s="768" t="str">
        <f>IF(基本情報入力シート!M618="","",基本情報入力シート!M618)</f>
        <v/>
      </c>
      <c r="K579" s="768" t="str">
        <f>IF(基本情報入力シート!R618="","",基本情報入力シート!R618)</f>
        <v/>
      </c>
      <c r="L579" s="768" t="str">
        <f>IF(基本情報入力シート!W618="","",基本情報入力シート!W618)</f>
        <v/>
      </c>
      <c r="M579" s="785" t="str">
        <f>IF(基本情報入力シート!X618="","",基本情報入力シート!X618)</f>
        <v/>
      </c>
      <c r="N579" s="797" t="str">
        <f>IF(基本情報入力シート!Y618="","",基本情報入力シート!Y618)</f>
        <v/>
      </c>
      <c r="O579" s="931"/>
      <c r="P579" s="937"/>
      <c r="Q579" s="941"/>
      <c r="R579" s="948" t="str">
        <f>IFERROR(IF(OR('別紙様式3-2（４・５月）'!R581="",'別紙様式3-2（４・５月）'!Z581="ベア加算"),"",P579*VLOOKUP(N579,'【参考】数式用'!$AD$2:$AH$27,MATCH(O579,'【参考】数式用'!$K$4:$N$4,0)+1,0)),"")</f>
        <v/>
      </c>
      <c r="S579" s="951"/>
      <c r="T579" s="955"/>
      <c r="U579" s="960"/>
      <c r="V579" s="965" t="str">
        <f>IFERROR(IF(AND('別紙様式3-2（４・５月）'!O581="",O579&lt;&gt;""),P579,P579*VLOOKUP(AF579,'【参考】数式用4'!$DC$3:$DZ$106,MATCH(N579,'【参考】数式用4'!$DC$2:$DZ$2,0))),"")</f>
        <v/>
      </c>
      <c r="W579" s="972"/>
      <c r="X579" s="937"/>
      <c r="Y579" s="948" t="str">
        <f>IFERROR(IF(OR('別紙様式3-2（４・５月）'!R581="",'別紙様式3-2（４・５月）'!Z581="ベア加算"),"",X579*VLOOKUP(N579,'【参考】数式用'!$AD$2:$AH$27,MATCH(W579,'【参考】数式用'!$K$4:$N$4,0)+1,0)),"")</f>
        <v/>
      </c>
      <c r="Z579" s="948"/>
      <c r="AA579" s="951"/>
      <c r="AB579" s="955"/>
      <c r="AC579" s="996" t="str">
        <f>IFERROR(IF(AND('別紙様式3-2（４・５月）'!O581="",W579&lt;&gt;"",W579&lt;&gt;"―"),X579,X579*VLOOKUP(AG579,'【参考】数式用4'!$DC$3:$DZ$106,MATCH(N579,'【参考】数式用4'!$DC$2:$DZ$2,0))),"")</f>
        <v/>
      </c>
      <c r="AD579" s="998" t="str">
        <f t="shared" si="16"/>
        <v/>
      </c>
      <c r="AE579" s="884" t="str">
        <f t="shared" si="17"/>
        <v/>
      </c>
      <c r="AF579" s="999" t="str">
        <f>IF(O579="","",'別紙様式3-2（４・５月）'!O581&amp;'別紙様式3-2（４・５月）'!P581&amp;'別紙様式3-2（４・５月）'!Q581&amp;"から"&amp;O579)</f>
        <v/>
      </c>
      <c r="AG579" s="999" t="str">
        <f>IF(OR(W579="",W579="―"),"",'別紙様式3-2（４・５月）'!O581&amp;'別紙様式3-2（４・５月）'!P581&amp;'別紙様式3-2（４・５月）'!Q581&amp;"から"&amp;W579)</f>
        <v/>
      </c>
    </row>
    <row r="580" spans="1:33" ht="24.9" customHeight="1">
      <c r="A580" s="894">
        <v>567</v>
      </c>
      <c r="B580" s="742" t="str">
        <f>IF(基本情報入力シート!C619="","",基本情報入力シート!C619)</f>
        <v/>
      </c>
      <c r="C580" s="750"/>
      <c r="D580" s="750"/>
      <c r="E580" s="750"/>
      <c r="F580" s="750"/>
      <c r="G580" s="750"/>
      <c r="H580" s="750"/>
      <c r="I580" s="761"/>
      <c r="J580" s="768" t="str">
        <f>IF(基本情報入力シート!M619="","",基本情報入力シート!M619)</f>
        <v/>
      </c>
      <c r="K580" s="768" t="str">
        <f>IF(基本情報入力シート!R619="","",基本情報入力シート!R619)</f>
        <v/>
      </c>
      <c r="L580" s="768" t="str">
        <f>IF(基本情報入力シート!W619="","",基本情報入力シート!W619)</f>
        <v/>
      </c>
      <c r="M580" s="785" t="str">
        <f>IF(基本情報入力シート!X619="","",基本情報入力シート!X619)</f>
        <v/>
      </c>
      <c r="N580" s="797" t="str">
        <f>IF(基本情報入力シート!Y619="","",基本情報入力シート!Y619)</f>
        <v/>
      </c>
      <c r="O580" s="931"/>
      <c r="P580" s="937"/>
      <c r="Q580" s="941"/>
      <c r="R580" s="948" t="str">
        <f>IFERROR(IF(OR('別紙様式3-2（４・５月）'!R582="",'別紙様式3-2（４・５月）'!Z582="ベア加算"),"",P580*VLOOKUP(N580,'【参考】数式用'!$AD$2:$AH$27,MATCH(O580,'【参考】数式用'!$K$4:$N$4,0)+1,0)),"")</f>
        <v/>
      </c>
      <c r="S580" s="951"/>
      <c r="T580" s="955"/>
      <c r="U580" s="960"/>
      <c r="V580" s="965" t="str">
        <f>IFERROR(IF(AND('別紙様式3-2（４・５月）'!O582="",O580&lt;&gt;""),P580,P580*VLOOKUP(AF580,'【参考】数式用4'!$DC$3:$DZ$106,MATCH(N580,'【参考】数式用4'!$DC$2:$DZ$2,0))),"")</f>
        <v/>
      </c>
      <c r="W580" s="972"/>
      <c r="X580" s="937"/>
      <c r="Y580" s="948" t="str">
        <f>IFERROR(IF(OR('別紙様式3-2（４・５月）'!R582="",'別紙様式3-2（４・５月）'!Z582="ベア加算"),"",X580*VLOOKUP(N580,'【参考】数式用'!$AD$2:$AH$27,MATCH(W580,'【参考】数式用'!$K$4:$N$4,0)+1,0)),"")</f>
        <v/>
      </c>
      <c r="Z580" s="948"/>
      <c r="AA580" s="951"/>
      <c r="AB580" s="955"/>
      <c r="AC580" s="996" t="str">
        <f>IFERROR(IF(AND('別紙様式3-2（４・５月）'!O582="",W580&lt;&gt;"",W580&lt;&gt;"―"),X580,X580*VLOOKUP(AG580,'【参考】数式用4'!$DC$3:$DZ$106,MATCH(N580,'【参考】数式用4'!$DC$2:$DZ$2,0))),"")</f>
        <v/>
      </c>
      <c r="AD580" s="998" t="str">
        <f t="shared" si="16"/>
        <v/>
      </c>
      <c r="AE580" s="884" t="str">
        <f t="shared" si="17"/>
        <v/>
      </c>
      <c r="AF580" s="999" t="str">
        <f>IF(O580="","",'別紙様式3-2（４・５月）'!O582&amp;'別紙様式3-2（４・５月）'!P582&amp;'別紙様式3-2（４・５月）'!Q582&amp;"から"&amp;O580)</f>
        <v/>
      </c>
      <c r="AG580" s="999" t="str">
        <f>IF(OR(W580="",W580="―"),"",'別紙様式3-2（４・５月）'!O582&amp;'別紙様式3-2（４・５月）'!P582&amp;'別紙様式3-2（４・５月）'!Q582&amp;"から"&amp;W580)</f>
        <v/>
      </c>
    </row>
    <row r="581" spans="1:33" ht="24.9" customHeight="1">
      <c r="A581" s="894">
        <v>568</v>
      </c>
      <c r="B581" s="742" t="str">
        <f>IF(基本情報入力シート!C620="","",基本情報入力シート!C620)</f>
        <v/>
      </c>
      <c r="C581" s="750"/>
      <c r="D581" s="750"/>
      <c r="E581" s="750"/>
      <c r="F581" s="750"/>
      <c r="G581" s="750"/>
      <c r="H581" s="750"/>
      <c r="I581" s="761"/>
      <c r="J581" s="768" t="str">
        <f>IF(基本情報入力シート!M620="","",基本情報入力シート!M620)</f>
        <v/>
      </c>
      <c r="K581" s="768" t="str">
        <f>IF(基本情報入力シート!R620="","",基本情報入力シート!R620)</f>
        <v/>
      </c>
      <c r="L581" s="768" t="str">
        <f>IF(基本情報入力シート!W620="","",基本情報入力シート!W620)</f>
        <v/>
      </c>
      <c r="M581" s="785" t="str">
        <f>IF(基本情報入力シート!X620="","",基本情報入力シート!X620)</f>
        <v/>
      </c>
      <c r="N581" s="797" t="str">
        <f>IF(基本情報入力シート!Y620="","",基本情報入力シート!Y620)</f>
        <v/>
      </c>
      <c r="O581" s="931"/>
      <c r="P581" s="937"/>
      <c r="Q581" s="941"/>
      <c r="R581" s="948" t="str">
        <f>IFERROR(IF(OR('別紙様式3-2（４・５月）'!R583="",'別紙様式3-2（４・５月）'!Z583="ベア加算"),"",P581*VLOOKUP(N581,'【参考】数式用'!$AD$2:$AH$27,MATCH(O581,'【参考】数式用'!$K$4:$N$4,0)+1,0)),"")</f>
        <v/>
      </c>
      <c r="S581" s="951"/>
      <c r="T581" s="955"/>
      <c r="U581" s="960"/>
      <c r="V581" s="965" t="str">
        <f>IFERROR(IF(AND('別紙様式3-2（４・５月）'!O583="",O581&lt;&gt;""),P581,P581*VLOOKUP(AF581,'【参考】数式用4'!$DC$3:$DZ$106,MATCH(N581,'【参考】数式用4'!$DC$2:$DZ$2,0))),"")</f>
        <v/>
      </c>
      <c r="W581" s="972"/>
      <c r="X581" s="937"/>
      <c r="Y581" s="948" t="str">
        <f>IFERROR(IF(OR('別紙様式3-2（４・５月）'!R583="",'別紙様式3-2（４・５月）'!Z583="ベア加算"),"",X581*VLOOKUP(N581,'【参考】数式用'!$AD$2:$AH$27,MATCH(W581,'【参考】数式用'!$K$4:$N$4,0)+1,0)),"")</f>
        <v/>
      </c>
      <c r="Z581" s="948"/>
      <c r="AA581" s="951"/>
      <c r="AB581" s="955"/>
      <c r="AC581" s="996" t="str">
        <f>IFERROR(IF(AND('別紙様式3-2（４・５月）'!O583="",W581&lt;&gt;"",W581&lt;&gt;"―"),X581,X581*VLOOKUP(AG581,'【参考】数式用4'!$DC$3:$DZ$106,MATCH(N581,'【参考】数式用4'!$DC$2:$DZ$2,0))),"")</f>
        <v/>
      </c>
      <c r="AD581" s="998" t="str">
        <f t="shared" si="16"/>
        <v/>
      </c>
      <c r="AE581" s="884" t="str">
        <f t="shared" si="17"/>
        <v/>
      </c>
      <c r="AF581" s="999" t="str">
        <f>IF(O581="","",'別紙様式3-2（４・５月）'!O583&amp;'別紙様式3-2（４・５月）'!P583&amp;'別紙様式3-2（４・５月）'!Q583&amp;"から"&amp;O581)</f>
        <v/>
      </c>
      <c r="AG581" s="999" t="str">
        <f>IF(OR(W581="",W581="―"),"",'別紙様式3-2（４・５月）'!O583&amp;'別紙様式3-2（４・５月）'!P583&amp;'別紙様式3-2（４・５月）'!Q583&amp;"から"&amp;W581)</f>
        <v/>
      </c>
    </row>
    <row r="582" spans="1:33" ht="24.9" customHeight="1">
      <c r="A582" s="894">
        <v>569</v>
      </c>
      <c r="B582" s="742" t="str">
        <f>IF(基本情報入力シート!C621="","",基本情報入力シート!C621)</f>
        <v/>
      </c>
      <c r="C582" s="750"/>
      <c r="D582" s="750"/>
      <c r="E582" s="750"/>
      <c r="F582" s="750"/>
      <c r="G582" s="750"/>
      <c r="H582" s="750"/>
      <c r="I582" s="761"/>
      <c r="J582" s="768" t="str">
        <f>IF(基本情報入力シート!M621="","",基本情報入力シート!M621)</f>
        <v/>
      </c>
      <c r="K582" s="768" t="str">
        <f>IF(基本情報入力シート!R621="","",基本情報入力シート!R621)</f>
        <v/>
      </c>
      <c r="L582" s="768" t="str">
        <f>IF(基本情報入力シート!W621="","",基本情報入力シート!W621)</f>
        <v/>
      </c>
      <c r="M582" s="785" t="str">
        <f>IF(基本情報入力シート!X621="","",基本情報入力シート!X621)</f>
        <v/>
      </c>
      <c r="N582" s="797" t="str">
        <f>IF(基本情報入力シート!Y621="","",基本情報入力シート!Y621)</f>
        <v/>
      </c>
      <c r="O582" s="931"/>
      <c r="P582" s="937"/>
      <c r="Q582" s="941"/>
      <c r="R582" s="948" t="str">
        <f>IFERROR(IF(OR('別紙様式3-2（４・５月）'!R584="",'別紙様式3-2（４・５月）'!Z584="ベア加算"),"",P582*VLOOKUP(N582,'【参考】数式用'!$AD$2:$AH$27,MATCH(O582,'【参考】数式用'!$K$4:$N$4,0)+1,0)),"")</f>
        <v/>
      </c>
      <c r="S582" s="951"/>
      <c r="T582" s="955"/>
      <c r="U582" s="960"/>
      <c r="V582" s="965" t="str">
        <f>IFERROR(IF(AND('別紙様式3-2（４・５月）'!O584="",O582&lt;&gt;""),P582,P582*VLOOKUP(AF582,'【参考】数式用4'!$DC$3:$DZ$106,MATCH(N582,'【参考】数式用4'!$DC$2:$DZ$2,0))),"")</f>
        <v/>
      </c>
      <c r="W582" s="972"/>
      <c r="X582" s="937"/>
      <c r="Y582" s="948" t="str">
        <f>IFERROR(IF(OR('別紙様式3-2（４・５月）'!R584="",'別紙様式3-2（４・５月）'!Z584="ベア加算"),"",X582*VLOOKUP(N582,'【参考】数式用'!$AD$2:$AH$27,MATCH(W582,'【参考】数式用'!$K$4:$N$4,0)+1,0)),"")</f>
        <v/>
      </c>
      <c r="Z582" s="948"/>
      <c r="AA582" s="951"/>
      <c r="AB582" s="955"/>
      <c r="AC582" s="996" t="str">
        <f>IFERROR(IF(AND('別紙様式3-2（４・５月）'!O584="",W582&lt;&gt;"",W582&lt;&gt;"―"),X582,X582*VLOOKUP(AG582,'【参考】数式用4'!$DC$3:$DZ$106,MATCH(N582,'【参考】数式用4'!$DC$2:$DZ$2,0))),"")</f>
        <v/>
      </c>
      <c r="AD582" s="998" t="str">
        <f t="shared" si="16"/>
        <v/>
      </c>
      <c r="AE582" s="884" t="str">
        <f t="shared" si="17"/>
        <v/>
      </c>
      <c r="AF582" s="999" t="str">
        <f>IF(O582="","",'別紙様式3-2（４・５月）'!O584&amp;'別紙様式3-2（４・５月）'!P584&amp;'別紙様式3-2（４・５月）'!Q584&amp;"から"&amp;O582)</f>
        <v/>
      </c>
      <c r="AG582" s="999" t="str">
        <f>IF(OR(W582="",W582="―"),"",'別紙様式3-2（４・５月）'!O584&amp;'別紙様式3-2（４・５月）'!P584&amp;'別紙様式3-2（４・５月）'!Q584&amp;"から"&amp;W582)</f>
        <v/>
      </c>
    </row>
    <row r="583" spans="1:33" ht="24.9" customHeight="1">
      <c r="A583" s="894">
        <v>570</v>
      </c>
      <c r="B583" s="742" t="str">
        <f>IF(基本情報入力シート!C622="","",基本情報入力シート!C622)</f>
        <v/>
      </c>
      <c r="C583" s="750"/>
      <c r="D583" s="750"/>
      <c r="E583" s="750"/>
      <c r="F583" s="750"/>
      <c r="G583" s="750"/>
      <c r="H583" s="750"/>
      <c r="I583" s="761"/>
      <c r="J583" s="768" t="str">
        <f>IF(基本情報入力シート!M622="","",基本情報入力シート!M622)</f>
        <v/>
      </c>
      <c r="K583" s="768" t="str">
        <f>IF(基本情報入力シート!R622="","",基本情報入力シート!R622)</f>
        <v/>
      </c>
      <c r="L583" s="768" t="str">
        <f>IF(基本情報入力シート!W622="","",基本情報入力シート!W622)</f>
        <v/>
      </c>
      <c r="M583" s="785" t="str">
        <f>IF(基本情報入力シート!X622="","",基本情報入力シート!X622)</f>
        <v/>
      </c>
      <c r="N583" s="797" t="str">
        <f>IF(基本情報入力シート!Y622="","",基本情報入力シート!Y622)</f>
        <v/>
      </c>
      <c r="O583" s="931"/>
      <c r="P583" s="937"/>
      <c r="Q583" s="941"/>
      <c r="R583" s="948" t="str">
        <f>IFERROR(IF(OR('別紙様式3-2（４・５月）'!R585="",'別紙様式3-2（４・５月）'!Z585="ベア加算"),"",P583*VLOOKUP(N583,'【参考】数式用'!$AD$2:$AH$27,MATCH(O583,'【参考】数式用'!$K$4:$N$4,0)+1,0)),"")</f>
        <v/>
      </c>
      <c r="S583" s="951"/>
      <c r="T583" s="955"/>
      <c r="U583" s="960"/>
      <c r="V583" s="965" t="str">
        <f>IFERROR(IF(AND('別紙様式3-2（４・５月）'!O585="",O583&lt;&gt;""),P583,P583*VLOOKUP(AF583,'【参考】数式用4'!$DC$3:$DZ$106,MATCH(N583,'【参考】数式用4'!$DC$2:$DZ$2,0))),"")</f>
        <v/>
      </c>
      <c r="W583" s="972"/>
      <c r="X583" s="937"/>
      <c r="Y583" s="948" t="str">
        <f>IFERROR(IF(OR('別紙様式3-2（４・５月）'!R585="",'別紙様式3-2（４・５月）'!Z585="ベア加算"),"",X583*VLOOKUP(N583,'【参考】数式用'!$AD$2:$AH$27,MATCH(W583,'【参考】数式用'!$K$4:$N$4,0)+1,0)),"")</f>
        <v/>
      </c>
      <c r="Z583" s="948"/>
      <c r="AA583" s="951"/>
      <c r="AB583" s="955"/>
      <c r="AC583" s="996" t="str">
        <f>IFERROR(IF(AND('別紙様式3-2（４・５月）'!O585="",W583&lt;&gt;"",W583&lt;&gt;"―"),X583,X583*VLOOKUP(AG583,'【参考】数式用4'!$DC$3:$DZ$106,MATCH(N583,'【参考】数式用4'!$DC$2:$DZ$2,0))),"")</f>
        <v/>
      </c>
      <c r="AD583" s="998" t="str">
        <f t="shared" si="16"/>
        <v/>
      </c>
      <c r="AE583" s="884" t="str">
        <f t="shared" si="17"/>
        <v/>
      </c>
      <c r="AF583" s="999" t="str">
        <f>IF(O583="","",'別紙様式3-2（４・５月）'!O585&amp;'別紙様式3-2（４・５月）'!P585&amp;'別紙様式3-2（４・５月）'!Q585&amp;"から"&amp;O583)</f>
        <v/>
      </c>
      <c r="AG583" s="999" t="str">
        <f>IF(OR(W583="",W583="―"),"",'別紙様式3-2（４・５月）'!O585&amp;'別紙様式3-2（４・５月）'!P585&amp;'別紙様式3-2（４・５月）'!Q585&amp;"から"&amp;W583)</f>
        <v/>
      </c>
    </row>
    <row r="584" spans="1:33" ht="24.9" customHeight="1">
      <c r="A584" s="894">
        <v>571</v>
      </c>
      <c r="B584" s="742" t="str">
        <f>IF(基本情報入力シート!C623="","",基本情報入力シート!C623)</f>
        <v/>
      </c>
      <c r="C584" s="750"/>
      <c r="D584" s="750"/>
      <c r="E584" s="750"/>
      <c r="F584" s="750"/>
      <c r="G584" s="750"/>
      <c r="H584" s="750"/>
      <c r="I584" s="761"/>
      <c r="J584" s="768" t="str">
        <f>IF(基本情報入力シート!M623="","",基本情報入力シート!M623)</f>
        <v/>
      </c>
      <c r="K584" s="768" t="str">
        <f>IF(基本情報入力シート!R623="","",基本情報入力シート!R623)</f>
        <v/>
      </c>
      <c r="L584" s="768" t="str">
        <f>IF(基本情報入力シート!W623="","",基本情報入力シート!W623)</f>
        <v/>
      </c>
      <c r="M584" s="785" t="str">
        <f>IF(基本情報入力シート!X623="","",基本情報入力シート!X623)</f>
        <v/>
      </c>
      <c r="N584" s="797" t="str">
        <f>IF(基本情報入力シート!Y623="","",基本情報入力シート!Y623)</f>
        <v/>
      </c>
      <c r="O584" s="931"/>
      <c r="P584" s="937"/>
      <c r="Q584" s="941"/>
      <c r="R584" s="948" t="str">
        <f>IFERROR(IF(OR('別紙様式3-2（４・５月）'!R586="",'別紙様式3-2（４・５月）'!Z586="ベア加算"),"",P584*VLOOKUP(N584,'【参考】数式用'!$AD$2:$AH$27,MATCH(O584,'【参考】数式用'!$K$4:$N$4,0)+1,0)),"")</f>
        <v/>
      </c>
      <c r="S584" s="951"/>
      <c r="T584" s="955"/>
      <c r="U584" s="960"/>
      <c r="V584" s="965" t="str">
        <f>IFERROR(IF(AND('別紙様式3-2（４・５月）'!O586="",O584&lt;&gt;""),P584,P584*VLOOKUP(AF584,'【参考】数式用4'!$DC$3:$DZ$106,MATCH(N584,'【参考】数式用4'!$DC$2:$DZ$2,0))),"")</f>
        <v/>
      </c>
      <c r="W584" s="972"/>
      <c r="X584" s="937"/>
      <c r="Y584" s="948" t="str">
        <f>IFERROR(IF(OR('別紙様式3-2（４・５月）'!R586="",'別紙様式3-2（４・５月）'!Z586="ベア加算"),"",X584*VLOOKUP(N584,'【参考】数式用'!$AD$2:$AH$27,MATCH(W584,'【参考】数式用'!$K$4:$N$4,0)+1,0)),"")</f>
        <v/>
      </c>
      <c r="Z584" s="948"/>
      <c r="AA584" s="951"/>
      <c r="AB584" s="955"/>
      <c r="AC584" s="996" t="str">
        <f>IFERROR(IF(AND('別紙様式3-2（４・５月）'!O586="",W584&lt;&gt;"",W584&lt;&gt;"―"),X584,X584*VLOOKUP(AG584,'【参考】数式用4'!$DC$3:$DZ$106,MATCH(N584,'【参考】数式用4'!$DC$2:$DZ$2,0))),"")</f>
        <v/>
      </c>
      <c r="AD584" s="998" t="str">
        <f t="shared" si="16"/>
        <v/>
      </c>
      <c r="AE584" s="884" t="str">
        <f t="shared" si="17"/>
        <v/>
      </c>
      <c r="AF584" s="999" t="str">
        <f>IF(O584="","",'別紙様式3-2（４・５月）'!O586&amp;'別紙様式3-2（４・５月）'!P586&amp;'別紙様式3-2（４・５月）'!Q586&amp;"から"&amp;O584)</f>
        <v/>
      </c>
      <c r="AG584" s="999" t="str">
        <f>IF(OR(W584="",W584="―"),"",'別紙様式3-2（４・５月）'!O586&amp;'別紙様式3-2（４・５月）'!P586&amp;'別紙様式3-2（４・５月）'!Q586&amp;"から"&amp;W584)</f>
        <v/>
      </c>
    </row>
    <row r="585" spans="1:33" ht="24.9" customHeight="1">
      <c r="A585" s="894">
        <v>572</v>
      </c>
      <c r="B585" s="742" t="str">
        <f>IF(基本情報入力シート!C624="","",基本情報入力シート!C624)</f>
        <v/>
      </c>
      <c r="C585" s="750"/>
      <c r="D585" s="750"/>
      <c r="E585" s="750"/>
      <c r="F585" s="750"/>
      <c r="G585" s="750"/>
      <c r="H585" s="750"/>
      <c r="I585" s="761"/>
      <c r="J585" s="768" t="str">
        <f>IF(基本情報入力シート!M624="","",基本情報入力シート!M624)</f>
        <v/>
      </c>
      <c r="K585" s="768" t="str">
        <f>IF(基本情報入力シート!R624="","",基本情報入力シート!R624)</f>
        <v/>
      </c>
      <c r="L585" s="768" t="str">
        <f>IF(基本情報入力シート!W624="","",基本情報入力シート!W624)</f>
        <v/>
      </c>
      <c r="M585" s="785" t="str">
        <f>IF(基本情報入力シート!X624="","",基本情報入力シート!X624)</f>
        <v/>
      </c>
      <c r="N585" s="797" t="str">
        <f>IF(基本情報入力シート!Y624="","",基本情報入力シート!Y624)</f>
        <v/>
      </c>
      <c r="O585" s="931"/>
      <c r="P585" s="937"/>
      <c r="Q585" s="941"/>
      <c r="R585" s="948" t="str">
        <f>IFERROR(IF(OR('別紙様式3-2（４・５月）'!R587="",'別紙様式3-2（４・５月）'!Z587="ベア加算"),"",P585*VLOOKUP(N585,'【参考】数式用'!$AD$2:$AH$27,MATCH(O585,'【参考】数式用'!$K$4:$N$4,0)+1,0)),"")</f>
        <v/>
      </c>
      <c r="S585" s="951"/>
      <c r="T585" s="955"/>
      <c r="U585" s="960"/>
      <c r="V585" s="965" t="str">
        <f>IFERROR(IF(AND('別紙様式3-2（４・５月）'!O587="",O585&lt;&gt;""),P585,P585*VLOOKUP(AF585,'【参考】数式用4'!$DC$3:$DZ$106,MATCH(N585,'【参考】数式用4'!$DC$2:$DZ$2,0))),"")</f>
        <v/>
      </c>
      <c r="W585" s="972"/>
      <c r="X585" s="937"/>
      <c r="Y585" s="948" t="str">
        <f>IFERROR(IF(OR('別紙様式3-2（４・５月）'!R587="",'別紙様式3-2（４・５月）'!Z587="ベア加算"),"",X585*VLOOKUP(N585,'【参考】数式用'!$AD$2:$AH$27,MATCH(W585,'【参考】数式用'!$K$4:$N$4,0)+1,0)),"")</f>
        <v/>
      </c>
      <c r="Z585" s="948"/>
      <c r="AA585" s="951"/>
      <c r="AB585" s="955"/>
      <c r="AC585" s="996" t="str">
        <f>IFERROR(IF(AND('別紙様式3-2（４・５月）'!O587="",W585&lt;&gt;"",W585&lt;&gt;"―"),X585,X585*VLOOKUP(AG585,'【参考】数式用4'!$DC$3:$DZ$106,MATCH(N585,'【参考】数式用4'!$DC$2:$DZ$2,0))),"")</f>
        <v/>
      </c>
      <c r="AD585" s="998" t="str">
        <f t="shared" si="16"/>
        <v/>
      </c>
      <c r="AE585" s="884" t="str">
        <f t="shared" si="17"/>
        <v/>
      </c>
      <c r="AF585" s="999" t="str">
        <f>IF(O585="","",'別紙様式3-2（４・５月）'!O587&amp;'別紙様式3-2（４・５月）'!P587&amp;'別紙様式3-2（４・５月）'!Q587&amp;"から"&amp;O585)</f>
        <v/>
      </c>
      <c r="AG585" s="999" t="str">
        <f>IF(OR(W585="",W585="―"),"",'別紙様式3-2（４・５月）'!O587&amp;'別紙様式3-2（４・５月）'!P587&amp;'別紙様式3-2（４・５月）'!Q587&amp;"から"&amp;W585)</f>
        <v/>
      </c>
    </row>
    <row r="586" spans="1:33" ht="24.9" customHeight="1">
      <c r="A586" s="894">
        <v>573</v>
      </c>
      <c r="B586" s="742" t="str">
        <f>IF(基本情報入力シート!C625="","",基本情報入力シート!C625)</f>
        <v/>
      </c>
      <c r="C586" s="750"/>
      <c r="D586" s="750"/>
      <c r="E586" s="750"/>
      <c r="F586" s="750"/>
      <c r="G586" s="750"/>
      <c r="H586" s="750"/>
      <c r="I586" s="761"/>
      <c r="J586" s="768" t="str">
        <f>IF(基本情報入力シート!M625="","",基本情報入力シート!M625)</f>
        <v/>
      </c>
      <c r="K586" s="768" t="str">
        <f>IF(基本情報入力シート!R625="","",基本情報入力シート!R625)</f>
        <v/>
      </c>
      <c r="L586" s="768" t="str">
        <f>IF(基本情報入力シート!W625="","",基本情報入力シート!W625)</f>
        <v/>
      </c>
      <c r="M586" s="785" t="str">
        <f>IF(基本情報入力シート!X625="","",基本情報入力シート!X625)</f>
        <v/>
      </c>
      <c r="N586" s="797" t="str">
        <f>IF(基本情報入力シート!Y625="","",基本情報入力シート!Y625)</f>
        <v/>
      </c>
      <c r="O586" s="931"/>
      <c r="P586" s="937"/>
      <c r="Q586" s="941"/>
      <c r="R586" s="948" t="str">
        <f>IFERROR(IF(OR('別紙様式3-2（４・５月）'!R588="",'別紙様式3-2（４・５月）'!Z588="ベア加算"),"",P586*VLOOKUP(N586,'【参考】数式用'!$AD$2:$AH$27,MATCH(O586,'【参考】数式用'!$K$4:$N$4,0)+1,0)),"")</f>
        <v/>
      </c>
      <c r="S586" s="951"/>
      <c r="T586" s="955"/>
      <c r="U586" s="960"/>
      <c r="V586" s="965" t="str">
        <f>IFERROR(IF(AND('別紙様式3-2（４・５月）'!O588="",O586&lt;&gt;""),P586,P586*VLOOKUP(AF586,'【参考】数式用4'!$DC$3:$DZ$106,MATCH(N586,'【参考】数式用4'!$DC$2:$DZ$2,0))),"")</f>
        <v/>
      </c>
      <c r="W586" s="972"/>
      <c r="X586" s="937"/>
      <c r="Y586" s="948" t="str">
        <f>IFERROR(IF(OR('別紙様式3-2（４・５月）'!R588="",'別紙様式3-2（４・５月）'!Z588="ベア加算"),"",X586*VLOOKUP(N586,'【参考】数式用'!$AD$2:$AH$27,MATCH(W586,'【参考】数式用'!$K$4:$N$4,0)+1,0)),"")</f>
        <v/>
      </c>
      <c r="Z586" s="948"/>
      <c r="AA586" s="951"/>
      <c r="AB586" s="955"/>
      <c r="AC586" s="996" t="str">
        <f>IFERROR(IF(AND('別紙様式3-2（４・５月）'!O588="",W586&lt;&gt;"",W586&lt;&gt;"―"),X586,X586*VLOOKUP(AG586,'【参考】数式用4'!$DC$3:$DZ$106,MATCH(N586,'【参考】数式用4'!$DC$2:$DZ$2,0))),"")</f>
        <v/>
      </c>
      <c r="AD586" s="998" t="str">
        <f t="shared" si="16"/>
        <v/>
      </c>
      <c r="AE586" s="884" t="str">
        <f t="shared" si="17"/>
        <v/>
      </c>
      <c r="AF586" s="999" t="str">
        <f>IF(O586="","",'別紙様式3-2（４・５月）'!O588&amp;'別紙様式3-2（４・５月）'!P588&amp;'別紙様式3-2（４・５月）'!Q588&amp;"から"&amp;O586)</f>
        <v/>
      </c>
      <c r="AG586" s="999" t="str">
        <f>IF(OR(W586="",W586="―"),"",'別紙様式3-2（４・５月）'!O588&amp;'別紙様式3-2（４・５月）'!P588&amp;'別紙様式3-2（４・５月）'!Q588&amp;"から"&amp;W586)</f>
        <v/>
      </c>
    </row>
    <row r="587" spans="1:33" ht="24.9" customHeight="1">
      <c r="A587" s="894">
        <v>574</v>
      </c>
      <c r="B587" s="742" t="str">
        <f>IF(基本情報入力シート!C626="","",基本情報入力シート!C626)</f>
        <v/>
      </c>
      <c r="C587" s="750"/>
      <c r="D587" s="750"/>
      <c r="E587" s="750"/>
      <c r="F587" s="750"/>
      <c r="G587" s="750"/>
      <c r="H587" s="750"/>
      <c r="I587" s="761"/>
      <c r="J587" s="768" t="str">
        <f>IF(基本情報入力シート!M626="","",基本情報入力シート!M626)</f>
        <v/>
      </c>
      <c r="K587" s="768" t="str">
        <f>IF(基本情報入力シート!R626="","",基本情報入力シート!R626)</f>
        <v/>
      </c>
      <c r="L587" s="768" t="str">
        <f>IF(基本情報入力シート!W626="","",基本情報入力シート!W626)</f>
        <v/>
      </c>
      <c r="M587" s="785" t="str">
        <f>IF(基本情報入力シート!X626="","",基本情報入力シート!X626)</f>
        <v/>
      </c>
      <c r="N587" s="797" t="str">
        <f>IF(基本情報入力シート!Y626="","",基本情報入力シート!Y626)</f>
        <v/>
      </c>
      <c r="O587" s="931"/>
      <c r="P587" s="937"/>
      <c r="Q587" s="941"/>
      <c r="R587" s="948" t="str">
        <f>IFERROR(IF(OR('別紙様式3-2（４・５月）'!R589="",'別紙様式3-2（４・５月）'!Z589="ベア加算"),"",P587*VLOOKUP(N587,'【参考】数式用'!$AD$2:$AH$27,MATCH(O587,'【参考】数式用'!$K$4:$N$4,0)+1,0)),"")</f>
        <v/>
      </c>
      <c r="S587" s="951"/>
      <c r="T587" s="955"/>
      <c r="U587" s="960"/>
      <c r="V587" s="965" t="str">
        <f>IFERROR(IF(AND('別紙様式3-2（４・５月）'!O589="",O587&lt;&gt;""),P587,P587*VLOOKUP(AF587,'【参考】数式用4'!$DC$3:$DZ$106,MATCH(N587,'【参考】数式用4'!$DC$2:$DZ$2,0))),"")</f>
        <v/>
      </c>
      <c r="W587" s="972"/>
      <c r="X587" s="937"/>
      <c r="Y587" s="948" t="str">
        <f>IFERROR(IF(OR('別紙様式3-2（４・５月）'!R589="",'別紙様式3-2（４・５月）'!Z589="ベア加算"),"",X587*VLOOKUP(N587,'【参考】数式用'!$AD$2:$AH$27,MATCH(W587,'【参考】数式用'!$K$4:$N$4,0)+1,0)),"")</f>
        <v/>
      </c>
      <c r="Z587" s="948"/>
      <c r="AA587" s="951"/>
      <c r="AB587" s="955"/>
      <c r="AC587" s="996" t="str">
        <f>IFERROR(IF(AND('別紙様式3-2（４・５月）'!O589="",W587&lt;&gt;"",W587&lt;&gt;"―"),X587,X587*VLOOKUP(AG587,'【参考】数式用4'!$DC$3:$DZ$106,MATCH(N587,'【参考】数式用4'!$DC$2:$DZ$2,0))),"")</f>
        <v/>
      </c>
      <c r="AD587" s="998" t="str">
        <f t="shared" si="16"/>
        <v/>
      </c>
      <c r="AE587" s="884" t="str">
        <f t="shared" si="17"/>
        <v/>
      </c>
      <c r="AF587" s="999" t="str">
        <f>IF(O587="","",'別紙様式3-2（４・５月）'!O589&amp;'別紙様式3-2（４・５月）'!P589&amp;'別紙様式3-2（４・５月）'!Q589&amp;"から"&amp;O587)</f>
        <v/>
      </c>
      <c r="AG587" s="999" t="str">
        <f>IF(OR(W587="",W587="―"),"",'別紙様式3-2（４・５月）'!O589&amp;'別紙様式3-2（４・５月）'!P589&amp;'別紙様式3-2（４・５月）'!Q589&amp;"から"&amp;W587)</f>
        <v/>
      </c>
    </row>
    <row r="588" spans="1:33" ht="24.9" customHeight="1">
      <c r="A588" s="894">
        <v>575</v>
      </c>
      <c r="B588" s="742" t="str">
        <f>IF(基本情報入力シート!C627="","",基本情報入力シート!C627)</f>
        <v/>
      </c>
      <c r="C588" s="750"/>
      <c r="D588" s="750"/>
      <c r="E588" s="750"/>
      <c r="F588" s="750"/>
      <c r="G588" s="750"/>
      <c r="H588" s="750"/>
      <c r="I588" s="761"/>
      <c r="J588" s="768" t="str">
        <f>IF(基本情報入力シート!M627="","",基本情報入力シート!M627)</f>
        <v/>
      </c>
      <c r="K588" s="768" t="str">
        <f>IF(基本情報入力シート!R627="","",基本情報入力シート!R627)</f>
        <v/>
      </c>
      <c r="L588" s="768" t="str">
        <f>IF(基本情報入力シート!W627="","",基本情報入力シート!W627)</f>
        <v/>
      </c>
      <c r="M588" s="785" t="str">
        <f>IF(基本情報入力シート!X627="","",基本情報入力シート!X627)</f>
        <v/>
      </c>
      <c r="N588" s="797" t="str">
        <f>IF(基本情報入力シート!Y627="","",基本情報入力シート!Y627)</f>
        <v/>
      </c>
      <c r="O588" s="931"/>
      <c r="P588" s="937"/>
      <c r="Q588" s="941"/>
      <c r="R588" s="948" t="str">
        <f>IFERROR(IF(OR('別紙様式3-2（４・５月）'!R590="",'別紙様式3-2（４・５月）'!Z590="ベア加算"),"",P588*VLOOKUP(N588,'【参考】数式用'!$AD$2:$AH$27,MATCH(O588,'【参考】数式用'!$K$4:$N$4,0)+1,0)),"")</f>
        <v/>
      </c>
      <c r="S588" s="951"/>
      <c r="T588" s="955"/>
      <c r="U588" s="960"/>
      <c r="V588" s="965" t="str">
        <f>IFERROR(IF(AND('別紙様式3-2（４・５月）'!O590="",O588&lt;&gt;""),P588,P588*VLOOKUP(AF588,'【参考】数式用4'!$DC$3:$DZ$106,MATCH(N588,'【参考】数式用4'!$DC$2:$DZ$2,0))),"")</f>
        <v/>
      </c>
      <c r="W588" s="972"/>
      <c r="X588" s="937"/>
      <c r="Y588" s="948" t="str">
        <f>IFERROR(IF(OR('別紙様式3-2（４・５月）'!R590="",'別紙様式3-2（４・５月）'!Z590="ベア加算"),"",X588*VLOOKUP(N588,'【参考】数式用'!$AD$2:$AH$27,MATCH(W588,'【参考】数式用'!$K$4:$N$4,0)+1,0)),"")</f>
        <v/>
      </c>
      <c r="Z588" s="948"/>
      <c r="AA588" s="951"/>
      <c r="AB588" s="955"/>
      <c r="AC588" s="996" t="str">
        <f>IFERROR(IF(AND('別紙様式3-2（４・５月）'!O590="",W588&lt;&gt;"",W588&lt;&gt;"―"),X588,X588*VLOOKUP(AG588,'【参考】数式用4'!$DC$3:$DZ$106,MATCH(N588,'【参考】数式用4'!$DC$2:$DZ$2,0))),"")</f>
        <v/>
      </c>
      <c r="AD588" s="998" t="str">
        <f t="shared" si="16"/>
        <v/>
      </c>
      <c r="AE588" s="884" t="str">
        <f t="shared" si="17"/>
        <v/>
      </c>
      <c r="AF588" s="999" t="str">
        <f>IF(O588="","",'別紙様式3-2（４・５月）'!O590&amp;'別紙様式3-2（４・５月）'!P590&amp;'別紙様式3-2（４・５月）'!Q590&amp;"から"&amp;O588)</f>
        <v/>
      </c>
      <c r="AG588" s="999" t="str">
        <f>IF(OR(W588="",W588="―"),"",'別紙様式3-2（４・５月）'!O590&amp;'別紙様式3-2（４・５月）'!P590&amp;'別紙様式3-2（４・５月）'!Q590&amp;"から"&amp;W588)</f>
        <v/>
      </c>
    </row>
    <row r="589" spans="1:33" ht="24.9" customHeight="1">
      <c r="A589" s="894">
        <v>576</v>
      </c>
      <c r="B589" s="742" t="str">
        <f>IF(基本情報入力シート!C628="","",基本情報入力シート!C628)</f>
        <v/>
      </c>
      <c r="C589" s="750"/>
      <c r="D589" s="750"/>
      <c r="E589" s="750"/>
      <c r="F589" s="750"/>
      <c r="G589" s="750"/>
      <c r="H589" s="750"/>
      <c r="I589" s="761"/>
      <c r="J589" s="768" t="str">
        <f>IF(基本情報入力シート!M628="","",基本情報入力シート!M628)</f>
        <v/>
      </c>
      <c r="K589" s="768" t="str">
        <f>IF(基本情報入力シート!R628="","",基本情報入力シート!R628)</f>
        <v/>
      </c>
      <c r="L589" s="768" t="str">
        <f>IF(基本情報入力シート!W628="","",基本情報入力シート!W628)</f>
        <v/>
      </c>
      <c r="M589" s="785" t="str">
        <f>IF(基本情報入力シート!X628="","",基本情報入力シート!X628)</f>
        <v/>
      </c>
      <c r="N589" s="797" t="str">
        <f>IF(基本情報入力シート!Y628="","",基本情報入力シート!Y628)</f>
        <v/>
      </c>
      <c r="O589" s="931"/>
      <c r="P589" s="937"/>
      <c r="Q589" s="941"/>
      <c r="R589" s="948" t="str">
        <f>IFERROR(IF(OR('別紙様式3-2（４・５月）'!R591="",'別紙様式3-2（４・５月）'!Z591="ベア加算"),"",P589*VLOOKUP(N589,'【参考】数式用'!$AD$2:$AH$27,MATCH(O589,'【参考】数式用'!$K$4:$N$4,0)+1,0)),"")</f>
        <v/>
      </c>
      <c r="S589" s="951"/>
      <c r="T589" s="955"/>
      <c r="U589" s="960"/>
      <c r="V589" s="965" t="str">
        <f>IFERROR(IF(AND('別紙様式3-2（４・５月）'!O591="",O589&lt;&gt;""),P589,P589*VLOOKUP(AF589,'【参考】数式用4'!$DC$3:$DZ$106,MATCH(N589,'【参考】数式用4'!$DC$2:$DZ$2,0))),"")</f>
        <v/>
      </c>
      <c r="W589" s="972"/>
      <c r="X589" s="937"/>
      <c r="Y589" s="948" t="str">
        <f>IFERROR(IF(OR('別紙様式3-2（４・５月）'!R591="",'別紙様式3-2（４・５月）'!Z591="ベア加算"),"",X589*VLOOKUP(N589,'【参考】数式用'!$AD$2:$AH$27,MATCH(W589,'【参考】数式用'!$K$4:$N$4,0)+1,0)),"")</f>
        <v/>
      </c>
      <c r="Z589" s="948"/>
      <c r="AA589" s="951"/>
      <c r="AB589" s="955"/>
      <c r="AC589" s="996" t="str">
        <f>IFERROR(IF(AND('別紙様式3-2（４・５月）'!O591="",W589&lt;&gt;"",W589&lt;&gt;"―"),X589,X589*VLOOKUP(AG589,'【参考】数式用4'!$DC$3:$DZ$106,MATCH(N589,'【参考】数式用4'!$DC$2:$DZ$2,0))),"")</f>
        <v/>
      </c>
      <c r="AD589" s="998" t="str">
        <f t="shared" si="16"/>
        <v/>
      </c>
      <c r="AE589" s="884" t="str">
        <f t="shared" si="17"/>
        <v/>
      </c>
      <c r="AF589" s="999" t="str">
        <f>IF(O589="","",'別紙様式3-2（４・５月）'!O591&amp;'別紙様式3-2（４・５月）'!P591&amp;'別紙様式3-2（４・５月）'!Q591&amp;"から"&amp;O589)</f>
        <v/>
      </c>
      <c r="AG589" s="999" t="str">
        <f>IF(OR(W589="",W589="―"),"",'別紙様式3-2（４・５月）'!O591&amp;'別紙様式3-2（４・５月）'!P591&amp;'別紙様式3-2（４・５月）'!Q591&amp;"から"&amp;W589)</f>
        <v/>
      </c>
    </row>
    <row r="590" spans="1:33" ht="24.9" customHeight="1">
      <c r="A590" s="894">
        <v>577</v>
      </c>
      <c r="B590" s="742" t="str">
        <f>IF(基本情報入力シート!C629="","",基本情報入力シート!C629)</f>
        <v/>
      </c>
      <c r="C590" s="750"/>
      <c r="D590" s="750"/>
      <c r="E590" s="750"/>
      <c r="F590" s="750"/>
      <c r="G590" s="750"/>
      <c r="H590" s="750"/>
      <c r="I590" s="761"/>
      <c r="J590" s="768" t="str">
        <f>IF(基本情報入力シート!M629="","",基本情報入力シート!M629)</f>
        <v/>
      </c>
      <c r="K590" s="768" t="str">
        <f>IF(基本情報入力シート!R629="","",基本情報入力シート!R629)</f>
        <v/>
      </c>
      <c r="L590" s="768" t="str">
        <f>IF(基本情報入力シート!W629="","",基本情報入力シート!W629)</f>
        <v/>
      </c>
      <c r="M590" s="785" t="str">
        <f>IF(基本情報入力シート!X629="","",基本情報入力シート!X629)</f>
        <v/>
      </c>
      <c r="N590" s="797" t="str">
        <f>IF(基本情報入力シート!Y629="","",基本情報入力シート!Y629)</f>
        <v/>
      </c>
      <c r="O590" s="931"/>
      <c r="P590" s="937"/>
      <c r="Q590" s="941"/>
      <c r="R590" s="948" t="str">
        <f>IFERROR(IF(OR('別紙様式3-2（４・５月）'!R592="",'別紙様式3-2（４・５月）'!Z592="ベア加算"),"",P590*VLOOKUP(N590,'【参考】数式用'!$AD$2:$AH$27,MATCH(O590,'【参考】数式用'!$K$4:$N$4,0)+1,0)),"")</f>
        <v/>
      </c>
      <c r="S590" s="951"/>
      <c r="T590" s="955"/>
      <c r="U590" s="960"/>
      <c r="V590" s="965" t="str">
        <f>IFERROR(IF(AND('別紙様式3-2（４・５月）'!O592="",O590&lt;&gt;""),P590,P590*VLOOKUP(AF590,'【参考】数式用4'!$DC$3:$DZ$106,MATCH(N590,'【参考】数式用4'!$DC$2:$DZ$2,0))),"")</f>
        <v/>
      </c>
      <c r="W590" s="972"/>
      <c r="X590" s="937"/>
      <c r="Y590" s="948" t="str">
        <f>IFERROR(IF(OR('別紙様式3-2（４・５月）'!R592="",'別紙様式3-2（４・５月）'!Z592="ベア加算"),"",X590*VLOOKUP(N590,'【参考】数式用'!$AD$2:$AH$27,MATCH(W590,'【参考】数式用'!$K$4:$N$4,0)+1,0)),"")</f>
        <v/>
      </c>
      <c r="Z590" s="948"/>
      <c r="AA590" s="951"/>
      <c r="AB590" s="955"/>
      <c r="AC590" s="996" t="str">
        <f>IFERROR(IF(AND('別紙様式3-2（４・５月）'!O592="",W590&lt;&gt;"",W590&lt;&gt;"―"),X590,X590*VLOOKUP(AG590,'【参考】数式用4'!$DC$3:$DZ$106,MATCH(N590,'【参考】数式用4'!$DC$2:$DZ$2,0))),"")</f>
        <v/>
      </c>
      <c r="AD590" s="998" t="str">
        <f t="shared" ref="AD590:AD653" si="18">IF(OR(O590="新加算Ⅰ",O590="新加算Ⅱ",O590="新加算Ⅴ（１）",O590="新加算Ⅴ（２）",O590="新加算Ⅴ（３）",O590="新加算Ⅴ（４）",O590="新加算Ⅴ（５）",O590="新加算Ⅴ（６）",O590="新加算Ⅴ（７）",O590="新加算Ⅴ（９）",O590="新加算Ⅴ（10）",O590="新加算Ⅴ（12）"),IF(AND(N590&lt;&gt;"訪問型サービス（総合事業）",N590&lt;&gt;"通所型サービス（総合事業）",N590&lt;&gt;"（介護予防）短期入所生活介護",N590&lt;&gt;"（介護予防）短期入所療養介護（老健）",N590&lt;&gt;"（介護予防）短期入所療養介護 （病院等（老健以外）)",N590&lt;&gt;"（介護予防）短期入所療養介護（医療院）"),1,""),"")</f>
        <v/>
      </c>
      <c r="AE590" s="884" t="str">
        <f t="shared" ref="AE590:AE653" si="19">IF(OR(W590="新加算Ⅰ",W590="新加算Ⅱ"),IF(AND(N590&lt;&gt;"訪問型サービス（総合事業）",N590&lt;&gt;"通所型サービス（総合事業）",N590&lt;&gt;"（介護予防）短期入所生活介護",N590&lt;&gt;"（介護予防）短期入所療養介護（老健）",N590&lt;&gt;"（介護予防）短期入所療養介護 （病院等（老健以外）)",N590&lt;&gt;"（介護予防）短期入所療養介護（医療院）"),1,""),"")</f>
        <v/>
      </c>
      <c r="AF590" s="999" t="str">
        <f>IF(O590="","",'別紙様式3-2（４・５月）'!O592&amp;'別紙様式3-2（４・５月）'!P592&amp;'別紙様式3-2（４・５月）'!Q592&amp;"から"&amp;O590)</f>
        <v/>
      </c>
      <c r="AG590" s="999" t="str">
        <f>IF(OR(W590="",W590="―"),"",'別紙様式3-2（４・５月）'!O592&amp;'別紙様式3-2（４・５月）'!P592&amp;'別紙様式3-2（４・５月）'!Q592&amp;"から"&amp;W590)</f>
        <v/>
      </c>
    </row>
    <row r="591" spans="1:33" ht="24.9" customHeight="1">
      <c r="A591" s="894">
        <v>578</v>
      </c>
      <c r="B591" s="742" t="str">
        <f>IF(基本情報入力シート!C630="","",基本情報入力シート!C630)</f>
        <v/>
      </c>
      <c r="C591" s="750"/>
      <c r="D591" s="750"/>
      <c r="E591" s="750"/>
      <c r="F591" s="750"/>
      <c r="G591" s="750"/>
      <c r="H591" s="750"/>
      <c r="I591" s="761"/>
      <c r="J591" s="768" t="str">
        <f>IF(基本情報入力シート!M630="","",基本情報入力シート!M630)</f>
        <v/>
      </c>
      <c r="K591" s="768" t="str">
        <f>IF(基本情報入力シート!R630="","",基本情報入力シート!R630)</f>
        <v/>
      </c>
      <c r="L591" s="768" t="str">
        <f>IF(基本情報入力シート!W630="","",基本情報入力シート!W630)</f>
        <v/>
      </c>
      <c r="M591" s="785" t="str">
        <f>IF(基本情報入力シート!X630="","",基本情報入力シート!X630)</f>
        <v/>
      </c>
      <c r="N591" s="797" t="str">
        <f>IF(基本情報入力シート!Y630="","",基本情報入力シート!Y630)</f>
        <v/>
      </c>
      <c r="O591" s="931"/>
      <c r="P591" s="937"/>
      <c r="Q591" s="941"/>
      <c r="R591" s="948" t="str">
        <f>IFERROR(IF(OR('別紙様式3-2（４・５月）'!R593="",'別紙様式3-2（４・５月）'!Z593="ベア加算"),"",P591*VLOOKUP(N591,'【参考】数式用'!$AD$2:$AH$27,MATCH(O591,'【参考】数式用'!$K$4:$N$4,0)+1,0)),"")</f>
        <v/>
      </c>
      <c r="S591" s="951"/>
      <c r="T591" s="955"/>
      <c r="U591" s="960"/>
      <c r="V591" s="965" t="str">
        <f>IFERROR(IF(AND('別紙様式3-2（４・５月）'!O593="",O591&lt;&gt;""),P591,P591*VLOOKUP(AF591,'【参考】数式用4'!$DC$3:$DZ$106,MATCH(N591,'【参考】数式用4'!$DC$2:$DZ$2,0))),"")</f>
        <v/>
      </c>
      <c r="W591" s="972"/>
      <c r="X591" s="937"/>
      <c r="Y591" s="948" t="str">
        <f>IFERROR(IF(OR('別紙様式3-2（４・５月）'!R593="",'別紙様式3-2（４・５月）'!Z593="ベア加算"),"",X591*VLOOKUP(N591,'【参考】数式用'!$AD$2:$AH$27,MATCH(W591,'【参考】数式用'!$K$4:$N$4,0)+1,0)),"")</f>
        <v/>
      </c>
      <c r="Z591" s="948"/>
      <c r="AA591" s="951"/>
      <c r="AB591" s="955"/>
      <c r="AC591" s="996" t="str">
        <f>IFERROR(IF(AND('別紙様式3-2（４・５月）'!O593="",W591&lt;&gt;"",W591&lt;&gt;"―"),X591,X591*VLOOKUP(AG591,'【参考】数式用4'!$DC$3:$DZ$106,MATCH(N591,'【参考】数式用4'!$DC$2:$DZ$2,0))),"")</f>
        <v/>
      </c>
      <c r="AD591" s="998" t="str">
        <f t="shared" si="18"/>
        <v/>
      </c>
      <c r="AE591" s="884" t="str">
        <f t="shared" si="19"/>
        <v/>
      </c>
      <c r="AF591" s="999" t="str">
        <f>IF(O591="","",'別紙様式3-2（４・５月）'!O593&amp;'別紙様式3-2（４・５月）'!P593&amp;'別紙様式3-2（４・５月）'!Q593&amp;"から"&amp;O591)</f>
        <v/>
      </c>
      <c r="AG591" s="999" t="str">
        <f>IF(OR(W591="",W591="―"),"",'別紙様式3-2（４・５月）'!O593&amp;'別紙様式3-2（４・５月）'!P593&amp;'別紙様式3-2（４・５月）'!Q593&amp;"から"&amp;W591)</f>
        <v/>
      </c>
    </row>
    <row r="592" spans="1:33" ht="24.9" customHeight="1">
      <c r="A592" s="894">
        <v>579</v>
      </c>
      <c r="B592" s="742" t="str">
        <f>IF(基本情報入力シート!C631="","",基本情報入力シート!C631)</f>
        <v/>
      </c>
      <c r="C592" s="750"/>
      <c r="D592" s="750"/>
      <c r="E592" s="750"/>
      <c r="F592" s="750"/>
      <c r="G592" s="750"/>
      <c r="H592" s="750"/>
      <c r="I592" s="761"/>
      <c r="J592" s="768" t="str">
        <f>IF(基本情報入力シート!M631="","",基本情報入力シート!M631)</f>
        <v/>
      </c>
      <c r="K592" s="768" t="str">
        <f>IF(基本情報入力シート!R631="","",基本情報入力シート!R631)</f>
        <v/>
      </c>
      <c r="L592" s="768" t="str">
        <f>IF(基本情報入力シート!W631="","",基本情報入力シート!W631)</f>
        <v/>
      </c>
      <c r="M592" s="785" t="str">
        <f>IF(基本情報入力シート!X631="","",基本情報入力シート!X631)</f>
        <v/>
      </c>
      <c r="N592" s="797" t="str">
        <f>IF(基本情報入力シート!Y631="","",基本情報入力シート!Y631)</f>
        <v/>
      </c>
      <c r="O592" s="931"/>
      <c r="P592" s="937"/>
      <c r="Q592" s="941"/>
      <c r="R592" s="948" t="str">
        <f>IFERROR(IF(OR('別紙様式3-2（４・５月）'!R594="",'別紙様式3-2（４・５月）'!Z594="ベア加算"),"",P592*VLOOKUP(N592,'【参考】数式用'!$AD$2:$AH$27,MATCH(O592,'【参考】数式用'!$K$4:$N$4,0)+1,0)),"")</f>
        <v/>
      </c>
      <c r="S592" s="951"/>
      <c r="T592" s="955"/>
      <c r="U592" s="960"/>
      <c r="V592" s="965" t="str">
        <f>IFERROR(IF(AND('別紙様式3-2（４・５月）'!O594="",O592&lt;&gt;""),P592,P592*VLOOKUP(AF592,'【参考】数式用4'!$DC$3:$DZ$106,MATCH(N592,'【参考】数式用4'!$DC$2:$DZ$2,0))),"")</f>
        <v/>
      </c>
      <c r="W592" s="972"/>
      <c r="X592" s="937"/>
      <c r="Y592" s="948" t="str">
        <f>IFERROR(IF(OR('別紙様式3-2（４・５月）'!R594="",'別紙様式3-2（４・５月）'!Z594="ベア加算"),"",X592*VLOOKUP(N592,'【参考】数式用'!$AD$2:$AH$27,MATCH(W592,'【参考】数式用'!$K$4:$N$4,0)+1,0)),"")</f>
        <v/>
      </c>
      <c r="Z592" s="948"/>
      <c r="AA592" s="951"/>
      <c r="AB592" s="955"/>
      <c r="AC592" s="996" t="str">
        <f>IFERROR(IF(AND('別紙様式3-2（４・５月）'!O594="",W592&lt;&gt;"",W592&lt;&gt;"―"),X592,X592*VLOOKUP(AG592,'【参考】数式用4'!$DC$3:$DZ$106,MATCH(N592,'【参考】数式用4'!$DC$2:$DZ$2,0))),"")</f>
        <v/>
      </c>
      <c r="AD592" s="998" t="str">
        <f t="shared" si="18"/>
        <v/>
      </c>
      <c r="AE592" s="884" t="str">
        <f t="shared" si="19"/>
        <v/>
      </c>
      <c r="AF592" s="999" t="str">
        <f>IF(O592="","",'別紙様式3-2（４・５月）'!O594&amp;'別紙様式3-2（４・５月）'!P594&amp;'別紙様式3-2（４・５月）'!Q594&amp;"から"&amp;O592)</f>
        <v/>
      </c>
      <c r="AG592" s="999" t="str">
        <f>IF(OR(W592="",W592="―"),"",'別紙様式3-2（４・５月）'!O594&amp;'別紙様式3-2（４・５月）'!P594&amp;'別紙様式3-2（４・５月）'!Q594&amp;"から"&amp;W592)</f>
        <v/>
      </c>
    </row>
    <row r="593" spans="1:33" ht="24.9" customHeight="1">
      <c r="A593" s="894">
        <v>580</v>
      </c>
      <c r="B593" s="742" t="str">
        <f>IF(基本情報入力シート!C632="","",基本情報入力シート!C632)</f>
        <v/>
      </c>
      <c r="C593" s="750"/>
      <c r="D593" s="750"/>
      <c r="E593" s="750"/>
      <c r="F593" s="750"/>
      <c r="G593" s="750"/>
      <c r="H593" s="750"/>
      <c r="I593" s="761"/>
      <c r="J593" s="768" t="str">
        <f>IF(基本情報入力シート!M632="","",基本情報入力シート!M632)</f>
        <v/>
      </c>
      <c r="K593" s="768" t="str">
        <f>IF(基本情報入力シート!R632="","",基本情報入力シート!R632)</f>
        <v/>
      </c>
      <c r="L593" s="768" t="str">
        <f>IF(基本情報入力シート!W632="","",基本情報入力シート!W632)</f>
        <v/>
      </c>
      <c r="M593" s="785" t="str">
        <f>IF(基本情報入力シート!X632="","",基本情報入力シート!X632)</f>
        <v/>
      </c>
      <c r="N593" s="797" t="str">
        <f>IF(基本情報入力シート!Y632="","",基本情報入力シート!Y632)</f>
        <v/>
      </c>
      <c r="O593" s="931"/>
      <c r="P593" s="937"/>
      <c r="Q593" s="941"/>
      <c r="R593" s="948" t="str">
        <f>IFERROR(IF(OR('別紙様式3-2（４・５月）'!R595="",'別紙様式3-2（４・５月）'!Z595="ベア加算"),"",P593*VLOOKUP(N593,'【参考】数式用'!$AD$2:$AH$27,MATCH(O593,'【参考】数式用'!$K$4:$N$4,0)+1,0)),"")</f>
        <v/>
      </c>
      <c r="S593" s="951"/>
      <c r="T593" s="955"/>
      <c r="U593" s="960"/>
      <c r="V593" s="965" t="str">
        <f>IFERROR(IF(AND('別紙様式3-2（４・５月）'!O595="",O593&lt;&gt;""),P593,P593*VLOOKUP(AF593,'【参考】数式用4'!$DC$3:$DZ$106,MATCH(N593,'【参考】数式用4'!$DC$2:$DZ$2,0))),"")</f>
        <v/>
      </c>
      <c r="W593" s="972"/>
      <c r="X593" s="937"/>
      <c r="Y593" s="948" t="str">
        <f>IFERROR(IF(OR('別紙様式3-2（４・５月）'!R595="",'別紙様式3-2（４・５月）'!Z595="ベア加算"),"",X593*VLOOKUP(N593,'【参考】数式用'!$AD$2:$AH$27,MATCH(W593,'【参考】数式用'!$K$4:$N$4,0)+1,0)),"")</f>
        <v/>
      </c>
      <c r="Z593" s="948"/>
      <c r="AA593" s="951"/>
      <c r="AB593" s="955"/>
      <c r="AC593" s="996" t="str">
        <f>IFERROR(IF(AND('別紙様式3-2（４・５月）'!O595="",W593&lt;&gt;"",W593&lt;&gt;"―"),X593,X593*VLOOKUP(AG593,'【参考】数式用4'!$DC$3:$DZ$106,MATCH(N593,'【参考】数式用4'!$DC$2:$DZ$2,0))),"")</f>
        <v/>
      </c>
      <c r="AD593" s="998" t="str">
        <f t="shared" si="18"/>
        <v/>
      </c>
      <c r="AE593" s="884" t="str">
        <f t="shared" si="19"/>
        <v/>
      </c>
      <c r="AF593" s="999" t="str">
        <f>IF(O593="","",'別紙様式3-2（４・５月）'!O595&amp;'別紙様式3-2（４・５月）'!P595&amp;'別紙様式3-2（４・５月）'!Q595&amp;"から"&amp;O593)</f>
        <v/>
      </c>
      <c r="AG593" s="999" t="str">
        <f>IF(OR(W593="",W593="―"),"",'別紙様式3-2（４・５月）'!O595&amp;'別紙様式3-2（４・５月）'!P595&amp;'別紙様式3-2（４・５月）'!Q595&amp;"から"&amp;W593)</f>
        <v/>
      </c>
    </row>
    <row r="594" spans="1:33" ht="24.9" customHeight="1">
      <c r="A594" s="894">
        <v>581</v>
      </c>
      <c r="B594" s="742" t="str">
        <f>IF(基本情報入力シート!C633="","",基本情報入力シート!C633)</f>
        <v/>
      </c>
      <c r="C594" s="750"/>
      <c r="D594" s="750"/>
      <c r="E594" s="750"/>
      <c r="F594" s="750"/>
      <c r="G594" s="750"/>
      <c r="H594" s="750"/>
      <c r="I594" s="761"/>
      <c r="J594" s="768" t="str">
        <f>IF(基本情報入力シート!M633="","",基本情報入力シート!M633)</f>
        <v/>
      </c>
      <c r="K594" s="768" t="str">
        <f>IF(基本情報入力シート!R633="","",基本情報入力シート!R633)</f>
        <v/>
      </c>
      <c r="L594" s="768" t="str">
        <f>IF(基本情報入力シート!W633="","",基本情報入力シート!W633)</f>
        <v/>
      </c>
      <c r="M594" s="785" t="str">
        <f>IF(基本情報入力シート!X633="","",基本情報入力シート!X633)</f>
        <v/>
      </c>
      <c r="N594" s="797" t="str">
        <f>IF(基本情報入力シート!Y633="","",基本情報入力シート!Y633)</f>
        <v/>
      </c>
      <c r="O594" s="931"/>
      <c r="P594" s="937"/>
      <c r="Q594" s="941"/>
      <c r="R594" s="948" t="str">
        <f>IFERROR(IF(OR('別紙様式3-2（４・５月）'!R596="",'別紙様式3-2（４・５月）'!Z596="ベア加算"),"",P594*VLOOKUP(N594,'【参考】数式用'!$AD$2:$AH$27,MATCH(O594,'【参考】数式用'!$K$4:$N$4,0)+1,0)),"")</f>
        <v/>
      </c>
      <c r="S594" s="951"/>
      <c r="T594" s="955"/>
      <c r="U594" s="960"/>
      <c r="V594" s="965" t="str">
        <f>IFERROR(IF(AND('別紙様式3-2（４・５月）'!O596="",O594&lt;&gt;""),P594,P594*VLOOKUP(AF594,'【参考】数式用4'!$DC$3:$DZ$106,MATCH(N594,'【参考】数式用4'!$DC$2:$DZ$2,0))),"")</f>
        <v/>
      </c>
      <c r="W594" s="972"/>
      <c r="X594" s="937"/>
      <c r="Y594" s="948" t="str">
        <f>IFERROR(IF(OR('別紙様式3-2（４・５月）'!R596="",'別紙様式3-2（４・５月）'!Z596="ベア加算"),"",X594*VLOOKUP(N594,'【参考】数式用'!$AD$2:$AH$27,MATCH(W594,'【参考】数式用'!$K$4:$N$4,0)+1,0)),"")</f>
        <v/>
      </c>
      <c r="Z594" s="948"/>
      <c r="AA594" s="951"/>
      <c r="AB594" s="955"/>
      <c r="AC594" s="996" t="str">
        <f>IFERROR(IF(AND('別紙様式3-2（４・５月）'!O596="",W594&lt;&gt;"",W594&lt;&gt;"―"),X594,X594*VLOOKUP(AG594,'【参考】数式用4'!$DC$3:$DZ$106,MATCH(N594,'【参考】数式用4'!$DC$2:$DZ$2,0))),"")</f>
        <v/>
      </c>
      <c r="AD594" s="998" t="str">
        <f t="shared" si="18"/>
        <v/>
      </c>
      <c r="AE594" s="884" t="str">
        <f t="shared" si="19"/>
        <v/>
      </c>
      <c r="AF594" s="999" t="str">
        <f>IF(O594="","",'別紙様式3-2（４・５月）'!O596&amp;'別紙様式3-2（４・５月）'!P596&amp;'別紙様式3-2（４・５月）'!Q596&amp;"から"&amp;O594)</f>
        <v/>
      </c>
      <c r="AG594" s="999" t="str">
        <f>IF(OR(W594="",W594="―"),"",'別紙様式3-2（４・５月）'!O596&amp;'別紙様式3-2（４・５月）'!P596&amp;'別紙様式3-2（４・５月）'!Q596&amp;"から"&amp;W594)</f>
        <v/>
      </c>
    </row>
    <row r="595" spans="1:33" ht="24.9" customHeight="1">
      <c r="A595" s="894">
        <v>582</v>
      </c>
      <c r="B595" s="742" t="str">
        <f>IF(基本情報入力シート!C634="","",基本情報入力シート!C634)</f>
        <v/>
      </c>
      <c r="C595" s="750"/>
      <c r="D595" s="750"/>
      <c r="E595" s="750"/>
      <c r="F595" s="750"/>
      <c r="G595" s="750"/>
      <c r="H595" s="750"/>
      <c r="I595" s="761"/>
      <c r="J595" s="768" t="str">
        <f>IF(基本情報入力シート!M634="","",基本情報入力シート!M634)</f>
        <v/>
      </c>
      <c r="K595" s="768" t="str">
        <f>IF(基本情報入力シート!R634="","",基本情報入力シート!R634)</f>
        <v/>
      </c>
      <c r="L595" s="768" t="str">
        <f>IF(基本情報入力シート!W634="","",基本情報入力シート!W634)</f>
        <v/>
      </c>
      <c r="M595" s="785" t="str">
        <f>IF(基本情報入力シート!X634="","",基本情報入力シート!X634)</f>
        <v/>
      </c>
      <c r="N595" s="797" t="str">
        <f>IF(基本情報入力シート!Y634="","",基本情報入力シート!Y634)</f>
        <v/>
      </c>
      <c r="O595" s="931"/>
      <c r="P595" s="937"/>
      <c r="Q595" s="941"/>
      <c r="R595" s="948" t="str">
        <f>IFERROR(IF(OR('別紙様式3-2（４・５月）'!R597="",'別紙様式3-2（４・５月）'!Z597="ベア加算"),"",P595*VLOOKUP(N595,'【参考】数式用'!$AD$2:$AH$27,MATCH(O595,'【参考】数式用'!$K$4:$N$4,0)+1,0)),"")</f>
        <v/>
      </c>
      <c r="S595" s="951"/>
      <c r="T595" s="955"/>
      <c r="U595" s="960"/>
      <c r="V595" s="965" t="str">
        <f>IFERROR(IF(AND('別紙様式3-2（４・５月）'!O597="",O595&lt;&gt;""),P595,P595*VLOOKUP(AF595,'【参考】数式用4'!$DC$3:$DZ$106,MATCH(N595,'【参考】数式用4'!$DC$2:$DZ$2,0))),"")</f>
        <v/>
      </c>
      <c r="W595" s="972"/>
      <c r="X595" s="937"/>
      <c r="Y595" s="948" t="str">
        <f>IFERROR(IF(OR('別紙様式3-2（４・５月）'!R597="",'別紙様式3-2（４・５月）'!Z597="ベア加算"),"",X595*VLOOKUP(N595,'【参考】数式用'!$AD$2:$AH$27,MATCH(W595,'【参考】数式用'!$K$4:$N$4,0)+1,0)),"")</f>
        <v/>
      </c>
      <c r="Z595" s="948"/>
      <c r="AA595" s="951"/>
      <c r="AB595" s="955"/>
      <c r="AC595" s="996" t="str">
        <f>IFERROR(IF(AND('別紙様式3-2（４・５月）'!O597="",W595&lt;&gt;"",W595&lt;&gt;"―"),X595,X595*VLOOKUP(AG595,'【参考】数式用4'!$DC$3:$DZ$106,MATCH(N595,'【参考】数式用4'!$DC$2:$DZ$2,0))),"")</f>
        <v/>
      </c>
      <c r="AD595" s="998" t="str">
        <f t="shared" si="18"/>
        <v/>
      </c>
      <c r="AE595" s="884" t="str">
        <f t="shared" si="19"/>
        <v/>
      </c>
      <c r="AF595" s="999" t="str">
        <f>IF(O595="","",'別紙様式3-2（４・５月）'!O597&amp;'別紙様式3-2（４・５月）'!P597&amp;'別紙様式3-2（４・５月）'!Q597&amp;"から"&amp;O595)</f>
        <v/>
      </c>
      <c r="AG595" s="999" t="str">
        <f>IF(OR(W595="",W595="―"),"",'別紙様式3-2（４・５月）'!O597&amp;'別紙様式3-2（４・５月）'!P597&amp;'別紙様式3-2（４・５月）'!Q597&amp;"から"&amp;W595)</f>
        <v/>
      </c>
    </row>
    <row r="596" spans="1:33" ht="24.9" customHeight="1">
      <c r="A596" s="894">
        <v>583</v>
      </c>
      <c r="B596" s="742" t="str">
        <f>IF(基本情報入力シート!C635="","",基本情報入力シート!C635)</f>
        <v/>
      </c>
      <c r="C596" s="750"/>
      <c r="D596" s="750"/>
      <c r="E596" s="750"/>
      <c r="F596" s="750"/>
      <c r="G596" s="750"/>
      <c r="H596" s="750"/>
      <c r="I596" s="761"/>
      <c r="J596" s="768" t="str">
        <f>IF(基本情報入力シート!M635="","",基本情報入力シート!M635)</f>
        <v/>
      </c>
      <c r="K596" s="768" t="str">
        <f>IF(基本情報入力シート!R635="","",基本情報入力シート!R635)</f>
        <v/>
      </c>
      <c r="L596" s="768" t="str">
        <f>IF(基本情報入力シート!W635="","",基本情報入力シート!W635)</f>
        <v/>
      </c>
      <c r="M596" s="785" t="str">
        <f>IF(基本情報入力シート!X635="","",基本情報入力シート!X635)</f>
        <v/>
      </c>
      <c r="N596" s="797" t="str">
        <f>IF(基本情報入力シート!Y635="","",基本情報入力シート!Y635)</f>
        <v/>
      </c>
      <c r="O596" s="931"/>
      <c r="P596" s="937"/>
      <c r="Q596" s="941"/>
      <c r="R596" s="948" t="str">
        <f>IFERROR(IF(OR('別紙様式3-2（４・５月）'!R598="",'別紙様式3-2（４・５月）'!Z598="ベア加算"),"",P596*VLOOKUP(N596,'【参考】数式用'!$AD$2:$AH$27,MATCH(O596,'【参考】数式用'!$K$4:$N$4,0)+1,0)),"")</f>
        <v/>
      </c>
      <c r="S596" s="951"/>
      <c r="T596" s="955"/>
      <c r="U596" s="960"/>
      <c r="V596" s="965" t="str">
        <f>IFERROR(IF(AND('別紙様式3-2（４・５月）'!O598="",O596&lt;&gt;""),P596,P596*VLOOKUP(AF596,'【参考】数式用4'!$DC$3:$DZ$106,MATCH(N596,'【参考】数式用4'!$DC$2:$DZ$2,0))),"")</f>
        <v/>
      </c>
      <c r="W596" s="972"/>
      <c r="X596" s="937"/>
      <c r="Y596" s="948" t="str">
        <f>IFERROR(IF(OR('別紙様式3-2（４・５月）'!R598="",'別紙様式3-2（４・５月）'!Z598="ベア加算"),"",X596*VLOOKUP(N596,'【参考】数式用'!$AD$2:$AH$27,MATCH(W596,'【参考】数式用'!$K$4:$N$4,0)+1,0)),"")</f>
        <v/>
      </c>
      <c r="Z596" s="948"/>
      <c r="AA596" s="951"/>
      <c r="AB596" s="955"/>
      <c r="AC596" s="996" t="str">
        <f>IFERROR(IF(AND('別紙様式3-2（４・５月）'!O598="",W596&lt;&gt;"",W596&lt;&gt;"―"),X596,X596*VLOOKUP(AG596,'【参考】数式用4'!$DC$3:$DZ$106,MATCH(N596,'【参考】数式用4'!$DC$2:$DZ$2,0))),"")</f>
        <v/>
      </c>
      <c r="AD596" s="998" t="str">
        <f t="shared" si="18"/>
        <v/>
      </c>
      <c r="AE596" s="884" t="str">
        <f t="shared" si="19"/>
        <v/>
      </c>
      <c r="AF596" s="999" t="str">
        <f>IF(O596="","",'別紙様式3-2（４・５月）'!O598&amp;'別紙様式3-2（４・５月）'!P598&amp;'別紙様式3-2（４・５月）'!Q598&amp;"から"&amp;O596)</f>
        <v/>
      </c>
      <c r="AG596" s="999" t="str">
        <f>IF(OR(W596="",W596="―"),"",'別紙様式3-2（４・５月）'!O598&amp;'別紙様式3-2（４・５月）'!P598&amp;'別紙様式3-2（４・５月）'!Q598&amp;"から"&amp;W596)</f>
        <v/>
      </c>
    </row>
    <row r="597" spans="1:33" ht="24.9" customHeight="1">
      <c r="A597" s="894">
        <v>584</v>
      </c>
      <c r="B597" s="742" t="str">
        <f>IF(基本情報入力シート!C636="","",基本情報入力シート!C636)</f>
        <v/>
      </c>
      <c r="C597" s="750"/>
      <c r="D597" s="750"/>
      <c r="E597" s="750"/>
      <c r="F597" s="750"/>
      <c r="G597" s="750"/>
      <c r="H597" s="750"/>
      <c r="I597" s="761"/>
      <c r="J597" s="768" t="str">
        <f>IF(基本情報入力シート!M636="","",基本情報入力シート!M636)</f>
        <v/>
      </c>
      <c r="K597" s="768" t="str">
        <f>IF(基本情報入力シート!R636="","",基本情報入力シート!R636)</f>
        <v/>
      </c>
      <c r="L597" s="768" t="str">
        <f>IF(基本情報入力シート!W636="","",基本情報入力シート!W636)</f>
        <v/>
      </c>
      <c r="M597" s="785" t="str">
        <f>IF(基本情報入力シート!X636="","",基本情報入力シート!X636)</f>
        <v/>
      </c>
      <c r="N597" s="797" t="str">
        <f>IF(基本情報入力シート!Y636="","",基本情報入力シート!Y636)</f>
        <v/>
      </c>
      <c r="O597" s="931"/>
      <c r="P597" s="937"/>
      <c r="Q597" s="941"/>
      <c r="R597" s="948" t="str">
        <f>IFERROR(IF(OR('別紙様式3-2（４・５月）'!R599="",'別紙様式3-2（４・５月）'!Z599="ベア加算"),"",P597*VLOOKUP(N597,'【参考】数式用'!$AD$2:$AH$27,MATCH(O597,'【参考】数式用'!$K$4:$N$4,0)+1,0)),"")</f>
        <v/>
      </c>
      <c r="S597" s="951"/>
      <c r="T597" s="955"/>
      <c r="U597" s="960"/>
      <c r="V597" s="965" t="str">
        <f>IFERROR(IF(AND('別紙様式3-2（４・５月）'!O599="",O597&lt;&gt;""),P597,P597*VLOOKUP(AF597,'【参考】数式用4'!$DC$3:$DZ$106,MATCH(N597,'【参考】数式用4'!$DC$2:$DZ$2,0))),"")</f>
        <v/>
      </c>
      <c r="W597" s="972"/>
      <c r="X597" s="937"/>
      <c r="Y597" s="948" t="str">
        <f>IFERROR(IF(OR('別紙様式3-2（４・５月）'!R599="",'別紙様式3-2（４・５月）'!Z599="ベア加算"),"",X597*VLOOKUP(N597,'【参考】数式用'!$AD$2:$AH$27,MATCH(W597,'【参考】数式用'!$K$4:$N$4,0)+1,0)),"")</f>
        <v/>
      </c>
      <c r="Z597" s="948"/>
      <c r="AA597" s="951"/>
      <c r="AB597" s="955"/>
      <c r="AC597" s="996" t="str">
        <f>IFERROR(IF(AND('別紙様式3-2（４・５月）'!O599="",W597&lt;&gt;"",W597&lt;&gt;"―"),X597,X597*VLOOKUP(AG597,'【参考】数式用4'!$DC$3:$DZ$106,MATCH(N597,'【参考】数式用4'!$DC$2:$DZ$2,0))),"")</f>
        <v/>
      </c>
      <c r="AD597" s="998" t="str">
        <f t="shared" si="18"/>
        <v/>
      </c>
      <c r="AE597" s="884" t="str">
        <f t="shared" si="19"/>
        <v/>
      </c>
      <c r="AF597" s="999" t="str">
        <f>IF(O597="","",'別紙様式3-2（４・５月）'!O599&amp;'別紙様式3-2（４・５月）'!P599&amp;'別紙様式3-2（４・５月）'!Q599&amp;"から"&amp;O597)</f>
        <v/>
      </c>
      <c r="AG597" s="999" t="str">
        <f>IF(OR(W597="",W597="―"),"",'別紙様式3-2（４・５月）'!O599&amp;'別紙様式3-2（４・５月）'!P599&amp;'別紙様式3-2（４・５月）'!Q599&amp;"から"&amp;W597)</f>
        <v/>
      </c>
    </row>
    <row r="598" spans="1:33" ht="24.9" customHeight="1">
      <c r="A598" s="894">
        <v>585</v>
      </c>
      <c r="B598" s="742" t="str">
        <f>IF(基本情報入力シート!C637="","",基本情報入力シート!C637)</f>
        <v/>
      </c>
      <c r="C598" s="750"/>
      <c r="D598" s="750"/>
      <c r="E598" s="750"/>
      <c r="F598" s="750"/>
      <c r="G598" s="750"/>
      <c r="H598" s="750"/>
      <c r="I598" s="761"/>
      <c r="J598" s="768" t="str">
        <f>IF(基本情報入力シート!M637="","",基本情報入力シート!M637)</f>
        <v/>
      </c>
      <c r="K598" s="768" t="str">
        <f>IF(基本情報入力シート!R637="","",基本情報入力シート!R637)</f>
        <v/>
      </c>
      <c r="L598" s="768" t="str">
        <f>IF(基本情報入力シート!W637="","",基本情報入力シート!W637)</f>
        <v/>
      </c>
      <c r="M598" s="785" t="str">
        <f>IF(基本情報入力シート!X637="","",基本情報入力シート!X637)</f>
        <v/>
      </c>
      <c r="N598" s="797" t="str">
        <f>IF(基本情報入力シート!Y637="","",基本情報入力シート!Y637)</f>
        <v/>
      </c>
      <c r="O598" s="931"/>
      <c r="P598" s="937"/>
      <c r="Q598" s="941"/>
      <c r="R598" s="948" t="str">
        <f>IFERROR(IF(OR('別紙様式3-2（４・５月）'!R600="",'別紙様式3-2（４・５月）'!Z600="ベア加算"),"",P598*VLOOKUP(N598,'【参考】数式用'!$AD$2:$AH$27,MATCH(O598,'【参考】数式用'!$K$4:$N$4,0)+1,0)),"")</f>
        <v/>
      </c>
      <c r="S598" s="951"/>
      <c r="T598" s="955"/>
      <c r="U598" s="960"/>
      <c r="V598" s="965" t="str">
        <f>IFERROR(IF(AND('別紙様式3-2（４・５月）'!O600="",O598&lt;&gt;""),P598,P598*VLOOKUP(AF598,'【参考】数式用4'!$DC$3:$DZ$106,MATCH(N598,'【参考】数式用4'!$DC$2:$DZ$2,0))),"")</f>
        <v/>
      </c>
      <c r="W598" s="972"/>
      <c r="X598" s="937"/>
      <c r="Y598" s="948" t="str">
        <f>IFERROR(IF(OR('別紙様式3-2（４・５月）'!R600="",'別紙様式3-2（４・５月）'!Z600="ベア加算"),"",X598*VLOOKUP(N598,'【参考】数式用'!$AD$2:$AH$27,MATCH(W598,'【参考】数式用'!$K$4:$N$4,0)+1,0)),"")</f>
        <v/>
      </c>
      <c r="Z598" s="948"/>
      <c r="AA598" s="951"/>
      <c r="AB598" s="955"/>
      <c r="AC598" s="996" t="str">
        <f>IFERROR(IF(AND('別紙様式3-2（４・５月）'!O600="",W598&lt;&gt;"",W598&lt;&gt;"―"),X598,X598*VLOOKUP(AG598,'【参考】数式用4'!$DC$3:$DZ$106,MATCH(N598,'【参考】数式用4'!$DC$2:$DZ$2,0))),"")</f>
        <v/>
      </c>
      <c r="AD598" s="998" t="str">
        <f t="shared" si="18"/>
        <v/>
      </c>
      <c r="AE598" s="884" t="str">
        <f t="shared" si="19"/>
        <v/>
      </c>
      <c r="AF598" s="999" t="str">
        <f>IF(O598="","",'別紙様式3-2（４・５月）'!O600&amp;'別紙様式3-2（４・５月）'!P600&amp;'別紙様式3-2（４・５月）'!Q600&amp;"から"&amp;O598)</f>
        <v/>
      </c>
      <c r="AG598" s="999" t="str">
        <f>IF(OR(W598="",W598="―"),"",'別紙様式3-2（４・５月）'!O600&amp;'別紙様式3-2（４・５月）'!P600&amp;'別紙様式3-2（４・５月）'!Q600&amp;"から"&amp;W598)</f>
        <v/>
      </c>
    </row>
    <row r="599" spans="1:33" ht="24.9" customHeight="1">
      <c r="A599" s="894">
        <v>586</v>
      </c>
      <c r="B599" s="742" t="str">
        <f>IF(基本情報入力シート!C638="","",基本情報入力シート!C638)</f>
        <v/>
      </c>
      <c r="C599" s="750"/>
      <c r="D599" s="750"/>
      <c r="E599" s="750"/>
      <c r="F599" s="750"/>
      <c r="G599" s="750"/>
      <c r="H599" s="750"/>
      <c r="I599" s="761"/>
      <c r="J599" s="768" t="str">
        <f>IF(基本情報入力シート!M638="","",基本情報入力シート!M638)</f>
        <v/>
      </c>
      <c r="K599" s="768" t="str">
        <f>IF(基本情報入力シート!R638="","",基本情報入力シート!R638)</f>
        <v/>
      </c>
      <c r="L599" s="768" t="str">
        <f>IF(基本情報入力シート!W638="","",基本情報入力シート!W638)</f>
        <v/>
      </c>
      <c r="M599" s="785" t="str">
        <f>IF(基本情報入力シート!X638="","",基本情報入力シート!X638)</f>
        <v/>
      </c>
      <c r="N599" s="797" t="str">
        <f>IF(基本情報入力シート!Y638="","",基本情報入力シート!Y638)</f>
        <v/>
      </c>
      <c r="O599" s="931"/>
      <c r="P599" s="937"/>
      <c r="Q599" s="941"/>
      <c r="R599" s="948" t="str">
        <f>IFERROR(IF(OR('別紙様式3-2（４・５月）'!R601="",'別紙様式3-2（４・５月）'!Z601="ベア加算"),"",P599*VLOOKUP(N599,'【参考】数式用'!$AD$2:$AH$27,MATCH(O599,'【参考】数式用'!$K$4:$N$4,0)+1,0)),"")</f>
        <v/>
      </c>
      <c r="S599" s="951"/>
      <c r="T599" s="955"/>
      <c r="U599" s="960"/>
      <c r="V599" s="965" t="str">
        <f>IFERROR(IF(AND('別紙様式3-2（４・５月）'!O601="",O599&lt;&gt;""),P599,P599*VLOOKUP(AF599,'【参考】数式用4'!$DC$3:$DZ$106,MATCH(N599,'【参考】数式用4'!$DC$2:$DZ$2,0))),"")</f>
        <v/>
      </c>
      <c r="W599" s="972"/>
      <c r="X599" s="937"/>
      <c r="Y599" s="948" t="str">
        <f>IFERROR(IF(OR('別紙様式3-2（４・５月）'!R601="",'別紙様式3-2（４・５月）'!Z601="ベア加算"),"",X599*VLOOKUP(N599,'【参考】数式用'!$AD$2:$AH$27,MATCH(W599,'【参考】数式用'!$K$4:$N$4,0)+1,0)),"")</f>
        <v/>
      </c>
      <c r="Z599" s="948"/>
      <c r="AA599" s="951"/>
      <c r="AB599" s="955"/>
      <c r="AC599" s="996" t="str">
        <f>IFERROR(IF(AND('別紙様式3-2（４・５月）'!O601="",W599&lt;&gt;"",W599&lt;&gt;"―"),X599,X599*VLOOKUP(AG599,'【参考】数式用4'!$DC$3:$DZ$106,MATCH(N599,'【参考】数式用4'!$DC$2:$DZ$2,0))),"")</f>
        <v/>
      </c>
      <c r="AD599" s="998" t="str">
        <f t="shared" si="18"/>
        <v/>
      </c>
      <c r="AE599" s="884" t="str">
        <f t="shared" si="19"/>
        <v/>
      </c>
      <c r="AF599" s="999" t="str">
        <f>IF(O599="","",'別紙様式3-2（４・５月）'!O601&amp;'別紙様式3-2（４・５月）'!P601&amp;'別紙様式3-2（４・５月）'!Q601&amp;"から"&amp;O599)</f>
        <v/>
      </c>
      <c r="AG599" s="999" t="str">
        <f>IF(OR(W599="",W599="―"),"",'別紙様式3-2（４・５月）'!O601&amp;'別紙様式3-2（４・５月）'!P601&amp;'別紙様式3-2（４・５月）'!Q601&amp;"から"&amp;W599)</f>
        <v/>
      </c>
    </row>
    <row r="600" spans="1:33" ht="24.9" customHeight="1">
      <c r="A600" s="894">
        <v>587</v>
      </c>
      <c r="B600" s="742" t="str">
        <f>IF(基本情報入力シート!C639="","",基本情報入力シート!C639)</f>
        <v/>
      </c>
      <c r="C600" s="750"/>
      <c r="D600" s="750"/>
      <c r="E600" s="750"/>
      <c r="F600" s="750"/>
      <c r="G600" s="750"/>
      <c r="H600" s="750"/>
      <c r="I600" s="761"/>
      <c r="J600" s="768" t="str">
        <f>IF(基本情報入力シート!M639="","",基本情報入力シート!M639)</f>
        <v/>
      </c>
      <c r="K600" s="768" t="str">
        <f>IF(基本情報入力シート!R639="","",基本情報入力シート!R639)</f>
        <v/>
      </c>
      <c r="L600" s="768" t="str">
        <f>IF(基本情報入力シート!W639="","",基本情報入力シート!W639)</f>
        <v/>
      </c>
      <c r="M600" s="785" t="str">
        <f>IF(基本情報入力シート!X639="","",基本情報入力シート!X639)</f>
        <v/>
      </c>
      <c r="N600" s="797" t="str">
        <f>IF(基本情報入力シート!Y639="","",基本情報入力シート!Y639)</f>
        <v/>
      </c>
      <c r="O600" s="931"/>
      <c r="P600" s="937"/>
      <c r="Q600" s="941"/>
      <c r="R600" s="948" t="str">
        <f>IFERROR(IF(OR('別紙様式3-2（４・５月）'!R602="",'別紙様式3-2（４・５月）'!Z602="ベア加算"),"",P600*VLOOKUP(N600,'【参考】数式用'!$AD$2:$AH$27,MATCH(O600,'【参考】数式用'!$K$4:$N$4,0)+1,0)),"")</f>
        <v/>
      </c>
      <c r="S600" s="951"/>
      <c r="T600" s="955"/>
      <c r="U600" s="960"/>
      <c r="V600" s="965" t="str">
        <f>IFERROR(IF(AND('別紙様式3-2（４・５月）'!O602="",O600&lt;&gt;""),P600,P600*VLOOKUP(AF600,'【参考】数式用4'!$DC$3:$DZ$106,MATCH(N600,'【参考】数式用4'!$DC$2:$DZ$2,0))),"")</f>
        <v/>
      </c>
      <c r="W600" s="972"/>
      <c r="X600" s="937"/>
      <c r="Y600" s="948" t="str">
        <f>IFERROR(IF(OR('別紙様式3-2（４・５月）'!R602="",'別紙様式3-2（４・５月）'!Z602="ベア加算"),"",X600*VLOOKUP(N600,'【参考】数式用'!$AD$2:$AH$27,MATCH(W600,'【参考】数式用'!$K$4:$N$4,0)+1,0)),"")</f>
        <v/>
      </c>
      <c r="Z600" s="948"/>
      <c r="AA600" s="951"/>
      <c r="AB600" s="955"/>
      <c r="AC600" s="996" t="str">
        <f>IFERROR(IF(AND('別紙様式3-2（４・５月）'!O602="",W600&lt;&gt;"",W600&lt;&gt;"―"),X600,X600*VLOOKUP(AG600,'【参考】数式用4'!$DC$3:$DZ$106,MATCH(N600,'【参考】数式用4'!$DC$2:$DZ$2,0))),"")</f>
        <v/>
      </c>
      <c r="AD600" s="998" t="str">
        <f t="shared" si="18"/>
        <v/>
      </c>
      <c r="AE600" s="884" t="str">
        <f t="shared" si="19"/>
        <v/>
      </c>
      <c r="AF600" s="999" t="str">
        <f>IF(O600="","",'別紙様式3-2（４・５月）'!O602&amp;'別紙様式3-2（４・５月）'!P602&amp;'別紙様式3-2（４・５月）'!Q602&amp;"から"&amp;O600)</f>
        <v/>
      </c>
      <c r="AG600" s="999" t="str">
        <f>IF(OR(W600="",W600="―"),"",'別紙様式3-2（４・５月）'!O602&amp;'別紙様式3-2（４・５月）'!P602&amp;'別紙様式3-2（４・５月）'!Q602&amp;"から"&amp;W600)</f>
        <v/>
      </c>
    </row>
    <row r="601" spans="1:33" ht="24.9" customHeight="1">
      <c r="A601" s="894">
        <v>588</v>
      </c>
      <c r="B601" s="742" t="str">
        <f>IF(基本情報入力シート!C640="","",基本情報入力シート!C640)</f>
        <v/>
      </c>
      <c r="C601" s="750"/>
      <c r="D601" s="750"/>
      <c r="E601" s="750"/>
      <c r="F601" s="750"/>
      <c r="G601" s="750"/>
      <c r="H601" s="750"/>
      <c r="I601" s="761"/>
      <c r="J601" s="768" t="str">
        <f>IF(基本情報入力シート!M640="","",基本情報入力シート!M640)</f>
        <v/>
      </c>
      <c r="K601" s="768" t="str">
        <f>IF(基本情報入力シート!R640="","",基本情報入力シート!R640)</f>
        <v/>
      </c>
      <c r="L601" s="768" t="str">
        <f>IF(基本情報入力シート!W640="","",基本情報入力シート!W640)</f>
        <v/>
      </c>
      <c r="M601" s="785" t="str">
        <f>IF(基本情報入力シート!X640="","",基本情報入力シート!X640)</f>
        <v/>
      </c>
      <c r="N601" s="797" t="str">
        <f>IF(基本情報入力シート!Y640="","",基本情報入力シート!Y640)</f>
        <v/>
      </c>
      <c r="O601" s="931"/>
      <c r="P601" s="937"/>
      <c r="Q601" s="941"/>
      <c r="R601" s="948" t="str">
        <f>IFERROR(IF(OR('別紙様式3-2（４・５月）'!R603="",'別紙様式3-2（４・５月）'!Z603="ベア加算"),"",P601*VLOOKUP(N601,'【参考】数式用'!$AD$2:$AH$27,MATCH(O601,'【参考】数式用'!$K$4:$N$4,0)+1,0)),"")</f>
        <v/>
      </c>
      <c r="S601" s="951"/>
      <c r="T601" s="955"/>
      <c r="U601" s="960"/>
      <c r="V601" s="965" t="str">
        <f>IFERROR(IF(AND('別紙様式3-2（４・５月）'!O603="",O601&lt;&gt;""),P601,P601*VLOOKUP(AF601,'【参考】数式用4'!$DC$3:$DZ$106,MATCH(N601,'【参考】数式用4'!$DC$2:$DZ$2,0))),"")</f>
        <v/>
      </c>
      <c r="W601" s="972"/>
      <c r="X601" s="937"/>
      <c r="Y601" s="948" t="str">
        <f>IFERROR(IF(OR('別紙様式3-2（４・５月）'!R603="",'別紙様式3-2（４・５月）'!Z603="ベア加算"),"",X601*VLOOKUP(N601,'【参考】数式用'!$AD$2:$AH$27,MATCH(W601,'【参考】数式用'!$K$4:$N$4,0)+1,0)),"")</f>
        <v/>
      </c>
      <c r="Z601" s="948"/>
      <c r="AA601" s="951"/>
      <c r="AB601" s="955"/>
      <c r="AC601" s="996" t="str">
        <f>IFERROR(IF(AND('別紙様式3-2（４・５月）'!O603="",W601&lt;&gt;"",W601&lt;&gt;"―"),X601,X601*VLOOKUP(AG601,'【参考】数式用4'!$DC$3:$DZ$106,MATCH(N601,'【参考】数式用4'!$DC$2:$DZ$2,0))),"")</f>
        <v/>
      </c>
      <c r="AD601" s="998" t="str">
        <f t="shared" si="18"/>
        <v/>
      </c>
      <c r="AE601" s="884" t="str">
        <f t="shared" si="19"/>
        <v/>
      </c>
      <c r="AF601" s="999" t="str">
        <f>IF(O601="","",'別紙様式3-2（４・５月）'!O603&amp;'別紙様式3-2（４・５月）'!P603&amp;'別紙様式3-2（４・５月）'!Q603&amp;"から"&amp;O601)</f>
        <v/>
      </c>
      <c r="AG601" s="999" t="str">
        <f>IF(OR(W601="",W601="―"),"",'別紙様式3-2（４・５月）'!O603&amp;'別紙様式3-2（４・５月）'!P603&amp;'別紙様式3-2（４・５月）'!Q603&amp;"から"&amp;W601)</f>
        <v/>
      </c>
    </row>
    <row r="602" spans="1:33" ht="24.9" customHeight="1">
      <c r="A602" s="894">
        <v>589</v>
      </c>
      <c r="B602" s="742" t="str">
        <f>IF(基本情報入力シート!C641="","",基本情報入力シート!C641)</f>
        <v/>
      </c>
      <c r="C602" s="750"/>
      <c r="D602" s="750"/>
      <c r="E602" s="750"/>
      <c r="F602" s="750"/>
      <c r="G602" s="750"/>
      <c r="H602" s="750"/>
      <c r="I602" s="761"/>
      <c r="J602" s="768" t="str">
        <f>IF(基本情報入力シート!M641="","",基本情報入力シート!M641)</f>
        <v/>
      </c>
      <c r="K602" s="768" t="str">
        <f>IF(基本情報入力シート!R641="","",基本情報入力シート!R641)</f>
        <v/>
      </c>
      <c r="L602" s="768" t="str">
        <f>IF(基本情報入力シート!W641="","",基本情報入力シート!W641)</f>
        <v/>
      </c>
      <c r="M602" s="785" t="str">
        <f>IF(基本情報入力シート!X641="","",基本情報入力シート!X641)</f>
        <v/>
      </c>
      <c r="N602" s="797" t="str">
        <f>IF(基本情報入力シート!Y641="","",基本情報入力シート!Y641)</f>
        <v/>
      </c>
      <c r="O602" s="931"/>
      <c r="P602" s="937"/>
      <c r="Q602" s="941"/>
      <c r="R602" s="948" t="str">
        <f>IFERROR(IF(OR('別紙様式3-2（４・５月）'!R604="",'別紙様式3-2（４・５月）'!Z604="ベア加算"),"",P602*VLOOKUP(N602,'【参考】数式用'!$AD$2:$AH$27,MATCH(O602,'【参考】数式用'!$K$4:$N$4,0)+1,0)),"")</f>
        <v/>
      </c>
      <c r="S602" s="951"/>
      <c r="T602" s="955"/>
      <c r="U602" s="960"/>
      <c r="V602" s="965" t="str">
        <f>IFERROR(IF(AND('別紙様式3-2（４・５月）'!O604="",O602&lt;&gt;""),P602,P602*VLOOKUP(AF602,'【参考】数式用4'!$DC$3:$DZ$106,MATCH(N602,'【参考】数式用4'!$DC$2:$DZ$2,0))),"")</f>
        <v/>
      </c>
      <c r="W602" s="972"/>
      <c r="X602" s="937"/>
      <c r="Y602" s="948" t="str">
        <f>IFERROR(IF(OR('別紙様式3-2（４・５月）'!R604="",'別紙様式3-2（４・５月）'!Z604="ベア加算"),"",X602*VLOOKUP(N602,'【参考】数式用'!$AD$2:$AH$27,MATCH(W602,'【参考】数式用'!$K$4:$N$4,0)+1,0)),"")</f>
        <v/>
      </c>
      <c r="Z602" s="948"/>
      <c r="AA602" s="951"/>
      <c r="AB602" s="955"/>
      <c r="AC602" s="996" t="str">
        <f>IFERROR(IF(AND('別紙様式3-2（４・５月）'!O604="",W602&lt;&gt;"",W602&lt;&gt;"―"),X602,X602*VLOOKUP(AG602,'【参考】数式用4'!$DC$3:$DZ$106,MATCH(N602,'【参考】数式用4'!$DC$2:$DZ$2,0))),"")</f>
        <v/>
      </c>
      <c r="AD602" s="998" t="str">
        <f t="shared" si="18"/>
        <v/>
      </c>
      <c r="AE602" s="884" t="str">
        <f t="shared" si="19"/>
        <v/>
      </c>
      <c r="AF602" s="999" t="str">
        <f>IF(O602="","",'別紙様式3-2（４・５月）'!O604&amp;'別紙様式3-2（４・５月）'!P604&amp;'別紙様式3-2（４・５月）'!Q604&amp;"から"&amp;O602)</f>
        <v/>
      </c>
      <c r="AG602" s="999" t="str">
        <f>IF(OR(W602="",W602="―"),"",'別紙様式3-2（４・５月）'!O604&amp;'別紙様式3-2（４・５月）'!P604&amp;'別紙様式3-2（４・５月）'!Q604&amp;"から"&amp;W602)</f>
        <v/>
      </c>
    </row>
    <row r="603" spans="1:33" ht="24.9" customHeight="1">
      <c r="A603" s="894">
        <v>590</v>
      </c>
      <c r="B603" s="742" t="str">
        <f>IF(基本情報入力シート!C642="","",基本情報入力シート!C642)</f>
        <v/>
      </c>
      <c r="C603" s="750"/>
      <c r="D603" s="750"/>
      <c r="E603" s="750"/>
      <c r="F603" s="750"/>
      <c r="G603" s="750"/>
      <c r="H603" s="750"/>
      <c r="I603" s="761"/>
      <c r="J603" s="768" t="str">
        <f>IF(基本情報入力シート!M642="","",基本情報入力シート!M642)</f>
        <v/>
      </c>
      <c r="K603" s="768" t="str">
        <f>IF(基本情報入力シート!R642="","",基本情報入力シート!R642)</f>
        <v/>
      </c>
      <c r="L603" s="768" t="str">
        <f>IF(基本情報入力シート!W642="","",基本情報入力シート!W642)</f>
        <v/>
      </c>
      <c r="M603" s="785" t="str">
        <f>IF(基本情報入力シート!X642="","",基本情報入力シート!X642)</f>
        <v/>
      </c>
      <c r="N603" s="797" t="str">
        <f>IF(基本情報入力シート!Y642="","",基本情報入力シート!Y642)</f>
        <v/>
      </c>
      <c r="O603" s="931"/>
      <c r="P603" s="937"/>
      <c r="Q603" s="941"/>
      <c r="R603" s="948" t="str">
        <f>IFERROR(IF(OR('別紙様式3-2（４・５月）'!R605="",'別紙様式3-2（４・５月）'!Z605="ベア加算"),"",P603*VLOOKUP(N603,'【参考】数式用'!$AD$2:$AH$27,MATCH(O603,'【参考】数式用'!$K$4:$N$4,0)+1,0)),"")</f>
        <v/>
      </c>
      <c r="S603" s="951"/>
      <c r="T603" s="955"/>
      <c r="U603" s="960"/>
      <c r="V603" s="965" t="str">
        <f>IFERROR(IF(AND('別紙様式3-2（４・５月）'!O605="",O603&lt;&gt;""),P603,P603*VLOOKUP(AF603,'【参考】数式用4'!$DC$3:$DZ$106,MATCH(N603,'【参考】数式用4'!$DC$2:$DZ$2,0))),"")</f>
        <v/>
      </c>
      <c r="W603" s="972"/>
      <c r="X603" s="937"/>
      <c r="Y603" s="948" t="str">
        <f>IFERROR(IF(OR('別紙様式3-2（４・５月）'!R605="",'別紙様式3-2（４・５月）'!Z605="ベア加算"),"",X603*VLOOKUP(N603,'【参考】数式用'!$AD$2:$AH$27,MATCH(W603,'【参考】数式用'!$K$4:$N$4,0)+1,0)),"")</f>
        <v/>
      </c>
      <c r="Z603" s="948"/>
      <c r="AA603" s="951"/>
      <c r="AB603" s="955"/>
      <c r="AC603" s="996" t="str">
        <f>IFERROR(IF(AND('別紙様式3-2（４・５月）'!O605="",W603&lt;&gt;"",W603&lt;&gt;"―"),X603,X603*VLOOKUP(AG603,'【参考】数式用4'!$DC$3:$DZ$106,MATCH(N603,'【参考】数式用4'!$DC$2:$DZ$2,0))),"")</f>
        <v/>
      </c>
      <c r="AD603" s="998" t="str">
        <f t="shared" si="18"/>
        <v/>
      </c>
      <c r="AE603" s="884" t="str">
        <f t="shared" si="19"/>
        <v/>
      </c>
      <c r="AF603" s="999" t="str">
        <f>IF(O603="","",'別紙様式3-2（４・５月）'!O605&amp;'別紙様式3-2（４・５月）'!P605&amp;'別紙様式3-2（４・５月）'!Q605&amp;"から"&amp;O603)</f>
        <v/>
      </c>
      <c r="AG603" s="999" t="str">
        <f>IF(OR(W603="",W603="―"),"",'別紙様式3-2（４・５月）'!O605&amp;'別紙様式3-2（４・５月）'!P605&amp;'別紙様式3-2（４・５月）'!Q605&amp;"から"&amp;W603)</f>
        <v/>
      </c>
    </row>
    <row r="604" spans="1:33" ht="24.9" customHeight="1">
      <c r="A604" s="894">
        <v>591</v>
      </c>
      <c r="B604" s="742" t="str">
        <f>IF(基本情報入力シート!C643="","",基本情報入力シート!C643)</f>
        <v/>
      </c>
      <c r="C604" s="750"/>
      <c r="D604" s="750"/>
      <c r="E604" s="750"/>
      <c r="F604" s="750"/>
      <c r="G604" s="750"/>
      <c r="H604" s="750"/>
      <c r="I604" s="761"/>
      <c r="J604" s="768" t="str">
        <f>IF(基本情報入力シート!M643="","",基本情報入力シート!M643)</f>
        <v/>
      </c>
      <c r="K604" s="768" t="str">
        <f>IF(基本情報入力シート!R643="","",基本情報入力シート!R643)</f>
        <v/>
      </c>
      <c r="L604" s="768" t="str">
        <f>IF(基本情報入力シート!W643="","",基本情報入力シート!W643)</f>
        <v/>
      </c>
      <c r="M604" s="785" t="str">
        <f>IF(基本情報入力シート!X643="","",基本情報入力シート!X643)</f>
        <v/>
      </c>
      <c r="N604" s="797" t="str">
        <f>IF(基本情報入力シート!Y643="","",基本情報入力シート!Y643)</f>
        <v/>
      </c>
      <c r="O604" s="931"/>
      <c r="P604" s="937"/>
      <c r="Q604" s="941"/>
      <c r="R604" s="948" t="str">
        <f>IFERROR(IF(OR('別紙様式3-2（４・５月）'!R606="",'別紙様式3-2（４・５月）'!Z606="ベア加算"),"",P604*VLOOKUP(N604,'【参考】数式用'!$AD$2:$AH$27,MATCH(O604,'【参考】数式用'!$K$4:$N$4,0)+1,0)),"")</f>
        <v/>
      </c>
      <c r="S604" s="951"/>
      <c r="T604" s="955"/>
      <c r="U604" s="960"/>
      <c r="V604" s="965" t="str">
        <f>IFERROR(IF(AND('別紙様式3-2（４・５月）'!O606="",O604&lt;&gt;""),P604,P604*VLOOKUP(AF604,'【参考】数式用4'!$DC$3:$DZ$106,MATCH(N604,'【参考】数式用4'!$DC$2:$DZ$2,0))),"")</f>
        <v/>
      </c>
      <c r="W604" s="972"/>
      <c r="X604" s="937"/>
      <c r="Y604" s="948" t="str">
        <f>IFERROR(IF(OR('別紙様式3-2（４・５月）'!R606="",'別紙様式3-2（４・５月）'!Z606="ベア加算"),"",X604*VLOOKUP(N604,'【参考】数式用'!$AD$2:$AH$27,MATCH(W604,'【参考】数式用'!$K$4:$N$4,0)+1,0)),"")</f>
        <v/>
      </c>
      <c r="Z604" s="948"/>
      <c r="AA604" s="951"/>
      <c r="AB604" s="955"/>
      <c r="AC604" s="996" t="str">
        <f>IFERROR(IF(AND('別紙様式3-2（４・５月）'!O606="",W604&lt;&gt;"",W604&lt;&gt;"―"),X604,X604*VLOOKUP(AG604,'【参考】数式用4'!$DC$3:$DZ$106,MATCH(N604,'【参考】数式用4'!$DC$2:$DZ$2,0))),"")</f>
        <v/>
      </c>
      <c r="AD604" s="998" t="str">
        <f t="shared" si="18"/>
        <v/>
      </c>
      <c r="AE604" s="884" t="str">
        <f t="shared" si="19"/>
        <v/>
      </c>
      <c r="AF604" s="999" t="str">
        <f>IF(O604="","",'別紙様式3-2（４・５月）'!O606&amp;'別紙様式3-2（４・５月）'!P606&amp;'別紙様式3-2（４・５月）'!Q606&amp;"から"&amp;O604)</f>
        <v/>
      </c>
      <c r="AG604" s="999" t="str">
        <f>IF(OR(W604="",W604="―"),"",'別紙様式3-2（４・５月）'!O606&amp;'別紙様式3-2（４・５月）'!P606&amp;'別紙様式3-2（４・５月）'!Q606&amp;"から"&amp;W604)</f>
        <v/>
      </c>
    </row>
    <row r="605" spans="1:33" ht="24.9" customHeight="1">
      <c r="A605" s="894">
        <v>592</v>
      </c>
      <c r="B605" s="742" t="str">
        <f>IF(基本情報入力シート!C644="","",基本情報入力シート!C644)</f>
        <v/>
      </c>
      <c r="C605" s="750"/>
      <c r="D605" s="750"/>
      <c r="E605" s="750"/>
      <c r="F605" s="750"/>
      <c r="G605" s="750"/>
      <c r="H605" s="750"/>
      <c r="I605" s="761"/>
      <c r="J605" s="768" t="str">
        <f>IF(基本情報入力シート!M644="","",基本情報入力シート!M644)</f>
        <v/>
      </c>
      <c r="K605" s="768" t="str">
        <f>IF(基本情報入力シート!R644="","",基本情報入力シート!R644)</f>
        <v/>
      </c>
      <c r="L605" s="768" t="str">
        <f>IF(基本情報入力シート!W644="","",基本情報入力シート!W644)</f>
        <v/>
      </c>
      <c r="M605" s="785" t="str">
        <f>IF(基本情報入力シート!X644="","",基本情報入力シート!X644)</f>
        <v/>
      </c>
      <c r="N605" s="797" t="str">
        <f>IF(基本情報入力シート!Y644="","",基本情報入力シート!Y644)</f>
        <v/>
      </c>
      <c r="O605" s="931"/>
      <c r="P605" s="937"/>
      <c r="Q605" s="941"/>
      <c r="R605" s="948" t="str">
        <f>IFERROR(IF(OR('別紙様式3-2（４・５月）'!R607="",'別紙様式3-2（４・５月）'!Z607="ベア加算"),"",P605*VLOOKUP(N605,'【参考】数式用'!$AD$2:$AH$27,MATCH(O605,'【参考】数式用'!$K$4:$N$4,0)+1,0)),"")</f>
        <v/>
      </c>
      <c r="S605" s="951"/>
      <c r="T605" s="955"/>
      <c r="U605" s="960"/>
      <c r="V605" s="965" t="str">
        <f>IFERROR(IF(AND('別紙様式3-2（４・５月）'!O607="",O605&lt;&gt;""),P605,P605*VLOOKUP(AF605,'【参考】数式用4'!$DC$3:$DZ$106,MATCH(N605,'【参考】数式用4'!$DC$2:$DZ$2,0))),"")</f>
        <v/>
      </c>
      <c r="W605" s="972"/>
      <c r="X605" s="937"/>
      <c r="Y605" s="948" t="str">
        <f>IFERROR(IF(OR('別紙様式3-2（４・５月）'!R607="",'別紙様式3-2（４・５月）'!Z607="ベア加算"),"",X605*VLOOKUP(N605,'【参考】数式用'!$AD$2:$AH$27,MATCH(W605,'【参考】数式用'!$K$4:$N$4,0)+1,0)),"")</f>
        <v/>
      </c>
      <c r="Z605" s="948"/>
      <c r="AA605" s="951"/>
      <c r="AB605" s="955"/>
      <c r="AC605" s="996" t="str">
        <f>IFERROR(IF(AND('別紙様式3-2（４・５月）'!O607="",W605&lt;&gt;"",W605&lt;&gt;"―"),X605,X605*VLOOKUP(AG605,'【参考】数式用4'!$DC$3:$DZ$106,MATCH(N605,'【参考】数式用4'!$DC$2:$DZ$2,0))),"")</f>
        <v/>
      </c>
      <c r="AD605" s="998" t="str">
        <f t="shared" si="18"/>
        <v/>
      </c>
      <c r="AE605" s="884" t="str">
        <f t="shared" si="19"/>
        <v/>
      </c>
      <c r="AF605" s="999" t="str">
        <f>IF(O605="","",'別紙様式3-2（４・５月）'!O607&amp;'別紙様式3-2（４・５月）'!P607&amp;'別紙様式3-2（４・５月）'!Q607&amp;"から"&amp;O605)</f>
        <v/>
      </c>
      <c r="AG605" s="999" t="str">
        <f>IF(OR(W605="",W605="―"),"",'別紙様式3-2（４・５月）'!O607&amp;'別紙様式3-2（４・５月）'!P607&amp;'別紙様式3-2（４・５月）'!Q607&amp;"から"&amp;W605)</f>
        <v/>
      </c>
    </row>
    <row r="606" spans="1:33" ht="24.9" customHeight="1">
      <c r="A606" s="894">
        <v>593</v>
      </c>
      <c r="B606" s="742" t="str">
        <f>IF(基本情報入力シート!C645="","",基本情報入力シート!C645)</f>
        <v/>
      </c>
      <c r="C606" s="750"/>
      <c r="D606" s="750"/>
      <c r="E606" s="750"/>
      <c r="F606" s="750"/>
      <c r="G606" s="750"/>
      <c r="H606" s="750"/>
      <c r="I606" s="761"/>
      <c r="J606" s="768" t="str">
        <f>IF(基本情報入力シート!M645="","",基本情報入力シート!M645)</f>
        <v/>
      </c>
      <c r="K606" s="768" t="str">
        <f>IF(基本情報入力シート!R645="","",基本情報入力シート!R645)</f>
        <v/>
      </c>
      <c r="L606" s="768" t="str">
        <f>IF(基本情報入力シート!W645="","",基本情報入力シート!W645)</f>
        <v/>
      </c>
      <c r="M606" s="785" t="str">
        <f>IF(基本情報入力シート!X645="","",基本情報入力シート!X645)</f>
        <v/>
      </c>
      <c r="N606" s="797" t="str">
        <f>IF(基本情報入力シート!Y645="","",基本情報入力シート!Y645)</f>
        <v/>
      </c>
      <c r="O606" s="931"/>
      <c r="P606" s="937"/>
      <c r="Q606" s="941"/>
      <c r="R606" s="948" t="str">
        <f>IFERROR(IF(OR('別紙様式3-2（４・５月）'!R608="",'別紙様式3-2（４・５月）'!Z608="ベア加算"),"",P606*VLOOKUP(N606,'【参考】数式用'!$AD$2:$AH$27,MATCH(O606,'【参考】数式用'!$K$4:$N$4,0)+1,0)),"")</f>
        <v/>
      </c>
      <c r="S606" s="951"/>
      <c r="T606" s="955"/>
      <c r="U606" s="960"/>
      <c r="V606" s="965" t="str">
        <f>IFERROR(IF(AND('別紙様式3-2（４・５月）'!O608="",O606&lt;&gt;""),P606,P606*VLOOKUP(AF606,'【参考】数式用4'!$DC$3:$DZ$106,MATCH(N606,'【参考】数式用4'!$DC$2:$DZ$2,0))),"")</f>
        <v/>
      </c>
      <c r="W606" s="972"/>
      <c r="X606" s="937"/>
      <c r="Y606" s="948" t="str">
        <f>IFERROR(IF(OR('別紙様式3-2（４・５月）'!R608="",'別紙様式3-2（４・５月）'!Z608="ベア加算"),"",X606*VLOOKUP(N606,'【参考】数式用'!$AD$2:$AH$27,MATCH(W606,'【参考】数式用'!$K$4:$N$4,0)+1,0)),"")</f>
        <v/>
      </c>
      <c r="Z606" s="948"/>
      <c r="AA606" s="951"/>
      <c r="AB606" s="955"/>
      <c r="AC606" s="996" t="str">
        <f>IFERROR(IF(AND('別紙様式3-2（４・５月）'!O608="",W606&lt;&gt;"",W606&lt;&gt;"―"),X606,X606*VLOOKUP(AG606,'【参考】数式用4'!$DC$3:$DZ$106,MATCH(N606,'【参考】数式用4'!$DC$2:$DZ$2,0))),"")</f>
        <v/>
      </c>
      <c r="AD606" s="998" t="str">
        <f t="shared" si="18"/>
        <v/>
      </c>
      <c r="AE606" s="884" t="str">
        <f t="shared" si="19"/>
        <v/>
      </c>
      <c r="AF606" s="999" t="str">
        <f>IF(O606="","",'別紙様式3-2（４・５月）'!O608&amp;'別紙様式3-2（４・５月）'!P608&amp;'別紙様式3-2（４・５月）'!Q608&amp;"から"&amp;O606)</f>
        <v/>
      </c>
      <c r="AG606" s="999" t="str">
        <f>IF(OR(W606="",W606="―"),"",'別紙様式3-2（４・５月）'!O608&amp;'別紙様式3-2（４・５月）'!P608&amp;'別紙様式3-2（４・５月）'!Q608&amp;"から"&amp;W606)</f>
        <v/>
      </c>
    </row>
    <row r="607" spans="1:33" ht="24.9" customHeight="1">
      <c r="A607" s="894">
        <v>594</v>
      </c>
      <c r="B607" s="742" t="str">
        <f>IF(基本情報入力シート!C646="","",基本情報入力シート!C646)</f>
        <v/>
      </c>
      <c r="C607" s="750"/>
      <c r="D607" s="750"/>
      <c r="E607" s="750"/>
      <c r="F607" s="750"/>
      <c r="G607" s="750"/>
      <c r="H607" s="750"/>
      <c r="I607" s="761"/>
      <c r="J607" s="768" t="str">
        <f>IF(基本情報入力シート!M646="","",基本情報入力シート!M646)</f>
        <v/>
      </c>
      <c r="K607" s="768" t="str">
        <f>IF(基本情報入力シート!R646="","",基本情報入力シート!R646)</f>
        <v/>
      </c>
      <c r="L607" s="768" t="str">
        <f>IF(基本情報入力シート!W646="","",基本情報入力シート!W646)</f>
        <v/>
      </c>
      <c r="M607" s="785" t="str">
        <f>IF(基本情報入力シート!X646="","",基本情報入力シート!X646)</f>
        <v/>
      </c>
      <c r="N607" s="797" t="str">
        <f>IF(基本情報入力シート!Y646="","",基本情報入力シート!Y646)</f>
        <v/>
      </c>
      <c r="O607" s="931"/>
      <c r="P607" s="937"/>
      <c r="Q607" s="941"/>
      <c r="R607" s="948" t="str">
        <f>IFERROR(IF(OR('別紙様式3-2（４・５月）'!R609="",'別紙様式3-2（４・５月）'!Z609="ベア加算"),"",P607*VLOOKUP(N607,'【参考】数式用'!$AD$2:$AH$27,MATCH(O607,'【参考】数式用'!$K$4:$N$4,0)+1,0)),"")</f>
        <v/>
      </c>
      <c r="S607" s="951"/>
      <c r="T607" s="955"/>
      <c r="U607" s="960"/>
      <c r="V607" s="965" t="str">
        <f>IFERROR(IF(AND('別紙様式3-2（４・５月）'!O609="",O607&lt;&gt;""),P607,P607*VLOOKUP(AF607,'【参考】数式用4'!$DC$3:$DZ$106,MATCH(N607,'【参考】数式用4'!$DC$2:$DZ$2,0))),"")</f>
        <v/>
      </c>
      <c r="W607" s="972"/>
      <c r="X607" s="937"/>
      <c r="Y607" s="948" t="str">
        <f>IFERROR(IF(OR('別紙様式3-2（４・５月）'!R609="",'別紙様式3-2（４・５月）'!Z609="ベア加算"),"",X607*VLOOKUP(N607,'【参考】数式用'!$AD$2:$AH$27,MATCH(W607,'【参考】数式用'!$K$4:$N$4,0)+1,0)),"")</f>
        <v/>
      </c>
      <c r="Z607" s="948"/>
      <c r="AA607" s="951"/>
      <c r="AB607" s="955"/>
      <c r="AC607" s="996" t="str">
        <f>IFERROR(IF(AND('別紙様式3-2（４・５月）'!O609="",W607&lt;&gt;"",W607&lt;&gt;"―"),X607,X607*VLOOKUP(AG607,'【参考】数式用4'!$DC$3:$DZ$106,MATCH(N607,'【参考】数式用4'!$DC$2:$DZ$2,0))),"")</f>
        <v/>
      </c>
      <c r="AD607" s="998" t="str">
        <f t="shared" si="18"/>
        <v/>
      </c>
      <c r="AE607" s="884" t="str">
        <f t="shared" si="19"/>
        <v/>
      </c>
      <c r="AF607" s="999" t="str">
        <f>IF(O607="","",'別紙様式3-2（４・５月）'!O609&amp;'別紙様式3-2（４・５月）'!P609&amp;'別紙様式3-2（４・５月）'!Q609&amp;"から"&amp;O607)</f>
        <v/>
      </c>
      <c r="AG607" s="999" t="str">
        <f>IF(OR(W607="",W607="―"),"",'別紙様式3-2（４・５月）'!O609&amp;'別紙様式3-2（４・５月）'!P609&amp;'別紙様式3-2（４・５月）'!Q609&amp;"から"&amp;W607)</f>
        <v/>
      </c>
    </row>
    <row r="608" spans="1:33" ht="24.9" customHeight="1">
      <c r="A608" s="894">
        <v>595</v>
      </c>
      <c r="B608" s="742" t="str">
        <f>IF(基本情報入力シート!C647="","",基本情報入力シート!C647)</f>
        <v/>
      </c>
      <c r="C608" s="750"/>
      <c r="D608" s="750"/>
      <c r="E608" s="750"/>
      <c r="F608" s="750"/>
      <c r="G608" s="750"/>
      <c r="H608" s="750"/>
      <c r="I608" s="761"/>
      <c r="J608" s="768" t="str">
        <f>IF(基本情報入力シート!M647="","",基本情報入力シート!M647)</f>
        <v/>
      </c>
      <c r="K608" s="768" t="str">
        <f>IF(基本情報入力シート!R647="","",基本情報入力シート!R647)</f>
        <v/>
      </c>
      <c r="L608" s="768" t="str">
        <f>IF(基本情報入力シート!W647="","",基本情報入力シート!W647)</f>
        <v/>
      </c>
      <c r="M608" s="785" t="str">
        <f>IF(基本情報入力シート!X647="","",基本情報入力シート!X647)</f>
        <v/>
      </c>
      <c r="N608" s="797" t="str">
        <f>IF(基本情報入力シート!Y647="","",基本情報入力シート!Y647)</f>
        <v/>
      </c>
      <c r="O608" s="931"/>
      <c r="P608" s="937"/>
      <c r="Q608" s="941"/>
      <c r="R608" s="948" t="str">
        <f>IFERROR(IF(OR('別紙様式3-2（４・５月）'!R610="",'別紙様式3-2（４・５月）'!Z610="ベア加算"),"",P608*VLOOKUP(N608,'【参考】数式用'!$AD$2:$AH$27,MATCH(O608,'【参考】数式用'!$K$4:$N$4,0)+1,0)),"")</f>
        <v/>
      </c>
      <c r="S608" s="951"/>
      <c r="T608" s="955"/>
      <c r="U608" s="960"/>
      <c r="V608" s="965" t="str">
        <f>IFERROR(IF(AND('別紙様式3-2（４・５月）'!O610="",O608&lt;&gt;""),P608,P608*VLOOKUP(AF608,'【参考】数式用4'!$DC$3:$DZ$106,MATCH(N608,'【参考】数式用4'!$DC$2:$DZ$2,0))),"")</f>
        <v/>
      </c>
      <c r="W608" s="972"/>
      <c r="X608" s="937"/>
      <c r="Y608" s="948" t="str">
        <f>IFERROR(IF(OR('別紙様式3-2（４・５月）'!R610="",'別紙様式3-2（４・５月）'!Z610="ベア加算"),"",X608*VLOOKUP(N608,'【参考】数式用'!$AD$2:$AH$27,MATCH(W608,'【参考】数式用'!$K$4:$N$4,0)+1,0)),"")</f>
        <v/>
      </c>
      <c r="Z608" s="948"/>
      <c r="AA608" s="951"/>
      <c r="AB608" s="955"/>
      <c r="AC608" s="996" t="str">
        <f>IFERROR(IF(AND('別紙様式3-2（４・５月）'!O610="",W608&lt;&gt;"",W608&lt;&gt;"―"),X608,X608*VLOOKUP(AG608,'【参考】数式用4'!$DC$3:$DZ$106,MATCH(N608,'【参考】数式用4'!$DC$2:$DZ$2,0))),"")</f>
        <v/>
      </c>
      <c r="AD608" s="998" t="str">
        <f t="shared" si="18"/>
        <v/>
      </c>
      <c r="AE608" s="884" t="str">
        <f t="shared" si="19"/>
        <v/>
      </c>
      <c r="AF608" s="999" t="str">
        <f>IF(O608="","",'別紙様式3-2（４・５月）'!O610&amp;'別紙様式3-2（４・５月）'!P610&amp;'別紙様式3-2（４・５月）'!Q610&amp;"から"&amp;O608)</f>
        <v/>
      </c>
      <c r="AG608" s="999" t="str">
        <f>IF(OR(W608="",W608="―"),"",'別紙様式3-2（４・５月）'!O610&amp;'別紙様式3-2（４・５月）'!P610&amp;'別紙様式3-2（４・５月）'!Q610&amp;"から"&amp;W608)</f>
        <v/>
      </c>
    </row>
    <row r="609" spans="1:33" ht="24.9" customHeight="1">
      <c r="A609" s="894">
        <v>596</v>
      </c>
      <c r="B609" s="742" t="str">
        <f>IF(基本情報入力シート!C648="","",基本情報入力シート!C648)</f>
        <v/>
      </c>
      <c r="C609" s="750"/>
      <c r="D609" s="750"/>
      <c r="E609" s="750"/>
      <c r="F609" s="750"/>
      <c r="G609" s="750"/>
      <c r="H609" s="750"/>
      <c r="I609" s="761"/>
      <c r="J609" s="768" t="str">
        <f>IF(基本情報入力シート!M648="","",基本情報入力シート!M648)</f>
        <v/>
      </c>
      <c r="K609" s="768" t="str">
        <f>IF(基本情報入力シート!R648="","",基本情報入力シート!R648)</f>
        <v/>
      </c>
      <c r="L609" s="768" t="str">
        <f>IF(基本情報入力シート!W648="","",基本情報入力シート!W648)</f>
        <v/>
      </c>
      <c r="M609" s="785" t="str">
        <f>IF(基本情報入力シート!X648="","",基本情報入力シート!X648)</f>
        <v/>
      </c>
      <c r="N609" s="797" t="str">
        <f>IF(基本情報入力シート!Y648="","",基本情報入力シート!Y648)</f>
        <v/>
      </c>
      <c r="O609" s="931"/>
      <c r="P609" s="937"/>
      <c r="Q609" s="941"/>
      <c r="R609" s="948" t="str">
        <f>IFERROR(IF(OR('別紙様式3-2（４・５月）'!R611="",'別紙様式3-2（４・５月）'!Z611="ベア加算"),"",P609*VLOOKUP(N609,'【参考】数式用'!$AD$2:$AH$27,MATCH(O609,'【参考】数式用'!$K$4:$N$4,0)+1,0)),"")</f>
        <v/>
      </c>
      <c r="S609" s="951"/>
      <c r="T609" s="955"/>
      <c r="U609" s="960"/>
      <c r="V609" s="965" t="str">
        <f>IFERROR(IF(AND('別紙様式3-2（４・５月）'!O611="",O609&lt;&gt;""),P609,P609*VLOOKUP(AF609,'【参考】数式用4'!$DC$3:$DZ$106,MATCH(N609,'【参考】数式用4'!$DC$2:$DZ$2,0))),"")</f>
        <v/>
      </c>
      <c r="W609" s="972"/>
      <c r="X609" s="937"/>
      <c r="Y609" s="948" t="str">
        <f>IFERROR(IF(OR('別紙様式3-2（４・５月）'!R611="",'別紙様式3-2（４・５月）'!Z611="ベア加算"),"",X609*VLOOKUP(N609,'【参考】数式用'!$AD$2:$AH$27,MATCH(W609,'【参考】数式用'!$K$4:$N$4,0)+1,0)),"")</f>
        <v/>
      </c>
      <c r="Z609" s="948"/>
      <c r="AA609" s="951"/>
      <c r="AB609" s="955"/>
      <c r="AC609" s="996" t="str">
        <f>IFERROR(IF(AND('別紙様式3-2（４・５月）'!O611="",W609&lt;&gt;"",W609&lt;&gt;"―"),X609,X609*VLOOKUP(AG609,'【参考】数式用4'!$DC$3:$DZ$106,MATCH(N609,'【参考】数式用4'!$DC$2:$DZ$2,0))),"")</f>
        <v/>
      </c>
      <c r="AD609" s="998" t="str">
        <f t="shared" si="18"/>
        <v/>
      </c>
      <c r="AE609" s="884" t="str">
        <f t="shared" si="19"/>
        <v/>
      </c>
      <c r="AF609" s="999" t="str">
        <f>IF(O609="","",'別紙様式3-2（４・５月）'!O611&amp;'別紙様式3-2（４・５月）'!P611&amp;'別紙様式3-2（４・５月）'!Q611&amp;"から"&amp;O609)</f>
        <v/>
      </c>
      <c r="AG609" s="999" t="str">
        <f>IF(OR(W609="",W609="―"),"",'別紙様式3-2（４・５月）'!O611&amp;'別紙様式3-2（４・５月）'!P611&amp;'別紙様式3-2（４・５月）'!Q611&amp;"から"&amp;W609)</f>
        <v/>
      </c>
    </row>
    <row r="610" spans="1:33" ht="24.9" customHeight="1">
      <c r="A610" s="894">
        <v>597</v>
      </c>
      <c r="B610" s="742" t="str">
        <f>IF(基本情報入力シート!C649="","",基本情報入力シート!C649)</f>
        <v/>
      </c>
      <c r="C610" s="750"/>
      <c r="D610" s="750"/>
      <c r="E610" s="750"/>
      <c r="F610" s="750"/>
      <c r="G610" s="750"/>
      <c r="H610" s="750"/>
      <c r="I610" s="761"/>
      <c r="J610" s="768" t="str">
        <f>IF(基本情報入力シート!M649="","",基本情報入力シート!M649)</f>
        <v/>
      </c>
      <c r="K610" s="768" t="str">
        <f>IF(基本情報入力シート!R649="","",基本情報入力シート!R649)</f>
        <v/>
      </c>
      <c r="L610" s="768" t="str">
        <f>IF(基本情報入力シート!W649="","",基本情報入力シート!W649)</f>
        <v/>
      </c>
      <c r="M610" s="785" t="str">
        <f>IF(基本情報入力シート!X649="","",基本情報入力シート!X649)</f>
        <v/>
      </c>
      <c r="N610" s="797" t="str">
        <f>IF(基本情報入力シート!Y649="","",基本情報入力シート!Y649)</f>
        <v/>
      </c>
      <c r="O610" s="931"/>
      <c r="P610" s="937"/>
      <c r="Q610" s="941"/>
      <c r="R610" s="948" t="str">
        <f>IFERROR(IF(OR('別紙様式3-2（４・５月）'!R612="",'別紙様式3-2（４・５月）'!Z612="ベア加算"),"",P610*VLOOKUP(N610,'【参考】数式用'!$AD$2:$AH$27,MATCH(O610,'【参考】数式用'!$K$4:$N$4,0)+1,0)),"")</f>
        <v/>
      </c>
      <c r="S610" s="951"/>
      <c r="T610" s="955"/>
      <c r="U610" s="960"/>
      <c r="V610" s="965" t="str">
        <f>IFERROR(IF(AND('別紙様式3-2（４・５月）'!O612="",O610&lt;&gt;""),P610,P610*VLOOKUP(AF610,'【参考】数式用4'!$DC$3:$DZ$106,MATCH(N610,'【参考】数式用4'!$DC$2:$DZ$2,0))),"")</f>
        <v/>
      </c>
      <c r="W610" s="972"/>
      <c r="X610" s="937"/>
      <c r="Y610" s="948" t="str">
        <f>IFERROR(IF(OR('別紙様式3-2（４・５月）'!R612="",'別紙様式3-2（４・５月）'!Z612="ベア加算"),"",X610*VLOOKUP(N610,'【参考】数式用'!$AD$2:$AH$27,MATCH(W610,'【参考】数式用'!$K$4:$N$4,0)+1,0)),"")</f>
        <v/>
      </c>
      <c r="Z610" s="948"/>
      <c r="AA610" s="951"/>
      <c r="AB610" s="955"/>
      <c r="AC610" s="996" t="str">
        <f>IFERROR(IF(AND('別紙様式3-2（４・５月）'!O612="",W610&lt;&gt;"",W610&lt;&gt;"―"),X610,X610*VLOOKUP(AG610,'【参考】数式用4'!$DC$3:$DZ$106,MATCH(N610,'【参考】数式用4'!$DC$2:$DZ$2,0))),"")</f>
        <v/>
      </c>
      <c r="AD610" s="998" t="str">
        <f t="shared" si="18"/>
        <v/>
      </c>
      <c r="AE610" s="884" t="str">
        <f t="shared" si="19"/>
        <v/>
      </c>
      <c r="AF610" s="999" t="str">
        <f>IF(O610="","",'別紙様式3-2（４・５月）'!O612&amp;'別紙様式3-2（４・５月）'!P612&amp;'別紙様式3-2（４・５月）'!Q612&amp;"から"&amp;O610)</f>
        <v/>
      </c>
      <c r="AG610" s="999" t="str">
        <f>IF(OR(W610="",W610="―"),"",'別紙様式3-2（４・５月）'!O612&amp;'別紙様式3-2（４・５月）'!P612&amp;'別紙様式3-2（４・５月）'!Q612&amp;"から"&amp;W610)</f>
        <v/>
      </c>
    </row>
    <row r="611" spans="1:33" ht="24.9" customHeight="1">
      <c r="A611" s="894">
        <v>598</v>
      </c>
      <c r="B611" s="742" t="str">
        <f>IF(基本情報入力シート!C650="","",基本情報入力シート!C650)</f>
        <v/>
      </c>
      <c r="C611" s="750"/>
      <c r="D611" s="750"/>
      <c r="E611" s="750"/>
      <c r="F611" s="750"/>
      <c r="G611" s="750"/>
      <c r="H611" s="750"/>
      <c r="I611" s="761"/>
      <c r="J611" s="768" t="str">
        <f>IF(基本情報入力シート!M650="","",基本情報入力シート!M650)</f>
        <v/>
      </c>
      <c r="K611" s="768" t="str">
        <f>IF(基本情報入力シート!R650="","",基本情報入力シート!R650)</f>
        <v/>
      </c>
      <c r="L611" s="768" t="str">
        <f>IF(基本情報入力シート!W650="","",基本情報入力シート!W650)</f>
        <v/>
      </c>
      <c r="M611" s="785" t="str">
        <f>IF(基本情報入力シート!X650="","",基本情報入力シート!X650)</f>
        <v/>
      </c>
      <c r="N611" s="797" t="str">
        <f>IF(基本情報入力シート!Y650="","",基本情報入力シート!Y650)</f>
        <v/>
      </c>
      <c r="O611" s="931"/>
      <c r="P611" s="937"/>
      <c r="Q611" s="941"/>
      <c r="R611" s="948" t="str">
        <f>IFERROR(IF(OR('別紙様式3-2（４・５月）'!R613="",'別紙様式3-2（４・５月）'!Z613="ベア加算"),"",P611*VLOOKUP(N611,'【参考】数式用'!$AD$2:$AH$27,MATCH(O611,'【参考】数式用'!$K$4:$N$4,0)+1,0)),"")</f>
        <v/>
      </c>
      <c r="S611" s="951"/>
      <c r="T611" s="955"/>
      <c r="U611" s="960"/>
      <c r="V611" s="965" t="str">
        <f>IFERROR(IF(AND('別紙様式3-2（４・５月）'!O613="",O611&lt;&gt;""),P611,P611*VLOOKUP(AF611,'【参考】数式用4'!$DC$3:$DZ$106,MATCH(N611,'【参考】数式用4'!$DC$2:$DZ$2,0))),"")</f>
        <v/>
      </c>
      <c r="W611" s="972"/>
      <c r="X611" s="937"/>
      <c r="Y611" s="948" t="str">
        <f>IFERROR(IF(OR('別紙様式3-2（４・５月）'!R613="",'別紙様式3-2（４・５月）'!Z613="ベア加算"),"",X611*VLOOKUP(N611,'【参考】数式用'!$AD$2:$AH$27,MATCH(W611,'【参考】数式用'!$K$4:$N$4,0)+1,0)),"")</f>
        <v/>
      </c>
      <c r="Z611" s="948"/>
      <c r="AA611" s="951"/>
      <c r="AB611" s="955"/>
      <c r="AC611" s="996" t="str">
        <f>IFERROR(IF(AND('別紙様式3-2（４・５月）'!O613="",W611&lt;&gt;"",W611&lt;&gt;"―"),X611,X611*VLOOKUP(AG611,'【参考】数式用4'!$DC$3:$DZ$106,MATCH(N611,'【参考】数式用4'!$DC$2:$DZ$2,0))),"")</f>
        <v/>
      </c>
      <c r="AD611" s="998" t="str">
        <f t="shared" si="18"/>
        <v/>
      </c>
      <c r="AE611" s="884" t="str">
        <f t="shared" si="19"/>
        <v/>
      </c>
      <c r="AF611" s="999" t="str">
        <f>IF(O611="","",'別紙様式3-2（４・５月）'!O613&amp;'別紙様式3-2（４・５月）'!P613&amp;'別紙様式3-2（４・５月）'!Q613&amp;"から"&amp;O611)</f>
        <v/>
      </c>
      <c r="AG611" s="999" t="str">
        <f>IF(OR(W611="",W611="―"),"",'別紙様式3-2（４・５月）'!O613&amp;'別紙様式3-2（４・５月）'!P613&amp;'別紙様式3-2（４・５月）'!Q613&amp;"から"&amp;W611)</f>
        <v/>
      </c>
    </row>
    <row r="612" spans="1:33" ht="24.9" customHeight="1">
      <c r="A612" s="894">
        <v>599</v>
      </c>
      <c r="B612" s="742" t="str">
        <f>IF(基本情報入力シート!C651="","",基本情報入力シート!C651)</f>
        <v/>
      </c>
      <c r="C612" s="750"/>
      <c r="D612" s="750"/>
      <c r="E612" s="750"/>
      <c r="F612" s="750"/>
      <c r="G612" s="750"/>
      <c r="H612" s="750"/>
      <c r="I612" s="761"/>
      <c r="J612" s="768" t="str">
        <f>IF(基本情報入力シート!M651="","",基本情報入力シート!M651)</f>
        <v/>
      </c>
      <c r="K612" s="768" t="str">
        <f>IF(基本情報入力シート!R651="","",基本情報入力シート!R651)</f>
        <v/>
      </c>
      <c r="L612" s="768" t="str">
        <f>IF(基本情報入力シート!W651="","",基本情報入力シート!W651)</f>
        <v/>
      </c>
      <c r="M612" s="785" t="str">
        <f>IF(基本情報入力シート!X651="","",基本情報入力シート!X651)</f>
        <v/>
      </c>
      <c r="N612" s="797" t="str">
        <f>IF(基本情報入力シート!Y651="","",基本情報入力シート!Y651)</f>
        <v/>
      </c>
      <c r="O612" s="931"/>
      <c r="P612" s="937"/>
      <c r="Q612" s="941"/>
      <c r="R612" s="948" t="str">
        <f>IFERROR(IF(OR('別紙様式3-2（４・５月）'!R614="",'別紙様式3-2（４・５月）'!Z614="ベア加算"),"",P612*VLOOKUP(N612,'【参考】数式用'!$AD$2:$AH$27,MATCH(O612,'【参考】数式用'!$K$4:$N$4,0)+1,0)),"")</f>
        <v/>
      </c>
      <c r="S612" s="951"/>
      <c r="T612" s="955"/>
      <c r="U612" s="960"/>
      <c r="V612" s="965" t="str">
        <f>IFERROR(IF(AND('別紙様式3-2（４・５月）'!O614="",O612&lt;&gt;""),P612,P612*VLOOKUP(AF612,'【参考】数式用4'!$DC$3:$DZ$106,MATCH(N612,'【参考】数式用4'!$DC$2:$DZ$2,0))),"")</f>
        <v/>
      </c>
      <c r="W612" s="972"/>
      <c r="X612" s="937"/>
      <c r="Y612" s="948" t="str">
        <f>IFERROR(IF(OR('別紙様式3-2（４・５月）'!R614="",'別紙様式3-2（４・５月）'!Z614="ベア加算"),"",X612*VLOOKUP(N612,'【参考】数式用'!$AD$2:$AH$27,MATCH(W612,'【参考】数式用'!$K$4:$N$4,0)+1,0)),"")</f>
        <v/>
      </c>
      <c r="Z612" s="948"/>
      <c r="AA612" s="951"/>
      <c r="AB612" s="955"/>
      <c r="AC612" s="996" t="str">
        <f>IFERROR(IF(AND('別紙様式3-2（４・５月）'!O614="",W612&lt;&gt;"",W612&lt;&gt;"―"),X612,X612*VLOOKUP(AG612,'【参考】数式用4'!$DC$3:$DZ$106,MATCH(N612,'【参考】数式用4'!$DC$2:$DZ$2,0))),"")</f>
        <v/>
      </c>
      <c r="AD612" s="998" t="str">
        <f t="shared" si="18"/>
        <v/>
      </c>
      <c r="AE612" s="884" t="str">
        <f t="shared" si="19"/>
        <v/>
      </c>
      <c r="AF612" s="999" t="str">
        <f>IF(O612="","",'別紙様式3-2（４・５月）'!O614&amp;'別紙様式3-2（４・５月）'!P614&amp;'別紙様式3-2（４・５月）'!Q614&amp;"から"&amp;O612)</f>
        <v/>
      </c>
      <c r="AG612" s="999" t="str">
        <f>IF(OR(W612="",W612="―"),"",'別紙様式3-2（４・５月）'!O614&amp;'別紙様式3-2（４・５月）'!P614&amp;'別紙様式3-2（４・５月）'!Q614&amp;"から"&amp;W612)</f>
        <v/>
      </c>
    </row>
    <row r="613" spans="1:33" ht="24.9" customHeight="1">
      <c r="A613" s="894">
        <v>600</v>
      </c>
      <c r="B613" s="742" t="str">
        <f>IF(基本情報入力シート!C652="","",基本情報入力シート!C652)</f>
        <v/>
      </c>
      <c r="C613" s="750"/>
      <c r="D613" s="750"/>
      <c r="E613" s="750"/>
      <c r="F613" s="750"/>
      <c r="G613" s="750"/>
      <c r="H613" s="750"/>
      <c r="I613" s="761"/>
      <c r="J613" s="768" t="str">
        <f>IF(基本情報入力シート!M652="","",基本情報入力シート!M652)</f>
        <v/>
      </c>
      <c r="K613" s="768" t="str">
        <f>IF(基本情報入力シート!R652="","",基本情報入力シート!R652)</f>
        <v/>
      </c>
      <c r="L613" s="768" t="str">
        <f>IF(基本情報入力シート!W652="","",基本情報入力シート!W652)</f>
        <v/>
      </c>
      <c r="M613" s="785" t="str">
        <f>IF(基本情報入力シート!X652="","",基本情報入力シート!X652)</f>
        <v/>
      </c>
      <c r="N613" s="797" t="str">
        <f>IF(基本情報入力シート!Y652="","",基本情報入力シート!Y652)</f>
        <v/>
      </c>
      <c r="O613" s="931"/>
      <c r="P613" s="937"/>
      <c r="Q613" s="941"/>
      <c r="R613" s="948" t="str">
        <f>IFERROR(IF(OR('別紙様式3-2（４・５月）'!R615="",'別紙様式3-2（４・５月）'!Z615="ベア加算"),"",P613*VLOOKUP(N613,'【参考】数式用'!$AD$2:$AH$27,MATCH(O613,'【参考】数式用'!$K$4:$N$4,0)+1,0)),"")</f>
        <v/>
      </c>
      <c r="S613" s="951"/>
      <c r="T613" s="955"/>
      <c r="U613" s="960"/>
      <c r="V613" s="965" t="str">
        <f>IFERROR(IF(AND('別紙様式3-2（４・５月）'!O615="",O613&lt;&gt;""),P613,P613*VLOOKUP(AF613,'【参考】数式用4'!$DC$3:$DZ$106,MATCH(N613,'【参考】数式用4'!$DC$2:$DZ$2,0))),"")</f>
        <v/>
      </c>
      <c r="W613" s="972"/>
      <c r="X613" s="937"/>
      <c r="Y613" s="948" t="str">
        <f>IFERROR(IF(OR('別紙様式3-2（４・５月）'!R615="",'別紙様式3-2（４・５月）'!Z615="ベア加算"),"",X613*VLOOKUP(N613,'【参考】数式用'!$AD$2:$AH$27,MATCH(W613,'【参考】数式用'!$K$4:$N$4,0)+1,0)),"")</f>
        <v/>
      </c>
      <c r="Z613" s="948"/>
      <c r="AA613" s="951"/>
      <c r="AB613" s="955"/>
      <c r="AC613" s="996" t="str">
        <f>IFERROR(IF(AND('別紙様式3-2（４・５月）'!O615="",W613&lt;&gt;"",W613&lt;&gt;"―"),X613,X613*VLOOKUP(AG613,'【参考】数式用4'!$DC$3:$DZ$106,MATCH(N613,'【参考】数式用4'!$DC$2:$DZ$2,0))),"")</f>
        <v/>
      </c>
      <c r="AD613" s="998" t="str">
        <f t="shared" si="18"/>
        <v/>
      </c>
      <c r="AE613" s="884" t="str">
        <f t="shared" si="19"/>
        <v/>
      </c>
      <c r="AF613" s="999" t="str">
        <f>IF(O613="","",'別紙様式3-2（４・５月）'!O615&amp;'別紙様式3-2（４・５月）'!P615&amp;'別紙様式3-2（４・５月）'!Q615&amp;"から"&amp;O613)</f>
        <v/>
      </c>
      <c r="AG613" s="999" t="str">
        <f>IF(OR(W613="",W613="―"),"",'別紙様式3-2（４・５月）'!O615&amp;'別紙様式3-2（４・５月）'!P615&amp;'別紙様式3-2（４・５月）'!Q615&amp;"から"&amp;W613)</f>
        <v/>
      </c>
    </row>
    <row r="614" spans="1:33" ht="24.9" customHeight="1">
      <c r="A614" s="894">
        <v>601</v>
      </c>
      <c r="B614" s="742" t="str">
        <f>IF(基本情報入力シート!C653="","",基本情報入力シート!C653)</f>
        <v/>
      </c>
      <c r="C614" s="750"/>
      <c r="D614" s="750"/>
      <c r="E614" s="750"/>
      <c r="F614" s="750"/>
      <c r="G614" s="750"/>
      <c r="H614" s="750"/>
      <c r="I614" s="761"/>
      <c r="J614" s="768" t="str">
        <f>IF(基本情報入力シート!M653="","",基本情報入力シート!M653)</f>
        <v/>
      </c>
      <c r="K614" s="768" t="str">
        <f>IF(基本情報入力シート!R653="","",基本情報入力シート!R653)</f>
        <v/>
      </c>
      <c r="L614" s="768" t="str">
        <f>IF(基本情報入力シート!W653="","",基本情報入力シート!W653)</f>
        <v/>
      </c>
      <c r="M614" s="785" t="str">
        <f>IF(基本情報入力シート!X653="","",基本情報入力シート!X653)</f>
        <v/>
      </c>
      <c r="N614" s="797" t="str">
        <f>IF(基本情報入力シート!Y653="","",基本情報入力シート!Y653)</f>
        <v/>
      </c>
      <c r="O614" s="931"/>
      <c r="P614" s="937"/>
      <c r="Q614" s="941"/>
      <c r="R614" s="948" t="str">
        <f>IFERROR(IF(OR('別紙様式3-2（４・５月）'!R616="",'別紙様式3-2（４・５月）'!Z616="ベア加算"),"",P614*VLOOKUP(N614,'【参考】数式用'!$AD$2:$AH$27,MATCH(O614,'【参考】数式用'!$K$4:$N$4,0)+1,0)),"")</f>
        <v/>
      </c>
      <c r="S614" s="951"/>
      <c r="T614" s="955"/>
      <c r="U614" s="960"/>
      <c r="V614" s="965" t="str">
        <f>IFERROR(IF(AND('別紙様式3-2（４・５月）'!O616="",O614&lt;&gt;""),P614,P614*VLOOKUP(AF614,'【参考】数式用4'!$DC$3:$DZ$106,MATCH(N614,'【参考】数式用4'!$DC$2:$DZ$2,0))),"")</f>
        <v/>
      </c>
      <c r="W614" s="972"/>
      <c r="X614" s="937"/>
      <c r="Y614" s="948" t="str">
        <f>IFERROR(IF(OR('別紙様式3-2（４・５月）'!R616="",'別紙様式3-2（４・５月）'!Z616="ベア加算"),"",X614*VLOOKUP(N614,'【参考】数式用'!$AD$2:$AH$27,MATCH(W614,'【参考】数式用'!$K$4:$N$4,0)+1,0)),"")</f>
        <v/>
      </c>
      <c r="Z614" s="948"/>
      <c r="AA614" s="951"/>
      <c r="AB614" s="955"/>
      <c r="AC614" s="996" t="str">
        <f>IFERROR(IF(AND('別紙様式3-2（４・５月）'!O616="",W614&lt;&gt;"",W614&lt;&gt;"―"),X614,X614*VLOOKUP(AG614,'【参考】数式用4'!$DC$3:$DZ$106,MATCH(N614,'【参考】数式用4'!$DC$2:$DZ$2,0))),"")</f>
        <v/>
      </c>
      <c r="AD614" s="998" t="str">
        <f t="shared" si="18"/>
        <v/>
      </c>
      <c r="AE614" s="884" t="str">
        <f t="shared" si="19"/>
        <v/>
      </c>
      <c r="AF614" s="999" t="str">
        <f>IF(O614="","",'別紙様式3-2（４・５月）'!O616&amp;'別紙様式3-2（４・５月）'!P616&amp;'別紙様式3-2（４・５月）'!Q616&amp;"から"&amp;O614)</f>
        <v/>
      </c>
      <c r="AG614" s="999" t="str">
        <f>IF(OR(W614="",W614="―"),"",'別紙様式3-2（４・５月）'!O616&amp;'別紙様式3-2（４・５月）'!P616&amp;'別紙様式3-2（４・５月）'!Q616&amp;"から"&amp;W614)</f>
        <v/>
      </c>
    </row>
    <row r="615" spans="1:33" ht="24.9" customHeight="1">
      <c r="A615" s="894">
        <v>602</v>
      </c>
      <c r="B615" s="742" t="str">
        <f>IF(基本情報入力シート!C654="","",基本情報入力シート!C654)</f>
        <v/>
      </c>
      <c r="C615" s="750"/>
      <c r="D615" s="750"/>
      <c r="E615" s="750"/>
      <c r="F615" s="750"/>
      <c r="G615" s="750"/>
      <c r="H615" s="750"/>
      <c r="I615" s="761"/>
      <c r="J615" s="768" t="str">
        <f>IF(基本情報入力シート!M654="","",基本情報入力シート!M654)</f>
        <v/>
      </c>
      <c r="K615" s="768" t="str">
        <f>IF(基本情報入力シート!R654="","",基本情報入力シート!R654)</f>
        <v/>
      </c>
      <c r="L615" s="768" t="str">
        <f>IF(基本情報入力シート!W654="","",基本情報入力シート!W654)</f>
        <v/>
      </c>
      <c r="M615" s="785" t="str">
        <f>IF(基本情報入力シート!X654="","",基本情報入力シート!X654)</f>
        <v/>
      </c>
      <c r="N615" s="797" t="str">
        <f>IF(基本情報入力シート!Y654="","",基本情報入力シート!Y654)</f>
        <v/>
      </c>
      <c r="O615" s="931"/>
      <c r="P615" s="937"/>
      <c r="Q615" s="941"/>
      <c r="R615" s="948" t="str">
        <f>IFERROR(IF(OR('別紙様式3-2（４・５月）'!R617="",'別紙様式3-2（４・５月）'!Z617="ベア加算"),"",P615*VLOOKUP(N615,'【参考】数式用'!$AD$2:$AH$27,MATCH(O615,'【参考】数式用'!$K$4:$N$4,0)+1,0)),"")</f>
        <v/>
      </c>
      <c r="S615" s="951"/>
      <c r="T615" s="955"/>
      <c r="U615" s="960"/>
      <c r="V615" s="965" t="str">
        <f>IFERROR(IF(AND('別紙様式3-2（４・５月）'!O617="",O615&lt;&gt;""),P615,P615*VLOOKUP(AF615,'【参考】数式用4'!$DC$3:$DZ$106,MATCH(N615,'【参考】数式用4'!$DC$2:$DZ$2,0))),"")</f>
        <v/>
      </c>
      <c r="W615" s="972"/>
      <c r="X615" s="937"/>
      <c r="Y615" s="948" t="str">
        <f>IFERROR(IF(OR('別紙様式3-2（４・５月）'!R617="",'別紙様式3-2（４・５月）'!Z617="ベア加算"),"",X615*VLOOKUP(N615,'【参考】数式用'!$AD$2:$AH$27,MATCH(W615,'【参考】数式用'!$K$4:$N$4,0)+1,0)),"")</f>
        <v/>
      </c>
      <c r="Z615" s="948"/>
      <c r="AA615" s="951"/>
      <c r="AB615" s="955"/>
      <c r="AC615" s="996" t="str">
        <f>IFERROR(IF(AND('別紙様式3-2（４・５月）'!O617="",W615&lt;&gt;"",W615&lt;&gt;"―"),X615,X615*VLOOKUP(AG615,'【参考】数式用4'!$DC$3:$DZ$106,MATCH(N615,'【参考】数式用4'!$DC$2:$DZ$2,0))),"")</f>
        <v/>
      </c>
      <c r="AD615" s="998" t="str">
        <f t="shared" si="18"/>
        <v/>
      </c>
      <c r="AE615" s="884" t="str">
        <f t="shared" si="19"/>
        <v/>
      </c>
      <c r="AF615" s="999" t="str">
        <f>IF(O615="","",'別紙様式3-2（４・５月）'!O617&amp;'別紙様式3-2（４・５月）'!P617&amp;'別紙様式3-2（４・５月）'!Q617&amp;"から"&amp;O615)</f>
        <v/>
      </c>
      <c r="AG615" s="999" t="str">
        <f>IF(OR(W615="",W615="―"),"",'別紙様式3-2（４・５月）'!O617&amp;'別紙様式3-2（４・５月）'!P617&amp;'別紙様式3-2（４・５月）'!Q617&amp;"から"&amp;W615)</f>
        <v/>
      </c>
    </row>
    <row r="616" spans="1:33" ht="24.9" customHeight="1">
      <c r="A616" s="894">
        <v>603</v>
      </c>
      <c r="B616" s="742" t="str">
        <f>IF(基本情報入力シート!C655="","",基本情報入力シート!C655)</f>
        <v/>
      </c>
      <c r="C616" s="750"/>
      <c r="D616" s="750"/>
      <c r="E616" s="750"/>
      <c r="F616" s="750"/>
      <c r="G616" s="750"/>
      <c r="H616" s="750"/>
      <c r="I616" s="761"/>
      <c r="J616" s="768" t="str">
        <f>IF(基本情報入力シート!M655="","",基本情報入力シート!M655)</f>
        <v/>
      </c>
      <c r="K616" s="768" t="str">
        <f>IF(基本情報入力シート!R655="","",基本情報入力シート!R655)</f>
        <v/>
      </c>
      <c r="L616" s="768" t="str">
        <f>IF(基本情報入力シート!W655="","",基本情報入力シート!W655)</f>
        <v/>
      </c>
      <c r="M616" s="785" t="str">
        <f>IF(基本情報入力シート!X655="","",基本情報入力シート!X655)</f>
        <v/>
      </c>
      <c r="N616" s="797" t="str">
        <f>IF(基本情報入力シート!Y655="","",基本情報入力シート!Y655)</f>
        <v/>
      </c>
      <c r="O616" s="931"/>
      <c r="P616" s="937"/>
      <c r="Q616" s="941"/>
      <c r="R616" s="948" t="str">
        <f>IFERROR(IF(OR('別紙様式3-2（４・５月）'!R618="",'別紙様式3-2（４・５月）'!Z618="ベア加算"),"",P616*VLOOKUP(N616,'【参考】数式用'!$AD$2:$AH$27,MATCH(O616,'【参考】数式用'!$K$4:$N$4,0)+1,0)),"")</f>
        <v/>
      </c>
      <c r="S616" s="951"/>
      <c r="T616" s="955"/>
      <c r="U616" s="960"/>
      <c r="V616" s="965" t="str">
        <f>IFERROR(IF(AND('別紙様式3-2（４・５月）'!O618="",O616&lt;&gt;""),P616,P616*VLOOKUP(AF616,'【参考】数式用4'!$DC$3:$DZ$106,MATCH(N616,'【参考】数式用4'!$DC$2:$DZ$2,0))),"")</f>
        <v/>
      </c>
      <c r="W616" s="972"/>
      <c r="X616" s="937"/>
      <c r="Y616" s="948" t="str">
        <f>IFERROR(IF(OR('別紙様式3-2（４・５月）'!R618="",'別紙様式3-2（４・５月）'!Z618="ベア加算"),"",X616*VLOOKUP(N616,'【参考】数式用'!$AD$2:$AH$27,MATCH(W616,'【参考】数式用'!$K$4:$N$4,0)+1,0)),"")</f>
        <v/>
      </c>
      <c r="Z616" s="948"/>
      <c r="AA616" s="951"/>
      <c r="AB616" s="955"/>
      <c r="AC616" s="996" t="str">
        <f>IFERROR(IF(AND('別紙様式3-2（４・５月）'!O618="",W616&lt;&gt;"",W616&lt;&gt;"―"),X616,X616*VLOOKUP(AG616,'【参考】数式用4'!$DC$3:$DZ$106,MATCH(N616,'【参考】数式用4'!$DC$2:$DZ$2,0))),"")</f>
        <v/>
      </c>
      <c r="AD616" s="998" t="str">
        <f t="shared" si="18"/>
        <v/>
      </c>
      <c r="AE616" s="884" t="str">
        <f t="shared" si="19"/>
        <v/>
      </c>
      <c r="AF616" s="999" t="str">
        <f>IF(O616="","",'別紙様式3-2（４・５月）'!O618&amp;'別紙様式3-2（４・５月）'!P618&amp;'別紙様式3-2（４・５月）'!Q618&amp;"から"&amp;O616)</f>
        <v/>
      </c>
      <c r="AG616" s="999" t="str">
        <f>IF(OR(W616="",W616="―"),"",'別紙様式3-2（４・５月）'!O618&amp;'別紙様式3-2（４・５月）'!P618&amp;'別紙様式3-2（４・５月）'!Q618&amp;"から"&amp;W616)</f>
        <v/>
      </c>
    </row>
    <row r="617" spans="1:33" ht="24.9" customHeight="1">
      <c r="A617" s="894">
        <v>604</v>
      </c>
      <c r="B617" s="742" t="str">
        <f>IF(基本情報入力シート!C656="","",基本情報入力シート!C656)</f>
        <v/>
      </c>
      <c r="C617" s="750"/>
      <c r="D617" s="750"/>
      <c r="E617" s="750"/>
      <c r="F617" s="750"/>
      <c r="G617" s="750"/>
      <c r="H617" s="750"/>
      <c r="I617" s="761"/>
      <c r="J617" s="768" t="str">
        <f>IF(基本情報入力シート!M656="","",基本情報入力シート!M656)</f>
        <v/>
      </c>
      <c r="K617" s="768" t="str">
        <f>IF(基本情報入力シート!R656="","",基本情報入力シート!R656)</f>
        <v/>
      </c>
      <c r="L617" s="768" t="str">
        <f>IF(基本情報入力シート!W656="","",基本情報入力シート!W656)</f>
        <v/>
      </c>
      <c r="M617" s="785" t="str">
        <f>IF(基本情報入力シート!X656="","",基本情報入力シート!X656)</f>
        <v/>
      </c>
      <c r="N617" s="797" t="str">
        <f>IF(基本情報入力シート!Y656="","",基本情報入力シート!Y656)</f>
        <v/>
      </c>
      <c r="O617" s="931"/>
      <c r="P617" s="937"/>
      <c r="Q617" s="941"/>
      <c r="R617" s="948" t="str">
        <f>IFERROR(IF(OR('別紙様式3-2（４・５月）'!R619="",'別紙様式3-2（４・５月）'!Z619="ベア加算"),"",P617*VLOOKUP(N617,'【参考】数式用'!$AD$2:$AH$27,MATCH(O617,'【参考】数式用'!$K$4:$N$4,0)+1,0)),"")</f>
        <v/>
      </c>
      <c r="S617" s="951"/>
      <c r="T617" s="955"/>
      <c r="U617" s="960"/>
      <c r="V617" s="965" t="str">
        <f>IFERROR(IF(AND('別紙様式3-2（４・５月）'!O619="",O617&lt;&gt;""),P617,P617*VLOOKUP(AF617,'【参考】数式用4'!$DC$3:$DZ$106,MATCH(N617,'【参考】数式用4'!$DC$2:$DZ$2,0))),"")</f>
        <v/>
      </c>
      <c r="W617" s="972"/>
      <c r="X617" s="937"/>
      <c r="Y617" s="948" t="str">
        <f>IFERROR(IF(OR('別紙様式3-2（４・５月）'!R619="",'別紙様式3-2（４・５月）'!Z619="ベア加算"),"",X617*VLOOKUP(N617,'【参考】数式用'!$AD$2:$AH$27,MATCH(W617,'【参考】数式用'!$K$4:$N$4,0)+1,0)),"")</f>
        <v/>
      </c>
      <c r="Z617" s="948"/>
      <c r="AA617" s="951"/>
      <c r="AB617" s="955"/>
      <c r="AC617" s="996" t="str">
        <f>IFERROR(IF(AND('別紙様式3-2（４・５月）'!O619="",W617&lt;&gt;"",W617&lt;&gt;"―"),X617,X617*VLOOKUP(AG617,'【参考】数式用4'!$DC$3:$DZ$106,MATCH(N617,'【参考】数式用4'!$DC$2:$DZ$2,0))),"")</f>
        <v/>
      </c>
      <c r="AD617" s="998" t="str">
        <f t="shared" si="18"/>
        <v/>
      </c>
      <c r="AE617" s="884" t="str">
        <f t="shared" si="19"/>
        <v/>
      </c>
      <c r="AF617" s="999" t="str">
        <f>IF(O617="","",'別紙様式3-2（４・５月）'!O619&amp;'別紙様式3-2（４・５月）'!P619&amp;'別紙様式3-2（４・５月）'!Q619&amp;"から"&amp;O617)</f>
        <v/>
      </c>
      <c r="AG617" s="999" t="str">
        <f>IF(OR(W617="",W617="―"),"",'別紙様式3-2（４・５月）'!O619&amp;'別紙様式3-2（４・５月）'!P619&amp;'別紙様式3-2（４・５月）'!Q619&amp;"から"&amp;W617)</f>
        <v/>
      </c>
    </row>
    <row r="618" spans="1:33" ht="24.9" customHeight="1">
      <c r="A618" s="894">
        <v>605</v>
      </c>
      <c r="B618" s="742" t="str">
        <f>IF(基本情報入力シート!C657="","",基本情報入力シート!C657)</f>
        <v/>
      </c>
      <c r="C618" s="750"/>
      <c r="D618" s="750"/>
      <c r="E618" s="750"/>
      <c r="F618" s="750"/>
      <c r="G618" s="750"/>
      <c r="H618" s="750"/>
      <c r="I618" s="761"/>
      <c r="J618" s="768" t="str">
        <f>IF(基本情報入力シート!M657="","",基本情報入力シート!M657)</f>
        <v/>
      </c>
      <c r="K618" s="768" t="str">
        <f>IF(基本情報入力シート!R657="","",基本情報入力シート!R657)</f>
        <v/>
      </c>
      <c r="L618" s="768" t="str">
        <f>IF(基本情報入力シート!W657="","",基本情報入力シート!W657)</f>
        <v/>
      </c>
      <c r="M618" s="785" t="str">
        <f>IF(基本情報入力シート!X657="","",基本情報入力シート!X657)</f>
        <v/>
      </c>
      <c r="N618" s="797" t="str">
        <f>IF(基本情報入力シート!Y657="","",基本情報入力シート!Y657)</f>
        <v/>
      </c>
      <c r="O618" s="931"/>
      <c r="P618" s="937"/>
      <c r="Q618" s="941"/>
      <c r="R618" s="948" t="str">
        <f>IFERROR(IF(OR('別紙様式3-2（４・５月）'!R620="",'別紙様式3-2（４・５月）'!Z620="ベア加算"),"",P618*VLOOKUP(N618,'【参考】数式用'!$AD$2:$AH$27,MATCH(O618,'【参考】数式用'!$K$4:$N$4,0)+1,0)),"")</f>
        <v/>
      </c>
      <c r="S618" s="951"/>
      <c r="T618" s="955"/>
      <c r="U618" s="960"/>
      <c r="V618" s="965" t="str">
        <f>IFERROR(IF(AND('別紙様式3-2（４・５月）'!O620="",O618&lt;&gt;""),P618,P618*VLOOKUP(AF618,'【参考】数式用4'!$DC$3:$DZ$106,MATCH(N618,'【参考】数式用4'!$DC$2:$DZ$2,0))),"")</f>
        <v/>
      </c>
      <c r="W618" s="972"/>
      <c r="X618" s="937"/>
      <c r="Y618" s="948" t="str">
        <f>IFERROR(IF(OR('別紙様式3-2（４・５月）'!R620="",'別紙様式3-2（４・５月）'!Z620="ベア加算"),"",X618*VLOOKUP(N618,'【参考】数式用'!$AD$2:$AH$27,MATCH(W618,'【参考】数式用'!$K$4:$N$4,0)+1,0)),"")</f>
        <v/>
      </c>
      <c r="Z618" s="948"/>
      <c r="AA618" s="951"/>
      <c r="AB618" s="955"/>
      <c r="AC618" s="996" t="str">
        <f>IFERROR(IF(AND('別紙様式3-2（４・５月）'!O620="",W618&lt;&gt;"",W618&lt;&gt;"―"),X618,X618*VLOOKUP(AG618,'【参考】数式用4'!$DC$3:$DZ$106,MATCH(N618,'【参考】数式用4'!$DC$2:$DZ$2,0))),"")</f>
        <v/>
      </c>
      <c r="AD618" s="998" t="str">
        <f t="shared" si="18"/>
        <v/>
      </c>
      <c r="AE618" s="884" t="str">
        <f t="shared" si="19"/>
        <v/>
      </c>
      <c r="AF618" s="999" t="str">
        <f>IF(O618="","",'別紙様式3-2（４・５月）'!O620&amp;'別紙様式3-2（４・５月）'!P620&amp;'別紙様式3-2（４・５月）'!Q620&amp;"から"&amp;O618)</f>
        <v/>
      </c>
      <c r="AG618" s="999" t="str">
        <f>IF(OR(W618="",W618="―"),"",'別紙様式3-2（４・５月）'!O620&amp;'別紙様式3-2（４・５月）'!P620&amp;'別紙様式3-2（４・５月）'!Q620&amp;"から"&amp;W618)</f>
        <v/>
      </c>
    </row>
    <row r="619" spans="1:33" ht="24.9" customHeight="1">
      <c r="A619" s="894">
        <v>606</v>
      </c>
      <c r="B619" s="742" t="str">
        <f>IF(基本情報入力シート!C658="","",基本情報入力シート!C658)</f>
        <v/>
      </c>
      <c r="C619" s="750"/>
      <c r="D619" s="750"/>
      <c r="E619" s="750"/>
      <c r="F619" s="750"/>
      <c r="G619" s="750"/>
      <c r="H619" s="750"/>
      <c r="I619" s="761"/>
      <c r="J619" s="768" t="str">
        <f>IF(基本情報入力シート!M658="","",基本情報入力シート!M658)</f>
        <v/>
      </c>
      <c r="K619" s="768" t="str">
        <f>IF(基本情報入力シート!R658="","",基本情報入力シート!R658)</f>
        <v/>
      </c>
      <c r="L619" s="768" t="str">
        <f>IF(基本情報入力シート!W658="","",基本情報入力シート!W658)</f>
        <v/>
      </c>
      <c r="M619" s="785" t="str">
        <f>IF(基本情報入力シート!X658="","",基本情報入力シート!X658)</f>
        <v/>
      </c>
      <c r="N619" s="797" t="str">
        <f>IF(基本情報入力シート!Y658="","",基本情報入力シート!Y658)</f>
        <v/>
      </c>
      <c r="O619" s="931"/>
      <c r="P619" s="937"/>
      <c r="Q619" s="941"/>
      <c r="R619" s="948" t="str">
        <f>IFERROR(IF(OR('別紙様式3-2（４・５月）'!R621="",'別紙様式3-2（４・５月）'!Z621="ベア加算"),"",P619*VLOOKUP(N619,'【参考】数式用'!$AD$2:$AH$27,MATCH(O619,'【参考】数式用'!$K$4:$N$4,0)+1,0)),"")</f>
        <v/>
      </c>
      <c r="S619" s="951"/>
      <c r="T619" s="955"/>
      <c r="U619" s="960"/>
      <c r="V619" s="965" t="str">
        <f>IFERROR(IF(AND('別紙様式3-2（４・５月）'!O621="",O619&lt;&gt;""),P619,P619*VLOOKUP(AF619,'【参考】数式用4'!$DC$3:$DZ$106,MATCH(N619,'【参考】数式用4'!$DC$2:$DZ$2,0))),"")</f>
        <v/>
      </c>
      <c r="W619" s="972"/>
      <c r="X619" s="937"/>
      <c r="Y619" s="948" t="str">
        <f>IFERROR(IF(OR('別紙様式3-2（４・５月）'!R621="",'別紙様式3-2（４・５月）'!Z621="ベア加算"),"",X619*VLOOKUP(N619,'【参考】数式用'!$AD$2:$AH$27,MATCH(W619,'【参考】数式用'!$K$4:$N$4,0)+1,0)),"")</f>
        <v/>
      </c>
      <c r="Z619" s="948"/>
      <c r="AA619" s="951"/>
      <c r="AB619" s="955"/>
      <c r="AC619" s="996" t="str">
        <f>IFERROR(IF(AND('別紙様式3-2（４・５月）'!O621="",W619&lt;&gt;"",W619&lt;&gt;"―"),X619,X619*VLOOKUP(AG619,'【参考】数式用4'!$DC$3:$DZ$106,MATCH(N619,'【参考】数式用4'!$DC$2:$DZ$2,0))),"")</f>
        <v/>
      </c>
      <c r="AD619" s="998" t="str">
        <f t="shared" si="18"/>
        <v/>
      </c>
      <c r="AE619" s="884" t="str">
        <f t="shared" si="19"/>
        <v/>
      </c>
      <c r="AF619" s="999" t="str">
        <f>IF(O619="","",'別紙様式3-2（４・５月）'!O621&amp;'別紙様式3-2（４・５月）'!P621&amp;'別紙様式3-2（４・５月）'!Q621&amp;"から"&amp;O619)</f>
        <v/>
      </c>
      <c r="AG619" s="999" t="str">
        <f>IF(OR(W619="",W619="―"),"",'別紙様式3-2（４・５月）'!O621&amp;'別紙様式3-2（４・５月）'!P621&amp;'別紙様式3-2（４・５月）'!Q621&amp;"から"&amp;W619)</f>
        <v/>
      </c>
    </row>
    <row r="620" spans="1:33" ht="24.9" customHeight="1">
      <c r="A620" s="894">
        <v>607</v>
      </c>
      <c r="B620" s="742" t="str">
        <f>IF(基本情報入力シート!C659="","",基本情報入力シート!C659)</f>
        <v/>
      </c>
      <c r="C620" s="750"/>
      <c r="D620" s="750"/>
      <c r="E620" s="750"/>
      <c r="F620" s="750"/>
      <c r="G620" s="750"/>
      <c r="H620" s="750"/>
      <c r="I620" s="761"/>
      <c r="J620" s="768" t="str">
        <f>IF(基本情報入力シート!M659="","",基本情報入力シート!M659)</f>
        <v/>
      </c>
      <c r="K620" s="768" t="str">
        <f>IF(基本情報入力シート!R659="","",基本情報入力シート!R659)</f>
        <v/>
      </c>
      <c r="L620" s="768" t="str">
        <f>IF(基本情報入力シート!W659="","",基本情報入力シート!W659)</f>
        <v/>
      </c>
      <c r="M620" s="785" t="str">
        <f>IF(基本情報入力シート!X659="","",基本情報入力シート!X659)</f>
        <v/>
      </c>
      <c r="N620" s="797" t="str">
        <f>IF(基本情報入力シート!Y659="","",基本情報入力シート!Y659)</f>
        <v/>
      </c>
      <c r="O620" s="931"/>
      <c r="P620" s="937"/>
      <c r="Q620" s="941"/>
      <c r="R620" s="948" t="str">
        <f>IFERROR(IF(OR('別紙様式3-2（４・５月）'!R622="",'別紙様式3-2（４・５月）'!Z622="ベア加算"),"",P620*VLOOKUP(N620,'【参考】数式用'!$AD$2:$AH$27,MATCH(O620,'【参考】数式用'!$K$4:$N$4,0)+1,0)),"")</f>
        <v/>
      </c>
      <c r="S620" s="951"/>
      <c r="T620" s="955"/>
      <c r="U620" s="960"/>
      <c r="V620" s="965" t="str">
        <f>IFERROR(IF(AND('別紙様式3-2（４・５月）'!O622="",O620&lt;&gt;""),P620,P620*VLOOKUP(AF620,'【参考】数式用4'!$DC$3:$DZ$106,MATCH(N620,'【参考】数式用4'!$DC$2:$DZ$2,0))),"")</f>
        <v/>
      </c>
      <c r="W620" s="972"/>
      <c r="X620" s="937"/>
      <c r="Y620" s="948" t="str">
        <f>IFERROR(IF(OR('別紙様式3-2（４・５月）'!R622="",'別紙様式3-2（４・５月）'!Z622="ベア加算"),"",X620*VLOOKUP(N620,'【参考】数式用'!$AD$2:$AH$27,MATCH(W620,'【参考】数式用'!$K$4:$N$4,0)+1,0)),"")</f>
        <v/>
      </c>
      <c r="Z620" s="948"/>
      <c r="AA620" s="951"/>
      <c r="AB620" s="955"/>
      <c r="AC620" s="996" t="str">
        <f>IFERROR(IF(AND('別紙様式3-2（４・５月）'!O622="",W620&lt;&gt;"",W620&lt;&gt;"―"),X620,X620*VLOOKUP(AG620,'【参考】数式用4'!$DC$3:$DZ$106,MATCH(N620,'【参考】数式用4'!$DC$2:$DZ$2,0))),"")</f>
        <v/>
      </c>
      <c r="AD620" s="998" t="str">
        <f t="shared" si="18"/>
        <v/>
      </c>
      <c r="AE620" s="884" t="str">
        <f t="shared" si="19"/>
        <v/>
      </c>
      <c r="AF620" s="999" t="str">
        <f>IF(O620="","",'別紙様式3-2（４・５月）'!O622&amp;'別紙様式3-2（４・５月）'!P622&amp;'別紙様式3-2（４・５月）'!Q622&amp;"から"&amp;O620)</f>
        <v/>
      </c>
      <c r="AG620" s="999" t="str">
        <f>IF(OR(W620="",W620="―"),"",'別紙様式3-2（４・５月）'!O622&amp;'別紙様式3-2（４・５月）'!P622&amp;'別紙様式3-2（４・５月）'!Q622&amp;"から"&amp;W620)</f>
        <v/>
      </c>
    </row>
    <row r="621" spans="1:33" ht="24.9" customHeight="1">
      <c r="A621" s="894">
        <v>608</v>
      </c>
      <c r="B621" s="742" t="str">
        <f>IF(基本情報入力シート!C660="","",基本情報入力シート!C660)</f>
        <v/>
      </c>
      <c r="C621" s="750"/>
      <c r="D621" s="750"/>
      <c r="E621" s="750"/>
      <c r="F621" s="750"/>
      <c r="G621" s="750"/>
      <c r="H621" s="750"/>
      <c r="I621" s="761"/>
      <c r="J621" s="768" t="str">
        <f>IF(基本情報入力シート!M660="","",基本情報入力シート!M660)</f>
        <v/>
      </c>
      <c r="K621" s="768" t="str">
        <f>IF(基本情報入力シート!R660="","",基本情報入力シート!R660)</f>
        <v/>
      </c>
      <c r="L621" s="768" t="str">
        <f>IF(基本情報入力シート!W660="","",基本情報入力シート!W660)</f>
        <v/>
      </c>
      <c r="M621" s="785" t="str">
        <f>IF(基本情報入力シート!X660="","",基本情報入力シート!X660)</f>
        <v/>
      </c>
      <c r="N621" s="797" t="str">
        <f>IF(基本情報入力シート!Y660="","",基本情報入力シート!Y660)</f>
        <v/>
      </c>
      <c r="O621" s="931"/>
      <c r="P621" s="937"/>
      <c r="Q621" s="941"/>
      <c r="R621" s="948" t="str">
        <f>IFERROR(IF(OR('別紙様式3-2（４・５月）'!R623="",'別紙様式3-2（４・５月）'!Z623="ベア加算"),"",P621*VLOOKUP(N621,'【参考】数式用'!$AD$2:$AH$27,MATCH(O621,'【参考】数式用'!$K$4:$N$4,0)+1,0)),"")</f>
        <v/>
      </c>
      <c r="S621" s="951"/>
      <c r="T621" s="955"/>
      <c r="U621" s="960"/>
      <c r="V621" s="965" t="str">
        <f>IFERROR(IF(AND('別紙様式3-2（４・５月）'!O623="",O621&lt;&gt;""),P621,P621*VLOOKUP(AF621,'【参考】数式用4'!$DC$3:$DZ$106,MATCH(N621,'【参考】数式用4'!$DC$2:$DZ$2,0))),"")</f>
        <v/>
      </c>
      <c r="W621" s="972"/>
      <c r="X621" s="937"/>
      <c r="Y621" s="948" t="str">
        <f>IFERROR(IF(OR('別紙様式3-2（４・５月）'!R623="",'別紙様式3-2（４・５月）'!Z623="ベア加算"),"",X621*VLOOKUP(N621,'【参考】数式用'!$AD$2:$AH$27,MATCH(W621,'【参考】数式用'!$K$4:$N$4,0)+1,0)),"")</f>
        <v/>
      </c>
      <c r="Z621" s="948"/>
      <c r="AA621" s="951"/>
      <c r="AB621" s="955"/>
      <c r="AC621" s="996" t="str">
        <f>IFERROR(IF(AND('別紙様式3-2（４・５月）'!O623="",W621&lt;&gt;"",W621&lt;&gt;"―"),X621,X621*VLOOKUP(AG621,'【参考】数式用4'!$DC$3:$DZ$106,MATCH(N621,'【参考】数式用4'!$DC$2:$DZ$2,0))),"")</f>
        <v/>
      </c>
      <c r="AD621" s="998" t="str">
        <f t="shared" si="18"/>
        <v/>
      </c>
      <c r="AE621" s="884" t="str">
        <f t="shared" si="19"/>
        <v/>
      </c>
      <c r="AF621" s="999" t="str">
        <f>IF(O621="","",'別紙様式3-2（４・５月）'!O623&amp;'別紙様式3-2（４・５月）'!P623&amp;'別紙様式3-2（４・５月）'!Q623&amp;"から"&amp;O621)</f>
        <v/>
      </c>
      <c r="AG621" s="999" t="str">
        <f>IF(OR(W621="",W621="―"),"",'別紙様式3-2（４・５月）'!O623&amp;'別紙様式3-2（４・５月）'!P623&amp;'別紙様式3-2（４・５月）'!Q623&amp;"から"&amp;W621)</f>
        <v/>
      </c>
    </row>
    <row r="622" spans="1:33" ht="24.9" customHeight="1">
      <c r="A622" s="894">
        <v>609</v>
      </c>
      <c r="B622" s="742" t="str">
        <f>IF(基本情報入力シート!C661="","",基本情報入力シート!C661)</f>
        <v/>
      </c>
      <c r="C622" s="750"/>
      <c r="D622" s="750"/>
      <c r="E622" s="750"/>
      <c r="F622" s="750"/>
      <c r="G622" s="750"/>
      <c r="H622" s="750"/>
      <c r="I622" s="761"/>
      <c r="J622" s="768" t="str">
        <f>IF(基本情報入力シート!M661="","",基本情報入力シート!M661)</f>
        <v/>
      </c>
      <c r="K622" s="768" t="str">
        <f>IF(基本情報入力シート!R661="","",基本情報入力シート!R661)</f>
        <v/>
      </c>
      <c r="L622" s="768" t="str">
        <f>IF(基本情報入力シート!W661="","",基本情報入力シート!W661)</f>
        <v/>
      </c>
      <c r="M622" s="785" t="str">
        <f>IF(基本情報入力シート!X661="","",基本情報入力シート!X661)</f>
        <v/>
      </c>
      <c r="N622" s="797" t="str">
        <f>IF(基本情報入力シート!Y661="","",基本情報入力シート!Y661)</f>
        <v/>
      </c>
      <c r="O622" s="931"/>
      <c r="P622" s="937"/>
      <c r="Q622" s="941"/>
      <c r="R622" s="948" t="str">
        <f>IFERROR(IF(OR('別紙様式3-2（４・５月）'!R624="",'別紙様式3-2（４・５月）'!Z624="ベア加算"),"",P622*VLOOKUP(N622,'【参考】数式用'!$AD$2:$AH$27,MATCH(O622,'【参考】数式用'!$K$4:$N$4,0)+1,0)),"")</f>
        <v/>
      </c>
      <c r="S622" s="951"/>
      <c r="T622" s="955"/>
      <c r="U622" s="960"/>
      <c r="V622" s="965" t="str">
        <f>IFERROR(IF(AND('別紙様式3-2（４・５月）'!O624="",O622&lt;&gt;""),P622,P622*VLOOKUP(AF622,'【参考】数式用4'!$DC$3:$DZ$106,MATCH(N622,'【参考】数式用4'!$DC$2:$DZ$2,0))),"")</f>
        <v/>
      </c>
      <c r="W622" s="972"/>
      <c r="X622" s="937"/>
      <c r="Y622" s="948" t="str">
        <f>IFERROR(IF(OR('別紙様式3-2（４・５月）'!R624="",'別紙様式3-2（４・５月）'!Z624="ベア加算"),"",X622*VLOOKUP(N622,'【参考】数式用'!$AD$2:$AH$27,MATCH(W622,'【参考】数式用'!$K$4:$N$4,0)+1,0)),"")</f>
        <v/>
      </c>
      <c r="Z622" s="948"/>
      <c r="AA622" s="951"/>
      <c r="AB622" s="955"/>
      <c r="AC622" s="996" t="str">
        <f>IFERROR(IF(AND('別紙様式3-2（４・５月）'!O624="",W622&lt;&gt;"",W622&lt;&gt;"―"),X622,X622*VLOOKUP(AG622,'【参考】数式用4'!$DC$3:$DZ$106,MATCH(N622,'【参考】数式用4'!$DC$2:$DZ$2,0))),"")</f>
        <v/>
      </c>
      <c r="AD622" s="998" t="str">
        <f t="shared" si="18"/>
        <v/>
      </c>
      <c r="AE622" s="884" t="str">
        <f t="shared" si="19"/>
        <v/>
      </c>
      <c r="AF622" s="999" t="str">
        <f>IF(O622="","",'別紙様式3-2（４・５月）'!O624&amp;'別紙様式3-2（４・５月）'!P624&amp;'別紙様式3-2（４・５月）'!Q624&amp;"から"&amp;O622)</f>
        <v/>
      </c>
      <c r="AG622" s="999" t="str">
        <f>IF(OR(W622="",W622="―"),"",'別紙様式3-2（４・５月）'!O624&amp;'別紙様式3-2（４・５月）'!P624&amp;'別紙様式3-2（４・５月）'!Q624&amp;"から"&amp;W622)</f>
        <v/>
      </c>
    </row>
    <row r="623" spans="1:33" ht="24.9" customHeight="1">
      <c r="A623" s="894">
        <v>610</v>
      </c>
      <c r="B623" s="742" t="str">
        <f>IF(基本情報入力シート!C662="","",基本情報入力シート!C662)</f>
        <v/>
      </c>
      <c r="C623" s="750"/>
      <c r="D623" s="750"/>
      <c r="E623" s="750"/>
      <c r="F623" s="750"/>
      <c r="G623" s="750"/>
      <c r="H623" s="750"/>
      <c r="I623" s="761"/>
      <c r="J623" s="768" t="str">
        <f>IF(基本情報入力シート!M662="","",基本情報入力シート!M662)</f>
        <v/>
      </c>
      <c r="K623" s="768" t="str">
        <f>IF(基本情報入力シート!R662="","",基本情報入力シート!R662)</f>
        <v/>
      </c>
      <c r="L623" s="768" t="str">
        <f>IF(基本情報入力シート!W662="","",基本情報入力シート!W662)</f>
        <v/>
      </c>
      <c r="M623" s="785" t="str">
        <f>IF(基本情報入力シート!X662="","",基本情報入力シート!X662)</f>
        <v/>
      </c>
      <c r="N623" s="797" t="str">
        <f>IF(基本情報入力シート!Y662="","",基本情報入力シート!Y662)</f>
        <v/>
      </c>
      <c r="O623" s="931"/>
      <c r="P623" s="937"/>
      <c r="Q623" s="941"/>
      <c r="R623" s="948" t="str">
        <f>IFERROR(IF(OR('別紙様式3-2（４・５月）'!R625="",'別紙様式3-2（４・５月）'!Z625="ベア加算"),"",P623*VLOOKUP(N623,'【参考】数式用'!$AD$2:$AH$27,MATCH(O623,'【参考】数式用'!$K$4:$N$4,0)+1,0)),"")</f>
        <v/>
      </c>
      <c r="S623" s="951"/>
      <c r="T623" s="955"/>
      <c r="U623" s="960"/>
      <c r="V623" s="965" t="str">
        <f>IFERROR(IF(AND('別紙様式3-2（４・５月）'!O625="",O623&lt;&gt;""),P623,P623*VLOOKUP(AF623,'【参考】数式用4'!$DC$3:$DZ$106,MATCH(N623,'【参考】数式用4'!$DC$2:$DZ$2,0))),"")</f>
        <v/>
      </c>
      <c r="W623" s="972"/>
      <c r="X623" s="937"/>
      <c r="Y623" s="948" t="str">
        <f>IFERROR(IF(OR('別紙様式3-2（４・５月）'!R625="",'別紙様式3-2（４・５月）'!Z625="ベア加算"),"",X623*VLOOKUP(N623,'【参考】数式用'!$AD$2:$AH$27,MATCH(W623,'【参考】数式用'!$K$4:$N$4,0)+1,0)),"")</f>
        <v/>
      </c>
      <c r="Z623" s="948"/>
      <c r="AA623" s="951"/>
      <c r="AB623" s="955"/>
      <c r="AC623" s="996" t="str">
        <f>IFERROR(IF(AND('別紙様式3-2（４・５月）'!O625="",W623&lt;&gt;"",W623&lt;&gt;"―"),X623,X623*VLOOKUP(AG623,'【参考】数式用4'!$DC$3:$DZ$106,MATCH(N623,'【参考】数式用4'!$DC$2:$DZ$2,0))),"")</f>
        <v/>
      </c>
      <c r="AD623" s="998" t="str">
        <f t="shared" si="18"/>
        <v/>
      </c>
      <c r="AE623" s="884" t="str">
        <f t="shared" si="19"/>
        <v/>
      </c>
      <c r="AF623" s="999" t="str">
        <f>IF(O623="","",'別紙様式3-2（４・５月）'!O625&amp;'別紙様式3-2（４・５月）'!P625&amp;'別紙様式3-2（４・５月）'!Q625&amp;"から"&amp;O623)</f>
        <v/>
      </c>
      <c r="AG623" s="999" t="str">
        <f>IF(OR(W623="",W623="―"),"",'別紙様式3-2（４・５月）'!O625&amp;'別紙様式3-2（４・５月）'!P625&amp;'別紙様式3-2（４・５月）'!Q625&amp;"から"&amp;W623)</f>
        <v/>
      </c>
    </row>
    <row r="624" spans="1:33" ht="24.9" customHeight="1">
      <c r="A624" s="894">
        <v>611</v>
      </c>
      <c r="B624" s="742" t="str">
        <f>IF(基本情報入力シート!C663="","",基本情報入力シート!C663)</f>
        <v/>
      </c>
      <c r="C624" s="750"/>
      <c r="D624" s="750"/>
      <c r="E624" s="750"/>
      <c r="F624" s="750"/>
      <c r="G624" s="750"/>
      <c r="H624" s="750"/>
      <c r="I624" s="761"/>
      <c r="J624" s="768" t="str">
        <f>IF(基本情報入力シート!M663="","",基本情報入力シート!M663)</f>
        <v/>
      </c>
      <c r="K624" s="768" t="str">
        <f>IF(基本情報入力シート!R663="","",基本情報入力シート!R663)</f>
        <v/>
      </c>
      <c r="L624" s="768" t="str">
        <f>IF(基本情報入力シート!W663="","",基本情報入力シート!W663)</f>
        <v/>
      </c>
      <c r="M624" s="785" t="str">
        <f>IF(基本情報入力シート!X663="","",基本情報入力シート!X663)</f>
        <v/>
      </c>
      <c r="N624" s="797" t="str">
        <f>IF(基本情報入力シート!Y663="","",基本情報入力シート!Y663)</f>
        <v/>
      </c>
      <c r="O624" s="931"/>
      <c r="P624" s="937"/>
      <c r="Q624" s="941"/>
      <c r="R624" s="948" t="str">
        <f>IFERROR(IF(OR('別紙様式3-2（４・５月）'!R626="",'別紙様式3-2（４・５月）'!Z626="ベア加算"),"",P624*VLOOKUP(N624,'【参考】数式用'!$AD$2:$AH$27,MATCH(O624,'【参考】数式用'!$K$4:$N$4,0)+1,0)),"")</f>
        <v/>
      </c>
      <c r="S624" s="951"/>
      <c r="T624" s="955"/>
      <c r="U624" s="960"/>
      <c r="V624" s="965" t="str">
        <f>IFERROR(IF(AND('別紙様式3-2（４・５月）'!O626="",O624&lt;&gt;""),P624,P624*VLOOKUP(AF624,'【参考】数式用4'!$DC$3:$DZ$106,MATCH(N624,'【参考】数式用4'!$DC$2:$DZ$2,0))),"")</f>
        <v/>
      </c>
      <c r="W624" s="972"/>
      <c r="X624" s="937"/>
      <c r="Y624" s="948" t="str">
        <f>IFERROR(IF(OR('別紙様式3-2（４・５月）'!R626="",'別紙様式3-2（４・５月）'!Z626="ベア加算"),"",X624*VLOOKUP(N624,'【参考】数式用'!$AD$2:$AH$27,MATCH(W624,'【参考】数式用'!$K$4:$N$4,0)+1,0)),"")</f>
        <v/>
      </c>
      <c r="Z624" s="948"/>
      <c r="AA624" s="951"/>
      <c r="AB624" s="955"/>
      <c r="AC624" s="996" t="str">
        <f>IFERROR(IF(AND('別紙様式3-2（４・５月）'!O626="",W624&lt;&gt;"",W624&lt;&gt;"―"),X624,X624*VLOOKUP(AG624,'【参考】数式用4'!$DC$3:$DZ$106,MATCH(N624,'【参考】数式用4'!$DC$2:$DZ$2,0))),"")</f>
        <v/>
      </c>
      <c r="AD624" s="998" t="str">
        <f t="shared" si="18"/>
        <v/>
      </c>
      <c r="AE624" s="884" t="str">
        <f t="shared" si="19"/>
        <v/>
      </c>
      <c r="AF624" s="999" t="str">
        <f>IF(O624="","",'別紙様式3-2（４・５月）'!O626&amp;'別紙様式3-2（４・５月）'!P626&amp;'別紙様式3-2（４・５月）'!Q626&amp;"から"&amp;O624)</f>
        <v/>
      </c>
      <c r="AG624" s="999" t="str">
        <f>IF(OR(W624="",W624="―"),"",'別紙様式3-2（４・５月）'!O626&amp;'別紙様式3-2（４・５月）'!P626&amp;'別紙様式3-2（４・５月）'!Q626&amp;"から"&amp;W624)</f>
        <v/>
      </c>
    </row>
    <row r="625" spans="1:33" ht="24.9" customHeight="1">
      <c r="A625" s="894">
        <v>612</v>
      </c>
      <c r="B625" s="742" t="str">
        <f>IF(基本情報入力シート!C664="","",基本情報入力シート!C664)</f>
        <v/>
      </c>
      <c r="C625" s="750"/>
      <c r="D625" s="750"/>
      <c r="E625" s="750"/>
      <c r="F625" s="750"/>
      <c r="G625" s="750"/>
      <c r="H625" s="750"/>
      <c r="I625" s="761"/>
      <c r="J625" s="768" t="str">
        <f>IF(基本情報入力シート!M664="","",基本情報入力シート!M664)</f>
        <v/>
      </c>
      <c r="K625" s="768" t="str">
        <f>IF(基本情報入力シート!R664="","",基本情報入力シート!R664)</f>
        <v/>
      </c>
      <c r="L625" s="768" t="str">
        <f>IF(基本情報入力シート!W664="","",基本情報入力シート!W664)</f>
        <v/>
      </c>
      <c r="M625" s="785" t="str">
        <f>IF(基本情報入力シート!X664="","",基本情報入力シート!X664)</f>
        <v/>
      </c>
      <c r="N625" s="797" t="str">
        <f>IF(基本情報入力シート!Y664="","",基本情報入力シート!Y664)</f>
        <v/>
      </c>
      <c r="O625" s="931"/>
      <c r="P625" s="937"/>
      <c r="Q625" s="941"/>
      <c r="R625" s="948" t="str">
        <f>IFERROR(IF(OR('別紙様式3-2（４・５月）'!R627="",'別紙様式3-2（４・５月）'!Z627="ベア加算"),"",P625*VLOOKUP(N625,'【参考】数式用'!$AD$2:$AH$27,MATCH(O625,'【参考】数式用'!$K$4:$N$4,0)+1,0)),"")</f>
        <v/>
      </c>
      <c r="S625" s="951"/>
      <c r="T625" s="955"/>
      <c r="U625" s="960"/>
      <c r="V625" s="965" t="str">
        <f>IFERROR(IF(AND('別紙様式3-2（４・５月）'!O627="",O625&lt;&gt;""),P625,P625*VLOOKUP(AF625,'【参考】数式用4'!$DC$3:$DZ$106,MATCH(N625,'【参考】数式用4'!$DC$2:$DZ$2,0))),"")</f>
        <v/>
      </c>
      <c r="W625" s="972"/>
      <c r="X625" s="937"/>
      <c r="Y625" s="948" t="str">
        <f>IFERROR(IF(OR('別紙様式3-2（４・５月）'!R627="",'別紙様式3-2（４・５月）'!Z627="ベア加算"),"",X625*VLOOKUP(N625,'【参考】数式用'!$AD$2:$AH$27,MATCH(W625,'【参考】数式用'!$K$4:$N$4,0)+1,0)),"")</f>
        <v/>
      </c>
      <c r="Z625" s="948"/>
      <c r="AA625" s="951"/>
      <c r="AB625" s="955"/>
      <c r="AC625" s="996" t="str">
        <f>IFERROR(IF(AND('別紙様式3-2（４・５月）'!O627="",W625&lt;&gt;"",W625&lt;&gt;"―"),X625,X625*VLOOKUP(AG625,'【参考】数式用4'!$DC$3:$DZ$106,MATCH(N625,'【参考】数式用4'!$DC$2:$DZ$2,0))),"")</f>
        <v/>
      </c>
      <c r="AD625" s="998" t="str">
        <f t="shared" si="18"/>
        <v/>
      </c>
      <c r="AE625" s="884" t="str">
        <f t="shared" si="19"/>
        <v/>
      </c>
      <c r="AF625" s="999" t="str">
        <f>IF(O625="","",'別紙様式3-2（４・５月）'!O627&amp;'別紙様式3-2（４・５月）'!P627&amp;'別紙様式3-2（４・５月）'!Q627&amp;"から"&amp;O625)</f>
        <v/>
      </c>
      <c r="AG625" s="999" t="str">
        <f>IF(OR(W625="",W625="―"),"",'別紙様式3-2（４・５月）'!O627&amp;'別紙様式3-2（４・５月）'!P627&amp;'別紙様式3-2（４・５月）'!Q627&amp;"から"&amp;W625)</f>
        <v/>
      </c>
    </row>
    <row r="626" spans="1:33" ht="24.9" customHeight="1">
      <c r="A626" s="894">
        <v>613</v>
      </c>
      <c r="B626" s="742" t="str">
        <f>IF(基本情報入力シート!C665="","",基本情報入力シート!C665)</f>
        <v/>
      </c>
      <c r="C626" s="750"/>
      <c r="D626" s="750"/>
      <c r="E626" s="750"/>
      <c r="F626" s="750"/>
      <c r="G626" s="750"/>
      <c r="H626" s="750"/>
      <c r="I626" s="761"/>
      <c r="J626" s="768" t="str">
        <f>IF(基本情報入力シート!M665="","",基本情報入力シート!M665)</f>
        <v/>
      </c>
      <c r="K626" s="768" t="str">
        <f>IF(基本情報入力シート!R665="","",基本情報入力シート!R665)</f>
        <v/>
      </c>
      <c r="L626" s="768" t="str">
        <f>IF(基本情報入力シート!W665="","",基本情報入力シート!W665)</f>
        <v/>
      </c>
      <c r="M626" s="785" t="str">
        <f>IF(基本情報入力シート!X665="","",基本情報入力シート!X665)</f>
        <v/>
      </c>
      <c r="N626" s="797" t="str">
        <f>IF(基本情報入力シート!Y665="","",基本情報入力シート!Y665)</f>
        <v/>
      </c>
      <c r="O626" s="931"/>
      <c r="P626" s="937"/>
      <c r="Q626" s="941"/>
      <c r="R626" s="948" t="str">
        <f>IFERROR(IF(OR('別紙様式3-2（４・５月）'!R628="",'別紙様式3-2（４・５月）'!Z628="ベア加算"),"",P626*VLOOKUP(N626,'【参考】数式用'!$AD$2:$AH$27,MATCH(O626,'【参考】数式用'!$K$4:$N$4,0)+1,0)),"")</f>
        <v/>
      </c>
      <c r="S626" s="951"/>
      <c r="T626" s="955"/>
      <c r="U626" s="960"/>
      <c r="V626" s="965" t="str">
        <f>IFERROR(IF(AND('別紙様式3-2（４・５月）'!O628="",O626&lt;&gt;""),P626,P626*VLOOKUP(AF626,'【参考】数式用4'!$DC$3:$DZ$106,MATCH(N626,'【参考】数式用4'!$DC$2:$DZ$2,0))),"")</f>
        <v/>
      </c>
      <c r="W626" s="972"/>
      <c r="X626" s="937"/>
      <c r="Y626" s="948" t="str">
        <f>IFERROR(IF(OR('別紙様式3-2（４・５月）'!R628="",'別紙様式3-2（４・５月）'!Z628="ベア加算"),"",X626*VLOOKUP(N626,'【参考】数式用'!$AD$2:$AH$27,MATCH(W626,'【参考】数式用'!$K$4:$N$4,0)+1,0)),"")</f>
        <v/>
      </c>
      <c r="Z626" s="948"/>
      <c r="AA626" s="951"/>
      <c r="AB626" s="955"/>
      <c r="AC626" s="996" t="str">
        <f>IFERROR(IF(AND('別紙様式3-2（４・５月）'!O628="",W626&lt;&gt;"",W626&lt;&gt;"―"),X626,X626*VLOOKUP(AG626,'【参考】数式用4'!$DC$3:$DZ$106,MATCH(N626,'【参考】数式用4'!$DC$2:$DZ$2,0))),"")</f>
        <v/>
      </c>
      <c r="AD626" s="998" t="str">
        <f t="shared" si="18"/>
        <v/>
      </c>
      <c r="AE626" s="884" t="str">
        <f t="shared" si="19"/>
        <v/>
      </c>
      <c r="AF626" s="999" t="str">
        <f>IF(O626="","",'別紙様式3-2（４・５月）'!O628&amp;'別紙様式3-2（４・５月）'!P628&amp;'別紙様式3-2（４・５月）'!Q628&amp;"から"&amp;O626)</f>
        <v/>
      </c>
      <c r="AG626" s="999" t="str">
        <f>IF(OR(W626="",W626="―"),"",'別紙様式3-2（４・５月）'!O628&amp;'別紙様式3-2（４・５月）'!P628&amp;'別紙様式3-2（４・５月）'!Q628&amp;"から"&amp;W626)</f>
        <v/>
      </c>
    </row>
    <row r="627" spans="1:33" ht="24.9" customHeight="1">
      <c r="A627" s="894">
        <v>614</v>
      </c>
      <c r="B627" s="742" t="str">
        <f>IF(基本情報入力シート!C666="","",基本情報入力シート!C666)</f>
        <v/>
      </c>
      <c r="C627" s="750"/>
      <c r="D627" s="750"/>
      <c r="E627" s="750"/>
      <c r="F627" s="750"/>
      <c r="G627" s="750"/>
      <c r="H627" s="750"/>
      <c r="I627" s="761"/>
      <c r="J627" s="768" t="str">
        <f>IF(基本情報入力シート!M666="","",基本情報入力シート!M666)</f>
        <v/>
      </c>
      <c r="K627" s="768" t="str">
        <f>IF(基本情報入力シート!R666="","",基本情報入力シート!R666)</f>
        <v/>
      </c>
      <c r="L627" s="768" t="str">
        <f>IF(基本情報入力シート!W666="","",基本情報入力シート!W666)</f>
        <v/>
      </c>
      <c r="M627" s="785" t="str">
        <f>IF(基本情報入力シート!X666="","",基本情報入力シート!X666)</f>
        <v/>
      </c>
      <c r="N627" s="797" t="str">
        <f>IF(基本情報入力シート!Y666="","",基本情報入力シート!Y666)</f>
        <v/>
      </c>
      <c r="O627" s="931"/>
      <c r="P627" s="937"/>
      <c r="Q627" s="941"/>
      <c r="R627" s="948" t="str">
        <f>IFERROR(IF(OR('別紙様式3-2（４・５月）'!R629="",'別紙様式3-2（４・５月）'!Z629="ベア加算"),"",P627*VLOOKUP(N627,'【参考】数式用'!$AD$2:$AH$27,MATCH(O627,'【参考】数式用'!$K$4:$N$4,0)+1,0)),"")</f>
        <v/>
      </c>
      <c r="S627" s="951"/>
      <c r="T627" s="955"/>
      <c r="U627" s="960"/>
      <c r="V627" s="965" t="str">
        <f>IFERROR(IF(AND('別紙様式3-2（４・５月）'!O629="",O627&lt;&gt;""),P627,P627*VLOOKUP(AF627,'【参考】数式用4'!$DC$3:$DZ$106,MATCH(N627,'【参考】数式用4'!$DC$2:$DZ$2,0))),"")</f>
        <v/>
      </c>
      <c r="W627" s="972"/>
      <c r="X627" s="937"/>
      <c r="Y627" s="948" t="str">
        <f>IFERROR(IF(OR('別紙様式3-2（４・５月）'!R629="",'別紙様式3-2（４・５月）'!Z629="ベア加算"),"",X627*VLOOKUP(N627,'【参考】数式用'!$AD$2:$AH$27,MATCH(W627,'【参考】数式用'!$K$4:$N$4,0)+1,0)),"")</f>
        <v/>
      </c>
      <c r="Z627" s="948"/>
      <c r="AA627" s="951"/>
      <c r="AB627" s="955"/>
      <c r="AC627" s="996" t="str">
        <f>IFERROR(IF(AND('別紙様式3-2（４・５月）'!O629="",W627&lt;&gt;"",W627&lt;&gt;"―"),X627,X627*VLOOKUP(AG627,'【参考】数式用4'!$DC$3:$DZ$106,MATCH(N627,'【参考】数式用4'!$DC$2:$DZ$2,0))),"")</f>
        <v/>
      </c>
      <c r="AD627" s="998" t="str">
        <f t="shared" si="18"/>
        <v/>
      </c>
      <c r="AE627" s="884" t="str">
        <f t="shared" si="19"/>
        <v/>
      </c>
      <c r="AF627" s="999" t="str">
        <f>IF(O627="","",'別紙様式3-2（４・５月）'!O629&amp;'別紙様式3-2（４・５月）'!P629&amp;'別紙様式3-2（４・５月）'!Q629&amp;"から"&amp;O627)</f>
        <v/>
      </c>
      <c r="AG627" s="999" t="str">
        <f>IF(OR(W627="",W627="―"),"",'別紙様式3-2（４・５月）'!O629&amp;'別紙様式3-2（４・５月）'!P629&amp;'別紙様式3-2（４・５月）'!Q629&amp;"から"&amp;W627)</f>
        <v/>
      </c>
    </row>
    <row r="628" spans="1:33" ht="24.9" customHeight="1">
      <c r="A628" s="894">
        <v>615</v>
      </c>
      <c r="B628" s="742" t="str">
        <f>IF(基本情報入力シート!C667="","",基本情報入力シート!C667)</f>
        <v/>
      </c>
      <c r="C628" s="750"/>
      <c r="D628" s="750"/>
      <c r="E628" s="750"/>
      <c r="F628" s="750"/>
      <c r="G628" s="750"/>
      <c r="H628" s="750"/>
      <c r="I628" s="761"/>
      <c r="J628" s="768" t="str">
        <f>IF(基本情報入力シート!M667="","",基本情報入力シート!M667)</f>
        <v/>
      </c>
      <c r="K628" s="768" t="str">
        <f>IF(基本情報入力シート!R667="","",基本情報入力シート!R667)</f>
        <v/>
      </c>
      <c r="L628" s="768" t="str">
        <f>IF(基本情報入力シート!W667="","",基本情報入力シート!W667)</f>
        <v/>
      </c>
      <c r="M628" s="785" t="str">
        <f>IF(基本情報入力シート!X667="","",基本情報入力シート!X667)</f>
        <v/>
      </c>
      <c r="N628" s="797" t="str">
        <f>IF(基本情報入力シート!Y667="","",基本情報入力シート!Y667)</f>
        <v/>
      </c>
      <c r="O628" s="931"/>
      <c r="P628" s="937"/>
      <c r="Q628" s="941"/>
      <c r="R628" s="948" t="str">
        <f>IFERROR(IF(OR('別紙様式3-2（４・５月）'!R630="",'別紙様式3-2（４・５月）'!Z630="ベア加算"),"",P628*VLOOKUP(N628,'【参考】数式用'!$AD$2:$AH$27,MATCH(O628,'【参考】数式用'!$K$4:$N$4,0)+1,0)),"")</f>
        <v/>
      </c>
      <c r="S628" s="951"/>
      <c r="T628" s="955"/>
      <c r="U628" s="960"/>
      <c r="V628" s="965" t="str">
        <f>IFERROR(IF(AND('別紙様式3-2（４・５月）'!O630="",O628&lt;&gt;""),P628,P628*VLOOKUP(AF628,'【参考】数式用4'!$DC$3:$DZ$106,MATCH(N628,'【参考】数式用4'!$DC$2:$DZ$2,0))),"")</f>
        <v/>
      </c>
      <c r="W628" s="972"/>
      <c r="X628" s="937"/>
      <c r="Y628" s="948" t="str">
        <f>IFERROR(IF(OR('別紙様式3-2（４・５月）'!R630="",'別紙様式3-2（４・５月）'!Z630="ベア加算"),"",X628*VLOOKUP(N628,'【参考】数式用'!$AD$2:$AH$27,MATCH(W628,'【参考】数式用'!$K$4:$N$4,0)+1,0)),"")</f>
        <v/>
      </c>
      <c r="Z628" s="948"/>
      <c r="AA628" s="951"/>
      <c r="AB628" s="955"/>
      <c r="AC628" s="996" t="str">
        <f>IFERROR(IF(AND('別紙様式3-2（４・５月）'!O630="",W628&lt;&gt;"",W628&lt;&gt;"―"),X628,X628*VLOOKUP(AG628,'【参考】数式用4'!$DC$3:$DZ$106,MATCH(N628,'【参考】数式用4'!$DC$2:$DZ$2,0))),"")</f>
        <v/>
      </c>
      <c r="AD628" s="998" t="str">
        <f t="shared" si="18"/>
        <v/>
      </c>
      <c r="AE628" s="884" t="str">
        <f t="shared" si="19"/>
        <v/>
      </c>
      <c r="AF628" s="999" t="str">
        <f>IF(O628="","",'別紙様式3-2（４・５月）'!O630&amp;'別紙様式3-2（４・５月）'!P630&amp;'別紙様式3-2（４・５月）'!Q630&amp;"から"&amp;O628)</f>
        <v/>
      </c>
      <c r="AG628" s="999" t="str">
        <f>IF(OR(W628="",W628="―"),"",'別紙様式3-2（４・５月）'!O630&amp;'別紙様式3-2（４・５月）'!P630&amp;'別紙様式3-2（４・５月）'!Q630&amp;"から"&amp;W628)</f>
        <v/>
      </c>
    </row>
    <row r="629" spans="1:33" ht="24.9" customHeight="1">
      <c r="A629" s="894">
        <v>616</v>
      </c>
      <c r="B629" s="742" t="str">
        <f>IF(基本情報入力シート!C668="","",基本情報入力シート!C668)</f>
        <v/>
      </c>
      <c r="C629" s="750"/>
      <c r="D629" s="750"/>
      <c r="E629" s="750"/>
      <c r="F629" s="750"/>
      <c r="G629" s="750"/>
      <c r="H629" s="750"/>
      <c r="I629" s="761"/>
      <c r="J629" s="768" t="str">
        <f>IF(基本情報入力シート!M668="","",基本情報入力シート!M668)</f>
        <v/>
      </c>
      <c r="K629" s="768" t="str">
        <f>IF(基本情報入力シート!R668="","",基本情報入力シート!R668)</f>
        <v/>
      </c>
      <c r="L629" s="768" t="str">
        <f>IF(基本情報入力シート!W668="","",基本情報入力シート!W668)</f>
        <v/>
      </c>
      <c r="M629" s="785" t="str">
        <f>IF(基本情報入力シート!X668="","",基本情報入力シート!X668)</f>
        <v/>
      </c>
      <c r="N629" s="797" t="str">
        <f>IF(基本情報入力シート!Y668="","",基本情報入力シート!Y668)</f>
        <v/>
      </c>
      <c r="O629" s="931"/>
      <c r="P629" s="937"/>
      <c r="Q629" s="941"/>
      <c r="R629" s="948" t="str">
        <f>IFERROR(IF(OR('別紙様式3-2（４・５月）'!R631="",'別紙様式3-2（４・５月）'!Z631="ベア加算"),"",P629*VLOOKUP(N629,'【参考】数式用'!$AD$2:$AH$27,MATCH(O629,'【参考】数式用'!$K$4:$N$4,0)+1,0)),"")</f>
        <v/>
      </c>
      <c r="S629" s="951"/>
      <c r="T629" s="955"/>
      <c r="U629" s="960"/>
      <c r="V629" s="965" t="str">
        <f>IFERROR(IF(AND('別紙様式3-2（４・５月）'!O631="",O629&lt;&gt;""),P629,P629*VLOOKUP(AF629,'【参考】数式用4'!$DC$3:$DZ$106,MATCH(N629,'【参考】数式用4'!$DC$2:$DZ$2,0))),"")</f>
        <v/>
      </c>
      <c r="W629" s="972"/>
      <c r="X629" s="937"/>
      <c r="Y629" s="948" t="str">
        <f>IFERROR(IF(OR('別紙様式3-2（４・５月）'!R631="",'別紙様式3-2（４・５月）'!Z631="ベア加算"),"",X629*VLOOKUP(N629,'【参考】数式用'!$AD$2:$AH$27,MATCH(W629,'【参考】数式用'!$K$4:$N$4,0)+1,0)),"")</f>
        <v/>
      </c>
      <c r="Z629" s="948"/>
      <c r="AA629" s="951"/>
      <c r="AB629" s="955"/>
      <c r="AC629" s="996" t="str">
        <f>IFERROR(IF(AND('別紙様式3-2（４・５月）'!O631="",W629&lt;&gt;"",W629&lt;&gt;"―"),X629,X629*VLOOKUP(AG629,'【参考】数式用4'!$DC$3:$DZ$106,MATCH(N629,'【参考】数式用4'!$DC$2:$DZ$2,0))),"")</f>
        <v/>
      </c>
      <c r="AD629" s="998" t="str">
        <f t="shared" si="18"/>
        <v/>
      </c>
      <c r="AE629" s="884" t="str">
        <f t="shared" si="19"/>
        <v/>
      </c>
      <c r="AF629" s="999" t="str">
        <f>IF(O629="","",'別紙様式3-2（４・５月）'!O631&amp;'別紙様式3-2（４・５月）'!P631&amp;'別紙様式3-2（４・５月）'!Q631&amp;"から"&amp;O629)</f>
        <v/>
      </c>
      <c r="AG629" s="999" t="str">
        <f>IF(OR(W629="",W629="―"),"",'別紙様式3-2（４・５月）'!O631&amp;'別紙様式3-2（４・５月）'!P631&amp;'別紙様式3-2（４・５月）'!Q631&amp;"から"&amp;W629)</f>
        <v/>
      </c>
    </row>
    <row r="630" spans="1:33" ht="24.9" customHeight="1">
      <c r="A630" s="894">
        <v>617</v>
      </c>
      <c r="B630" s="742" t="str">
        <f>IF(基本情報入力シート!C669="","",基本情報入力シート!C669)</f>
        <v/>
      </c>
      <c r="C630" s="750"/>
      <c r="D630" s="750"/>
      <c r="E630" s="750"/>
      <c r="F630" s="750"/>
      <c r="G630" s="750"/>
      <c r="H630" s="750"/>
      <c r="I630" s="761"/>
      <c r="J630" s="768" t="str">
        <f>IF(基本情報入力シート!M669="","",基本情報入力シート!M669)</f>
        <v/>
      </c>
      <c r="K630" s="768" t="str">
        <f>IF(基本情報入力シート!R669="","",基本情報入力シート!R669)</f>
        <v/>
      </c>
      <c r="L630" s="768" t="str">
        <f>IF(基本情報入力シート!W669="","",基本情報入力シート!W669)</f>
        <v/>
      </c>
      <c r="M630" s="785" t="str">
        <f>IF(基本情報入力シート!X669="","",基本情報入力シート!X669)</f>
        <v/>
      </c>
      <c r="N630" s="797" t="str">
        <f>IF(基本情報入力シート!Y669="","",基本情報入力シート!Y669)</f>
        <v/>
      </c>
      <c r="O630" s="931"/>
      <c r="P630" s="937"/>
      <c r="Q630" s="941"/>
      <c r="R630" s="948" t="str">
        <f>IFERROR(IF(OR('別紙様式3-2（４・５月）'!R632="",'別紙様式3-2（４・５月）'!Z632="ベア加算"),"",P630*VLOOKUP(N630,'【参考】数式用'!$AD$2:$AH$27,MATCH(O630,'【参考】数式用'!$K$4:$N$4,0)+1,0)),"")</f>
        <v/>
      </c>
      <c r="S630" s="951"/>
      <c r="T630" s="955"/>
      <c r="U630" s="960"/>
      <c r="V630" s="965" t="str">
        <f>IFERROR(IF(AND('別紙様式3-2（４・５月）'!O632="",O630&lt;&gt;""),P630,P630*VLOOKUP(AF630,'【参考】数式用4'!$DC$3:$DZ$106,MATCH(N630,'【参考】数式用4'!$DC$2:$DZ$2,0))),"")</f>
        <v/>
      </c>
      <c r="W630" s="972"/>
      <c r="X630" s="937"/>
      <c r="Y630" s="948" t="str">
        <f>IFERROR(IF(OR('別紙様式3-2（４・５月）'!R632="",'別紙様式3-2（４・５月）'!Z632="ベア加算"),"",X630*VLOOKUP(N630,'【参考】数式用'!$AD$2:$AH$27,MATCH(W630,'【参考】数式用'!$K$4:$N$4,0)+1,0)),"")</f>
        <v/>
      </c>
      <c r="Z630" s="948"/>
      <c r="AA630" s="951"/>
      <c r="AB630" s="955"/>
      <c r="AC630" s="996" t="str">
        <f>IFERROR(IF(AND('別紙様式3-2（４・５月）'!O632="",W630&lt;&gt;"",W630&lt;&gt;"―"),X630,X630*VLOOKUP(AG630,'【参考】数式用4'!$DC$3:$DZ$106,MATCH(N630,'【参考】数式用4'!$DC$2:$DZ$2,0))),"")</f>
        <v/>
      </c>
      <c r="AD630" s="998" t="str">
        <f t="shared" si="18"/>
        <v/>
      </c>
      <c r="AE630" s="884" t="str">
        <f t="shared" si="19"/>
        <v/>
      </c>
      <c r="AF630" s="999" t="str">
        <f>IF(O630="","",'別紙様式3-2（４・５月）'!O632&amp;'別紙様式3-2（４・５月）'!P632&amp;'別紙様式3-2（４・５月）'!Q632&amp;"から"&amp;O630)</f>
        <v/>
      </c>
      <c r="AG630" s="999" t="str">
        <f>IF(OR(W630="",W630="―"),"",'別紙様式3-2（４・５月）'!O632&amp;'別紙様式3-2（４・５月）'!P632&amp;'別紙様式3-2（４・５月）'!Q632&amp;"から"&amp;W630)</f>
        <v/>
      </c>
    </row>
    <row r="631" spans="1:33" ht="24.9" customHeight="1">
      <c r="A631" s="894">
        <v>618</v>
      </c>
      <c r="B631" s="742" t="str">
        <f>IF(基本情報入力シート!C670="","",基本情報入力シート!C670)</f>
        <v/>
      </c>
      <c r="C631" s="750"/>
      <c r="D631" s="750"/>
      <c r="E631" s="750"/>
      <c r="F631" s="750"/>
      <c r="G631" s="750"/>
      <c r="H631" s="750"/>
      <c r="I631" s="761"/>
      <c r="J631" s="768" t="str">
        <f>IF(基本情報入力シート!M670="","",基本情報入力シート!M670)</f>
        <v/>
      </c>
      <c r="K631" s="768" t="str">
        <f>IF(基本情報入力シート!R670="","",基本情報入力シート!R670)</f>
        <v/>
      </c>
      <c r="L631" s="768" t="str">
        <f>IF(基本情報入力シート!W670="","",基本情報入力シート!W670)</f>
        <v/>
      </c>
      <c r="M631" s="785" t="str">
        <f>IF(基本情報入力シート!X670="","",基本情報入力シート!X670)</f>
        <v/>
      </c>
      <c r="N631" s="797" t="str">
        <f>IF(基本情報入力シート!Y670="","",基本情報入力シート!Y670)</f>
        <v/>
      </c>
      <c r="O631" s="931"/>
      <c r="P631" s="937"/>
      <c r="Q631" s="941"/>
      <c r="R631" s="948" t="str">
        <f>IFERROR(IF(OR('別紙様式3-2（４・５月）'!R633="",'別紙様式3-2（４・５月）'!Z633="ベア加算"),"",P631*VLOOKUP(N631,'【参考】数式用'!$AD$2:$AH$27,MATCH(O631,'【参考】数式用'!$K$4:$N$4,0)+1,0)),"")</f>
        <v/>
      </c>
      <c r="S631" s="951"/>
      <c r="T631" s="955"/>
      <c r="U631" s="960"/>
      <c r="V631" s="965" t="str">
        <f>IFERROR(IF(AND('別紙様式3-2（４・５月）'!O633="",O631&lt;&gt;""),P631,P631*VLOOKUP(AF631,'【参考】数式用4'!$DC$3:$DZ$106,MATCH(N631,'【参考】数式用4'!$DC$2:$DZ$2,0))),"")</f>
        <v/>
      </c>
      <c r="W631" s="972"/>
      <c r="X631" s="937"/>
      <c r="Y631" s="948" t="str">
        <f>IFERROR(IF(OR('別紙様式3-2（４・５月）'!R633="",'別紙様式3-2（４・５月）'!Z633="ベア加算"),"",X631*VLOOKUP(N631,'【参考】数式用'!$AD$2:$AH$27,MATCH(W631,'【参考】数式用'!$K$4:$N$4,0)+1,0)),"")</f>
        <v/>
      </c>
      <c r="Z631" s="948"/>
      <c r="AA631" s="951"/>
      <c r="AB631" s="955"/>
      <c r="AC631" s="996" t="str">
        <f>IFERROR(IF(AND('別紙様式3-2（４・５月）'!O633="",W631&lt;&gt;"",W631&lt;&gt;"―"),X631,X631*VLOOKUP(AG631,'【参考】数式用4'!$DC$3:$DZ$106,MATCH(N631,'【参考】数式用4'!$DC$2:$DZ$2,0))),"")</f>
        <v/>
      </c>
      <c r="AD631" s="998" t="str">
        <f t="shared" si="18"/>
        <v/>
      </c>
      <c r="AE631" s="884" t="str">
        <f t="shared" si="19"/>
        <v/>
      </c>
      <c r="AF631" s="999" t="str">
        <f>IF(O631="","",'別紙様式3-2（４・５月）'!O633&amp;'別紙様式3-2（４・５月）'!P633&amp;'別紙様式3-2（４・５月）'!Q633&amp;"から"&amp;O631)</f>
        <v/>
      </c>
      <c r="AG631" s="999" t="str">
        <f>IF(OR(W631="",W631="―"),"",'別紙様式3-2（４・５月）'!O633&amp;'別紙様式3-2（４・５月）'!P633&amp;'別紙様式3-2（４・５月）'!Q633&amp;"から"&amp;W631)</f>
        <v/>
      </c>
    </row>
    <row r="632" spans="1:33" ht="24.9" customHeight="1">
      <c r="A632" s="894">
        <v>619</v>
      </c>
      <c r="B632" s="742" t="str">
        <f>IF(基本情報入力シート!C671="","",基本情報入力シート!C671)</f>
        <v/>
      </c>
      <c r="C632" s="750"/>
      <c r="D632" s="750"/>
      <c r="E632" s="750"/>
      <c r="F632" s="750"/>
      <c r="G632" s="750"/>
      <c r="H632" s="750"/>
      <c r="I632" s="761"/>
      <c r="J632" s="768" t="str">
        <f>IF(基本情報入力シート!M671="","",基本情報入力シート!M671)</f>
        <v/>
      </c>
      <c r="K632" s="768" t="str">
        <f>IF(基本情報入力シート!R671="","",基本情報入力シート!R671)</f>
        <v/>
      </c>
      <c r="L632" s="768" t="str">
        <f>IF(基本情報入力シート!W671="","",基本情報入力シート!W671)</f>
        <v/>
      </c>
      <c r="M632" s="785" t="str">
        <f>IF(基本情報入力シート!X671="","",基本情報入力シート!X671)</f>
        <v/>
      </c>
      <c r="N632" s="797" t="str">
        <f>IF(基本情報入力シート!Y671="","",基本情報入力シート!Y671)</f>
        <v/>
      </c>
      <c r="O632" s="931"/>
      <c r="P632" s="937"/>
      <c r="Q632" s="941"/>
      <c r="R632" s="948" t="str">
        <f>IFERROR(IF(OR('別紙様式3-2（４・５月）'!R634="",'別紙様式3-2（４・５月）'!Z634="ベア加算"),"",P632*VLOOKUP(N632,'【参考】数式用'!$AD$2:$AH$27,MATCH(O632,'【参考】数式用'!$K$4:$N$4,0)+1,0)),"")</f>
        <v/>
      </c>
      <c r="S632" s="951"/>
      <c r="T632" s="955"/>
      <c r="U632" s="960"/>
      <c r="V632" s="965" t="str">
        <f>IFERROR(IF(AND('別紙様式3-2（４・５月）'!O634="",O632&lt;&gt;""),P632,P632*VLOOKUP(AF632,'【参考】数式用4'!$DC$3:$DZ$106,MATCH(N632,'【参考】数式用4'!$DC$2:$DZ$2,0))),"")</f>
        <v/>
      </c>
      <c r="W632" s="972"/>
      <c r="X632" s="937"/>
      <c r="Y632" s="948" t="str">
        <f>IFERROR(IF(OR('別紙様式3-2（４・５月）'!R634="",'別紙様式3-2（４・５月）'!Z634="ベア加算"),"",X632*VLOOKUP(N632,'【参考】数式用'!$AD$2:$AH$27,MATCH(W632,'【参考】数式用'!$K$4:$N$4,0)+1,0)),"")</f>
        <v/>
      </c>
      <c r="Z632" s="948"/>
      <c r="AA632" s="951"/>
      <c r="AB632" s="955"/>
      <c r="AC632" s="996" t="str">
        <f>IFERROR(IF(AND('別紙様式3-2（４・５月）'!O634="",W632&lt;&gt;"",W632&lt;&gt;"―"),X632,X632*VLOOKUP(AG632,'【参考】数式用4'!$DC$3:$DZ$106,MATCH(N632,'【参考】数式用4'!$DC$2:$DZ$2,0))),"")</f>
        <v/>
      </c>
      <c r="AD632" s="998" t="str">
        <f t="shared" si="18"/>
        <v/>
      </c>
      <c r="AE632" s="884" t="str">
        <f t="shared" si="19"/>
        <v/>
      </c>
      <c r="AF632" s="999" t="str">
        <f>IF(O632="","",'別紙様式3-2（４・５月）'!O634&amp;'別紙様式3-2（４・５月）'!P634&amp;'別紙様式3-2（４・５月）'!Q634&amp;"から"&amp;O632)</f>
        <v/>
      </c>
      <c r="AG632" s="999" t="str">
        <f>IF(OR(W632="",W632="―"),"",'別紙様式3-2（４・５月）'!O634&amp;'別紙様式3-2（４・５月）'!P634&amp;'別紙様式3-2（４・５月）'!Q634&amp;"から"&amp;W632)</f>
        <v/>
      </c>
    </row>
    <row r="633" spans="1:33" ht="24.9" customHeight="1">
      <c r="A633" s="894">
        <v>620</v>
      </c>
      <c r="B633" s="742" t="str">
        <f>IF(基本情報入力シート!C672="","",基本情報入力シート!C672)</f>
        <v/>
      </c>
      <c r="C633" s="750"/>
      <c r="D633" s="750"/>
      <c r="E633" s="750"/>
      <c r="F633" s="750"/>
      <c r="G633" s="750"/>
      <c r="H633" s="750"/>
      <c r="I633" s="761"/>
      <c r="J633" s="768" t="str">
        <f>IF(基本情報入力シート!M672="","",基本情報入力シート!M672)</f>
        <v/>
      </c>
      <c r="K633" s="768" t="str">
        <f>IF(基本情報入力シート!R672="","",基本情報入力シート!R672)</f>
        <v/>
      </c>
      <c r="L633" s="768" t="str">
        <f>IF(基本情報入力シート!W672="","",基本情報入力シート!W672)</f>
        <v/>
      </c>
      <c r="M633" s="785" t="str">
        <f>IF(基本情報入力シート!X672="","",基本情報入力シート!X672)</f>
        <v/>
      </c>
      <c r="N633" s="797" t="str">
        <f>IF(基本情報入力シート!Y672="","",基本情報入力シート!Y672)</f>
        <v/>
      </c>
      <c r="O633" s="931"/>
      <c r="P633" s="937"/>
      <c r="Q633" s="941"/>
      <c r="R633" s="948" t="str">
        <f>IFERROR(IF(OR('別紙様式3-2（４・５月）'!R635="",'別紙様式3-2（４・５月）'!Z635="ベア加算"),"",P633*VLOOKUP(N633,'【参考】数式用'!$AD$2:$AH$27,MATCH(O633,'【参考】数式用'!$K$4:$N$4,0)+1,0)),"")</f>
        <v/>
      </c>
      <c r="S633" s="951"/>
      <c r="T633" s="955"/>
      <c r="U633" s="960"/>
      <c r="V633" s="965" t="str">
        <f>IFERROR(IF(AND('別紙様式3-2（４・５月）'!O635="",O633&lt;&gt;""),P633,P633*VLOOKUP(AF633,'【参考】数式用4'!$DC$3:$DZ$106,MATCH(N633,'【参考】数式用4'!$DC$2:$DZ$2,0))),"")</f>
        <v/>
      </c>
      <c r="W633" s="972"/>
      <c r="X633" s="937"/>
      <c r="Y633" s="948" t="str">
        <f>IFERROR(IF(OR('別紙様式3-2（４・５月）'!R635="",'別紙様式3-2（４・５月）'!Z635="ベア加算"),"",X633*VLOOKUP(N633,'【参考】数式用'!$AD$2:$AH$27,MATCH(W633,'【参考】数式用'!$K$4:$N$4,0)+1,0)),"")</f>
        <v/>
      </c>
      <c r="Z633" s="948"/>
      <c r="AA633" s="951"/>
      <c r="AB633" s="955"/>
      <c r="AC633" s="996" t="str">
        <f>IFERROR(IF(AND('別紙様式3-2（４・５月）'!O635="",W633&lt;&gt;"",W633&lt;&gt;"―"),X633,X633*VLOOKUP(AG633,'【参考】数式用4'!$DC$3:$DZ$106,MATCH(N633,'【参考】数式用4'!$DC$2:$DZ$2,0))),"")</f>
        <v/>
      </c>
      <c r="AD633" s="998" t="str">
        <f t="shared" si="18"/>
        <v/>
      </c>
      <c r="AE633" s="884" t="str">
        <f t="shared" si="19"/>
        <v/>
      </c>
      <c r="AF633" s="999" t="str">
        <f>IF(O633="","",'別紙様式3-2（４・５月）'!O635&amp;'別紙様式3-2（４・５月）'!P635&amp;'別紙様式3-2（４・５月）'!Q635&amp;"から"&amp;O633)</f>
        <v/>
      </c>
      <c r="AG633" s="999" t="str">
        <f>IF(OR(W633="",W633="―"),"",'別紙様式3-2（４・５月）'!O635&amp;'別紙様式3-2（４・５月）'!P635&amp;'別紙様式3-2（４・５月）'!Q635&amp;"から"&amp;W633)</f>
        <v/>
      </c>
    </row>
    <row r="634" spans="1:33" ht="24.9" customHeight="1">
      <c r="A634" s="894">
        <v>621</v>
      </c>
      <c r="B634" s="742" t="str">
        <f>IF(基本情報入力シート!C673="","",基本情報入力シート!C673)</f>
        <v/>
      </c>
      <c r="C634" s="750"/>
      <c r="D634" s="750"/>
      <c r="E634" s="750"/>
      <c r="F634" s="750"/>
      <c r="G634" s="750"/>
      <c r="H634" s="750"/>
      <c r="I634" s="761"/>
      <c r="J634" s="768" t="str">
        <f>IF(基本情報入力シート!M673="","",基本情報入力シート!M673)</f>
        <v/>
      </c>
      <c r="K634" s="768" t="str">
        <f>IF(基本情報入力シート!R673="","",基本情報入力シート!R673)</f>
        <v/>
      </c>
      <c r="L634" s="768" t="str">
        <f>IF(基本情報入力シート!W673="","",基本情報入力シート!W673)</f>
        <v/>
      </c>
      <c r="M634" s="785" t="str">
        <f>IF(基本情報入力シート!X673="","",基本情報入力シート!X673)</f>
        <v/>
      </c>
      <c r="N634" s="797" t="str">
        <f>IF(基本情報入力シート!Y673="","",基本情報入力シート!Y673)</f>
        <v/>
      </c>
      <c r="O634" s="931"/>
      <c r="P634" s="937"/>
      <c r="Q634" s="941"/>
      <c r="R634" s="948" t="str">
        <f>IFERROR(IF(OR('別紙様式3-2（４・５月）'!R636="",'別紙様式3-2（４・５月）'!Z636="ベア加算"),"",P634*VLOOKUP(N634,'【参考】数式用'!$AD$2:$AH$27,MATCH(O634,'【参考】数式用'!$K$4:$N$4,0)+1,0)),"")</f>
        <v/>
      </c>
      <c r="S634" s="951"/>
      <c r="T634" s="955"/>
      <c r="U634" s="960"/>
      <c r="V634" s="965" t="str">
        <f>IFERROR(IF(AND('別紙様式3-2（４・５月）'!O636="",O634&lt;&gt;""),P634,P634*VLOOKUP(AF634,'【参考】数式用4'!$DC$3:$DZ$106,MATCH(N634,'【参考】数式用4'!$DC$2:$DZ$2,0))),"")</f>
        <v/>
      </c>
      <c r="W634" s="972"/>
      <c r="X634" s="937"/>
      <c r="Y634" s="948" t="str">
        <f>IFERROR(IF(OR('別紙様式3-2（４・５月）'!R636="",'別紙様式3-2（４・５月）'!Z636="ベア加算"),"",X634*VLOOKUP(N634,'【参考】数式用'!$AD$2:$AH$27,MATCH(W634,'【参考】数式用'!$K$4:$N$4,0)+1,0)),"")</f>
        <v/>
      </c>
      <c r="Z634" s="948"/>
      <c r="AA634" s="951"/>
      <c r="AB634" s="955"/>
      <c r="AC634" s="996" t="str">
        <f>IFERROR(IF(AND('別紙様式3-2（４・５月）'!O636="",W634&lt;&gt;"",W634&lt;&gt;"―"),X634,X634*VLOOKUP(AG634,'【参考】数式用4'!$DC$3:$DZ$106,MATCH(N634,'【参考】数式用4'!$DC$2:$DZ$2,0))),"")</f>
        <v/>
      </c>
      <c r="AD634" s="998" t="str">
        <f t="shared" si="18"/>
        <v/>
      </c>
      <c r="AE634" s="884" t="str">
        <f t="shared" si="19"/>
        <v/>
      </c>
      <c r="AF634" s="999" t="str">
        <f>IF(O634="","",'別紙様式3-2（４・５月）'!O636&amp;'別紙様式3-2（４・５月）'!P636&amp;'別紙様式3-2（４・５月）'!Q636&amp;"から"&amp;O634)</f>
        <v/>
      </c>
      <c r="AG634" s="999" t="str">
        <f>IF(OR(W634="",W634="―"),"",'別紙様式3-2（４・５月）'!O636&amp;'別紙様式3-2（４・５月）'!P636&amp;'別紙様式3-2（４・５月）'!Q636&amp;"から"&amp;W634)</f>
        <v/>
      </c>
    </row>
    <row r="635" spans="1:33" ht="24.9" customHeight="1">
      <c r="A635" s="894">
        <v>622</v>
      </c>
      <c r="B635" s="742" t="str">
        <f>IF(基本情報入力シート!C674="","",基本情報入力シート!C674)</f>
        <v/>
      </c>
      <c r="C635" s="750"/>
      <c r="D635" s="750"/>
      <c r="E635" s="750"/>
      <c r="F635" s="750"/>
      <c r="G635" s="750"/>
      <c r="H635" s="750"/>
      <c r="I635" s="761"/>
      <c r="J635" s="768" t="str">
        <f>IF(基本情報入力シート!M674="","",基本情報入力シート!M674)</f>
        <v/>
      </c>
      <c r="K635" s="768" t="str">
        <f>IF(基本情報入力シート!R674="","",基本情報入力シート!R674)</f>
        <v/>
      </c>
      <c r="L635" s="768" t="str">
        <f>IF(基本情報入力シート!W674="","",基本情報入力シート!W674)</f>
        <v/>
      </c>
      <c r="M635" s="785" t="str">
        <f>IF(基本情報入力シート!X674="","",基本情報入力シート!X674)</f>
        <v/>
      </c>
      <c r="N635" s="797" t="str">
        <f>IF(基本情報入力シート!Y674="","",基本情報入力シート!Y674)</f>
        <v/>
      </c>
      <c r="O635" s="931"/>
      <c r="P635" s="937"/>
      <c r="Q635" s="941"/>
      <c r="R635" s="948" t="str">
        <f>IFERROR(IF(OR('別紙様式3-2（４・５月）'!R637="",'別紙様式3-2（４・５月）'!Z637="ベア加算"),"",P635*VLOOKUP(N635,'【参考】数式用'!$AD$2:$AH$27,MATCH(O635,'【参考】数式用'!$K$4:$N$4,0)+1,0)),"")</f>
        <v/>
      </c>
      <c r="S635" s="951"/>
      <c r="T635" s="955"/>
      <c r="U635" s="960"/>
      <c r="V635" s="965" t="str">
        <f>IFERROR(IF(AND('別紙様式3-2（４・５月）'!O637="",O635&lt;&gt;""),P635,P635*VLOOKUP(AF635,'【参考】数式用4'!$DC$3:$DZ$106,MATCH(N635,'【参考】数式用4'!$DC$2:$DZ$2,0))),"")</f>
        <v/>
      </c>
      <c r="W635" s="972"/>
      <c r="X635" s="937"/>
      <c r="Y635" s="948" t="str">
        <f>IFERROR(IF(OR('別紙様式3-2（４・５月）'!R637="",'別紙様式3-2（４・５月）'!Z637="ベア加算"),"",X635*VLOOKUP(N635,'【参考】数式用'!$AD$2:$AH$27,MATCH(W635,'【参考】数式用'!$K$4:$N$4,0)+1,0)),"")</f>
        <v/>
      </c>
      <c r="Z635" s="948"/>
      <c r="AA635" s="951"/>
      <c r="AB635" s="955"/>
      <c r="AC635" s="996" t="str">
        <f>IFERROR(IF(AND('別紙様式3-2（４・５月）'!O637="",W635&lt;&gt;"",W635&lt;&gt;"―"),X635,X635*VLOOKUP(AG635,'【参考】数式用4'!$DC$3:$DZ$106,MATCH(N635,'【参考】数式用4'!$DC$2:$DZ$2,0))),"")</f>
        <v/>
      </c>
      <c r="AD635" s="998" t="str">
        <f t="shared" si="18"/>
        <v/>
      </c>
      <c r="AE635" s="884" t="str">
        <f t="shared" si="19"/>
        <v/>
      </c>
      <c r="AF635" s="999" t="str">
        <f>IF(O635="","",'別紙様式3-2（４・５月）'!O637&amp;'別紙様式3-2（４・５月）'!P637&amp;'別紙様式3-2（４・５月）'!Q637&amp;"から"&amp;O635)</f>
        <v/>
      </c>
      <c r="AG635" s="999" t="str">
        <f>IF(OR(W635="",W635="―"),"",'別紙様式3-2（４・５月）'!O637&amp;'別紙様式3-2（４・５月）'!P637&amp;'別紙様式3-2（４・５月）'!Q637&amp;"から"&amp;W635)</f>
        <v/>
      </c>
    </row>
    <row r="636" spans="1:33" ht="24.9" customHeight="1">
      <c r="A636" s="894">
        <v>623</v>
      </c>
      <c r="B636" s="742" t="str">
        <f>IF(基本情報入力シート!C675="","",基本情報入力シート!C675)</f>
        <v/>
      </c>
      <c r="C636" s="750"/>
      <c r="D636" s="750"/>
      <c r="E636" s="750"/>
      <c r="F636" s="750"/>
      <c r="G636" s="750"/>
      <c r="H636" s="750"/>
      <c r="I636" s="761"/>
      <c r="J636" s="768" t="str">
        <f>IF(基本情報入力シート!M675="","",基本情報入力シート!M675)</f>
        <v/>
      </c>
      <c r="K636" s="768" t="str">
        <f>IF(基本情報入力シート!R675="","",基本情報入力シート!R675)</f>
        <v/>
      </c>
      <c r="L636" s="768" t="str">
        <f>IF(基本情報入力シート!W675="","",基本情報入力シート!W675)</f>
        <v/>
      </c>
      <c r="M636" s="785" t="str">
        <f>IF(基本情報入力シート!X675="","",基本情報入力シート!X675)</f>
        <v/>
      </c>
      <c r="N636" s="797" t="str">
        <f>IF(基本情報入力シート!Y675="","",基本情報入力シート!Y675)</f>
        <v/>
      </c>
      <c r="O636" s="931"/>
      <c r="P636" s="937"/>
      <c r="Q636" s="941"/>
      <c r="R636" s="948" t="str">
        <f>IFERROR(IF(OR('別紙様式3-2（４・５月）'!R638="",'別紙様式3-2（４・５月）'!Z638="ベア加算"),"",P636*VLOOKUP(N636,'【参考】数式用'!$AD$2:$AH$27,MATCH(O636,'【参考】数式用'!$K$4:$N$4,0)+1,0)),"")</f>
        <v/>
      </c>
      <c r="S636" s="951"/>
      <c r="T636" s="955"/>
      <c r="U636" s="960"/>
      <c r="V636" s="965" t="str">
        <f>IFERROR(IF(AND('別紙様式3-2（４・５月）'!O638="",O636&lt;&gt;""),P636,P636*VLOOKUP(AF636,'【参考】数式用4'!$DC$3:$DZ$106,MATCH(N636,'【参考】数式用4'!$DC$2:$DZ$2,0))),"")</f>
        <v/>
      </c>
      <c r="W636" s="972"/>
      <c r="X636" s="937"/>
      <c r="Y636" s="948" t="str">
        <f>IFERROR(IF(OR('別紙様式3-2（４・５月）'!R638="",'別紙様式3-2（４・５月）'!Z638="ベア加算"),"",X636*VLOOKUP(N636,'【参考】数式用'!$AD$2:$AH$27,MATCH(W636,'【参考】数式用'!$K$4:$N$4,0)+1,0)),"")</f>
        <v/>
      </c>
      <c r="Z636" s="948"/>
      <c r="AA636" s="951"/>
      <c r="AB636" s="955"/>
      <c r="AC636" s="996" t="str">
        <f>IFERROR(IF(AND('別紙様式3-2（４・５月）'!O638="",W636&lt;&gt;"",W636&lt;&gt;"―"),X636,X636*VLOOKUP(AG636,'【参考】数式用4'!$DC$3:$DZ$106,MATCH(N636,'【参考】数式用4'!$DC$2:$DZ$2,0))),"")</f>
        <v/>
      </c>
      <c r="AD636" s="998" t="str">
        <f t="shared" si="18"/>
        <v/>
      </c>
      <c r="AE636" s="884" t="str">
        <f t="shared" si="19"/>
        <v/>
      </c>
      <c r="AF636" s="999" t="str">
        <f>IF(O636="","",'別紙様式3-2（４・５月）'!O638&amp;'別紙様式3-2（４・５月）'!P638&amp;'別紙様式3-2（４・５月）'!Q638&amp;"から"&amp;O636)</f>
        <v/>
      </c>
      <c r="AG636" s="999" t="str">
        <f>IF(OR(W636="",W636="―"),"",'別紙様式3-2（４・５月）'!O638&amp;'別紙様式3-2（４・５月）'!P638&amp;'別紙様式3-2（４・５月）'!Q638&amp;"から"&amp;W636)</f>
        <v/>
      </c>
    </row>
    <row r="637" spans="1:33" ht="24.9" customHeight="1">
      <c r="A637" s="894">
        <v>624</v>
      </c>
      <c r="B637" s="742" t="str">
        <f>IF(基本情報入力シート!C676="","",基本情報入力シート!C676)</f>
        <v/>
      </c>
      <c r="C637" s="750"/>
      <c r="D637" s="750"/>
      <c r="E637" s="750"/>
      <c r="F637" s="750"/>
      <c r="G637" s="750"/>
      <c r="H637" s="750"/>
      <c r="I637" s="761"/>
      <c r="J637" s="768" t="str">
        <f>IF(基本情報入力シート!M676="","",基本情報入力シート!M676)</f>
        <v/>
      </c>
      <c r="K637" s="768" t="str">
        <f>IF(基本情報入力シート!R676="","",基本情報入力シート!R676)</f>
        <v/>
      </c>
      <c r="L637" s="768" t="str">
        <f>IF(基本情報入力シート!W676="","",基本情報入力シート!W676)</f>
        <v/>
      </c>
      <c r="M637" s="785" t="str">
        <f>IF(基本情報入力シート!X676="","",基本情報入力シート!X676)</f>
        <v/>
      </c>
      <c r="N637" s="797" t="str">
        <f>IF(基本情報入力シート!Y676="","",基本情報入力シート!Y676)</f>
        <v/>
      </c>
      <c r="O637" s="931"/>
      <c r="P637" s="937"/>
      <c r="Q637" s="941"/>
      <c r="R637" s="948" t="str">
        <f>IFERROR(IF(OR('別紙様式3-2（４・５月）'!R639="",'別紙様式3-2（４・５月）'!Z639="ベア加算"),"",P637*VLOOKUP(N637,'【参考】数式用'!$AD$2:$AH$27,MATCH(O637,'【参考】数式用'!$K$4:$N$4,0)+1,0)),"")</f>
        <v/>
      </c>
      <c r="S637" s="951"/>
      <c r="T637" s="955"/>
      <c r="U637" s="960"/>
      <c r="V637" s="965" t="str">
        <f>IFERROR(IF(AND('別紙様式3-2（４・５月）'!O639="",O637&lt;&gt;""),P637,P637*VLOOKUP(AF637,'【参考】数式用4'!$DC$3:$DZ$106,MATCH(N637,'【参考】数式用4'!$DC$2:$DZ$2,0))),"")</f>
        <v/>
      </c>
      <c r="W637" s="972"/>
      <c r="X637" s="937"/>
      <c r="Y637" s="948" t="str">
        <f>IFERROR(IF(OR('別紙様式3-2（４・５月）'!R639="",'別紙様式3-2（４・５月）'!Z639="ベア加算"),"",X637*VLOOKUP(N637,'【参考】数式用'!$AD$2:$AH$27,MATCH(W637,'【参考】数式用'!$K$4:$N$4,0)+1,0)),"")</f>
        <v/>
      </c>
      <c r="Z637" s="948"/>
      <c r="AA637" s="951"/>
      <c r="AB637" s="955"/>
      <c r="AC637" s="996" t="str">
        <f>IFERROR(IF(AND('別紙様式3-2（４・５月）'!O639="",W637&lt;&gt;"",W637&lt;&gt;"―"),X637,X637*VLOOKUP(AG637,'【参考】数式用4'!$DC$3:$DZ$106,MATCH(N637,'【参考】数式用4'!$DC$2:$DZ$2,0))),"")</f>
        <v/>
      </c>
      <c r="AD637" s="998" t="str">
        <f t="shared" si="18"/>
        <v/>
      </c>
      <c r="AE637" s="884" t="str">
        <f t="shared" si="19"/>
        <v/>
      </c>
      <c r="AF637" s="999" t="str">
        <f>IF(O637="","",'別紙様式3-2（４・５月）'!O639&amp;'別紙様式3-2（４・５月）'!P639&amp;'別紙様式3-2（４・５月）'!Q639&amp;"から"&amp;O637)</f>
        <v/>
      </c>
      <c r="AG637" s="999" t="str">
        <f>IF(OR(W637="",W637="―"),"",'別紙様式3-2（４・５月）'!O639&amp;'別紙様式3-2（４・５月）'!P639&amp;'別紙様式3-2（４・５月）'!Q639&amp;"から"&amp;W637)</f>
        <v/>
      </c>
    </row>
    <row r="638" spans="1:33" ht="24.9" customHeight="1">
      <c r="A638" s="894">
        <v>625</v>
      </c>
      <c r="B638" s="742" t="str">
        <f>IF(基本情報入力シート!C677="","",基本情報入力シート!C677)</f>
        <v/>
      </c>
      <c r="C638" s="750"/>
      <c r="D638" s="750"/>
      <c r="E638" s="750"/>
      <c r="F638" s="750"/>
      <c r="G638" s="750"/>
      <c r="H638" s="750"/>
      <c r="I638" s="761"/>
      <c r="J638" s="768" t="str">
        <f>IF(基本情報入力シート!M677="","",基本情報入力シート!M677)</f>
        <v/>
      </c>
      <c r="K638" s="768" t="str">
        <f>IF(基本情報入力シート!R677="","",基本情報入力シート!R677)</f>
        <v/>
      </c>
      <c r="L638" s="768" t="str">
        <f>IF(基本情報入力シート!W677="","",基本情報入力シート!W677)</f>
        <v/>
      </c>
      <c r="M638" s="785" t="str">
        <f>IF(基本情報入力シート!X677="","",基本情報入力シート!X677)</f>
        <v/>
      </c>
      <c r="N638" s="797" t="str">
        <f>IF(基本情報入力シート!Y677="","",基本情報入力シート!Y677)</f>
        <v/>
      </c>
      <c r="O638" s="931"/>
      <c r="P638" s="937"/>
      <c r="Q638" s="941"/>
      <c r="R638" s="948" t="str">
        <f>IFERROR(IF(OR('別紙様式3-2（４・５月）'!R640="",'別紙様式3-2（４・５月）'!Z640="ベア加算"),"",P638*VLOOKUP(N638,'【参考】数式用'!$AD$2:$AH$27,MATCH(O638,'【参考】数式用'!$K$4:$N$4,0)+1,0)),"")</f>
        <v/>
      </c>
      <c r="S638" s="951"/>
      <c r="T638" s="955"/>
      <c r="U638" s="960"/>
      <c r="V638" s="965" t="str">
        <f>IFERROR(IF(AND('別紙様式3-2（４・５月）'!O640="",O638&lt;&gt;""),P638,P638*VLOOKUP(AF638,'【参考】数式用4'!$DC$3:$DZ$106,MATCH(N638,'【参考】数式用4'!$DC$2:$DZ$2,0))),"")</f>
        <v/>
      </c>
      <c r="W638" s="972"/>
      <c r="X638" s="937"/>
      <c r="Y638" s="948" t="str">
        <f>IFERROR(IF(OR('別紙様式3-2（４・５月）'!R640="",'別紙様式3-2（４・５月）'!Z640="ベア加算"),"",X638*VLOOKUP(N638,'【参考】数式用'!$AD$2:$AH$27,MATCH(W638,'【参考】数式用'!$K$4:$N$4,0)+1,0)),"")</f>
        <v/>
      </c>
      <c r="Z638" s="948"/>
      <c r="AA638" s="951"/>
      <c r="AB638" s="955"/>
      <c r="AC638" s="996" t="str">
        <f>IFERROR(IF(AND('別紙様式3-2（４・５月）'!O640="",W638&lt;&gt;"",W638&lt;&gt;"―"),X638,X638*VLOOKUP(AG638,'【参考】数式用4'!$DC$3:$DZ$106,MATCH(N638,'【参考】数式用4'!$DC$2:$DZ$2,0))),"")</f>
        <v/>
      </c>
      <c r="AD638" s="998" t="str">
        <f t="shared" si="18"/>
        <v/>
      </c>
      <c r="AE638" s="884" t="str">
        <f t="shared" si="19"/>
        <v/>
      </c>
      <c r="AF638" s="999" t="str">
        <f>IF(O638="","",'別紙様式3-2（４・５月）'!O640&amp;'別紙様式3-2（４・５月）'!P640&amp;'別紙様式3-2（４・５月）'!Q640&amp;"から"&amp;O638)</f>
        <v/>
      </c>
      <c r="AG638" s="999" t="str">
        <f>IF(OR(W638="",W638="―"),"",'別紙様式3-2（４・５月）'!O640&amp;'別紙様式3-2（４・５月）'!P640&amp;'別紙様式3-2（４・５月）'!Q640&amp;"から"&amp;W638)</f>
        <v/>
      </c>
    </row>
    <row r="639" spans="1:33" ht="24.9" customHeight="1">
      <c r="A639" s="894">
        <v>626</v>
      </c>
      <c r="B639" s="742" t="str">
        <f>IF(基本情報入力シート!C678="","",基本情報入力シート!C678)</f>
        <v/>
      </c>
      <c r="C639" s="750"/>
      <c r="D639" s="750"/>
      <c r="E639" s="750"/>
      <c r="F639" s="750"/>
      <c r="G639" s="750"/>
      <c r="H639" s="750"/>
      <c r="I639" s="761"/>
      <c r="J639" s="768" t="str">
        <f>IF(基本情報入力シート!M678="","",基本情報入力シート!M678)</f>
        <v/>
      </c>
      <c r="K639" s="768" t="str">
        <f>IF(基本情報入力シート!R678="","",基本情報入力シート!R678)</f>
        <v/>
      </c>
      <c r="L639" s="768" t="str">
        <f>IF(基本情報入力シート!W678="","",基本情報入力シート!W678)</f>
        <v/>
      </c>
      <c r="M639" s="785" t="str">
        <f>IF(基本情報入力シート!X678="","",基本情報入力シート!X678)</f>
        <v/>
      </c>
      <c r="N639" s="797" t="str">
        <f>IF(基本情報入力シート!Y678="","",基本情報入力シート!Y678)</f>
        <v/>
      </c>
      <c r="O639" s="931"/>
      <c r="P639" s="937"/>
      <c r="Q639" s="941"/>
      <c r="R639" s="948" t="str">
        <f>IFERROR(IF(OR('別紙様式3-2（４・５月）'!R641="",'別紙様式3-2（４・５月）'!Z641="ベア加算"),"",P639*VLOOKUP(N639,'【参考】数式用'!$AD$2:$AH$27,MATCH(O639,'【参考】数式用'!$K$4:$N$4,0)+1,0)),"")</f>
        <v/>
      </c>
      <c r="S639" s="951"/>
      <c r="T639" s="955"/>
      <c r="U639" s="960"/>
      <c r="V639" s="965" t="str">
        <f>IFERROR(IF(AND('別紙様式3-2（４・５月）'!O641="",O639&lt;&gt;""),P639,P639*VLOOKUP(AF639,'【参考】数式用4'!$DC$3:$DZ$106,MATCH(N639,'【参考】数式用4'!$DC$2:$DZ$2,0))),"")</f>
        <v/>
      </c>
      <c r="W639" s="972"/>
      <c r="X639" s="937"/>
      <c r="Y639" s="948" t="str">
        <f>IFERROR(IF(OR('別紙様式3-2（４・５月）'!R641="",'別紙様式3-2（４・５月）'!Z641="ベア加算"),"",X639*VLOOKUP(N639,'【参考】数式用'!$AD$2:$AH$27,MATCH(W639,'【参考】数式用'!$K$4:$N$4,0)+1,0)),"")</f>
        <v/>
      </c>
      <c r="Z639" s="948"/>
      <c r="AA639" s="951"/>
      <c r="AB639" s="955"/>
      <c r="AC639" s="996" t="str">
        <f>IFERROR(IF(AND('別紙様式3-2（４・５月）'!O641="",W639&lt;&gt;"",W639&lt;&gt;"―"),X639,X639*VLOOKUP(AG639,'【参考】数式用4'!$DC$3:$DZ$106,MATCH(N639,'【参考】数式用4'!$DC$2:$DZ$2,0))),"")</f>
        <v/>
      </c>
      <c r="AD639" s="998" t="str">
        <f t="shared" si="18"/>
        <v/>
      </c>
      <c r="AE639" s="884" t="str">
        <f t="shared" si="19"/>
        <v/>
      </c>
      <c r="AF639" s="999" t="str">
        <f>IF(O639="","",'別紙様式3-2（４・５月）'!O641&amp;'別紙様式3-2（４・５月）'!P641&amp;'別紙様式3-2（４・５月）'!Q641&amp;"から"&amp;O639)</f>
        <v/>
      </c>
      <c r="AG639" s="999" t="str">
        <f>IF(OR(W639="",W639="―"),"",'別紙様式3-2（４・５月）'!O641&amp;'別紙様式3-2（４・５月）'!P641&amp;'別紙様式3-2（４・５月）'!Q641&amp;"から"&amp;W639)</f>
        <v/>
      </c>
    </row>
    <row r="640" spans="1:33" ht="24.9" customHeight="1">
      <c r="A640" s="894">
        <v>627</v>
      </c>
      <c r="B640" s="742" t="str">
        <f>IF(基本情報入力シート!C679="","",基本情報入力シート!C679)</f>
        <v/>
      </c>
      <c r="C640" s="750"/>
      <c r="D640" s="750"/>
      <c r="E640" s="750"/>
      <c r="F640" s="750"/>
      <c r="G640" s="750"/>
      <c r="H640" s="750"/>
      <c r="I640" s="761"/>
      <c r="J640" s="768" t="str">
        <f>IF(基本情報入力シート!M679="","",基本情報入力シート!M679)</f>
        <v/>
      </c>
      <c r="K640" s="768" t="str">
        <f>IF(基本情報入力シート!R679="","",基本情報入力シート!R679)</f>
        <v/>
      </c>
      <c r="L640" s="768" t="str">
        <f>IF(基本情報入力シート!W679="","",基本情報入力シート!W679)</f>
        <v/>
      </c>
      <c r="M640" s="785" t="str">
        <f>IF(基本情報入力シート!X679="","",基本情報入力シート!X679)</f>
        <v/>
      </c>
      <c r="N640" s="797" t="str">
        <f>IF(基本情報入力シート!Y679="","",基本情報入力シート!Y679)</f>
        <v/>
      </c>
      <c r="O640" s="931"/>
      <c r="P640" s="937"/>
      <c r="Q640" s="941"/>
      <c r="R640" s="948" t="str">
        <f>IFERROR(IF(OR('別紙様式3-2（４・５月）'!R642="",'別紙様式3-2（４・５月）'!Z642="ベア加算"),"",P640*VLOOKUP(N640,'【参考】数式用'!$AD$2:$AH$27,MATCH(O640,'【参考】数式用'!$K$4:$N$4,0)+1,0)),"")</f>
        <v/>
      </c>
      <c r="S640" s="951"/>
      <c r="T640" s="955"/>
      <c r="U640" s="960"/>
      <c r="V640" s="965" t="str">
        <f>IFERROR(IF(AND('別紙様式3-2（４・５月）'!O642="",O640&lt;&gt;""),P640,P640*VLOOKUP(AF640,'【参考】数式用4'!$DC$3:$DZ$106,MATCH(N640,'【参考】数式用4'!$DC$2:$DZ$2,0))),"")</f>
        <v/>
      </c>
      <c r="W640" s="972"/>
      <c r="X640" s="937"/>
      <c r="Y640" s="948" t="str">
        <f>IFERROR(IF(OR('別紙様式3-2（４・５月）'!R642="",'別紙様式3-2（４・５月）'!Z642="ベア加算"),"",X640*VLOOKUP(N640,'【参考】数式用'!$AD$2:$AH$27,MATCH(W640,'【参考】数式用'!$K$4:$N$4,0)+1,0)),"")</f>
        <v/>
      </c>
      <c r="Z640" s="948"/>
      <c r="AA640" s="951"/>
      <c r="AB640" s="955"/>
      <c r="AC640" s="996" t="str">
        <f>IFERROR(IF(AND('別紙様式3-2（４・５月）'!O642="",W640&lt;&gt;"",W640&lt;&gt;"―"),X640,X640*VLOOKUP(AG640,'【参考】数式用4'!$DC$3:$DZ$106,MATCH(N640,'【参考】数式用4'!$DC$2:$DZ$2,0))),"")</f>
        <v/>
      </c>
      <c r="AD640" s="998" t="str">
        <f t="shared" si="18"/>
        <v/>
      </c>
      <c r="AE640" s="884" t="str">
        <f t="shared" si="19"/>
        <v/>
      </c>
      <c r="AF640" s="999" t="str">
        <f>IF(O640="","",'別紙様式3-2（４・５月）'!O642&amp;'別紙様式3-2（４・５月）'!P642&amp;'別紙様式3-2（４・５月）'!Q642&amp;"から"&amp;O640)</f>
        <v/>
      </c>
      <c r="AG640" s="999" t="str">
        <f>IF(OR(W640="",W640="―"),"",'別紙様式3-2（４・５月）'!O642&amp;'別紙様式3-2（４・５月）'!P642&amp;'別紙様式3-2（４・５月）'!Q642&amp;"から"&amp;W640)</f>
        <v/>
      </c>
    </row>
    <row r="641" spans="1:33" ht="24.9" customHeight="1">
      <c r="A641" s="894">
        <v>628</v>
      </c>
      <c r="B641" s="742" t="str">
        <f>IF(基本情報入力シート!C680="","",基本情報入力シート!C680)</f>
        <v/>
      </c>
      <c r="C641" s="750"/>
      <c r="D641" s="750"/>
      <c r="E641" s="750"/>
      <c r="F641" s="750"/>
      <c r="G641" s="750"/>
      <c r="H641" s="750"/>
      <c r="I641" s="761"/>
      <c r="J641" s="768" t="str">
        <f>IF(基本情報入力シート!M680="","",基本情報入力シート!M680)</f>
        <v/>
      </c>
      <c r="K641" s="768" t="str">
        <f>IF(基本情報入力シート!R680="","",基本情報入力シート!R680)</f>
        <v/>
      </c>
      <c r="L641" s="768" t="str">
        <f>IF(基本情報入力シート!W680="","",基本情報入力シート!W680)</f>
        <v/>
      </c>
      <c r="M641" s="785" t="str">
        <f>IF(基本情報入力シート!X680="","",基本情報入力シート!X680)</f>
        <v/>
      </c>
      <c r="N641" s="797" t="str">
        <f>IF(基本情報入力シート!Y680="","",基本情報入力シート!Y680)</f>
        <v/>
      </c>
      <c r="O641" s="931"/>
      <c r="P641" s="937"/>
      <c r="Q641" s="941"/>
      <c r="R641" s="948" t="str">
        <f>IFERROR(IF(OR('別紙様式3-2（４・５月）'!R643="",'別紙様式3-2（４・５月）'!Z643="ベア加算"),"",P641*VLOOKUP(N641,'【参考】数式用'!$AD$2:$AH$27,MATCH(O641,'【参考】数式用'!$K$4:$N$4,0)+1,0)),"")</f>
        <v/>
      </c>
      <c r="S641" s="951"/>
      <c r="T641" s="955"/>
      <c r="U641" s="960"/>
      <c r="V641" s="965" t="str">
        <f>IFERROR(IF(AND('別紙様式3-2（４・５月）'!O643="",O641&lt;&gt;""),P641,P641*VLOOKUP(AF641,'【参考】数式用4'!$DC$3:$DZ$106,MATCH(N641,'【参考】数式用4'!$DC$2:$DZ$2,0))),"")</f>
        <v/>
      </c>
      <c r="W641" s="972"/>
      <c r="X641" s="937"/>
      <c r="Y641" s="948" t="str">
        <f>IFERROR(IF(OR('別紙様式3-2（４・５月）'!R643="",'別紙様式3-2（４・５月）'!Z643="ベア加算"),"",X641*VLOOKUP(N641,'【参考】数式用'!$AD$2:$AH$27,MATCH(W641,'【参考】数式用'!$K$4:$N$4,0)+1,0)),"")</f>
        <v/>
      </c>
      <c r="Z641" s="948"/>
      <c r="AA641" s="951"/>
      <c r="AB641" s="955"/>
      <c r="AC641" s="996" t="str">
        <f>IFERROR(IF(AND('別紙様式3-2（４・５月）'!O643="",W641&lt;&gt;"",W641&lt;&gt;"―"),X641,X641*VLOOKUP(AG641,'【参考】数式用4'!$DC$3:$DZ$106,MATCH(N641,'【参考】数式用4'!$DC$2:$DZ$2,0))),"")</f>
        <v/>
      </c>
      <c r="AD641" s="998" t="str">
        <f t="shared" si="18"/>
        <v/>
      </c>
      <c r="AE641" s="884" t="str">
        <f t="shared" si="19"/>
        <v/>
      </c>
      <c r="AF641" s="999" t="str">
        <f>IF(O641="","",'別紙様式3-2（４・５月）'!O643&amp;'別紙様式3-2（４・５月）'!P643&amp;'別紙様式3-2（４・５月）'!Q643&amp;"から"&amp;O641)</f>
        <v/>
      </c>
      <c r="AG641" s="999" t="str">
        <f>IF(OR(W641="",W641="―"),"",'別紙様式3-2（４・５月）'!O643&amp;'別紙様式3-2（４・５月）'!P643&amp;'別紙様式3-2（４・５月）'!Q643&amp;"から"&amp;W641)</f>
        <v/>
      </c>
    </row>
    <row r="642" spans="1:33" ht="24.9" customHeight="1">
      <c r="A642" s="894">
        <v>629</v>
      </c>
      <c r="B642" s="742" t="str">
        <f>IF(基本情報入力シート!C681="","",基本情報入力シート!C681)</f>
        <v/>
      </c>
      <c r="C642" s="750"/>
      <c r="D642" s="750"/>
      <c r="E642" s="750"/>
      <c r="F642" s="750"/>
      <c r="G642" s="750"/>
      <c r="H642" s="750"/>
      <c r="I642" s="761"/>
      <c r="J642" s="768" t="str">
        <f>IF(基本情報入力シート!M681="","",基本情報入力シート!M681)</f>
        <v/>
      </c>
      <c r="K642" s="768" t="str">
        <f>IF(基本情報入力シート!R681="","",基本情報入力シート!R681)</f>
        <v/>
      </c>
      <c r="L642" s="768" t="str">
        <f>IF(基本情報入力シート!W681="","",基本情報入力シート!W681)</f>
        <v/>
      </c>
      <c r="M642" s="785" t="str">
        <f>IF(基本情報入力シート!X681="","",基本情報入力シート!X681)</f>
        <v/>
      </c>
      <c r="N642" s="797" t="str">
        <f>IF(基本情報入力シート!Y681="","",基本情報入力シート!Y681)</f>
        <v/>
      </c>
      <c r="O642" s="931"/>
      <c r="P642" s="937"/>
      <c r="Q642" s="941"/>
      <c r="R642" s="948" t="str">
        <f>IFERROR(IF(OR('別紙様式3-2（４・５月）'!R644="",'別紙様式3-2（４・５月）'!Z644="ベア加算"),"",P642*VLOOKUP(N642,'【参考】数式用'!$AD$2:$AH$27,MATCH(O642,'【参考】数式用'!$K$4:$N$4,0)+1,0)),"")</f>
        <v/>
      </c>
      <c r="S642" s="951"/>
      <c r="T642" s="955"/>
      <c r="U642" s="960"/>
      <c r="V642" s="965" t="str">
        <f>IFERROR(IF(AND('別紙様式3-2（４・５月）'!O644="",O642&lt;&gt;""),P642,P642*VLOOKUP(AF642,'【参考】数式用4'!$DC$3:$DZ$106,MATCH(N642,'【参考】数式用4'!$DC$2:$DZ$2,0))),"")</f>
        <v/>
      </c>
      <c r="W642" s="972"/>
      <c r="X642" s="937"/>
      <c r="Y642" s="948" t="str">
        <f>IFERROR(IF(OR('別紙様式3-2（４・５月）'!R644="",'別紙様式3-2（４・５月）'!Z644="ベア加算"),"",X642*VLOOKUP(N642,'【参考】数式用'!$AD$2:$AH$27,MATCH(W642,'【参考】数式用'!$K$4:$N$4,0)+1,0)),"")</f>
        <v/>
      </c>
      <c r="Z642" s="948"/>
      <c r="AA642" s="951"/>
      <c r="AB642" s="955"/>
      <c r="AC642" s="996" t="str">
        <f>IFERROR(IF(AND('別紙様式3-2（４・５月）'!O644="",W642&lt;&gt;"",W642&lt;&gt;"―"),X642,X642*VLOOKUP(AG642,'【参考】数式用4'!$DC$3:$DZ$106,MATCH(N642,'【参考】数式用4'!$DC$2:$DZ$2,0))),"")</f>
        <v/>
      </c>
      <c r="AD642" s="998" t="str">
        <f t="shared" si="18"/>
        <v/>
      </c>
      <c r="AE642" s="884" t="str">
        <f t="shared" si="19"/>
        <v/>
      </c>
      <c r="AF642" s="999" t="str">
        <f>IF(O642="","",'別紙様式3-2（４・５月）'!O644&amp;'別紙様式3-2（４・５月）'!P644&amp;'別紙様式3-2（４・５月）'!Q644&amp;"から"&amp;O642)</f>
        <v/>
      </c>
      <c r="AG642" s="999" t="str">
        <f>IF(OR(W642="",W642="―"),"",'別紙様式3-2（４・５月）'!O644&amp;'別紙様式3-2（４・５月）'!P644&amp;'別紙様式3-2（４・５月）'!Q644&amp;"から"&amp;W642)</f>
        <v/>
      </c>
    </row>
    <row r="643" spans="1:33" ht="24.9" customHeight="1">
      <c r="A643" s="894">
        <v>630</v>
      </c>
      <c r="B643" s="742" t="str">
        <f>IF(基本情報入力シート!C682="","",基本情報入力シート!C682)</f>
        <v/>
      </c>
      <c r="C643" s="750"/>
      <c r="D643" s="750"/>
      <c r="E643" s="750"/>
      <c r="F643" s="750"/>
      <c r="G643" s="750"/>
      <c r="H643" s="750"/>
      <c r="I643" s="761"/>
      <c r="J643" s="768" t="str">
        <f>IF(基本情報入力シート!M682="","",基本情報入力シート!M682)</f>
        <v/>
      </c>
      <c r="K643" s="768" t="str">
        <f>IF(基本情報入力シート!R682="","",基本情報入力シート!R682)</f>
        <v/>
      </c>
      <c r="L643" s="768" t="str">
        <f>IF(基本情報入力シート!W682="","",基本情報入力シート!W682)</f>
        <v/>
      </c>
      <c r="M643" s="785" t="str">
        <f>IF(基本情報入力シート!X682="","",基本情報入力シート!X682)</f>
        <v/>
      </c>
      <c r="N643" s="797" t="str">
        <f>IF(基本情報入力シート!Y682="","",基本情報入力シート!Y682)</f>
        <v/>
      </c>
      <c r="O643" s="931"/>
      <c r="P643" s="937"/>
      <c r="Q643" s="941"/>
      <c r="R643" s="948" t="str">
        <f>IFERROR(IF(OR('別紙様式3-2（４・５月）'!R645="",'別紙様式3-2（４・５月）'!Z645="ベア加算"),"",P643*VLOOKUP(N643,'【参考】数式用'!$AD$2:$AH$27,MATCH(O643,'【参考】数式用'!$K$4:$N$4,0)+1,0)),"")</f>
        <v/>
      </c>
      <c r="S643" s="951"/>
      <c r="T643" s="955"/>
      <c r="U643" s="960"/>
      <c r="V643" s="965" t="str">
        <f>IFERROR(IF(AND('別紙様式3-2（４・５月）'!O645="",O643&lt;&gt;""),P643,P643*VLOOKUP(AF643,'【参考】数式用4'!$DC$3:$DZ$106,MATCH(N643,'【参考】数式用4'!$DC$2:$DZ$2,0))),"")</f>
        <v/>
      </c>
      <c r="W643" s="972"/>
      <c r="X643" s="937"/>
      <c r="Y643" s="948" t="str">
        <f>IFERROR(IF(OR('別紙様式3-2（４・５月）'!R645="",'別紙様式3-2（４・５月）'!Z645="ベア加算"),"",X643*VLOOKUP(N643,'【参考】数式用'!$AD$2:$AH$27,MATCH(W643,'【参考】数式用'!$K$4:$N$4,0)+1,0)),"")</f>
        <v/>
      </c>
      <c r="Z643" s="948"/>
      <c r="AA643" s="951"/>
      <c r="AB643" s="955"/>
      <c r="AC643" s="996" t="str">
        <f>IFERROR(IF(AND('別紙様式3-2（４・５月）'!O645="",W643&lt;&gt;"",W643&lt;&gt;"―"),X643,X643*VLOOKUP(AG643,'【参考】数式用4'!$DC$3:$DZ$106,MATCH(N643,'【参考】数式用4'!$DC$2:$DZ$2,0))),"")</f>
        <v/>
      </c>
      <c r="AD643" s="998" t="str">
        <f t="shared" si="18"/>
        <v/>
      </c>
      <c r="AE643" s="884" t="str">
        <f t="shared" si="19"/>
        <v/>
      </c>
      <c r="AF643" s="999" t="str">
        <f>IF(O643="","",'別紙様式3-2（４・５月）'!O645&amp;'別紙様式3-2（４・５月）'!P645&amp;'別紙様式3-2（４・５月）'!Q645&amp;"から"&amp;O643)</f>
        <v/>
      </c>
      <c r="AG643" s="999" t="str">
        <f>IF(OR(W643="",W643="―"),"",'別紙様式3-2（４・５月）'!O645&amp;'別紙様式3-2（４・５月）'!P645&amp;'別紙様式3-2（４・５月）'!Q645&amp;"から"&amp;W643)</f>
        <v/>
      </c>
    </row>
    <row r="644" spans="1:33" ht="24.9" customHeight="1">
      <c r="A644" s="894">
        <v>631</v>
      </c>
      <c r="B644" s="742" t="str">
        <f>IF(基本情報入力シート!C683="","",基本情報入力シート!C683)</f>
        <v/>
      </c>
      <c r="C644" s="750"/>
      <c r="D644" s="750"/>
      <c r="E644" s="750"/>
      <c r="F644" s="750"/>
      <c r="G644" s="750"/>
      <c r="H644" s="750"/>
      <c r="I644" s="761"/>
      <c r="J644" s="768" t="str">
        <f>IF(基本情報入力シート!M683="","",基本情報入力シート!M683)</f>
        <v/>
      </c>
      <c r="K644" s="768" t="str">
        <f>IF(基本情報入力シート!R683="","",基本情報入力シート!R683)</f>
        <v/>
      </c>
      <c r="L644" s="768" t="str">
        <f>IF(基本情報入力シート!W683="","",基本情報入力シート!W683)</f>
        <v/>
      </c>
      <c r="M644" s="785" t="str">
        <f>IF(基本情報入力シート!X683="","",基本情報入力シート!X683)</f>
        <v/>
      </c>
      <c r="N644" s="797" t="str">
        <f>IF(基本情報入力シート!Y683="","",基本情報入力シート!Y683)</f>
        <v/>
      </c>
      <c r="O644" s="931"/>
      <c r="P644" s="937"/>
      <c r="Q644" s="941"/>
      <c r="R644" s="948" t="str">
        <f>IFERROR(IF(OR('別紙様式3-2（４・５月）'!R646="",'別紙様式3-2（４・５月）'!Z646="ベア加算"),"",P644*VLOOKUP(N644,'【参考】数式用'!$AD$2:$AH$27,MATCH(O644,'【参考】数式用'!$K$4:$N$4,0)+1,0)),"")</f>
        <v/>
      </c>
      <c r="S644" s="951"/>
      <c r="T644" s="955"/>
      <c r="U644" s="960"/>
      <c r="V644" s="965" t="str">
        <f>IFERROR(IF(AND('別紙様式3-2（４・５月）'!O646="",O644&lt;&gt;""),P644,P644*VLOOKUP(AF644,'【参考】数式用4'!$DC$3:$DZ$106,MATCH(N644,'【参考】数式用4'!$DC$2:$DZ$2,0))),"")</f>
        <v/>
      </c>
      <c r="W644" s="972"/>
      <c r="X644" s="937"/>
      <c r="Y644" s="948" t="str">
        <f>IFERROR(IF(OR('別紙様式3-2（４・５月）'!R646="",'別紙様式3-2（４・５月）'!Z646="ベア加算"),"",X644*VLOOKUP(N644,'【参考】数式用'!$AD$2:$AH$27,MATCH(W644,'【参考】数式用'!$K$4:$N$4,0)+1,0)),"")</f>
        <v/>
      </c>
      <c r="Z644" s="948"/>
      <c r="AA644" s="951"/>
      <c r="AB644" s="955"/>
      <c r="AC644" s="996" t="str">
        <f>IFERROR(IF(AND('別紙様式3-2（４・５月）'!O646="",W644&lt;&gt;"",W644&lt;&gt;"―"),X644,X644*VLOOKUP(AG644,'【参考】数式用4'!$DC$3:$DZ$106,MATCH(N644,'【参考】数式用4'!$DC$2:$DZ$2,0))),"")</f>
        <v/>
      </c>
      <c r="AD644" s="998" t="str">
        <f t="shared" si="18"/>
        <v/>
      </c>
      <c r="AE644" s="884" t="str">
        <f t="shared" si="19"/>
        <v/>
      </c>
      <c r="AF644" s="999" t="str">
        <f>IF(O644="","",'別紙様式3-2（４・５月）'!O646&amp;'別紙様式3-2（４・５月）'!P646&amp;'別紙様式3-2（４・５月）'!Q646&amp;"から"&amp;O644)</f>
        <v/>
      </c>
      <c r="AG644" s="999" t="str">
        <f>IF(OR(W644="",W644="―"),"",'別紙様式3-2（４・５月）'!O646&amp;'別紙様式3-2（４・５月）'!P646&amp;'別紙様式3-2（４・５月）'!Q646&amp;"から"&amp;W644)</f>
        <v/>
      </c>
    </row>
    <row r="645" spans="1:33" ht="24.9" customHeight="1">
      <c r="A645" s="894">
        <v>632</v>
      </c>
      <c r="B645" s="742" t="str">
        <f>IF(基本情報入力シート!C684="","",基本情報入力シート!C684)</f>
        <v/>
      </c>
      <c r="C645" s="750"/>
      <c r="D645" s="750"/>
      <c r="E645" s="750"/>
      <c r="F645" s="750"/>
      <c r="G645" s="750"/>
      <c r="H645" s="750"/>
      <c r="I645" s="761"/>
      <c r="J645" s="768" t="str">
        <f>IF(基本情報入力シート!M684="","",基本情報入力シート!M684)</f>
        <v/>
      </c>
      <c r="K645" s="768" t="str">
        <f>IF(基本情報入力シート!R684="","",基本情報入力シート!R684)</f>
        <v/>
      </c>
      <c r="L645" s="768" t="str">
        <f>IF(基本情報入力シート!W684="","",基本情報入力シート!W684)</f>
        <v/>
      </c>
      <c r="M645" s="785" t="str">
        <f>IF(基本情報入力シート!X684="","",基本情報入力シート!X684)</f>
        <v/>
      </c>
      <c r="N645" s="797" t="str">
        <f>IF(基本情報入力シート!Y684="","",基本情報入力シート!Y684)</f>
        <v/>
      </c>
      <c r="O645" s="931"/>
      <c r="P645" s="937"/>
      <c r="Q645" s="941"/>
      <c r="R645" s="948" t="str">
        <f>IFERROR(IF(OR('別紙様式3-2（４・５月）'!R647="",'別紙様式3-2（４・５月）'!Z647="ベア加算"),"",P645*VLOOKUP(N645,'【参考】数式用'!$AD$2:$AH$27,MATCH(O645,'【参考】数式用'!$K$4:$N$4,0)+1,0)),"")</f>
        <v/>
      </c>
      <c r="S645" s="951"/>
      <c r="T645" s="955"/>
      <c r="U645" s="960"/>
      <c r="V645" s="965" t="str">
        <f>IFERROR(IF(AND('別紙様式3-2（４・５月）'!O647="",O645&lt;&gt;""),P645,P645*VLOOKUP(AF645,'【参考】数式用4'!$DC$3:$DZ$106,MATCH(N645,'【参考】数式用4'!$DC$2:$DZ$2,0))),"")</f>
        <v/>
      </c>
      <c r="W645" s="972"/>
      <c r="X645" s="937"/>
      <c r="Y645" s="948" t="str">
        <f>IFERROR(IF(OR('別紙様式3-2（４・５月）'!R647="",'別紙様式3-2（４・５月）'!Z647="ベア加算"),"",X645*VLOOKUP(N645,'【参考】数式用'!$AD$2:$AH$27,MATCH(W645,'【参考】数式用'!$K$4:$N$4,0)+1,0)),"")</f>
        <v/>
      </c>
      <c r="Z645" s="948"/>
      <c r="AA645" s="951"/>
      <c r="AB645" s="955"/>
      <c r="AC645" s="996" t="str">
        <f>IFERROR(IF(AND('別紙様式3-2（４・５月）'!O647="",W645&lt;&gt;"",W645&lt;&gt;"―"),X645,X645*VLOOKUP(AG645,'【参考】数式用4'!$DC$3:$DZ$106,MATCH(N645,'【参考】数式用4'!$DC$2:$DZ$2,0))),"")</f>
        <v/>
      </c>
      <c r="AD645" s="998" t="str">
        <f t="shared" si="18"/>
        <v/>
      </c>
      <c r="AE645" s="884" t="str">
        <f t="shared" si="19"/>
        <v/>
      </c>
      <c r="AF645" s="999" t="str">
        <f>IF(O645="","",'別紙様式3-2（４・５月）'!O647&amp;'別紙様式3-2（４・５月）'!P647&amp;'別紙様式3-2（４・５月）'!Q647&amp;"から"&amp;O645)</f>
        <v/>
      </c>
      <c r="AG645" s="999" t="str">
        <f>IF(OR(W645="",W645="―"),"",'別紙様式3-2（４・５月）'!O647&amp;'別紙様式3-2（４・５月）'!P647&amp;'別紙様式3-2（４・５月）'!Q647&amp;"から"&amp;W645)</f>
        <v/>
      </c>
    </row>
    <row r="646" spans="1:33" ht="24.9" customHeight="1">
      <c r="A646" s="894">
        <v>633</v>
      </c>
      <c r="B646" s="742" t="str">
        <f>IF(基本情報入力シート!C685="","",基本情報入力シート!C685)</f>
        <v/>
      </c>
      <c r="C646" s="750"/>
      <c r="D646" s="750"/>
      <c r="E646" s="750"/>
      <c r="F646" s="750"/>
      <c r="G646" s="750"/>
      <c r="H646" s="750"/>
      <c r="I646" s="761"/>
      <c r="J646" s="768" t="str">
        <f>IF(基本情報入力シート!M685="","",基本情報入力シート!M685)</f>
        <v/>
      </c>
      <c r="K646" s="768" t="str">
        <f>IF(基本情報入力シート!R685="","",基本情報入力シート!R685)</f>
        <v/>
      </c>
      <c r="L646" s="768" t="str">
        <f>IF(基本情報入力シート!W685="","",基本情報入力シート!W685)</f>
        <v/>
      </c>
      <c r="M646" s="785" t="str">
        <f>IF(基本情報入力シート!X685="","",基本情報入力シート!X685)</f>
        <v/>
      </c>
      <c r="N646" s="797" t="str">
        <f>IF(基本情報入力シート!Y685="","",基本情報入力シート!Y685)</f>
        <v/>
      </c>
      <c r="O646" s="931"/>
      <c r="P646" s="937"/>
      <c r="Q646" s="941"/>
      <c r="R646" s="948" t="str">
        <f>IFERROR(IF(OR('別紙様式3-2（４・５月）'!R648="",'別紙様式3-2（４・５月）'!Z648="ベア加算"),"",P646*VLOOKUP(N646,'【参考】数式用'!$AD$2:$AH$27,MATCH(O646,'【参考】数式用'!$K$4:$N$4,0)+1,0)),"")</f>
        <v/>
      </c>
      <c r="S646" s="951"/>
      <c r="T646" s="955"/>
      <c r="U646" s="960"/>
      <c r="V646" s="965" t="str">
        <f>IFERROR(IF(AND('別紙様式3-2（４・５月）'!O648="",O646&lt;&gt;""),P646,P646*VLOOKUP(AF646,'【参考】数式用4'!$DC$3:$DZ$106,MATCH(N646,'【参考】数式用4'!$DC$2:$DZ$2,0))),"")</f>
        <v/>
      </c>
      <c r="W646" s="972"/>
      <c r="X646" s="937"/>
      <c r="Y646" s="948" t="str">
        <f>IFERROR(IF(OR('別紙様式3-2（４・５月）'!R648="",'別紙様式3-2（４・５月）'!Z648="ベア加算"),"",X646*VLOOKUP(N646,'【参考】数式用'!$AD$2:$AH$27,MATCH(W646,'【参考】数式用'!$K$4:$N$4,0)+1,0)),"")</f>
        <v/>
      </c>
      <c r="Z646" s="948"/>
      <c r="AA646" s="951"/>
      <c r="AB646" s="955"/>
      <c r="AC646" s="996" t="str">
        <f>IFERROR(IF(AND('別紙様式3-2（４・５月）'!O648="",W646&lt;&gt;"",W646&lt;&gt;"―"),X646,X646*VLOOKUP(AG646,'【参考】数式用4'!$DC$3:$DZ$106,MATCH(N646,'【参考】数式用4'!$DC$2:$DZ$2,0))),"")</f>
        <v/>
      </c>
      <c r="AD646" s="998" t="str">
        <f t="shared" si="18"/>
        <v/>
      </c>
      <c r="AE646" s="884" t="str">
        <f t="shared" si="19"/>
        <v/>
      </c>
      <c r="AF646" s="999" t="str">
        <f>IF(O646="","",'別紙様式3-2（４・５月）'!O648&amp;'別紙様式3-2（４・５月）'!P648&amp;'別紙様式3-2（４・５月）'!Q648&amp;"から"&amp;O646)</f>
        <v/>
      </c>
      <c r="AG646" s="999" t="str">
        <f>IF(OR(W646="",W646="―"),"",'別紙様式3-2（４・５月）'!O648&amp;'別紙様式3-2（４・５月）'!P648&amp;'別紙様式3-2（４・５月）'!Q648&amp;"から"&amp;W646)</f>
        <v/>
      </c>
    </row>
    <row r="647" spans="1:33" ht="24.9" customHeight="1">
      <c r="A647" s="894">
        <v>634</v>
      </c>
      <c r="B647" s="742" t="str">
        <f>IF(基本情報入力シート!C686="","",基本情報入力シート!C686)</f>
        <v/>
      </c>
      <c r="C647" s="750"/>
      <c r="D647" s="750"/>
      <c r="E647" s="750"/>
      <c r="F647" s="750"/>
      <c r="G647" s="750"/>
      <c r="H647" s="750"/>
      <c r="I647" s="761"/>
      <c r="J647" s="768" t="str">
        <f>IF(基本情報入力シート!M686="","",基本情報入力シート!M686)</f>
        <v/>
      </c>
      <c r="K647" s="768" t="str">
        <f>IF(基本情報入力シート!R686="","",基本情報入力シート!R686)</f>
        <v/>
      </c>
      <c r="L647" s="768" t="str">
        <f>IF(基本情報入力シート!W686="","",基本情報入力シート!W686)</f>
        <v/>
      </c>
      <c r="M647" s="785" t="str">
        <f>IF(基本情報入力シート!X686="","",基本情報入力シート!X686)</f>
        <v/>
      </c>
      <c r="N647" s="797" t="str">
        <f>IF(基本情報入力シート!Y686="","",基本情報入力シート!Y686)</f>
        <v/>
      </c>
      <c r="O647" s="931"/>
      <c r="P647" s="937"/>
      <c r="Q647" s="941"/>
      <c r="R647" s="948" t="str">
        <f>IFERROR(IF(OR('別紙様式3-2（４・５月）'!R649="",'別紙様式3-2（４・５月）'!Z649="ベア加算"),"",P647*VLOOKUP(N647,'【参考】数式用'!$AD$2:$AH$27,MATCH(O647,'【参考】数式用'!$K$4:$N$4,0)+1,0)),"")</f>
        <v/>
      </c>
      <c r="S647" s="951"/>
      <c r="T647" s="955"/>
      <c r="U647" s="960"/>
      <c r="V647" s="965" t="str">
        <f>IFERROR(IF(AND('別紙様式3-2（４・５月）'!O649="",O647&lt;&gt;""),P647,P647*VLOOKUP(AF647,'【参考】数式用4'!$DC$3:$DZ$106,MATCH(N647,'【参考】数式用4'!$DC$2:$DZ$2,0))),"")</f>
        <v/>
      </c>
      <c r="W647" s="972"/>
      <c r="X647" s="937"/>
      <c r="Y647" s="948" t="str">
        <f>IFERROR(IF(OR('別紙様式3-2（４・５月）'!R649="",'別紙様式3-2（４・５月）'!Z649="ベア加算"),"",X647*VLOOKUP(N647,'【参考】数式用'!$AD$2:$AH$27,MATCH(W647,'【参考】数式用'!$K$4:$N$4,0)+1,0)),"")</f>
        <v/>
      </c>
      <c r="Z647" s="948"/>
      <c r="AA647" s="951"/>
      <c r="AB647" s="955"/>
      <c r="AC647" s="996" t="str">
        <f>IFERROR(IF(AND('別紙様式3-2（４・５月）'!O649="",W647&lt;&gt;"",W647&lt;&gt;"―"),X647,X647*VLOOKUP(AG647,'【参考】数式用4'!$DC$3:$DZ$106,MATCH(N647,'【参考】数式用4'!$DC$2:$DZ$2,0))),"")</f>
        <v/>
      </c>
      <c r="AD647" s="998" t="str">
        <f t="shared" si="18"/>
        <v/>
      </c>
      <c r="AE647" s="884" t="str">
        <f t="shared" si="19"/>
        <v/>
      </c>
      <c r="AF647" s="999" t="str">
        <f>IF(O647="","",'別紙様式3-2（４・５月）'!O649&amp;'別紙様式3-2（４・５月）'!P649&amp;'別紙様式3-2（４・５月）'!Q649&amp;"から"&amp;O647)</f>
        <v/>
      </c>
      <c r="AG647" s="999" t="str">
        <f>IF(OR(W647="",W647="―"),"",'別紙様式3-2（４・５月）'!O649&amp;'別紙様式3-2（４・５月）'!P649&amp;'別紙様式3-2（４・５月）'!Q649&amp;"から"&amp;W647)</f>
        <v/>
      </c>
    </row>
    <row r="648" spans="1:33" ht="24.9" customHeight="1">
      <c r="A648" s="894">
        <v>635</v>
      </c>
      <c r="B648" s="742" t="str">
        <f>IF(基本情報入力シート!C687="","",基本情報入力シート!C687)</f>
        <v/>
      </c>
      <c r="C648" s="750"/>
      <c r="D648" s="750"/>
      <c r="E648" s="750"/>
      <c r="F648" s="750"/>
      <c r="G648" s="750"/>
      <c r="H648" s="750"/>
      <c r="I648" s="761"/>
      <c r="J648" s="768" t="str">
        <f>IF(基本情報入力シート!M687="","",基本情報入力シート!M687)</f>
        <v/>
      </c>
      <c r="K648" s="768" t="str">
        <f>IF(基本情報入力シート!R687="","",基本情報入力シート!R687)</f>
        <v/>
      </c>
      <c r="L648" s="768" t="str">
        <f>IF(基本情報入力シート!W687="","",基本情報入力シート!W687)</f>
        <v/>
      </c>
      <c r="M648" s="785" t="str">
        <f>IF(基本情報入力シート!X687="","",基本情報入力シート!X687)</f>
        <v/>
      </c>
      <c r="N648" s="797" t="str">
        <f>IF(基本情報入力シート!Y687="","",基本情報入力シート!Y687)</f>
        <v/>
      </c>
      <c r="O648" s="931"/>
      <c r="P648" s="937"/>
      <c r="Q648" s="941"/>
      <c r="R648" s="948" t="str">
        <f>IFERROR(IF(OR('別紙様式3-2（４・５月）'!R650="",'別紙様式3-2（４・５月）'!Z650="ベア加算"),"",P648*VLOOKUP(N648,'【参考】数式用'!$AD$2:$AH$27,MATCH(O648,'【参考】数式用'!$K$4:$N$4,0)+1,0)),"")</f>
        <v/>
      </c>
      <c r="S648" s="951"/>
      <c r="T648" s="955"/>
      <c r="U648" s="960"/>
      <c r="V648" s="965" t="str">
        <f>IFERROR(IF(AND('別紙様式3-2（４・５月）'!O650="",O648&lt;&gt;""),P648,P648*VLOOKUP(AF648,'【参考】数式用4'!$DC$3:$DZ$106,MATCH(N648,'【参考】数式用4'!$DC$2:$DZ$2,0))),"")</f>
        <v/>
      </c>
      <c r="W648" s="972"/>
      <c r="X648" s="937"/>
      <c r="Y648" s="948" t="str">
        <f>IFERROR(IF(OR('別紙様式3-2（４・５月）'!R650="",'別紙様式3-2（４・５月）'!Z650="ベア加算"),"",X648*VLOOKUP(N648,'【参考】数式用'!$AD$2:$AH$27,MATCH(W648,'【参考】数式用'!$K$4:$N$4,0)+1,0)),"")</f>
        <v/>
      </c>
      <c r="Z648" s="948"/>
      <c r="AA648" s="951"/>
      <c r="AB648" s="955"/>
      <c r="AC648" s="996" t="str">
        <f>IFERROR(IF(AND('別紙様式3-2（４・５月）'!O650="",W648&lt;&gt;"",W648&lt;&gt;"―"),X648,X648*VLOOKUP(AG648,'【参考】数式用4'!$DC$3:$DZ$106,MATCH(N648,'【参考】数式用4'!$DC$2:$DZ$2,0))),"")</f>
        <v/>
      </c>
      <c r="AD648" s="998" t="str">
        <f t="shared" si="18"/>
        <v/>
      </c>
      <c r="AE648" s="884" t="str">
        <f t="shared" si="19"/>
        <v/>
      </c>
      <c r="AF648" s="999" t="str">
        <f>IF(O648="","",'別紙様式3-2（４・５月）'!O650&amp;'別紙様式3-2（４・５月）'!P650&amp;'別紙様式3-2（４・５月）'!Q650&amp;"から"&amp;O648)</f>
        <v/>
      </c>
      <c r="AG648" s="999" t="str">
        <f>IF(OR(W648="",W648="―"),"",'別紙様式3-2（４・５月）'!O650&amp;'別紙様式3-2（４・５月）'!P650&amp;'別紙様式3-2（４・５月）'!Q650&amp;"から"&amp;W648)</f>
        <v/>
      </c>
    </row>
    <row r="649" spans="1:33" ht="24.9" customHeight="1">
      <c r="A649" s="894">
        <v>636</v>
      </c>
      <c r="B649" s="742" t="str">
        <f>IF(基本情報入力シート!C688="","",基本情報入力シート!C688)</f>
        <v/>
      </c>
      <c r="C649" s="750"/>
      <c r="D649" s="750"/>
      <c r="E649" s="750"/>
      <c r="F649" s="750"/>
      <c r="G649" s="750"/>
      <c r="H649" s="750"/>
      <c r="I649" s="761"/>
      <c r="J649" s="768" t="str">
        <f>IF(基本情報入力シート!M688="","",基本情報入力シート!M688)</f>
        <v/>
      </c>
      <c r="K649" s="768" t="str">
        <f>IF(基本情報入力シート!R688="","",基本情報入力シート!R688)</f>
        <v/>
      </c>
      <c r="L649" s="768" t="str">
        <f>IF(基本情報入力シート!W688="","",基本情報入力シート!W688)</f>
        <v/>
      </c>
      <c r="M649" s="785" t="str">
        <f>IF(基本情報入力シート!X688="","",基本情報入力シート!X688)</f>
        <v/>
      </c>
      <c r="N649" s="797" t="str">
        <f>IF(基本情報入力シート!Y688="","",基本情報入力シート!Y688)</f>
        <v/>
      </c>
      <c r="O649" s="931"/>
      <c r="P649" s="937"/>
      <c r="Q649" s="941"/>
      <c r="R649" s="948" t="str">
        <f>IFERROR(IF(OR('別紙様式3-2（４・５月）'!R651="",'別紙様式3-2（４・５月）'!Z651="ベア加算"),"",P649*VLOOKUP(N649,'【参考】数式用'!$AD$2:$AH$27,MATCH(O649,'【参考】数式用'!$K$4:$N$4,0)+1,0)),"")</f>
        <v/>
      </c>
      <c r="S649" s="951"/>
      <c r="T649" s="955"/>
      <c r="U649" s="960"/>
      <c r="V649" s="965" t="str">
        <f>IFERROR(IF(AND('別紙様式3-2（４・５月）'!O651="",O649&lt;&gt;""),P649,P649*VLOOKUP(AF649,'【参考】数式用4'!$DC$3:$DZ$106,MATCH(N649,'【参考】数式用4'!$DC$2:$DZ$2,0))),"")</f>
        <v/>
      </c>
      <c r="W649" s="972"/>
      <c r="X649" s="937"/>
      <c r="Y649" s="948" t="str">
        <f>IFERROR(IF(OR('別紙様式3-2（４・５月）'!R651="",'別紙様式3-2（４・５月）'!Z651="ベア加算"),"",X649*VLOOKUP(N649,'【参考】数式用'!$AD$2:$AH$27,MATCH(W649,'【参考】数式用'!$K$4:$N$4,0)+1,0)),"")</f>
        <v/>
      </c>
      <c r="Z649" s="948"/>
      <c r="AA649" s="951"/>
      <c r="AB649" s="955"/>
      <c r="AC649" s="996" t="str">
        <f>IFERROR(IF(AND('別紙様式3-2（４・５月）'!O651="",W649&lt;&gt;"",W649&lt;&gt;"―"),X649,X649*VLOOKUP(AG649,'【参考】数式用4'!$DC$3:$DZ$106,MATCH(N649,'【参考】数式用4'!$DC$2:$DZ$2,0))),"")</f>
        <v/>
      </c>
      <c r="AD649" s="998" t="str">
        <f t="shared" si="18"/>
        <v/>
      </c>
      <c r="AE649" s="884" t="str">
        <f t="shared" si="19"/>
        <v/>
      </c>
      <c r="AF649" s="999" t="str">
        <f>IF(O649="","",'別紙様式3-2（４・５月）'!O651&amp;'別紙様式3-2（４・５月）'!P651&amp;'別紙様式3-2（４・５月）'!Q651&amp;"から"&amp;O649)</f>
        <v/>
      </c>
      <c r="AG649" s="999" t="str">
        <f>IF(OR(W649="",W649="―"),"",'別紙様式3-2（４・５月）'!O651&amp;'別紙様式3-2（４・５月）'!P651&amp;'別紙様式3-2（４・５月）'!Q651&amp;"から"&amp;W649)</f>
        <v/>
      </c>
    </row>
    <row r="650" spans="1:33" ht="24.9" customHeight="1">
      <c r="A650" s="894">
        <v>637</v>
      </c>
      <c r="B650" s="742" t="str">
        <f>IF(基本情報入力シート!C689="","",基本情報入力シート!C689)</f>
        <v/>
      </c>
      <c r="C650" s="750"/>
      <c r="D650" s="750"/>
      <c r="E650" s="750"/>
      <c r="F650" s="750"/>
      <c r="G650" s="750"/>
      <c r="H650" s="750"/>
      <c r="I650" s="761"/>
      <c r="J650" s="768" t="str">
        <f>IF(基本情報入力シート!M689="","",基本情報入力シート!M689)</f>
        <v/>
      </c>
      <c r="K650" s="768" t="str">
        <f>IF(基本情報入力シート!R689="","",基本情報入力シート!R689)</f>
        <v/>
      </c>
      <c r="L650" s="768" t="str">
        <f>IF(基本情報入力シート!W689="","",基本情報入力シート!W689)</f>
        <v/>
      </c>
      <c r="M650" s="785" t="str">
        <f>IF(基本情報入力シート!X689="","",基本情報入力シート!X689)</f>
        <v/>
      </c>
      <c r="N650" s="797" t="str">
        <f>IF(基本情報入力シート!Y689="","",基本情報入力シート!Y689)</f>
        <v/>
      </c>
      <c r="O650" s="931"/>
      <c r="P650" s="937"/>
      <c r="Q650" s="941"/>
      <c r="R650" s="948" t="str">
        <f>IFERROR(IF(OR('別紙様式3-2（４・５月）'!R652="",'別紙様式3-2（４・５月）'!Z652="ベア加算"),"",P650*VLOOKUP(N650,'【参考】数式用'!$AD$2:$AH$27,MATCH(O650,'【参考】数式用'!$K$4:$N$4,0)+1,0)),"")</f>
        <v/>
      </c>
      <c r="S650" s="951"/>
      <c r="T650" s="955"/>
      <c r="U650" s="960"/>
      <c r="V650" s="965" t="str">
        <f>IFERROR(IF(AND('別紙様式3-2（４・５月）'!O652="",O650&lt;&gt;""),P650,P650*VLOOKUP(AF650,'【参考】数式用4'!$DC$3:$DZ$106,MATCH(N650,'【参考】数式用4'!$DC$2:$DZ$2,0))),"")</f>
        <v/>
      </c>
      <c r="W650" s="972"/>
      <c r="X650" s="937"/>
      <c r="Y650" s="948" t="str">
        <f>IFERROR(IF(OR('別紙様式3-2（４・５月）'!R652="",'別紙様式3-2（４・５月）'!Z652="ベア加算"),"",X650*VLOOKUP(N650,'【参考】数式用'!$AD$2:$AH$27,MATCH(W650,'【参考】数式用'!$K$4:$N$4,0)+1,0)),"")</f>
        <v/>
      </c>
      <c r="Z650" s="948"/>
      <c r="AA650" s="951"/>
      <c r="AB650" s="955"/>
      <c r="AC650" s="996" t="str">
        <f>IFERROR(IF(AND('別紙様式3-2（４・５月）'!O652="",W650&lt;&gt;"",W650&lt;&gt;"―"),X650,X650*VLOOKUP(AG650,'【参考】数式用4'!$DC$3:$DZ$106,MATCH(N650,'【参考】数式用4'!$DC$2:$DZ$2,0))),"")</f>
        <v/>
      </c>
      <c r="AD650" s="998" t="str">
        <f t="shared" si="18"/>
        <v/>
      </c>
      <c r="AE650" s="884" t="str">
        <f t="shared" si="19"/>
        <v/>
      </c>
      <c r="AF650" s="999" t="str">
        <f>IF(O650="","",'別紙様式3-2（４・５月）'!O652&amp;'別紙様式3-2（４・５月）'!P652&amp;'別紙様式3-2（４・５月）'!Q652&amp;"から"&amp;O650)</f>
        <v/>
      </c>
      <c r="AG650" s="999" t="str">
        <f>IF(OR(W650="",W650="―"),"",'別紙様式3-2（４・５月）'!O652&amp;'別紙様式3-2（４・５月）'!P652&amp;'別紙様式3-2（４・５月）'!Q652&amp;"から"&amp;W650)</f>
        <v/>
      </c>
    </row>
    <row r="651" spans="1:33" ht="24.9" customHeight="1">
      <c r="A651" s="894">
        <v>638</v>
      </c>
      <c r="B651" s="742" t="str">
        <f>IF(基本情報入力シート!C690="","",基本情報入力シート!C690)</f>
        <v/>
      </c>
      <c r="C651" s="750"/>
      <c r="D651" s="750"/>
      <c r="E651" s="750"/>
      <c r="F651" s="750"/>
      <c r="G651" s="750"/>
      <c r="H651" s="750"/>
      <c r="I651" s="761"/>
      <c r="J651" s="768" t="str">
        <f>IF(基本情報入力シート!M690="","",基本情報入力シート!M690)</f>
        <v/>
      </c>
      <c r="K651" s="768" t="str">
        <f>IF(基本情報入力シート!R690="","",基本情報入力シート!R690)</f>
        <v/>
      </c>
      <c r="L651" s="768" t="str">
        <f>IF(基本情報入力シート!W690="","",基本情報入力シート!W690)</f>
        <v/>
      </c>
      <c r="M651" s="785" t="str">
        <f>IF(基本情報入力シート!X690="","",基本情報入力シート!X690)</f>
        <v/>
      </c>
      <c r="N651" s="797" t="str">
        <f>IF(基本情報入力シート!Y690="","",基本情報入力シート!Y690)</f>
        <v/>
      </c>
      <c r="O651" s="931"/>
      <c r="P651" s="937"/>
      <c r="Q651" s="941"/>
      <c r="R651" s="948" t="str">
        <f>IFERROR(IF(OR('別紙様式3-2（４・５月）'!R653="",'別紙様式3-2（４・５月）'!Z653="ベア加算"),"",P651*VLOOKUP(N651,'【参考】数式用'!$AD$2:$AH$27,MATCH(O651,'【参考】数式用'!$K$4:$N$4,0)+1,0)),"")</f>
        <v/>
      </c>
      <c r="S651" s="951"/>
      <c r="T651" s="955"/>
      <c r="U651" s="960"/>
      <c r="V651" s="965" t="str">
        <f>IFERROR(IF(AND('別紙様式3-2（４・５月）'!O653="",O651&lt;&gt;""),P651,P651*VLOOKUP(AF651,'【参考】数式用4'!$DC$3:$DZ$106,MATCH(N651,'【参考】数式用4'!$DC$2:$DZ$2,0))),"")</f>
        <v/>
      </c>
      <c r="W651" s="972"/>
      <c r="X651" s="937"/>
      <c r="Y651" s="948" t="str">
        <f>IFERROR(IF(OR('別紙様式3-2（４・５月）'!R653="",'別紙様式3-2（４・５月）'!Z653="ベア加算"),"",X651*VLOOKUP(N651,'【参考】数式用'!$AD$2:$AH$27,MATCH(W651,'【参考】数式用'!$K$4:$N$4,0)+1,0)),"")</f>
        <v/>
      </c>
      <c r="Z651" s="948"/>
      <c r="AA651" s="951"/>
      <c r="AB651" s="955"/>
      <c r="AC651" s="996" t="str">
        <f>IFERROR(IF(AND('別紙様式3-2（４・５月）'!O653="",W651&lt;&gt;"",W651&lt;&gt;"―"),X651,X651*VLOOKUP(AG651,'【参考】数式用4'!$DC$3:$DZ$106,MATCH(N651,'【参考】数式用4'!$DC$2:$DZ$2,0))),"")</f>
        <v/>
      </c>
      <c r="AD651" s="998" t="str">
        <f t="shared" si="18"/>
        <v/>
      </c>
      <c r="AE651" s="884" t="str">
        <f t="shared" si="19"/>
        <v/>
      </c>
      <c r="AF651" s="999" t="str">
        <f>IF(O651="","",'別紙様式3-2（４・５月）'!O653&amp;'別紙様式3-2（４・５月）'!P653&amp;'別紙様式3-2（４・５月）'!Q653&amp;"から"&amp;O651)</f>
        <v/>
      </c>
      <c r="AG651" s="999" t="str">
        <f>IF(OR(W651="",W651="―"),"",'別紙様式3-2（４・５月）'!O653&amp;'別紙様式3-2（４・５月）'!P653&amp;'別紙様式3-2（４・５月）'!Q653&amp;"から"&amp;W651)</f>
        <v/>
      </c>
    </row>
    <row r="652" spans="1:33" ht="24.9" customHeight="1">
      <c r="A652" s="894">
        <v>639</v>
      </c>
      <c r="B652" s="742" t="str">
        <f>IF(基本情報入力シート!C691="","",基本情報入力シート!C691)</f>
        <v/>
      </c>
      <c r="C652" s="750"/>
      <c r="D652" s="750"/>
      <c r="E652" s="750"/>
      <c r="F652" s="750"/>
      <c r="G652" s="750"/>
      <c r="H652" s="750"/>
      <c r="I652" s="761"/>
      <c r="J652" s="768" t="str">
        <f>IF(基本情報入力シート!M691="","",基本情報入力シート!M691)</f>
        <v/>
      </c>
      <c r="K652" s="768" t="str">
        <f>IF(基本情報入力シート!R691="","",基本情報入力シート!R691)</f>
        <v/>
      </c>
      <c r="L652" s="768" t="str">
        <f>IF(基本情報入力シート!W691="","",基本情報入力シート!W691)</f>
        <v/>
      </c>
      <c r="M652" s="785" t="str">
        <f>IF(基本情報入力シート!X691="","",基本情報入力シート!X691)</f>
        <v/>
      </c>
      <c r="N652" s="797" t="str">
        <f>IF(基本情報入力シート!Y691="","",基本情報入力シート!Y691)</f>
        <v/>
      </c>
      <c r="O652" s="931"/>
      <c r="P652" s="937"/>
      <c r="Q652" s="941"/>
      <c r="R652" s="948" t="str">
        <f>IFERROR(IF(OR('別紙様式3-2（４・５月）'!R654="",'別紙様式3-2（４・５月）'!Z654="ベア加算"),"",P652*VLOOKUP(N652,'【参考】数式用'!$AD$2:$AH$27,MATCH(O652,'【参考】数式用'!$K$4:$N$4,0)+1,0)),"")</f>
        <v/>
      </c>
      <c r="S652" s="951"/>
      <c r="T652" s="955"/>
      <c r="U652" s="960"/>
      <c r="V652" s="965" t="str">
        <f>IFERROR(IF(AND('別紙様式3-2（４・５月）'!O654="",O652&lt;&gt;""),P652,P652*VLOOKUP(AF652,'【参考】数式用4'!$DC$3:$DZ$106,MATCH(N652,'【参考】数式用4'!$DC$2:$DZ$2,0))),"")</f>
        <v/>
      </c>
      <c r="W652" s="972"/>
      <c r="X652" s="937"/>
      <c r="Y652" s="948" t="str">
        <f>IFERROR(IF(OR('別紙様式3-2（４・５月）'!R654="",'別紙様式3-2（４・５月）'!Z654="ベア加算"),"",X652*VLOOKUP(N652,'【参考】数式用'!$AD$2:$AH$27,MATCH(W652,'【参考】数式用'!$K$4:$N$4,0)+1,0)),"")</f>
        <v/>
      </c>
      <c r="Z652" s="948"/>
      <c r="AA652" s="951"/>
      <c r="AB652" s="955"/>
      <c r="AC652" s="996" t="str">
        <f>IFERROR(IF(AND('別紙様式3-2（４・５月）'!O654="",W652&lt;&gt;"",W652&lt;&gt;"―"),X652,X652*VLOOKUP(AG652,'【参考】数式用4'!$DC$3:$DZ$106,MATCH(N652,'【参考】数式用4'!$DC$2:$DZ$2,0))),"")</f>
        <v/>
      </c>
      <c r="AD652" s="998" t="str">
        <f t="shared" si="18"/>
        <v/>
      </c>
      <c r="AE652" s="884" t="str">
        <f t="shared" si="19"/>
        <v/>
      </c>
      <c r="AF652" s="999" t="str">
        <f>IF(O652="","",'別紙様式3-2（４・５月）'!O654&amp;'別紙様式3-2（４・５月）'!P654&amp;'別紙様式3-2（４・５月）'!Q654&amp;"から"&amp;O652)</f>
        <v/>
      </c>
      <c r="AG652" s="999" t="str">
        <f>IF(OR(W652="",W652="―"),"",'別紙様式3-2（４・５月）'!O654&amp;'別紙様式3-2（４・５月）'!P654&amp;'別紙様式3-2（４・５月）'!Q654&amp;"から"&amp;W652)</f>
        <v/>
      </c>
    </row>
    <row r="653" spans="1:33" ht="24.9" customHeight="1">
      <c r="A653" s="894">
        <v>640</v>
      </c>
      <c r="B653" s="742" t="str">
        <f>IF(基本情報入力シート!C692="","",基本情報入力シート!C692)</f>
        <v/>
      </c>
      <c r="C653" s="750"/>
      <c r="D653" s="750"/>
      <c r="E653" s="750"/>
      <c r="F653" s="750"/>
      <c r="G653" s="750"/>
      <c r="H653" s="750"/>
      <c r="I653" s="761"/>
      <c r="J653" s="768" t="str">
        <f>IF(基本情報入力シート!M692="","",基本情報入力シート!M692)</f>
        <v/>
      </c>
      <c r="K653" s="768" t="str">
        <f>IF(基本情報入力シート!R692="","",基本情報入力シート!R692)</f>
        <v/>
      </c>
      <c r="L653" s="768" t="str">
        <f>IF(基本情報入力シート!W692="","",基本情報入力シート!W692)</f>
        <v/>
      </c>
      <c r="M653" s="785" t="str">
        <f>IF(基本情報入力シート!X692="","",基本情報入力シート!X692)</f>
        <v/>
      </c>
      <c r="N653" s="797" t="str">
        <f>IF(基本情報入力シート!Y692="","",基本情報入力シート!Y692)</f>
        <v/>
      </c>
      <c r="O653" s="931"/>
      <c r="P653" s="937"/>
      <c r="Q653" s="941"/>
      <c r="R653" s="948" t="str">
        <f>IFERROR(IF(OR('別紙様式3-2（４・５月）'!R655="",'別紙様式3-2（４・５月）'!Z655="ベア加算"),"",P653*VLOOKUP(N653,'【参考】数式用'!$AD$2:$AH$27,MATCH(O653,'【参考】数式用'!$K$4:$N$4,0)+1,0)),"")</f>
        <v/>
      </c>
      <c r="S653" s="951"/>
      <c r="T653" s="955"/>
      <c r="U653" s="960"/>
      <c r="V653" s="965" t="str">
        <f>IFERROR(IF(AND('別紙様式3-2（４・５月）'!O655="",O653&lt;&gt;""),P653,P653*VLOOKUP(AF653,'【参考】数式用4'!$DC$3:$DZ$106,MATCH(N653,'【参考】数式用4'!$DC$2:$DZ$2,0))),"")</f>
        <v/>
      </c>
      <c r="W653" s="972"/>
      <c r="X653" s="937"/>
      <c r="Y653" s="948" t="str">
        <f>IFERROR(IF(OR('別紙様式3-2（４・５月）'!R655="",'別紙様式3-2（４・５月）'!Z655="ベア加算"),"",X653*VLOOKUP(N653,'【参考】数式用'!$AD$2:$AH$27,MATCH(W653,'【参考】数式用'!$K$4:$N$4,0)+1,0)),"")</f>
        <v/>
      </c>
      <c r="Z653" s="948"/>
      <c r="AA653" s="951"/>
      <c r="AB653" s="955"/>
      <c r="AC653" s="996" t="str">
        <f>IFERROR(IF(AND('別紙様式3-2（４・５月）'!O655="",W653&lt;&gt;"",W653&lt;&gt;"―"),X653,X653*VLOOKUP(AG653,'【参考】数式用4'!$DC$3:$DZ$106,MATCH(N653,'【参考】数式用4'!$DC$2:$DZ$2,0))),"")</f>
        <v/>
      </c>
      <c r="AD653" s="998" t="str">
        <f t="shared" si="18"/>
        <v/>
      </c>
      <c r="AE653" s="884" t="str">
        <f t="shared" si="19"/>
        <v/>
      </c>
      <c r="AF653" s="999" t="str">
        <f>IF(O653="","",'別紙様式3-2（４・５月）'!O655&amp;'別紙様式3-2（４・５月）'!P655&amp;'別紙様式3-2（４・５月）'!Q655&amp;"から"&amp;O653)</f>
        <v/>
      </c>
      <c r="AG653" s="999" t="str">
        <f>IF(OR(W653="",W653="―"),"",'別紙様式3-2（４・５月）'!O655&amp;'別紙様式3-2（４・５月）'!P655&amp;'別紙様式3-2（４・５月）'!Q655&amp;"から"&amp;W653)</f>
        <v/>
      </c>
    </row>
    <row r="654" spans="1:33" ht="24.9" customHeight="1">
      <c r="A654" s="894">
        <v>641</v>
      </c>
      <c r="B654" s="742" t="str">
        <f>IF(基本情報入力シート!C693="","",基本情報入力シート!C693)</f>
        <v/>
      </c>
      <c r="C654" s="750"/>
      <c r="D654" s="750"/>
      <c r="E654" s="750"/>
      <c r="F654" s="750"/>
      <c r="G654" s="750"/>
      <c r="H654" s="750"/>
      <c r="I654" s="761"/>
      <c r="J654" s="768" t="str">
        <f>IF(基本情報入力シート!M693="","",基本情報入力シート!M693)</f>
        <v/>
      </c>
      <c r="K654" s="768" t="str">
        <f>IF(基本情報入力シート!R693="","",基本情報入力シート!R693)</f>
        <v/>
      </c>
      <c r="L654" s="768" t="str">
        <f>IF(基本情報入力シート!W693="","",基本情報入力シート!W693)</f>
        <v/>
      </c>
      <c r="M654" s="785" t="str">
        <f>IF(基本情報入力シート!X693="","",基本情報入力シート!X693)</f>
        <v/>
      </c>
      <c r="N654" s="797" t="str">
        <f>IF(基本情報入力シート!Y693="","",基本情報入力シート!Y693)</f>
        <v/>
      </c>
      <c r="O654" s="931"/>
      <c r="P654" s="937"/>
      <c r="Q654" s="941"/>
      <c r="R654" s="948" t="str">
        <f>IFERROR(IF(OR('別紙様式3-2（４・５月）'!R656="",'別紙様式3-2（４・５月）'!Z656="ベア加算"),"",P654*VLOOKUP(N654,'【参考】数式用'!$AD$2:$AH$27,MATCH(O654,'【参考】数式用'!$K$4:$N$4,0)+1,0)),"")</f>
        <v/>
      </c>
      <c r="S654" s="951"/>
      <c r="T654" s="955"/>
      <c r="U654" s="960"/>
      <c r="V654" s="965" t="str">
        <f>IFERROR(IF(AND('別紙様式3-2（４・５月）'!O656="",O654&lt;&gt;""),P654,P654*VLOOKUP(AF654,'【参考】数式用4'!$DC$3:$DZ$106,MATCH(N654,'【参考】数式用4'!$DC$2:$DZ$2,0))),"")</f>
        <v/>
      </c>
      <c r="W654" s="972"/>
      <c r="X654" s="937"/>
      <c r="Y654" s="948" t="str">
        <f>IFERROR(IF(OR('別紙様式3-2（４・５月）'!R656="",'別紙様式3-2（４・５月）'!Z656="ベア加算"),"",X654*VLOOKUP(N654,'【参考】数式用'!$AD$2:$AH$27,MATCH(W654,'【参考】数式用'!$K$4:$N$4,0)+1,0)),"")</f>
        <v/>
      </c>
      <c r="Z654" s="948"/>
      <c r="AA654" s="951"/>
      <c r="AB654" s="955"/>
      <c r="AC654" s="996" t="str">
        <f>IFERROR(IF(AND('別紙様式3-2（４・５月）'!O656="",W654&lt;&gt;"",W654&lt;&gt;"―"),X654,X654*VLOOKUP(AG654,'【参考】数式用4'!$DC$3:$DZ$106,MATCH(N654,'【参考】数式用4'!$DC$2:$DZ$2,0))),"")</f>
        <v/>
      </c>
      <c r="AD654" s="998" t="str">
        <f t="shared" ref="AD654:AD717" si="20">IF(OR(O654="新加算Ⅰ",O654="新加算Ⅱ",O654="新加算Ⅴ（１）",O654="新加算Ⅴ（２）",O654="新加算Ⅴ（３）",O654="新加算Ⅴ（４）",O654="新加算Ⅴ（５）",O654="新加算Ⅴ（６）",O654="新加算Ⅴ（７）",O654="新加算Ⅴ（９）",O654="新加算Ⅴ（10）",O654="新加算Ⅴ（12）"),IF(AND(N654&lt;&gt;"訪問型サービス（総合事業）",N654&lt;&gt;"通所型サービス（総合事業）",N654&lt;&gt;"（介護予防）短期入所生活介護",N654&lt;&gt;"（介護予防）短期入所療養介護（老健）",N654&lt;&gt;"（介護予防）短期入所療養介護 （病院等（老健以外）)",N654&lt;&gt;"（介護予防）短期入所療養介護（医療院）"),1,""),"")</f>
        <v/>
      </c>
      <c r="AE654" s="884" t="str">
        <f t="shared" ref="AE654:AE717" si="21">IF(OR(W654="新加算Ⅰ",W654="新加算Ⅱ"),IF(AND(N654&lt;&gt;"訪問型サービス（総合事業）",N654&lt;&gt;"通所型サービス（総合事業）",N654&lt;&gt;"（介護予防）短期入所生活介護",N654&lt;&gt;"（介護予防）短期入所療養介護（老健）",N654&lt;&gt;"（介護予防）短期入所療養介護 （病院等（老健以外）)",N654&lt;&gt;"（介護予防）短期入所療養介護（医療院）"),1,""),"")</f>
        <v/>
      </c>
      <c r="AF654" s="999" t="str">
        <f>IF(O654="","",'別紙様式3-2（４・５月）'!O656&amp;'別紙様式3-2（４・５月）'!P656&amp;'別紙様式3-2（４・５月）'!Q656&amp;"から"&amp;O654)</f>
        <v/>
      </c>
      <c r="AG654" s="999" t="str">
        <f>IF(OR(W654="",W654="―"),"",'別紙様式3-2（４・５月）'!O656&amp;'別紙様式3-2（４・５月）'!P656&amp;'別紙様式3-2（４・５月）'!Q656&amp;"から"&amp;W654)</f>
        <v/>
      </c>
    </row>
    <row r="655" spans="1:33" ht="24.9" customHeight="1">
      <c r="A655" s="894">
        <v>642</v>
      </c>
      <c r="B655" s="742" t="str">
        <f>IF(基本情報入力シート!C694="","",基本情報入力シート!C694)</f>
        <v/>
      </c>
      <c r="C655" s="750"/>
      <c r="D655" s="750"/>
      <c r="E655" s="750"/>
      <c r="F655" s="750"/>
      <c r="G655" s="750"/>
      <c r="H655" s="750"/>
      <c r="I655" s="761"/>
      <c r="J655" s="768" t="str">
        <f>IF(基本情報入力シート!M694="","",基本情報入力シート!M694)</f>
        <v/>
      </c>
      <c r="K655" s="768" t="str">
        <f>IF(基本情報入力シート!R694="","",基本情報入力シート!R694)</f>
        <v/>
      </c>
      <c r="L655" s="768" t="str">
        <f>IF(基本情報入力シート!W694="","",基本情報入力シート!W694)</f>
        <v/>
      </c>
      <c r="M655" s="785" t="str">
        <f>IF(基本情報入力シート!X694="","",基本情報入力シート!X694)</f>
        <v/>
      </c>
      <c r="N655" s="797" t="str">
        <f>IF(基本情報入力シート!Y694="","",基本情報入力シート!Y694)</f>
        <v/>
      </c>
      <c r="O655" s="931"/>
      <c r="P655" s="937"/>
      <c r="Q655" s="941"/>
      <c r="R655" s="948" t="str">
        <f>IFERROR(IF(OR('別紙様式3-2（４・５月）'!R657="",'別紙様式3-2（４・５月）'!Z657="ベア加算"),"",P655*VLOOKUP(N655,'【参考】数式用'!$AD$2:$AH$27,MATCH(O655,'【参考】数式用'!$K$4:$N$4,0)+1,0)),"")</f>
        <v/>
      </c>
      <c r="S655" s="951"/>
      <c r="T655" s="955"/>
      <c r="U655" s="960"/>
      <c r="V655" s="965" t="str">
        <f>IFERROR(IF(AND('別紙様式3-2（４・５月）'!O657="",O655&lt;&gt;""),P655,P655*VLOOKUP(AF655,'【参考】数式用4'!$DC$3:$DZ$106,MATCH(N655,'【参考】数式用4'!$DC$2:$DZ$2,0))),"")</f>
        <v/>
      </c>
      <c r="W655" s="972"/>
      <c r="X655" s="937"/>
      <c r="Y655" s="948" t="str">
        <f>IFERROR(IF(OR('別紙様式3-2（４・５月）'!R657="",'別紙様式3-2（４・５月）'!Z657="ベア加算"),"",X655*VLOOKUP(N655,'【参考】数式用'!$AD$2:$AH$27,MATCH(W655,'【参考】数式用'!$K$4:$N$4,0)+1,0)),"")</f>
        <v/>
      </c>
      <c r="Z655" s="948"/>
      <c r="AA655" s="951"/>
      <c r="AB655" s="955"/>
      <c r="AC655" s="996" t="str">
        <f>IFERROR(IF(AND('別紙様式3-2（４・５月）'!O657="",W655&lt;&gt;"",W655&lt;&gt;"―"),X655,X655*VLOOKUP(AG655,'【参考】数式用4'!$DC$3:$DZ$106,MATCH(N655,'【参考】数式用4'!$DC$2:$DZ$2,0))),"")</f>
        <v/>
      </c>
      <c r="AD655" s="998" t="str">
        <f t="shared" si="20"/>
        <v/>
      </c>
      <c r="AE655" s="884" t="str">
        <f t="shared" si="21"/>
        <v/>
      </c>
      <c r="AF655" s="999" t="str">
        <f>IF(O655="","",'別紙様式3-2（４・５月）'!O657&amp;'別紙様式3-2（４・５月）'!P657&amp;'別紙様式3-2（４・５月）'!Q657&amp;"から"&amp;O655)</f>
        <v/>
      </c>
      <c r="AG655" s="999" t="str">
        <f>IF(OR(W655="",W655="―"),"",'別紙様式3-2（４・５月）'!O657&amp;'別紙様式3-2（４・５月）'!P657&amp;'別紙様式3-2（４・５月）'!Q657&amp;"から"&amp;W655)</f>
        <v/>
      </c>
    </row>
    <row r="656" spans="1:33" ht="24.9" customHeight="1">
      <c r="A656" s="894">
        <v>643</v>
      </c>
      <c r="B656" s="742" t="str">
        <f>IF(基本情報入力シート!C695="","",基本情報入力シート!C695)</f>
        <v/>
      </c>
      <c r="C656" s="750"/>
      <c r="D656" s="750"/>
      <c r="E656" s="750"/>
      <c r="F656" s="750"/>
      <c r="G656" s="750"/>
      <c r="H656" s="750"/>
      <c r="I656" s="761"/>
      <c r="J656" s="768" t="str">
        <f>IF(基本情報入力シート!M695="","",基本情報入力シート!M695)</f>
        <v/>
      </c>
      <c r="K656" s="768" t="str">
        <f>IF(基本情報入力シート!R695="","",基本情報入力シート!R695)</f>
        <v/>
      </c>
      <c r="L656" s="768" t="str">
        <f>IF(基本情報入力シート!W695="","",基本情報入力シート!W695)</f>
        <v/>
      </c>
      <c r="M656" s="785" t="str">
        <f>IF(基本情報入力シート!X695="","",基本情報入力シート!X695)</f>
        <v/>
      </c>
      <c r="N656" s="797" t="str">
        <f>IF(基本情報入力シート!Y695="","",基本情報入力シート!Y695)</f>
        <v/>
      </c>
      <c r="O656" s="931"/>
      <c r="P656" s="937"/>
      <c r="Q656" s="941"/>
      <c r="R656" s="948" t="str">
        <f>IFERROR(IF(OR('別紙様式3-2（４・５月）'!R658="",'別紙様式3-2（４・５月）'!Z658="ベア加算"),"",P656*VLOOKUP(N656,'【参考】数式用'!$AD$2:$AH$27,MATCH(O656,'【参考】数式用'!$K$4:$N$4,0)+1,0)),"")</f>
        <v/>
      </c>
      <c r="S656" s="951"/>
      <c r="T656" s="955"/>
      <c r="U656" s="960"/>
      <c r="V656" s="965" t="str">
        <f>IFERROR(IF(AND('別紙様式3-2（４・５月）'!O658="",O656&lt;&gt;""),P656,P656*VLOOKUP(AF656,'【参考】数式用4'!$DC$3:$DZ$106,MATCH(N656,'【参考】数式用4'!$DC$2:$DZ$2,0))),"")</f>
        <v/>
      </c>
      <c r="W656" s="972"/>
      <c r="X656" s="937"/>
      <c r="Y656" s="948" t="str">
        <f>IFERROR(IF(OR('別紙様式3-2（４・５月）'!R658="",'別紙様式3-2（４・５月）'!Z658="ベア加算"),"",X656*VLOOKUP(N656,'【参考】数式用'!$AD$2:$AH$27,MATCH(W656,'【参考】数式用'!$K$4:$N$4,0)+1,0)),"")</f>
        <v/>
      </c>
      <c r="Z656" s="948"/>
      <c r="AA656" s="951"/>
      <c r="AB656" s="955"/>
      <c r="AC656" s="996" t="str">
        <f>IFERROR(IF(AND('別紙様式3-2（４・５月）'!O658="",W656&lt;&gt;"",W656&lt;&gt;"―"),X656,X656*VLOOKUP(AG656,'【参考】数式用4'!$DC$3:$DZ$106,MATCH(N656,'【参考】数式用4'!$DC$2:$DZ$2,0))),"")</f>
        <v/>
      </c>
      <c r="AD656" s="998" t="str">
        <f t="shared" si="20"/>
        <v/>
      </c>
      <c r="AE656" s="884" t="str">
        <f t="shared" si="21"/>
        <v/>
      </c>
      <c r="AF656" s="999" t="str">
        <f>IF(O656="","",'別紙様式3-2（４・５月）'!O658&amp;'別紙様式3-2（４・５月）'!P658&amp;'別紙様式3-2（４・５月）'!Q658&amp;"から"&amp;O656)</f>
        <v/>
      </c>
      <c r="AG656" s="999" t="str">
        <f>IF(OR(W656="",W656="―"),"",'別紙様式3-2（４・５月）'!O658&amp;'別紙様式3-2（４・５月）'!P658&amp;'別紙様式3-2（４・５月）'!Q658&amp;"から"&amp;W656)</f>
        <v/>
      </c>
    </row>
    <row r="657" spans="1:33" ht="24.9" customHeight="1">
      <c r="A657" s="894">
        <v>644</v>
      </c>
      <c r="B657" s="742" t="str">
        <f>IF(基本情報入力シート!C696="","",基本情報入力シート!C696)</f>
        <v/>
      </c>
      <c r="C657" s="750"/>
      <c r="D657" s="750"/>
      <c r="E657" s="750"/>
      <c r="F657" s="750"/>
      <c r="G657" s="750"/>
      <c r="H657" s="750"/>
      <c r="I657" s="761"/>
      <c r="J657" s="768" t="str">
        <f>IF(基本情報入力シート!M696="","",基本情報入力シート!M696)</f>
        <v/>
      </c>
      <c r="K657" s="768" t="str">
        <f>IF(基本情報入力シート!R696="","",基本情報入力シート!R696)</f>
        <v/>
      </c>
      <c r="L657" s="768" t="str">
        <f>IF(基本情報入力シート!W696="","",基本情報入力シート!W696)</f>
        <v/>
      </c>
      <c r="M657" s="785" t="str">
        <f>IF(基本情報入力シート!X696="","",基本情報入力シート!X696)</f>
        <v/>
      </c>
      <c r="N657" s="797" t="str">
        <f>IF(基本情報入力シート!Y696="","",基本情報入力シート!Y696)</f>
        <v/>
      </c>
      <c r="O657" s="931"/>
      <c r="P657" s="937"/>
      <c r="Q657" s="941"/>
      <c r="R657" s="948" t="str">
        <f>IFERROR(IF(OR('別紙様式3-2（４・５月）'!R659="",'別紙様式3-2（４・５月）'!Z659="ベア加算"),"",P657*VLOOKUP(N657,'【参考】数式用'!$AD$2:$AH$27,MATCH(O657,'【参考】数式用'!$K$4:$N$4,0)+1,0)),"")</f>
        <v/>
      </c>
      <c r="S657" s="951"/>
      <c r="T657" s="955"/>
      <c r="U657" s="960"/>
      <c r="V657" s="965" t="str">
        <f>IFERROR(IF(AND('別紙様式3-2（４・５月）'!O659="",O657&lt;&gt;""),P657,P657*VLOOKUP(AF657,'【参考】数式用4'!$DC$3:$DZ$106,MATCH(N657,'【参考】数式用4'!$DC$2:$DZ$2,0))),"")</f>
        <v/>
      </c>
      <c r="W657" s="972"/>
      <c r="X657" s="937"/>
      <c r="Y657" s="948" t="str">
        <f>IFERROR(IF(OR('別紙様式3-2（４・５月）'!R659="",'別紙様式3-2（４・５月）'!Z659="ベア加算"),"",X657*VLOOKUP(N657,'【参考】数式用'!$AD$2:$AH$27,MATCH(W657,'【参考】数式用'!$K$4:$N$4,0)+1,0)),"")</f>
        <v/>
      </c>
      <c r="Z657" s="948"/>
      <c r="AA657" s="951"/>
      <c r="AB657" s="955"/>
      <c r="AC657" s="996" t="str">
        <f>IFERROR(IF(AND('別紙様式3-2（４・５月）'!O659="",W657&lt;&gt;"",W657&lt;&gt;"―"),X657,X657*VLOOKUP(AG657,'【参考】数式用4'!$DC$3:$DZ$106,MATCH(N657,'【参考】数式用4'!$DC$2:$DZ$2,0))),"")</f>
        <v/>
      </c>
      <c r="AD657" s="998" t="str">
        <f t="shared" si="20"/>
        <v/>
      </c>
      <c r="AE657" s="884" t="str">
        <f t="shared" si="21"/>
        <v/>
      </c>
      <c r="AF657" s="999" t="str">
        <f>IF(O657="","",'別紙様式3-2（４・５月）'!O659&amp;'別紙様式3-2（４・５月）'!P659&amp;'別紙様式3-2（４・５月）'!Q659&amp;"から"&amp;O657)</f>
        <v/>
      </c>
      <c r="AG657" s="999" t="str">
        <f>IF(OR(W657="",W657="―"),"",'別紙様式3-2（４・５月）'!O659&amp;'別紙様式3-2（４・５月）'!P659&amp;'別紙様式3-2（４・５月）'!Q659&amp;"から"&amp;W657)</f>
        <v/>
      </c>
    </row>
    <row r="658" spans="1:33" ht="24.9" customHeight="1">
      <c r="A658" s="894">
        <v>645</v>
      </c>
      <c r="B658" s="742" t="str">
        <f>IF(基本情報入力シート!C697="","",基本情報入力シート!C697)</f>
        <v/>
      </c>
      <c r="C658" s="750"/>
      <c r="D658" s="750"/>
      <c r="E658" s="750"/>
      <c r="F658" s="750"/>
      <c r="G658" s="750"/>
      <c r="H658" s="750"/>
      <c r="I658" s="761"/>
      <c r="J658" s="768" t="str">
        <f>IF(基本情報入力シート!M697="","",基本情報入力シート!M697)</f>
        <v/>
      </c>
      <c r="K658" s="768" t="str">
        <f>IF(基本情報入力シート!R697="","",基本情報入力シート!R697)</f>
        <v/>
      </c>
      <c r="L658" s="768" t="str">
        <f>IF(基本情報入力シート!W697="","",基本情報入力シート!W697)</f>
        <v/>
      </c>
      <c r="M658" s="785" t="str">
        <f>IF(基本情報入力シート!X697="","",基本情報入力シート!X697)</f>
        <v/>
      </c>
      <c r="N658" s="797" t="str">
        <f>IF(基本情報入力シート!Y697="","",基本情報入力シート!Y697)</f>
        <v/>
      </c>
      <c r="O658" s="931"/>
      <c r="P658" s="937"/>
      <c r="Q658" s="941"/>
      <c r="R658" s="948" t="str">
        <f>IFERROR(IF(OR('別紙様式3-2（４・５月）'!R660="",'別紙様式3-2（４・５月）'!Z660="ベア加算"),"",P658*VLOOKUP(N658,'【参考】数式用'!$AD$2:$AH$27,MATCH(O658,'【参考】数式用'!$K$4:$N$4,0)+1,0)),"")</f>
        <v/>
      </c>
      <c r="S658" s="951"/>
      <c r="T658" s="955"/>
      <c r="U658" s="960"/>
      <c r="V658" s="965" t="str">
        <f>IFERROR(IF(AND('別紙様式3-2（４・５月）'!O660="",O658&lt;&gt;""),P658,P658*VLOOKUP(AF658,'【参考】数式用4'!$DC$3:$DZ$106,MATCH(N658,'【参考】数式用4'!$DC$2:$DZ$2,0))),"")</f>
        <v/>
      </c>
      <c r="W658" s="972"/>
      <c r="X658" s="937"/>
      <c r="Y658" s="948" t="str">
        <f>IFERROR(IF(OR('別紙様式3-2（４・５月）'!R660="",'別紙様式3-2（４・５月）'!Z660="ベア加算"),"",X658*VLOOKUP(N658,'【参考】数式用'!$AD$2:$AH$27,MATCH(W658,'【参考】数式用'!$K$4:$N$4,0)+1,0)),"")</f>
        <v/>
      </c>
      <c r="Z658" s="948"/>
      <c r="AA658" s="951"/>
      <c r="AB658" s="955"/>
      <c r="AC658" s="996" t="str">
        <f>IFERROR(IF(AND('別紙様式3-2（４・５月）'!O660="",W658&lt;&gt;"",W658&lt;&gt;"―"),X658,X658*VLOOKUP(AG658,'【参考】数式用4'!$DC$3:$DZ$106,MATCH(N658,'【参考】数式用4'!$DC$2:$DZ$2,0))),"")</f>
        <v/>
      </c>
      <c r="AD658" s="998" t="str">
        <f t="shared" si="20"/>
        <v/>
      </c>
      <c r="AE658" s="884" t="str">
        <f t="shared" si="21"/>
        <v/>
      </c>
      <c r="AF658" s="999" t="str">
        <f>IF(O658="","",'別紙様式3-2（４・５月）'!O660&amp;'別紙様式3-2（４・５月）'!P660&amp;'別紙様式3-2（４・５月）'!Q660&amp;"から"&amp;O658)</f>
        <v/>
      </c>
      <c r="AG658" s="999" t="str">
        <f>IF(OR(W658="",W658="―"),"",'別紙様式3-2（４・５月）'!O660&amp;'別紙様式3-2（４・５月）'!P660&amp;'別紙様式3-2（４・５月）'!Q660&amp;"から"&amp;W658)</f>
        <v/>
      </c>
    </row>
    <row r="659" spans="1:33" ht="24.9" customHeight="1">
      <c r="A659" s="894">
        <v>646</v>
      </c>
      <c r="B659" s="742" t="str">
        <f>IF(基本情報入力シート!C698="","",基本情報入力シート!C698)</f>
        <v/>
      </c>
      <c r="C659" s="750"/>
      <c r="D659" s="750"/>
      <c r="E659" s="750"/>
      <c r="F659" s="750"/>
      <c r="G659" s="750"/>
      <c r="H659" s="750"/>
      <c r="I659" s="761"/>
      <c r="J659" s="768" t="str">
        <f>IF(基本情報入力シート!M698="","",基本情報入力シート!M698)</f>
        <v/>
      </c>
      <c r="K659" s="768" t="str">
        <f>IF(基本情報入力シート!R698="","",基本情報入力シート!R698)</f>
        <v/>
      </c>
      <c r="L659" s="768" t="str">
        <f>IF(基本情報入力シート!W698="","",基本情報入力シート!W698)</f>
        <v/>
      </c>
      <c r="M659" s="785" t="str">
        <f>IF(基本情報入力シート!X698="","",基本情報入力シート!X698)</f>
        <v/>
      </c>
      <c r="N659" s="797" t="str">
        <f>IF(基本情報入力シート!Y698="","",基本情報入力シート!Y698)</f>
        <v/>
      </c>
      <c r="O659" s="931"/>
      <c r="P659" s="937"/>
      <c r="Q659" s="941"/>
      <c r="R659" s="948" t="str">
        <f>IFERROR(IF(OR('別紙様式3-2（４・５月）'!R661="",'別紙様式3-2（４・５月）'!Z661="ベア加算"),"",P659*VLOOKUP(N659,'【参考】数式用'!$AD$2:$AH$27,MATCH(O659,'【参考】数式用'!$K$4:$N$4,0)+1,0)),"")</f>
        <v/>
      </c>
      <c r="S659" s="951"/>
      <c r="T659" s="955"/>
      <c r="U659" s="960"/>
      <c r="V659" s="965" t="str">
        <f>IFERROR(IF(AND('別紙様式3-2（４・５月）'!O661="",O659&lt;&gt;""),P659,P659*VLOOKUP(AF659,'【参考】数式用4'!$DC$3:$DZ$106,MATCH(N659,'【参考】数式用4'!$DC$2:$DZ$2,0))),"")</f>
        <v/>
      </c>
      <c r="W659" s="972"/>
      <c r="X659" s="937"/>
      <c r="Y659" s="948" t="str">
        <f>IFERROR(IF(OR('別紙様式3-2（４・５月）'!R661="",'別紙様式3-2（４・５月）'!Z661="ベア加算"),"",X659*VLOOKUP(N659,'【参考】数式用'!$AD$2:$AH$27,MATCH(W659,'【参考】数式用'!$K$4:$N$4,0)+1,0)),"")</f>
        <v/>
      </c>
      <c r="Z659" s="948"/>
      <c r="AA659" s="951"/>
      <c r="AB659" s="955"/>
      <c r="AC659" s="996" t="str">
        <f>IFERROR(IF(AND('別紙様式3-2（４・５月）'!O661="",W659&lt;&gt;"",W659&lt;&gt;"―"),X659,X659*VLOOKUP(AG659,'【参考】数式用4'!$DC$3:$DZ$106,MATCH(N659,'【参考】数式用4'!$DC$2:$DZ$2,0))),"")</f>
        <v/>
      </c>
      <c r="AD659" s="998" t="str">
        <f t="shared" si="20"/>
        <v/>
      </c>
      <c r="AE659" s="884" t="str">
        <f t="shared" si="21"/>
        <v/>
      </c>
      <c r="AF659" s="999" t="str">
        <f>IF(O659="","",'別紙様式3-2（４・５月）'!O661&amp;'別紙様式3-2（４・５月）'!P661&amp;'別紙様式3-2（４・５月）'!Q661&amp;"から"&amp;O659)</f>
        <v/>
      </c>
      <c r="AG659" s="999" t="str">
        <f>IF(OR(W659="",W659="―"),"",'別紙様式3-2（４・５月）'!O661&amp;'別紙様式3-2（４・５月）'!P661&amp;'別紙様式3-2（４・５月）'!Q661&amp;"から"&amp;W659)</f>
        <v/>
      </c>
    </row>
    <row r="660" spans="1:33" ht="24.9" customHeight="1">
      <c r="A660" s="894">
        <v>647</v>
      </c>
      <c r="B660" s="742" t="str">
        <f>IF(基本情報入力シート!C699="","",基本情報入力シート!C699)</f>
        <v/>
      </c>
      <c r="C660" s="750"/>
      <c r="D660" s="750"/>
      <c r="E660" s="750"/>
      <c r="F660" s="750"/>
      <c r="G660" s="750"/>
      <c r="H660" s="750"/>
      <c r="I660" s="761"/>
      <c r="J660" s="768" t="str">
        <f>IF(基本情報入力シート!M699="","",基本情報入力シート!M699)</f>
        <v/>
      </c>
      <c r="K660" s="768" t="str">
        <f>IF(基本情報入力シート!R699="","",基本情報入力シート!R699)</f>
        <v/>
      </c>
      <c r="L660" s="768" t="str">
        <f>IF(基本情報入力シート!W699="","",基本情報入力シート!W699)</f>
        <v/>
      </c>
      <c r="M660" s="785" t="str">
        <f>IF(基本情報入力シート!X699="","",基本情報入力シート!X699)</f>
        <v/>
      </c>
      <c r="N660" s="797" t="str">
        <f>IF(基本情報入力シート!Y699="","",基本情報入力シート!Y699)</f>
        <v/>
      </c>
      <c r="O660" s="931"/>
      <c r="P660" s="937"/>
      <c r="Q660" s="941"/>
      <c r="R660" s="948" t="str">
        <f>IFERROR(IF(OR('別紙様式3-2（４・５月）'!R662="",'別紙様式3-2（４・５月）'!Z662="ベア加算"),"",P660*VLOOKUP(N660,'【参考】数式用'!$AD$2:$AH$27,MATCH(O660,'【参考】数式用'!$K$4:$N$4,0)+1,0)),"")</f>
        <v/>
      </c>
      <c r="S660" s="951"/>
      <c r="T660" s="955"/>
      <c r="U660" s="960"/>
      <c r="V660" s="965" t="str">
        <f>IFERROR(IF(AND('別紙様式3-2（４・５月）'!O662="",O660&lt;&gt;""),P660,P660*VLOOKUP(AF660,'【参考】数式用4'!$DC$3:$DZ$106,MATCH(N660,'【参考】数式用4'!$DC$2:$DZ$2,0))),"")</f>
        <v/>
      </c>
      <c r="W660" s="972"/>
      <c r="X660" s="937"/>
      <c r="Y660" s="948" t="str">
        <f>IFERROR(IF(OR('別紙様式3-2（４・５月）'!R662="",'別紙様式3-2（４・５月）'!Z662="ベア加算"),"",X660*VLOOKUP(N660,'【参考】数式用'!$AD$2:$AH$27,MATCH(W660,'【参考】数式用'!$K$4:$N$4,0)+1,0)),"")</f>
        <v/>
      </c>
      <c r="Z660" s="948"/>
      <c r="AA660" s="951"/>
      <c r="AB660" s="955"/>
      <c r="AC660" s="996" t="str">
        <f>IFERROR(IF(AND('別紙様式3-2（４・５月）'!O662="",W660&lt;&gt;"",W660&lt;&gt;"―"),X660,X660*VLOOKUP(AG660,'【参考】数式用4'!$DC$3:$DZ$106,MATCH(N660,'【参考】数式用4'!$DC$2:$DZ$2,0))),"")</f>
        <v/>
      </c>
      <c r="AD660" s="998" t="str">
        <f t="shared" si="20"/>
        <v/>
      </c>
      <c r="AE660" s="884" t="str">
        <f t="shared" si="21"/>
        <v/>
      </c>
      <c r="AF660" s="999" t="str">
        <f>IF(O660="","",'別紙様式3-2（４・５月）'!O662&amp;'別紙様式3-2（４・５月）'!P662&amp;'別紙様式3-2（４・５月）'!Q662&amp;"から"&amp;O660)</f>
        <v/>
      </c>
      <c r="AG660" s="999" t="str">
        <f>IF(OR(W660="",W660="―"),"",'別紙様式3-2（４・５月）'!O662&amp;'別紙様式3-2（４・５月）'!P662&amp;'別紙様式3-2（４・５月）'!Q662&amp;"から"&amp;W660)</f>
        <v/>
      </c>
    </row>
    <row r="661" spans="1:33" ht="24.9" customHeight="1">
      <c r="A661" s="894">
        <v>648</v>
      </c>
      <c r="B661" s="742" t="str">
        <f>IF(基本情報入力シート!C700="","",基本情報入力シート!C700)</f>
        <v/>
      </c>
      <c r="C661" s="750"/>
      <c r="D661" s="750"/>
      <c r="E661" s="750"/>
      <c r="F661" s="750"/>
      <c r="G661" s="750"/>
      <c r="H661" s="750"/>
      <c r="I661" s="761"/>
      <c r="J661" s="768" t="str">
        <f>IF(基本情報入力シート!M700="","",基本情報入力シート!M700)</f>
        <v/>
      </c>
      <c r="K661" s="768" t="str">
        <f>IF(基本情報入力シート!R700="","",基本情報入力シート!R700)</f>
        <v/>
      </c>
      <c r="L661" s="768" t="str">
        <f>IF(基本情報入力シート!W700="","",基本情報入力シート!W700)</f>
        <v/>
      </c>
      <c r="M661" s="785" t="str">
        <f>IF(基本情報入力シート!X700="","",基本情報入力シート!X700)</f>
        <v/>
      </c>
      <c r="N661" s="797" t="str">
        <f>IF(基本情報入力シート!Y700="","",基本情報入力シート!Y700)</f>
        <v/>
      </c>
      <c r="O661" s="931"/>
      <c r="P661" s="937"/>
      <c r="Q661" s="941"/>
      <c r="R661" s="948" t="str">
        <f>IFERROR(IF(OR('別紙様式3-2（４・５月）'!R663="",'別紙様式3-2（４・５月）'!Z663="ベア加算"),"",P661*VLOOKUP(N661,'【参考】数式用'!$AD$2:$AH$27,MATCH(O661,'【参考】数式用'!$K$4:$N$4,0)+1,0)),"")</f>
        <v/>
      </c>
      <c r="S661" s="951"/>
      <c r="T661" s="955"/>
      <c r="U661" s="960"/>
      <c r="V661" s="965" t="str">
        <f>IFERROR(IF(AND('別紙様式3-2（４・５月）'!O663="",O661&lt;&gt;""),P661,P661*VLOOKUP(AF661,'【参考】数式用4'!$DC$3:$DZ$106,MATCH(N661,'【参考】数式用4'!$DC$2:$DZ$2,0))),"")</f>
        <v/>
      </c>
      <c r="W661" s="972"/>
      <c r="X661" s="937"/>
      <c r="Y661" s="948" t="str">
        <f>IFERROR(IF(OR('別紙様式3-2（４・５月）'!R663="",'別紙様式3-2（４・５月）'!Z663="ベア加算"),"",X661*VLOOKUP(N661,'【参考】数式用'!$AD$2:$AH$27,MATCH(W661,'【参考】数式用'!$K$4:$N$4,0)+1,0)),"")</f>
        <v/>
      </c>
      <c r="Z661" s="948"/>
      <c r="AA661" s="951"/>
      <c r="AB661" s="955"/>
      <c r="AC661" s="996" t="str">
        <f>IFERROR(IF(AND('別紙様式3-2（４・５月）'!O663="",W661&lt;&gt;"",W661&lt;&gt;"―"),X661,X661*VLOOKUP(AG661,'【参考】数式用4'!$DC$3:$DZ$106,MATCH(N661,'【参考】数式用4'!$DC$2:$DZ$2,0))),"")</f>
        <v/>
      </c>
      <c r="AD661" s="998" t="str">
        <f t="shared" si="20"/>
        <v/>
      </c>
      <c r="AE661" s="884" t="str">
        <f t="shared" si="21"/>
        <v/>
      </c>
      <c r="AF661" s="999" t="str">
        <f>IF(O661="","",'別紙様式3-2（４・５月）'!O663&amp;'別紙様式3-2（４・５月）'!P663&amp;'別紙様式3-2（４・５月）'!Q663&amp;"から"&amp;O661)</f>
        <v/>
      </c>
      <c r="AG661" s="999" t="str">
        <f>IF(OR(W661="",W661="―"),"",'別紙様式3-2（４・５月）'!O663&amp;'別紙様式3-2（４・５月）'!P663&amp;'別紙様式3-2（４・５月）'!Q663&amp;"から"&amp;W661)</f>
        <v/>
      </c>
    </row>
    <row r="662" spans="1:33" ht="24.9" customHeight="1">
      <c r="A662" s="894">
        <v>649</v>
      </c>
      <c r="B662" s="742" t="str">
        <f>IF(基本情報入力シート!C701="","",基本情報入力シート!C701)</f>
        <v/>
      </c>
      <c r="C662" s="750"/>
      <c r="D662" s="750"/>
      <c r="E662" s="750"/>
      <c r="F662" s="750"/>
      <c r="G662" s="750"/>
      <c r="H662" s="750"/>
      <c r="I662" s="761"/>
      <c r="J662" s="768" t="str">
        <f>IF(基本情報入力シート!M701="","",基本情報入力シート!M701)</f>
        <v/>
      </c>
      <c r="K662" s="768" t="str">
        <f>IF(基本情報入力シート!R701="","",基本情報入力シート!R701)</f>
        <v/>
      </c>
      <c r="L662" s="768" t="str">
        <f>IF(基本情報入力シート!W701="","",基本情報入力シート!W701)</f>
        <v/>
      </c>
      <c r="M662" s="785" t="str">
        <f>IF(基本情報入力シート!X701="","",基本情報入力シート!X701)</f>
        <v/>
      </c>
      <c r="N662" s="797" t="str">
        <f>IF(基本情報入力シート!Y701="","",基本情報入力シート!Y701)</f>
        <v/>
      </c>
      <c r="O662" s="931"/>
      <c r="P662" s="937"/>
      <c r="Q662" s="941"/>
      <c r="R662" s="948" t="str">
        <f>IFERROR(IF(OR('別紙様式3-2（４・５月）'!R664="",'別紙様式3-2（４・５月）'!Z664="ベア加算"),"",P662*VLOOKUP(N662,'【参考】数式用'!$AD$2:$AH$27,MATCH(O662,'【参考】数式用'!$K$4:$N$4,0)+1,0)),"")</f>
        <v/>
      </c>
      <c r="S662" s="951"/>
      <c r="T662" s="955"/>
      <c r="U662" s="960"/>
      <c r="V662" s="965" t="str">
        <f>IFERROR(IF(AND('別紙様式3-2（４・５月）'!O664="",O662&lt;&gt;""),P662,P662*VLOOKUP(AF662,'【参考】数式用4'!$DC$3:$DZ$106,MATCH(N662,'【参考】数式用4'!$DC$2:$DZ$2,0))),"")</f>
        <v/>
      </c>
      <c r="W662" s="972"/>
      <c r="X662" s="937"/>
      <c r="Y662" s="948" t="str">
        <f>IFERROR(IF(OR('別紙様式3-2（４・５月）'!R664="",'別紙様式3-2（４・５月）'!Z664="ベア加算"),"",X662*VLOOKUP(N662,'【参考】数式用'!$AD$2:$AH$27,MATCH(W662,'【参考】数式用'!$K$4:$N$4,0)+1,0)),"")</f>
        <v/>
      </c>
      <c r="Z662" s="948"/>
      <c r="AA662" s="951"/>
      <c r="AB662" s="955"/>
      <c r="AC662" s="996" t="str">
        <f>IFERROR(IF(AND('別紙様式3-2（４・５月）'!O664="",W662&lt;&gt;"",W662&lt;&gt;"―"),X662,X662*VLOOKUP(AG662,'【参考】数式用4'!$DC$3:$DZ$106,MATCH(N662,'【参考】数式用4'!$DC$2:$DZ$2,0))),"")</f>
        <v/>
      </c>
      <c r="AD662" s="998" t="str">
        <f t="shared" si="20"/>
        <v/>
      </c>
      <c r="AE662" s="884" t="str">
        <f t="shared" si="21"/>
        <v/>
      </c>
      <c r="AF662" s="999" t="str">
        <f>IF(O662="","",'別紙様式3-2（４・５月）'!O664&amp;'別紙様式3-2（４・５月）'!P664&amp;'別紙様式3-2（４・５月）'!Q664&amp;"から"&amp;O662)</f>
        <v/>
      </c>
      <c r="AG662" s="999" t="str">
        <f>IF(OR(W662="",W662="―"),"",'別紙様式3-2（４・５月）'!O664&amp;'別紙様式3-2（４・５月）'!P664&amp;'別紙様式3-2（４・５月）'!Q664&amp;"から"&amp;W662)</f>
        <v/>
      </c>
    </row>
    <row r="663" spans="1:33" ht="24.9" customHeight="1">
      <c r="A663" s="894">
        <v>650</v>
      </c>
      <c r="B663" s="742" t="str">
        <f>IF(基本情報入力シート!C702="","",基本情報入力シート!C702)</f>
        <v/>
      </c>
      <c r="C663" s="750"/>
      <c r="D663" s="750"/>
      <c r="E663" s="750"/>
      <c r="F663" s="750"/>
      <c r="G663" s="750"/>
      <c r="H663" s="750"/>
      <c r="I663" s="761"/>
      <c r="J663" s="768" t="str">
        <f>IF(基本情報入力シート!M702="","",基本情報入力シート!M702)</f>
        <v/>
      </c>
      <c r="K663" s="768" t="str">
        <f>IF(基本情報入力シート!R702="","",基本情報入力シート!R702)</f>
        <v/>
      </c>
      <c r="L663" s="768" t="str">
        <f>IF(基本情報入力シート!W702="","",基本情報入力シート!W702)</f>
        <v/>
      </c>
      <c r="M663" s="785" t="str">
        <f>IF(基本情報入力シート!X702="","",基本情報入力シート!X702)</f>
        <v/>
      </c>
      <c r="N663" s="797" t="str">
        <f>IF(基本情報入力シート!Y702="","",基本情報入力シート!Y702)</f>
        <v/>
      </c>
      <c r="O663" s="931"/>
      <c r="P663" s="937"/>
      <c r="Q663" s="941"/>
      <c r="R663" s="948" t="str">
        <f>IFERROR(IF(OR('別紙様式3-2（４・５月）'!R665="",'別紙様式3-2（４・５月）'!Z665="ベア加算"),"",P663*VLOOKUP(N663,'【参考】数式用'!$AD$2:$AH$27,MATCH(O663,'【参考】数式用'!$K$4:$N$4,0)+1,0)),"")</f>
        <v/>
      </c>
      <c r="S663" s="951"/>
      <c r="T663" s="955"/>
      <c r="U663" s="960"/>
      <c r="V663" s="965" t="str">
        <f>IFERROR(IF(AND('別紙様式3-2（４・５月）'!O665="",O663&lt;&gt;""),P663,P663*VLOOKUP(AF663,'【参考】数式用4'!$DC$3:$DZ$106,MATCH(N663,'【参考】数式用4'!$DC$2:$DZ$2,0))),"")</f>
        <v/>
      </c>
      <c r="W663" s="972"/>
      <c r="X663" s="937"/>
      <c r="Y663" s="948" t="str">
        <f>IFERROR(IF(OR('別紙様式3-2（４・５月）'!R665="",'別紙様式3-2（４・５月）'!Z665="ベア加算"),"",X663*VLOOKUP(N663,'【参考】数式用'!$AD$2:$AH$27,MATCH(W663,'【参考】数式用'!$K$4:$N$4,0)+1,0)),"")</f>
        <v/>
      </c>
      <c r="Z663" s="948"/>
      <c r="AA663" s="951"/>
      <c r="AB663" s="955"/>
      <c r="AC663" s="996" t="str">
        <f>IFERROR(IF(AND('別紙様式3-2（４・５月）'!O665="",W663&lt;&gt;"",W663&lt;&gt;"―"),X663,X663*VLOOKUP(AG663,'【参考】数式用4'!$DC$3:$DZ$106,MATCH(N663,'【参考】数式用4'!$DC$2:$DZ$2,0))),"")</f>
        <v/>
      </c>
      <c r="AD663" s="998" t="str">
        <f t="shared" si="20"/>
        <v/>
      </c>
      <c r="AE663" s="884" t="str">
        <f t="shared" si="21"/>
        <v/>
      </c>
      <c r="AF663" s="999" t="str">
        <f>IF(O663="","",'別紙様式3-2（４・５月）'!O665&amp;'別紙様式3-2（４・５月）'!P665&amp;'別紙様式3-2（４・５月）'!Q665&amp;"から"&amp;O663)</f>
        <v/>
      </c>
      <c r="AG663" s="999" t="str">
        <f>IF(OR(W663="",W663="―"),"",'別紙様式3-2（４・５月）'!O665&amp;'別紙様式3-2（４・５月）'!P665&amp;'別紙様式3-2（４・５月）'!Q665&amp;"から"&amp;W663)</f>
        <v/>
      </c>
    </row>
    <row r="664" spans="1:33" ht="24.9" customHeight="1">
      <c r="A664" s="894">
        <v>651</v>
      </c>
      <c r="B664" s="742" t="str">
        <f>IF(基本情報入力シート!C703="","",基本情報入力シート!C703)</f>
        <v/>
      </c>
      <c r="C664" s="750"/>
      <c r="D664" s="750"/>
      <c r="E664" s="750"/>
      <c r="F664" s="750"/>
      <c r="G664" s="750"/>
      <c r="H664" s="750"/>
      <c r="I664" s="761"/>
      <c r="J664" s="768" t="str">
        <f>IF(基本情報入力シート!M703="","",基本情報入力シート!M703)</f>
        <v/>
      </c>
      <c r="K664" s="768" t="str">
        <f>IF(基本情報入力シート!R703="","",基本情報入力シート!R703)</f>
        <v/>
      </c>
      <c r="L664" s="768" t="str">
        <f>IF(基本情報入力シート!W703="","",基本情報入力シート!W703)</f>
        <v/>
      </c>
      <c r="M664" s="785" t="str">
        <f>IF(基本情報入力シート!X703="","",基本情報入力シート!X703)</f>
        <v/>
      </c>
      <c r="N664" s="797" t="str">
        <f>IF(基本情報入力シート!Y703="","",基本情報入力シート!Y703)</f>
        <v/>
      </c>
      <c r="O664" s="931"/>
      <c r="P664" s="937"/>
      <c r="Q664" s="941"/>
      <c r="R664" s="948" t="str">
        <f>IFERROR(IF(OR('別紙様式3-2（４・５月）'!R666="",'別紙様式3-2（４・５月）'!Z666="ベア加算"),"",P664*VLOOKUP(N664,'【参考】数式用'!$AD$2:$AH$27,MATCH(O664,'【参考】数式用'!$K$4:$N$4,0)+1,0)),"")</f>
        <v/>
      </c>
      <c r="S664" s="951"/>
      <c r="T664" s="955"/>
      <c r="U664" s="960"/>
      <c r="V664" s="965" t="str">
        <f>IFERROR(IF(AND('別紙様式3-2（４・５月）'!O666="",O664&lt;&gt;""),P664,P664*VLOOKUP(AF664,'【参考】数式用4'!$DC$3:$DZ$106,MATCH(N664,'【参考】数式用4'!$DC$2:$DZ$2,0))),"")</f>
        <v/>
      </c>
      <c r="W664" s="972"/>
      <c r="X664" s="937"/>
      <c r="Y664" s="948" t="str">
        <f>IFERROR(IF(OR('別紙様式3-2（４・５月）'!R666="",'別紙様式3-2（４・５月）'!Z666="ベア加算"),"",X664*VLOOKUP(N664,'【参考】数式用'!$AD$2:$AH$27,MATCH(W664,'【参考】数式用'!$K$4:$N$4,0)+1,0)),"")</f>
        <v/>
      </c>
      <c r="Z664" s="948"/>
      <c r="AA664" s="951"/>
      <c r="AB664" s="955"/>
      <c r="AC664" s="996" t="str">
        <f>IFERROR(IF(AND('別紙様式3-2（４・５月）'!O666="",W664&lt;&gt;"",W664&lt;&gt;"―"),X664,X664*VLOOKUP(AG664,'【参考】数式用4'!$DC$3:$DZ$106,MATCH(N664,'【参考】数式用4'!$DC$2:$DZ$2,0))),"")</f>
        <v/>
      </c>
      <c r="AD664" s="998" t="str">
        <f t="shared" si="20"/>
        <v/>
      </c>
      <c r="AE664" s="884" t="str">
        <f t="shared" si="21"/>
        <v/>
      </c>
      <c r="AF664" s="999" t="str">
        <f>IF(O664="","",'別紙様式3-2（４・５月）'!O666&amp;'別紙様式3-2（４・５月）'!P666&amp;'別紙様式3-2（４・５月）'!Q666&amp;"から"&amp;O664)</f>
        <v/>
      </c>
      <c r="AG664" s="999" t="str">
        <f>IF(OR(W664="",W664="―"),"",'別紙様式3-2（４・５月）'!O666&amp;'別紙様式3-2（４・５月）'!P666&amp;'別紙様式3-2（４・５月）'!Q666&amp;"から"&amp;W664)</f>
        <v/>
      </c>
    </row>
    <row r="665" spans="1:33" ht="24.9" customHeight="1">
      <c r="A665" s="894">
        <v>652</v>
      </c>
      <c r="B665" s="742" t="str">
        <f>IF(基本情報入力シート!C704="","",基本情報入力シート!C704)</f>
        <v/>
      </c>
      <c r="C665" s="750"/>
      <c r="D665" s="750"/>
      <c r="E665" s="750"/>
      <c r="F665" s="750"/>
      <c r="G665" s="750"/>
      <c r="H665" s="750"/>
      <c r="I665" s="761"/>
      <c r="J665" s="768" t="str">
        <f>IF(基本情報入力シート!M704="","",基本情報入力シート!M704)</f>
        <v/>
      </c>
      <c r="K665" s="768" t="str">
        <f>IF(基本情報入力シート!R704="","",基本情報入力シート!R704)</f>
        <v/>
      </c>
      <c r="L665" s="768" t="str">
        <f>IF(基本情報入力シート!W704="","",基本情報入力シート!W704)</f>
        <v/>
      </c>
      <c r="M665" s="785" t="str">
        <f>IF(基本情報入力シート!X704="","",基本情報入力シート!X704)</f>
        <v/>
      </c>
      <c r="N665" s="797" t="str">
        <f>IF(基本情報入力シート!Y704="","",基本情報入力シート!Y704)</f>
        <v/>
      </c>
      <c r="O665" s="931"/>
      <c r="P665" s="937"/>
      <c r="Q665" s="941"/>
      <c r="R665" s="948" t="str">
        <f>IFERROR(IF(OR('別紙様式3-2（４・５月）'!R667="",'別紙様式3-2（４・５月）'!Z667="ベア加算"),"",P665*VLOOKUP(N665,'【参考】数式用'!$AD$2:$AH$27,MATCH(O665,'【参考】数式用'!$K$4:$N$4,0)+1,0)),"")</f>
        <v/>
      </c>
      <c r="S665" s="951"/>
      <c r="T665" s="955"/>
      <c r="U665" s="960"/>
      <c r="V665" s="965" t="str">
        <f>IFERROR(IF(AND('別紙様式3-2（４・５月）'!O667="",O665&lt;&gt;""),P665,P665*VLOOKUP(AF665,'【参考】数式用4'!$DC$3:$DZ$106,MATCH(N665,'【参考】数式用4'!$DC$2:$DZ$2,0))),"")</f>
        <v/>
      </c>
      <c r="W665" s="972"/>
      <c r="X665" s="937"/>
      <c r="Y665" s="948" t="str">
        <f>IFERROR(IF(OR('別紙様式3-2（４・５月）'!R667="",'別紙様式3-2（４・５月）'!Z667="ベア加算"),"",X665*VLOOKUP(N665,'【参考】数式用'!$AD$2:$AH$27,MATCH(W665,'【参考】数式用'!$K$4:$N$4,0)+1,0)),"")</f>
        <v/>
      </c>
      <c r="Z665" s="948"/>
      <c r="AA665" s="951"/>
      <c r="AB665" s="955"/>
      <c r="AC665" s="996" t="str">
        <f>IFERROR(IF(AND('別紙様式3-2（４・５月）'!O667="",W665&lt;&gt;"",W665&lt;&gt;"―"),X665,X665*VLOOKUP(AG665,'【参考】数式用4'!$DC$3:$DZ$106,MATCH(N665,'【参考】数式用4'!$DC$2:$DZ$2,0))),"")</f>
        <v/>
      </c>
      <c r="AD665" s="998" t="str">
        <f t="shared" si="20"/>
        <v/>
      </c>
      <c r="AE665" s="884" t="str">
        <f t="shared" si="21"/>
        <v/>
      </c>
      <c r="AF665" s="999" t="str">
        <f>IF(O665="","",'別紙様式3-2（４・５月）'!O667&amp;'別紙様式3-2（４・５月）'!P667&amp;'別紙様式3-2（４・５月）'!Q667&amp;"から"&amp;O665)</f>
        <v/>
      </c>
      <c r="AG665" s="999" t="str">
        <f>IF(OR(W665="",W665="―"),"",'別紙様式3-2（４・５月）'!O667&amp;'別紙様式3-2（４・５月）'!P667&amp;'別紙様式3-2（４・５月）'!Q667&amp;"から"&amp;W665)</f>
        <v/>
      </c>
    </row>
    <row r="666" spans="1:33" ht="24.9" customHeight="1">
      <c r="A666" s="894">
        <v>653</v>
      </c>
      <c r="B666" s="742" t="str">
        <f>IF(基本情報入力シート!C705="","",基本情報入力シート!C705)</f>
        <v/>
      </c>
      <c r="C666" s="750"/>
      <c r="D666" s="750"/>
      <c r="E666" s="750"/>
      <c r="F666" s="750"/>
      <c r="G666" s="750"/>
      <c r="H666" s="750"/>
      <c r="I666" s="761"/>
      <c r="J666" s="768" t="str">
        <f>IF(基本情報入力シート!M705="","",基本情報入力シート!M705)</f>
        <v/>
      </c>
      <c r="K666" s="768" t="str">
        <f>IF(基本情報入力シート!R705="","",基本情報入力シート!R705)</f>
        <v/>
      </c>
      <c r="L666" s="768" t="str">
        <f>IF(基本情報入力シート!W705="","",基本情報入力シート!W705)</f>
        <v/>
      </c>
      <c r="M666" s="785" t="str">
        <f>IF(基本情報入力シート!X705="","",基本情報入力シート!X705)</f>
        <v/>
      </c>
      <c r="N666" s="797" t="str">
        <f>IF(基本情報入力シート!Y705="","",基本情報入力シート!Y705)</f>
        <v/>
      </c>
      <c r="O666" s="931"/>
      <c r="P666" s="937"/>
      <c r="Q666" s="941"/>
      <c r="R666" s="948" t="str">
        <f>IFERROR(IF(OR('別紙様式3-2（４・５月）'!R668="",'別紙様式3-2（４・５月）'!Z668="ベア加算"),"",P666*VLOOKUP(N666,'【参考】数式用'!$AD$2:$AH$27,MATCH(O666,'【参考】数式用'!$K$4:$N$4,0)+1,0)),"")</f>
        <v/>
      </c>
      <c r="S666" s="951"/>
      <c r="T666" s="955"/>
      <c r="U666" s="960"/>
      <c r="V666" s="965" t="str">
        <f>IFERROR(IF(AND('別紙様式3-2（４・５月）'!O668="",O666&lt;&gt;""),P666,P666*VLOOKUP(AF666,'【参考】数式用4'!$DC$3:$DZ$106,MATCH(N666,'【参考】数式用4'!$DC$2:$DZ$2,0))),"")</f>
        <v/>
      </c>
      <c r="W666" s="972"/>
      <c r="X666" s="937"/>
      <c r="Y666" s="948" t="str">
        <f>IFERROR(IF(OR('別紙様式3-2（４・５月）'!R668="",'別紙様式3-2（４・５月）'!Z668="ベア加算"),"",X666*VLOOKUP(N666,'【参考】数式用'!$AD$2:$AH$27,MATCH(W666,'【参考】数式用'!$K$4:$N$4,0)+1,0)),"")</f>
        <v/>
      </c>
      <c r="Z666" s="948"/>
      <c r="AA666" s="951"/>
      <c r="AB666" s="955"/>
      <c r="AC666" s="996" t="str">
        <f>IFERROR(IF(AND('別紙様式3-2（４・５月）'!O668="",W666&lt;&gt;"",W666&lt;&gt;"―"),X666,X666*VLOOKUP(AG666,'【参考】数式用4'!$DC$3:$DZ$106,MATCH(N666,'【参考】数式用4'!$DC$2:$DZ$2,0))),"")</f>
        <v/>
      </c>
      <c r="AD666" s="998" t="str">
        <f t="shared" si="20"/>
        <v/>
      </c>
      <c r="AE666" s="884" t="str">
        <f t="shared" si="21"/>
        <v/>
      </c>
      <c r="AF666" s="999" t="str">
        <f>IF(O666="","",'別紙様式3-2（４・５月）'!O668&amp;'別紙様式3-2（４・５月）'!P668&amp;'別紙様式3-2（４・５月）'!Q668&amp;"から"&amp;O666)</f>
        <v/>
      </c>
      <c r="AG666" s="999" t="str">
        <f>IF(OR(W666="",W666="―"),"",'別紙様式3-2（４・５月）'!O668&amp;'別紙様式3-2（４・５月）'!P668&amp;'別紙様式3-2（４・５月）'!Q668&amp;"から"&amp;W666)</f>
        <v/>
      </c>
    </row>
    <row r="667" spans="1:33" ht="24.9" customHeight="1">
      <c r="A667" s="894">
        <v>654</v>
      </c>
      <c r="B667" s="742" t="str">
        <f>IF(基本情報入力シート!C706="","",基本情報入力シート!C706)</f>
        <v/>
      </c>
      <c r="C667" s="750"/>
      <c r="D667" s="750"/>
      <c r="E667" s="750"/>
      <c r="F667" s="750"/>
      <c r="G667" s="750"/>
      <c r="H667" s="750"/>
      <c r="I667" s="761"/>
      <c r="J667" s="768" t="str">
        <f>IF(基本情報入力シート!M706="","",基本情報入力シート!M706)</f>
        <v/>
      </c>
      <c r="K667" s="768" t="str">
        <f>IF(基本情報入力シート!R706="","",基本情報入力シート!R706)</f>
        <v/>
      </c>
      <c r="L667" s="768" t="str">
        <f>IF(基本情報入力シート!W706="","",基本情報入力シート!W706)</f>
        <v/>
      </c>
      <c r="M667" s="785" t="str">
        <f>IF(基本情報入力シート!X706="","",基本情報入力シート!X706)</f>
        <v/>
      </c>
      <c r="N667" s="797" t="str">
        <f>IF(基本情報入力シート!Y706="","",基本情報入力シート!Y706)</f>
        <v/>
      </c>
      <c r="O667" s="931"/>
      <c r="P667" s="937"/>
      <c r="Q667" s="941"/>
      <c r="R667" s="948" t="str">
        <f>IFERROR(IF(OR('別紙様式3-2（４・５月）'!R669="",'別紙様式3-2（４・５月）'!Z669="ベア加算"),"",P667*VLOOKUP(N667,'【参考】数式用'!$AD$2:$AH$27,MATCH(O667,'【参考】数式用'!$K$4:$N$4,0)+1,0)),"")</f>
        <v/>
      </c>
      <c r="S667" s="951"/>
      <c r="T667" s="955"/>
      <c r="U667" s="960"/>
      <c r="V667" s="965" t="str">
        <f>IFERROR(IF(AND('別紙様式3-2（４・５月）'!O669="",O667&lt;&gt;""),P667,P667*VLOOKUP(AF667,'【参考】数式用4'!$DC$3:$DZ$106,MATCH(N667,'【参考】数式用4'!$DC$2:$DZ$2,0))),"")</f>
        <v/>
      </c>
      <c r="W667" s="972"/>
      <c r="X667" s="937"/>
      <c r="Y667" s="948" t="str">
        <f>IFERROR(IF(OR('別紙様式3-2（４・５月）'!R669="",'別紙様式3-2（４・５月）'!Z669="ベア加算"),"",X667*VLOOKUP(N667,'【参考】数式用'!$AD$2:$AH$27,MATCH(W667,'【参考】数式用'!$K$4:$N$4,0)+1,0)),"")</f>
        <v/>
      </c>
      <c r="Z667" s="948"/>
      <c r="AA667" s="951"/>
      <c r="AB667" s="955"/>
      <c r="AC667" s="996" t="str">
        <f>IFERROR(IF(AND('別紙様式3-2（４・５月）'!O669="",W667&lt;&gt;"",W667&lt;&gt;"―"),X667,X667*VLOOKUP(AG667,'【参考】数式用4'!$DC$3:$DZ$106,MATCH(N667,'【参考】数式用4'!$DC$2:$DZ$2,0))),"")</f>
        <v/>
      </c>
      <c r="AD667" s="998" t="str">
        <f t="shared" si="20"/>
        <v/>
      </c>
      <c r="AE667" s="884" t="str">
        <f t="shared" si="21"/>
        <v/>
      </c>
      <c r="AF667" s="999" t="str">
        <f>IF(O667="","",'別紙様式3-2（４・５月）'!O669&amp;'別紙様式3-2（４・５月）'!P669&amp;'別紙様式3-2（４・５月）'!Q669&amp;"から"&amp;O667)</f>
        <v/>
      </c>
      <c r="AG667" s="999" t="str">
        <f>IF(OR(W667="",W667="―"),"",'別紙様式3-2（４・５月）'!O669&amp;'別紙様式3-2（４・５月）'!P669&amp;'別紙様式3-2（４・５月）'!Q669&amp;"から"&amp;W667)</f>
        <v/>
      </c>
    </row>
    <row r="668" spans="1:33" ht="24.9" customHeight="1">
      <c r="A668" s="894">
        <v>655</v>
      </c>
      <c r="B668" s="742" t="str">
        <f>IF(基本情報入力シート!C707="","",基本情報入力シート!C707)</f>
        <v/>
      </c>
      <c r="C668" s="750"/>
      <c r="D668" s="750"/>
      <c r="E668" s="750"/>
      <c r="F668" s="750"/>
      <c r="G668" s="750"/>
      <c r="H668" s="750"/>
      <c r="I668" s="761"/>
      <c r="J668" s="768" t="str">
        <f>IF(基本情報入力シート!M707="","",基本情報入力シート!M707)</f>
        <v/>
      </c>
      <c r="K668" s="768" t="str">
        <f>IF(基本情報入力シート!R707="","",基本情報入力シート!R707)</f>
        <v/>
      </c>
      <c r="L668" s="768" t="str">
        <f>IF(基本情報入力シート!W707="","",基本情報入力シート!W707)</f>
        <v/>
      </c>
      <c r="M668" s="785" t="str">
        <f>IF(基本情報入力シート!X707="","",基本情報入力シート!X707)</f>
        <v/>
      </c>
      <c r="N668" s="797" t="str">
        <f>IF(基本情報入力シート!Y707="","",基本情報入力シート!Y707)</f>
        <v/>
      </c>
      <c r="O668" s="931"/>
      <c r="P668" s="937"/>
      <c r="Q668" s="941"/>
      <c r="R668" s="948" t="str">
        <f>IFERROR(IF(OR('別紙様式3-2（４・５月）'!R670="",'別紙様式3-2（４・５月）'!Z670="ベア加算"),"",P668*VLOOKUP(N668,'【参考】数式用'!$AD$2:$AH$27,MATCH(O668,'【参考】数式用'!$K$4:$N$4,0)+1,0)),"")</f>
        <v/>
      </c>
      <c r="S668" s="951"/>
      <c r="T668" s="955"/>
      <c r="U668" s="960"/>
      <c r="V668" s="965" t="str">
        <f>IFERROR(IF(AND('別紙様式3-2（４・５月）'!O670="",O668&lt;&gt;""),P668,P668*VLOOKUP(AF668,'【参考】数式用4'!$DC$3:$DZ$106,MATCH(N668,'【参考】数式用4'!$DC$2:$DZ$2,0))),"")</f>
        <v/>
      </c>
      <c r="W668" s="972"/>
      <c r="X668" s="937"/>
      <c r="Y668" s="948" t="str">
        <f>IFERROR(IF(OR('別紙様式3-2（４・５月）'!R670="",'別紙様式3-2（４・５月）'!Z670="ベア加算"),"",X668*VLOOKUP(N668,'【参考】数式用'!$AD$2:$AH$27,MATCH(W668,'【参考】数式用'!$K$4:$N$4,0)+1,0)),"")</f>
        <v/>
      </c>
      <c r="Z668" s="948"/>
      <c r="AA668" s="951"/>
      <c r="AB668" s="955"/>
      <c r="AC668" s="996" t="str">
        <f>IFERROR(IF(AND('別紙様式3-2（４・５月）'!O670="",W668&lt;&gt;"",W668&lt;&gt;"―"),X668,X668*VLOOKUP(AG668,'【参考】数式用4'!$DC$3:$DZ$106,MATCH(N668,'【参考】数式用4'!$DC$2:$DZ$2,0))),"")</f>
        <v/>
      </c>
      <c r="AD668" s="998" t="str">
        <f t="shared" si="20"/>
        <v/>
      </c>
      <c r="AE668" s="884" t="str">
        <f t="shared" si="21"/>
        <v/>
      </c>
      <c r="AF668" s="999" t="str">
        <f>IF(O668="","",'別紙様式3-2（４・５月）'!O670&amp;'別紙様式3-2（４・５月）'!P670&amp;'別紙様式3-2（４・５月）'!Q670&amp;"から"&amp;O668)</f>
        <v/>
      </c>
      <c r="AG668" s="999" t="str">
        <f>IF(OR(W668="",W668="―"),"",'別紙様式3-2（４・５月）'!O670&amp;'別紙様式3-2（４・５月）'!P670&amp;'別紙様式3-2（４・５月）'!Q670&amp;"から"&amp;W668)</f>
        <v/>
      </c>
    </row>
    <row r="669" spans="1:33" ht="24.9" customHeight="1">
      <c r="A669" s="894">
        <v>656</v>
      </c>
      <c r="B669" s="742" t="str">
        <f>IF(基本情報入力シート!C708="","",基本情報入力シート!C708)</f>
        <v/>
      </c>
      <c r="C669" s="750"/>
      <c r="D669" s="750"/>
      <c r="E669" s="750"/>
      <c r="F669" s="750"/>
      <c r="G669" s="750"/>
      <c r="H669" s="750"/>
      <c r="I669" s="761"/>
      <c r="J669" s="768" t="str">
        <f>IF(基本情報入力シート!M708="","",基本情報入力シート!M708)</f>
        <v/>
      </c>
      <c r="K669" s="768" t="str">
        <f>IF(基本情報入力シート!R708="","",基本情報入力シート!R708)</f>
        <v/>
      </c>
      <c r="L669" s="768" t="str">
        <f>IF(基本情報入力シート!W708="","",基本情報入力シート!W708)</f>
        <v/>
      </c>
      <c r="M669" s="785" t="str">
        <f>IF(基本情報入力シート!X708="","",基本情報入力シート!X708)</f>
        <v/>
      </c>
      <c r="N669" s="797" t="str">
        <f>IF(基本情報入力シート!Y708="","",基本情報入力シート!Y708)</f>
        <v/>
      </c>
      <c r="O669" s="931"/>
      <c r="P669" s="937"/>
      <c r="Q669" s="941"/>
      <c r="R669" s="948" t="str">
        <f>IFERROR(IF(OR('別紙様式3-2（４・５月）'!R671="",'別紙様式3-2（４・５月）'!Z671="ベア加算"),"",P669*VLOOKUP(N669,'【参考】数式用'!$AD$2:$AH$27,MATCH(O669,'【参考】数式用'!$K$4:$N$4,0)+1,0)),"")</f>
        <v/>
      </c>
      <c r="S669" s="951"/>
      <c r="T669" s="955"/>
      <c r="U669" s="960"/>
      <c r="V669" s="965" t="str">
        <f>IFERROR(IF(AND('別紙様式3-2（４・５月）'!O671="",O669&lt;&gt;""),P669,P669*VLOOKUP(AF669,'【参考】数式用4'!$DC$3:$DZ$106,MATCH(N669,'【参考】数式用4'!$DC$2:$DZ$2,0))),"")</f>
        <v/>
      </c>
      <c r="W669" s="972"/>
      <c r="X669" s="937"/>
      <c r="Y669" s="948" t="str">
        <f>IFERROR(IF(OR('別紙様式3-2（４・５月）'!R671="",'別紙様式3-2（４・５月）'!Z671="ベア加算"),"",X669*VLOOKUP(N669,'【参考】数式用'!$AD$2:$AH$27,MATCH(W669,'【参考】数式用'!$K$4:$N$4,0)+1,0)),"")</f>
        <v/>
      </c>
      <c r="Z669" s="948"/>
      <c r="AA669" s="951"/>
      <c r="AB669" s="955"/>
      <c r="AC669" s="996" t="str">
        <f>IFERROR(IF(AND('別紙様式3-2（４・５月）'!O671="",W669&lt;&gt;"",W669&lt;&gt;"―"),X669,X669*VLOOKUP(AG669,'【参考】数式用4'!$DC$3:$DZ$106,MATCH(N669,'【参考】数式用4'!$DC$2:$DZ$2,0))),"")</f>
        <v/>
      </c>
      <c r="AD669" s="998" t="str">
        <f t="shared" si="20"/>
        <v/>
      </c>
      <c r="AE669" s="884" t="str">
        <f t="shared" si="21"/>
        <v/>
      </c>
      <c r="AF669" s="999" t="str">
        <f>IF(O669="","",'別紙様式3-2（４・５月）'!O671&amp;'別紙様式3-2（４・５月）'!P671&amp;'別紙様式3-2（４・５月）'!Q671&amp;"から"&amp;O669)</f>
        <v/>
      </c>
      <c r="AG669" s="999" t="str">
        <f>IF(OR(W669="",W669="―"),"",'別紙様式3-2（４・５月）'!O671&amp;'別紙様式3-2（４・５月）'!P671&amp;'別紙様式3-2（４・５月）'!Q671&amp;"から"&amp;W669)</f>
        <v/>
      </c>
    </row>
    <row r="670" spans="1:33" ht="24.9" customHeight="1">
      <c r="A670" s="894">
        <v>657</v>
      </c>
      <c r="B670" s="742" t="str">
        <f>IF(基本情報入力シート!C709="","",基本情報入力シート!C709)</f>
        <v/>
      </c>
      <c r="C670" s="750"/>
      <c r="D670" s="750"/>
      <c r="E670" s="750"/>
      <c r="F670" s="750"/>
      <c r="G670" s="750"/>
      <c r="H670" s="750"/>
      <c r="I670" s="761"/>
      <c r="J670" s="768" t="str">
        <f>IF(基本情報入力シート!M709="","",基本情報入力シート!M709)</f>
        <v/>
      </c>
      <c r="K670" s="768" t="str">
        <f>IF(基本情報入力シート!R709="","",基本情報入力シート!R709)</f>
        <v/>
      </c>
      <c r="L670" s="768" t="str">
        <f>IF(基本情報入力シート!W709="","",基本情報入力シート!W709)</f>
        <v/>
      </c>
      <c r="M670" s="785" t="str">
        <f>IF(基本情報入力シート!X709="","",基本情報入力シート!X709)</f>
        <v/>
      </c>
      <c r="N670" s="797" t="str">
        <f>IF(基本情報入力シート!Y709="","",基本情報入力シート!Y709)</f>
        <v/>
      </c>
      <c r="O670" s="931"/>
      <c r="P670" s="937"/>
      <c r="Q670" s="941"/>
      <c r="R670" s="948" t="str">
        <f>IFERROR(IF(OR('別紙様式3-2（４・５月）'!R672="",'別紙様式3-2（４・５月）'!Z672="ベア加算"),"",P670*VLOOKUP(N670,'【参考】数式用'!$AD$2:$AH$27,MATCH(O670,'【参考】数式用'!$K$4:$N$4,0)+1,0)),"")</f>
        <v/>
      </c>
      <c r="S670" s="951"/>
      <c r="T670" s="955"/>
      <c r="U670" s="960"/>
      <c r="V670" s="965" t="str">
        <f>IFERROR(IF(AND('別紙様式3-2（４・５月）'!O672="",O670&lt;&gt;""),P670,P670*VLOOKUP(AF670,'【参考】数式用4'!$DC$3:$DZ$106,MATCH(N670,'【参考】数式用4'!$DC$2:$DZ$2,0))),"")</f>
        <v/>
      </c>
      <c r="W670" s="972"/>
      <c r="X670" s="937"/>
      <c r="Y670" s="948" t="str">
        <f>IFERROR(IF(OR('別紙様式3-2（４・５月）'!R672="",'別紙様式3-2（４・５月）'!Z672="ベア加算"),"",X670*VLOOKUP(N670,'【参考】数式用'!$AD$2:$AH$27,MATCH(W670,'【参考】数式用'!$K$4:$N$4,0)+1,0)),"")</f>
        <v/>
      </c>
      <c r="Z670" s="948"/>
      <c r="AA670" s="951"/>
      <c r="AB670" s="955"/>
      <c r="AC670" s="996" t="str">
        <f>IFERROR(IF(AND('別紙様式3-2（４・５月）'!O672="",W670&lt;&gt;"",W670&lt;&gt;"―"),X670,X670*VLOOKUP(AG670,'【参考】数式用4'!$DC$3:$DZ$106,MATCH(N670,'【参考】数式用4'!$DC$2:$DZ$2,0))),"")</f>
        <v/>
      </c>
      <c r="AD670" s="998" t="str">
        <f t="shared" si="20"/>
        <v/>
      </c>
      <c r="AE670" s="884" t="str">
        <f t="shared" si="21"/>
        <v/>
      </c>
      <c r="AF670" s="999" t="str">
        <f>IF(O670="","",'別紙様式3-2（４・５月）'!O672&amp;'別紙様式3-2（４・５月）'!P672&amp;'別紙様式3-2（４・５月）'!Q672&amp;"から"&amp;O670)</f>
        <v/>
      </c>
      <c r="AG670" s="999" t="str">
        <f>IF(OR(W670="",W670="―"),"",'別紙様式3-2（４・５月）'!O672&amp;'別紙様式3-2（４・５月）'!P672&amp;'別紙様式3-2（４・５月）'!Q672&amp;"から"&amp;W670)</f>
        <v/>
      </c>
    </row>
    <row r="671" spans="1:33" ht="24.9" customHeight="1">
      <c r="A671" s="894">
        <v>658</v>
      </c>
      <c r="B671" s="742" t="str">
        <f>IF(基本情報入力シート!C710="","",基本情報入力シート!C710)</f>
        <v/>
      </c>
      <c r="C671" s="750"/>
      <c r="D671" s="750"/>
      <c r="E671" s="750"/>
      <c r="F671" s="750"/>
      <c r="G671" s="750"/>
      <c r="H671" s="750"/>
      <c r="I671" s="761"/>
      <c r="J671" s="768" t="str">
        <f>IF(基本情報入力シート!M710="","",基本情報入力シート!M710)</f>
        <v/>
      </c>
      <c r="K671" s="768" t="str">
        <f>IF(基本情報入力シート!R710="","",基本情報入力シート!R710)</f>
        <v/>
      </c>
      <c r="L671" s="768" t="str">
        <f>IF(基本情報入力シート!W710="","",基本情報入力シート!W710)</f>
        <v/>
      </c>
      <c r="M671" s="785" t="str">
        <f>IF(基本情報入力シート!X710="","",基本情報入力シート!X710)</f>
        <v/>
      </c>
      <c r="N671" s="797" t="str">
        <f>IF(基本情報入力シート!Y710="","",基本情報入力シート!Y710)</f>
        <v/>
      </c>
      <c r="O671" s="931"/>
      <c r="P671" s="937"/>
      <c r="Q671" s="941"/>
      <c r="R671" s="948" t="str">
        <f>IFERROR(IF(OR('別紙様式3-2（４・５月）'!R673="",'別紙様式3-2（４・５月）'!Z673="ベア加算"),"",P671*VLOOKUP(N671,'【参考】数式用'!$AD$2:$AH$27,MATCH(O671,'【参考】数式用'!$K$4:$N$4,0)+1,0)),"")</f>
        <v/>
      </c>
      <c r="S671" s="951"/>
      <c r="T671" s="955"/>
      <c r="U671" s="960"/>
      <c r="V671" s="965" t="str">
        <f>IFERROR(IF(AND('別紙様式3-2（４・５月）'!O673="",O671&lt;&gt;""),P671,P671*VLOOKUP(AF671,'【参考】数式用4'!$DC$3:$DZ$106,MATCH(N671,'【参考】数式用4'!$DC$2:$DZ$2,0))),"")</f>
        <v/>
      </c>
      <c r="W671" s="972"/>
      <c r="X671" s="937"/>
      <c r="Y671" s="948" t="str">
        <f>IFERROR(IF(OR('別紙様式3-2（４・５月）'!R673="",'別紙様式3-2（４・５月）'!Z673="ベア加算"),"",X671*VLOOKUP(N671,'【参考】数式用'!$AD$2:$AH$27,MATCH(W671,'【参考】数式用'!$K$4:$N$4,0)+1,0)),"")</f>
        <v/>
      </c>
      <c r="Z671" s="948"/>
      <c r="AA671" s="951"/>
      <c r="AB671" s="955"/>
      <c r="AC671" s="996" t="str">
        <f>IFERROR(IF(AND('別紙様式3-2（４・５月）'!O673="",W671&lt;&gt;"",W671&lt;&gt;"―"),X671,X671*VLOOKUP(AG671,'【参考】数式用4'!$DC$3:$DZ$106,MATCH(N671,'【参考】数式用4'!$DC$2:$DZ$2,0))),"")</f>
        <v/>
      </c>
      <c r="AD671" s="998" t="str">
        <f t="shared" si="20"/>
        <v/>
      </c>
      <c r="AE671" s="884" t="str">
        <f t="shared" si="21"/>
        <v/>
      </c>
      <c r="AF671" s="999" t="str">
        <f>IF(O671="","",'別紙様式3-2（４・５月）'!O673&amp;'別紙様式3-2（４・５月）'!P673&amp;'別紙様式3-2（４・５月）'!Q673&amp;"から"&amp;O671)</f>
        <v/>
      </c>
      <c r="AG671" s="999" t="str">
        <f>IF(OR(W671="",W671="―"),"",'別紙様式3-2（４・５月）'!O673&amp;'別紙様式3-2（４・５月）'!P673&amp;'別紙様式3-2（４・５月）'!Q673&amp;"から"&amp;W671)</f>
        <v/>
      </c>
    </row>
    <row r="672" spans="1:33" ht="24.9" customHeight="1">
      <c r="A672" s="894">
        <v>659</v>
      </c>
      <c r="B672" s="742" t="str">
        <f>IF(基本情報入力シート!C711="","",基本情報入力シート!C711)</f>
        <v/>
      </c>
      <c r="C672" s="750"/>
      <c r="D672" s="750"/>
      <c r="E672" s="750"/>
      <c r="F672" s="750"/>
      <c r="G672" s="750"/>
      <c r="H672" s="750"/>
      <c r="I672" s="761"/>
      <c r="J672" s="768" t="str">
        <f>IF(基本情報入力シート!M711="","",基本情報入力シート!M711)</f>
        <v/>
      </c>
      <c r="K672" s="768" t="str">
        <f>IF(基本情報入力シート!R711="","",基本情報入力シート!R711)</f>
        <v/>
      </c>
      <c r="L672" s="768" t="str">
        <f>IF(基本情報入力シート!W711="","",基本情報入力シート!W711)</f>
        <v/>
      </c>
      <c r="M672" s="785" t="str">
        <f>IF(基本情報入力シート!X711="","",基本情報入力シート!X711)</f>
        <v/>
      </c>
      <c r="N672" s="797" t="str">
        <f>IF(基本情報入力シート!Y711="","",基本情報入力シート!Y711)</f>
        <v/>
      </c>
      <c r="O672" s="931"/>
      <c r="P672" s="937"/>
      <c r="Q672" s="941"/>
      <c r="R672" s="948" t="str">
        <f>IFERROR(IF(OR('別紙様式3-2（４・５月）'!R674="",'別紙様式3-2（４・５月）'!Z674="ベア加算"),"",P672*VLOOKUP(N672,'【参考】数式用'!$AD$2:$AH$27,MATCH(O672,'【参考】数式用'!$K$4:$N$4,0)+1,0)),"")</f>
        <v/>
      </c>
      <c r="S672" s="951"/>
      <c r="T672" s="955"/>
      <c r="U672" s="960"/>
      <c r="V672" s="965" t="str">
        <f>IFERROR(IF(AND('別紙様式3-2（４・５月）'!O674="",O672&lt;&gt;""),P672,P672*VLOOKUP(AF672,'【参考】数式用4'!$DC$3:$DZ$106,MATCH(N672,'【参考】数式用4'!$DC$2:$DZ$2,0))),"")</f>
        <v/>
      </c>
      <c r="W672" s="972"/>
      <c r="X672" s="937"/>
      <c r="Y672" s="948" t="str">
        <f>IFERROR(IF(OR('別紙様式3-2（４・５月）'!R674="",'別紙様式3-2（４・５月）'!Z674="ベア加算"),"",X672*VLOOKUP(N672,'【参考】数式用'!$AD$2:$AH$27,MATCH(W672,'【参考】数式用'!$K$4:$N$4,0)+1,0)),"")</f>
        <v/>
      </c>
      <c r="Z672" s="948"/>
      <c r="AA672" s="951"/>
      <c r="AB672" s="955"/>
      <c r="AC672" s="996" t="str">
        <f>IFERROR(IF(AND('別紙様式3-2（４・５月）'!O674="",W672&lt;&gt;"",W672&lt;&gt;"―"),X672,X672*VLOOKUP(AG672,'【参考】数式用4'!$DC$3:$DZ$106,MATCH(N672,'【参考】数式用4'!$DC$2:$DZ$2,0))),"")</f>
        <v/>
      </c>
      <c r="AD672" s="998" t="str">
        <f t="shared" si="20"/>
        <v/>
      </c>
      <c r="AE672" s="884" t="str">
        <f t="shared" si="21"/>
        <v/>
      </c>
      <c r="AF672" s="999" t="str">
        <f>IF(O672="","",'別紙様式3-2（４・５月）'!O674&amp;'別紙様式3-2（４・５月）'!P674&amp;'別紙様式3-2（４・５月）'!Q674&amp;"から"&amp;O672)</f>
        <v/>
      </c>
      <c r="AG672" s="999" t="str">
        <f>IF(OR(W672="",W672="―"),"",'別紙様式3-2（４・５月）'!O674&amp;'別紙様式3-2（４・５月）'!P674&amp;'別紙様式3-2（４・５月）'!Q674&amp;"から"&amp;W672)</f>
        <v/>
      </c>
    </row>
    <row r="673" spans="1:33" ht="24.9" customHeight="1">
      <c r="A673" s="894">
        <v>660</v>
      </c>
      <c r="B673" s="742" t="str">
        <f>IF(基本情報入力シート!C712="","",基本情報入力シート!C712)</f>
        <v/>
      </c>
      <c r="C673" s="750"/>
      <c r="D673" s="750"/>
      <c r="E673" s="750"/>
      <c r="F673" s="750"/>
      <c r="G673" s="750"/>
      <c r="H673" s="750"/>
      <c r="I673" s="761"/>
      <c r="J673" s="768" t="str">
        <f>IF(基本情報入力シート!M712="","",基本情報入力シート!M712)</f>
        <v/>
      </c>
      <c r="K673" s="768" t="str">
        <f>IF(基本情報入力シート!R712="","",基本情報入力シート!R712)</f>
        <v/>
      </c>
      <c r="L673" s="768" t="str">
        <f>IF(基本情報入力シート!W712="","",基本情報入力シート!W712)</f>
        <v/>
      </c>
      <c r="M673" s="785" t="str">
        <f>IF(基本情報入力シート!X712="","",基本情報入力シート!X712)</f>
        <v/>
      </c>
      <c r="N673" s="797" t="str">
        <f>IF(基本情報入力シート!Y712="","",基本情報入力シート!Y712)</f>
        <v/>
      </c>
      <c r="O673" s="931"/>
      <c r="P673" s="937"/>
      <c r="Q673" s="941"/>
      <c r="R673" s="948" t="str">
        <f>IFERROR(IF(OR('別紙様式3-2（４・５月）'!R675="",'別紙様式3-2（４・５月）'!Z675="ベア加算"),"",P673*VLOOKUP(N673,'【参考】数式用'!$AD$2:$AH$27,MATCH(O673,'【参考】数式用'!$K$4:$N$4,0)+1,0)),"")</f>
        <v/>
      </c>
      <c r="S673" s="951"/>
      <c r="T673" s="955"/>
      <c r="U673" s="960"/>
      <c r="V673" s="965" t="str">
        <f>IFERROR(IF(AND('別紙様式3-2（４・５月）'!O675="",O673&lt;&gt;""),P673,P673*VLOOKUP(AF673,'【参考】数式用4'!$DC$3:$DZ$106,MATCH(N673,'【参考】数式用4'!$DC$2:$DZ$2,0))),"")</f>
        <v/>
      </c>
      <c r="W673" s="972"/>
      <c r="X673" s="937"/>
      <c r="Y673" s="948" t="str">
        <f>IFERROR(IF(OR('別紙様式3-2（４・５月）'!R675="",'別紙様式3-2（４・５月）'!Z675="ベア加算"),"",X673*VLOOKUP(N673,'【参考】数式用'!$AD$2:$AH$27,MATCH(W673,'【参考】数式用'!$K$4:$N$4,0)+1,0)),"")</f>
        <v/>
      </c>
      <c r="Z673" s="948"/>
      <c r="AA673" s="951"/>
      <c r="AB673" s="955"/>
      <c r="AC673" s="996" t="str">
        <f>IFERROR(IF(AND('別紙様式3-2（４・５月）'!O675="",W673&lt;&gt;"",W673&lt;&gt;"―"),X673,X673*VLOOKUP(AG673,'【参考】数式用4'!$DC$3:$DZ$106,MATCH(N673,'【参考】数式用4'!$DC$2:$DZ$2,0))),"")</f>
        <v/>
      </c>
      <c r="AD673" s="998" t="str">
        <f t="shared" si="20"/>
        <v/>
      </c>
      <c r="AE673" s="884" t="str">
        <f t="shared" si="21"/>
        <v/>
      </c>
      <c r="AF673" s="999" t="str">
        <f>IF(O673="","",'別紙様式3-2（４・５月）'!O675&amp;'別紙様式3-2（４・５月）'!P675&amp;'別紙様式3-2（４・５月）'!Q675&amp;"から"&amp;O673)</f>
        <v/>
      </c>
      <c r="AG673" s="999" t="str">
        <f>IF(OR(W673="",W673="―"),"",'別紙様式3-2（４・５月）'!O675&amp;'別紙様式3-2（４・５月）'!P675&amp;'別紙様式3-2（４・５月）'!Q675&amp;"から"&amp;W673)</f>
        <v/>
      </c>
    </row>
    <row r="674" spans="1:33" ht="24.9" customHeight="1">
      <c r="A674" s="894">
        <v>661</v>
      </c>
      <c r="B674" s="742" t="str">
        <f>IF(基本情報入力シート!C713="","",基本情報入力シート!C713)</f>
        <v/>
      </c>
      <c r="C674" s="750"/>
      <c r="D674" s="750"/>
      <c r="E674" s="750"/>
      <c r="F674" s="750"/>
      <c r="G674" s="750"/>
      <c r="H674" s="750"/>
      <c r="I674" s="761"/>
      <c r="J674" s="768" t="str">
        <f>IF(基本情報入力シート!M713="","",基本情報入力シート!M713)</f>
        <v/>
      </c>
      <c r="K674" s="768" t="str">
        <f>IF(基本情報入力シート!R713="","",基本情報入力シート!R713)</f>
        <v/>
      </c>
      <c r="L674" s="768" t="str">
        <f>IF(基本情報入力シート!W713="","",基本情報入力シート!W713)</f>
        <v/>
      </c>
      <c r="M674" s="785" t="str">
        <f>IF(基本情報入力シート!X713="","",基本情報入力シート!X713)</f>
        <v/>
      </c>
      <c r="N674" s="797" t="str">
        <f>IF(基本情報入力シート!Y713="","",基本情報入力シート!Y713)</f>
        <v/>
      </c>
      <c r="O674" s="931"/>
      <c r="P674" s="937"/>
      <c r="Q674" s="941"/>
      <c r="R674" s="948" t="str">
        <f>IFERROR(IF(OR('別紙様式3-2（４・５月）'!R676="",'別紙様式3-2（４・５月）'!Z676="ベア加算"),"",P674*VLOOKUP(N674,'【参考】数式用'!$AD$2:$AH$27,MATCH(O674,'【参考】数式用'!$K$4:$N$4,0)+1,0)),"")</f>
        <v/>
      </c>
      <c r="S674" s="951"/>
      <c r="T674" s="955"/>
      <c r="U674" s="960"/>
      <c r="V674" s="965" t="str">
        <f>IFERROR(IF(AND('別紙様式3-2（４・５月）'!O676="",O674&lt;&gt;""),P674,P674*VLOOKUP(AF674,'【参考】数式用4'!$DC$3:$DZ$106,MATCH(N674,'【参考】数式用4'!$DC$2:$DZ$2,0))),"")</f>
        <v/>
      </c>
      <c r="W674" s="972"/>
      <c r="X674" s="937"/>
      <c r="Y674" s="948" t="str">
        <f>IFERROR(IF(OR('別紙様式3-2（４・５月）'!R676="",'別紙様式3-2（４・５月）'!Z676="ベア加算"),"",X674*VLOOKUP(N674,'【参考】数式用'!$AD$2:$AH$27,MATCH(W674,'【参考】数式用'!$K$4:$N$4,0)+1,0)),"")</f>
        <v/>
      </c>
      <c r="Z674" s="948"/>
      <c r="AA674" s="951"/>
      <c r="AB674" s="955"/>
      <c r="AC674" s="996" t="str">
        <f>IFERROR(IF(AND('別紙様式3-2（４・５月）'!O676="",W674&lt;&gt;"",W674&lt;&gt;"―"),X674,X674*VLOOKUP(AG674,'【参考】数式用4'!$DC$3:$DZ$106,MATCH(N674,'【参考】数式用4'!$DC$2:$DZ$2,0))),"")</f>
        <v/>
      </c>
      <c r="AD674" s="998" t="str">
        <f t="shared" si="20"/>
        <v/>
      </c>
      <c r="AE674" s="884" t="str">
        <f t="shared" si="21"/>
        <v/>
      </c>
      <c r="AF674" s="999" t="str">
        <f>IF(O674="","",'別紙様式3-2（４・５月）'!O676&amp;'別紙様式3-2（４・５月）'!P676&amp;'別紙様式3-2（４・５月）'!Q676&amp;"から"&amp;O674)</f>
        <v/>
      </c>
      <c r="AG674" s="999" t="str">
        <f>IF(OR(W674="",W674="―"),"",'別紙様式3-2（４・５月）'!O676&amp;'別紙様式3-2（４・５月）'!P676&amp;'別紙様式3-2（４・５月）'!Q676&amp;"から"&amp;W674)</f>
        <v/>
      </c>
    </row>
    <row r="675" spans="1:33" ht="24.9" customHeight="1">
      <c r="A675" s="894">
        <v>662</v>
      </c>
      <c r="B675" s="742" t="str">
        <f>IF(基本情報入力シート!C714="","",基本情報入力シート!C714)</f>
        <v/>
      </c>
      <c r="C675" s="750"/>
      <c r="D675" s="750"/>
      <c r="E675" s="750"/>
      <c r="F675" s="750"/>
      <c r="G675" s="750"/>
      <c r="H675" s="750"/>
      <c r="I675" s="761"/>
      <c r="J675" s="768" t="str">
        <f>IF(基本情報入力シート!M714="","",基本情報入力シート!M714)</f>
        <v/>
      </c>
      <c r="K675" s="768" t="str">
        <f>IF(基本情報入力シート!R714="","",基本情報入力シート!R714)</f>
        <v/>
      </c>
      <c r="L675" s="768" t="str">
        <f>IF(基本情報入力シート!W714="","",基本情報入力シート!W714)</f>
        <v/>
      </c>
      <c r="M675" s="785" t="str">
        <f>IF(基本情報入力シート!X714="","",基本情報入力シート!X714)</f>
        <v/>
      </c>
      <c r="N675" s="797" t="str">
        <f>IF(基本情報入力シート!Y714="","",基本情報入力シート!Y714)</f>
        <v/>
      </c>
      <c r="O675" s="931"/>
      <c r="P675" s="937"/>
      <c r="Q675" s="941"/>
      <c r="R675" s="948" t="str">
        <f>IFERROR(IF(OR('別紙様式3-2（４・５月）'!R677="",'別紙様式3-2（４・５月）'!Z677="ベア加算"),"",P675*VLOOKUP(N675,'【参考】数式用'!$AD$2:$AH$27,MATCH(O675,'【参考】数式用'!$K$4:$N$4,0)+1,0)),"")</f>
        <v/>
      </c>
      <c r="S675" s="951"/>
      <c r="T675" s="955"/>
      <c r="U675" s="960"/>
      <c r="V675" s="965" t="str">
        <f>IFERROR(IF(AND('別紙様式3-2（４・５月）'!O677="",O675&lt;&gt;""),P675,P675*VLOOKUP(AF675,'【参考】数式用4'!$DC$3:$DZ$106,MATCH(N675,'【参考】数式用4'!$DC$2:$DZ$2,0))),"")</f>
        <v/>
      </c>
      <c r="W675" s="972"/>
      <c r="X675" s="937"/>
      <c r="Y675" s="948" t="str">
        <f>IFERROR(IF(OR('別紙様式3-2（４・５月）'!R677="",'別紙様式3-2（４・５月）'!Z677="ベア加算"),"",X675*VLOOKUP(N675,'【参考】数式用'!$AD$2:$AH$27,MATCH(W675,'【参考】数式用'!$K$4:$N$4,0)+1,0)),"")</f>
        <v/>
      </c>
      <c r="Z675" s="948"/>
      <c r="AA675" s="951"/>
      <c r="AB675" s="955"/>
      <c r="AC675" s="996" t="str">
        <f>IFERROR(IF(AND('別紙様式3-2（４・５月）'!O677="",W675&lt;&gt;"",W675&lt;&gt;"―"),X675,X675*VLOOKUP(AG675,'【参考】数式用4'!$DC$3:$DZ$106,MATCH(N675,'【参考】数式用4'!$DC$2:$DZ$2,0))),"")</f>
        <v/>
      </c>
      <c r="AD675" s="998" t="str">
        <f t="shared" si="20"/>
        <v/>
      </c>
      <c r="AE675" s="884" t="str">
        <f t="shared" si="21"/>
        <v/>
      </c>
      <c r="AF675" s="999" t="str">
        <f>IF(O675="","",'別紙様式3-2（４・５月）'!O677&amp;'別紙様式3-2（４・５月）'!P677&amp;'別紙様式3-2（４・５月）'!Q677&amp;"から"&amp;O675)</f>
        <v/>
      </c>
      <c r="AG675" s="999" t="str">
        <f>IF(OR(W675="",W675="―"),"",'別紙様式3-2（４・５月）'!O677&amp;'別紙様式3-2（４・５月）'!P677&amp;'別紙様式3-2（４・５月）'!Q677&amp;"から"&amp;W675)</f>
        <v/>
      </c>
    </row>
    <row r="676" spans="1:33" ht="24.9" customHeight="1">
      <c r="A676" s="894">
        <v>663</v>
      </c>
      <c r="B676" s="742" t="str">
        <f>IF(基本情報入力シート!C715="","",基本情報入力シート!C715)</f>
        <v/>
      </c>
      <c r="C676" s="750"/>
      <c r="D676" s="750"/>
      <c r="E676" s="750"/>
      <c r="F676" s="750"/>
      <c r="G676" s="750"/>
      <c r="H676" s="750"/>
      <c r="I676" s="761"/>
      <c r="J676" s="768" t="str">
        <f>IF(基本情報入力シート!M715="","",基本情報入力シート!M715)</f>
        <v/>
      </c>
      <c r="K676" s="768" t="str">
        <f>IF(基本情報入力シート!R715="","",基本情報入力シート!R715)</f>
        <v/>
      </c>
      <c r="L676" s="768" t="str">
        <f>IF(基本情報入力シート!W715="","",基本情報入力シート!W715)</f>
        <v/>
      </c>
      <c r="M676" s="785" t="str">
        <f>IF(基本情報入力シート!X715="","",基本情報入力シート!X715)</f>
        <v/>
      </c>
      <c r="N676" s="797" t="str">
        <f>IF(基本情報入力シート!Y715="","",基本情報入力シート!Y715)</f>
        <v/>
      </c>
      <c r="O676" s="931"/>
      <c r="P676" s="937"/>
      <c r="Q676" s="941"/>
      <c r="R676" s="948" t="str">
        <f>IFERROR(IF(OR('別紙様式3-2（４・５月）'!R678="",'別紙様式3-2（４・５月）'!Z678="ベア加算"),"",P676*VLOOKUP(N676,'【参考】数式用'!$AD$2:$AH$27,MATCH(O676,'【参考】数式用'!$K$4:$N$4,0)+1,0)),"")</f>
        <v/>
      </c>
      <c r="S676" s="951"/>
      <c r="T676" s="955"/>
      <c r="U676" s="960"/>
      <c r="V676" s="965" t="str">
        <f>IFERROR(IF(AND('別紙様式3-2（４・５月）'!O678="",O676&lt;&gt;""),P676,P676*VLOOKUP(AF676,'【参考】数式用4'!$DC$3:$DZ$106,MATCH(N676,'【参考】数式用4'!$DC$2:$DZ$2,0))),"")</f>
        <v/>
      </c>
      <c r="W676" s="972"/>
      <c r="X676" s="937"/>
      <c r="Y676" s="948" t="str">
        <f>IFERROR(IF(OR('別紙様式3-2（４・５月）'!R678="",'別紙様式3-2（４・５月）'!Z678="ベア加算"),"",X676*VLOOKUP(N676,'【参考】数式用'!$AD$2:$AH$27,MATCH(W676,'【参考】数式用'!$K$4:$N$4,0)+1,0)),"")</f>
        <v/>
      </c>
      <c r="Z676" s="948"/>
      <c r="AA676" s="951"/>
      <c r="AB676" s="955"/>
      <c r="AC676" s="996" t="str">
        <f>IFERROR(IF(AND('別紙様式3-2（４・５月）'!O678="",W676&lt;&gt;"",W676&lt;&gt;"―"),X676,X676*VLOOKUP(AG676,'【参考】数式用4'!$DC$3:$DZ$106,MATCH(N676,'【参考】数式用4'!$DC$2:$DZ$2,0))),"")</f>
        <v/>
      </c>
      <c r="AD676" s="998" t="str">
        <f t="shared" si="20"/>
        <v/>
      </c>
      <c r="AE676" s="884" t="str">
        <f t="shared" si="21"/>
        <v/>
      </c>
      <c r="AF676" s="999" t="str">
        <f>IF(O676="","",'別紙様式3-2（４・５月）'!O678&amp;'別紙様式3-2（４・５月）'!P678&amp;'別紙様式3-2（４・５月）'!Q678&amp;"から"&amp;O676)</f>
        <v/>
      </c>
      <c r="AG676" s="999" t="str">
        <f>IF(OR(W676="",W676="―"),"",'別紙様式3-2（４・５月）'!O678&amp;'別紙様式3-2（４・５月）'!P678&amp;'別紙様式3-2（４・５月）'!Q678&amp;"から"&amp;W676)</f>
        <v/>
      </c>
    </row>
    <row r="677" spans="1:33" ht="24.9" customHeight="1">
      <c r="A677" s="894">
        <v>664</v>
      </c>
      <c r="B677" s="742" t="str">
        <f>IF(基本情報入力シート!C716="","",基本情報入力シート!C716)</f>
        <v/>
      </c>
      <c r="C677" s="750"/>
      <c r="D677" s="750"/>
      <c r="E677" s="750"/>
      <c r="F677" s="750"/>
      <c r="G677" s="750"/>
      <c r="H677" s="750"/>
      <c r="I677" s="761"/>
      <c r="J677" s="768" t="str">
        <f>IF(基本情報入力シート!M716="","",基本情報入力シート!M716)</f>
        <v/>
      </c>
      <c r="K677" s="768" t="str">
        <f>IF(基本情報入力シート!R716="","",基本情報入力シート!R716)</f>
        <v/>
      </c>
      <c r="L677" s="768" t="str">
        <f>IF(基本情報入力シート!W716="","",基本情報入力シート!W716)</f>
        <v/>
      </c>
      <c r="M677" s="785" t="str">
        <f>IF(基本情報入力シート!X716="","",基本情報入力シート!X716)</f>
        <v/>
      </c>
      <c r="N677" s="797" t="str">
        <f>IF(基本情報入力シート!Y716="","",基本情報入力シート!Y716)</f>
        <v/>
      </c>
      <c r="O677" s="931"/>
      <c r="P677" s="937"/>
      <c r="Q677" s="941"/>
      <c r="R677" s="948" t="str">
        <f>IFERROR(IF(OR('別紙様式3-2（４・５月）'!R679="",'別紙様式3-2（４・５月）'!Z679="ベア加算"),"",P677*VLOOKUP(N677,'【参考】数式用'!$AD$2:$AH$27,MATCH(O677,'【参考】数式用'!$K$4:$N$4,0)+1,0)),"")</f>
        <v/>
      </c>
      <c r="S677" s="951"/>
      <c r="T677" s="955"/>
      <c r="U677" s="960"/>
      <c r="V677" s="965" t="str">
        <f>IFERROR(IF(AND('別紙様式3-2（４・５月）'!O679="",O677&lt;&gt;""),P677,P677*VLOOKUP(AF677,'【参考】数式用4'!$DC$3:$DZ$106,MATCH(N677,'【参考】数式用4'!$DC$2:$DZ$2,0))),"")</f>
        <v/>
      </c>
      <c r="W677" s="972"/>
      <c r="X677" s="937"/>
      <c r="Y677" s="948" t="str">
        <f>IFERROR(IF(OR('別紙様式3-2（４・５月）'!R679="",'別紙様式3-2（４・５月）'!Z679="ベア加算"),"",X677*VLOOKUP(N677,'【参考】数式用'!$AD$2:$AH$27,MATCH(W677,'【参考】数式用'!$K$4:$N$4,0)+1,0)),"")</f>
        <v/>
      </c>
      <c r="Z677" s="948"/>
      <c r="AA677" s="951"/>
      <c r="AB677" s="955"/>
      <c r="AC677" s="996" t="str">
        <f>IFERROR(IF(AND('別紙様式3-2（４・５月）'!O679="",W677&lt;&gt;"",W677&lt;&gt;"―"),X677,X677*VLOOKUP(AG677,'【参考】数式用4'!$DC$3:$DZ$106,MATCH(N677,'【参考】数式用4'!$DC$2:$DZ$2,0))),"")</f>
        <v/>
      </c>
      <c r="AD677" s="998" t="str">
        <f t="shared" si="20"/>
        <v/>
      </c>
      <c r="AE677" s="884" t="str">
        <f t="shared" si="21"/>
        <v/>
      </c>
      <c r="AF677" s="999" t="str">
        <f>IF(O677="","",'別紙様式3-2（４・５月）'!O679&amp;'別紙様式3-2（４・５月）'!P679&amp;'別紙様式3-2（４・５月）'!Q679&amp;"から"&amp;O677)</f>
        <v/>
      </c>
      <c r="AG677" s="999" t="str">
        <f>IF(OR(W677="",W677="―"),"",'別紙様式3-2（４・５月）'!O679&amp;'別紙様式3-2（４・５月）'!P679&amp;'別紙様式3-2（４・５月）'!Q679&amp;"から"&amp;W677)</f>
        <v/>
      </c>
    </row>
    <row r="678" spans="1:33" ht="24.9" customHeight="1">
      <c r="A678" s="894">
        <v>665</v>
      </c>
      <c r="B678" s="742" t="str">
        <f>IF(基本情報入力シート!C717="","",基本情報入力シート!C717)</f>
        <v/>
      </c>
      <c r="C678" s="750"/>
      <c r="D678" s="750"/>
      <c r="E678" s="750"/>
      <c r="F678" s="750"/>
      <c r="G678" s="750"/>
      <c r="H678" s="750"/>
      <c r="I678" s="761"/>
      <c r="J678" s="768" t="str">
        <f>IF(基本情報入力シート!M717="","",基本情報入力シート!M717)</f>
        <v/>
      </c>
      <c r="K678" s="768" t="str">
        <f>IF(基本情報入力シート!R717="","",基本情報入力シート!R717)</f>
        <v/>
      </c>
      <c r="L678" s="768" t="str">
        <f>IF(基本情報入力シート!W717="","",基本情報入力シート!W717)</f>
        <v/>
      </c>
      <c r="M678" s="785" t="str">
        <f>IF(基本情報入力シート!X717="","",基本情報入力シート!X717)</f>
        <v/>
      </c>
      <c r="N678" s="797" t="str">
        <f>IF(基本情報入力シート!Y717="","",基本情報入力シート!Y717)</f>
        <v/>
      </c>
      <c r="O678" s="931"/>
      <c r="P678" s="937"/>
      <c r="Q678" s="941"/>
      <c r="R678" s="948" t="str">
        <f>IFERROR(IF(OR('別紙様式3-2（４・５月）'!R680="",'別紙様式3-2（４・５月）'!Z680="ベア加算"),"",P678*VLOOKUP(N678,'【参考】数式用'!$AD$2:$AH$27,MATCH(O678,'【参考】数式用'!$K$4:$N$4,0)+1,0)),"")</f>
        <v/>
      </c>
      <c r="S678" s="951"/>
      <c r="T678" s="955"/>
      <c r="U678" s="960"/>
      <c r="V678" s="965" t="str">
        <f>IFERROR(IF(AND('別紙様式3-2（４・５月）'!O680="",O678&lt;&gt;""),P678,P678*VLOOKUP(AF678,'【参考】数式用4'!$DC$3:$DZ$106,MATCH(N678,'【参考】数式用4'!$DC$2:$DZ$2,0))),"")</f>
        <v/>
      </c>
      <c r="W678" s="972"/>
      <c r="X678" s="937"/>
      <c r="Y678" s="948" t="str">
        <f>IFERROR(IF(OR('別紙様式3-2（４・５月）'!R680="",'別紙様式3-2（４・５月）'!Z680="ベア加算"),"",X678*VLOOKUP(N678,'【参考】数式用'!$AD$2:$AH$27,MATCH(W678,'【参考】数式用'!$K$4:$N$4,0)+1,0)),"")</f>
        <v/>
      </c>
      <c r="Z678" s="948"/>
      <c r="AA678" s="951"/>
      <c r="AB678" s="955"/>
      <c r="AC678" s="996" t="str">
        <f>IFERROR(IF(AND('別紙様式3-2（４・５月）'!O680="",W678&lt;&gt;"",W678&lt;&gt;"―"),X678,X678*VLOOKUP(AG678,'【参考】数式用4'!$DC$3:$DZ$106,MATCH(N678,'【参考】数式用4'!$DC$2:$DZ$2,0))),"")</f>
        <v/>
      </c>
      <c r="AD678" s="998" t="str">
        <f t="shared" si="20"/>
        <v/>
      </c>
      <c r="AE678" s="884" t="str">
        <f t="shared" si="21"/>
        <v/>
      </c>
      <c r="AF678" s="999" t="str">
        <f>IF(O678="","",'別紙様式3-2（４・５月）'!O680&amp;'別紙様式3-2（４・５月）'!P680&amp;'別紙様式3-2（４・５月）'!Q680&amp;"から"&amp;O678)</f>
        <v/>
      </c>
      <c r="AG678" s="999" t="str">
        <f>IF(OR(W678="",W678="―"),"",'別紙様式3-2（４・５月）'!O680&amp;'別紙様式3-2（４・５月）'!P680&amp;'別紙様式3-2（４・５月）'!Q680&amp;"から"&amp;W678)</f>
        <v/>
      </c>
    </row>
    <row r="679" spans="1:33" ht="24.9" customHeight="1">
      <c r="A679" s="894">
        <v>666</v>
      </c>
      <c r="B679" s="742" t="str">
        <f>IF(基本情報入力シート!C718="","",基本情報入力シート!C718)</f>
        <v/>
      </c>
      <c r="C679" s="750"/>
      <c r="D679" s="750"/>
      <c r="E679" s="750"/>
      <c r="F679" s="750"/>
      <c r="G679" s="750"/>
      <c r="H679" s="750"/>
      <c r="I679" s="761"/>
      <c r="J679" s="768" t="str">
        <f>IF(基本情報入力シート!M718="","",基本情報入力シート!M718)</f>
        <v/>
      </c>
      <c r="K679" s="768" t="str">
        <f>IF(基本情報入力シート!R718="","",基本情報入力シート!R718)</f>
        <v/>
      </c>
      <c r="L679" s="768" t="str">
        <f>IF(基本情報入力シート!W718="","",基本情報入力シート!W718)</f>
        <v/>
      </c>
      <c r="M679" s="785" t="str">
        <f>IF(基本情報入力シート!X718="","",基本情報入力シート!X718)</f>
        <v/>
      </c>
      <c r="N679" s="797" t="str">
        <f>IF(基本情報入力シート!Y718="","",基本情報入力シート!Y718)</f>
        <v/>
      </c>
      <c r="O679" s="931"/>
      <c r="P679" s="937"/>
      <c r="Q679" s="941"/>
      <c r="R679" s="948" t="str">
        <f>IFERROR(IF(OR('別紙様式3-2（４・５月）'!R681="",'別紙様式3-2（４・５月）'!Z681="ベア加算"),"",P679*VLOOKUP(N679,'【参考】数式用'!$AD$2:$AH$27,MATCH(O679,'【参考】数式用'!$K$4:$N$4,0)+1,0)),"")</f>
        <v/>
      </c>
      <c r="S679" s="951"/>
      <c r="T679" s="955"/>
      <c r="U679" s="960"/>
      <c r="V679" s="965" t="str">
        <f>IFERROR(IF(AND('別紙様式3-2（４・５月）'!O681="",O679&lt;&gt;""),P679,P679*VLOOKUP(AF679,'【参考】数式用4'!$DC$3:$DZ$106,MATCH(N679,'【参考】数式用4'!$DC$2:$DZ$2,0))),"")</f>
        <v/>
      </c>
      <c r="W679" s="972"/>
      <c r="X679" s="937"/>
      <c r="Y679" s="948" t="str">
        <f>IFERROR(IF(OR('別紙様式3-2（４・５月）'!R681="",'別紙様式3-2（４・５月）'!Z681="ベア加算"),"",X679*VLOOKUP(N679,'【参考】数式用'!$AD$2:$AH$27,MATCH(W679,'【参考】数式用'!$K$4:$N$4,0)+1,0)),"")</f>
        <v/>
      </c>
      <c r="Z679" s="948"/>
      <c r="AA679" s="951"/>
      <c r="AB679" s="955"/>
      <c r="AC679" s="996" t="str">
        <f>IFERROR(IF(AND('別紙様式3-2（４・５月）'!O681="",W679&lt;&gt;"",W679&lt;&gt;"―"),X679,X679*VLOOKUP(AG679,'【参考】数式用4'!$DC$3:$DZ$106,MATCH(N679,'【参考】数式用4'!$DC$2:$DZ$2,0))),"")</f>
        <v/>
      </c>
      <c r="AD679" s="998" t="str">
        <f t="shared" si="20"/>
        <v/>
      </c>
      <c r="AE679" s="884" t="str">
        <f t="shared" si="21"/>
        <v/>
      </c>
      <c r="AF679" s="999" t="str">
        <f>IF(O679="","",'別紙様式3-2（４・５月）'!O681&amp;'別紙様式3-2（４・５月）'!P681&amp;'別紙様式3-2（４・５月）'!Q681&amp;"から"&amp;O679)</f>
        <v/>
      </c>
      <c r="AG679" s="999" t="str">
        <f>IF(OR(W679="",W679="―"),"",'別紙様式3-2（４・５月）'!O681&amp;'別紙様式3-2（４・５月）'!P681&amp;'別紙様式3-2（４・５月）'!Q681&amp;"から"&amp;W679)</f>
        <v/>
      </c>
    </row>
    <row r="680" spans="1:33" ht="24.9" customHeight="1">
      <c r="A680" s="894">
        <v>667</v>
      </c>
      <c r="B680" s="742" t="str">
        <f>IF(基本情報入力シート!C719="","",基本情報入力シート!C719)</f>
        <v/>
      </c>
      <c r="C680" s="750"/>
      <c r="D680" s="750"/>
      <c r="E680" s="750"/>
      <c r="F680" s="750"/>
      <c r="G680" s="750"/>
      <c r="H680" s="750"/>
      <c r="I680" s="761"/>
      <c r="J680" s="768" t="str">
        <f>IF(基本情報入力シート!M719="","",基本情報入力シート!M719)</f>
        <v/>
      </c>
      <c r="K680" s="768" t="str">
        <f>IF(基本情報入力シート!R719="","",基本情報入力シート!R719)</f>
        <v/>
      </c>
      <c r="L680" s="768" t="str">
        <f>IF(基本情報入力シート!W719="","",基本情報入力シート!W719)</f>
        <v/>
      </c>
      <c r="M680" s="785" t="str">
        <f>IF(基本情報入力シート!X719="","",基本情報入力シート!X719)</f>
        <v/>
      </c>
      <c r="N680" s="797" t="str">
        <f>IF(基本情報入力シート!Y719="","",基本情報入力シート!Y719)</f>
        <v/>
      </c>
      <c r="O680" s="931"/>
      <c r="P680" s="937"/>
      <c r="Q680" s="941"/>
      <c r="R680" s="948" t="str">
        <f>IFERROR(IF(OR('別紙様式3-2（４・５月）'!R682="",'別紙様式3-2（４・５月）'!Z682="ベア加算"),"",P680*VLOOKUP(N680,'【参考】数式用'!$AD$2:$AH$27,MATCH(O680,'【参考】数式用'!$K$4:$N$4,0)+1,0)),"")</f>
        <v/>
      </c>
      <c r="S680" s="951"/>
      <c r="T680" s="955"/>
      <c r="U680" s="960"/>
      <c r="V680" s="965" t="str">
        <f>IFERROR(IF(AND('別紙様式3-2（４・５月）'!O682="",O680&lt;&gt;""),P680,P680*VLOOKUP(AF680,'【参考】数式用4'!$DC$3:$DZ$106,MATCH(N680,'【参考】数式用4'!$DC$2:$DZ$2,0))),"")</f>
        <v/>
      </c>
      <c r="W680" s="972"/>
      <c r="X680" s="937"/>
      <c r="Y680" s="948" t="str">
        <f>IFERROR(IF(OR('別紙様式3-2（４・５月）'!R682="",'別紙様式3-2（４・５月）'!Z682="ベア加算"),"",X680*VLOOKUP(N680,'【参考】数式用'!$AD$2:$AH$27,MATCH(W680,'【参考】数式用'!$K$4:$N$4,0)+1,0)),"")</f>
        <v/>
      </c>
      <c r="Z680" s="948"/>
      <c r="AA680" s="951"/>
      <c r="AB680" s="955"/>
      <c r="AC680" s="996" t="str">
        <f>IFERROR(IF(AND('別紙様式3-2（４・５月）'!O682="",W680&lt;&gt;"",W680&lt;&gt;"―"),X680,X680*VLOOKUP(AG680,'【参考】数式用4'!$DC$3:$DZ$106,MATCH(N680,'【参考】数式用4'!$DC$2:$DZ$2,0))),"")</f>
        <v/>
      </c>
      <c r="AD680" s="998" t="str">
        <f t="shared" si="20"/>
        <v/>
      </c>
      <c r="AE680" s="884" t="str">
        <f t="shared" si="21"/>
        <v/>
      </c>
      <c r="AF680" s="999" t="str">
        <f>IF(O680="","",'別紙様式3-2（４・５月）'!O682&amp;'別紙様式3-2（４・５月）'!P682&amp;'別紙様式3-2（４・５月）'!Q682&amp;"から"&amp;O680)</f>
        <v/>
      </c>
      <c r="AG680" s="999" t="str">
        <f>IF(OR(W680="",W680="―"),"",'別紙様式3-2（４・５月）'!O682&amp;'別紙様式3-2（４・５月）'!P682&amp;'別紙様式3-2（４・５月）'!Q682&amp;"から"&amp;W680)</f>
        <v/>
      </c>
    </row>
    <row r="681" spans="1:33" ht="24.9" customHeight="1">
      <c r="A681" s="894">
        <v>668</v>
      </c>
      <c r="B681" s="742" t="str">
        <f>IF(基本情報入力シート!C720="","",基本情報入力シート!C720)</f>
        <v/>
      </c>
      <c r="C681" s="750"/>
      <c r="D681" s="750"/>
      <c r="E681" s="750"/>
      <c r="F681" s="750"/>
      <c r="G681" s="750"/>
      <c r="H681" s="750"/>
      <c r="I681" s="761"/>
      <c r="J681" s="768" t="str">
        <f>IF(基本情報入力シート!M720="","",基本情報入力シート!M720)</f>
        <v/>
      </c>
      <c r="K681" s="768" t="str">
        <f>IF(基本情報入力シート!R720="","",基本情報入力シート!R720)</f>
        <v/>
      </c>
      <c r="L681" s="768" t="str">
        <f>IF(基本情報入力シート!W720="","",基本情報入力シート!W720)</f>
        <v/>
      </c>
      <c r="M681" s="785" t="str">
        <f>IF(基本情報入力シート!X720="","",基本情報入力シート!X720)</f>
        <v/>
      </c>
      <c r="N681" s="797" t="str">
        <f>IF(基本情報入力シート!Y720="","",基本情報入力シート!Y720)</f>
        <v/>
      </c>
      <c r="O681" s="931"/>
      <c r="P681" s="937"/>
      <c r="Q681" s="941"/>
      <c r="R681" s="948" t="str">
        <f>IFERROR(IF(OR('別紙様式3-2（４・５月）'!R683="",'別紙様式3-2（４・５月）'!Z683="ベア加算"),"",P681*VLOOKUP(N681,'【参考】数式用'!$AD$2:$AH$27,MATCH(O681,'【参考】数式用'!$K$4:$N$4,0)+1,0)),"")</f>
        <v/>
      </c>
      <c r="S681" s="951"/>
      <c r="T681" s="955"/>
      <c r="U681" s="960"/>
      <c r="V681" s="965" t="str">
        <f>IFERROR(IF(AND('別紙様式3-2（４・５月）'!O683="",O681&lt;&gt;""),P681,P681*VLOOKUP(AF681,'【参考】数式用4'!$DC$3:$DZ$106,MATCH(N681,'【参考】数式用4'!$DC$2:$DZ$2,0))),"")</f>
        <v/>
      </c>
      <c r="W681" s="972"/>
      <c r="X681" s="937"/>
      <c r="Y681" s="948" t="str">
        <f>IFERROR(IF(OR('別紙様式3-2（４・５月）'!R683="",'別紙様式3-2（４・５月）'!Z683="ベア加算"),"",X681*VLOOKUP(N681,'【参考】数式用'!$AD$2:$AH$27,MATCH(W681,'【参考】数式用'!$K$4:$N$4,0)+1,0)),"")</f>
        <v/>
      </c>
      <c r="Z681" s="948"/>
      <c r="AA681" s="951"/>
      <c r="AB681" s="955"/>
      <c r="AC681" s="996" t="str">
        <f>IFERROR(IF(AND('別紙様式3-2（４・５月）'!O683="",W681&lt;&gt;"",W681&lt;&gt;"―"),X681,X681*VLOOKUP(AG681,'【参考】数式用4'!$DC$3:$DZ$106,MATCH(N681,'【参考】数式用4'!$DC$2:$DZ$2,0))),"")</f>
        <v/>
      </c>
      <c r="AD681" s="998" t="str">
        <f t="shared" si="20"/>
        <v/>
      </c>
      <c r="AE681" s="884" t="str">
        <f t="shared" si="21"/>
        <v/>
      </c>
      <c r="AF681" s="999" t="str">
        <f>IF(O681="","",'別紙様式3-2（４・５月）'!O683&amp;'別紙様式3-2（４・５月）'!P683&amp;'別紙様式3-2（４・５月）'!Q683&amp;"から"&amp;O681)</f>
        <v/>
      </c>
      <c r="AG681" s="999" t="str">
        <f>IF(OR(W681="",W681="―"),"",'別紙様式3-2（４・５月）'!O683&amp;'別紙様式3-2（４・５月）'!P683&amp;'別紙様式3-2（４・５月）'!Q683&amp;"から"&amp;W681)</f>
        <v/>
      </c>
    </row>
    <row r="682" spans="1:33" ht="24.9" customHeight="1">
      <c r="A682" s="894">
        <v>669</v>
      </c>
      <c r="B682" s="742" t="str">
        <f>IF(基本情報入力シート!C721="","",基本情報入力シート!C721)</f>
        <v/>
      </c>
      <c r="C682" s="750"/>
      <c r="D682" s="750"/>
      <c r="E682" s="750"/>
      <c r="F682" s="750"/>
      <c r="G682" s="750"/>
      <c r="H682" s="750"/>
      <c r="I682" s="761"/>
      <c r="J682" s="768" t="str">
        <f>IF(基本情報入力シート!M721="","",基本情報入力シート!M721)</f>
        <v/>
      </c>
      <c r="K682" s="768" t="str">
        <f>IF(基本情報入力シート!R721="","",基本情報入力シート!R721)</f>
        <v/>
      </c>
      <c r="L682" s="768" t="str">
        <f>IF(基本情報入力シート!W721="","",基本情報入力シート!W721)</f>
        <v/>
      </c>
      <c r="M682" s="785" t="str">
        <f>IF(基本情報入力シート!X721="","",基本情報入力シート!X721)</f>
        <v/>
      </c>
      <c r="N682" s="797" t="str">
        <f>IF(基本情報入力シート!Y721="","",基本情報入力シート!Y721)</f>
        <v/>
      </c>
      <c r="O682" s="931"/>
      <c r="P682" s="937"/>
      <c r="Q682" s="941"/>
      <c r="R682" s="948" t="str">
        <f>IFERROR(IF(OR('別紙様式3-2（４・５月）'!R684="",'別紙様式3-2（４・５月）'!Z684="ベア加算"),"",P682*VLOOKUP(N682,'【参考】数式用'!$AD$2:$AH$27,MATCH(O682,'【参考】数式用'!$K$4:$N$4,0)+1,0)),"")</f>
        <v/>
      </c>
      <c r="S682" s="951"/>
      <c r="T682" s="955"/>
      <c r="U682" s="960"/>
      <c r="V682" s="965" t="str">
        <f>IFERROR(IF(AND('別紙様式3-2（４・５月）'!O684="",O682&lt;&gt;""),P682,P682*VLOOKUP(AF682,'【参考】数式用4'!$DC$3:$DZ$106,MATCH(N682,'【参考】数式用4'!$DC$2:$DZ$2,0))),"")</f>
        <v/>
      </c>
      <c r="W682" s="972"/>
      <c r="X682" s="937"/>
      <c r="Y682" s="948" t="str">
        <f>IFERROR(IF(OR('別紙様式3-2（４・５月）'!R684="",'別紙様式3-2（４・５月）'!Z684="ベア加算"),"",X682*VLOOKUP(N682,'【参考】数式用'!$AD$2:$AH$27,MATCH(W682,'【参考】数式用'!$K$4:$N$4,0)+1,0)),"")</f>
        <v/>
      </c>
      <c r="Z682" s="948"/>
      <c r="AA682" s="951"/>
      <c r="AB682" s="955"/>
      <c r="AC682" s="996" t="str">
        <f>IFERROR(IF(AND('別紙様式3-2（４・５月）'!O684="",W682&lt;&gt;"",W682&lt;&gt;"―"),X682,X682*VLOOKUP(AG682,'【参考】数式用4'!$DC$3:$DZ$106,MATCH(N682,'【参考】数式用4'!$DC$2:$DZ$2,0))),"")</f>
        <v/>
      </c>
      <c r="AD682" s="998" t="str">
        <f t="shared" si="20"/>
        <v/>
      </c>
      <c r="AE682" s="884" t="str">
        <f t="shared" si="21"/>
        <v/>
      </c>
      <c r="AF682" s="999" t="str">
        <f>IF(O682="","",'別紙様式3-2（４・５月）'!O684&amp;'別紙様式3-2（４・５月）'!P684&amp;'別紙様式3-2（４・５月）'!Q684&amp;"から"&amp;O682)</f>
        <v/>
      </c>
      <c r="AG682" s="999" t="str">
        <f>IF(OR(W682="",W682="―"),"",'別紙様式3-2（４・５月）'!O684&amp;'別紙様式3-2（４・５月）'!P684&amp;'別紙様式3-2（４・５月）'!Q684&amp;"から"&amp;W682)</f>
        <v/>
      </c>
    </row>
    <row r="683" spans="1:33" ht="24.9" customHeight="1">
      <c r="A683" s="894">
        <v>670</v>
      </c>
      <c r="B683" s="742" t="str">
        <f>IF(基本情報入力シート!C722="","",基本情報入力シート!C722)</f>
        <v/>
      </c>
      <c r="C683" s="750"/>
      <c r="D683" s="750"/>
      <c r="E683" s="750"/>
      <c r="F683" s="750"/>
      <c r="G683" s="750"/>
      <c r="H683" s="750"/>
      <c r="I683" s="761"/>
      <c r="J683" s="768" t="str">
        <f>IF(基本情報入力シート!M722="","",基本情報入力シート!M722)</f>
        <v/>
      </c>
      <c r="K683" s="768" t="str">
        <f>IF(基本情報入力シート!R722="","",基本情報入力シート!R722)</f>
        <v/>
      </c>
      <c r="L683" s="768" t="str">
        <f>IF(基本情報入力シート!W722="","",基本情報入力シート!W722)</f>
        <v/>
      </c>
      <c r="M683" s="785" t="str">
        <f>IF(基本情報入力シート!X722="","",基本情報入力シート!X722)</f>
        <v/>
      </c>
      <c r="N683" s="797" t="str">
        <f>IF(基本情報入力シート!Y722="","",基本情報入力シート!Y722)</f>
        <v/>
      </c>
      <c r="O683" s="931"/>
      <c r="P683" s="937"/>
      <c r="Q683" s="941"/>
      <c r="R683" s="948" t="str">
        <f>IFERROR(IF(OR('別紙様式3-2（４・５月）'!R685="",'別紙様式3-2（４・５月）'!Z685="ベア加算"),"",P683*VLOOKUP(N683,'【参考】数式用'!$AD$2:$AH$27,MATCH(O683,'【参考】数式用'!$K$4:$N$4,0)+1,0)),"")</f>
        <v/>
      </c>
      <c r="S683" s="951"/>
      <c r="T683" s="955"/>
      <c r="U683" s="960"/>
      <c r="V683" s="965" t="str">
        <f>IFERROR(IF(AND('別紙様式3-2（４・５月）'!O685="",O683&lt;&gt;""),P683,P683*VLOOKUP(AF683,'【参考】数式用4'!$DC$3:$DZ$106,MATCH(N683,'【参考】数式用4'!$DC$2:$DZ$2,0))),"")</f>
        <v/>
      </c>
      <c r="W683" s="972"/>
      <c r="X683" s="937"/>
      <c r="Y683" s="948" t="str">
        <f>IFERROR(IF(OR('別紙様式3-2（４・５月）'!R685="",'別紙様式3-2（４・５月）'!Z685="ベア加算"),"",X683*VLOOKUP(N683,'【参考】数式用'!$AD$2:$AH$27,MATCH(W683,'【参考】数式用'!$K$4:$N$4,0)+1,0)),"")</f>
        <v/>
      </c>
      <c r="Z683" s="948"/>
      <c r="AA683" s="951"/>
      <c r="AB683" s="955"/>
      <c r="AC683" s="996" t="str">
        <f>IFERROR(IF(AND('別紙様式3-2（４・５月）'!O685="",W683&lt;&gt;"",W683&lt;&gt;"―"),X683,X683*VLOOKUP(AG683,'【参考】数式用4'!$DC$3:$DZ$106,MATCH(N683,'【参考】数式用4'!$DC$2:$DZ$2,0))),"")</f>
        <v/>
      </c>
      <c r="AD683" s="998" t="str">
        <f t="shared" si="20"/>
        <v/>
      </c>
      <c r="AE683" s="884" t="str">
        <f t="shared" si="21"/>
        <v/>
      </c>
      <c r="AF683" s="999" t="str">
        <f>IF(O683="","",'別紙様式3-2（４・５月）'!O685&amp;'別紙様式3-2（４・５月）'!P685&amp;'別紙様式3-2（４・５月）'!Q685&amp;"から"&amp;O683)</f>
        <v/>
      </c>
      <c r="AG683" s="999" t="str">
        <f>IF(OR(W683="",W683="―"),"",'別紙様式3-2（４・５月）'!O685&amp;'別紙様式3-2（４・５月）'!P685&amp;'別紙様式3-2（４・５月）'!Q685&amp;"から"&amp;W683)</f>
        <v/>
      </c>
    </row>
    <row r="684" spans="1:33" ht="24.9" customHeight="1">
      <c r="A684" s="894">
        <v>671</v>
      </c>
      <c r="B684" s="742" t="str">
        <f>IF(基本情報入力シート!C723="","",基本情報入力シート!C723)</f>
        <v/>
      </c>
      <c r="C684" s="750"/>
      <c r="D684" s="750"/>
      <c r="E684" s="750"/>
      <c r="F684" s="750"/>
      <c r="G684" s="750"/>
      <c r="H684" s="750"/>
      <c r="I684" s="761"/>
      <c r="J684" s="768" t="str">
        <f>IF(基本情報入力シート!M723="","",基本情報入力シート!M723)</f>
        <v/>
      </c>
      <c r="K684" s="768" t="str">
        <f>IF(基本情報入力シート!R723="","",基本情報入力シート!R723)</f>
        <v/>
      </c>
      <c r="L684" s="768" t="str">
        <f>IF(基本情報入力シート!W723="","",基本情報入力シート!W723)</f>
        <v/>
      </c>
      <c r="M684" s="785" t="str">
        <f>IF(基本情報入力シート!X723="","",基本情報入力シート!X723)</f>
        <v/>
      </c>
      <c r="N684" s="797" t="str">
        <f>IF(基本情報入力シート!Y723="","",基本情報入力シート!Y723)</f>
        <v/>
      </c>
      <c r="O684" s="931"/>
      <c r="P684" s="937"/>
      <c r="Q684" s="941"/>
      <c r="R684" s="948" t="str">
        <f>IFERROR(IF(OR('別紙様式3-2（４・５月）'!R686="",'別紙様式3-2（４・５月）'!Z686="ベア加算"),"",P684*VLOOKUP(N684,'【参考】数式用'!$AD$2:$AH$27,MATCH(O684,'【参考】数式用'!$K$4:$N$4,0)+1,0)),"")</f>
        <v/>
      </c>
      <c r="S684" s="951"/>
      <c r="T684" s="955"/>
      <c r="U684" s="960"/>
      <c r="V684" s="965" t="str">
        <f>IFERROR(IF(AND('別紙様式3-2（４・５月）'!O686="",O684&lt;&gt;""),P684,P684*VLOOKUP(AF684,'【参考】数式用4'!$DC$3:$DZ$106,MATCH(N684,'【参考】数式用4'!$DC$2:$DZ$2,0))),"")</f>
        <v/>
      </c>
      <c r="W684" s="972"/>
      <c r="X684" s="937"/>
      <c r="Y684" s="948" t="str">
        <f>IFERROR(IF(OR('別紙様式3-2（４・５月）'!R686="",'別紙様式3-2（４・５月）'!Z686="ベア加算"),"",X684*VLOOKUP(N684,'【参考】数式用'!$AD$2:$AH$27,MATCH(W684,'【参考】数式用'!$K$4:$N$4,0)+1,0)),"")</f>
        <v/>
      </c>
      <c r="Z684" s="948"/>
      <c r="AA684" s="951"/>
      <c r="AB684" s="955"/>
      <c r="AC684" s="996" t="str">
        <f>IFERROR(IF(AND('別紙様式3-2（４・５月）'!O686="",W684&lt;&gt;"",W684&lt;&gt;"―"),X684,X684*VLOOKUP(AG684,'【参考】数式用4'!$DC$3:$DZ$106,MATCH(N684,'【参考】数式用4'!$DC$2:$DZ$2,0))),"")</f>
        <v/>
      </c>
      <c r="AD684" s="998" t="str">
        <f t="shared" si="20"/>
        <v/>
      </c>
      <c r="AE684" s="884" t="str">
        <f t="shared" si="21"/>
        <v/>
      </c>
      <c r="AF684" s="999" t="str">
        <f>IF(O684="","",'別紙様式3-2（４・５月）'!O686&amp;'別紙様式3-2（４・５月）'!P686&amp;'別紙様式3-2（４・５月）'!Q686&amp;"から"&amp;O684)</f>
        <v/>
      </c>
      <c r="AG684" s="999" t="str">
        <f>IF(OR(W684="",W684="―"),"",'別紙様式3-2（４・５月）'!O686&amp;'別紙様式3-2（４・５月）'!P686&amp;'別紙様式3-2（４・５月）'!Q686&amp;"から"&amp;W684)</f>
        <v/>
      </c>
    </row>
    <row r="685" spans="1:33" ht="24.9" customHeight="1">
      <c r="A685" s="894">
        <v>672</v>
      </c>
      <c r="B685" s="742" t="str">
        <f>IF(基本情報入力シート!C724="","",基本情報入力シート!C724)</f>
        <v/>
      </c>
      <c r="C685" s="750"/>
      <c r="D685" s="750"/>
      <c r="E685" s="750"/>
      <c r="F685" s="750"/>
      <c r="G685" s="750"/>
      <c r="H685" s="750"/>
      <c r="I685" s="761"/>
      <c r="J685" s="768" t="str">
        <f>IF(基本情報入力シート!M724="","",基本情報入力シート!M724)</f>
        <v/>
      </c>
      <c r="K685" s="768" t="str">
        <f>IF(基本情報入力シート!R724="","",基本情報入力シート!R724)</f>
        <v/>
      </c>
      <c r="L685" s="768" t="str">
        <f>IF(基本情報入力シート!W724="","",基本情報入力シート!W724)</f>
        <v/>
      </c>
      <c r="M685" s="785" t="str">
        <f>IF(基本情報入力シート!X724="","",基本情報入力シート!X724)</f>
        <v/>
      </c>
      <c r="N685" s="797" t="str">
        <f>IF(基本情報入力シート!Y724="","",基本情報入力シート!Y724)</f>
        <v/>
      </c>
      <c r="O685" s="931"/>
      <c r="P685" s="937"/>
      <c r="Q685" s="941"/>
      <c r="R685" s="948" t="str">
        <f>IFERROR(IF(OR('別紙様式3-2（４・５月）'!R687="",'別紙様式3-2（４・５月）'!Z687="ベア加算"),"",P685*VLOOKUP(N685,'【参考】数式用'!$AD$2:$AH$27,MATCH(O685,'【参考】数式用'!$K$4:$N$4,0)+1,0)),"")</f>
        <v/>
      </c>
      <c r="S685" s="951"/>
      <c r="T685" s="955"/>
      <c r="U685" s="960"/>
      <c r="V685" s="965" t="str">
        <f>IFERROR(IF(AND('別紙様式3-2（４・５月）'!O687="",O685&lt;&gt;""),P685,P685*VLOOKUP(AF685,'【参考】数式用4'!$DC$3:$DZ$106,MATCH(N685,'【参考】数式用4'!$DC$2:$DZ$2,0))),"")</f>
        <v/>
      </c>
      <c r="W685" s="972"/>
      <c r="X685" s="937"/>
      <c r="Y685" s="948" t="str">
        <f>IFERROR(IF(OR('別紙様式3-2（４・５月）'!R687="",'別紙様式3-2（４・５月）'!Z687="ベア加算"),"",X685*VLOOKUP(N685,'【参考】数式用'!$AD$2:$AH$27,MATCH(W685,'【参考】数式用'!$K$4:$N$4,0)+1,0)),"")</f>
        <v/>
      </c>
      <c r="Z685" s="948"/>
      <c r="AA685" s="951"/>
      <c r="AB685" s="955"/>
      <c r="AC685" s="996" t="str">
        <f>IFERROR(IF(AND('別紙様式3-2（４・５月）'!O687="",W685&lt;&gt;"",W685&lt;&gt;"―"),X685,X685*VLOOKUP(AG685,'【参考】数式用4'!$DC$3:$DZ$106,MATCH(N685,'【参考】数式用4'!$DC$2:$DZ$2,0))),"")</f>
        <v/>
      </c>
      <c r="AD685" s="998" t="str">
        <f t="shared" si="20"/>
        <v/>
      </c>
      <c r="AE685" s="884" t="str">
        <f t="shared" si="21"/>
        <v/>
      </c>
      <c r="AF685" s="999" t="str">
        <f>IF(O685="","",'別紙様式3-2（４・５月）'!O687&amp;'別紙様式3-2（４・５月）'!P687&amp;'別紙様式3-2（４・５月）'!Q687&amp;"から"&amp;O685)</f>
        <v/>
      </c>
      <c r="AG685" s="999" t="str">
        <f>IF(OR(W685="",W685="―"),"",'別紙様式3-2（４・５月）'!O687&amp;'別紙様式3-2（４・５月）'!P687&amp;'別紙様式3-2（４・５月）'!Q687&amp;"から"&amp;W685)</f>
        <v/>
      </c>
    </row>
    <row r="686" spans="1:33" ht="24.9" customHeight="1">
      <c r="A686" s="894">
        <v>673</v>
      </c>
      <c r="B686" s="742" t="str">
        <f>IF(基本情報入力シート!C725="","",基本情報入力シート!C725)</f>
        <v/>
      </c>
      <c r="C686" s="750"/>
      <c r="D686" s="750"/>
      <c r="E686" s="750"/>
      <c r="F686" s="750"/>
      <c r="G686" s="750"/>
      <c r="H686" s="750"/>
      <c r="I686" s="761"/>
      <c r="J686" s="768" t="str">
        <f>IF(基本情報入力シート!M725="","",基本情報入力シート!M725)</f>
        <v/>
      </c>
      <c r="K686" s="768" t="str">
        <f>IF(基本情報入力シート!R725="","",基本情報入力シート!R725)</f>
        <v/>
      </c>
      <c r="L686" s="768" t="str">
        <f>IF(基本情報入力シート!W725="","",基本情報入力シート!W725)</f>
        <v/>
      </c>
      <c r="M686" s="785" t="str">
        <f>IF(基本情報入力シート!X725="","",基本情報入力シート!X725)</f>
        <v/>
      </c>
      <c r="N686" s="797" t="str">
        <f>IF(基本情報入力シート!Y725="","",基本情報入力シート!Y725)</f>
        <v/>
      </c>
      <c r="O686" s="931"/>
      <c r="P686" s="937"/>
      <c r="Q686" s="941"/>
      <c r="R686" s="948" t="str">
        <f>IFERROR(IF(OR('別紙様式3-2（４・５月）'!R688="",'別紙様式3-2（４・５月）'!Z688="ベア加算"),"",P686*VLOOKUP(N686,'【参考】数式用'!$AD$2:$AH$27,MATCH(O686,'【参考】数式用'!$K$4:$N$4,0)+1,0)),"")</f>
        <v/>
      </c>
      <c r="S686" s="951"/>
      <c r="T686" s="955"/>
      <c r="U686" s="960"/>
      <c r="V686" s="965" t="str">
        <f>IFERROR(IF(AND('別紙様式3-2（４・５月）'!O688="",O686&lt;&gt;""),P686,P686*VLOOKUP(AF686,'【参考】数式用4'!$DC$3:$DZ$106,MATCH(N686,'【参考】数式用4'!$DC$2:$DZ$2,0))),"")</f>
        <v/>
      </c>
      <c r="W686" s="972"/>
      <c r="X686" s="937"/>
      <c r="Y686" s="948" t="str">
        <f>IFERROR(IF(OR('別紙様式3-2（４・５月）'!R688="",'別紙様式3-2（４・５月）'!Z688="ベア加算"),"",X686*VLOOKUP(N686,'【参考】数式用'!$AD$2:$AH$27,MATCH(W686,'【参考】数式用'!$K$4:$N$4,0)+1,0)),"")</f>
        <v/>
      </c>
      <c r="Z686" s="948"/>
      <c r="AA686" s="951"/>
      <c r="AB686" s="955"/>
      <c r="AC686" s="996" t="str">
        <f>IFERROR(IF(AND('別紙様式3-2（４・５月）'!O688="",W686&lt;&gt;"",W686&lt;&gt;"―"),X686,X686*VLOOKUP(AG686,'【参考】数式用4'!$DC$3:$DZ$106,MATCH(N686,'【参考】数式用4'!$DC$2:$DZ$2,0))),"")</f>
        <v/>
      </c>
      <c r="AD686" s="998" t="str">
        <f t="shared" si="20"/>
        <v/>
      </c>
      <c r="AE686" s="884" t="str">
        <f t="shared" si="21"/>
        <v/>
      </c>
      <c r="AF686" s="999" t="str">
        <f>IF(O686="","",'別紙様式3-2（４・５月）'!O688&amp;'別紙様式3-2（４・５月）'!P688&amp;'別紙様式3-2（４・５月）'!Q688&amp;"から"&amp;O686)</f>
        <v/>
      </c>
      <c r="AG686" s="999" t="str">
        <f>IF(OR(W686="",W686="―"),"",'別紙様式3-2（４・５月）'!O688&amp;'別紙様式3-2（４・５月）'!P688&amp;'別紙様式3-2（４・５月）'!Q688&amp;"から"&amp;W686)</f>
        <v/>
      </c>
    </row>
    <row r="687" spans="1:33" ht="24.9" customHeight="1">
      <c r="A687" s="894">
        <v>674</v>
      </c>
      <c r="B687" s="742" t="str">
        <f>IF(基本情報入力シート!C726="","",基本情報入力シート!C726)</f>
        <v/>
      </c>
      <c r="C687" s="750"/>
      <c r="D687" s="750"/>
      <c r="E687" s="750"/>
      <c r="F687" s="750"/>
      <c r="G687" s="750"/>
      <c r="H687" s="750"/>
      <c r="I687" s="761"/>
      <c r="J687" s="768" t="str">
        <f>IF(基本情報入力シート!M726="","",基本情報入力シート!M726)</f>
        <v/>
      </c>
      <c r="K687" s="768" t="str">
        <f>IF(基本情報入力シート!R726="","",基本情報入力シート!R726)</f>
        <v/>
      </c>
      <c r="L687" s="768" t="str">
        <f>IF(基本情報入力シート!W726="","",基本情報入力シート!W726)</f>
        <v/>
      </c>
      <c r="M687" s="785" t="str">
        <f>IF(基本情報入力シート!X726="","",基本情報入力シート!X726)</f>
        <v/>
      </c>
      <c r="N687" s="797" t="str">
        <f>IF(基本情報入力シート!Y726="","",基本情報入力シート!Y726)</f>
        <v/>
      </c>
      <c r="O687" s="931"/>
      <c r="P687" s="937"/>
      <c r="Q687" s="941"/>
      <c r="R687" s="948" t="str">
        <f>IFERROR(IF(OR('別紙様式3-2（４・５月）'!R689="",'別紙様式3-2（４・５月）'!Z689="ベア加算"),"",P687*VLOOKUP(N687,'【参考】数式用'!$AD$2:$AH$27,MATCH(O687,'【参考】数式用'!$K$4:$N$4,0)+1,0)),"")</f>
        <v/>
      </c>
      <c r="S687" s="951"/>
      <c r="T687" s="955"/>
      <c r="U687" s="960"/>
      <c r="V687" s="965" t="str">
        <f>IFERROR(IF(AND('別紙様式3-2（４・５月）'!O689="",O687&lt;&gt;""),P687,P687*VLOOKUP(AF687,'【参考】数式用4'!$DC$3:$DZ$106,MATCH(N687,'【参考】数式用4'!$DC$2:$DZ$2,0))),"")</f>
        <v/>
      </c>
      <c r="W687" s="972"/>
      <c r="X687" s="937"/>
      <c r="Y687" s="948" t="str">
        <f>IFERROR(IF(OR('別紙様式3-2（４・５月）'!R689="",'別紙様式3-2（４・５月）'!Z689="ベア加算"),"",X687*VLOOKUP(N687,'【参考】数式用'!$AD$2:$AH$27,MATCH(W687,'【参考】数式用'!$K$4:$N$4,0)+1,0)),"")</f>
        <v/>
      </c>
      <c r="Z687" s="948"/>
      <c r="AA687" s="951"/>
      <c r="AB687" s="955"/>
      <c r="AC687" s="996" t="str">
        <f>IFERROR(IF(AND('別紙様式3-2（４・５月）'!O689="",W687&lt;&gt;"",W687&lt;&gt;"―"),X687,X687*VLOOKUP(AG687,'【参考】数式用4'!$DC$3:$DZ$106,MATCH(N687,'【参考】数式用4'!$DC$2:$DZ$2,0))),"")</f>
        <v/>
      </c>
      <c r="AD687" s="998" t="str">
        <f t="shared" si="20"/>
        <v/>
      </c>
      <c r="AE687" s="884" t="str">
        <f t="shared" si="21"/>
        <v/>
      </c>
      <c r="AF687" s="999" t="str">
        <f>IF(O687="","",'別紙様式3-2（４・５月）'!O689&amp;'別紙様式3-2（４・５月）'!P689&amp;'別紙様式3-2（４・５月）'!Q689&amp;"から"&amp;O687)</f>
        <v/>
      </c>
      <c r="AG687" s="999" t="str">
        <f>IF(OR(W687="",W687="―"),"",'別紙様式3-2（４・５月）'!O689&amp;'別紙様式3-2（４・５月）'!P689&amp;'別紙様式3-2（４・５月）'!Q689&amp;"から"&amp;W687)</f>
        <v/>
      </c>
    </row>
    <row r="688" spans="1:33" ht="24.9" customHeight="1">
      <c r="A688" s="894">
        <v>675</v>
      </c>
      <c r="B688" s="742" t="str">
        <f>IF(基本情報入力シート!C727="","",基本情報入力シート!C727)</f>
        <v/>
      </c>
      <c r="C688" s="750"/>
      <c r="D688" s="750"/>
      <c r="E688" s="750"/>
      <c r="F688" s="750"/>
      <c r="G688" s="750"/>
      <c r="H688" s="750"/>
      <c r="I688" s="761"/>
      <c r="J688" s="768" t="str">
        <f>IF(基本情報入力シート!M727="","",基本情報入力シート!M727)</f>
        <v/>
      </c>
      <c r="K688" s="768" t="str">
        <f>IF(基本情報入力シート!R727="","",基本情報入力シート!R727)</f>
        <v/>
      </c>
      <c r="L688" s="768" t="str">
        <f>IF(基本情報入力シート!W727="","",基本情報入力シート!W727)</f>
        <v/>
      </c>
      <c r="M688" s="785" t="str">
        <f>IF(基本情報入力シート!X727="","",基本情報入力シート!X727)</f>
        <v/>
      </c>
      <c r="N688" s="797" t="str">
        <f>IF(基本情報入力シート!Y727="","",基本情報入力シート!Y727)</f>
        <v/>
      </c>
      <c r="O688" s="931"/>
      <c r="P688" s="937"/>
      <c r="Q688" s="941"/>
      <c r="R688" s="948" t="str">
        <f>IFERROR(IF(OR('別紙様式3-2（４・５月）'!R690="",'別紙様式3-2（４・５月）'!Z690="ベア加算"),"",P688*VLOOKUP(N688,'【参考】数式用'!$AD$2:$AH$27,MATCH(O688,'【参考】数式用'!$K$4:$N$4,0)+1,0)),"")</f>
        <v/>
      </c>
      <c r="S688" s="951"/>
      <c r="T688" s="955"/>
      <c r="U688" s="960"/>
      <c r="V688" s="965" t="str">
        <f>IFERROR(IF(AND('別紙様式3-2（４・５月）'!O690="",O688&lt;&gt;""),P688,P688*VLOOKUP(AF688,'【参考】数式用4'!$DC$3:$DZ$106,MATCH(N688,'【参考】数式用4'!$DC$2:$DZ$2,0))),"")</f>
        <v/>
      </c>
      <c r="W688" s="972"/>
      <c r="X688" s="937"/>
      <c r="Y688" s="948" t="str">
        <f>IFERROR(IF(OR('別紙様式3-2（４・５月）'!R690="",'別紙様式3-2（４・５月）'!Z690="ベア加算"),"",X688*VLOOKUP(N688,'【参考】数式用'!$AD$2:$AH$27,MATCH(W688,'【参考】数式用'!$K$4:$N$4,0)+1,0)),"")</f>
        <v/>
      </c>
      <c r="Z688" s="948"/>
      <c r="AA688" s="951"/>
      <c r="AB688" s="955"/>
      <c r="AC688" s="996" t="str">
        <f>IFERROR(IF(AND('別紙様式3-2（４・５月）'!O690="",W688&lt;&gt;"",W688&lt;&gt;"―"),X688,X688*VLOOKUP(AG688,'【参考】数式用4'!$DC$3:$DZ$106,MATCH(N688,'【参考】数式用4'!$DC$2:$DZ$2,0))),"")</f>
        <v/>
      </c>
      <c r="AD688" s="998" t="str">
        <f t="shared" si="20"/>
        <v/>
      </c>
      <c r="AE688" s="884" t="str">
        <f t="shared" si="21"/>
        <v/>
      </c>
      <c r="AF688" s="999" t="str">
        <f>IF(O688="","",'別紙様式3-2（４・５月）'!O690&amp;'別紙様式3-2（４・５月）'!P690&amp;'別紙様式3-2（４・５月）'!Q690&amp;"から"&amp;O688)</f>
        <v/>
      </c>
      <c r="AG688" s="999" t="str">
        <f>IF(OR(W688="",W688="―"),"",'別紙様式3-2（４・５月）'!O690&amp;'別紙様式3-2（４・５月）'!P690&amp;'別紙様式3-2（４・５月）'!Q690&amp;"から"&amp;W688)</f>
        <v/>
      </c>
    </row>
    <row r="689" spans="1:33" ht="24.9" customHeight="1">
      <c r="A689" s="894">
        <v>676</v>
      </c>
      <c r="B689" s="742" t="str">
        <f>IF(基本情報入力シート!C728="","",基本情報入力シート!C728)</f>
        <v/>
      </c>
      <c r="C689" s="750"/>
      <c r="D689" s="750"/>
      <c r="E689" s="750"/>
      <c r="F689" s="750"/>
      <c r="G689" s="750"/>
      <c r="H689" s="750"/>
      <c r="I689" s="761"/>
      <c r="J689" s="768" t="str">
        <f>IF(基本情報入力シート!M728="","",基本情報入力シート!M728)</f>
        <v/>
      </c>
      <c r="K689" s="768" t="str">
        <f>IF(基本情報入力シート!R728="","",基本情報入力シート!R728)</f>
        <v/>
      </c>
      <c r="L689" s="768" t="str">
        <f>IF(基本情報入力シート!W728="","",基本情報入力シート!W728)</f>
        <v/>
      </c>
      <c r="M689" s="785" t="str">
        <f>IF(基本情報入力シート!X728="","",基本情報入力シート!X728)</f>
        <v/>
      </c>
      <c r="N689" s="797" t="str">
        <f>IF(基本情報入力シート!Y728="","",基本情報入力シート!Y728)</f>
        <v/>
      </c>
      <c r="O689" s="931"/>
      <c r="P689" s="937"/>
      <c r="Q689" s="941"/>
      <c r="R689" s="948" t="str">
        <f>IFERROR(IF(OR('別紙様式3-2（４・５月）'!R691="",'別紙様式3-2（４・５月）'!Z691="ベア加算"),"",P689*VLOOKUP(N689,'【参考】数式用'!$AD$2:$AH$27,MATCH(O689,'【参考】数式用'!$K$4:$N$4,0)+1,0)),"")</f>
        <v/>
      </c>
      <c r="S689" s="951"/>
      <c r="T689" s="955"/>
      <c r="U689" s="960"/>
      <c r="V689" s="965" t="str">
        <f>IFERROR(IF(AND('別紙様式3-2（４・５月）'!O691="",O689&lt;&gt;""),P689,P689*VLOOKUP(AF689,'【参考】数式用4'!$DC$3:$DZ$106,MATCH(N689,'【参考】数式用4'!$DC$2:$DZ$2,0))),"")</f>
        <v/>
      </c>
      <c r="W689" s="972"/>
      <c r="X689" s="937"/>
      <c r="Y689" s="948" t="str">
        <f>IFERROR(IF(OR('別紙様式3-2（４・５月）'!R691="",'別紙様式3-2（４・５月）'!Z691="ベア加算"),"",X689*VLOOKUP(N689,'【参考】数式用'!$AD$2:$AH$27,MATCH(W689,'【参考】数式用'!$K$4:$N$4,0)+1,0)),"")</f>
        <v/>
      </c>
      <c r="Z689" s="948"/>
      <c r="AA689" s="951"/>
      <c r="AB689" s="955"/>
      <c r="AC689" s="996" t="str">
        <f>IFERROR(IF(AND('別紙様式3-2（４・５月）'!O691="",W689&lt;&gt;"",W689&lt;&gt;"―"),X689,X689*VLOOKUP(AG689,'【参考】数式用4'!$DC$3:$DZ$106,MATCH(N689,'【参考】数式用4'!$DC$2:$DZ$2,0))),"")</f>
        <v/>
      </c>
      <c r="AD689" s="998" t="str">
        <f t="shared" si="20"/>
        <v/>
      </c>
      <c r="AE689" s="884" t="str">
        <f t="shared" si="21"/>
        <v/>
      </c>
      <c r="AF689" s="999" t="str">
        <f>IF(O689="","",'別紙様式3-2（４・５月）'!O691&amp;'別紙様式3-2（４・５月）'!P691&amp;'別紙様式3-2（４・５月）'!Q691&amp;"から"&amp;O689)</f>
        <v/>
      </c>
      <c r="AG689" s="999" t="str">
        <f>IF(OR(W689="",W689="―"),"",'別紙様式3-2（４・５月）'!O691&amp;'別紙様式3-2（４・５月）'!P691&amp;'別紙様式3-2（４・５月）'!Q691&amp;"から"&amp;W689)</f>
        <v/>
      </c>
    </row>
    <row r="690" spans="1:33" ht="24.9" customHeight="1">
      <c r="A690" s="894">
        <v>677</v>
      </c>
      <c r="B690" s="742" t="str">
        <f>IF(基本情報入力シート!C729="","",基本情報入力シート!C729)</f>
        <v/>
      </c>
      <c r="C690" s="750"/>
      <c r="D690" s="750"/>
      <c r="E690" s="750"/>
      <c r="F690" s="750"/>
      <c r="G690" s="750"/>
      <c r="H690" s="750"/>
      <c r="I690" s="761"/>
      <c r="J690" s="768" t="str">
        <f>IF(基本情報入力シート!M729="","",基本情報入力シート!M729)</f>
        <v/>
      </c>
      <c r="K690" s="768" t="str">
        <f>IF(基本情報入力シート!R729="","",基本情報入力シート!R729)</f>
        <v/>
      </c>
      <c r="L690" s="768" t="str">
        <f>IF(基本情報入力シート!W729="","",基本情報入力シート!W729)</f>
        <v/>
      </c>
      <c r="M690" s="785" t="str">
        <f>IF(基本情報入力シート!X729="","",基本情報入力シート!X729)</f>
        <v/>
      </c>
      <c r="N690" s="797" t="str">
        <f>IF(基本情報入力シート!Y729="","",基本情報入力シート!Y729)</f>
        <v/>
      </c>
      <c r="O690" s="931"/>
      <c r="P690" s="937"/>
      <c r="Q690" s="941"/>
      <c r="R690" s="948" t="str">
        <f>IFERROR(IF(OR('別紙様式3-2（４・５月）'!R692="",'別紙様式3-2（４・５月）'!Z692="ベア加算"),"",P690*VLOOKUP(N690,'【参考】数式用'!$AD$2:$AH$27,MATCH(O690,'【参考】数式用'!$K$4:$N$4,0)+1,0)),"")</f>
        <v/>
      </c>
      <c r="S690" s="951"/>
      <c r="T690" s="955"/>
      <c r="U690" s="960"/>
      <c r="V690" s="965" t="str">
        <f>IFERROR(IF(AND('別紙様式3-2（４・５月）'!O692="",O690&lt;&gt;""),P690,P690*VLOOKUP(AF690,'【参考】数式用4'!$DC$3:$DZ$106,MATCH(N690,'【参考】数式用4'!$DC$2:$DZ$2,0))),"")</f>
        <v/>
      </c>
      <c r="W690" s="972"/>
      <c r="X690" s="937"/>
      <c r="Y690" s="948" t="str">
        <f>IFERROR(IF(OR('別紙様式3-2（４・５月）'!R692="",'別紙様式3-2（４・５月）'!Z692="ベア加算"),"",X690*VLOOKUP(N690,'【参考】数式用'!$AD$2:$AH$27,MATCH(W690,'【参考】数式用'!$K$4:$N$4,0)+1,0)),"")</f>
        <v/>
      </c>
      <c r="Z690" s="948"/>
      <c r="AA690" s="951"/>
      <c r="AB690" s="955"/>
      <c r="AC690" s="996" t="str">
        <f>IFERROR(IF(AND('別紙様式3-2（４・５月）'!O692="",W690&lt;&gt;"",W690&lt;&gt;"―"),X690,X690*VLOOKUP(AG690,'【参考】数式用4'!$DC$3:$DZ$106,MATCH(N690,'【参考】数式用4'!$DC$2:$DZ$2,0))),"")</f>
        <v/>
      </c>
      <c r="AD690" s="998" t="str">
        <f t="shared" si="20"/>
        <v/>
      </c>
      <c r="AE690" s="884" t="str">
        <f t="shared" si="21"/>
        <v/>
      </c>
      <c r="AF690" s="999" t="str">
        <f>IF(O690="","",'別紙様式3-2（４・５月）'!O692&amp;'別紙様式3-2（４・５月）'!P692&amp;'別紙様式3-2（４・５月）'!Q692&amp;"から"&amp;O690)</f>
        <v/>
      </c>
      <c r="AG690" s="999" t="str">
        <f>IF(OR(W690="",W690="―"),"",'別紙様式3-2（４・５月）'!O692&amp;'別紙様式3-2（４・５月）'!P692&amp;'別紙様式3-2（４・５月）'!Q692&amp;"から"&amp;W690)</f>
        <v/>
      </c>
    </row>
    <row r="691" spans="1:33" ht="24.9" customHeight="1">
      <c r="A691" s="894">
        <v>678</v>
      </c>
      <c r="B691" s="742" t="str">
        <f>IF(基本情報入力シート!C730="","",基本情報入力シート!C730)</f>
        <v/>
      </c>
      <c r="C691" s="750"/>
      <c r="D691" s="750"/>
      <c r="E691" s="750"/>
      <c r="F691" s="750"/>
      <c r="G691" s="750"/>
      <c r="H691" s="750"/>
      <c r="I691" s="761"/>
      <c r="J691" s="768" t="str">
        <f>IF(基本情報入力シート!M730="","",基本情報入力シート!M730)</f>
        <v/>
      </c>
      <c r="K691" s="768" t="str">
        <f>IF(基本情報入力シート!R730="","",基本情報入力シート!R730)</f>
        <v/>
      </c>
      <c r="L691" s="768" t="str">
        <f>IF(基本情報入力シート!W730="","",基本情報入力シート!W730)</f>
        <v/>
      </c>
      <c r="M691" s="785" t="str">
        <f>IF(基本情報入力シート!X730="","",基本情報入力シート!X730)</f>
        <v/>
      </c>
      <c r="N691" s="797" t="str">
        <f>IF(基本情報入力シート!Y730="","",基本情報入力シート!Y730)</f>
        <v/>
      </c>
      <c r="O691" s="931"/>
      <c r="P691" s="937"/>
      <c r="Q691" s="941"/>
      <c r="R691" s="948" t="str">
        <f>IFERROR(IF(OR('別紙様式3-2（４・５月）'!R693="",'別紙様式3-2（４・５月）'!Z693="ベア加算"),"",P691*VLOOKUP(N691,'【参考】数式用'!$AD$2:$AH$27,MATCH(O691,'【参考】数式用'!$K$4:$N$4,0)+1,0)),"")</f>
        <v/>
      </c>
      <c r="S691" s="951"/>
      <c r="T691" s="955"/>
      <c r="U691" s="960"/>
      <c r="V691" s="965" t="str">
        <f>IFERROR(IF(AND('別紙様式3-2（４・５月）'!O693="",O691&lt;&gt;""),P691,P691*VLOOKUP(AF691,'【参考】数式用4'!$DC$3:$DZ$106,MATCH(N691,'【参考】数式用4'!$DC$2:$DZ$2,0))),"")</f>
        <v/>
      </c>
      <c r="W691" s="972"/>
      <c r="X691" s="937"/>
      <c r="Y691" s="948" t="str">
        <f>IFERROR(IF(OR('別紙様式3-2（４・５月）'!R693="",'別紙様式3-2（４・５月）'!Z693="ベア加算"),"",X691*VLOOKUP(N691,'【参考】数式用'!$AD$2:$AH$27,MATCH(W691,'【参考】数式用'!$K$4:$N$4,0)+1,0)),"")</f>
        <v/>
      </c>
      <c r="Z691" s="948"/>
      <c r="AA691" s="951"/>
      <c r="AB691" s="955"/>
      <c r="AC691" s="996" t="str">
        <f>IFERROR(IF(AND('別紙様式3-2（４・５月）'!O693="",W691&lt;&gt;"",W691&lt;&gt;"―"),X691,X691*VLOOKUP(AG691,'【参考】数式用4'!$DC$3:$DZ$106,MATCH(N691,'【参考】数式用4'!$DC$2:$DZ$2,0))),"")</f>
        <v/>
      </c>
      <c r="AD691" s="998" t="str">
        <f t="shared" si="20"/>
        <v/>
      </c>
      <c r="AE691" s="884" t="str">
        <f t="shared" si="21"/>
        <v/>
      </c>
      <c r="AF691" s="999" t="str">
        <f>IF(O691="","",'別紙様式3-2（４・５月）'!O693&amp;'別紙様式3-2（４・５月）'!P693&amp;'別紙様式3-2（４・５月）'!Q693&amp;"から"&amp;O691)</f>
        <v/>
      </c>
      <c r="AG691" s="999" t="str">
        <f>IF(OR(W691="",W691="―"),"",'別紙様式3-2（４・５月）'!O693&amp;'別紙様式3-2（４・５月）'!P693&amp;'別紙様式3-2（４・５月）'!Q693&amp;"から"&amp;W691)</f>
        <v/>
      </c>
    </row>
    <row r="692" spans="1:33" ht="24.9" customHeight="1">
      <c r="A692" s="894">
        <v>679</v>
      </c>
      <c r="B692" s="742" t="str">
        <f>IF(基本情報入力シート!C731="","",基本情報入力シート!C731)</f>
        <v/>
      </c>
      <c r="C692" s="750"/>
      <c r="D692" s="750"/>
      <c r="E692" s="750"/>
      <c r="F692" s="750"/>
      <c r="G692" s="750"/>
      <c r="H692" s="750"/>
      <c r="I692" s="761"/>
      <c r="J692" s="768" t="str">
        <f>IF(基本情報入力シート!M731="","",基本情報入力シート!M731)</f>
        <v/>
      </c>
      <c r="K692" s="768" t="str">
        <f>IF(基本情報入力シート!R731="","",基本情報入力シート!R731)</f>
        <v/>
      </c>
      <c r="L692" s="768" t="str">
        <f>IF(基本情報入力シート!W731="","",基本情報入力シート!W731)</f>
        <v/>
      </c>
      <c r="M692" s="785" t="str">
        <f>IF(基本情報入力シート!X731="","",基本情報入力シート!X731)</f>
        <v/>
      </c>
      <c r="N692" s="797" t="str">
        <f>IF(基本情報入力シート!Y731="","",基本情報入力シート!Y731)</f>
        <v/>
      </c>
      <c r="O692" s="931"/>
      <c r="P692" s="937"/>
      <c r="Q692" s="941"/>
      <c r="R692" s="948" t="str">
        <f>IFERROR(IF(OR('別紙様式3-2（４・５月）'!R694="",'別紙様式3-2（４・５月）'!Z694="ベア加算"),"",P692*VLOOKUP(N692,'【参考】数式用'!$AD$2:$AH$27,MATCH(O692,'【参考】数式用'!$K$4:$N$4,0)+1,0)),"")</f>
        <v/>
      </c>
      <c r="S692" s="951"/>
      <c r="T692" s="955"/>
      <c r="U692" s="960"/>
      <c r="V692" s="965" t="str">
        <f>IFERROR(IF(AND('別紙様式3-2（４・５月）'!O694="",O692&lt;&gt;""),P692,P692*VLOOKUP(AF692,'【参考】数式用4'!$DC$3:$DZ$106,MATCH(N692,'【参考】数式用4'!$DC$2:$DZ$2,0))),"")</f>
        <v/>
      </c>
      <c r="W692" s="972"/>
      <c r="X692" s="937"/>
      <c r="Y692" s="948" t="str">
        <f>IFERROR(IF(OR('別紙様式3-2（４・５月）'!R694="",'別紙様式3-2（４・５月）'!Z694="ベア加算"),"",X692*VLOOKUP(N692,'【参考】数式用'!$AD$2:$AH$27,MATCH(W692,'【参考】数式用'!$K$4:$N$4,0)+1,0)),"")</f>
        <v/>
      </c>
      <c r="Z692" s="948"/>
      <c r="AA692" s="951"/>
      <c r="AB692" s="955"/>
      <c r="AC692" s="996" t="str">
        <f>IFERROR(IF(AND('別紙様式3-2（４・５月）'!O694="",W692&lt;&gt;"",W692&lt;&gt;"―"),X692,X692*VLOOKUP(AG692,'【参考】数式用4'!$DC$3:$DZ$106,MATCH(N692,'【参考】数式用4'!$DC$2:$DZ$2,0))),"")</f>
        <v/>
      </c>
      <c r="AD692" s="998" t="str">
        <f t="shared" si="20"/>
        <v/>
      </c>
      <c r="AE692" s="884" t="str">
        <f t="shared" si="21"/>
        <v/>
      </c>
      <c r="AF692" s="999" t="str">
        <f>IF(O692="","",'別紙様式3-2（４・５月）'!O694&amp;'別紙様式3-2（４・５月）'!P694&amp;'別紙様式3-2（４・５月）'!Q694&amp;"から"&amp;O692)</f>
        <v/>
      </c>
      <c r="AG692" s="999" t="str">
        <f>IF(OR(W692="",W692="―"),"",'別紙様式3-2（４・５月）'!O694&amp;'別紙様式3-2（４・５月）'!P694&amp;'別紙様式3-2（４・５月）'!Q694&amp;"から"&amp;W692)</f>
        <v/>
      </c>
    </row>
    <row r="693" spans="1:33" ht="24.9" customHeight="1">
      <c r="A693" s="894">
        <v>680</v>
      </c>
      <c r="B693" s="742" t="str">
        <f>IF(基本情報入力シート!C732="","",基本情報入力シート!C732)</f>
        <v/>
      </c>
      <c r="C693" s="750"/>
      <c r="D693" s="750"/>
      <c r="E693" s="750"/>
      <c r="F693" s="750"/>
      <c r="G693" s="750"/>
      <c r="H693" s="750"/>
      <c r="I693" s="761"/>
      <c r="J693" s="768" t="str">
        <f>IF(基本情報入力シート!M732="","",基本情報入力シート!M732)</f>
        <v/>
      </c>
      <c r="K693" s="768" t="str">
        <f>IF(基本情報入力シート!R732="","",基本情報入力シート!R732)</f>
        <v/>
      </c>
      <c r="L693" s="768" t="str">
        <f>IF(基本情報入力シート!W732="","",基本情報入力シート!W732)</f>
        <v/>
      </c>
      <c r="M693" s="785" t="str">
        <f>IF(基本情報入力シート!X732="","",基本情報入力シート!X732)</f>
        <v/>
      </c>
      <c r="N693" s="797" t="str">
        <f>IF(基本情報入力シート!Y732="","",基本情報入力シート!Y732)</f>
        <v/>
      </c>
      <c r="O693" s="931"/>
      <c r="P693" s="937"/>
      <c r="Q693" s="941"/>
      <c r="R693" s="948" t="str">
        <f>IFERROR(IF(OR('別紙様式3-2（４・５月）'!R695="",'別紙様式3-2（４・５月）'!Z695="ベア加算"),"",P693*VLOOKUP(N693,'【参考】数式用'!$AD$2:$AH$27,MATCH(O693,'【参考】数式用'!$K$4:$N$4,0)+1,0)),"")</f>
        <v/>
      </c>
      <c r="S693" s="951"/>
      <c r="T693" s="955"/>
      <c r="U693" s="960"/>
      <c r="V693" s="965" t="str">
        <f>IFERROR(IF(AND('別紙様式3-2（４・５月）'!O695="",O693&lt;&gt;""),P693,P693*VLOOKUP(AF693,'【参考】数式用4'!$DC$3:$DZ$106,MATCH(N693,'【参考】数式用4'!$DC$2:$DZ$2,0))),"")</f>
        <v/>
      </c>
      <c r="W693" s="972"/>
      <c r="X693" s="937"/>
      <c r="Y693" s="948" t="str">
        <f>IFERROR(IF(OR('別紙様式3-2（４・５月）'!R695="",'別紙様式3-2（４・５月）'!Z695="ベア加算"),"",X693*VLOOKUP(N693,'【参考】数式用'!$AD$2:$AH$27,MATCH(W693,'【参考】数式用'!$K$4:$N$4,0)+1,0)),"")</f>
        <v/>
      </c>
      <c r="Z693" s="948"/>
      <c r="AA693" s="951"/>
      <c r="AB693" s="955"/>
      <c r="AC693" s="996" t="str">
        <f>IFERROR(IF(AND('別紙様式3-2（４・５月）'!O695="",W693&lt;&gt;"",W693&lt;&gt;"―"),X693,X693*VLOOKUP(AG693,'【参考】数式用4'!$DC$3:$DZ$106,MATCH(N693,'【参考】数式用4'!$DC$2:$DZ$2,0))),"")</f>
        <v/>
      </c>
      <c r="AD693" s="998" t="str">
        <f t="shared" si="20"/>
        <v/>
      </c>
      <c r="AE693" s="884" t="str">
        <f t="shared" si="21"/>
        <v/>
      </c>
      <c r="AF693" s="999" t="str">
        <f>IF(O693="","",'別紙様式3-2（４・５月）'!O695&amp;'別紙様式3-2（４・５月）'!P695&amp;'別紙様式3-2（４・５月）'!Q695&amp;"から"&amp;O693)</f>
        <v/>
      </c>
      <c r="AG693" s="999" t="str">
        <f>IF(OR(W693="",W693="―"),"",'別紙様式3-2（４・５月）'!O695&amp;'別紙様式3-2（４・５月）'!P695&amp;'別紙様式3-2（４・５月）'!Q695&amp;"から"&amp;W693)</f>
        <v/>
      </c>
    </row>
    <row r="694" spans="1:33" ht="24.9" customHeight="1">
      <c r="A694" s="894">
        <v>681</v>
      </c>
      <c r="B694" s="742" t="str">
        <f>IF(基本情報入力シート!C733="","",基本情報入力シート!C733)</f>
        <v/>
      </c>
      <c r="C694" s="750"/>
      <c r="D694" s="750"/>
      <c r="E694" s="750"/>
      <c r="F694" s="750"/>
      <c r="G694" s="750"/>
      <c r="H694" s="750"/>
      <c r="I694" s="761"/>
      <c r="J694" s="768" t="str">
        <f>IF(基本情報入力シート!M733="","",基本情報入力シート!M733)</f>
        <v/>
      </c>
      <c r="K694" s="768" t="str">
        <f>IF(基本情報入力シート!R733="","",基本情報入力シート!R733)</f>
        <v/>
      </c>
      <c r="L694" s="768" t="str">
        <f>IF(基本情報入力シート!W733="","",基本情報入力シート!W733)</f>
        <v/>
      </c>
      <c r="M694" s="785" t="str">
        <f>IF(基本情報入力シート!X733="","",基本情報入力シート!X733)</f>
        <v/>
      </c>
      <c r="N694" s="797" t="str">
        <f>IF(基本情報入力シート!Y733="","",基本情報入力シート!Y733)</f>
        <v/>
      </c>
      <c r="O694" s="931"/>
      <c r="P694" s="937"/>
      <c r="Q694" s="941"/>
      <c r="R694" s="948" t="str">
        <f>IFERROR(IF(OR('別紙様式3-2（４・５月）'!R696="",'別紙様式3-2（４・５月）'!Z696="ベア加算"),"",P694*VLOOKUP(N694,'【参考】数式用'!$AD$2:$AH$27,MATCH(O694,'【参考】数式用'!$K$4:$N$4,0)+1,0)),"")</f>
        <v/>
      </c>
      <c r="S694" s="951"/>
      <c r="T694" s="955"/>
      <c r="U694" s="960"/>
      <c r="V694" s="965" t="str">
        <f>IFERROR(IF(AND('別紙様式3-2（４・５月）'!O696="",O694&lt;&gt;""),P694,P694*VLOOKUP(AF694,'【参考】数式用4'!$DC$3:$DZ$106,MATCH(N694,'【参考】数式用4'!$DC$2:$DZ$2,0))),"")</f>
        <v/>
      </c>
      <c r="W694" s="972"/>
      <c r="X694" s="937"/>
      <c r="Y694" s="948" t="str">
        <f>IFERROR(IF(OR('別紙様式3-2（４・５月）'!R696="",'別紙様式3-2（４・５月）'!Z696="ベア加算"),"",X694*VLOOKUP(N694,'【参考】数式用'!$AD$2:$AH$27,MATCH(W694,'【参考】数式用'!$K$4:$N$4,0)+1,0)),"")</f>
        <v/>
      </c>
      <c r="Z694" s="948"/>
      <c r="AA694" s="951"/>
      <c r="AB694" s="955"/>
      <c r="AC694" s="996" t="str">
        <f>IFERROR(IF(AND('別紙様式3-2（４・５月）'!O696="",W694&lt;&gt;"",W694&lt;&gt;"―"),X694,X694*VLOOKUP(AG694,'【参考】数式用4'!$DC$3:$DZ$106,MATCH(N694,'【参考】数式用4'!$DC$2:$DZ$2,0))),"")</f>
        <v/>
      </c>
      <c r="AD694" s="998" t="str">
        <f t="shared" si="20"/>
        <v/>
      </c>
      <c r="AE694" s="884" t="str">
        <f t="shared" si="21"/>
        <v/>
      </c>
      <c r="AF694" s="999" t="str">
        <f>IF(O694="","",'別紙様式3-2（４・５月）'!O696&amp;'別紙様式3-2（４・５月）'!P696&amp;'別紙様式3-2（４・５月）'!Q696&amp;"から"&amp;O694)</f>
        <v/>
      </c>
      <c r="AG694" s="999" t="str">
        <f>IF(OR(W694="",W694="―"),"",'別紙様式3-2（４・５月）'!O696&amp;'別紙様式3-2（４・５月）'!P696&amp;'別紙様式3-2（４・５月）'!Q696&amp;"から"&amp;W694)</f>
        <v/>
      </c>
    </row>
    <row r="695" spans="1:33" ht="24.9" customHeight="1">
      <c r="A695" s="894">
        <v>682</v>
      </c>
      <c r="B695" s="742" t="str">
        <f>IF(基本情報入力シート!C734="","",基本情報入力シート!C734)</f>
        <v/>
      </c>
      <c r="C695" s="750"/>
      <c r="D695" s="750"/>
      <c r="E695" s="750"/>
      <c r="F695" s="750"/>
      <c r="G695" s="750"/>
      <c r="H695" s="750"/>
      <c r="I695" s="761"/>
      <c r="J695" s="768" t="str">
        <f>IF(基本情報入力シート!M734="","",基本情報入力シート!M734)</f>
        <v/>
      </c>
      <c r="K695" s="768" t="str">
        <f>IF(基本情報入力シート!R734="","",基本情報入力シート!R734)</f>
        <v/>
      </c>
      <c r="L695" s="768" t="str">
        <f>IF(基本情報入力シート!W734="","",基本情報入力シート!W734)</f>
        <v/>
      </c>
      <c r="M695" s="785" t="str">
        <f>IF(基本情報入力シート!X734="","",基本情報入力シート!X734)</f>
        <v/>
      </c>
      <c r="N695" s="797" t="str">
        <f>IF(基本情報入力シート!Y734="","",基本情報入力シート!Y734)</f>
        <v/>
      </c>
      <c r="O695" s="931"/>
      <c r="P695" s="937"/>
      <c r="Q695" s="941"/>
      <c r="R695" s="948" t="str">
        <f>IFERROR(IF(OR('別紙様式3-2（４・５月）'!R697="",'別紙様式3-2（４・５月）'!Z697="ベア加算"),"",P695*VLOOKUP(N695,'【参考】数式用'!$AD$2:$AH$27,MATCH(O695,'【参考】数式用'!$K$4:$N$4,0)+1,0)),"")</f>
        <v/>
      </c>
      <c r="S695" s="951"/>
      <c r="T695" s="955"/>
      <c r="U695" s="960"/>
      <c r="V695" s="965" t="str">
        <f>IFERROR(IF(AND('別紙様式3-2（４・５月）'!O697="",O695&lt;&gt;""),P695,P695*VLOOKUP(AF695,'【参考】数式用4'!$DC$3:$DZ$106,MATCH(N695,'【参考】数式用4'!$DC$2:$DZ$2,0))),"")</f>
        <v/>
      </c>
      <c r="W695" s="972"/>
      <c r="X695" s="937"/>
      <c r="Y695" s="948" t="str">
        <f>IFERROR(IF(OR('別紙様式3-2（４・５月）'!R697="",'別紙様式3-2（４・５月）'!Z697="ベア加算"),"",X695*VLOOKUP(N695,'【参考】数式用'!$AD$2:$AH$27,MATCH(W695,'【参考】数式用'!$K$4:$N$4,0)+1,0)),"")</f>
        <v/>
      </c>
      <c r="Z695" s="948"/>
      <c r="AA695" s="951"/>
      <c r="AB695" s="955"/>
      <c r="AC695" s="996" t="str">
        <f>IFERROR(IF(AND('別紙様式3-2（４・５月）'!O697="",W695&lt;&gt;"",W695&lt;&gt;"―"),X695,X695*VLOOKUP(AG695,'【参考】数式用4'!$DC$3:$DZ$106,MATCH(N695,'【参考】数式用4'!$DC$2:$DZ$2,0))),"")</f>
        <v/>
      </c>
      <c r="AD695" s="998" t="str">
        <f t="shared" si="20"/>
        <v/>
      </c>
      <c r="AE695" s="884" t="str">
        <f t="shared" si="21"/>
        <v/>
      </c>
      <c r="AF695" s="999" t="str">
        <f>IF(O695="","",'別紙様式3-2（４・５月）'!O697&amp;'別紙様式3-2（４・５月）'!P697&amp;'別紙様式3-2（４・５月）'!Q697&amp;"から"&amp;O695)</f>
        <v/>
      </c>
      <c r="AG695" s="999" t="str">
        <f>IF(OR(W695="",W695="―"),"",'別紙様式3-2（４・５月）'!O697&amp;'別紙様式3-2（４・５月）'!P697&amp;'別紙様式3-2（４・５月）'!Q697&amp;"から"&amp;W695)</f>
        <v/>
      </c>
    </row>
    <row r="696" spans="1:33" ht="24.9" customHeight="1">
      <c r="A696" s="894">
        <v>683</v>
      </c>
      <c r="B696" s="742" t="str">
        <f>IF(基本情報入力シート!C735="","",基本情報入力シート!C735)</f>
        <v/>
      </c>
      <c r="C696" s="750"/>
      <c r="D696" s="750"/>
      <c r="E696" s="750"/>
      <c r="F696" s="750"/>
      <c r="G696" s="750"/>
      <c r="H696" s="750"/>
      <c r="I696" s="761"/>
      <c r="J696" s="768" t="str">
        <f>IF(基本情報入力シート!M735="","",基本情報入力シート!M735)</f>
        <v/>
      </c>
      <c r="K696" s="768" t="str">
        <f>IF(基本情報入力シート!R735="","",基本情報入力シート!R735)</f>
        <v/>
      </c>
      <c r="L696" s="768" t="str">
        <f>IF(基本情報入力シート!W735="","",基本情報入力シート!W735)</f>
        <v/>
      </c>
      <c r="M696" s="785" t="str">
        <f>IF(基本情報入力シート!X735="","",基本情報入力シート!X735)</f>
        <v/>
      </c>
      <c r="N696" s="797" t="str">
        <f>IF(基本情報入力シート!Y735="","",基本情報入力シート!Y735)</f>
        <v/>
      </c>
      <c r="O696" s="931"/>
      <c r="P696" s="937"/>
      <c r="Q696" s="941"/>
      <c r="R696" s="948" t="str">
        <f>IFERROR(IF(OR('別紙様式3-2（４・５月）'!R698="",'別紙様式3-2（４・５月）'!Z698="ベア加算"),"",P696*VLOOKUP(N696,'【参考】数式用'!$AD$2:$AH$27,MATCH(O696,'【参考】数式用'!$K$4:$N$4,0)+1,0)),"")</f>
        <v/>
      </c>
      <c r="S696" s="951"/>
      <c r="T696" s="955"/>
      <c r="U696" s="960"/>
      <c r="V696" s="965" t="str">
        <f>IFERROR(IF(AND('別紙様式3-2（４・５月）'!O698="",O696&lt;&gt;""),P696,P696*VLOOKUP(AF696,'【参考】数式用4'!$DC$3:$DZ$106,MATCH(N696,'【参考】数式用4'!$DC$2:$DZ$2,0))),"")</f>
        <v/>
      </c>
      <c r="W696" s="972"/>
      <c r="X696" s="937"/>
      <c r="Y696" s="948" t="str">
        <f>IFERROR(IF(OR('別紙様式3-2（４・５月）'!R698="",'別紙様式3-2（４・５月）'!Z698="ベア加算"),"",X696*VLOOKUP(N696,'【参考】数式用'!$AD$2:$AH$27,MATCH(W696,'【参考】数式用'!$K$4:$N$4,0)+1,0)),"")</f>
        <v/>
      </c>
      <c r="Z696" s="948"/>
      <c r="AA696" s="951"/>
      <c r="AB696" s="955"/>
      <c r="AC696" s="996" t="str">
        <f>IFERROR(IF(AND('別紙様式3-2（４・５月）'!O698="",W696&lt;&gt;"",W696&lt;&gt;"―"),X696,X696*VLOOKUP(AG696,'【参考】数式用4'!$DC$3:$DZ$106,MATCH(N696,'【参考】数式用4'!$DC$2:$DZ$2,0))),"")</f>
        <v/>
      </c>
      <c r="AD696" s="998" t="str">
        <f t="shared" si="20"/>
        <v/>
      </c>
      <c r="AE696" s="884" t="str">
        <f t="shared" si="21"/>
        <v/>
      </c>
      <c r="AF696" s="999" t="str">
        <f>IF(O696="","",'別紙様式3-2（４・５月）'!O698&amp;'別紙様式3-2（４・５月）'!P698&amp;'別紙様式3-2（４・５月）'!Q698&amp;"から"&amp;O696)</f>
        <v/>
      </c>
      <c r="AG696" s="999" t="str">
        <f>IF(OR(W696="",W696="―"),"",'別紙様式3-2（４・５月）'!O698&amp;'別紙様式3-2（４・５月）'!P698&amp;'別紙様式3-2（４・５月）'!Q698&amp;"から"&amp;W696)</f>
        <v/>
      </c>
    </row>
    <row r="697" spans="1:33" ht="24.9" customHeight="1">
      <c r="A697" s="894">
        <v>684</v>
      </c>
      <c r="B697" s="742" t="str">
        <f>IF(基本情報入力シート!C736="","",基本情報入力シート!C736)</f>
        <v/>
      </c>
      <c r="C697" s="750"/>
      <c r="D697" s="750"/>
      <c r="E697" s="750"/>
      <c r="F697" s="750"/>
      <c r="G697" s="750"/>
      <c r="H697" s="750"/>
      <c r="I697" s="761"/>
      <c r="J697" s="768" t="str">
        <f>IF(基本情報入力シート!M736="","",基本情報入力シート!M736)</f>
        <v/>
      </c>
      <c r="K697" s="768" t="str">
        <f>IF(基本情報入力シート!R736="","",基本情報入力シート!R736)</f>
        <v/>
      </c>
      <c r="L697" s="768" t="str">
        <f>IF(基本情報入力シート!W736="","",基本情報入力シート!W736)</f>
        <v/>
      </c>
      <c r="M697" s="785" t="str">
        <f>IF(基本情報入力シート!X736="","",基本情報入力シート!X736)</f>
        <v/>
      </c>
      <c r="N697" s="797" t="str">
        <f>IF(基本情報入力シート!Y736="","",基本情報入力シート!Y736)</f>
        <v/>
      </c>
      <c r="O697" s="931"/>
      <c r="P697" s="937"/>
      <c r="Q697" s="941"/>
      <c r="R697" s="948" t="str">
        <f>IFERROR(IF(OR('別紙様式3-2（４・５月）'!R699="",'別紙様式3-2（４・５月）'!Z699="ベア加算"),"",P697*VLOOKUP(N697,'【参考】数式用'!$AD$2:$AH$27,MATCH(O697,'【参考】数式用'!$K$4:$N$4,0)+1,0)),"")</f>
        <v/>
      </c>
      <c r="S697" s="951"/>
      <c r="T697" s="955"/>
      <c r="U697" s="960"/>
      <c r="V697" s="965" t="str">
        <f>IFERROR(IF(AND('別紙様式3-2（４・５月）'!O699="",O697&lt;&gt;""),P697,P697*VLOOKUP(AF697,'【参考】数式用4'!$DC$3:$DZ$106,MATCH(N697,'【参考】数式用4'!$DC$2:$DZ$2,0))),"")</f>
        <v/>
      </c>
      <c r="W697" s="972"/>
      <c r="X697" s="937"/>
      <c r="Y697" s="948" t="str">
        <f>IFERROR(IF(OR('別紙様式3-2（４・５月）'!R699="",'別紙様式3-2（４・５月）'!Z699="ベア加算"),"",X697*VLOOKUP(N697,'【参考】数式用'!$AD$2:$AH$27,MATCH(W697,'【参考】数式用'!$K$4:$N$4,0)+1,0)),"")</f>
        <v/>
      </c>
      <c r="Z697" s="948"/>
      <c r="AA697" s="951"/>
      <c r="AB697" s="955"/>
      <c r="AC697" s="996" t="str">
        <f>IFERROR(IF(AND('別紙様式3-2（４・５月）'!O699="",W697&lt;&gt;"",W697&lt;&gt;"―"),X697,X697*VLOOKUP(AG697,'【参考】数式用4'!$DC$3:$DZ$106,MATCH(N697,'【参考】数式用4'!$DC$2:$DZ$2,0))),"")</f>
        <v/>
      </c>
      <c r="AD697" s="998" t="str">
        <f t="shared" si="20"/>
        <v/>
      </c>
      <c r="AE697" s="884" t="str">
        <f t="shared" si="21"/>
        <v/>
      </c>
      <c r="AF697" s="999" t="str">
        <f>IF(O697="","",'別紙様式3-2（４・５月）'!O699&amp;'別紙様式3-2（４・５月）'!P699&amp;'別紙様式3-2（４・５月）'!Q699&amp;"から"&amp;O697)</f>
        <v/>
      </c>
      <c r="AG697" s="999" t="str">
        <f>IF(OR(W697="",W697="―"),"",'別紙様式3-2（４・５月）'!O699&amp;'別紙様式3-2（４・５月）'!P699&amp;'別紙様式3-2（４・５月）'!Q699&amp;"から"&amp;W697)</f>
        <v/>
      </c>
    </row>
    <row r="698" spans="1:33" ht="24.9" customHeight="1">
      <c r="A698" s="894">
        <v>685</v>
      </c>
      <c r="B698" s="742" t="str">
        <f>IF(基本情報入力シート!C737="","",基本情報入力シート!C737)</f>
        <v/>
      </c>
      <c r="C698" s="750"/>
      <c r="D698" s="750"/>
      <c r="E698" s="750"/>
      <c r="F698" s="750"/>
      <c r="G698" s="750"/>
      <c r="H698" s="750"/>
      <c r="I698" s="761"/>
      <c r="J698" s="768" t="str">
        <f>IF(基本情報入力シート!M737="","",基本情報入力シート!M737)</f>
        <v/>
      </c>
      <c r="K698" s="768" t="str">
        <f>IF(基本情報入力シート!R737="","",基本情報入力シート!R737)</f>
        <v/>
      </c>
      <c r="L698" s="768" t="str">
        <f>IF(基本情報入力シート!W737="","",基本情報入力シート!W737)</f>
        <v/>
      </c>
      <c r="M698" s="785" t="str">
        <f>IF(基本情報入力シート!X737="","",基本情報入力シート!X737)</f>
        <v/>
      </c>
      <c r="N698" s="797" t="str">
        <f>IF(基本情報入力シート!Y737="","",基本情報入力シート!Y737)</f>
        <v/>
      </c>
      <c r="O698" s="931"/>
      <c r="P698" s="937"/>
      <c r="Q698" s="941"/>
      <c r="R698" s="948" t="str">
        <f>IFERROR(IF(OR('別紙様式3-2（４・５月）'!R700="",'別紙様式3-2（４・５月）'!Z700="ベア加算"),"",P698*VLOOKUP(N698,'【参考】数式用'!$AD$2:$AH$27,MATCH(O698,'【参考】数式用'!$K$4:$N$4,0)+1,0)),"")</f>
        <v/>
      </c>
      <c r="S698" s="951"/>
      <c r="T698" s="955"/>
      <c r="U698" s="960"/>
      <c r="V698" s="965" t="str">
        <f>IFERROR(IF(AND('別紙様式3-2（４・５月）'!O700="",O698&lt;&gt;""),P698,P698*VLOOKUP(AF698,'【参考】数式用4'!$DC$3:$DZ$106,MATCH(N698,'【参考】数式用4'!$DC$2:$DZ$2,0))),"")</f>
        <v/>
      </c>
      <c r="W698" s="972"/>
      <c r="X698" s="937"/>
      <c r="Y698" s="948" t="str">
        <f>IFERROR(IF(OR('別紙様式3-2（４・５月）'!R700="",'別紙様式3-2（４・５月）'!Z700="ベア加算"),"",X698*VLOOKUP(N698,'【参考】数式用'!$AD$2:$AH$27,MATCH(W698,'【参考】数式用'!$K$4:$N$4,0)+1,0)),"")</f>
        <v/>
      </c>
      <c r="Z698" s="948"/>
      <c r="AA698" s="951"/>
      <c r="AB698" s="955"/>
      <c r="AC698" s="996" t="str">
        <f>IFERROR(IF(AND('別紙様式3-2（４・５月）'!O700="",W698&lt;&gt;"",W698&lt;&gt;"―"),X698,X698*VLOOKUP(AG698,'【参考】数式用4'!$DC$3:$DZ$106,MATCH(N698,'【参考】数式用4'!$DC$2:$DZ$2,0))),"")</f>
        <v/>
      </c>
      <c r="AD698" s="998" t="str">
        <f t="shared" si="20"/>
        <v/>
      </c>
      <c r="AE698" s="884" t="str">
        <f t="shared" si="21"/>
        <v/>
      </c>
      <c r="AF698" s="999" t="str">
        <f>IF(O698="","",'別紙様式3-2（４・５月）'!O700&amp;'別紙様式3-2（４・５月）'!P700&amp;'別紙様式3-2（４・５月）'!Q700&amp;"から"&amp;O698)</f>
        <v/>
      </c>
      <c r="AG698" s="999" t="str">
        <f>IF(OR(W698="",W698="―"),"",'別紙様式3-2（４・５月）'!O700&amp;'別紙様式3-2（４・５月）'!P700&amp;'別紙様式3-2（４・５月）'!Q700&amp;"から"&amp;W698)</f>
        <v/>
      </c>
    </row>
    <row r="699" spans="1:33" ht="24.9" customHeight="1">
      <c r="A699" s="894">
        <v>686</v>
      </c>
      <c r="B699" s="742" t="str">
        <f>IF(基本情報入力シート!C738="","",基本情報入力シート!C738)</f>
        <v/>
      </c>
      <c r="C699" s="750"/>
      <c r="D699" s="750"/>
      <c r="E699" s="750"/>
      <c r="F699" s="750"/>
      <c r="G699" s="750"/>
      <c r="H699" s="750"/>
      <c r="I699" s="761"/>
      <c r="J699" s="768" t="str">
        <f>IF(基本情報入力シート!M738="","",基本情報入力シート!M738)</f>
        <v/>
      </c>
      <c r="K699" s="768" t="str">
        <f>IF(基本情報入力シート!R738="","",基本情報入力シート!R738)</f>
        <v/>
      </c>
      <c r="L699" s="768" t="str">
        <f>IF(基本情報入力シート!W738="","",基本情報入力シート!W738)</f>
        <v/>
      </c>
      <c r="M699" s="785" t="str">
        <f>IF(基本情報入力シート!X738="","",基本情報入力シート!X738)</f>
        <v/>
      </c>
      <c r="N699" s="797" t="str">
        <f>IF(基本情報入力シート!Y738="","",基本情報入力シート!Y738)</f>
        <v/>
      </c>
      <c r="O699" s="931"/>
      <c r="P699" s="937"/>
      <c r="Q699" s="941"/>
      <c r="R699" s="948" t="str">
        <f>IFERROR(IF(OR('別紙様式3-2（４・５月）'!R701="",'別紙様式3-2（４・５月）'!Z701="ベア加算"),"",P699*VLOOKUP(N699,'【参考】数式用'!$AD$2:$AH$27,MATCH(O699,'【参考】数式用'!$K$4:$N$4,0)+1,0)),"")</f>
        <v/>
      </c>
      <c r="S699" s="951"/>
      <c r="T699" s="955"/>
      <c r="U699" s="960"/>
      <c r="V699" s="965" t="str">
        <f>IFERROR(IF(AND('別紙様式3-2（４・５月）'!O701="",O699&lt;&gt;""),P699,P699*VLOOKUP(AF699,'【参考】数式用4'!$DC$3:$DZ$106,MATCH(N699,'【参考】数式用4'!$DC$2:$DZ$2,0))),"")</f>
        <v/>
      </c>
      <c r="W699" s="972"/>
      <c r="X699" s="937"/>
      <c r="Y699" s="948" t="str">
        <f>IFERROR(IF(OR('別紙様式3-2（４・５月）'!R701="",'別紙様式3-2（４・５月）'!Z701="ベア加算"),"",X699*VLOOKUP(N699,'【参考】数式用'!$AD$2:$AH$27,MATCH(W699,'【参考】数式用'!$K$4:$N$4,0)+1,0)),"")</f>
        <v/>
      </c>
      <c r="Z699" s="948"/>
      <c r="AA699" s="951"/>
      <c r="AB699" s="955"/>
      <c r="AC699" s="996" t="str">
        <f>IFERROR(IF(AND('別紙様式3-2（４・５月）'!O701="",W699&lt;&gt;"",W699&lt;&gt;"―"),X699,X699*VLOOKUP(AG699,'【参考】数式用4'!$DC$3:$DZ$106,MATCH(N699,'【参考】数式用4'!$DC$2:$DZ$2,0))),"")</f>
        <v/>
      </c>
      <c r="AD699" s="998" t="str">
        <f t="shared" si="20"/>
        <v/>
      </c>
      <c r="AE699" s="884" t="str">
        <f t="shared" si="21"/>
        <v/>
      </c>
      <c r="AF699" s="999" t="str">
        <f>IF(O699="","",'別紙様式3-2（４・５月）'!O701&amp;'別紙様式3-2（４・５月）'!P701&amp;'別紙様式3-2（４・５月）'!Q701&amp;"から"&amp;O699)</f>
        <v/>
      </c>
      <c r="AG699" s="999" t="str">
        <f>IF(OR(W699="",W699="―"),"",'別紙様式3-2（４・５月）'!O701&amp;'別紙様式3-2（４・５月）'!P701&amp;'別紙様式3-2（４・５月）'!Q701&amp;"から"&amp;W699)</f>
        <v/>
      </c>
    </row>
    <row r="700" spans="1:33" ht="24.9" customHeight="1">
      <c r="A700" s="894">
        <v>687</v>
      </c>
      <c r="B700" s="742" t="str">
        <f>IF(基本情報入力シート!C739="","",基本情報入力シート!C739)</f>
        <v/>
      </c>
      <c r="C700" s="750"/>
      <c r="D700" s="750"/>
      <c r="E700" s="750"/>
      <c r="F700" s="750"/>
      <c r="G700" s="750"/>
      <c r="H700" s="750"/>
      <c r="I700" s="761"/>
      <c r="J700" s="768" t="str">
        <f>IF(基本情報入力シート!M739="","",基本情報入力シート!M739)</f>
        <v/>
      </c>
      <c r="K700" s="768" t="str">
        <f>IF(基本情報入力シート!R739="","",基本情報入力シート!R739)</f>
        <v/>
      </c>
      <c r="L700" s="768" t="str">
        <f>IF(基本情報入力シート!W739="","",基本情報入力シート!W739)</f>
        <v/>
      </c>
      <c r="M700" s="785" t="str">
        <f>IF(基本情報入力シート!X739="","",基本情報入力シート!X739)</f>
        <v/>
      </c>
      <c r="N700" s="797" t="str">
        <f>IF(基本情報入力シート!Y739="","",基本情報入力シート!Y739)</f>
        <v/>
      </c>
      <c r="O700" s="931"/>
      <c r="P700" s="937"/>
      <c r="Q700" s="941"/>
      <c r="R700" s="948" t="str">
        <f>IFERROR(IF(OR('別紙様式3-2（４・５月）'!R702="",'別紙様式3-2（４・５月）'!Z702="ベア加算"),"",P700*VLOOKUP(N700,'【参考】数式用'!$AD$2:$AH$27,MATCH(O700,'【参考】数式用'!$K$4:$N$4,0)+1,0)),"")</f>
        <v/>
      </c>
      <c r="S700" s="951"/>
      <c r="T700" s="955"/>
      <c r="U700" s="960"/>
      <c r="V700" s="965" t="str">
        <f>IFERROR(IF(AND('別紙様式3-2（４・５月）'!O702="",O700&lt;&gt;""),P700,P700*VLOOKUP(AF700,'【参考】数式用4'!$DC$3:$DZ$106,MATCH(N700,'【参考】数式用4'!$DC$2:$DZ$2,0))),"")</f>
        <v/>
      </c>
      <c r="W700" s="972"/>
      <c r="X700" s="937"/>
      <c r="Y700" s="948" t="str">
        <f>IFERROR(IF(OR('別紙様式3-2（４・５月）'!R702="",'別紙様式3-2（４・５月）'!Z702="ベア加算"),"",X700*VLOOKUP(N700,'【参考】数式用'!$AD$2:$AH$27,MATCH(W700,'【参考】数式用'!$K$4:$N$4,0)+1,0)),"")</f>
        <v/>
      </c>
      <c r="Z700" s="948"/>
      <c r="AA700" s="951"/>
      <c r="AB700" s="955"/>
      <c r="AC700" s="996" t="str">
        <f>IFERROR(IF(AND('別紙様式3-2（４・５月）'!O702="",W700&lt;&gt;"",W700&lt;&gt;"―"),X700,X700*VLOOKUP(AG700,'【参考】数式用4'!$DC$3:$DZ$106,MATCH(N700,'【参考】数式用4'!$DC$2:$DZ$2,0))),"")</f>
        <v/>
      </c>
      <c r="AD700" s="998" t="str">
        <f t="shared" si="20"/>
        <v/>
      </c>
      <c r="AE700" s="884" t="str">
        <f t="shared" si="21"/>
        <v/>
      </c>
      <c r="AF700" s="999" t="str">
        <f>IF(O700="","",'別紙様式3-2（４・５月）'!O702&amp;'別紙様式3-2（４・５月）'!P702&amp;'別紙様式3-2（４・５月）'!Q702&amp;"から"&amp;O700)</f>
        <v/>
      </c>
      <c r="AG700" s="999" t="str">
        <f>IF(OR(W700="",W700="―"),"",'別紙様式3-2（４・５月）'!O702&amp;'別紙様式3-2（４・５月）'!P702&amp;'別紙様式3-2（４・５月）'!Q702&amp;"から"&amp;W700)</f>
        <v/>
      </c>
    </row>
    <row r="701" spans="1:33" ht="24.9" customHeight="1">
      <c r="A701" s="894">
        <v>688</v>
      </c>
      <c r="B701" s="742" t="str">
        <f>IF(基本情報入力シート!C740="","",基本情報入力シート!C740)</f>
        <v/>
      </c>
      <c r="C701" s="750"/>
      <c r="D701" s="750"/>
      <c r="E701" s="750"/>
      <c r="F701" s="750"/>
      <c r="G701" s="750"/>
      <c r="H701" s="750"/>
      <c r="I701" s="761"/>
      <c r="J701" s="768" t="str">
        <f>IF(基本情報入力シート!M740="","",基本情報入力シート!M740)</f>
        <v/>
      </c>
      <c r="K701" s="768" t="str">
        <f>IF(基本情報入力シート!R740="","",基本情報入力シート!R740)</f>
        <v/>
      </c>
      <c r="L701" s="768" t="str">
        <f>IF(基本情報入力シート!W740="","",基本情報入力シート!W740)</f>
        <v/>
      </c>
      <c r="M701" s="785" t="str">
        <f>IF(基本情報入力シート!X740="","",基本情報入力シート!X740)</f>
        <v/>
      </c>
      <c r="N701" s="797" t="str">
        <f>IF(基本情報入力シート!Y740="","",基本情報入力シート!Y740)</f>
        <v/>
      </c>
      <c r="O701" s="931"/>
      <c r="P701" s="937"/>
      <c r="Q701" s="941"/>
      <c r="R701" s="948" t="str">
        <f>IFERROR(IF(OR('別紙様式3-2（４・５月）'!R703="",'別紙様式3-2（４・５月）'!Z703="ベア加算"),"",P701*VLOOKUP(N701,'【参考】数式用'!$AD$2:$AH$27,MATCH(O701,'【参考】数式用'!$K$4:$N$4,0)+1,0)),"")</f>
        <v/>
      </c>
      <c r="S701" s="951"/>
      <c r="T701" s="955"/>
      <c r="U701" s="960"/>
      <c r="V701" s="965" t="str">
        <f>IFERROR(IF(AND('別紙様式3-2（４・５月）'!O703="",O701&lt;&gt;""),P701,P701*VLOOKUP(AF701,'【参考】数式用4'!$DC$3:$DZ$106,MATCH(N701,'【参考】数式用4'!$DC$2:$DZ$2,0))),"")</f>
        <v/>
      </c>
      <c r="W701" s="972"/>
      <c r="X701" s="937"/>
      <c r="Y701" s="948" t="str">
        <f>IFERROR(IF(OR('別紙様式3-2（４・５月）'!R703="",'別紙様式3-2（４・５月）'!Z703="ベア加算"),"",X701*VLOOKUP(N701,'【参考】数式用'!$AD$2:$AH$27,MATCH(W701,'【参考】数式用'!$K$4:$N$4,0)+1,0)),"")</f>
        <v/>
      </c>
      <c r="Z701" s="948"/>
      <c r="AA701" s="951"/>
      <c r="AB701" s="955"/>
      <c r="AC701" s="996" t="str">
        <f>IFERROR(IF(AND('別紙様式3-2（４・５月）'!O703="",W701&lt;&gt;"",W701&lt;&gt;"―"),X701,X701*VLOOKUP(AG701,'【参考】数式用4'!$DC$3:$DZ$106,MATCH(N701,'【参考】数式用4'!$DC$2:$DZ$2,0))),"")</f>
        <v/>
      </c>
      <c r="AD701" s="998" t="str">
        <f t="shared" si="20"/>
        <v/>
      </c>
      <c r="AE701" s="884" t="str">
        <f t="shared" si="21"/>
        <v/>
      </c>
      <c r="AF701" s="999" t="str">
        <f>IF(O701="","",'別紙様式3-2（４・５月）'!O703&amp;'別紙様式3-2（４・５月）'!P703&amp;'別紙様式3-2（４・５月）'!Q703&amp;"から"&amp;O701)</f>
        <v/>
      </c>
      <c r="AG701" s="999" t="str">
        <f>IF(OR(W701="",W701="―"),"",'別紙様式3-2（４・５月）'!O703&amp;'別紙様式3-2（４・５月）'!P703&amp;'別紙様式3-2（４・５月）'!Q703&amp;"から"&amp;W701)</f>
        <v/>
      </c>
    </row>
    <row r="702" spans="1:33" ht="24.9" customHeight="1">
      <c r="A702" s="894">
        <v>689</v>
      </c>
      <c r="B702" s="742" t="str">
        <f>IF(基本情報入力シート!C741="","",基本情報入力シート!C741)</f>
        <v/>
      </c>
      <c r="C702" s="750"/>
      <c r="D702" s="750"/>
      <c r="E702" s="750"/>
      <c r="F702" s="750"/>
      <c r="G702" s="750"/>
      <c r="H702" s="750"/>
      <c r="I702" s="761"/>
      <c r="J702" s="768" t="str">
        <f>IF(基本情報入力シート!M741="","",基本情報入力シート!M741)</f>
        <v/>
      </c>
      <c r="K702" s="768" t="str">
        <f>IF(基本情報入力シート!R741="","",基本情報入力シート!R741)</f>
        <v/>
      </c>
      <c r="L702" s="768" t="str">
        <f>IF(基本情報入力シート!W741="","",基本情報入力シート!W741)</f>
        <v/>
      </c>
      <c r="M702" s="785" t="str">
        <f>IF(基本情報入力シート!X741="","",基本情報入力シート!X741)</f>
        <v/>
      </c>
      <c r="N702" s="797" t="str">
        <f>IF(基本情報入力シート!Y741="","",基本情報入力シート!Y741)</f>
        <v/>
      </c>
      <c r="O702" s="931"/>
      <c r="P702" s="937"/>
      <c r="Q702" s="941"/>
      <c r="R702" s="948" t="str">
        <f>IFERROR(IF(OR('別紙様式3-2（４・５月）'!R704="",'別紙様式3-2（４・５月）'!Z704="ベア加算"),"",P702*VLOOKUP(N702,'【参考】数式用'!$AD$2:$AH$27,MATCH(O702,'【参考】数式用'!$K$4:$N$4,0)+1,0)),"")</f>
        <v/>
      </c>
      <c r="S702" s="951"/>
      <c r="T702" s="955"/>
      <c r="U702" s="960"/>
      <c r="V702" s="965" t="str">
        <f>IFERROR(IF(AND('別紙様式3-2（４・５月）'!O704="",O702&lt;&gt;""),P702,P702*VLOOKUP(AF702,'【参考】数式用4'!$DC$3:$DZ$106,MATCH(N702,'【参考】数式用4'!$DC$2:$DZ$2,0))),"")</f>
        <v/>
      </c>
      <c r="W702" s="972"/>
      <c r="X702" s="937"/>
      <c r="Y702" s="948" t="str">
        <f>IFERROR(IF(OR('別紙様式3-2（４・５月）'!R704="",'別紙様式3-2（４・５月）'!Z704="ベア加算"),"",X702*VLOOKUP(N702,'【参考】数式用'!$AD$2:$AH$27,MATCH(W702,'【参考】数式用'!$K$4:$N$4,0)+1,0)),"")</f>
        <v/>
      </c>
      <c r="Z702" s="948"/>
      <c r="AA702" s="951"/>
      <c r="AB702" s="955"/>
      <c r="AC702" s="996" t="str">
        <f>IFERROR(IF(AND('別紙様式3-2（４・５月）'!O704="",W702&lt;&gt;"",W702&lt;&gt;"―"),X702,X702*VLOOKUP(AG702,'【参考】数式用4'!$DC$3:$DZ$106,MATCH(N702,'【参考】数式用4'!$DC$2:$DZ$2,0))),"")</f>
        <v/>
      </c>
      <c r="AD702" s="998" t="str">
        <f t="shared" si="20"/>
        <v/>
      </c>
      <c r="AE702" s="884" t="str">
        <f t="shared" si="21"/>
        <v/>
      </c>
      <c r="AF702" s="999" t="str">
        <f>IF(O702="","",'別紙様式3-2（４・５月）'!O704&amp;'別紙様式3-2（４・５月）'!P704&amp;'別紙様式3-2（４・５月）'!Q704&amp;"から"&amp;O702)</f>
        <v/>
      </c>
      <c r="AG702" s="999" t="str">
        <f>IF(OR(W702="",W702="―"),"",'別紙様式3-2（４・５月）'!O704&amp;'別紙様式3-2（４・５月）'!P704&amp;'別紙様式3-2（４・５月）'!Q704&amp;"から"&amp;W702)</f>
        <v/>
      </c>
    </row>
    <row r="703" spans="1:33" ht="24.9" customHeight="1">
      <c r="A703" s="894">
        <v>690</v>
      </c>
      <c r="B703" s="742" t="str">
        <f>IF(基本情報入力シート!C742="","",基本情報入力シート!C742)</f>
        <v/>
      </c>
      <c r="C703" s="750"/>
      <c r="D703" s="750"/>
      <c r="E703" s="750"/>
      <c r="F703" s="750"/>
      <c r="G703" s="750"/>
      <c r="H703" s="750"/>
      <c r="I703" s="761"/>
      <c r="J703" s="768" t="str">
        <f>IF(基本情報入力シート!M742="","",基本情報入力シート!M742)</f>
        <v/>
      </c>
      <c r="K703" s="768" t="str">
        <f>IF(基本情報入力シート!R742="","",基本情報入力シート!R742)</f>
        <v/>
      </c>
      <c r="L703" s="768" t="str">
        <f>IF(基本情報入力シート!W742="","",基本情報入力シート!W742)</f>
        <v/>
      </c>
      <c r="M703" s="785" t="str">
        <f>IF(基本情報入力シート!X742="","",基本情報入力シート!X742)</f>
        <v/>
      </c>
      <c r="N703" s="797" t="str">
        <f>IF(基本情報入力シート!Y742="","",基本情報入力シート!Y742)</f>
        <v/>
      </c>
      <c r="O703" s="931"/>
      <c r="P703" s="937"/>
      <c r="Q703" s="941"/>
      <c r="R703" s="948" t="str">
        <f>IFERROR(IF(OR('別紙様式3-2（４・５月）'!R705="",'別紙様式3-2（４・５月）'!Z705="ベア加算"),"",P703*VLOOKUP(N703,'【参考】数式用'!$AD$2:$AH$27,MATCH(O703,'【参考】数式用'!$K$4:$N$4,0)+1,0)),"")</f>
        <v/>
      </c>
      <c r="S703" s="951"/>
      <c r="T703" s="955"/>
      <c r="U703" s="960"/>
      <c r="V703" s="965" t="str">
        <f>IFERROR(IF(AND('別紙様式3-2（４・５月）'!O705="",O703&lt;&gt;""),P703,P703*VLOOKUP(AF703,'【参考】数式用4'!$DC$3:$DZ$106,MATCH(N703,'【参考】数式用4'!$DC$2:$DZ$2,0))),"")</f>
        <v/>
      </c>
      <c r="W703" s="972"/>
      <c r="X703" s="937"/>
      <c r="Y703" s="948" t="str">
        <f>IFERROR(IF(OR('別紙様式3-2（４・５月）'!R705="",'別紙様式3-2（４・５月）'!Z705="ベア加算"),"",X703*VLOOKUP(N703,'【参考】数式用'!$AD$2:$AH$27,MATCH(W703,'【参考】数式用'!$K$4:$N$4,0)+1,0)),"")</f>
        <v/>
      </c>
      <c r="Z703" s="948"/>
      <c r="AA703" s="951"/>
      <c r="AB703" s="955"/>
      <c r="AC703" s="996" t="str">
        <f>IFERROR(IF(AND('別紙様式3-2（４・５月）'!O705="",W703&lt;&gt;"",W703&lt;&gt;"―"),X703,X703*VLOOKUP(AG703,'【参考】数式用4'!$DC$3:$DZ$106,MATCH(N703,'【参考】数式用4'!$DC$2:$DZ$2,0))),"")</f>
        <v/>
      </c>
      <c r="AD703" s="998" t="str">
        <f t="shared" si="20"/>
        <v/>
      </c>
      <c r="AE703" s="884" t="str">
        <f t="shared" si="21"/>
        <v/>
      </c>
      <c r="AF703" s="999" t="str">
        <f>IF(O703="","",'別紙様式3-2（４・５月）'!O705&amp;'別紙様式3-2（４・５月）'!P705&amp;'別紙様式3-2（４・５月）'!Q705&amp;"から"&amp;O703)</f>
        <v/>
      </c>
      <c r="AG703" s="999" t="str">
        <f>IF(OR(W703="",W703="―"),"",'別紙様式3-2（４・５月）'!O705&amp;'別紙様式3-2（４・５月）'!P705&amp;'別紙様式3-2（４・５月）'!Q705&amp;"から"&amp;W703)</f>
        <v/>
      </c>
    </row>
    <row r="704" spans="1:33" ht="24.9" customHeight="1">
      <c r="A704" s="894">
        <v>691</v>
      </c>
      <c r="B704" s="742" t="str">
        <f>IF(基本情報入力シート!C743="","",基本情報入力シート!C743)</f>
        <v/>
      </c>
      <c r="C704" s="750"/>
      <c r="D704" s="750"/>
      <c r="E704" s="750"/>
      <c r="F704" s="750"/>
      <c r="G704" s="750"/>
      <c r="H704" s="750"/>
      <c r="I704" s="761"/>
      <c r="J704" s="768" t="str">
        <f>IF(基本情報入力シート!M743="","",基本情報入力シート!M743)</f>
        <v/>
      </c>
      <c r="K704" s="768" t="str">
        <f>IF(基本情報入力シート!R743="","",基本情報入力シート!R743)</f>
        <v/>
      </c>
      <c r="L704" s="768" t="str">
        <f>IF(基本情報入力シート!W743="","",基本情報入力シート!W743)</f>
        <v/>
      </c>
      <c r="M704" s="785" t="str">
        <f>IF(基本情報入力シート!X743="","",基本情報入力シート!X743)</f>
        <v/>
      </c>
      <c r="N704" s="797" t="str">
        <f>IF(基本情報入力シート!Y743="","",基本情報入力シート!Y743)</f>
        <v/>
      </c>
      <c r="O704" s="931"/>
      <c r="P704" s="937"/>
      <c r="Q704" s="941"/>
      <c r="R704" s="948" t="str">
        <f>IFERROR(IF(OR('別紙様式3-2（４・５月）'!R706="",'別紙様式3-2（４・５月）'!Z706="ベア加算"),"",P704*VLOOKUP(N704,'【参考】数式用'!$AD$2:$AH$27,MATCH(O704,'【参考】数式用'!$K$4:$N$4,0)+1,0)),"")</f>
        <v/>
      </c>
      <c r="S704" s="951"/>
      <c r="T704" s="955"/>
      <c r="U704" s="960"/>
      <c r="V704" s="965" t="str">
        <f>IFERROR(IF(AND('別紙様式3-2（４・５月）'!O706="",O704&lt;&gt;""),P704,P704*VLOOKUP(AF704,'【参考】数式用4'!$DC$3:$DZ$106,MATCH(N704,'【参考】数式用4'!$DC$2:$DZ$2,0))),"")</f>
        <v/>
      </c>
      <c r="W704" s="972"/>
      <c r="X704" s="937"/>
      <c r="Y704" s="948" t="str">
        <f>IFERROR(IF(OR('別紙様式3-2（４・５月）'!R706="",'別紙様式3-2（４・５月）'!Z706="ベア加算"),"",X704*VLOOKUP(N704,'【参考】数式用'!$AD$2:$AH$27,MATCH(W704,'【参考】数式用'!$K$4:$N$4,0)+1,0)),"")</f>
        <v/>
      </c>
      <c r="Z704" s="948"/>
      <c r="AA704" s="951"/>
      <c r="AB704" s="955"/>
      <c r="AC704" s="996" t="str">
        <f>IFERROR(IF(AND('別紙様式3-2（４・５月）'!O706="",W704&lt;&gt;"",W704&lt;&gt;"―"),X704,X704*VLOOKUP(AG704,'【参考】数式用4'!$DC$3:$DZ$106,MATCH(N704,'【参考】数式用4'!$DC$2:$DZ$2,0))),"")</f>
        <v/>
      </c>
      <c r="AD704" s="998" t="str">
        <f t="shared" si="20"/>
        <v/>
      </c>
      <c r="AE704" s="884" t="str">
        <f t="shared" si="21"/>
        <v/>
      </c>
      <c r="AF704" s="999" t="str">
        <f>IF(O704="","",'別紙様式3-2（４・５月）'!O706&amp;'別紙様式3-2（４・５月）'!P706&amp;'別紙様式3-2（４・５月）'!Q706&amp;"から"&amp;O704)</f>
        <v/>
      </c>
      <c r="AG704" s="999" t="str">
        <f>IF(OR(W704="",W704="―"),"",'別紙様式3-2（４・５月）'!O706&amp;'別紙様式3-2（４・５月）'!P706&amp;'別紙様式3-2（４・５月）'!Q706&amp;"から"&amp;W704)</f>
        <v/>
      </c>
    </row>
    <row r="705" spans="1:33" ht="24.9" customHeight="1">
      <c r="A705" s="894">
        <v>692</v>
      </c>
      <c r="B705" s="742" t="str">
        <f>IF(基本情報入力シート!C744="","",基本情報入力シート!C744)</f>
        <v/>
      </c>
      <c r="C705" s="750"/>
      <c r="D705" s="750"/>
      <c r="E705" s="750"/>
      <c r="F705" s="750"/>
      <c r="G705" s="750"/>
      <c r="H705" s="750"/>
      <c r="I705" s="761"/>
      <c r="J705" s="768" t="str">
        <f>IF(基本情報入力シート!M744="","",基本情報入力シート!M744)</f>
        <v/>
      </c>
      <c r="K705" s="768" t="str">
        <f>IF(基本情報入力シート!R744="","",基本情報入力シート!R744)</f>
        <v/>
      </c>
      <c r="L705" s="768" t="str">
        <f>IF(基本情報入力シート!W744="","",基本情報入力シート!W744)</f>
        <v/>
      </c>
      <c r="M705" s="785" t="str">
        <f>IF(基本情報入力シート!X744="","",基本情報入力シート!X744)</f>
        <v/>
      </c>
      <c r="N705" s="797" t="str">
        <f>IF(基本情報入力シート!Y744="","",基本情報入力シート!Y744)</f>
        <v/>
      </c>
      <c r="O705" s="931"/>
      <c r="P705" s="937"/>
      <c r="Q705" s="941"/>
      <c r="R705" s="948" t="str">
        <f>IFERROR(IF(OR('別紙様式3-2（４・５月）'!R707="",'別紙様式3-2（４・５月）'!Z707="ベア加算"),"",P705*VLOOKUP(N705,'【参考】数式用'!$AD$2:$AH$27,MATCH(O705,'【参考】数式用'!$K$4:$N$4,0)+1,0)),"")</f>
        <v/>
      </c>
      <c r="S705" s="951"/>
      <c r="T705" s="955"/>
      <c r="U705" s="960"/>
      <c r="V705" s="965" t="str">
        <f>IFERROR(IF(AND('別紙様式3-2（４・５月）'!O707="",O705&lt;&gt;""),P705,P705*VLOOKUP(AF705,'【参考】数式用4'!$DC$3:$DZ$106,MATCH(N705,'【参考】数式用4'!$DC$2:$DZ$2,0))),"")</f>
        <v/>
      </c>
      <c r="W705" s="972"/>
      <c r="X705" s="937"/>
      <c r="Y705" s="948" t="str">
        <f>IFERROR(IF(OR('別紙様式3-2（４・５月）'!R707="",'別紙様式3-2（４・５月）'!Z707="ベア加算"),"",X705*VLOOKUP(N705,'【参考】数式用'!$AD$2:$AH$27,MATCH(W705,'【参考】数式用'!$K$4:$N$4,0)+1,0)),"")</f>
        <v/>
      </c>
      <c r="Z705" s="948"/>
      <c r="AA705" s="951"/>
      <c r="AB705" s="955"/>
      <c r="AC705" s="996" t="str">
        <f>IFERROR(IF(AND('別紙様式3-2（４・５月）'!O707="",W705&lt;&gt;"",W705&lt;&gt;"―"),X705,X705*VLOOKUP(AG705,'【参考】数式用4'!$DC$3:$DZ$106,MATCH(N705,'【参考】数式用4'!$DC$2:$DZ$2,0))),"")</f>
        <v/>
      </c>
      <c r="AD705" s="998" t="str">
        <f t="shared" si="20"/>
        <v/>
      </c>
      <c r="AE705" s="884" t="str">
        <f t="shared" si="21"/>
        <v/>
      </c>
      <c r="AF705" s="999" t="str">
        <f>IF(O705="","",'別紙様式3-2（４・５月）'!O707&amp;'別紙様式3-2（４・５月）'!P707&amp;'別紙様式3-2（４・５月）'!Q707&amp;"から"&amp;O705)</f>
        <v/>
      </c>
      <c r="AG705" s="999" t="str">
        <f>IF(OR(W705="",W705="―"),"",'別紙様式3-2（４・５月）'!O707&amp;'別紙様式3-2（４・５月）'!P707&amp;'別紙様式3-2（４・５月）'!Q707&amp;"から"&amp;W705)</f>
        <v/>
      </c>
    </row>
    <row r="706" spans="1:33" ht="24.9" customHeight="1">
      <c r="A706" s="894">
        <v>693</v>
      </c>
      <c r="B706" s="742" t="str">
        <f>IF(基本情報入力シート!C745="","",基本情報入力シート!C745)</f>
        <v/>
      </c>
      <c r="C706" s="750"/>
      <c r="D706" s="750"/>
      <c r="E706" s="750"/>
      <c r="F706" s="750"/>
      <c r="G706" s="750"/>
      <c r="H706" s="750"/>
      <c r="I706" s="761"/>
      <c r="J706" s="768" t="str">
        <f>IF(基本情報入力シート!M745="","",基本情報入力シート!M745)</f>
        <v/>
      </c>
      <c r="K706" s="768" t="str">
        <f>IF(基本情報入力シート!R745="","",基本情報入力シート!R745)</f>
        <v/>
      </c>
      <c r="L706" s="768" t="str">
        <f>IF(基本情報入力シート!W745="","",基本情報入力シート!W745)</f>
        <v/>
      </c>
      <c r="M706" s="785" t="str">
        <f>IF(基本情報入力シート!X745="","",基本情報入力シート!X745)</f>
        <v/>
      </c>
      <c r="N706" s="797" t="str">
        <f>IF(基本情報入力シート!Y745="","",基本情報入力シート!Y745)</f>
        <v/>
      </c>
      <c r="O706" s="931"/>
      <c r="P706" s="937"/>
      <c r="Q706" s="941"/>
      <c r="R706" s="948" t="str">
        <f>IFERROR(IF(OR('別紙様式3-2（４・５月）'!R708="",'別紙様式3-2（４・５月）'!Z708="ベア加算"),"",P706*VLOOKUP(N706,'【参考】数式用'!$AD$2:$AH$27,MATCH(O706,'【参考】数式用'!$K$4:$N$4,0)+1,0)),"")</f>
        <v/>
      </c>
      <c r="S706" s="951"/>
      <c r="T706" s="955"/>
      <c r="U706" s="960"/>
      <c r="V706" s="965" t="str">
        <f>IFERROR(IF(AND('別紙様式3-2（４・５月）'!O708="",O706&lt;&gt;""),P706,P706*VLOOKUP(AF706,'【参考】数式用4'!$DC$3:$DZ$106,MATCH(N706,'【参考】数式用4'!$DC$2:$DZ$2,0))),"")</f>
        <v/>
      </c>
      <c r="W706" s="972"/>
      <c r="X706" s="937"/>
      <c r="Y706" s="948" t="str">
        <f>IFERROR(IF(OR('別紙様式3-2（４・５月）'!R708="",'別紙様式3-2（４・５月）'!Z708="ベア加算"),"",X706*VLOOKUP(N706,'【参考】数式用'!$AD$2:$AH$27,MATCH(W706,'【参考】数式用'!$K$4:$N$4,0)+1,0)),"")</f>
        <v/>
      </c>
      <c r="Z706" s="948"/>
      <c r="AA706" s="951"/>
      <c r="AB706" s="955"/>
      <c r="AC706" s="996" t="str">
        <f>IFERROR(IF(AND('別紙様式3-2（４・５月）'!O708="",W706&lt;&gt;"",W706&lt;&gt;"―"),X706,X706*VLOOKUP(AG706,'【参考】数式用4'!$DC$3:$DZ$106,MATCH(N706,'【参考】数式用4'!$DC$2:$DZ$2,0))),"")</f>
        <v/>
      </c>
      <c r="AD706" s="998" t="str">
        <f t="shared" si="20"/>
        <v/>
      </c>
      <c r="AE706" s="884" t="str">
        <f t="shared" si="21"/>
        <v/>
      </c>
      <c r="AF706" s="999" t="str">
        <f>IF(O706="","",'別紙様式3-2（４・５月）'!O708&amp;'別紙様式3-2（４・５月）'!P708&amp;'別紙様式3-2（４・５月）'!Q708&amp;"から"&amp;O706)</f>
        <v/>
      </c>
      <c r="AG706" s="999" t="str">
        <f>IF(OR(W706="",W706="―"),"",'別紙様式3-2（４・５月）'!O708&amp;'別紙様式3-2（４・５月）'!P708&amp;'別紙様式3-2（４・５月）'!Q708&amp;"から"&amp;W706)</f>
        <v/>
      </c>
    </row>
    <row r="707" spans="1:33" ht="24.9" customHeight="1">
      <c r="A707" s="894">
        <v>694</v>
      </c>
      <c r="B707" s="742" t="str">
        <f>IF(基本情報入力シート!C746="","",基本情報入力シート!C746)</f>
        <v/>
      </c>
      <c r="C707" s="750"/>
      <c r="D707" s="750"/>
      <c r="E707" s="750"/>
      <c r="F707" s="750"/>
      <c r="G707" s="750"/>
      <c r="H707" s="750"/>
      <c r="I707" s="761"/>
      <c r="J707" s="768" t="str">
        <f>IF(基本情報入力シート!M746="","",基本情報入力シート!M746)</f>
        <v/>
      </c>
      <c r="K707" s="768" t="str">
        <f>IF(基本情報入力シート!R746="","",基本情報入力シート!R746)</f>
        <v/>
      </c>
      <c r="L707" s="768" t="str">
        <f>IF(基本情報入力シート!W746="","",基本情報入力シート!W746)</f>
        <v/>
      </c>
      <c r="M707" s="785" t="str">
        <f>IF(基本情報入力シート!X746="","",基本情報入力シート!X746)</f>
        <v/>
      </c>
      <c r="N707" s="797" t="str">
        <f>IF(基本情報入力シート!Y746="","",基本情報入力シート!Y746)</f>
        <v/>
      </c>
      <c r="O707" s="931"/>
      <c r="P707" s="937"/>
      <c r="Q707" s="941"/>
      <c r="R707" s="948" t="str">
        <f>IFERROR(IF(OR('別紙様式3-2（４・５月）'!R709="",'別紙様式3-2（４・５月）'!Z709="ベア加算"),"",P707*VLOOKUP(N707,'【参考】数式用'!$AD$2:$AH$27,MATCH(O707,'【参考】数式用'!$K$4:$N$4,0)+1,0)),"")</f>
        <v/>
      </c>
      <c r="S707" s="951"/>
      <c r="T707" s="955"/>
      <c r="U707" s="960"/>
      <c r="V707" s="965" t="str">
        <f>IFERROR(IF(AND('別紙様式3-2（４・５月）'!O709="",O707&lt;&gt;""),P707,P707*VLOOKUP(AF707,'【参考】数式用4'!$DC$3:$DZ$106,MATCH(N707,'【参考】数式用4'!$DC$2:$DZ$2,0))),"")</f>
        <v/>
      </c>
      <c r="W707" s="972"/>
      <c r="X707" s="937"/>
      <c r="Y707" s="948" t="str">
        <f>IFERROR(IF(OR('別紙様式3-2（４・５月）'!R709="",'別紙様式3-2（４・５月）'!Z709="ベア加算"),"",X707*VLOOKUP(N707,'【参考】数式用'!$AD$2:$AH$27,MATCH(W707,'【参考】数式用'!$K$4:$N$4,0)+1,0)),"")</f>
        <v/>
      </c>
      <c r="Z707" s="948"/>
      <c r="AA707" s="951"/>
      <c r="AB707" s="955"/>
      <c r="AC707" s="996" t="str">
        <f>IFERROR(IF(AND('別紙様式3-2（４・５月）'!O709="",W707&lt;&gt;"",W707&lt;&gt;"―"),X707,X707*VLOOKUP(AG707,'【参考】数式用4'!$DC$3:$DZ$106,MATCH(N707,'【参考】数式用4'!$DC$2:$DZ$2,0))),"")</f>
        <v/>
      </c>
      <c r="AD707" s="998" t="str">
        <f t="shared" si="20"/>
        <v/>
      </c>
      <c r="AE707" s="884" t="str">
        <f t="shared" si="21"/>
        <v/>
      </c>
      <c r="AF707" s="999" t="str">
        <f>IF(O707="","",'別紙様式3-2（４・５月）'!O709&amp;'別紙様式3-2（４・５月）'!P709&amp;'別紙様式3-2（４・５月）'!Q709&amp;"から"&amp;O707)</f>
        <v/>
      </c>
      <c r="AG707" s="999" t="str">
        <f>IF(OR(W707="",W707="―"),"",'別紙様式3-2（４・５月）'!O709&amp;'別紙様式3-2（４・５月）'!P709&amp;'別紙様式3-2（４・５月）'!Q709&amp;"から"&amp;W707)</f>
        <v/>
      </c>
    </row>
    <row r="708" spans="1:33" ht="24.9" customHeight="1">
      <c r="A708" s="894">
        <v>695</v>
      </c>
      <c r="B708" s="742" t="str">
        <f>IF(基本情報入力シート!C747="","",基本情報入力シート!C747)</f>
        <v/>
      </c>
      <c r="C708" s="750"/>
      <c r="D708" s="750"/>
      <c r="E708" s="750"/>
      <c r="F708" s="750"/>
      <c r="G708" s="750"/>
      <c r="H708" s="750"/>
      <c r="I708" s="761"/>
      <c r="J708" s="768" t="str">
        <f>IF(基本情報入力シート!M747="","",基本情報入力シート!M747)</f>
        <v/>
      </c>
      <c r="K708" s="768" t="str">
        <f>IF(基本情報入力シート!R747="","",基本情報入力シート!R747)</f>
        <v/>
      </c>
      <c r="L708" s="768" t="str">
        <f>IF(基本情報入力シート!W747="","",基本情報入力シート!W747)</f>
        <v/>
      </c>
      <c r="M708" s="785" t="str">
        <f>IF(基本情報入力シート!X747="","",基本情報入力シート!X747)</f>
        <v/>
      </c>
      <c r="N708" s="797" t="str">
        <f>IF(基本情報入力シート!Y747="","",基本情報入力シート!Y747)</f>
        <v/>
      </c>
      <c r="O708" s="931"/>
      <c r="P708" s="937"/>
      <c r="Q708" s="941"/>
      <c r="R708" s="948" t="str">
        <f>IFERROR(IF(OR('別紙様式3-2（４・５月）'!R710="",'別紙様式3-2（４・５月）'!Z710="ベア加算"),"",P708*VLOOKUP(N708,'【参考】数式用'!$AD$2:$AH$27,MATCH(O708,'【参考】数式用'!$K$4:$N$4,0)+1,0)),"")</f>
        <v/>
      </c>
      <c r="S708" s="951"/>
      <c r="T708" s="955"/>
      <c r="U708" s="960"/>
      <c r="V708" s="965" t="str">
        <f>IFERROR(IF(AND('別紙様式3-2（４・５月）'!O710="",O708&lt;&gt;""),P708,P708*VLOOKUP(AF708,'【参考】数式用4'!$DC$3:$DZ$106,MATCH(N708,'【参考】数式用4'!$DC$2:$DZ$2,0))),"")</f>
        <v/>
      </c>
      <c r="W708" s="972"/>
      <c r="X708" s="937"/>
      <c r="Y708" s="948" t="str">
        <f>IFERROR(IF(OR('別紙様式3-2（４・５月）'!R710="",'別紙様式3-2（４・５月）'!Z710="ベア加算"),"",X708*VLOOKUP(N708,'【参考】数式用'!$AD$2:$AH$27,MATCH(W708,'【参考】数式用'!$K$4:$N$4,0)+1,0)),"")</f>
        <v/>
      </c>
      <c r="Z708" s="948"/>
      <c r="AA708" s="951"/>
      <c r="AB708" s="955"/>
      <c r="AC708" s="996" t="str">
        <f>IFERROR(IF(AND('別紙様式3-2（４・５月）'!O710="",W708&lt;&gt;"",W708&lt;&gt;"―"),X708,X708*VLOOKUP(AG708,'【参考】数式用4'!$DC$3:$DZ$106,MATCH(N708,'【参考】数式用4'!$DC$2:$DZ$2,0))),"")</f>
        <v/>
      </c>
      <c r="AD708" s="998" t="str">
        <f t="shared" si="20"/>
        <v/>
      </c>
      <c r="AE708" s="884" t="str">
        <f t="shared" si="21"/>
        <v/>
      </c>
      <c r="AF708" s="999" t="str">
        <f>IF(O708="","",'別紙様式3-2（４・５月）'!O710&amp;'別紙様式3-2（４・５月）'!P710&amp;'別紙様式3-2（４・５月）'!Q710&amp;"から"&amp;O708)</f>
        <v/>
      </c>
      <c r="AG708" s="999" t="str">
        <f>IF(OR(W708="",W708="―"),"",'別紙様式3-2（４・５月）'!O710&amp;'別紙様式3-2（４・５月）'!P710&amp;'別紙様式3-2（４・５月）'!Q710&amp;"から"&amp;W708)</f>
        <v/>
      </c>
    </row>
    <row r="709" spans="1:33" ht="24.9" customHeight="1">
      <c r="A709" s="894">
        <v>696</v>
      </c>
      <c r="B709" s="742" t="str">
        <f>IF(基本情報入力シート!C748="","",基本情報入力シート!C748)</f>
        <v/>
      </c>
      <c r="C709" s="750"/>
      <c r="D709" s="750"/>
      <c r="E709" s="750"/>
      <c r="F709" s="750"/>
      <c r="G709" s="750"/>
      <c r="H709" s="750"/>
      <c r="I709" s="761"/>
      <c r="J709" s="768" t="str">
        <f>IF(基本情報入力シート!M748="","",基本情報入力シート!M748)</f>
        <v/>
      </c>
      <c r="K709" s="768" t="str">
        <f>IF(基本情報入力シート!R748="","",基本情報入力シート!R748)</f>
        <v/>
      </c>
      <c r="L709" s="768" t="str">
        <f>IF(基本情報入力シート!W748="","",基本情報入力シート!W748)</f>
        <v/>
      </c>
      <c r="M709" s="785" t="str">
        <f>IF(基本情報入力シート!X748="","",基本情報入力シート!X748)</f>
        <v/>
      </c>
      <c r="N709" s="797" t="str">
        <f>IF(基本情報入力シート!Y748="","",基本情報入力シート!Y748)</f>
        <v/>
      </c>
      <c r="O709" s="931"/>
      <c r="P709" s="937"/>
      <c r="Q709" s="941"/>
      <c r="R709" s="948" t="str">
        <f>IFERROR(IF(OR('別紙様式3-2（４・５月）'!R711="",'別紙様式3-2（４・５月）'!Z711="ベア加算"),"",P709*VLOOKUP(N709,'【参考】数式用'!$AD$2:$AH$27,MATCH(O709,'【参考】数式用'!$K$4:$N$4,0)+1,0)),"")</f>
        <v/>
      </c>
      <c r="S709" s="951"/>
      <c r="T709" s="955"/>
      <c r="U709" s="960"/>
      <c r="V709" s="965" t="str">
        <f>IFERROR(IF(AND('別紙様式3-2（４・５月）'!O711="",O709&lt;&gt;""),P709,P709*VLOOKUP(AF709,'【参考】数式用4'!$DC$3:$DZ$106,MATCH(N709,'【参考】数式用4'!$DC$2:$DZ$2,0))),"")</f>
        <v/>
      </c>
      <c r="W709" s="972"/>
      <c r="X709" s="937"/>
      <c r="Y709" s="948" t="str">
        <f>IFERROR(IF(OR('別紙様式3-2（４・５月）'!R711="",'別紙様式3-2（４・５月）'!Z711="ベア加算"),"",X709*VLOOKUP(N709,'【参考】数式用'!$AD$2:$AH$27,MATCH(W709,'【参考】数式用'!$K$4:$N$4,0)+1,0)),"")</f>
        <v/>
      </c>
      <c r="Z709" s="948"/>
      <c r="AA709" s="951"/>
      <c r="AB709" s="955"/>
      <c r="AC709" s="996" t="str">
        <f>IFERROR(IF(AND('別紙様式3-2（４・５月）'!O711="",W709&lt;&gt;"",W709&lt;&gt;"―"),X709,X709*VLOOKUP(AG709,'【参考】数式用4'!$DC$3:$DZ$106,MATCH(N709,'【参考】数式用4'!$DC$2:$DZ$2,0))),"")</f>
        <v/>
      </c>
      <c r="AD709" s="998" t="str">
        <f t="shared" si="20"/>
        <v/>
      </c>
      <c r="AE709" s="884" t="str">
        <f t="shared" si="21"/>
        <v/>
      </c>
      <c r="AF709" s="999" t="str">
        <f>IF(O709="","",'別紙様式3-2（４・５月）'!O711&amp;'別紙様式3-2（４・５月）'!P711&amp;'別紙様式3-2（４・５月）'!Q711&amp;"から"&amp;O709)</f>
        <v/>
      </c>
      <c r="AG709" s="999" t="str">
        <f>IF(OR(W709="",W709="―"),"",'別紙様式3-2（４・５月）'!O711&amp;'別紙様式3-2（４・５月）'!P711&amp;'別紙様式3-2（４・５月）'!Q711&amp;"から"&amp;W709)</f>
        <v/>
      </c>
    </row>
    <row r="710" spans="1:33" ht="24.9" customHeight="1">
      <c r="A710" s="894">
        <v>697</v>
      </c>
      <c r="B710" s="742" t="str">
        <f>IF(基本情報入力シート!C749="","",基本情報入力シート!C749)</f>
        <v/>
      </c>
      <c r="C710" s="750"/>
      <c r="D710" s="750"/>
      <c r="E710" s="750"/>
      <c r="F710" s="750"/>
      <c r="G710" s="750"/>
      <c r="H710" s="750"/>
      <c r="I710" s="761"/>
      <c r="J710" s="768" t="str">
        <f>IF(基本情報入力シート!M749="","",基本情報入力シート!M749)</f>
        <v/>
      </c>
      <c r="K710" s="768" t="str">
        <f>IF(基本情報入力シート!R749="","",基本情報入力シート!R749)</f>
        <v/>
      </c>
      <c r="L710" s="768" t="str">
        <f>IF(基本情報入力シート!W749="","",基本情報入力シート!W749)</f>
        <v/>
      </c>
      <c r="M710" s="785" t="str">
        <f>IF(基本情報入力シート!X749="","",基本情報入力シート!X749)</f>
        <v/>
      </c>
      <c r="N710" s="797" t="str">
        <f>IF(基本情報入力シート!Y749="","",基本情報入力シート!Y749)</f>
        <v/>
      </c>
      <c r="O710" s="931"/>
      <c r="P710" s="937"/>
      <c r="Q710" s="941"/>
      <c r="R710" s="948" t="str">
        <f>IFERROR(IF(OR('別紙様式3-2（４・５月）'!R712="",'別紙様式3-2（４・５月）'!Z712="ベア加算"),"",P710*VLOOKUP(N710,'【参考】数式用'!$AD$2:$AH$27,MATCH(O710,'【参考】数式用'!$K$4:$N$4,0)+1,0)),"")</f>
        <v/>
      </c>
      <c r="S710" s="951"/>
      <c r="T710" s="955"/>
      <c r="U710" s="960"/>
      <c r="V710" s="965" t="str">
        <f>IFERROR(IF(AND('別紙様式3-2（４・５月）'!O712="",O710&lt;&gt;""),P710,P710*VLOOKUP(AF710,'【参考】数式用4'!$DC$3:$DZ$106,MATCH(N710,'【参考】数式用4'!$DC$2:$DZ$2,0))),"")</f>
        <v/>
      </c>
      <c r="W710" s="972"/>
      <c r="X710" s="937"/>
      <c r="Y710" s="948" t="str">
        <f>IFERROR(IF(OR('別紙様式3-2（４・５月）'!R712="",'別紙様式3-2（４・５月）'!Z712="ベア加算"),"",X710*VLOOKUP(N710,'【参考】数式用'!$AD$2:$AH$27,MATCH(W710,'【参考】数式用'!$K$4:$N$4,0)+1,0)),"")</f>
        <v/>
      </c>
      <c r="Z710" s="948"/>
      <c r="AA710" s="951"/>
      <c r="AB710" s="955"/>
      <c r="AC710" s="996" t="str">
        <f>IFERROR(IF(AND('別紙様式3-2（４・５月）'!O712="",W710&lt;&gt;"",W710&lt;&gt;"―"),X710,X710*VLOOKUP(AG710,'【参考】数式用4'!$DC$3:$DZ$106,MATCH(N710,'【参考】数式用4'!$DC$2:$DZ$2,0))),"")</f>
        <v/>
      </c>
      <c r="AD710" s="998" t="str">
        <f t="shared" si="20"/>
        <v/>
      </c>
      <c r="AE710" s="884" t="str">
        <f t="shared" si="21"/>
        <v/>
      </c>
      <c r="AF710" s="999" t="str">
        <f>IF(O710="","",'別紙様式3-2（４・５月）'!O712&amp;'別紙様式3-2（４・５月）'!P712&amp;'別紙様式3-2（４・５月）'!Q712&amp;"から"&amp;O710)</f>
        <v/>
      </c>
      <c r="AG710" s="999" t="str">
        <f>IF(OR(W710="",W710="―"),"",'別紙様式3-2（４・５月）'!O712&amp;'別紙様式3-2（４・５月）'!P712&amp;'別紙様式3-2（４・５月）'!Q712&amp;"から"&amp;W710)</f>
        <v/>
      </c>
    </row>
    <row r="711" spans="1:33" ht="24.9" customHeight="1">
      <c r="A711" s="894">
        <v>698</v>
      </c>
      <c r="B711" s="742" t="str">
        <f>IF(基本情報入力シート!C750="","",基本情報入力シート!C750)</f>
        <v/>
      </c>
      <c r="C711" s="750"/>
      <c r="D711" s="750"/>
      <c r="E711" s="750"/>
      <c r="F711" s="750"/>
      <c r="G711" s="750"/>
      <c r="H711" s="750"/>
      <c r="I711" s="761"/>
      <c r="J711" s="768" t="str">
        <f>IF(基本情報入力シート!M750="","",基本情報入力シート!M750)</f>
        <v/>
      </c>
      <c r="K711" s="768" t="str">
        <f>IF(基本情報入力シート!R750="","",基本情報入力シート!R750)</f>
        <v/>
      </c>
      <c r="L711" s="768" t="str">
        <f>IF(基本情報入力シート!W750="","",基本情報入力シート!W750)</f>
        <v/>
      </c>
      <c r="M711" s="785" t="str">
        <f>IF(基本情報入力シート!X750="","",基本情報入力シート!X750)</f>
        <v/>
      </c>
      <c r="N711" s="797" t="str">
        <f>IF(基本情報入力シート!Y750="","",基本情報入力シート!Y750)</f>
        <v/>
      </c>
      <c r="O711" s="931"/>
      <c r="P711" s="937"/>
      <c r="Q711" s="941"/>
      <c r="R711" s="948" t="str">
        <f>IFERROR(IF(OR('別紙様式3-2（４・５月）'!R713="",'別紙様式3-2（４・５月）'!Z713="ベア加算"),"",P711*VLOOKUP(N711,'【参考】数式用'!$AD$2:$AH$27,MATCH(O711,'【参考】数式用'!$K$4:$N$4,0)+1,0)),"")</f>
        <v/>
      </c>
      <c r="S711" s="951"/>
      <c r="T711" s="955"/>
      <c r="U711" s="960"/>
      <c r="V711" s="965" t="str">
        <f>IFERROR(IF(AND('別紙様式3-2（４・５月）'!O713="",O711&lt;&gt;""),P711,P711*VLOOKUP(AF711,'【参考】数式用4'!$DC$3:$DZ$106,MATCH(N711,'【参考】数式用4'!$DC$2:$DZ$2,0))),"")</f>
        <v/>
      </c>
      <c r="W711" s="972"/>
      <c r="X711" s="937"/>
      <c r="Y711" s="948" t="str">
        <f>IFERROR(IF(OR('別紙様式3-2（４・５月）'!R713="",'別紙様式3-2（４・５月）'!Z713="ベア加算"),"",X711*VLOOKUP(N711,'【参考】数式用'!$AD$2:$AH$27,MATCH(W711,'【参考】数式用'!$K$4:$N$4,0)+1,0)),"")</f>
        <v/>
      </c>
      <c r="Z711" s="948"/>
      <c r="AA711" s="951"/>
      <c r="AB711" s="955"/>
      <c r="AC711" s="996" t="str">
        <f>IFERROR(IF(AND('別紙様式3-2（４・５月）'!O713="",W711&lt;&gt;"",W711&lt;&gt;"―"),X711,X711*VLOOKUP(AG711,'【参考】数式用4'!$DC$3:$DZ$106,MATCH(N711,'【参考】数式用4'!$DC$2:$DZ$2,0))),"")</f>
        <v/>
      </c>
      <c r="AD711" s="998" t="str">
        <f t="shared" si="20"/>
        <v/>
      </c>
      <c r="AE711" s="884" t="str">
        <f t="shared" si="21"/>
        <v/>
      </c>
      <c r="AF711" s="999" t="str">
        <f>IF(O711="","",'別紙様式3-2（４・５月）'!O713&amp;'別紙様式3-2（４・５月）'!P713&amp;'別紙様式3-2（４・５月）'!Q713&amp;"から"&amp;O711)</f>
        <v/>
      </c>
      <c r="AG711" s="999" t="str">
        <f>IF(OR(W711="",W711="―"),"",'別紙様式3-2（４・５月）'!O713&amp;'別紙様式3-2（４・５月）'!P713&amp;'別紙様式3-2（４・５月）'!Q713&amp;"から"&amp;W711)</f>
        <v/>
      </c>
    </row>
    <row r="712" spans="1:33" ht="24.9" customHeight="1">
      <c r="A712" s="894">
        <v>699</v>
      </c>
      <c r="B712" s="742" t="str">
        <f>IF(基本情報入力シート!C751="","",基本情報入力シート!C751)</f>
        <v/>
      </c>
      <c r="C712" s="750"/>
      <c r="D712" s="750"/>
      <c r="E712" s="750"/>
      <c r="F712" s="750"/>
      <c r="G712" s="750"/>
      <c r="H712" s="750"/>
      <c r="I712" s="761"/>
      <c r="J712" s="768" t="str">
        <f>IF(基本情報入力シート!M751="","",基本情報入力シート!M751)</f>
        <v/>
      </c>
      <c r="K712" s="768" t="str">
        <f>IF(基本情報入力シート!R751="","",基本情報入力シート!R751)</f>
        <v/>
      </c>
      <c r="L712" s="768" t="str">
        <f>IF(基本情報入力シート!W751="","",基本情報入力シート!W751)</f>
        <v/>
      </c>
      <c r="M712" s="785" t="str">
        <f>IF(基本情報入力シート!X751="","",基本情報入力シート!X751)</f>
        <v/>
      </c>
      <c r="N712" s="797" t="str">
        <f>IF(基本情報入力シート!Y751="","",基本情報入力シート!Y751)</f>
        <v/>
      </c>
      <c r="O712" s="931"/>
      <c r="P712" s="937"/>
      <c r="Q712" s="941"/>
      <c r="R712" s="948" t="str">
        <f>IFERROR(IF(OR('別紙様式3-2（４・５月）'!R714="",'別紙様式3-2（４・５月）'!Z714="ベア加算"),"",P712*VLOOKUP(N712,'【参考】数式用'!$AD$2:$AH$27,MATCH(O712,'【参考】数式用'!$K$4:$N$4,0)+1,0)),"")</f>
        <v/>
      </c>
      <c r="S712" s="951"/>
      <c r="T712" s="955"/>
      <c r="U712" s="960"/>
      <c r="V712" s="965" t="str">
        <f>IFERROR(IF(AND('別紙様式3-2（４・５月）'!O714="",O712&lt;&gt;""),P712,P712*VLOOKUP(AF712,'【参考】数式用4'!$DC$3:$DZ$106,MATCH(N712,'【参考】数式用4'!$DC$2:$DZ$2,0))),"")</f>
        <v/>
      </c>
      <c r="W712" s="972"/>
      <c r="X712" s="937"/>
      <c r="Y712" s="948" t="str">
        <f>IFERROR(IF(OR('別紙様式3-2（４・５月）'!R714="",'別紙様式3-2（４・５月）'!Z714="ベア加算"),"",X712*VLOOKUP(N712,'【参考】数式用'!$AD$2:$AH$27,MATCH(W712,'【参考】数式用'!$K$4:$N$4,0)+1,0)),"")</f>
        <v/>
      </c>
      <c r="Z712" s="948"/>
      <c r="AA712" s="951"/>
      <c r="AB712" s="955"/>
      <c r="AC712" s="996" t="str">
        <f>IFERROR(IF(AND('別紙様式3-2（４・５月）'!O714="",W712&lt;&gt;"",W712&lt;&gt;"―"),X712,X712*VLOOKUP(AG712,'【参考】数式用4'!$DC$3:$DZ$106,MATCH(N712,'【参考】数式用4'!$DC$2:$DZ$2,0))),"")</f>
        <v/>
      </c>
      <c r="AD712" s="998" t="str">
        <f t="shared" si="20"/>
        <v/>
      </c>
      <c r="AE712" s="884" t="str">
        <f t="shared" si="21"/>
        <v/>
      </c>
      <c r="AF712" s="999" t="str">
        <f>IF(O712="","",'別紙様式3-2（４・５月）'!O714&amp;'別紙様式3-2（４・５月）'!P714&amp;'別紙様式3-2（４・５月）'!Q714&amp;"から"&amp;O712)</f>
        <v/>
      </c>
      <c r="AG712" s="999" t="str">
        <f>IF(OR(W712="",W712="―"),"",'別紙様式3-2（４・５月）'!O714&amp;'別紙様式3-2（４・５月）'!P714&amp;'別紙様式3-2（４・５月）'!Q714&amp;"から"&amp;W712)</f>
        <v/>
      </c>
    </row>
    <row r="713" spans="1:33" ht="24.9" customHeight="1">
      <c r="A713" s="894">
        <v>700</v>
      </c>
      <c r="B713" s="742" t="str">
        <f>IF(基本情報入力シート!C752="","",基本情報入力シート!C752)</f>
        <v/>
      </c>
      <c r="C713" s="750"/>
      <c r="D713" s="750"/>
      <c r="E713" s="750"/>
      <c r="F713" s="750"/>
      <c r="G713" s="750"/>
      <c r="H713" s="750"/>
      <c r="I713" s="761"/>
      <c r="J713" s="768" t="str">
        <f>IF(基本情報入力シート!M752="","",基本情報入力シート!M752)</f>
        <v/>
      </c>
      <c r="K713" s="768" t="str">
        <f>IF(基本情報入力シート!R752="","",基本情報入力シート!R752)</f>
        <v/>
      </c>
      <c r="L713" s="768" t="str">
        <f>IF(基本情報入力シート!W752="","",基本情報入力シート!W752)</f>
        <v/>
      </c>
      <c r="M713" s="785" t="str">
        <f>IF(基本情報入力シート!X752="","",基本情報入力シート!X752)</f>
        <v/>
      </c>
      <c r="N713" s="797" t="str">
        <f>IF(基本情報入力シート!Y752="","",基本情報入力シート!Y752)</f>
        <v/>
      </c>
      <c r="O713" s="931"/>
      <c r="P713" s="937"/>
      <c r="Q713" s="941"/>
      <c r="R713" s="948" t="str">
        <f>IFERROR(IF(OR('別紙様式3-2（４・５月）'!R715="",'別紙様式3-2（４・５月）'!Z715="ベア加算"),"",P713*VLOOKUP(N713,'【参考】数式用'!$AD$2:$AH$27,MATCH(O713,'【参考】数式用'!$K$4:$N$4,0)+1,0)),"")</f>
        <v/>
      </c>
      <c r="S713" s="951"/>
      <c r="T713" s="955"/>
      <c r="U713" s="960"/>
      <c r="V713" s="965" t="str">
        <f>IFERROR(IF(AND('別紙様式3-2（４・５月）'!O715="",O713&lt;&gt;""),P713,P713*VLOOKUP(AF713,'【参考】数式用4'!$DC$3:$DZ$106,MATCH(N713,'【参考】数式用4'!$DC$2:$DZ$2,0))),"")</f>
        <v/>
      </c>
      <c r="W713" s="972"/>
      <c r="X713" s="937"/>
      <c r="Y713" s="948" t="str">
        <f>IFERROR(IF(OR('別紙様式3-2（４・５月）'!R715="",'別紙様式3-2（４・５月）'!Z715="ベア加算"),"",X713*VLOOKUP(N713,'【参考】数式用'!$AD$2:$AH$27,MATCH(W713,'【参考】数式用'!$K$4:$N$4,0)+1,0)),"")</f>
        <v/>
      </c>
      <c r="Z713" s="948"/>
      <c r="AA713" s="951"/>
      <c r="AB713" s="955"/>
      <c r="AC713" s="996" t="str">
        <f>IFERROR(IF(AND('別紙様式3-2（４・５月）'!O715="",W713&lt;&gt;"",W713&lt;&gt;"―"),X713,X713*VLOOKUP(AG713,'【参考】数式用4'!$DC$3:$DZ$106,MATCH(N713,'【参考】数式用4'!$DC$2:$DZ$2,0))),"")</f>
        <v/>
      </c>
      <c r="AD713" s="998" t="str">
        <f t="shared" si="20"/>
        <v/>
      </c>
      <c r="AE713" s="884" t="str">
        <f t="shared" si="21"/>
        <v/>
      </c>
      <c r="AF713" s="999" t="str">
        <f>IF(O713="","",'別紙様式3-2（４・５月）'!O715&amp;'別紙様式3-2（４・５月）'!P715&amp;'別紙様式3-2（４・５月）'!Q715&amp;"から"&amp;O713)</f>
        <v/>
      </c>
      <c r="AG713" s="999" t="str">
        <f>IF(OR(W713="",W713="―"),"",'別紙様式3-2（４・５月）'!O715&amp;'別紙様式3-2（４・５月）'!P715&amp;'別紙様式3-2（４・５月）'!Q715&amp;"から"&amp;W713)</f>
        <v/>
      </c>
    </row>
    <row r="714" spans="1:33" ht="24.9" customHeight="1">
      <c r="A714" s="894">
        <v>701</v>
      </c>
      <c r="B714" s="742" t="str">
        <f>IF(基本情報入力シート!C753="","",基本情報入力シート!C753)</f>
        <v/>
      </c>
      <c r="C714" s="750"/>
      <c r="D714" s="750"/>
      <c r="E714" s="750"/>
      <c r="F714" s="750"/>
      <c r="G714" s="750"/>
      <c r="H714" s="750"/>
      <c r="I714" s="761"/>
      <c r="J714" s="768" t="str">
        <f>IF(基本情報入力シート!M753="","",基本情報入力シート!M753)</f>
        <v/>
      </c>
      <c r="K714" s="768" t="str">
        <f>IF(基本情報入力シート!R753="","",基本情報入力シート!R753)</f>
        <v/>
      </c>
      <c r="L714" s="768" t="str">
        <f>IF(基本情報入力シート!W753="","",基本情報入力シート!W753)</f>
        <v/>
      </c>
      <c r="M714" s="785" t="str">
        <f>IF(基本情報入力シート!X753="","",基本情報入力シート!X753)</f>
        <v/>
      </c>
      <c r="N714" s="797" t="str">
        <f>IF(基本情報入力シート!Y753="","",基本情報入力シート!Y753)</f>
        <v/>
      </c>
      <c r="O714" s="931"/>
      <c r="P714" s="937"/>
      <c r="Q714" s="941"/>
      <c r="R714" s="948" t="str">
        <f>IFERROR(IF(OR('別紙様式3-2（４・５月）'!R716="",'別紙様式3-2（４・５月）'!Z716="ベア加算"),"",P714*VLOOKUP(N714,'【参考】数式用'!$AD$2:$AH$27,MATCH(O714,'【参考】数式用'!$K$4:$N$4,0)+1,0)),"")</f>
        <v/>
      </c>
      <c r="S714" s="951"/>
      <c r="T714" s="955"/>
      <c r="U714" s="960"/>
      <c r="V714" s="965" t="str">
        <f>IFERROR(IF(AND('別紙様式3-2（４・５月）'!O716="",O714&lt;&gt;""),P714,P714*VLOOKUP(AF714,'【参考】数式用4'!$DC$3:$DZ$106,MATCH(N714,'【参考】数式用4'!$DC$2:$DZ$2,0))),"")</f>
        <v/>
      </c>
      <c r="W714" s="972"/>
      <c r="X714" s="937"/>
      <c r="Y714" s="948" t="str">
        <f>IFERROR(IF(OR('別紙様式3-2（４・５月）'!R716="",'別紙様式3-2（４・５月）'!Z716="ベア加算"),"",X714*VLOOKUP(N714,'【参考】数式用'!$AD$2:$AH$27,MATCH(W714,'【参考】数式用'!$K$4:$N$4,0)+1,0)),"")</f>
        <v/>
      </c>
      <c r="Z714" s="948"/>
      <c r="AA714" s="951"/>
      <c r="AB714" s="955"/>
      <c r="AC714" s="996" t="str">
        <f>IFERROR(IF(AND('別紙様式3-2（４・５月）'!O716="",W714&lt;&gt;"",W714&lt;&gt;"―"),X714,X714*VLOOKUP(AG714,'【参考】数式用4'!$DC$3:$DZ$106,MATCH(N714,'【参考】数式用4'!$DC$2:$DZ$2,0))),"")</f>
        <v/>
      </c>
      <c r="AD714" s="998" t="str">
        <f t="shared" si="20"/>
        <v/>
      </c>
      <c r="AE714" s="884" t="str">
        <f t="shared" si="21"/>
        <v/>
      </c>
      <c r="AF714" s="999" t="str">
        <f>IF(O714="","",'別紙様式3-2（４・５月）'!O716&amp;'別紙様式3-2（４・５月）'!P716&amp;'別紙様式3-2（４・５月）'!Q716&amp;"から"&amp;O714)</f>
        <v/>
      </c>
      <c r="AG714" s="999" t="str">
        <f>IF(OR(W714="",W714="―"),"",'別紙様式3-2（４・５月）'!O716&amp;'別紙様式3-2（４・５月）'!P716&amp;'別紙様式3-2（４・５月）'!Q716&amp;"から"&amp;W714)</f>
        <v/>
      </c>
    </row>
    <row r="715" spans="1:33" ht="24.9" customHeight="1">
      <c r="A715" s="894">
        <v>702</v>
      </c>
      <c r="B715" s="742" t="str">
        <f>IF(基本情報入力シート!C754="","",基本情報入力シート!C754)</f>
        <v/>
      </c>
      <c r="C715" s="750"/>
      <c r="D715" s="750"/>
      <c r="E715" s="750"/>
      <c r="F715" s="750"/>
      <c r="G715" s="750"/>
      <c r="H715" s="750"/>
      <c r="I715" s="761"/>
      <c r="J715" s="768" t="str">
        <f>IF(基本情報入力シート!M754="","",基本情報入力シート!M754)</f>
        <v/>
      </c>
      <c r="K715" s="768" t="str">
        <f>IF(基本情報入力シート!R754="","",基本情報入力シート!R754)</f>
        <v/>
      </c>
      <c r="L715" s="768" t="str">
        <f>IF(基本情報入力シート!W754="","",基本情報入力シート!W754)</f>
        <v/>
      </c>
      <c r="M715" s="785" t="str">
        <f>IF(基本情報入力シート!X754="","",基本情報入力シート!X754)</f>
        <v/>
      </c>
      <c r="N715" s="797" t="str">
        <f>IF(基本情報入力シート!Y754="","",基本情報入力シート!Y754)</f>
        <v/>
      </c>
      <c r="O715" s="931"/>
      <c r="P715" s="937"/>
      <c r="Q715" s="941"/>
      <c r="R715" s="948" t="str">
        <f>IFERROR(IF(OR('別紙様式3-2（４・５月）'!R717="",'別紙様式3-2（４・５月）'!Z717="ベア加算"),"",P715*VLOOKUP(N715,'【参考】数式用'!$AD$2:$AH$27,MATCH(O715,'【参考】数式用'!$K$4:$N$4,0)+1,0)),"")</f>
        <v/>
      </c>
      <c r="S715" s="951"/>
      <c r="T715" s="955"/>
      <c r="U715" s="960"/>
      <c r="V715" s="965" t="str">
        <f>IFERROR(IF(AND('別紙様式3-2（４・５月）'!O717="",O715&lt;&gt;""),P715,P715*VLOOKUP(AF715,'【参考】数式用4'!$DC$3:$DZ$106,MATCH(N715,'【参考】数式用4'!$DC$2:$DZ$2,0))),"")</f>
        <v/>
      </c>
      <c r="W715" s="972"/>
      <c r="X715" s="937"/>
      <c r="Y715" s="948" t="str">
        <f>IFERROR(IF(OR('別紙様式3-2（４・５月）'!R717="",'別紙様式3-2（４・５月）'!Z717="ベア加算"),"",X715*VLOOKUP(N715,'【参考】数式用'!$AD$2:$AH$27,MATCH(W715,'【参考】数式用'!$K$4:$N$4,0)+1,0)),"")</f>
        <v/>
      </c>
      <c r="Z715" s="948"/>
      <c r="AA715" s="951"/>
      <c r="AB715" s="955"/>
      <c r="AC715" s="996" t="str">
        <f>IFERROR(IF(AND('別紙様式3-2（４・５月）'!O717="",W715&lt;&gt;"",W715&lt;&gt;"―"),X715,X715*VLOOKUP(AG715,'【参考】数式用4'!$DC$3:$DZ$106,MATCH(N715,'【参考】数式用4'!$DC$2:$DZ$2,0))),"")</f>
        <v/>
      </c>
      <c r="AD715" s="998" t="str">
        <f t="shared" si="20"/>
        <v/>
      </c>
      <c r="AE715" s="884" t="str">
        <f t="shared" si="21"/>
        <v/>
      </c>
      <c r="AF715" s="999" t="str">
        <f>IF(O715="","",'別紙様式3-2（４・５月）'!O717&amp;'別紙様式3-2（４・５月）'!P717&amp;'別紙様式3-2（４・５月）'!Q717&amp;"から"&amp;O715)</f>
        <v/>
      </c>
      <c r="AG715" s="999" t="str">
        <f>IF(OR(W715="",W715="―"),"",'別紙様式3-2（４・５月）'!O717&amp;'別紙様式3-2（４・５月）'!P717&amp;'別紙様式3-2（４・５月）'!Q717&amp;"から"&amp;W715)</f>
        <v/>
      </c>
    </row>
    <row r="716" spans="1:33" ht="24.9" customHeight="1">
      <c r="A716" s="894">
        <v>703</v>
      </c>
      <c r="B716" s="742" t="str">
        <f>IF(基本情報入力シート!C755="","",基本情報入力シート!C755)</f>
        <v/>
      </c>
      <c r="C716" s="750"/>
      <c r="D716" s="750"/>
      <c r="E716" s="750"/>
      <c r="F716" s="750"/>
      <c r="G716" s="750"/>
      <c r="H716" s="750"/>
      <c r="I716" s="761"/>
      <c r="J716" s="768" t="str">
        <f>IF(基本情報入力シート!M755="","",基本情報入力シート!M755)</f>
        <v/>
      </c>
      <c r="K716" s="768" t="str">
        <f>IF(基本情報入力シート!R755="","",基本情報入力シート!R755)</f>
        <v/>
      </c>
      <c r="L716" s="768" t="str">
        <f>IF(基本情報入力シート!W755="","",基本情報入力シート!W755)</f>
        <v/>
      </c>
      <c r="M716" s="785" t="str">
        <f>IF(基本情報入力シート!X755="","",基本情報入力シート!X755)</f>
        <v/>
      </c>
      <c r="N716" s="797" t="str">
        <f>IF(基本情報入力シート!Y755="","",基本情報入力シート!Y755)</f>
        <v/>
      </c>
      <c r="O716" s="931"/>
      <c r="P716" s="937"/>
      <c r="Q716" s="941"/>
      <c r="R716" s="948" t="str">
        <f>IFERROR(IF(OR('別紙様式3-2（４・５月）'!R718="",'別紙様式3-2（４・５月）'!Z718="ベア加算"),"",P716*VLOOKUP(N716,'【参考】数式用'!$AD$2:$AH$27,MATCH(O716,'【参考】数式用'!$K$4:$N$4,0)+1,0)),"")</f>
        <v/>
      </c>
      <c r="S716" s="951"/>
      <c r="T716" s="955"/>
      <c r="U716" s="960"/>
      <c r="V716" s="965" t="str">
        <f>IFERROR(IF(AND('別紙様式3-2（４・５月）'!O718="",O716&lt;&gt;""),P716,P716*VLOOKUP(AF716,'【参考】数式用4'!$DC$3:$DZ$106,MATCH(N716,'【参考】数式用4'!$DC$2:$DZ$2,0))),"")</f>
        <v/>
      </c>
      <c r="W716" s="972"/>
      <c r="X716" s="937"/>
      <c r="Y716" s="948" t="str">
        <f>IFERROR(IF(OR('別紙様式3-2（４・５月）'!R718="",'別紙様式3-2（４・５月）'!Z718="ベア加算"),"",X716*VLOOKUP(N716,'【参考】数式用'!$AD$2:$AH$27,MATCH(W716,'【参考】数式用'!$K$4:$N$4,0)+1,0)),"")</f>
        <v/>
      </c>
      <c r="Z716" s="948"/>
      <c r="AA716" s="951"/>
      <c r="AB716" s="955"/>
      <c r="AC716" s="996" t="str">
        <f>IFERROR(IF(AND('別紙様式3-2（４・５月）'!O718="",W716&lt;&gt;"",W716&lt;&gt;"―"),X716,X716*VLOOKUP(AG716,'【参考】数式用4'!$DC$3:$DZ$106,MATCH(N716,'【参考】数式用4'!$DC$2:$DZ$2,0))),"")</f>
        <v/>
      </c>
      <c r="AD716" s="998" t="str">
        <f t="shared" si="20"/>
        <v/>
      </c>
      <c r="AE716" s="884" t="str">
        <f t="shared" si="21"/>
        <v/>
      </c>
      <c r="AF716" s="999" t="str">
        <f>IF(O716="","",'別紙様式3-2（４・５月）'!O718&amp;'別紙様式3-2（４・５月）'!P718&amp;'別紙様式3-2（４・５月）'!Q718&amp;"から"&amp;O716)</f>
        <v/>
      </c>
      <c r="AG716" s="999" t="str">
        <f>IF(OR(W716="",W716="―"),"",'別紙様式3-2（４・５月）'!O718&amp;'別紙様式3-2（４・５月）'!P718&amp;'別紙様式3-2（４・５月）'!Q718&amp;"から"&amp;W716)</f>
        <v/>
      </c>
    </row>
    <row r="717" spans="1:33" ht="24.9" customHeight="1">
      <c r="A717" s="894">
        <v>704</v>
      </c>
      <c r="B717" s="742" t="str">
        <f>IF(基本情報入力シート!C756="","",基本情報入力シート!C756)</f>
        <v/>
      </c>
      <c r="C717" s="750"/>
      <c r="D717" s="750"/>
      <c r="E717" s="750"/>
      <c r="F717" s="750"/>
      <c r="G717" s="750"/>
      <c r="H717" s="750"/>
      <c r="I717" s="761"/>
      <c r="J717" s="768" t="str">
        <f>IF(基本情報入力シート!M756="","",基本情報入力シート!M756)</f>
        <v/>
      </c>
      <c r="K717" s="768" t="str">
        <f>IF(基本情報入力シート!R756="","",基本情報入力シート!R756)</f>
        <v/>
      </c>
      <c r="L717" s="768" t="str">
        <f>IF(基本情報入力シート!W756="","",基本情報入力シート!W756)</f>
        <v/>
      </c>
      <c r="M717" s="785" t="str">
        <f>IF(基本情報入力シート!X756="","",基本情報入力シート!X756)</f>
        <v/>
      </c>
      <c r="N717" s="797" t="str">
        <f>IF(基本情報入力シート!Y756="","",基本情報入力シート!Y756)</f>
        <v/>
      </c>
      <c r="O717" s="931"/>
      <c r="P717" s="937"/>
      <c r="Q717" s="941"/>
      <c r="R717" s="948" t="str">
        <f>IFERROR(IF(OR('別紙様式3-2（４・５月）'!R719="",'別紙様式3-2（４・５月）'!Z719="ベア加算"),"",P717*VLOOKUP(N717,'【参考】数式用'!$AD$2:$AH$27,MATCH(O717,'【参考】数式用'!$K$4:$N$4,0)+1,0)),"")</f>
        <v/>
      </c>
      <c r="S717" s="951"/>
      <c r="T717" s="955"/>
      <c r="U717" s="960"/>
      <c r="V717" s="965" t="str">
        <f>IFERROR(IF(AND('別紙様式3-2（４・５月）'!O719="",O717&lt;&gt;""),P717,P717*VLOOKUP(AF717,'【参考】数式用4'!$DC$3:$DZ$106,MATCH(N717,'【参考】数式用4'!$DC$2:$DZ$2,0))),"")</f>
        <v/>
      </c>
      <c r="W717" s="972"/>
      <c r="X717" s="937"/>
      <c r="Y717" s="948" t="str">
        <f>IFERROR(IF(OR('別紙様式3-2（４・５月）'!R719="",'別紙様式3-2（４・５月）'!Z719="ベア加算"),"",X717*VLOOKUP(N717,'【参考】数式用'!$AD$2:$AH$27,MATCH(W717,'【参考】数式用'!$K$4:$N$4,0)+1,0)),"")</f>
        <v/>
      </c>
      <c r="Z717" s="948"/>
      <c r="AA717" s="951"/>
      <c r="AB717" s="955"/>
      <c r="AC717" s="996" t="str">
        <f>IFERROR(IF(AND('別紙様式3-2（４・５月）'!O719="",W717&lt;&gt;"",W717&lt;&gt;"―"),X717,X717*VLOOKUP(AG717,'【参考】数式用4'!$DC$3:$DZ$106,MATCH(N717,'【参考】数式用4'!$DC$2:$DZ$2,0))),"")</f>
        <v/>
      </c>
      <c r="AD717" s="998" t="str">
        <f t="shared" si="20"/>
        <v/>
      </c>
      <c r="AE717" s="884" t="str">
        <f t="shared" si="21"/>
        <v/>
      </c>
      <c r="AF717" s="999" t="str">
        <f>IF(O717="","",'別紙様式3-2（４・５月）'!O719&amp;'別紙様式3-2（４・５月）'!P719&amp;'別紙様式3-2（４・５月）'!Q719&amp;"から"&amp;O717)</f>
        <v/>
      </c>
      <c r="AG717" s="999" t="str">
        <f>IF(OR(W717="",W717="―"),"",'別紙様式3-2（４・５月）'!O719&amp;'別紙様式3-2（４・５月）'!P719&amp;'別紙様式3-2（４・５月）'!Q719&amp;"から"&amp;W717)</f>
        <v/>
      </c>
    </row>
    <row r="718" spans="1:33" ht="24.9" customHeight="1">
      <c r="A718" s="894">
        <v>705</v>
      </c>
      <c r="B718" s="742" t="str">
        <f>IF(基本情報入力シート!C757="","",基本情報入力シート!C757)</f>
        <v/>
      </c>
      <c r="C718" s="750"/>
      <c r="D718" s="750"/>
      <c r="E718" s="750"/>
      <c r="F718" s="750"/>
      <c r="G718" s="750"/>
      <c r="H718" s="750"/>
      <c r="I718" s="761"/>
      <c r="J718" s="768" t="str">
        <f>IF(基本情報入力シート!M757="","",基本情報入力シート!M757)</f>
        <v/>
      </c>
      <c r="K718" s="768" t="str">
        <f>IF(基本情報入力シート!R757="","",基本情報入力シート!R757)</f>
        <v/>
      </c>
      <c r="L718" s="768" t="str">
        <f>IF(基本情報入力シート!W757="","",基本情報入力シート!W757)</f>
        <v/>
      </c>
      <c r="M718" s="785" t="str">
        <f>IF(基本情報入力シート!X757="","",基本情報入力シート!X757)</f>
        <v/>
      </c>
      <c r="N718" s="797" t="str">
        <f>IF(基本情報入力シート!Y757="","",基本情報入力シート!Y757)</f>
        <v/>
      </c>
      <c r="O718" s="931"/>
      <c r="P718" s="937"/>
      <c r="Q718" s="941"/>
      <c r="R718" s="948" t="str">
        <f>IFERROR(IF(OR('別紙様式3-2（４・５月）'!R720="",'別紙様式3-2（４・５月）'!Z720="ベア加算"),"",P718*VLOOKUP(N718,'【参考】数式用'!$AD$2:$AH$27,MATCH(O718,'【参考】数式用'!$K$4:$N$4,0)+1,0)),"")</f>
        <v/>
      </c>
      <c r="S718" s="951"/>
      <c r="T718" s="955"/>
      <c r="U718" s="960"/>
      <c r="V718" s="965" t="str">
        <f>IFERROR(IF(AND('別紙様式3-2（４・５月）'!O720="",O718&lt;&gt;""),P718,P718*VLOOKUP(AF718,'【参考】数式用4'!$DC$3:$DZ$106,MATCH(N718,'【参考】数式用4'!$DC$2:$DZ$2,0))),"")</f>
        <v/>
      </c>
      <c r="W718" s="972"/>
      <c r="X718" s="937"/>
      <c r="Y718" s="948" t="str">
        <f>IFERROR(IF(OR('別紙様式3-2（４・５月）'!R720="",'別紙様式3-2（４・５月）'!Z720="ベア加算"),"",X718*VLOOKUP(N718,'【参考】数式用'!$AD$2:$AH$27,MATCH(W718,'【参考】数式用'!$K$4:$N$4,0)+1,0)),"")</f>
        <v/>
      </c>
      <c r="Z718" s="948"/>
      <c r="AA718" s="951"/>
      <c r="AB718" s="955"/>
      <c r="AC718" s="996" t="str">
        <f>IFERROR(IF(AND('別紙様式3-2（４・５月）'!O720="",W718&lt;&gt;"",W718&lt;&gt;"―"),X718,X718*VLOOKUP(AG718,'【参考】数式用4'!$DC$3:$DZ$106,MATCH(N718,'【参考】数式用4'!$DC$2:$DZ$2,0))),"")</f>
        <v/>
      </c>
      <c r="AD718" s="998" t="str">
        <f t="shared" ref="AD718:AD781" si="22">IF(OR(O718="新加算Ⅰ",O718="新加算Ⅱ",O718="新加算Ⅴ（１）",O718="新加算Ⅴ（２）",O718="新加算Ⅴ（３）",O718="新加算Ⅴ（４）",O718="新加算Ⅴ（５）",O718="新加算Ⅴ（６）",O718="新加算Ⅴ（７）",O718="新加算Ⅴ（９）",O718="新加算Ⅴ（10）",O718="新加算Ⅴ（12）"),IF(AND(N718&lt;&gt;"訪問型サービス（総合事業）",N718&lt;&gt;"通所型サービス（総合事業）",N718&lt;&gt;"（介護予防）短期入所生活介護",N718&lt;&gt;"（介護予防）短期入所療養介護（老健）",N718&lt;&gt;"（介護予防）短期入所療養介護 （病院等（老健以外）)",N718&lt;&gt;"（介護予防）短期入所療養介護（医療院）"),1,""),"")</f>
        <v/>
      </c>
      <c r="AE718" s="884" t="str">
        <f t="shared" ref="AE718:AE781" si="23">IF(OR(W718="新加算Ⅰ",W718="新加算Ⅱ"),IF(AND(N718&lt;&gt;"訪問型サービス（総合事業）",N718&lt;&gt;"通所型サービス（総合事業）",N718&lt;&gt;"（介護予防）短期入所生活介護",N718&lt;&gt;"（介護予防）短期入所療養介護（老健）",N718&lt;&gt;"（介護予防）短期入所療養介護 （病院等（老健以外）)",N718&lt;&gt;"（介護予防）短期入所療養介護（医療院）"),1,""),"")</f>
        <v/>
      </c>
      <c r="AF718" s="999" t="str">
        <f>IF(O718="","",'別紙様式3-2（４・５月）'!O720&amp;'別紙様式3-2（４・５月）'!P720&amp;'別紙様式3-2（４・５月）'!Q720&amp;"から"&amp;O718)</f>
        <v/>
      </c>
      <c r="AG718" s="999" t="str">
        <f>IF(OR(W718="",W718="―"),"",'別紙様式3-2（４・５月）'!O720&amp;'別紙様式3-2（４・５月）'!P720&amp;'別紙様式3-2（４・５月）'!Q720&amp;"から"&amp;W718)</f>
        <v/>
      </c>
    </row>
    <row r="719" spans="1:33" ht="24.9" customHeight="1">
      <c r="A719" s="894">
        <v>706</v>
      </c>
      <c r="B719" s="742" t="str">
        <f>IF(基本情報入力シート!C758="","",基本情報入力シート!C758)</f>
        <v/>
      </c>
      <c r="C719" s="750"/>
      <c r="D719" s="750"/>
      <c r="E719" s="750"/>
      <c r="F719" s="750"/>
      <c r="G719" s="750"/>
      <c r="H719" s="750"/>
      <c r="I719" s="761"/>
      <c r="J719" s="768" t="str">
        <f>IF(基本情報入力シート!M758="","",基本情報入力シート!M758)</f>
        <v/>
      </c>
      <c r="K719" s="768" t="str">
        <f>IF(基本情報入力シート!R758="","",基本情報入力シート!R758)</f>
        <v/>
      </c>
      <c r="L719" s="768" t="str">
        <f>IF(基本情報入力シート!W758="","",基本情報入力シート!W758)</f>
        <v/>
      </c>
      <c r="M719" s="785" t="str">
        <f>IF(基本情報入力シート!X758="","",基本情報入力シート!X758)</f>
        <v/>
      </c>
      <c r="N719" s="797" t="str">
        <f>IF(基本情報入力シート!Y758="","",基本情報入力シート!Y758)</f>
        <v/>
      </c>
      <c r="O719" s="931"/>
      <c r="P719" s="937"/>
      <c r="Q719" s="941"/>
      <c r="R719" s="948" t="str">
        <f>IFERROR(IF(OR('別紙様式3-2（４・５月）'!R721="",'別紙様式3-2（４・５月）'!Z721="ベア加算"),"",P719*VLOOKUP(N719,'【参考】数式用'!$AD$2:$AH$27,MATCH(O719,'【参考】数式用'!$K$4:$N$4,0)+1,0)),"")</f>
        <v/>
      </c>
      <c r="S719" s="951"/>
      <c r="T719" s="955"/>
      <c r="U719" s="960"/>
      <c r="V719" s="965" t="str">
        <f>IFERROR(IF(AND('別紙様式3-2（４・５月）'!O721="",O719&lt;&gt;""),P719,P719*VLOOKUP(AF719,'【参考】数式用4'!$DC$3:$DZ$106,MATCH(N719,'【参考】数式用4'!$DC$2:$DZ$2,0))),"")</f>
        <v/>
      </c>
      <c r="W719" s="972"/>
      <c r="X719" s="937"/>
      <c r="Y719" s="948" t="str">
        <f>IFERROR(IF(OR('別紙様式3-2（４・５月）'!R721="",'別紙様式3-2（４・５月）'!Z721="ベア加算"),"",X719*VLOOKUP(N719,'【参考】数式用'!$AD$2:$AH$27,MATCH(W719,'【参考】数式用'!$K$4:$N$4,0)+1,0)),"")</f>
        <v/>
      </c>
      <c r="Z719" s="948"/>
      <c r="AA719" s="951"/>
      <c r="AB719" s="955"/>
      <c r="AC719" s="996" t="str">
        <f>IFERROR(IF(AND('別紙様式3-2（４・５月）'!O721="",W719&lt;&gt;"",W719&lt;&gt;"―"),X719,X719*VLOOKUP(AG719,'【参考】数式用4'!$DC$3:$DZ$106,MATCH(N719,'【参考】数式用4'!$DC$2:$DZ$2,0))),"")</f>
        <v/>
      </c>
      <c r="AD719" s="998" t="str">
        <f t="shared" si="22"/>
        <v/>
      </c>
      <c r="AE719" s="884" t="str">
        <f t="shared" si="23"/>
        <v/>
      </c>
      <c r="AF719" s="999" t="str">
        <f>IF(O719="","",'別紙様式3-2（４・５月）'!O721&amp;'別紙様式3-2（４・５月）'!P721&amp;'別紙様式3-2（４・５月）'!Q721&amp;"から"&amp;O719)</f>
        <v/>
      </c>
      <c r="AG719" s="999" t="str">
        <f>IF(OR(W719="",W719="―"),"",'別紙様式3-2（４・５月）'!O721&amp;'別紙様式3-2（４・５月）'!P721&amp;'別紙様式3-2（４・５月）'!Q721&amp;"から"&amp;W719)</f>
        <v/>
      </c>
    </row>
    <row r="720" spans="1:33" ht="24.9" customHeight="1">
      <c r="A720" s="894">
        <v>707</v>
      </c>
      <c r="B720" s="742" t="str">
        <f>IF(基本情報入力シート!C759="","",基本情報入力シート!C759)</f>
        <v/>
      </c>
      <c r="C720" s="750"/>
      <c r="D720" s="750"/>
      <c r="E720" s="750"/>
      <c r="F720" s="750"/>
      <c r="G720" s="750"/>
      <c r="H720" s="750"/>
      <c r="I720" s="761"/>
      <c r="J720" s="768" t="str">
        <f>IF(基本情報入力シート!M759="","",基本情報入力シート!M759)</f>
        <v/>
      </c>
      <c r="K720" s="768" t="str">
        <f>IF(基本情報入力シート!R759="","",基本情報入力シート!R759)</f>
        <v/>
      </c>
      <c r="L720" s="768" t="str">
        <f>IF(基本情報入力シート!W759="","",基本情報入力シート!W759)</f>
        <v/>
      </c>
      <c r="M720" s="785" t="str">
        <f>IF(基本情報入力シート!X759="","",基本情報入力シート!X759)</f>
        <v/>
      </c>
      <c r="N720" s="797" t="str">
        <f>IF(基本情報入力シート!Y759="","",基本情報入力シート!Y759)</f>
        <v/>
      </c>
      <c r="O720" s="931"/>
      <c r="P720" s="937"/>
      <c r="Q720" s="941"/>
      <c r="R720" s="948" t="str">
        <f>IFERROR(IF(OR('別紙様式3-2（４・５月）'!R722="",'別紙様式3-2（４・５月）'!Z722="ベア加算"),"",P720*VLOOKUP(N720,'【参考】数式用'!$AD$2:$AH$27,MATCH(O720,'【参考】数式用'!$K$4:$N$4,0)+1,0)),"")</f>
        <v/>
      </c>
      <c r="S720" s="951"/>
      <c r="T720" s="955"/>
      <c r="U720" s="960"/>
      <c r="V720" s="965" t="str">
        <f>IFERROR(IF(AND('別紙様式3-2（４・５月）'!O722="",O720&lt;&gt;""),P720,P720*VLOOKUP(AF720,'【参考】数式用4'!$DC$3:$DZ$106,MATCH(N720,'【参考】数式用4'!$DC$2:$DZ$2,0))),"")</f>
        <v/>
      </c>
      <c r="W720" s="972"/>
      <c r="X720" s="937"/>
      <c r="Y720" s="948" t="str">
        <f>IFERROR(IF(OR('別紙様式3-2（４・５月）'!R722="",'別紙様式3-2（４・５月）'!Z722="ベア加算"),"",X720*VLOOKUP(N720,'【参考】数式用'!$AD$2:$AH$27,MATCH(W720,'【参考】数式用'!$K$4:$N$4,0)+1,0)),"")</f>
        <v/>
      </c>
      <c r="Z720" s="948"/>
      <c r="AA720" s="951"/>
      <c r="AB720" s="955"/>
      <c r="AC720" s="996" t="str">
        <f>IFERROR(IF(AND('別紙様式3-2（４・５月）'!O722="",W720&lt;&gt;"",W720&lt;&gt;"―"),X720,X720*VLOOKUP(AG720,'【参考】数式用4'!$DC$3:$DZ$106,MATCH(N720,'【参考】数式用4'!$DC$2:$DZ$2,0))),"")</f>
        <v/>
      </c>
      <c r="AD720" s="998" t="str">
        <f t="shared" si="22"/>
        <v/>
      </c>
      <c r="AE720" s="884" t="str">
        <f t="shared" si="23"/>
        <v/>
      </c>
      <c r="AF720" s="999" t="str">
        <f>IF(O720="","",'別紙様式3-2（４・５月）'!O722&amp;'別紙様式3-2（４・５月）'!P722&amp;'別紙様式3-2（４・５月）'!Q722&amp;"から"&amp;O720)</f>
        <v/>
      </c>
      <c r="AG720" s="999" t="str">
        <f>IF(OR(W720="",W720="―"),"",'別紙様式3-2（４・５月）'!O722&amp;'別紙様式3-2（４・５月）'!P722&amp;'別紙様式3-2（４・５月）'!Q722&amp;"から"&amp;W720)</f>
        <v/>
      </c>
    </row>
    <row r="721" spans="1:33" ht="24.9" customHeight="1">
      <c r="A721" s="894">
        <v>708</v>
      </c>
      <c r="B721" s="742" t="str">
        <f>IF(基本情報入力シート!C760="","",基本情報入力シート!C760)</f>
        <v/>
      </c>
      <c r="C721" s="750"/>
      <c r="D721" s="750"/>
      <c r="E721" s="750"/>
      <c r="F721" s="750"/>
      <c r="G721" s="750"/>
      <c r="H721" s="750"/>
      <c r="I721" s="761"/>
      <c r="J721" s="768" t="str">
        <f>IF(基本情報入力シート!M760="","",基本情報入力シート!M760)</f>
        <v/>
      </c>
      <c r="K721" s="768" t="str">
        <f>IF(基本情報入力シート!R760="","",基本情報入力シート!R760)</f>
        <v/>
      </c>
      <c r="L721" s="768" t="str">
        <f>IF(基本情報入力シート!W760="","",基本情報入力シート!W760)</f>
        <v/>
      </c>
      <c r="M721" s="785" t="str">
        <f>IF(基本情報入力シート!X760="","",基本情報入力シート!X760)</f>
        <v/>
      </c>
      <c r="N721" s="797" t="str">
        <f>IF(基本情報入力シート!Y760="","",基本情報入力シート!Y760)</f>
        <v/>
      </c>
      <c r="O721" s="931"/>
      <c r="P721" s="937"/>
      <c r="Q721" s="941"/>
      <c r="R721" s="948" t="str">
        <f>IFERROR(IF(OR('別紙様式3-2（４・５月）'!R723="",'別紙様式3-2（４・５月）'!Z723="ベア加算"),"",P721*VLOOKUP(N721,'【参考】数式用'!$AD$2:$AH$27,MATCH(O721,'【参考】数式用'!$K$4:$N$4,0)+1,0)),"")</f>
        <v/>
      </c>
      <c r="S721" s="951"/>
      <c r="T721" s="955"/>
      <c r="U721" s="960"/>
      <c r="V721" s="965" t="str">
        <f>IFERROR(IF(AND('別紙様式3-2（４・５月）'!O723="",O721&lt;&gt;""),P721,P721*VLOOKUP(AF721,'【参考】数式用4'!$DC$3:$DZ$106,MATCH(N721,'【参考】数式用4'!$DC$2:$DZ$2,0))),"")</f>
        <v/>
      </c>
      <c r="W721" s="972"/>
      <c r="X721" s="937"/>
      <c r="Y721" s="948" t="str">
        <f>IFERROR(IF(OR('別紙様式3-2（４・５月）'!R723="",'別紙様式3-2（４・５月）'!Z723="ベア加算"),"",X721*VLOOKUP(N721,'【参考】数式用'!$AD$2:$AH$27,MATCH(W721,'【参考】数式用'!$K$4:$N$4,0)+1,0)),"")</f>
        <v/>
      </c>
      <c r="Z721" s="948"/>
      <c r="AA721" s="951"/>
      <c r="AB721" s="955"/>
      <c r="AC721" s="996" t="str">
        <f>IFERROR(IF(AND('別紙様式3-2（４・５月）'!O723="",W721&lt;&gt;"",W721&lt;&gt;"―"),X721,X721*VLOOKUP(AG721,'【参考】数式用4'!$DC$3:$DZ$106,MATCH(N721,'【参考】数式用4'!$DC$2:$DZ$2,0))),"")</f>
        <v/>
      </c>
      <c r="AD721" s="998" t="str">
        <f t="shared" si="22"/>
        <v/>
      </c>
      <c r="AE721" s="884" t="str">
        <f t="shared" si="23"/>
        <v/>
      </c>
      <c r="AF721" s="999" t="str">
        <f>IF(O721="","",'別紙様式3-2（４・５月）'!O723&amp;'別紙様式3-2（４・５月）'!P723&amp;'別紙様式3-2（４・５月）'!Q723&amp;"から"&amp;O721)</f>
        <v/>
      </c>
      <c r="AG721" s="999" t="str">
        <f>IF(OR(W721="",W721="―"),"",'別紙様式3-2（４・５月）'!O723&amp;'別紙様式3-2（４・５月）'!P723&amp;'別紙様式3-2（４・５月）'!Q723&amp;"から"&amp;W721)</f>
        <v/>
      </c>
    </row>
    <row r="722" spans="1:33" ht="24.9" customHeight="1">
      <c r="A722" s="894">
        <v>709</v>
      </c>
      <c r="B722" s="742" t="str">
        <f>IF(基本情報入力シート!C761="","",基本情報入力シート!C761)</f>
        <v/>
      </c>
      <c r="C722" s="750"/>
      <c r="D722" s="750"/>
      <c r="E722" s="750"/>
      <c r="F722" s="750"/>
      <c r="G722" s="750"/>
      <c r="H722" s="750"/>
      <c r="I722" s="761"/>
      <c r="J722" s="768" t="str">
        <f>IF(基本情報入力シート!M761="","",基本情報入力シート!M761)</f>
        <v/>
      </c>
      <c r="K722" s="768" t="str">
        <f>IF(基本情報入力シート!R761="","",基本情報入力シート!R761)</f>
        <v/>
      </c>
      <c r="L722" s="768" t="str">
        <f>IF(基本情報入力シート!W761="","",基本情報入力シート!W761)</f>
        <v/>
      </c>
      <c r="M722" s="785" t="str">
        <f>IF(基本情報入力シート!X761="","",基本情報入力シート!X761)</f>
        <v/>
      </c>
      <c r="N722" s="797" t="str">
        <f>IF(基本情報入力シート!Y761="","",基本情報入力シート!Y761)</f>
        <v/>
      </c>
      <c r="O722" s="931"/>
      <c r="P722" s="937"/>
      <c r="Q722" s="941"/>
      <c r="R722" s="948" t="str">
        <f>IFERROR(IF(OR('別紙様式3-2（４・５月）'!R724="",'別紙様式3-2（４・５月）'!Z724="ベア加算"),"",P722*VLOOKUP(N722,'【参考】数式用'!$AD$2:$AH$27,MATCH(O722,'【参考】数式用'!$K$4:$N$4,0)+1,0)),"")</f>
        <v/>
      </c>
      <c r="S722" s="951"/>
      <c r="T722" s="955"/>
      <c r="U722" s="960"/>
      <c r="V722" s="965" t="str">
        <f>IFERROR(IF(AND('別紙様式3-2（４・５月）'!O724="",O722&lt;&gt;""),P722,P722*VLOOKUP(AF722,'【参考】数式用4'!$DC$3:$DZ$106,MATCH(N722,'【参考】数式用4'!$DC$2:$DZ$2,0))),"")</f>
        <v/>
      </c>
      <c r="W722" s="972"/>
      <c r="X722" s="937"/>
      <c r="Y722" s="948" t="str">
        <f>IFERROR(IF(OR('別紙様式3-2（４・５月）'!R724="",'別紙様式3-2（４・５月）'!Z724="ベア加算"),"",X722*VLOOKUP(N722,'【参考】数式用'!$AD$2:$AH$27,MATCH(W722,'【参考】数式用'!$K$4:$N$4,0)+1,0)),"")</f>
        <v/>
      </c>
      <c r="Z722" s="948"/>
      <c r="AA722" s="951"/>
      <c r="AB722" s="955"/>
      <c r="AC722" s="996" t="str">
        <f>IFERROR(IF(AND('別紙様式3-2（４・５月）'!O724="",W722&lt;&gt;"",W722&lt;&gt;"―"),X722,X722*VLOOKUP(AG722,'【参考】数式用4'!$DC$3:$DZ$106,MATCH(N722,'【参考】数式用4'!$DC$2:$DZ$2,0))),"")</f>
        <v/>
      </c>
      <c r="AD722" s="998" t="str">
        <f t="shared" si="22"/>
        <v/>
      </c>
      <c r="AE722" s="884" t="str">
        <f t="shared" si="23"/>
        <v/>
      </c>
      <c r="AF722" s="999" t="str">
        <f>IF(O722="","",'別紙様式3-2（４・５月）'!O724&amp;'別紙様式3-2（４・５月）'!P724&amp;'別紙様式3-2（４・５月）'!Q724&amp;"から"&amp;O722)</f>
        <v/>
      </c>
      <c r="AG722" s="999" t="str">
        <f>IF(OR(W722="",W722="―"),"",'別紙様式3-2（４・５月）'!O724&amp;'別紙様式3-2（４・５月）'!P724&amp;'別紙様式3-2（４・５月）'!Q724&amp;"から"&amp;W722)</f>
        <v/>
      </c>
    </row>
    <row r="723" spans="1:33" ht="24.9" customHeight="1">
      <c r="A723" s="894">
        <v>710</v>
      </c>
      <c r="B723" s="742" t="str">
        <f>IF(基本情報入力シート!C762="","",基本情報入力シート!C762)</f>
        <v/>
      </c>
      <c r="C723" s="750"/>
      <c r="D723" s="750"/>
      <c r="E723" s="750"/>
      <c r="F723" s="750"/>
      <c r="G723" s="750"/>
      <c r="H723" s="750"/>
      <c r="I723" s="761"/>
      <c r="J723" s="768" t="str">
        <f>IF(基本情報入力シート!M762="","",基本情報入力シート!M762)</f>
        <v/>
      </c>
      <c r="K723" s="768" t="str">
        <f>IF(基本情報入力シート!R762="","",基本情報入力シート!R762)</f>
        <v/>
      </c>
      <c r="L723" s="768" t="str">
        <f>IF(基本情報入力シート!W762="","",基本情報入力シート!W762)</f>
        <v/>
      </c>
      <c r="M723" s="785" t="str">
        <f>IF(基本情報入力シート!X762="","",基本情報入力シート!X762)</f>
        <v/>
      </c>
      <c r="N723" s="797" t="str">
        <f>IF(基本情報入力シート!Y762="","",基本情報入力シート!Y762)</f>
        <v/>
      </c>
      <c r="O723" s="931"/>
      <c r="P723" s="937"/>
      <c r="Q723" s="941"/>
      <c r="R723" s="948" t="str">
        <f>IFERROR(IF(OR('別紙様式3-2（４・５月）'!R725="",'別紙様式3-2（４・５月）'!Z725="ベア加算"),"",P723*VLOOKUP(N723,'【参考】数式用'!$AD$2:$AH$27,MATCH(O723,'【参考】数式用'!$K$4:$N$4,0)+1,0)),"")</f>
        <v/>
      </c>
      <c r="S723" s="951"/>
      <c r="T723" s="955"/>
      <c r="U723" s="960"/>
      <c r="V723" s="965" t="str">
        <f>IFERROR(IF(AND('別紙様式3-2（４・５月）'!O725="",O723&lt;&gt;""),P723,P723*VLOOKUP(AF723,'【参考】数式用4'!$DC$3:$DZ$106,MATCH(N723,'【参考】数式用4'!$DC$2:$DZ$2,0))),"")</f>
        <v/>
      </c>
      <c r="W723" s="972"/>
      <c r="X723" s="937"/>
      <c r="Y723" s="948" t="str">
        <f>IFERROR(IF(OR('別紙様式3-2（４・５月）'!R725="",'別紙様式3-2（４・５月）'!Z725="ベア加算"),"",X723*VLOOKUP(N723,'【参考】数式用'!$AD$2:$AH$27,MATCH(W723,'【参考】数式用'!$K$4:$N$4,0)+1,0)),"")</f>
        <v/>
      </c>
      <c r="Z723" s="948"/>
      <c r="AA723" s="951"/>
      <c r="AB723" s="955"/>
      <c r="AC723" s="996" t="str">
        <f>IFERROR(IF(AND('別紙様式3-2（４・５月）'!O725="",W723&lt;&gt;"",W723&lt;&gt;"―"),X723,X723*VLOOKUP(AG723,'【参考】数式用4'!$DC$3:$DZ$106,MATCH(N723,'【参考】数式用4'!$DC$2:$DZ$2,0))),"")</f>
        <v/>
      </c>
      <c r="AD723" s="998" t="str">
        <f t="shared" si="22"/>
        <v/>
      </c>
      <c r="AE723" s="884" t="str">
        <f t="shared" si="23"/>
        <v/>
      </c>
      <c r="AF723" s="999" t="str">
        <f>IF(O723="","",'別紙様式3-2（４・５月）'!O725&amp;'別紙様式3-2（４・５月）'!P725&amp;'別紙様式3-2（４・５月）'!Q725&amp;"から"&amp;O723)</f>
        <v/>
      </c>
      <c r="AG723" s="999" t="str">
        <f>IF(OR(W723="",W723="―"),"",'別紙様式3-2（４・５月）'!O725&amp;'別紙様式3-2（４・５月）'!P725&amp;'別紙様式3-2（４・５月）'!Q725&amp;"から"&amp;W723)</f>
        <v/>
      </c>
    </row>
    <row r="724" spans="1:33" ht="24.9" customHeight="1">
      <c r="A724" s="894">
        <v>711</v>
      </c>
      <c r="B724" s="742" t="str">
        <f>IF(基本情報入力シート!C763="","",基本情報入力シート!C763)</f>
        <v/>
      </c>
      <c r="C724" s="750"/>
      <c r="D724" s="750"/>
      <c r="E724" s="750"/>
      <c r="F724" s="750"/>
      <c r="G724" s="750"/>
      <c r="H724" s="750"/>
      <c r="I724" s="761"/>
      <c r="J724" s="768" t="str">
        <f>IF(基本情報入力シート!M763="","",基本情報入力シート!M763)</f>
        <v/>
      </c>
      <c r="K724" s="768" t="str">
        <f>IF(基本情報入力シート!R763="","",基本情報入力シート!R763)</f>
        <v/>
      </c>
      <c r="L724" s="768" t="str">
        <f>IF(基本情報入力シート!W763="","",基本情報入力シート!W763)</f>
        <v/>
      </c>
      <c r="M724" s="785" t="str">
        <f>IF(基本情報入力シート!X763="","",基本情報入力シート!X763)</f>
        <v/>
      </c>
      <c r="N724" s="797" t="str">
        <f>IF(基本情報入力シート!Y763="","",基本情報入力シート!Y763)</f>
        <v/>
      </c>
      <c r="O724" s="931"/>
      <c r="P724" s="937"/>
      <c r="Q724" s="941"/>
      <c r="R724" s="948" t="str">
        <f>IFERROR(IF(OR('別紙様式3-2（４・５月）'!R726="",'別紙様式3-2（４・５月）'!Z726="ベア加算"),"",P724*VLOOKUP(N724,'【参考】数式用'!$AD$2:$AH$27,MATCH(O724,'【参考】数式用'!$K$4:$N$4,0)+1,0)),"")</f>
        <v/>
      </c>
      <c r="S724" s="951"/>
      <c r="T724" s="955"/>
      <c r="U724" s="960"/>
      <c r="V724" s="965" t="str">
        <f>IFERROR(IF(AND('別紙様式3-2（４・５月）'!O726="",O724&lt;&gt;""),P724,P724*VLOOKUP(AF724,'【参考】数式用4'!$DC$3:$DZ$106,MATCH(N724,'【参考】数式用4'!$DC$2:$DZ$2,0))),"")</f>
        <v/>
      </c>
      <c r="W724" s="972"/>
      <c r="X724" s="937"/>
      <c r="Y724" s="948" t="str">
        <f>IFERROR(IF(OR('別紙様式3-2（４・５月）'!R726="",'別紙様式3-2（４・５月）'!Z726="ベア加算"),"",X724*VLOOKUP(N724,'【参考】数式用'!$AD$2:$AH$27,MATCH(W724,'【参考】数式用'!$K$4:$N$4,0)+1,0)),"")</f>
        <v/>
      </c>
      <c r="Z724" s="948"/>
      <c r="AA724" s="951"/>
      <c r="AB724" s="955"/>
      <c r="AC724" s="996" t="str">
        <f>IFERROR(IF(AND('別紙様式3-2（４・５月）'!O726="",W724&lt;&gt;"",W724&lt;&gt;"―"),X724,X724*VLOOKUP(AG724,'【参考】数式用4'!$DC$3:$DZ$106,MATCH(N724,'【参考】数式用4'!$DC$2:$DZ$2,0))),"")</f>
        <v/>
      </c>
      <c r="AD724" s="998" t="str">
        <f t="shared" si="22"/>
        <v/>
      </c>
      <c r="AE724" s="884" t="str">
        <f t="shared" si="23"/>
        <v/>
      </c>
      <c r="AF724" s="999" t="str">
        <f>IF(O724="","",'別紙様式3-2（４・５月）'!O726&amp;'別紙様式3-2（４・５月）'!P726&amp;'別紙様式3-2（４・５月）'!Q726&amp;"から"&amp;O724)</f>
        <v/>
      </c>
      <c r="AG724" s="999" t="str">
        <f>IF(OR(W724="",W724="―"),"",'別紙様式3-2（４・５月）'!O726&amp;'別紙様式3-2（４・５月）'!P726&amp;'別紙様式3-2（４・５月）'!Q726&amp;"から"&amp;W724)</f>
        <v/>
      </c>
    </row>
    <row r="725" spans="1:33" ht="24.9" customHeight="1">
      <c r="A725" s="894">
        <v>712</v>
      </c>
      <c r="B725" s="742" t="str">
        <f>IF(基本情報入力シート!C764="","",基本情報入力シート!C764)</f>
        <v/>
      </c>
      <c r="C725" s="750"/>
      <c r="D725" s="750"/>
      <c r="E725" s="750"/>
      <c r="F725" s="750"/>
      <c r="G725" s="750"/>
      <c r="H725" s="750"/>
      <c r="I725" s="761"/>
      <c r="J725" s="768" t="str">
        <f>IF(基本情報入力シート!M764="","",基本情報入力シート!M764)</f>
        <v/>
      </c>
      <c r="K725" s="768" t="str">
        <f>IF(基本情報入力シート!R764="","",基本情報入力シート!R764)</f>
        <v/>
      </c>
      <c r="L725" s="768" t="str">
        <f>IF(基本情報入力シート!W764="","",基本情報入力シート!W764)</f>
        <v/>
      </c>
      <c r="M725" s="785" t="str">
        <f>IF(基本情報入力シート!X764="","",基本情報入力シート!X764)</f>
        <v/>
      </c>
      <c r="N725" s="797" t="str">
        <f>IF(基本情報入力シート!Y764="","",基本情報入力シート!Y764)</f>
        <v/>
      </c>
      <c r="O725" s="931"/>
      <c r="P725" s="937"/>
      <c r="Q725" s="941"/>
      <c r="R725" s="948" t="str">
        <f>IFERROR(IF(OR('別紙様式3-2（４・５月）'!R727="",'別紙様式3-2（４・５月）'!Z727="ベア加算"),"",P725*VLOOKUP(N725,'【参考】数式用'!$AD$2:$AH$27,MATCH(O725,'【参考】数式用'!$K$4:$N$4,0)+1,0)),"")</f>
        <v/>
      </c>
      <c r="S725" s="951"/>
      <c r="T725" s="955"/>
      <c r="U725" s="960"/>
      <c r="V725" s="965" t="str">
        <f>IFERROR(IF(AND('別紙様式3-2（４・５月）'!O727="",O725&lt;&gt;""),P725,P725*VLOOKUP(AF725,'【参考】数式用4'!$DC$3:$DZ$106,MATCH(N725,'【参考】数式用4'!$DC$2:$DZ$2,0))),"")</f>
        <v/>
      </c>
      <c r="W725" s="972"/>
      <c r="X725" s="937"/>
      <c r="Y725" s="948" t="str">
        <f>IFERROR(IF(OR('別紙様式3-2（４・５月）'!R727="",'別紙様式3-2（４・５月）'!Z727="ベア加算"),"",X725*VLOOKUP(N725,'【参考】数式用'!$AD$2:$AH$27,MATCH(W725,'【参考】数式用'!$K$4:$N$4,0)+1,0)),"")</f>
        <v/>
      </c>
      <c r="Z725" s="948"/>
      <c r="AA725" s="951"/>
      <c r="AB725" s="955"/>
      <c r="AC725" s="996" t="str">
        <f>IFERROR(IF(AND('別紙様式3-2（４・５月）'!O727="",W725&lt;&gt;"",W725&lt;&gt;"―"),X725,X725*VLOOKUP(AG725,'【参考】数式用4'!$DC$3:$DZ$106,MATCH(N725,'【参考】数式用4'!$DC$2:$DZ$2,0))),"")</f>
        <v/>
      </c>
      <c r="AD725" s="998" t="str">
        <f t="shared" si="22"/>
        <v/>
      </c>
      <c r="AE725" s="884" t="str">
        <f t="shared" si="23"/>
        <v/>
      </c>
      <c r="AF725" s="999" t="str">
        <f>IF(O725="","",'別紙様式3-2（４・５月）'!O727&amp;'別紙様式3-2（４・５月）'!P727&amp;'別紙様式3-2（４・５月）'!Q727&amp;"から"&amp;O725)</f>
        <v/>
      </c>
      <c r="AG725" s="999" t="str">
        <f>IF(OR(W725="",W725="―"),"",'別紙様式3-2（４・５月）'!O727&amp;'別紙様式3-2（４・５月）'!P727&amp;'別紙様式3-2（４・５月）'!Q727&amp;"から"&amp;W725)</f>
        <v/>
      </c>
    </row>
    <row r="726" spans="1:33" ht="24.9" customHeight="1">
      <c r="A726" s="894">
        <v>713</v>
      </c>
      <c r="B726" s="742" t="str">
        <f>IF(基本情報入力シート!C765="","",基本情報入力シート!C765)</f>
        <v/>
      </c>
      <c r="C726" s="750"/>
      <c r="D726" s="750"/>
      <c r="E726" s="750"/>
      <c r="F726" s="750"/>
      <c r="G726" s="750"/>
      <c r="H726" s="750"/>
      <c r="I726" s="761"/>
      <c r="J726" s="768" t="str">
        <f>IF(基本情報入力シート!M765="","",基本情報入力シート!M765)</f>
        <v/>
      </c>
      <c r="K726" s="768" t="str">
        <f>IF(基本情報入力シート!R765="","",基本情報入力シート!R765)</f>
        <v/>
      </c>
      <c r="L726" s="768" t="str">
        <f>IF(基本情報入力シート!W765="","",基本情報入力シート!W765)</f>
        <v/>
      </c>
      <c r="M726" s="785" t="str">
        <f>IF(基本情報入力シート!X765="","",基本情報入力シート!X765)</f>
        <v/>
      </c>
      <c r="N726" s="797" t="str">
        <f>IF(基本情報入力シート!Y765="","",基本情報入力シート!Y765)</f>
        <v/>
      </c>
      <c r="O726" s="931"/>
      <c r="P726" s="937"/>
      <c r="Q726" s="941"/>
      <c r="R726" s="948" t="str">
        <f>IFERROR(IF(OR('別紙様式3-2（４・５月）'!R728="",'別紙様式3-2（４・５月）'!Z728="ベア加算"),"",P726*VLOOKUP(N726,'【参考】数式用'!$AD$2:$AH$27,MATCH(O726,'【参考】数式用'!$K$4:$N$4,0)+1,0)),"")</f>
        <v/>
      </c>
      <c r="S726" s="951"/>
      <c r="T726" s="955"/>
      <c r="U726" s="960"/>
      <c r="V726" s="965" t="str">
        <f>IFERROR(IF(AND('別紙様式3-2（４・５月）'!O728="",O726&lt;&gt;""),P726,P726*VLOOKUP(AF726,'【参考】数式用4'!$DC$3:$DZ$106,MATCH(N726,'【参考】数式用4'!$DC$2:$DZ$2,0))),"")</f>
        <v/>
      </c>
      <c r="W726" s="972"/>
      <c r="X726" s="937"/>
      <c r="Y726" s="948" t="str">
        <f>IFERROR(IF(OR('別紙様式3-2（４・５月）'!R728="",'別紙様式3-2（４・５月）'!Z728="ベア加算"),"",X726*VLOOKUP(N726,'【参考】数式用'!$AD$2:$AH$27,MATCH(W726,'【参考】数式用'!$K$4:$N$4,0)+1,0)),"")</f>
        <v/>
      </c>
      <c r="Z726" s="948"/>
      <c r="AA726" s="951"/>
      <c r="AB726" s="955"/>
      <c r="AC726" s="996" t="str">
        <f>IFERROR(IF(AND('別紙様式3-2（４・５月）'!O728="",W726&lt;&gt;"",W726&lt;&gt;"―"),X726,X726*VLOOKUP(AG726,'【参考】数式用4'!$DC$3:$DZ$106,MATCH(N726,'【参考】数式用4'!$DC$2:$DZ$2,0))),"")</f>
        <v/>
      </c>
      <c r="AD726" s="998" t="str">
        <f t="shared" si="22"/>
        <v/>
      </c>
      <c r="AE726" s="884" t="str">
        <f t="shared" si="23"/>
        <v/>
      </c>
      <c r="AF726" s="999" t="str">
        <f>IF(O726="","",'別紙様式3-2（４・５月）'!O728&amp;'別紙様式3-2（４・５月）'!P728&amp;'別紙様式3-2（４・５月）'!Q728&amp;"から"&amp;O726)</f>
        <v/>
      </c>
      <c r="AG726" s="999" t="str">
        <f>IF(OR(W726="",W726="―"),"",'別紙様式3-2（４・５月）'!O728&amp;'別紙様式3-2（４・５月）'!P728&amp;'別紙様式3-2（４・５月）'!Q728&amp;"から"&amp;W726)</f>
        <v/>
      </c>
    </row>
    <row r="727" spans="1:33" ht="24.9" customHeight="1">
      <c r="A727" s="894">
        <v>714</v>
      </c>
      <c r="B727" s="742" t="str">
        <f>IF(基本情報入力シート!C766="","",基本情報入力シート!C766)</f>
        <v/>
      </c>
      <c r="C727" s="750"/>
      <c r="D727" s="750"/>
      <c r="E727" s="750"/>
      <c r="F727" s="750"/>
      <c r="G727" s="750"/>
      <c r="H727" s="750"/>
      <c r="I727" s="761"/>
      <c r="J727" s="768" t="str">
        <f>IF(基本情報入力シート!M766="","",基本情報入力シート!M766)</f>
        <v/>
      </c>
      <c r="K727" s="768" t="str">
        <f>IF(基本情報入力シート!R766="","",基本情報入力シート!R766)</f>
        <v/>
      </c>
      <c r="L727" s="768" t="str">
        <f>IF(基本情報入力シート!W766="","",基本情報入力シート!W766)</f>
        <v/>
      </c>
      <c r="M727" s="785" t="str">
        <f>IF(基本情報入力シート!X766="","",基本情報入力シート!X766)</f>
        <v/>
      </c>
      <c r="N727" s="797" t="str">
        <f>IF(基本情報入力シート!Y766="","",基本情報入力シート!Y766)</f>
        <v/>
      </c>
      <c r="O727" s="931"/>
      <c r="P727" s="937"/>
      <c r="Q727" s="941"/>
      <c r="R727" s="948" t="str">
        <f>IFERROR(IF(OR('別紙様式3-2（４・５月）'!R729="",'別紙様式3-2（４・５月）'!Z729="ベア加算"),"",P727*VLOOKUP(N727,'【参考】数式用'!$AD$2:$AH$27,MATCH(O727,'【参考】数式用'!$K$4:$N$4,0)+1,0)),"")</f>
        <v/>
      </c>
      <c r="S727" s="951"/>
      <c r="T727" s="955"/>
      <c r="U727" s="960"/>
      <c r="V727" s="965" t="str">
        <f>IFERROR(IF(AND('別紙様式3-2（４・５月）'!O729="",O727&lt;&gt;""),P727,P727*VLOOKUP(AF727,'【参考】数式用4'!$DC$3:$DZ$106,MATCH(N727,'【参考】数式用4'!$DC$2:$DZ$2,0))),"")</f>
        <v/>
      </c>
      <c r="W727" s="972"/>
      <c r="X727" s="937"/>
      <c r="Y727" s="948" t="str">
        <f>IFERROR(IF(OR('別紙様式3-2（４・５月）'!R729="",'別紙様式3-2（４・５月）'!Z729="ベア加算"),"",X727*VLOOKUP(N727,'【参考】数式用'!$AD$2:$AH$27,MATCH(W727,'【参考】数式用'!$K$4:$N$4,0)+1,0)),"")</f>
        <v/>
      </c>
      <c r="Z727" s="948"/>
      <c r="AA727" s="951"/>
      <c r="AB727" s="955"/>
      <c r="AC727" s="996" t="str">
        <f>IFERROR(IF(AND('別紙様式3-2（４・５月）'!O729="",W727&lt;&gt;"",W727&lt;&gt;"―"),X727,X727*VLOOKUP(AG727,'【参考】数式用4'!$DC$3:$DZ$106,MATCH(N727,'【参考】数式用4'!$DC$2:$DZ$2,0))),"")</f>
        <v/>
      </c>
      <c r="AD727" s="998" t="str">
        <f t="shared" si="22"/>
        <v/>
      </c>
      <c r="AE727" s="884" t="str">
        <f t="shared" si="23"/>
        <v/>
      </c>
      <c r="AF727" s="999" t="str">
        <f>IF(O727="","",'別紙様式3-2（４・５月）'!O729&amp;'別紙様式3-2（４・５月）'!P729&amp;'別紙様式3-2（４・５月）'!Q729&amp;"から"&amp;O727)</f>
        <v/>
      </c>
      <c r="AG727" s="999" t="str">
        <f>IF(OR(W727="",W727="―"),"",'別紙様式3-2（４・５月）'!O729&amp;'別紙様式3-2（４・５月）'!P729&amp;'別紙様式3-2（４・５月）'!Q729&amp;"から"&amp;W727)</f>
        <v/>
      </c>
    </row>
    <row r="728" spans="1:33" ht="24.9" customHeight="1">
      <c r="A728" s="894">
        <v>715</v>
      </c>
      <c r="B728" s="742" t="str">
        <f>IF(基本情報入力シート!C767="","",基本情報入力シート!C767)</f>
        <v/>
      </c>
      <c r="C728" s="750"/>
      <c r="D728" s="750"/>
      <c r="E728" s="750"/>
      <c r="F728" s="750"/>
      <c r="G728" s="750"/>
      <c r="H728" s="750"/>
      <c r="I728" s="761"/>
      <c r="J728" s="768" t="str">
        <f>IF(基本情報入力シート!M767="","",基本情報入力シート!M767)</f>
        <v/>
      </c>
      <c r="K728" s="768" t="str">
        <f>IF(基本情報入力シート!R767="","",基本情報入力シート!R767)</f>
        <v/>
      </c>
      <c r="L728" s="768" t="str">
        <f>IF(基本情報入力シート!W767="","",基本情報入力シート!W767)</f>
        <v/>
      </c>
      <c r="M728" s="785" t="str">
        <f>IF(基本情報入力シート!X767="","",基本情報入力シート!X767)</f>
        <v/>
      </c>
      <c r="N728" s="797" t="str">
        <f>IF(基本情報入力シート!Y767="","",基本情報入力シート!Y767)</f>
        <v/>
      </c>
      <c r="O728" s="931"/>
      <c r="P728" s="937"/>
      <c r="Q728" s="941"/>
      <c r="R728" s="948" t="str">
        <f>IFERROR(IF(OR('別紙様式3-2（４・５月）'!R730="",'別紙様式3-2（４・５月）'!Z730="ベア加算"),"",P728*VLOOKUP(N728,'【参考】数式用'!$AD$2:$AH$27,MATCH(O728,'【参考】数式用'!$K$4:$N$4,0)+1,0)),"")</f>
        <v/>
      </c>
      <c r="S728" s="951"/>
      <c r="T728" s="955"/>
      <c r="U728" s="960"/>
      <c r="V728" s="965" t="str">
        <f>IFERROR(IF(AND('別紙様式3-2（４・５月）'!O730="",O728&lt;&gt;""),P728,P728*VLOOKUP(AF728,'【参考】数式用4'!$DC$3:$DZ$106,MATCH(N728,'【参考】数式用4'!$DC$2:$DZ$2,0))),"")</f>
        <v/>
      </c>
      <c r="W728" s="972"/>
      <c r="X728" s="937"/>
      <c r="Y728" s="948" t="str">
        <f>IFERROR(IF(OR('別紙様式3-2（４・５月）'!R730="",'別紙様式3-2（４・５月）'!Z730="ベア加算"),"",X728*VLOOKUP(N728,'【参考】数式用'!$AD$2:$AH$27,MATCH(W728,'【参考】数式用'!$K$4:$N$4,0)+1,0)),"")</f>
        <v/>
      </c>
      <c r="Z728" s="948"/>
      <c r="AA728" s="951"/>
      <c r="AB728" s="955"/>
      <c r="AC728" s="996" t="str">
        <f>IFERROR(IF(AND('別紙様式3-2（４・５月）'!O730="",W728&lt;&gt;"",W728&lt;&gt;"―"),X728,X728*VLOOKUP(AG728,'【参考】数式用4'!$DC$3:$DZ$106,MATCH(N728,'【参考】数式用4'!$DC$2:$DZ$2,0))),"")</f>
        <v/>
      </c>
      <c r="AD728" s="998" t="str">
        <f t="shared" si="22"/>
        <v/>
      </c>
      <c r="AE728" s="884" t="str">
        <f t="shared" si="23"/>
        <v/>
      </c>
      <c r="AF728" s="999" t="str">
        <f>IF(O728="","",'別紙様式3-2（４・５月）'!O730&amp;'別紙様式3-2（４・５月）'!P730&amp;'別紙様式3-2（４・５月）'!Q730&amp;"から"&amp;O728)</f>
        <v/>
      </c>
      <c r="AG728" s="999" t="str">
        <f>IF(OR(W728="",W728="―"),"",'別紙様式3-2（４・５月）'!O730&amp;'別紙様式3-2（４・５月）'!P730&amp;'別紙様式3-2（４・５月）'!Q730&amp;"から"&amp;W728)</f>
        <v/>
      </c>
    </row>
    <row r="729" spans="1:33" ht="24.9" customHeight="1">
      <c r="A729" s="894">
        <v>716</v>
      </c>
      <c r="B729" s="742" t="str">
        <f>IF(基本情報入力シート!C768="","",基本情報入力シート!C768)</f>
        <v/>
      </c>
      <c r="C729" s="750"/>
      <c r="D729" s="750"/>
      <c r="E729" s="750"/>
      <c r="F729" s="750"/>
      <c r="G729" s="750"/>
      <c r="H729" s="750"/>
      <c r="I729" s="761"/>
      <c r="J729" s="768" t="str">
        <f>IF(基本情報入力シート!M768="","",基本情報入力シート!M768)</f>
        <v/>
      </c>
      <c r="K729" s="768" t="str">
        <f>IF(基本情報入力シート!R768="","",基本情報入力シート!R768)</f>
        <v/>
      </c>
      <c r="L729" s="768" t="str">
        <f>IF(基本情報入力シート!W768="","",基本情報入力シート!W768)</f>
        <v/>
      </c>
      <c r="M729" s="785" t="str">
        <f>IF(基本情報入力シート!X768="","",基本情報入力シート!X768)</f>
        <v/>
      </c>
      <c r="N729" s="797" t="str">
        <f>IF(基本情報入力シート!Y768="","",基本情報入力シート!Y768)</f>
        <v/>
      </c>
      <c r="O729" s="931"/>
      <c r="P729" s="937"/>
      <c r="Q729" s="941"/>
      <c r="R729" s="948" t="str">
        <f>IFERROR(IF(OR('別紙様式3-2（４・５月）'!R731="",'別紙様式3-2（４・５月）'!Z731="ベア加算"),"",P729*VLOOKUP(N729,'【参考】数式用'!$AD$2:$AH$27,MATCH(O729,'【参考】数式用'!$K$4:$N$4,0)+1,0)),"")</f>
        <v/>
      </c>
      <c r="S729" s="951"/>
      <c r="T729" s="955"/>
      <c r="U729" s="960"/>
      <c r="V729" s="965" t="str">
        <f>IFERROR(IF(AND('別紙様式3-2（４・５月）'!O731="",O729&lt;&gt;""),P729,P729*VLOOKUP(AF729,'【参考】数式用4'!$DC$3:$DZ$106,MATCH(N729,'【参考】数式用4'!$DC$2:$DZ$2,0))),"")</f>
        <v/>
      </c>
      <c r="W729" s="972"/>
      <c r="X729" s="937"/>
      <c r="Y729" s="948" t="str">
        <f>IFERROR(IF(OR('別紙様式3-2（４・５月）'!R731="",'別紙様式3-2（４・５月）'!Z731="ベア加算"),"",X729*VLOOKUP(N729,'【参考】数式用'!$AD$2:$AH$27,MATCH(W729,'【参考】数式用'!$K$4:$N$4,0)+1,0)),"")</f>
        <v/>
      </c>
      <c r="Z729" s="948"/>
      <c r="AA729" s="951"/>
      <c r="AB729" s="955"/>
      <c r="AC729" s="996" t="str">
        <f>IFERROR(IF(AND('別紙様式3-2（４・５月）'!O731="",W729&lt;&gt;"",W729&lt;&gt;"―"),X729,X729*VLOOKUP(AG729,'【参考】数式用4'!$DC$3:$DZ$106,MATCH(N729,'【参考】数式用4'!$DC$2:$DZ$2,0))),"")</f>
        <v/>
      </c>
      <c r="AD729" s="998" t="str">
        <f t="shared" si="22"/>
        <v/>
      </c>
      <c r="AE729" s="884" t="str">
        <f t="shared" si="23"/>
        <v/>
      </c>
      <c r="AF729" s="999" t="str">
        <f>IF(O729="","",'別紙様式3-2（４・５月）'!O731&amp;'別紙様式3-2（４・５月）'!P731&amp;'別紙様式3-2（４・５月）'!Q731&amp;"から"&amp;O729)</f>
        <v/>
      </c>
      <c r="AG729" s="999" t="str">
        <f>IF(OR(W729="",W729="―"),"",'別紙様式3-2（４・５月）'!O731&amp;'別紙様式3-2（４・５月）'!P731&amp;'別紙様式3-2（４・５月）'!Q731&amp;"から"&amp;W729)</f>
        <v/>
      </c>
    </row>
    <row r="730" spans="1:33" ht="24.9" customHeight="1">
      <c r="A730" s="894">
        <v>717</v>
      </c>
      <c r="B730" s="742" t="str">
        <f>IF(基本情報入力シート!C769="","",基本情報入力シート!C769)</f>
        <v/>
      </c>
      <c r="C730" s="750"/>
      <c r="D730" s="750"/>
      <c r="E730" s="750"/>
      <c r="F730" s="750"/>
      <c r="G730" s="750"/>
      <c r="H730" s="750"/>
      <c r="I730" s="761"/>
      <c r="J730" s="768" t="str">
        <f>IF(基本情報入力シート!M769="","",基本情報入力シート!M769)</f>
        <v/>
      </c>
      <c r="K730" s="768" t="str">
        <f>IF(基本情報入力シート!R769="","",基本情報入力シート!R769)</f>
        <v/>
      </c>
      <c r="L730" s="768" t="str">
        <f>IF(基本情報入力シート!W769="","",基本情報入力シート!W769)</f>
        <v/>
      </c>
      <c r="M730" s="785" t="str">
        <f>IF(基本情報入力シート!X769="","",基本情報入力シート!X769)</f>
        <v/>
      </c>
      <c r="N730" s="797" t="str">
        <f>IF(基本情報入力シート!Y769="","",基本情報入力シート!Y769)</f>
        <v/>
      </c>
      <c r="O730" s="931"/>
      <c r="P730" s="937"/>
      <c r="Q730" s="941"/>
      <c r="R730" s="948" t="str">
        <f>IFERROR(IF(OR('別紙様式3-2（４・５月）'!R732="",'別紙様式3-2（４・５月）'!Z732="ベア加算"),"",P730*VLOOKUP(N730,'【参考】数式用'!$AD$2:$AH$27,MATCH(O730,'【参考】数式用'!$K$4:$N$4,0)+1,0)),"")</f>
        <v/>
      </c>
      <c r="S730" s="951"/>
      <c r="T730" s="955"/>
      <c r="U730" s="960"/>
      <c r="V730" s="965" t="str">
        <f>IFERROR(IF(AND('別紙様式3-2（４・５月）'!O732="",O730&lt;&gt;""),P730,P730*VLOOKUP(AF730,'【参考】数式用4'!$DC$3:$DZ$106,MATCH(N730,'【参考】数式用4'!$DC$2:$DZ$2,0))),"")</f>
        <v/>
      </c>
      <c r="W730" s="972"/>
      <c r="X730" s="937"/>
      <c r="Y730" s="948" t="str">
        <f>IFERROR(IF(OR('別紙様式3-2（４・５月）'!R732="",'別紙様式3-2（４・５月）'!Z732="ベア加算"),"",X730*VLOOKUP(N730,'【参考】数式用'!$AD$2:$AH$27,MATCH(W730,'【参考】数式用'!$K$4:$N$4,0)+1,0)),"")</f>
        <v/>
      </c>
      <c r="Z730" s="948"/>
      <c r="AA730" s="951"/>
      <c r="AB730" s="955"/>
      <c r="AC730" s="996" t="str">
        <f>IFERROR(IF(AND('別紙様式3-2（４・５月）'!O732="",W730&lt;&gt;"",W730&lt;&gt;"―"),X730,X730*VLOOKUP(AG730,'【参考】数式用4'!$DC$3:$DZ$106,MATCH(N730,'【参考】数式用4'!$DC$2:$DZ$2,0))),"")</f>
        <v/>
      </c>
      <c r="AD730" s="998" t="str">
        <f t="shared" si="22"/>
        <v/>
      </c>
      <c r="AE730" s="884" t="str">
        <f t="shared" si="23"/>
        <v/>
      </c>
      <c r="AF730" s="999" t="str">
        <f>IF(O730="","",'別紙様式3-2（４・５月）'!O732&amp;'別紙様式3-2（４・５月）'!P732&amp;'別紙様式3-2（４・５月）'!Q732&amp;"から"&amp;O730)</f>
        <v/>
      </c>
      <c r="AG730" s="999" t="str">
        <f>IF(OR(W730="",W730="―"),"",'別紙様式3-2（４・５月）'!O732&amp;'別紙様式3-2（４・５月）'!P732&amp;'別紙様式3-2（４・５月）'!Q732&amp;"から"&amp;W730)</f>
        <v/>
      </c>
    </row>
    <row r="731" spans="1:33" ht="24.9" customHeight="1">
      <c r="A731" s="894">
        <v>718</v>
      </c>
      <c r="B731" s="742" t="str">
        <f>IF(基本情報入力シート!C770="","",基本情報入力シート!C770)</f>
        <v/>
      </c>
      <c r="C731" s="750"/>
      <c r="D731" s="750"/>
      <c r="E731" s="750"/>
      <c r="F731" s="750"/>
      <c r="G731" s="750"/>
      <c r="H731" s="750"/>
      <c r="I731" s="761"/>
      <c r="J731" s="768" t="str">
        <f>IF(基本情報入力シート!M770="","",基本情報入力シート!M770)</f>
        <v/>
      </c>
      <c r="K731" s="768" t="str">
        <f>IF(基本情報入力シート!R770="","",基本情報入力シート!R770)</f>
        <v/>
      </c>
      <c r="L731" s="768" t="str">
        <f>IF(基本情報入力シート!W770="","",基本情報入力シート!W770)</f>
        <v/>
      </c>
      <c r="M731" s="785" t="str">
        <f>IF(基本情報入力シート!X770="","",基本情報入力シート!X770)</f>
        <v/>
      </c>
      <c r="N731" s="797" t="str">
        <f>IF(基本情報入力シート!Y770="","",基本情報入力シート!Y770)</f>
        <v/>
      </c>
      <c r="O731" s="931"/>
      <c r="P731" s="937"/>
      <c r="Q731" s="941"/>
      <c r="R731" s="948" t="str">
        <f>IFERROR(IF(OR('別紙様式3-2（４・５月）'!R733="",'別紙様式3-2（４・５月）'!Z733="ベア加算"),"",P731*VLOOKUP(N731,'【参考】数式用'!$AD$2:$AH$27,MATCH(O731,'【参考】数式用'!$K$4:$N$4,0)+1,0)),"")</f>
        <v/>
      </c>
      <c r="S731" s="951"/>
      <c r="T731" s="955"/>
      <c r="U731" s="960"/>
      <c r="V731" s="965" t="str">
        <f>IFERROR(IF(AND('別紙様式3-2（４・５月）'!O733="",O731&lt;&gt;""),P731,P731*VLOOKUP(AF731,'【参考】数式用4'!$DC$3:$DZ$106,MATCH(N731,'【参考】数式用4'!$DC$2:$DZ$2,0))),"")</f>
        <v/>
      </c>
      <c r="W731" s="972"/>
      <c r="X731" s="937"/>
      <c r="Y731" s="948" t="str">
        <f>IFERROR(IF(OR('別紙様式3-2（４・５月）'!R733="",'別紙様式3-2（４・５月）'!Z733="ベア加算"),"",X731*VLOOKUP(N731,'【参考】数式用'!$AD$2:$AH$27,MATCH(W731,'【参考】数式用'!$K$4:$N$4,0)+1,0)),"")</f>
        <v/>
      </c>
      <c r="Z731" s="948"/>
      <c r="AA731" s="951"/>
      <c r="AB731" s="955"/>
      <c r="AC731" s="996" t="str">
        <f>IFERROR(IF(AND('別紙様式3-2（４・５月）'!O733="",W731&lt;&gt;"",W731&lt;&gt;"―"),X731,X731*VLOOKUP(AG731,'【参考】数式用4'!$DC$3:$DZ$106,MATCH(N731,'【参考】数式用4'!$DC$2:$DZ$2,0))),"")</f>
        <v/>
      </c>
      <c r="AD731" s="998" t="str">
        <f t="shared" si="22"/>
        <v/>
      </c>
      <c r="AE731" s="884" t="str">
        <f t="shared" si="23"/>
        <v/>
      </c>
      <c r="AF731" s="999" t="str">
        <f>IF(O731="","",'別紙様式3-2（４・５月）'!O733&amp;'別紙様式3-2（４・５月）'!P733&amp;'別紙様式3-2（４・５月）'!Q733&amp;"から"&amp;O731)</f>
        <v/>
      </c>
      <c r="AG731" s="999" t="str">
        <f>IF(OR(W731="",W731="―"),"",'別紙様式3-2（４・５月）'!O733&amp;'別紙様式3-2（４・５月）'!P733&amp;'別紙様式3-2（４・５月）'!Q733&amp;"から"&amp;W731)</f>
        <v/>
      </c>
    </row>
    <row r="732" spans="1:33" ht="24.9" customHeight="1">
      <c r="A732" s="894">
        <v>719</v>
      </c>
      <c r="B732" s="742" t="str">
        <f>IF(基本情報入力シート!C771="","",基本情報入力シート!C771)</f>
        <v/>
      </c>
      <c r="C732" s="750"/>
      <c r="D732" s="750"/>
      <c r="E732" s="750"/>
      <c r="F732" s="750"/>
      <c r="G732" s="750"/>
      <c r="H732" s="750"/>
      <c r="I732" s="761"/>
      <c r="J732" s="768" t="str">
        <f>IF(基本情報入力シート!M771="","",基本情報入力シート!M771)</f>
        <v/>
      </c>
      <c r="K732" s="768" t="str">
        <f>IF(基本情報入力シート!R771="","",基本情報入力シート!R771)</f>
        <v/>
      </c>
      <c r="L732" s="768" t="str">
        <f>IF(基本情報入力シート!W771="","",基本情報入力シート!W771)</f>
        <v/>
      </c>
      <c r="M732" s="785" t="str">
        <f>IF(基本情報入力シート!X771="","",基本情報入力シート!X771)</f>
        <v/>
      </c>
      <c r="N732" s="797" t="str">
        <f>IF(基本情報入力シート!Y771="","",基本情報入力シート!Y771)</f>
        <v/>
      </c>
      <c r="O732" s="931"/>
      <c r="P732" s="937"/>
      <c r="Q732" s="941"/>
      <c r="R732" s="948" t="str">
        <f>IFERROR(IF(OR('別紙様式3-2（４・５月）'!R734="",'別紙様式3-2（４・５月）'!Z734="ベア加算"),"",P732*VLOOKUP(N732,'【参考】数式用'!$AD$2:$AH$27,MATCH(O732,'【参考】数式用'!$K$4:$N$4,0)+1,0)),"")</f>
        <v/>
      </c>
      <c r="S732" s="951"/>
      <c r="T732" s="955"/>
      <c r="U732" s="960"/>
      <c r="V732" s="965" t="str">
        <f>IFERROR(IF(AND('別紙様式3-2（４・５月）'!O734="",O732&lt;&gt;""),P732,P732*VLOOKUP(AF732,'【参考】数式用4'!$DC$3:$DZ$106,MATCH(N732,'【参考】数式用4'!$DC$2:$DZ$2,0))),"")</f>
        <v/>
      </c>
      <c r="W732" s="972"/>
      <c r="X732" s="937"/>
      <c r="Y732" s="948" t="str">
        <f>IFERROR(IF(OR('別紙様式3-2（４・５月）'!R734="",'別紙様式3-2（４・５月）'!Z734="ベア加算"),"",X732*VLOOKUP(N732,'【参考】数式用'!$AD$2:$AH$27,MATCH(W732,'【参考】数式用'!$K$4:$N$4,0)+1,0)),"")</f>
        <v/>
      </c>
      <c r="Z732" s="948"/>
      <c r="AA732" s="951"/>
      <c r="AB732" s="955"/>
      <c r="AC732" s="996" t="str">
        <f>IFERROR(IF(AND('別紙様式3-2（４・５月）'!O734="",W732&lt;&gt;"",W732&lt;&gt;"―"),X732,X732*VLOOKUP(AG732,'【参考】数式用4'!$DC$3:$DZ$106,MATCH(N732,'【参考】数式用4'!$DC$2:$DZ$2,0))),"")</f>
        <v/>
      </c>
      <c r="AD732" s="998" t="str">
        <f t="shared" si="22"/>
        <v/>
      </c>
      <c r="AE732" s="884" t="str">
        <f t="shared" si="23"/>
        <v/>
      </c>
      <c r="AF732" s="999" t="str">
        <f>IF(O732="","",'別紙様式3-2（４・５月）'!O734&amp;'別紙様式3-2（４・５月）'!P734&amp;'別紙様式3-2（４・５月）'!Q734&amp;"から"&amp;O732)</f>
        <v/>
      </c>
      <c r="AG732" s="999" t="str">
        <f>IF(OR(W732="",W732="―"),"",'別紙様式3-2（４・５月）'!O734&amp;'別紙様式3-2（４・５月）'!P734&amp;'別紙様式3-2（４・５月）'!Q734&amp;"から"&amp;W732)</f>
        <v/>
      </c>
    </row>
    <row r="733" spans="1:33" ht="24.9" customHeight="1">
      <c r="A733" s="894">
        <v>720</v>
      </c>
      <c r="B733" s="742" t="str">
        <f>IF(基本情報入力シート!C772="","",基本情報入力シート!C772)</f>
        <v/>
      </c>
      <c r="C733" s="750"/>
      <c r="D733" s="750"/>
      <c r="E733" s="750"/>
      <c r="F733" s="750"/>
      <c r="G733" s="750"/>
      <c r="H733" s="750"/>
      <c r="I733" s="761"/>
      <c r="J733" s="768" t="str">
        <f>IF(基本情報入力シート!M772="","",基本情報入力シート!M772)</f>
        <v/>
      </c>
      <c r="K733" s="768" t="str">
        <f>IF(基本情報入力シート!R772="","",基本情報入力シート!R772)</f>
        <v/>
      </c>
      <c r="L733" s="768" t="str">
        <f>IF(基本情報入力シート!W772="","",基本情報入力シート!W772)</f>
        <v/>
      </c>
      <c r="M733" s="785" t="str">
        <f>IF(基本情報入力シート!X772="","",基本情報入力シート!X772)</f>
        <v/>
      </c>
      <c r="N733" s="797" t="str">
        <f>IF(基本情報入力シート!Y772="","",基本情報入力シート!Y772)</f>
        <v/>
      </c>
      <c r="O733" s="931"/>
      <c r="P733" s="937"/>
      <c r="Q733" s="941"/>
      <c r="R733" s="948" t="str">
        <f>IFERROR(IF(OR('別紙様式3-2（４・５月）'!R735="",'別紙様式3-2（４・５月）'!Z735="ベア加算"),"",P733*VLOOKUP(N733,'【参考】数式用'!$AD$2:$AH$27,MATCH(O733,'【参考】数式用'!$K$4:$N$4,0)+1,0)),"")</f>
        <v/>
      </c>
      <c r="S733" s="951"/>
      <c r="T733" s="955"/>
      <c r="U733" s="960"/>
      <c r="V733" s="965" t="str">
        <f>IFERROR(IF(AND('別紙様式3-2（４・５月）'!O735="",O733&lt;&gt;""),P733,P733*VLOOKUP(AF733,'【参考】数式用4'!$DC$3:$DZ$106,MATCH(N733,'【参考】数式用4'!$DC$2:$DZ$2,0))),"")</f>
        <v/>
      </c>
      <c r="W733" s="972"/>
      <c r="X733" s="937"/>
      <c r="Y733" s="948" t="str">
        <f>IFERROR(IF(OR('別紙様式3-2（４・５月）'!R735="",'別紙様式3-2（４・５月）'!Z735="ベア加算"),"",X733*VLOOKUP(N733,'【参考】数式用'!$AD$2:$AH$27,MATCH(W733,'【参考】数式用'!$K$4:$N$4,0)+1,0)),"")</f>
        <v/>
      </c>
      <c r="Z733" s="948"/>
      <c r="AA733" s="951"/>
      <c r="AB733" s="955"/>
      <c r="AC733" s="996" t="str">
        <f>IFERROR(IF(AND('別紙様式3-2（４・５月）'!O735="",W733&lt;&gt;"",W733&lt;&gt;"―"),X733,X733*VLOOKUP(AG733,'【参考】数式用4'!$DC$3:$DZ$106,MATCH(N733,'【参考】数式用4'!$DC$2:$DZ$2,0))),"")</f>
        <v/>
      </c>
      <c r="AD733" s="998" t="str">
        <f t="shared" si="22"/>
        <v/>
      </c>
      <c r="AE733" s="884" t="str">
        <f t="shared" si="23"/>
        <v/>
      </c>
      <c r="AF733" s="999" t="str">
        <f>IF(O733="","",'別紙様式3-2（４・５月）'!O735&amp;'別紙様式3-2（４・５月）'!P735&amp;'別紙様式3-2（４・５月）'!Q735&amp;"から"&amp;O733)</f>
        <v/>
      </c>
      <c r="AG733" s="999" t="str">
        <f>IF(OR(W733="",W733="―"),"",'別紙様式3-2（４・５月）'!O735&amp;'別紙様式3-2（４・５月）'!P735&amp;'別紙様式3-2（４・５月）'!Q735&amp;"から"&amp;W733)</f>
        <v/>
      </c>
    </row>
    <row r="734" spans="1:33" ht="24.9" customHeight="1">
      <c r="A734" s="894">
        <v>721</v>
      </c>
      <c r="B734" s="742" t="str">
        <f>IF(基本情報入力シート!C773="","",基本情報入力シート!C773)</f>
        <v/>
      </c>
      <c r="C734" s="750"/>
      <c r="D734" s="750"/>
      <c r="E734" s="750"/>
      <c r="F734" s="750"/>
      <c r="G734" s="750"/>
      <c r="H734" s="750"/>
      <c r="I734" s="761"/>
      <c r="J734" s="768" t="str">
        <f>IF(基本情報入力シート!M773="","",基本情報入力シート!M773)</f>
        <v/>
      </c>
      <c r="K734" s="768" t="str">
        <f>IF(基本情報入力シート!R773="","",基本情報入力シート!R773)</f>
        <v/>
      </c>
      <c r="L734" s="768" t="str">
        <f>IF(基本情報入力シート!W773="","",基本情報入力シート!W773)</f>
        <v/>
      </c>
      <c r="M734" s="785" t="str">
        <f>IF(基本情報入力シート!X773="","",基本情報入力シート!X773)</f>
        <v/>
      </c>
      <c r="N734" s="797" t="str">
        <f>IF(基本情報入力シート!Y773="","",基本情報入力シート!Y773)</f>
        <v/>
      </c>
      <c r="O734" s="931"/>
      <c r="P734" s="937"/>
      <c r="Q734" s="941"/>
      <c r="R734" s="948" t="str">
        <f>IFERROR(IF(OR('別紙様式3-2（４・５月）'!R736="",'別紙様式3-2（４・５月）'!Z736="ベア加算"),"",P734*VLOOKUP(N734,'【参考】数式用'!$AD$2:$AH$27,MATCH(O734,'【参考】数式用'!$K$4:$N$4,0)+1,0)),"")</f>
        <v/>
      </c>
      <c r="S734" s="951"/>
      <c r="T734" s="955"/>
      <c r="U734" s="960"/>
      <c r="V734" s="965" t="str">
        <f>IFERROR(IF(AND('別紙様式3-2（４・５月）'!O736="",O734&lt;&gt;""),P734,P734*VLOOKUP(AF734,'【参考】数式用4'!$DC$3:$DZ$106,MATCH(N734,'【参考】数式用4'!$DC$2:$DZ$2,0))),"")</f>
        <v/>
      </c>
      <c r="W734" s="972"/>
      <c r="X734" s="937"/>
      <c r="Y734" s="948" t="str">
        <f>IFERROR(IF(OR('別紙様式3-2（４・５月）'!R736="",'別紙様式3-2（４・５月）'!Z736="ベア加算"),"",X734*VLOOKUP(N734,'【参考】数式用'!$AD$2:$AH$27,MATCH(W734,'【参考】数式用'!$K$4:$N$4,0)+1,0)),"")</f>
        <v/>
      </c>
      <c r="Z734" s="948"/>
      <c r="AA734" s="951"/>
      <c r="AB734" s="955"/>
      <c r="AC734" s="996" t="str">
        <f>IFERROR(IF(AND('別紙様式3-2（４・５月）'!O736="",W734&lt;&gt;"",W734&lt;&gt;"―"),X734,X734*VLOOKUP(AG734,'【参考】数式用4'!$DC$3:$DZ$106,MATCH(N734,'【参考】数式用4'!$DC$2:$DZ$2,0))),"")</f>
        <v/>
      </c>
      <c r="AD734" s="998" t="str">
        <f t="shared" si="22"/>
        <v/>
      </c>
      <c r="AE734" s="884" t="str">
        <f t="shared" si="23"/>
        <v/>
      </c>
      <c r="AF734" s="999" t="str">
        <f>IF(O734="","",'別紙様式3-2（４・５月）'!O736&amp;'別紙様式3-2（４・５月）'!P736&amp;'別紙様式3-2（４・５月）'!Q736&amp;"から"&amp;O734)</f>
        <v/>
      </c>
      <c r="AG734" s="999" t="str">
        <f>IF(OR(W734="",W734="―"),"",'別紙様式3-2（４・５月）'!O736&amp;'別紙様式3-2（４・５月）'!P736&amp;'別紙様式3-2（４・５月）'!Q736&amp;"から"&amp;W734)</f>
        <v/>
      </c>
    </row>
    <row r="735" spans="1:33" ht="24.9" customHeight="1">
      <c r="A735" s="894">
        <v>722</v>
      </c>
      <c r="B735" s="742" t="str">
        <f>IF(基本情報入力シート!C774="","",基本情報入力シート!C774)</f>
        <v/>
      </c>
      <c r="C735" s="750"/>
      <c r="D735" s="750"/>
      <c r="E735" s="750"/>
      <c r="F735" s="750"/>
      <c r="G735" s="750"/>
      <c r="H735" s="750"/>
      <c r="I735" s="761"/>
      <c r="J735" s="768" t="str">
        <f>IF(基本情報入力シート!M774="","",基本情報入力シート!M774)</f>
        <v/>
      </c>
      <c r="K735" s="768" t="str">
        <f>IF(基本情報入力シート!R774="","",基本情報入力シート!R774)</f>
        <v/>
      </c>
      <c r="L735" s="768" t="str">
        <f>IF(基本情報入力シート!W774="","",基本情報入力シート!W774)</f>
        <v/>
      </c>
      <c r="M735" s="785" t="str">
        <f>IF(基本情報入力シート!X774="","",基本情報入力シート!X774)</f>
        <v/>
      </c>
      <c r="N735" s="797" t="str">
        <f>IF(基本情報入力シート!Y774="","",基本情報入力シート!Y774)</f>
        <v/>
      </c>
      <c r="O735" s="931"/>
      <c r="P735" s="937"/>
      <c r="Q735" s="941"/>
      <c r="R735" s="948" t="str">
        <f>IFERROR(IF(OR('別紙様式3-2（４・５月）'!R737="",'別紙様式3-2（４・５月）'!Z737="ベア加算"),"",P735*VLOOKUP(N735,'【参考】数式用'!$AD$2:$AH$27,MATCH(O735,'【参考】数式用'!$K$4:$N$4,0)+1,0)),"")</f>
        <v/>
      </c>
      <c r="S735" s="951"/>
      <c r="T735" s="955"/>
      <c r="U735" s="960"/>
      <c r="V735" s="965" t="str">
        <f>IFERROR(IF(AND('別紙様式3-2（４・５月）'!O737="",O735&lt;&gt;""),P735,P735*VLOOKUP(AF735,'【参考】数式用4'!$DC$3:$DZ$106,MATCH(N735,'【参考】数式用4'!$DC$2:$DZ$2,0))),"")</f>
        <v/>
      </c>
      <c r="W735" s="972"/>
      <c r="X735" s="937"/>
      <c r="Y735" s="948" t="str">
        <f>IFERROR(IF(OR('別紙様式3-2（４・５月）'!R737="",'別紙様式3-2（４・５月）'!Z737="ベア加算"),"",X735*VLOOKUP(N735,'【参考】数式用'!$AD$2:$AH$27,MATCH(W735,'【参考】数式用'!$K$4:$N$4,0)+1,0)),"")</f>
        <v/>
      </c>
      <c r="Z735" s="948"/>
      <c r="AA735" s="951"/>
      <c r="AB735" s="955"/>
      <c r="AC735" s="996" t="str">
        <f>IFERROR(IF(AND('別紙様式3-2（４・５月）'!O737="",W735&lt;&gt;"",W735&lt;&gt;"―"),X735,X735*VLOOKUP(AG735,'【参考】数式用4'!$DC$3:$DZ$106,MATCH(N735,'【参考】数式用4'!$DC$2:$DZ$2,0))),"")</f>
        <v/>
      </c>
      <c r="AD735" s="998" t="str">
        <f t="shared" si="22"/>
        <v/>
      </c>
      <c r="AE735" s="884" t="str">
        <f t="shared" si="23"/>
        <v/>
      </c>
      <c r="AF735" s="999" t="str">
        <f>IF(O735="","",'別紙様式3-2（４・５月）'!O737&amp;'別紙様式3-2（４・５月）'!P737&amp;'別紙様式3-2（４・５月）'!Q737&amp;"から"&amp;O735)</f>
        <v/>
      </c>
      <c r="AG735" s="999" t="str">
        <f>IF(OR(W735="",W735="―"),"",'別紙様式3-2（４・５月）'!O737&amp;'別紙様式3-2（４・５月）'!P737&amp;'別紙様式3-2（４・５月）'!Q737&amp;"から"&amp;W735)</f>
        <v/>
      </c>
    </row>
    <row r="736" spans="1:33" ht="24.9" customHeight="1">
      <c r="A736" s="894">
        <v>723</v>
      </c>
      <c r="B736" s="742" t="str">
        <f>IF(基本情報入力シート!C775="","",基本情報入力シート!C775)</f>
        <v/>
      </c>
      <c r="C736" s="750"/>
      <c r="D736" s="750"/>
      <c r="E736" s="750"/>
      <c r="F736" s="750"/>
      <c r="G736" s="750"/>
      <c r="H736" s="750"/>
      <c r="I736" s="761"/>
      <c r="J736" s="768" t="str">
        <f>IF(基本情報入力シート!M775="","",基本情報入力シート!M775)</f>
        <v/>
      </c>
      <c r="K736" s="768" t="str">
        <f>IF(基本情報入力シート!R775="","",基本情報入力シート!R775)</f>
        <v/>
      </c>
      <c r="L736" s="768" t="str">
        <f>IF(基本情報入力シート!W775="","",基本情報入力シート!W775)</f>
        <v/>
      </c>
      <c r="M736" s="785" t="str">
        <f>IF(基本情報入力シート!X775="","",基本情報入力シート!X775)</f>
        <v/>
      </c>
      <c r="N736" s="797" t="str">
        <f>IF(基本情報入力シート!Y775="","",基本情報入力シート!Y775)</f>
        <v/>
      </c>
      <c r="O736" s="931"/>
      <c r="P736" s="937"/>
      <c r="Q736" s="941"/>
      <c r="R736" s="948" t="str">
        <f>IFERROR(IF(OR('別紙様式3-2（４・５月）'!R738="",'別紙様式3-2（４・５月）'!Z738="ベア加算"),"",P736*VLOOKUP(N736,'【参考】数式用'!$AD$2:$AH$27,MATCH(O736,'【参考】数式用'!$K$4:$N$4,0)+1,0)),"")</f>
        <v/>
      </c>
      <c r="S736" s="951"/>
      <c r="T736" s="955"/>
      <c r="U736" s="960"/>
      <c r="V736" s="965" t="str">
        <f>IFERROR(IF(AND('別紙様式3-2（４・５月）'!O738="",O736&lt;&gt;""),P736,P736*VLOOKUP(AF736,'【参考】数式用4'!$DC$3:$DZ$106,MATCH(N736,'【参考】数式用4'!$DC$2:$DZ$2,0))),"")</f>
        <v/>
      </c>
      <c r="W736" s="972"/>
      <c r="X736" s="937"/>
      <c r="Y736" s="948" t="str">
        <f>IFERROR(IF(OR('別紙様式3-2（４・５月）'!R738="",'別紙様式3-2（４・５月）'!Z738="ベア加算"),"",X736*VLOOKUP(N736,'【参考】数式用'!$AD$2:$AH$27,MATCH(W736,'【参考】数式用'!$K$4:$N$4,0)+1,0)),"")</f>
        <v/>
      </c>
      <c r="Z736" s="948"/>
      <c r="AA736" s="951"/>
      <c r="AB736" s="955"/>
      <c r="AC736" s="996" t="str">
        <f>IFERROR(IF(AND('別紙様式3-2（４・５月）'!O738="",W736&lt;&gt;"",W736&lt;&gt;"―"),X736,X736*VLOOKUP(AG736,'【参考】数式用4'!$DC$3:$DZ$106,MATCH(N736,'【参考】数式用4'!$DC$2:$DZ$2,0))),"")</f>
        <v/>
      </c>
      <c r="AD736" s="998" t="str">
        <f t="shared" si="22"/>
        <v/>
      </c>
      <c r="AE736" s="884" t="str">
        <f t="shared" si="23"/>
        <v/>
      </c>
      <c r="AF736" s="999" t="str">
        <f>IF(O736="","",'別紙様式3-2（４・５月）'!O738&amp;'別紙様式3-2（４・５月）'!P738&amp;'別紙様式3-2（４・５月）'!Q738&amp;"から"&amp;O736)</f>
        <v/>
      </c>
      <c r="AG736" s="999" t="str">
        <f>IF(OR(W736="",W736="―"),"",'別紙様式3-2（４・５月）'!O738&amp;'別紙様式3-2（４・５月）'!P738&amp;'別紙様式3-2（４・５月）'!Q738&amp;"から"&amp;W736)</f>
        <v/>
      </c>
    </row>
    <row r="737" spans="1:33" ht="24.9" customHeight="1">
      <c r="A737" s="894">
        <v>724</v>
      </c>
      <c r="B737" s="742" t="str">
        <f>IF(基本情報入力シート!C776="","",基本情報入力シート!C776)</f>
        <v/>
      </c>
      <c r="C737" s="750"/>
      <c r="D737" s="750"/>
      <c r="E737" s="750"/>
      <c r="F737" s="750"/>
      <c r="G737" s="750"/>
      <c r="H737" s="750"/>
      <c r="I737" s="761"/>
      <c r="J737" s="768" t="str">
        <f>IF(基本情報入力シート!M776="","",基本情報入力シート!M776)</f>
        <v/>
      </c>
      <c r="K737" s="768" t="str">
        <f>IF(基本情報入力シート!R776="","",基本情報入力シート!R776)</f>
        <v/>
      </c>
      <c r="L737" s="768" t="str">
        <f>IF(基本情報入力シート!W776="","",基本情報入力シート!W776)</f>
        <v/>
      </c>
      <c r="M737" s="785" t="str">
        <f>IF(基本情報入力シート!X776="","",基本情報入力シート!X776)</f>
        <v/>
      </c>
      <c r="N737" s="797" t="str">
        <f>IF(基本情報入力シート!Y776="","",基本情報入力シート!Y776)</f>
        <v/>
      </c>
      <c r="O737" s="931"/>
      <c r="P737" s="937"/>
      <c r="Q737" s="941"/>
      <c r="R737" s="948" t="str">
        <f>IFERROR(IF(OR('別紙様式3-2（４・５月）'!R739="",'別紙様式3-2（４・５月）'!Z739="ベア加算"),"",P737*VLOOKUP(N737,'【参考】数式用'!$AD$2:$AH$27,MATCH(O737,'【参考】数式用'!$K$4:$N$4,0)+1,0)),"")</f>
        <v/>
      </c>
      <c r="S737" s="951"/>
      <c r="T737" s="955"/>
      <c r="U737" s="960"/>
      <c r="V737" s="965" t="str">
        <f>IFERROR(IF(AND('別紙様式3-2（４・５月）'!O739="",O737&lt;&gt;""),P737,P737*VLOOKUP(AF737,'【参考】数式用4'!$DC$3:$DZ$106,MATCH(N737,'【参考】数式用4'!$DC$2:$DZ$2,0))),"")</f>
        <v/>
      </c>
      <c r="W737" s="972"/>
      <c r="X737" s="937"/>
      <c r="Y737" s="948" t="str">
        <f>IFERROR(IF(OR('別紙様式3-2（４・５月）'!R739="",'別紙様式3-2（４・５月）'!Z739="ベア加算"),"",X737*VLOOKUP(N737,'【参考】数式用'!$AD$2:$AH$27,MATCH(W737,'【参考】数式用'!$K$4:$N$4,0)+1,0)),"")</f>
        <v/>
      </c>
      <c r="Z737" s="948"/>
      <c r="AA737" s="951"/>
      <c r="AB737" s="955"/>
      <c r="AC737" s="996" t="str">
        <f>IFERROR(IF(AND('別紙様式3-2（４・５月）'!O739="",W737&lt;&gt;"",W737&lt;&gt;"―"),X737,X737*VLOOKUP(AG737,'【参考】数式用4'!$DC$3:$DZ$106,MATCH(N737,'【参考】数式用4'!$DC$2:$DZ$2,0))),"")</f>
        <v/>
      </c>
      <c r="AD737" s="998" t="str">
        <f t="shared" si="22"/>
        <v/>
      </c>
      <c r="AE737" s="884" t="str">
        <f t="shared" si="23"/>
        <v/>
      </c>
      <c r="AF737" s="999" t="str">
        <f>IF(O737="","",'別紙様式3-2（４・５月）'!O739&amp;'別紙様式3-2（４・５月）'!P739&amp;'別紙様式3-2（４・５月）'!Q739&amp;"から"&amp;O737)</f>
        <v/>
      </c>
      <c r="AG737" s="999" t="str">
        <f>IF(OR(W737="",W737="―"),"",'別紙様式3-2（４・５月）'!O739&amp;'別紙様式3-2（４・５月）'!P739&amp;'別紙様式3-2（４・５月）'!Q739&amp;"から"&amp;W737)</f>
        <v/>
      </c>
    </row>
    <row r="738" spans="1:33" ht="24.9" customHeight="1">
      <c r="A738" s="894">
        <v>725</v>
      </c>
      <c r="B738" s="742" t="str">
        <f>IF(基本情報入力シート!C777="","",基本情報入力シート!C777)</f>
        <v/>
      </c>
      <c r="C738" s="750"/>
      <c r="D738" s="750"/>
      <c r="E738" s="750"/>
      <c r="F738" s="750"/>
      <c r="G738" s="750"/>
      <c r="H738" s="750"/>
      <c r="I738" s="761"/>
      <c r="J738" s="768" t="str">
        <f>IF(基本情報入力シート!M777="","",基本情報入力シート!M777)</f>
        <v/>
      </c>
      <c r="K738" s="768" t="str">
        <f>IF(基本情報入力シート!R777="","",基本情報入力シート!R777)</f>
        <v/>
      </c>
      <c r="L738" s="768" t="str">
        <f>IF(基本情報入力シート!W777="","",基本情報入力シート!W777)</f>
        <v/>
      </c>
      <c r="M738" s="785" t="str">
        <f>IF(基本情報入力シート!X777="","",基本情報入力シート!X777)</f>
        <v/>
      </c>
      <c r="N738" s="797" t="str">
        <f>IF(基本情報入力シート!Y777="","",基本情報入力シート!Y777)</f>
        <v/>
      </c>
      <c r="O738" s="931"/>
      <c r="P738" s="937"/>
      <c r="Q738" s="941"/>
      <c r="R738" s="948" t="str">
        <f>IFERROR(IF(OR('別紙様式3-2（４・５月）'!R740="",'別紙様式3-2（４・５月）'!Z740="ベア加算"),"",P738*VLOOKUP(N738,'【参考】数式用'!$AD$2:$AH$27,MATCH(O738,'【参考】数式用'!$K$4:$N$4,0)+1,0)),"")</f>
        <v/>
      </c>
      <c r="S738" s="951"/>
      <c r="T738" s="955"/>
      <c r="U738" s="960"/>
      <c r="V738" s="965" t="str">
        <f>IFERROR(IF(AND('別紙様式3-2（４・５月）'!O740="",O738&lt;&gt;""),P738,P738*VLOOKUP(AF738,'【参考】数式用4'!$DC$3:$DZ$106,MATCH(N738,'【参考】数式用4'!$DC$2:$DZ$2,0))),"")</f>
        <v/>
      </c>
      <c r="W738" s="972"/>
      <c r="X738" s="937"/>
      <c r="Y738" s="948" t="str">
        <f>IFERROR(IF(OR('別紙様式3-2（４・５月）'!R740="",'別紙様式3-2（４・５月）'!Z740="ベア加算"),"",X738*VLOOKUP(N738,'【参考】数式用'!$AD$2:$AH$27,MATCH(W738,'【参考】数式用'!$K$4:$N$4,0)+1,0)),"")</f>
        <v/>
      </c>
      <c r="Z738" s="948"/>
      <c r="AA738" s="951"/>
      <c r="AB738" s="955"/>
      <c r="AC738" s="996" t="str">
        <f>IFERROR(IF(AND('別紙様式3-2（４・５月）'!O740="",W738&lt;&gt;"",W738&lt;&gt;"―"),X738,X738*VLOOKUP(AG738,'【参考】数式用4'!$DC$3:$DZ$106,MATCH(N738,'【参考】数式用4'!$DC$2:$DZ$2,0))),"")</f>
        <v/>
      </c>
      <c r="AD738" s="998" t="str">
        <f t="shared" si="22"/>
        <v/>
      </c>
      <c r="AE738" s="884" t="str">
        <f t="shared" si="23"/>
        <v/>
      </c>
      <c r="AF738" s="999" t="str">
        <f>IF(O738="","",'別紙様式3-2（４・５月）'!O740&amp;'別紙様式3-2（４・５月）'!P740&amp;'別紙様式3-2（４・５月）'!Q740&amp;"から"&amp;O738)</f>
        <v/>
      </c>
      <c r="AG738" s="999" t="str">
        <f>IF(OR(W738="",W738="―"),"",'別紙様式3-2（４・５月）'!O740&amp;'別紙様式3-2（４・５月）'!P740&amp;'別紙様式3-2（４・５月）'!Q740&amp;"から"&amp;W738)</f>
        <v/>
      </c>
    </row>
    <row r="739" spans="1:33" ht="24.9" customHeight="1">
      <c r="A739" s="894">
        <v>726</v>
      </c>
      <c r="B739" s="742" t="str">
        <f>IF(基本情報入力シート!C778="","",基本情報入力シート!C778)</f>
        <v/>
      </c>
      <c r="C739" s="750"/>
      <c r="D739" s="750"/>
      <c r="E739" s="750"/>
      <c r="F739" s="750"/>
      <c r="G739" s="750"/>
      <c r="H739" s="750"/>
      <c r="I739" s="761"/>
      <c r="J739" s="768" t="str">
        <f>IF(基本情報入力シート!M778="","",基本情報入力シート!M778)</f>
        <v/>
      </c>
      <c r="K739" s="768" t="str">
        <f>IF(基本情報入力シート!R778="","",基本情報入力シート!R778)</f>
        <v/>
      </c>
      <c r="L739" s="768" t="str">
        <f>IF(基本情報入力シート!W778="","",基本情報入力シート!W778)</f>
        <v/>
      </c>
      <c r="M739" s="785" t="str">
        <f>IF(基本情報入力シート!X778="","",基本情報入力シート!X778)</f>
        <v/>
      </c>
      <c r="N739" s="797" t="str">
        <f>IF(基本情報入力シート!Y778="","",基本情報入力シート!Y778)</f>
        <v/>
      </c>
      <c r="O739" s="931"/>
      <c r="P739" s="937"/>
      <c r="Q739" s="941"/>
      <c r="R739" s="948" t="str">
        <f>IFERROR(IF(OR('別紙様式3-2（４・５月）'!R741="",'別紙様式3-2（４・５月）'!Z741="ベア加算"),"",P739*VLOOKUP(N739,'【参考】数式用'!$AD$2:$AH$27,MATCH(O739,'【参考】数式用'!$K$4:$N$4,0)+1,0)),"")</f>
        <v/>
      </c>
      <c r="S739" s="951"/>
      <c r="T739" s="955"/>
      <c r="U739" s="960"/>
      <c r="V739" s="965" t="str">
        <f>IFERROR(IF(AND('別紙様式3-2（４・５月）'!O741="",O739&lt;&gt;""),P739,P739*VLOOKUP(AF739,'【参考】数式用4'!$DC$3:$DZ$106,MATCH(N739,'【参考】数式用4'!$DC$2:$DZ$2,0))),"")</f>
        <v/>
      </c>
      <c r="W739" s="972"/>
      <c r="X739" s="937"/>
      <c r="Y739" s="948" t="str">
        <f>IFERROR(IF(OR('別紙様式3-2（４・５月）'!R741="",'別紙様式3-2（４・５月）'!Z741="ベア加算"),"",X739*VLOOKUP(N739,'【参考】数式用'!$AD$2:$AH$27,MATCH(W739,'【参考】数式用'!$K$4:$N$4,0)+1,0)),"")</f>
        <v/>
      </c>
      <c r="Z739" s="948"/>
      <c r="AA739" s="951"/>
      <c r="AB739" s="955"/>
      <c r="AC739" s="996" t="str">
        <f>IFERROR(IF(AND('別紙様式3-2（４・５月）'!O741="",W739&lt;&gt;"",W739&lt;&gt;"―"),X739,X739*VLOOKUP(AG739,'【参考】数式用4'!$DC$3:$DZ$106,MATCH(N739,'【参考】数式用4'!$DC$2:$DZ$2,0))),"")</f>
        <v/>
      </c>
      <c r="AD739" s="998" t="str">
        <f t="shared" si="22"/>
        <v/>
      </c>
      <c r="AE739" s="884" t="str">
        <f t="shared" si="23"/>
        <v/>
      </c>
      <c r="AF739" s="999" t="str">
        <f>IF(O739="","",'別紙様式3-2（４・５月）'!O741&amp;'別紙様式3-2（４・５月）'!P741&amp;'別紙様式3-2（４・５月）'!Q741&amp;"から"&amp;O739)</f>
        <v/>
      </c>
      <c r="AG739" s="999" t="str">
        <f>IF(OR(W739="",W739="―"),"",'別紙様式3-2（４・５月）'!O741&amp;'別紙様式3-2（４・５月）'!P741&amp;'別紙様式3-2（４・５月）'!Q741&amp;"から"&amp;W739)</f>
        <v/>
      </c>
    </row>
    <row r="740" spans="1:33" ht="24.9" customHeight="1">
      <c r="A740" s="894">
        <v>727</v>
      </c>
      <c r="B740" s="742" t="str">
        <f>IF(基本情報入力シート!C779="","",基本情報入力シート!C779)</f>
        <v/>
      </c>
      <c r="C740" s="750"/>
      <c r="D740" s="750"/>
      <c r="E740" s="750"/>
      <c r="F740" s="750"/>
      <c r="G740" s="750"/>
      <c r="H740" s="750"/>
      <c r="I740" s="761"/>
      <c r="J740" s="768" t="str">
        <f>IF(基本情報入力シート!M779="","",基本情報入力シート!M779)</f>
        <v/>
      </c>
      <c r="K740" s="768" t="str">
        <f>IF(基本情報入力シート!R779="","",基本情報入力シート!R779)</f>
        <v/>
      </c>
      <c r="L740" s="768" t="str">
        <f>IF(基本情報入力シート!W779="","",基本情報入力シート!W779)</f>
        <v/>
      </c>
      <c r="M740" s="785" t="str">
        <f>IF(基本情報入力シート!X779="","",基本情報入力シート!X779)</f>
        <v/>
      </c>
      <c r="N740" s="797" t="str">
        <f>IF(基本情報入力シート!Y779="","",基本情報入力シート!Y779)</f>
        <v/>
      </c>
      <c r="O740" s="931"/>
      <c r="P740" s="937"/>
      <c r="Q740" s="941"/>
      <c r="R740" s="948" t="str">
        <f>IFERROR(IF(OR('別紙様式3-2（４・５月）'!R742="",'別紙様式3-2（４・５月）'!Z742="ベア加算"),"",P740*VLOOKUP(N740,'【参考】数式用'!$AD$2:$AH$27,MATCH(O740,'【参考】数式用'!$K$4:$N$4,0)+1,0)),"")</f>
        <v/>
      </c>
      <c r="S740" s="951"/>
      <c r="T740" s="955"/>
      <c r="U740" s="960"/>
      <c r="V740" s="965" t="str">
        <f>IFERROR(IF(AND('別紙様式3-2（４・５月）'!O742="",O740&lt;&gt;""),P740,P740*VLOOKUP(AF740,'【参考】数式用4'!$DC$3:$DZ$106,MATCH(N740,'【参考】数式用4'!$DC$2:$DZ$2,0))),"")</f>
        <v/>
      </c>
      <c r="W740" s="972"/>
      <c r="X740" s="937"/>
      <c r="Y740" s="948" t="str">
        <f>IFERROR(IF(OR('別紙様式3-2（４・５月）'!R742="",'別紙様式3-2（４・５月）'!Z742="ベア加算"),"",X740*VLOOKUP(N740,'【参考】数式用'!$AD$2:$AH$27,MATCH(W740,'【参考】数式用'!$K$4:$N$4,0)+1,0)),"")</f>
        <v/>
      </c>
      <c r="Z740" s="948"/>
      <c r="AA740" s="951"/>
      <c r="AB740" s="955"/>
      <c r="AC740" s="996" t="str">
        <f>IFERROR(IF(AND('別紙様式3-2（４・５月）'!O742="",W740&lt;&gt;"",W740&lt;&gt;"―"),X740,X740*VLOOKUP(AG740,'【参考】数式用4'!$DC$3:$DZ$106,MATCH(N740,'【参考】数式用4'!$DC$2:$DZ$2,0))),"")</f>
        <v/>
      </c>
      <c r="AD740" s="998" t="str">
        <f t="shared" si="22"/>
        <v/>
      </c>
      <c r="AE740" s="884" t="str">
        <f t="shared" si="23"/>
        <v/>
      </c>
      <c r="AF740" s="999" t="str">
        <f>IF(O740="","",'別紙様式3-2（４・５月）'!O742&amp;'別紙様式3-2（４・５月）'!P742&amp;'別紙様式3-2（４・５月）'!Q742&amp;"から"&amp;O740)</f>
        <v/>
      </c>
      <c r="AG740" s="999" t="str">
        <f>IF(OR(W740="",W740="―"),"",'別紙様式3-2（４・５月）'!O742&amp;'別紙様式3-2（４・５月）'!P742&amp;'別紙様式3-2（４・５月）'!Q742&amp;"から"&amp;W740)</f>
        <v/>
      </c>
    </row>
    <row r="741" spans="1:33" ht="24.9" customHeight="1">
      <c r="A741" s="894">
        <v>728</v>
      </c>
      <c r="B741" s="742" t="str">
        <f>IF(基本情報入力シート!C780="","",基本情報入力シート!C780)</f>
        <v/>
      </c>
      <c r="C741" s="750"/>
      <c r="D741" s="750"/>
      <c r="E741" s="750"/>
      <c r="F741" s="750"/>
      <c r="G741" s="750"/>
      <c r="H741" s="750"/>
      <c r="I741" s="761"/>
      <c r="J741" s="768" t="str">
        <f>IF(基本情報入力シート!M780="","",基本情報入力シート!M780)</f>
        <v/>
      </c>
      <c r="K741" s="768" t="str">
        <f>IF(基本情報入力シート!R780="","",基本情報入力シート!R780)</f>
        <v/>
      </c>
      <c r="L741" s="768" t="str">
        <f>IF(基本情報入力シート!W780="","",基本情報入力シート!W780)</f>
        <v/>
      </c>
      <c r="M741" s="785" t="str">
        <f>IF(基本情報入力シート!X780="","",基本情報入力シート!X780)</f>
        <v/>
      </c>
      <c r="N741" s="797" t="str">
        <f>IF(基本情報入力シート!Y780="","",基本情報入力シート!Y780)</f>
        <v/>
      </c>
      <c r="O741" s="931"/>
      <c r="P741" s="937"/>
      <c r="Q741" s="941"/>
      <c r="R741" s="948" t="str">
        <f>IFERROR(IF(OR('別紙様式3-2（４・５月）'!R743="",'別紙様式3-2（４・５月）'!Z743="ベア加算"),"",P741*VLOOKUP(N741,'【参考】数式用'!$AD$2:$AH$27,MATCH(O741,'【参考】数式用'!$K$4:$N$4,0)+1,0)),"")</f>
        <v/>
      </c>
      <c r="S741" s="951"/>
      <c r="T741" s="955"/>
      <c r="U741" s="960"/>
      <c r="V741" s="965" t="str">
        <f>IFERROR(IF(AND('別紙様式3-2（４・５月）'!O743="",O741&lt;&gt;""),P741,P741*VLOOKUP(AF741,'【参考】数式用4'!$DC$3:$DZ$106,MATCH(N741,'【参考】数式用4'!$DC$2:$DZ$2,0))),"")</f>
        <v/>
      </c>
      <c r="W741" s="972"/>
      <c r="X741" s="937"/>
      <c r="Y741" s="948" t="str">
        <f>IFERROR(IF(OR('別紙様式3-2（４・５月）'!R743="",'別紙様式3-2（４・５月）'!Z743="ベア加算"),"",X741*VLOOKUP(N741,'【参考】数式用'!$AD$2:$AH$27,MATCH(W741,'【参考】数式用'!$K$4:$N$4,0)+1,0)),"")</f>
        <v/>
      </c>
      <c r="Z741" s="948"/>
      <c r="AA741" s="951"/>
      <c r="AB741" s="955"/>
      <c r="AC741" s="996" t="str">
        <f>IFERROR(IF(AND('別紙様式3-2（４・５月）'!O743="",W741&lt;&gt;"",W741&lt;&gt;"―"),X741,X741*VLOOKUP(AG741,'【参考】数式用4'!$DC$3:$DZ$106,MATCH(N741,'【参考】数式用4'!$DC$2:$DZ$2,0))),"")</f>
        <v/>
      </c>
      <c r="AD741" s="998" t="str">
        <f t="shared" si="22"/>
        <v/>
      </c>
      <c r="AE741" s="884" t="str">
        <f t="shared" si="23"/>
        <v/>
      </c>
      <c r="AF741" s="999" t="str">
        <f>IF(O741="","",'別紙様式3-2（４・５月）'!O743&amp;'別紙様式3-2（４・５月）'!P743&amp;'別紙様式3-2（４・５月）'!Q743&amp;"から"&amp;O741)</f>
        <v/>
      </c>
      <c r="AG741" s="999" t="str">
        <f>IF(OR(W741="",W741="―"),"",'別紙様式3-2（４・５月）'!O743&amp;'別紙様式3-2（４・５月）'!P743&amp;'別紙様式3-2（４・５月）'!Q743&amp;"から"&amp;W741)</f>
        <v/>
      </c>
    </row>
    <row r="742" spans="1:33" ht="24.9" customHeight="1">
      <c r="A742" s="894">
        <v>729</v>
      </c>
      <c r="B742" s="742" t="str">
        <f>IF(基本情報入力シート!C781="","",基本情報入力シート!C781)</f>
        <v/>
      </c>
      <c r="C742" s="750"/>
      <c r="D742" s="750"/>
      <c r="E742" s="750"/>
      <c r="F742" s="750"/>
      <c r="G742" s="750"/>
      <c r="H742" s="750"/>
      <c r="I742" s="761"/>
      <c r="J742" s="768" t="str">
        <f>IF(基本情報入力シート!M781="","",基本情報入力シート!M781)</f>
        <v/>
      </c>
      <c r="K742" s="768" t="str">
        <f>IF(基本情報入力シート!R781="","",基本情報入力シート!R781)</f>
        <v/>
      </c>
      <c r="L742" s="768" t="str">
        <f>IF(基本情報入力シート!W781="","",基本情報入力シート!W781)</f>
        <v/>
      </c>
      <c r="M742" s="785" t="str">
        <f>IF(基本情報入力シート!X781="","",基本情報入力シート!X781)</f>
        <v/>
      </c>
      <c r="N742" s="797" t="str">
        <f>IF(基本情報入力シート!Y781="","",基本情報入力シート!Y781)</f>
        <v/>
      </c>
      <c r="O742" s="931"/>
      <c r="P742" s="937"/>
      <c r="Q742" s="941"/>
      <c r="R742" s="948" t="str">
        <f>IFERROR(IF(OR('別紙様式3-2（４・５月）'!R744="",'別紙様式3-2（４・５月）'!Z744="ベア加算"),"",P742*VLOOKUP(N742,'【参考】数式用'!$AD$2:$AH$27,MATCH(O742,'【参考】数式用'!$K$4:$N$4,0)+1,0)),"")</f>
        <v/>
      </c>
      <c r="S742" s="951"/>
      <c r="T742" s="955"/>
      <c r="U742" s="960"/>
      <c r="V742" s="965" t="str">
        <f>IFERROR(IF(AND('別紙様式3-2（４・５月）'!O744="",O742&lt;&gt;""),P742,P742*VLOOKUP(AF742,'【参考】数式用4'!$DC$3:$DZ$106,MATCH(N742,'【参考】数式用4'!$DC$2:$DZ$2,0))),"")</f>
        <v/>
      </c>
      <c r="W742" s="972"/>
      <c r="X742" s="937"/>
      <c r="Y742" s="948" t="str">
        <f>IFERROR(IF(OR('別紙様式3-2（４・５月）'!R744="",'別紙様式3-2（４・５月）'!Z744="ベア加算"),"",X742*VLOOKUP(N742,'【参考】数式用'!$AD$2:$AH$27,MATCH(W742,'【参考】数式用'!$K$4:$N$4,0)+1,0)),"")</f>
        <v/>
      </c>
      <c r="Z742" s="948"/>
      <c r="AA742" s="951"/>
      <c r="AB742" s="955"/>
      <c r="AC742" s="996" t="str">
        <f>IFERROR(IF(AND('別紙様式3-2（４・５月）'!O744="",W742&lt;&gt;"",W742&lt;&gt;"―"),X742,X742*VLOOKUP(AG742,'【参考】数式用4'!$DC$3:$DZ$106,MATCH(N742,'【参考】数式用4'!$DC$2:$DZ$2,0))),"")</f>
        <v/>
      </c>
      <c r="AD742" s="998" t="str">
        <f t="shared" si="22"/>
        <v/>
      </c>
      <c r="AE742" s="884" t="str">
        <f t="shared" si="23"/>
        <v/>
      </c>
      <c r="AF742" s="999" t="str">
        <f>IF(O742="","",'別紙様式3-2（４・５月）'!O744&amp;'別紙様式3-2（４・５月）'!P744&amp;'別紙様式3-2（４・５月）'!Q744&amp;"から"&amp;O742)</f>
        <v/>
      </c>
      <c r="AG742" s="999" t="str">
        <f>IF(OR(W742="",W742="―"),"",'別紙様式3-2（４・５月）'!O744&amp;'別紙様式3-2（４・５月）'!P744&amp;'別紙様式3-2（４・５月）'!Q744&amp;"から"&amp;W742)</f>
        <v/>
      </c>
    </row>
    <row r="743" spans="1:33" ht="24.9" customHeight="1">
      <c r="A743" s="894">
        <v>730</v>
      </c>
      <c r="B743" s="742" t="str">
        <f>IF(基本情報入力シート!C782="","",基本情報入力シート!C782)</f>
        <v/>
      </c>
      <c r="C743" s="750"/>
      <c r="D743" s="750"/>
      <c r="E743" s="750"/>
      <c r="F743" s="750"/>
      <c r="G743" s="750"/>
      <c r="H743" s="750"/>
      <c r="I743" s="761"/>
      <c r="J743" s="768" t="str">
        <f>IF(基本情報入力シート!M782="","",基本情報入力シート!M782)</f>
        <v/>
      </c>
      <c r="K743" s="768" t="str">
        <f>IF(基本情報入力シート!R782="","",基本情報入力シート!R782)</f>
        <v/>
      </c>
      <c r="L743" s="768" t="str">
        <f>IF(基本情報入力シート!W782="","",基本情報入力シート!W782)</f>
        <v/>
      </c>
      <c r="M743" s="785" t="str">
        <f>IF(基本情報入力シート!X782="","",基本情報入力シート!X782)</f>
        <v/>
      </c>
      <c r="N743" s="797" t="str">
        <f>IF(基本情報入力シート!Y782="","",基本情報入力シート!Y782)</f>
        <v/>
      </c>
      <c r="O743" s="931"/>
      <c r="P743" s="937"/>
      <c r="Q743" s="941"/>
      <c r="R743" s="948" t="str">
        <f>IFERROR(IF(OR('別紙様式3-2（４・５月）'!R745="",'別紙様式3-2（４・５月）'!Z745="ベア加算"),"",P743*VLOOKUP(N743,'【参考】数式用'!$AD$2:$AH$27,MATCH(O743,'【参考】数式用'!$K$4:$N$4,0)+1,0)),"")</f>
        <v/>
      </c>
      <c r="S743" s="951"/>
      <c r="T743" s="955"/>
      <c r="U743" s="960"/>
      <c r="V743" s="965" t="str">
        <f>IFERROR(IF(AND('別紙様式3-2（４・５月）'!O745="",O743&lt;&gt;""),P743,P743*VLOOKUP(AF743,'【参考】数式用4'!$DC$3:$DZ$106,MATCH(N743,'【参考】数式用4'!$DC$2:$DZ$2,0))),"")</f>
        <v/>
      </c>
      <c r="W743" s="972"/>
      <c r="X743" s="937"/>
      <c r="Y743" s="948" t="str">
        <f>IFERROR(IF(OR('別紙様式3-2（４・５月）'!R745="",'別紙様式3-2（４・５月）'!Z745="ベア加算"),"",X743*VLOOKUP(N743,'【参考】数式用'!$AD$2:$AH$27,MATCH(W743,'【参考】数式用'!$K$4:$N$4,0)+1,0)),"")</f>
        <v/>
      </c>
      <c r="Z743" s="948"/>
      <c r="AA743" s="951"/>
      <c r="AB743" s="955"/>
      <c r="AC743" s="996" t="str">
        <f>IFERROR(IF(AND('別紙様式3-2（４・５月）'!O745="",W743&lt;&gt;"",W743&lt;&gt;"―"),X743,X743*VLOOKUP(AG743,'【参考】数式用4'!$DC$3:$DZ$106,MATCH(N743,'【参考】数式用4'!$DC$2:$DZ$2,0))),"")</f>
        <v/>
      </c>
      <c r="AD743" s="998" t="str">
        <f t="shared" si="22"/>
        <v/>
      </c>
      <c r="AE743" s="884" t="str">
        <f t="shared" si="23"/>
        <v/>
      </c>
      <c r="AF743" s="999" t="str">
        <f>IF(O743="","",'別紙様式3-2（４・５月）'!O745&amp;'別紙様式3-2（４・５月）'!P745&amp;'別紙様式3-2（４・５月）'!Q745&amp;"から"&amp;O743)</f>
        <v/>
      </c>
      <c r="AG743" s="999" t="str">
        <f>IF(OR(W743="",W743="―"),"",'別紙様式3-2（４・５月）'!O745&amp;'別紙様式3-2（４・５月）'!P745&amp;'別紙様式3-2（４・５月）'!Q745&amp;"から"&amp;W743)</f>
        <v/>
      </c>
    </row>
    <row r="744" spans="1:33" ht="24.9" customHeight="1">
      <c r="A744" s="894">
        <v>731</v>
      </c>
      <c r="B744" s="742" t="str">
        <f>IF(基本情報入力シート!C783="","",基本情報入力シート!C783)</f>
        <v/>
      </c>
      <c r="C744" s="750"/>
      <c r="D744" s="750"/>
      <c r="E744" s="750"/>
      <c r="F744" s="750"/>
      <c r="G744" s="750"/>
      <c r="H744" s="750"/>
      <c r="I744" s="761"/>
      <c r="J744" s="768" t="str">
        <f>IF(基本情報入力シート!M783="","",基本情報入力シート!M783)</f>
        <v/>
      </c>
      <c r="K744" s="768" t="str">
        <f>IF(基本情報入力シート!R783="","",基本情報入力シート!R783)</f>
        <v/>
      </c>
      <c r="L744" s="768" t="str">
        <f>IF(基本情報入力シート!W783="","",基本情報入力シート!W783)</f>
        <v/>
      </c>
      <c r="M744" s="785" t="str">
        <f>IF(基本情報入力シート!X783="","",基本情報入力シート!X783)</f>
        <v/>
      </c>
      <c r="N744" s="797" t="str">
        <f>IF(基本情報入力シート!Y783="","",基本情報入力シート!Y783)</f>
        <v/>
      </c>
      <c r="O744" s="931"/>
      <c r="P744" s="937"/>
      <c r="Q744" s="941"/>
      <c r="R744" s="948" t="str">
        <f>IFERROR(IF(OR('別紙様式3-2（４・５月）'!R746="",'別紙様式3-2（４・５月）'!Z746="ベア加算"),"",P744*VLOOKUP(N744,'【参考】数式用'!$AD$2:$AH$27,MATCH(O744,'【参考】数式用'!$K$4:$N$4,0)+1,0)),"")</f>
        <v/>
      </c>
      <c r="S744" s="951"/>
      <c r="T744" s="955"/>
      <c r="U744" s="960"/>
      <c r="V744" s="965" t="str">
        <f>IFERROR(IF(AND('別紙様式3-2（４・５月）'!O746="",O744&lt;&gt;""),P744,P744*VLOOKUP(AF744,'【参考】数式用4'!$DC$3:$DZ$106,MATCH(N744,'【参考】数式用4'!$DC$2:$DZ$2,0))),"")</f>
        <v/>
      </c>
      <c r="W744" s="972"/>
      <c r="X744" s="937"/>
      <c r="Y744" s="948" t="str">
        <f>IFERROR(IF(OR('別紙様式3-2（４・５月）'!R746="",'別紙様式3-2（４・５月）'!Z746="ベア加算"),"",X744*VLOOKUP(N744,'【参考】数式用'!$AD$2:$AH$27,MATCH(W744,'【参考】数式用'!$K$4:$N$4,0)+1,0)),"")</f>
        <v/>
      </c>
      <c r="Z744" s="948"/>
      <c r="AA744" s="951"/>
      <c r="AB744" s="955"/>
      <c r="AC744" s="996" t="str">
        <f>IFERROR(IF(AND('別紙様式3-2（４・５月）'!O746="",W744&lt;&gt;"",W744&lt;&gt;"―"),X744,X744*VLOOKUP(AG744,'【参考】数式用4'!$DC$3:$DZ$106,MATCH(N744,'【参考】数式用4'!$DC$2:$DZ$2,0))),"")</f>
        <v/>
      </c>
      <c r="AD744" s="998" t="str">
        <f t="shared" si="22"/>
        <v/>
      </c>
      <c r="AE744" s="884" t="str">
        <f t="shared" si="23"/>
        <v/>
      </c>
      <c r="AF744" s="999" t="str">
        <f>IF(O744="","",'別紙様式3-2（４・５月）'!O746&amp;'別紙様式3-2（４・５月）'!P746&amp;'別紙様式3-2（４・５月）'!Q746&amp;"から"&amp;O744)</f>
        <v/>
      </c>
      <c r="AG744" s="999" t="str">
        <f>IF(OR(W744="",W744="―"),"",'別紙様式3-2（４・５月）'!O746&amp;'別紙様式3-2（４・５月）'!P746&amp;'別紙様式3-2（４・５月）'!Q746&amp;"から"&amp;W744)</f>
        <v/>
      </c>
    </row>
    <row r="745" spans="1:33" ht="24.9" customHeight="1">
      <c r="A745" s="894">
        <v>732</v>
      </c>
      <c r="B745" s="742" t="str">
        <f>IF(基本情報入力シート!C784="","",基本情報入力シート!C784)</f>
        <v/>
      </c>
      <c r="C745" s="750"/>
      <c r="D745" s="750"/>
      <c r="E745" s="750"/>
      <c r="F745" s="750"/>
      <c r="G745" s="750"/>
      <c r="H745" s="750"/>
      <c r="I745" s="761"/>
      <c r="J745" s="768" t="str">
        <f>IF(基本情報入力シート!M784="","",基本情報入力シート!M784)</f>
        <v/>
      </c>
      <c r="K745" s="768" t="str">
        <f>IF(基本情報入力シート!R784="","",基本情報入力シート!R784)</f>
        <v/>
      </c>
      <c r="L745" s="768" t="str">
        <f>IF(基本情報入力シート!W784="","",基本情報入力シート!W784)</f>
        <v/>
      </c>
      <c r="M745" s="785" t="str">
        <f>IF(基本情報入力シート!X784="","",基本情報入力シート!X784)</f>
        <v/>
      </c>
      <c r="N745" s="797" t="str">
        <f>IF(基本情報入力シート!Y784="","",基本情報入力シート!Y784)</f>
        <v/>
      </c>
      <c r="O745" s="931"/>
      <c r="P745" s="937"/>
      <c r="Q745" s="941"/>
      <c r="R745" s="948" t="str">
        <f>IFERROR(IF(OR('別紙様式3-2（４・５月）'!R747="",'別紙様式3-2（４・５月）'!Z747="ベア加算"),"",P745*VLOOKUP(N745,'【参考】数式用'!$AD$2:$AH$27,MATCH(O745,'【参考】数式用'!$K$4:$N$4,0)+1,0)),"")</f>
        <v/>
      </c>
      <c r="S745" s="951"/>
      <c r="T745" s="955"/>
      <c r="U745" s="960"/>
      <c r="V745" s="965" t="str">
        <f>IFERROR(IF(AND('別紙様式3-2（４・５月）'!O747="",O745&lt;&gt;""),P745,P745*VLOOKUP(AF745,'【参考】数式用4'!$DC$3:$DZ$106,MATCH(N745,'【参考】数式用4'!$DC$2:$DZ$2,0))),"")</f>
        <v/>
      </c>
      <c r="W745" s="972"/>
      <c r="X745" s="937"/>
      <c r="Y745" s="948" t="str">
        <f>IFERROR(IF(OR('別紙様式3-2（４・５月）'!R747="",'別紙様式3-2（４・５月）'!Z747="ベア加算"),"",X745*VLOOKUP(N745,'【参考】数式用'!$AD$2:$AH$27,MATCH(W745,'【参考】数式用'!$K$4:$N$4,0)+1,0)),"")</f>
        <v/>
      </c>
      <c r="Z745" s="948"/>
      <c r="AA745" s="951"/>
      <c r="AB745" s="955"/>
      <c r="AC745" s="996" t="str">
        <f>IFERROR(IF(AND('別紙様式3-2（４・５月）'!O747="",W745&lt;&gt;"",W745&lt;&gt;"―"),X745,X745*VLOOKUP(AG745,'【参考】数式用4'!$DC$3:$DZ$106,MATCH(N745,'【参考】数式用4'!$DC$2:$DZ$2,0))),"")</f>
        <v/>
      </c>
      <c r="AD745" s="998" t="str">
        <f t="shared" si="22"/>
        <v/>
      </c>
      <c r="AE745" s="884" t="str">
        <f t="shared" si="23"/>
        <v/>
      </c>
      <c r="AF745" s="999" t="str">
        <f>IF(O745="","",'別紙様式3-2（４・５月）'!O747&amp;'別紙様式3-2（４・５月）'!P747&amp;'別紙様式3-2（４・５月）'!Q747&amp;"から"&amp;O745)</f>
        <v/>
      </c>
      <c r="AG745" s="999" t="str">
        <f>IF(OR(W745="",W745="―"),"",'別紙様式3-2（４・５月）'!O747&amp;'別紙様式3-2（４・５月）'!P747&amp;'別紙様式3-2（４・５月）'!Q747&amp;"から"&amp;W745)</f>
        <v/>
      </c>
    </row>
    <row r="746" spans="1:33" ht="24.9" customHeight="1">
      <c r="A746" s="894">
        <v>733</v>
      </c>
      <c r="B746" s="742" t="str">
        <f>IF(基本情報入力シート!C785="","",基本情報入力シート!C785)</f>
        <v/>
      </c>
      <c r="C746" s="750"/>
      <c r="D746" s="750"/>
      <c r="E746" s="750"/>
      <c r="F746" s="750"/>
      <c r="G746" s="750"/>
      <c r="H746" s="750"/>
      <c r="I746" s="761"/>
      <c r="J746" s="768" t="str">
        <f>IF(基本情報入力シート!M785="","",基本情報入力シート!M785)</f>
        <v/>
      </c>
      <c r="K746" s="768" t="str">
        <f>IF(基本情報入力シート!R785="","",基本情報入力シート!R785)</f>
        <v/>
      </c>
      <c r="L746" s="768" t="str">
        <f>IF(基本情報入力シート!W785="","",基本情報入力シート!W785)</f>
        <v/>
      </c>
      <c r="M746" s="785" t="str">
        <f>IF(基本情報入力シート!X785="","",基本情報入力シート!X785)</f>
        <v/>
      </c>
      <c r="N746" s="797" t="str">
        <f>IF(基本情報入力シート!Y785="","",基本情報入力シート!Y785)</f>
        <v/>
      </c>
      <c r="O746" s="931"/>
      <c r="P746" s="937"/>
      <c r="Q746" s="941"/>
      <c r="R746" s="948" t="str">
        <f>IFERROR(IF(OR('別紙様式3-2（４・５月）'!R748="",'別紙様式3-2（４・５月）'!Z748="ベア加算"),"",P746*VLOOKUP(N746,'【参考】数式用'!$AD$2:$AH$27,MATCH(O746,'【参考】数式用'!$K$4:$N$4,0)+1,0)),"")</f>
        <v/>
      </c>
      <c r="S746" s="951"/>
      <c r="T746" s="955"/>
      <c r="U746" s="960"/>
      <c r="V746" s="965" t="str">
        <f>IFERROR(IF(AND('別紙様式3-2（４・５月）'!O748="",O746&lt;&gt;""),P746,P746*VLOOKUP(AF746,'【参考】数式用4'!$DC$3:$DZ$106,MATCH(N746,'【参考】数式用4'!$DC$2:$DZ$2,0))),"")</f>
        <v/>
      </c>
      <c r="W746" s="972"/>
      <c r="X746" s="937"/>
      <c r="Y746" s="948" t="str">
        <f>IFERROR(IF(OR('別紙様式3-2（４・５月）'!R748="",'別紙様式3-2（４・５月）'!Z748="ベア加算"),"",X746*VLOOKUP(N746,'【参考】数式用'!$AD$2:$AH$27,MATCH(W746,'【参考】数式用'!$K$4:$N$4,0)+1,0)),"")</f>
        <v/>
      </c>
      <c r="Z746" s="948"/>
      <c r="AA746" s="951"/>
      <c r="AB746" s="955"/>
      <c r="AC746" s="996" t="str">
        <f>IFERROR(IF(AND('別紙様式3-2（４・５月）'!O748="",W746&lt;&gt;"",W746&lt;&gt;"―"),X746,X746*VLOOKUP(AG746,'【参考】数式用4'!$DC$3:$DZ$106,MATCH(N746,'【参考】数式用4'!$DC$2:$DZ$2,0))),"")</f>
        <v/>
      </c>
      <c r="AD746" s="998" t="str">
        <f t="shared" si="22"/>
        <v/>
      </c>
      <c r="AE746" s="884" t="str">
        <f t="shared" si="23"/>
        <v/>
      </c>
      <c r="AF746" s="999" t="str">
        <f>IF(O746="","",'別紙様式3-2（４・５月）'!O748&amp;'別紙様式3-2（４・５月）'!P748&amp;'別紙様式3-2（４・５月）'!Q748&amp;"から"&amp;O746)</f>
        <v/>
      </c>
      <c r="AG746" s="999" t="str">
        <f>IF(OR(W746="",W746="―"),"",'別紙様式3-2（４・５月）'!O748&amp;'別紙様式3-2（４・５月）'!P748&amp;'別紙様式3-2（４・５月）'!Q748&amp;"から"&amp;W746)</f>
        <v/>
      </c>
    </row>
    <row r="747" spans="1:33" ht="24.9" customHeight="1">
      <c r="A747" s="894">
        <v>734</v>
      </c>
      <c r="B747" s="742" t="str">
        <f>IF(基本情報入力シート!C786="","",基本情報入力シート!C786)</f>
        <v/>
      </c>
      <c r="C747" s="750"/>
      <c r="D747" s="750"/>
      <c r="E747" s="750"/>
      <c r="F747" s="750"/>
      <c r="G747" s="750"/>
      <c r="H747" s="750"/>
      <c r="I747" s="761"/>
      <c r="J747" s="768" t="str">
        <f>IF(基本情報入力シート!M786="","",基本情報入力シート!M786)</f>
        <v/>
      </c>
      <c r="K747" s="768" t="str">
        <f>IF(基本情報入力シート!R786="","",基本情報入力シート!R786)</f>
        <v/>
      </c>
      <c r="L747" s="768" t="str">
        <f>IF(基本情報入力シート!W786="","",基本情報入力シート!W786)</f>
        <v/>
      </c>
      <c r="M747" s="785" t="str">
        <f>IF(基本情報入力シート!X786="","",基本情報入力シート!X786)</f>
        <v/>
      </c>
      <c r="N747" s="797" t="str">
        <f>IF(基本情報入力シート!Y786="","",基本情報入力シート!Y786)</f>
        <v/>
      </c>
      <c r="O747" s="931"/>
      <c r="P747" s="937"/>
      <c r="Q747" s="941"/>
      <c r="R747" s="948" t="str">
        <f>IFERROR(IF(OR('別紙様式3-2（４・５月）'!R749="",'別紙様式3-2（４・５月）'!Z749="ベア加算"),"",P747*VLOOKUP(N747,'【参考】数式用'!$AD$2:$AH$27,MATCH(O747,'【参考】数式用'!$K$4:$N$4,0)+1,0)),"")</f>
        <v/>
      </c>
      <c r="S747" s="951"/>
      <c r="T747" s="955"/>
      <c r="U747" s="960"/>
      <c r="V747" s="965" t="str">
        <f>IFERROR(IF(AND('別紙様式3-2（４・５月）'!O749="",O747&lt;&gt;""),P747,P747*VLOOKUP(AF747,'【参考】数式用4'!$DC$3:$DZ$106,MATCH(N747,'【参考】数式用4'!$DC$2:$DZ$2,0))),"")</f>
        <v/>
      </c>
      <c r="W747" s="972"/>
      <c r="X747" s="937"/>
      <c r="Y747" s="948" t="str">
        <f>IFERROR(IF(OR('別紙様式3-2（４・５月）'!R749="",'別紙様式3-2（４・５月）'!Z749="ベア加算"),"",X747*VLOOKUP(N747,'【参考】数式用'!$AD$2:$AH$27,MATCH(W747,'【参考】数式用'!$K$4:$N$4,0)+1,0)),"")</f>
        <v/>
      </c>
      <c r="Z747" s="948"/>
      <c r="AA747" s="951"/>
      <c r="AB747" s="955"/>
      <c r="AC747" s="996" t="str">
        <f>IFERROR(IF(AND('別紙様式3-2（４・５月）'!O749="",W747&lt;&gt;"",W747&lt;&gt;"―"),X747,X747*VLOOKUP(AG747,'【参考】数式用4'!$DC$3:$DZ$106,MATCH(N747,'【参考】数式用4'!$DC$2:$DZ$2,0))),"")</f>
        <v/>
      </c>
      <c r="AD747" s="998" t="str">
        <f t="shared" si="22"/>
        <v/>
      </c>
      <c r="AE747" s="884" t="str">
        <f t="shared" si="23"/>
        <v/>
      </c>
      <c r="AF747" s="999" t="str">
        <f>IF(O747="","",'別紙様式3-2（４・５月）'!O749&amp;'別紙様式3-2（４・５月）'!P749&amp;'別紙様式3-2（４・５月）'!Q749&amp;"から"&amp;O747)</f>
        <v/>
      </c>
      <c r="AG747" s="999" t="str">
        <f>IF(OR(W747="",W747="―"),"",'別紙様式3-2（４・５月）'!O749&amp;'別紙様式3-2（４・５月）'!P749&amp;'別紙様式3-2（４・５月）'!Q749&amp;"から"&amp;W747)</f>
        <v/>
      </c>
    </row>
    <row r="748" spans="1:33" ht="24.9" customHeight="1">
      <c r="A748" s="894">
        <v>735</v>
      </c>
      <c r="B748" s="742" t="str">
        <f>IF(基本情報入力シート!C787="","",基本情報入力シート!C787)</f>
        <v/>
      </c>
      <c r="C748" s="750"/>
      <c r="D748" s="750"/>
      <c r="E748" s="750"/>
      <c r="F748" s="750"/>
      <c r="G748" s="750"/>
      <c r="H748" s="750"/>
      <c r="I748" s="761"/>
      <c r="J748" s="768" t="str">
        <f>IF(基本情報入力シート!M787="","",基本情報入力シート!M787)</f>
        <v/>
      </c>
      <c r="K748" s="768" t="str">
        <f>IF(基本情報入力シート!R787="","",基本情報入力シート!R787)</f>
        <v/>
      </c>
      <c r="L748" s="768" t="str">
        <f>IF(基本情報入力シート!W787="","",基本情報入力シート!W787)</f>
        <v/>
      </c>
      <c r="M748" s="785" t="str">
        <f>IF(基本情報入力シート!X787="","",基本情報入力シート!X787)</f>
        <v/>
      </c>
      <c r="N748" s="797" t="str">
        <f>IF(基本情報入力シート!Y787="","",基本情報入力シート!Y787)</f>
        <v/>
      </c>
      <c r="O748" s="931"/>
      <c r="P748" s="937"/>
      <c r="Q748" s="941"/>
      <c r="R748" s="948" t="str">
        <f>IFERROR(IF(OR('別紙様式3-2（４・５月）'!R750="",'別紙様式3-2（４・５月）'!Z750="ベア加算"),"",P748*VLOOKUP(N748,'【参考】数式用'!$AD$2:$AH$27,MATCH(O748,'【参考】数式用'!$K$4:$N$4,0)+1,0)),"")</f>
        <v/>
      </c>
      <c r="S748" s="951"/>
      <c r="T748" s="955"/>
      <c r="U748" s="960"/>
      <c r="V748" s="965" t="str">
        <f>IFERROR(IF(AND('別紙様式3-2（４・５月）'!O750="",O748&lt;&gt;""),P748,P748*VLOOKUP(AF748,'【参考】数式用4'!$DC$3:$DZ$106,MATCH(N748,'【参考】数式用4'!$DC$2:$DZ$2,0))),"")</f>
        <v/>
      </c>
      <c r="W748" s="972"/>
      <c r="X748" s="937"/>
      <c r="Y748" s="948" t="str">
        <f>IFERROR(IF(OR('別紙様式3-2（４・５月）'!R750="",'別紙様式3-2（４・５月）'!Z750="ベア加算"),"",X748*VLOOKUP(N748,'【参考】数式用'!$AD$2:$AH$27,MATCH(W748,'【参考】数式用'!$K$4:$N$4,0)+1,0)),"")</f>
        <v/>
      </c>
      <c r="Z748" s="948"/>
      <c r="AA748" s="951"/>
      <c r="AB748" s="955"/>
      <c r="AC748" s="996" t="str">
        <f>IFERROR(IF(AND('別紙様式3-2（４・５月）'!O750="",W748&lt;&gt;"",W748&lt;&gt;"―"),X748,X748*VLOOKUP(AG748,'【参考】数式用4'!$DC$3:$DZ$106,MATCH(N748,'【参考】数式用4'!$DC$2:$DZ$2,0))),"")</f>
        <v/>
      </c>
      <c r="AD748" s="998" t="str">
        <f t="shared" si="22"/>
        <v/>
      </c>
      <c r="AE748" s="884" t="str">
        <f t="shared" si="23"/>
        <v/>
      </c>
      <c r="AF748" s="999" t="str">
        <f>IF(O748="","",'別紙様式3-2（４・５月）'!O750&amp;'別紙様式3-2（４・５月）'!P750&amp;'別紙様式3-2（４・５月）'!Q750&amp;"から"&amp;O748)</f>
        <v/>
      </c>
      <c r="AG748" s="999" t="str">
        <f>IF(OR(W748="",W748="―"),"",'別紙様式3-2（４・５月）'!O750&amp;'別紙様式3-2（４・５月）'!P750&amp;'別紙様式3-2（４・５月）'!Q750&amp;"から"&amp;W748)</f>
        <v/>
      </c>
    </row>
    <row r="749" spans="1:33" ht="24.9" customHeight="1">
      <c r="A749" s="894">
        <v>736</v>
      </c>
      <c r="B749" s="742" t="str">
        <f>IF(基本情報入力シート!C788="","",基本情報入力シート!C788)</f>
        <v/>
      </c>
      <c r="C749" s="750"/>
      <c r="D749" s="750"/>
      <c r="E749" s="750"/>
      <c r="F749" s="750"/>
      <c r="G749" s="750"/>
      <c r="H749" s="750"/>
      <c r="I749" s="761"/>
      <c r="J749" s="768" t="str">
        <f>IF(基本情報入力シート!M788="","",基本情報入力シート!M788)</f>
        <v/>
      </c>
      <c r="K749" s="768" t="str">
        <f>IF(基本情報入力シート!R788="","",基本情報入力シート!R788)</f>
        <v/>
      </c>
      <c r="L749" s="768" t="str">
        <f>IF(基本情報入力シート!W788="","",基本情報入力シート!W788)</f>
        <v/>
      </c>
      <c r="M749" s="785" t="str">
        <f>IF(基本情報入力シート!X788="","",基本情報入力シート!X788)</f>
        <v/>
      </c>
      <c r="N749" s="797" t="str">
        <f>IF(基本情報入力シート!Y788="","",基本情報入力シート!Y788)</f>
        <v/>
      </c>
      <c r="O749" s="931"/>
      <c r="P749" s="937"/>
      <c r="Q749" s="941"/>
      <c r="R749" s="948" t="str">
        <f>IFERROR(IF(OR('別紙様式3-2（４・５月）'!R751="",'別紙様式3-2（４・５月）'!Z751="ベア加算"),"",P749*VLOOKUP(N749,'【参考】数式用'!$AD$2:$AH$27,MATCH(O749,'【参考】数式用'!$K$4:$N$4,0)+1,0)),"")</f>
        <v/>
      </c>
      <c r="S749" s="951"/>
      <c r="T749" s="955"/>
      <c r="U749" s="960"/>
      <c r="V749" s="965" t="str">
        <f>IFERROR(IF(AND('別紙様式3-2（４・５月）'!O751="",O749&lt;&gt;""),P749,P749*VLOOKUP(AF749,'【参考】数式用4'!$DC$3:$DZ$106,MATCH(N749,'【参考】数式用4'!$DC$2:$DZ$2,0))),"")</f>
        <v/>
      </c>
      <c r="W749" s="972"/>
      <c r="X749" s="937"/>
      <c r="Y749" s="948" t="str">
        <f>IFERROR(IF(OR('別紙様式3-2（４・５月）'!R751="",'別紙様式3-2（４・５月）'!Z751="ベア加算"),"",X749*VLOOKUP(N749,'【参考】数式用'!$AD$2:$AH$27,MATCH(W749,'【参考】数式用'!$K$4:$N$4,0)+1,0)),"")</f>
        <v/>
      </c>
      <c r="Z749" s="948"/>
      <c r="AA749" s="951"/>
      <c r="AB749" s="955"/>
      <c r="AC749" s="996" t="str">
        <f>IFERROR(IF(AND('別紙様式3-2（４・５月）'!O751="",W749&lt;&gt;"",W749&lt;&gt;"―"),X749,X749*VLOOKUP(AG749,'【参考】数式用4'!$DC$3:$DZ$106,MATCH(N749,'【参考】数式用4'!$DC$2:$DZ$2,0))),"")</f>
        <v/>
      </c>
      <c r="AD749" s="998" t="str">
        <f t="shared" si="22"/>
        <v/>
      </c>
      <c r="AE749" s="884" t="str">
        <f t="shared" si="23"/>
        <v/>
      </c>
      <c r="AF749" s="999" t="str">
        <f>IF(O749="","",'別紙様式3-2（４・５月）'!O751&amp;'別紙様式3-2（４・５月）'!P751&amp;'別紙様式3-2（４・５月）'!Q751&amp;"から"&amp;O749)</f>
        <v/>
      </c>
      <c r="AG749" s="999" t="str">
        <f>IF(OR(W749="",W749="―"),"",'別紙様式3-2（４・５月）'!O751&amp;'別紙様式3-2（４・５月）'!P751&amp;'別紙様式3-2（４・５月）'!Q751&amp;"から"&amp;W749)</f>
        <v/>
      </c>
    </row>
    <row r="750" spans="1:33" ht="24.9" customHeight="1">
      <c r="A750" s="894">
        <v>737</v>
      </c>
      <c r="B750" s="742" t="str">
        <f>IF(基本情報入力シート!C789="","",基本情報入力シート!C789)</f>
        <v/>
      </c>
      <c r="C750" s="750"/>
      <c r="D750" s="750"/>
      <c r="E750" s="750"/>
      <c r="F750" s="750"/>
      <c r="G750" s="750"/>
      <c r="H750" s="750"/>
      <c r="I750" s="761"/>
      <c r="J750" s="768" t="str">
        <f>IF(基本情報入力シート!M789="","",基本情報入力シート!M789)</f>
        <v/>
      </c>
      <c r="K750" s="768" t="str">
        <f>IF(基本情報入力シート!R789="","",基本情報入力シート!R789)</f>
        <v/>
      </c>
      <c r="L750" s="768" t="str">
        <f>IF(基本情報入力シート!W789="","",基本情報入力シート!W789)</f>
        <v/>
      </c>
      <c r="M750" s="785" t="str">
        <f>IF(基本情報入力シート!X789="","",基本情報入力シート!X789)</f>
        <v/>
      </c>
      <c r="N750" s="797" t="str">
        <f>IF(基本情報入力シート!Y789="","",基本情報入力シート!Y789)</f>
        <v/>
      </c>
      <c r="O750" s="931"/>
      <c r="P750" s="937"/>
      <c r="Q750" s="941"/>
      <c r="R750" s="948" t="str">
        <f>IFERROR(IF(OR('別紙様式3-2（４・５月）'!R752="",'別紙様式3-2（４・５月）'!Z752="ベア加算"),"",P750*VLOOKUP(N750,'【参考】数式用'!$AD$2:$AH$27,MATCH(O750,'【参考】数式用'!$K$4:$N$4,0)+1,0)),"")</f>
        <v/>
      </c>
      <c r="S750" s="951"/>
      <c r="T750" s="955"/>
      <c r="U750" s="960"/>
      <c r="V750" s="965" t="str">
        <f>IFERROR(IF(AND('別紙様式3-2（４・５月）'!O752="",O750&lt;&gt;""),P750,P750*VLOOKUP(AF750,'【参考】数式用4'!$DC$3:$DZ$106,MATCH(N750,'【参考】数式用4'!$DC$2:$DZ$2,0))),"")</f>
        <v/>
      </c>
      <c r="W750" s="972"/>
      <c r="X750" s="937"/>
      <c r="Y750" s="948" t="str">
        <f>IFERROR(IF(OR('別紙様式3-2（４・５月）'!R752="",'別紙様式3-2（４・５月）'!Z752="ベア加算"),"",X750*VLOOKUP(N750,'【参考】数式用'!$AD$2:$AH$27,MATCH(W750,'【参考】数式用'!$K$4:$N$4,0)+1,0)),"")</f>
        <v/>
      </c>
      <c r="Z750" s="948"/>
      <c r="AA750" s="951"/>
      <c r="AB750" s="955"/>
      <c r="AC750" s="996" t="str">
        <f>IFERROR(IF(AND('別紙様式3-2（４・５月）'!O752="",W750&lt;&gt;"",W750&lt;&gt;"―"),X750,X750*VLOOKUP(AG750,'【参考】数式用4'!$DC$3:$DZ$106,MATCH(N750,'【参考】数式用4'!$DC$2:$DZ$2,0))),"")</f>
        <v/>
      </c>
      <c r="AD750" s="998" t="str">
        <f t="shared" si="22"/>
        <v/>
      </c>
      <c r="AE750" s="884" t="str">
        <f t="shared" si="23"/>
        <v/>
      </c>
      <c r="AF750" s="999" t="str">
        <f>IF(O750="","",'別紙様式3-2（４・５月）'!O752&amp;'別紙様式3-2（４・５月）'!P752&amp;'別紙様式3-2（４・５月）'!Q752&amp;"から"&amp;O750)</f>
        <v/>
      </c>
      <c r="AG750" s="999" t="str">
        <f>IF(OR(W750="",W750="―"),"",'別紙様式3-2（４・５月）'!O752&amp;'別紙様式3-2（４・５月）'!P752&amp;'別紙様式3-2（４・５月）'!Q752&amp;"から"&amp;W750)</f>
        <v/>
      </c>
    </row>
    <row r="751" spans="1:33" ht="24.9" customHeight="1">
      <c r="A751" s="894">
        <v>738</v>
      </c>
      <c r="B751" s="742" t="str">
        <f>IF(基本情報入力シート!C790="","",基本情報入力シート!C790)</f>
        <v/>
      </c>
      <c r="C751" s="750"/>
      <c r="D751" s="750"/>
      <c r="E751" s="750"/>
      <c r="F751" s="750"/>
      <c r="G751" s="750"/>
      <c r="H751" s="750"/>
      <c r="I751" s="761"/>
      <c r="J751" s="768" t="str">
        <f>IF(基本情報入力シート!M790="","",基本情報入力シート!M790)</f>
        <v/>
      </c>
      <c r="K751" s="768" t="str">
        <f>IF(基本情報入力シート!R790="","",基本情報入力シート!R790)</f>
        <v/>
      </c>
      <c r="L751" s="768" t="str">
        <f>IF(基本情報入力シート!W790="","",基本情報入力シート!W790)</f>
        <v/>
      </c>
      <c r="M751" s="785" t="str">
        <f>IF(基本情報入力シート!X790="","",基本情報入力シート!X790)</f>
        <v/>
      </c>
      <c r="N751" s="797" t="str">
        <f>IF(基本情報入力シート!Y790="","",基本情報入力シート!Y790)</f>
        <v/>
      </c>
      <c r="O751" s="931"/>
      <c r="P751" s="937"/>
      <c r="Q751" s="941"/>
      <c r="R751" s="948" t="str">
        <f>IFERROR(IF(OR('別紙様式3-2（４・５月）'!R753="",'別紙様式3-2（４・５月）'!Z753="ベア加算"),"",P751*VLOOKUP(N751,'【参考】数式用'!$AD$2:$AH$27,MATCH(O751,'【参考】数式用'!$K$4:$N$4,0)+1,0)),"")</f>
        <v/>
      </c>
      <c r="S751" s="951"/>
      <c r="T751" s="955"/>
      <c r="U751" s="960"/>
      <c r="V751" s="965" t="str">
        <f>IFERROR(IF(AND('別紙様式3-2（４・５月）'!O753="",O751&lt;&gt;""),P751,P751*VLOOKUP(AF751,'【参考】数式用4'!$DC$3:$DZ$106,MATCH(N751,'【参考】数式用4'!$DC$2:$DZ$2,0))),"")</f>
        <v/>
      </c>
      <c r="W751" s="972"/>
      <c r="X751" s="937"/>
      <c r="Y751" s="948" t="str">
        <f>IFERROR(IF(OR('別紙様式3-2（４・５月）'!R753="",'別紙様式3-2（４・５月）'!Z753="ベア加算"),"",X751*VLOOKUP(N751,'【参考】数式用'!$AD$2:$AH$27,MATCH(W751,'【参考】数式用'!$K$4:$N$4,0)+1,0)),"")</f>
        <v/>
      </c>
      <c r="Z751" s="948"/>
      <c r="AA751" s="951"/>
      <c r="AB751" s="955"/>
      <c r="AC751" s="996" t="str">
        <f>IFERROR(IF(AND('別紙様式3-2（４・５月）'!O753="",W751&lt;&gt;"",W751&lt;&gt;"―"),X751,X751*VLOOKUP(AG751,'【参考】数式用4'!$DC$3:$DZ$106,MATCH(N751,'【参考】数式用4'!$DC$2:$DZ$2,0))),"")</f>
        <v/>
      </c>
      <c r="AD751" s="998" t="str">
        <f t="shared" si="22"/>
        <v/>
      </c>
      <c r="AE751" s="884" t="str">
        <f t="shared" si="23"/>
        <v/>
      </c>
      <c r="AF751" s="999" t="str">
        <f>IF(O751="","",'別紙様式3-2（４・５月）'!O753&amp;'別紙様式3-2（４・５月）'!P753&amp;'別紙様式3-2（４・５月）'!Q753&amp;"から"&amp;O751)</f>
        <v/>
      </c>
      <c r="AG751" s="999" t="str">
        <f>IF(OR(W751="",W751="―"),"",'別紙様式3-2（４・５月）'!O753&amp;'別紙様式3-2（４・５月）'!P753&amp;'別紙様式3-2（４・５月）'!Q753&amp;"から"&amp;W751)</f>
        <v/>
      </c>
    </row>
    <row r="752" spans="1:33" ht="24.9" customHeight="1">
      <c r="A752" s="894">
        <v>739</v>
      </c>
      <c r="B752" s="742" t="str">
        <f>IF(基本情報入力シート!C791="","",基本情報入力シート!C791)</f>
        <v/>
      </c>
      <c r="C752" s="750"/>
      <c r="D752" s="750"/>
      <c r="E752" s="750"/>
      <c r="F752" s="750"/>
      <c r="G752" s="750"/>
      <c r="H752" s="750"/>
      <c r="I752" s="761"/>
      <c r="J752" s="768" t="str">
        <f>IF(基本情報入力シート!M791="","",基本情報入力シート!M791)</f>
        <v/>
      </c>
      <c r="K752" s="768" t="str">
        <f>IF(基本情報入力シート!R791="","",基本情報入力シート!R791)</f>
        <v/>
      </c>
      <c r="L752" s="768" t="str">
        <f>IF(基本情報入力シート!W791="","",基本情報入力シート!W791)</f>
        <v/>
      </c>
      <c r="M752" s="785" t="str">
        <f>IF(基本情報入力シート!X791="","",基本情報入力シート!X791)</f>
        <v/>
      </c>
      <c r="N752" s="797" t="str">
        <f>IF(基本情報入力シート!Y791="","",基本情報入力シート!Y791)</f>
        <v/>
      </c>
      <c r="O752" s="931"/>
      <c r="P752" s="937"/>
      <c r="Q752" s="941"/>
      <c r="R752" s="948" t="str">
        <f>IFERROR(IF(OR('別紙様式3-2（４・５月）'!R754="",'別紙様式3-2（４・５月）'!Z754="ベア加算"),"",P752*VLOOKUP(N752,'【参考】数式用'!$AD$2:$AH$27,MATCH(O752,'【参考】数式用'!$K$4:$N$4,0)+1,0)),"")</f>
        <v/>
      </c>
      <c r="S752" s="951"/>
      <c r="T752" s="955"/>
      <c r="U752" s="960"/>
      <c r="V752" s="965" t="str">
        <f>IFERROR(IF(AND('別紙様式3-2（４・５月）'!O754="",O752&lt;&gt;""),P752,P752*VLOOKUP(AF752,'【参考】数式用4'!$DC$3:$DZ$106,MATCH(N752,'【参考】数式用4'!$DC$2:$DZ$2,0))),"")</f>
        <v/>
      </c>
      <c r="W752" s="972"/>
      <c r="X752" s="937"/>
      <c r="Y752" s="948" t="str">
        <f>IFERROR(IF(OR('別紙様式3-2（４・５月）'!R754="",'別紙様式3-2（４・５月）'!Z754="ベア加算"),"",X752*VLOOKUP(N752,'【参考】数式用'!$AD$2:$AH$27,MATCH(W752,'【参考】数式用'!$K$4:$N$4,0)+1,0)),"")</f>
        <v/>
      </c>
      <c r="Z752" s="948"/>
      <c r="AA752" s="951"/>
      <c r="AB752" s="955"/>
      <c r="AC752" s="996" t="str">
        <f>IFERROR(IF(AND('別紙様式3-2（４・５月）'!O754="",W752&lt;&gt;"",W752&lt;&gt;"―"),X752,X752*VLOOKUP(AG752,'【参考】数式用4'!$DC$3:$DZ$106,MATCH(N752,'【参考】数式用4'!$DC$2:$DZ$2,0))),"")</f>
        <v/>
      </c>
      <c r="AD752" s="998" t="str">
        <f t="shared" si="22"/>
        <v/>
      </c>
      <c r="AE752" s="884" t="str">
        <f t="shared" si="23"/>
        <v/>
      </c>
      <c r="AF752" s="999" t="str">
        <f>IF(O752="","",'別紙様式3-2（４・５月）'!O754&amp;'別紙様式3-2（４・５月）'!P754&amp;'別紙様式3-2（４・５月）'!Q754&amp;"から"&amp;O752)</f>
        <v/>
      </c>
      <c r="AG752" s="999" t="str">
        <f>IF(OR(W752="",W752="―"),"",'別紙様式3-2（４・５月）'!O754&amp;'別紙様式3-2（４・５月）'!P754&amp;'別紙様式3-2（４・５月）'!Q754&amp;"から"&amp;W752)</f>
        <v/>
      </c>
    </row>
    <row r="753" spans="1:33" ht="24.9" customHeight="1">
      <c r="A753" s="894">
        <v>740</v>
      </c>
      <c r="B753" s="742" t="str">
        <f>IF(基本情報入力シート!C792="","",基本情報入力シート!C792)</f>
        <v/>
      </c>
      <c r="C753" s="750"/>
      <c r="D753" s="750"/>
      <c r="E753" s="750"/>
      <c r="F753" s="750"/>
      <c r="G753" s="750"/>
      <c r="H753" s="750"/>
      <c r="I753" s="761"/>
      <c r="J753" s="768" t="str">
        <f>IF(基本情報入力シート!M792="","",基本情報入力シート!M792)</f>
        <v/>
      </c>
      <c r="K753" s="768" t="str">
        <f>IF(基本情報入力シート!R792="","",基本情報入力シート!R792)</f>
        <v/>
      </c>
      <c r="L753" s="768" t="str">
        <f>IF(基本情報入力シート!W792="","",基本情報入力シート!W792)</f>
        <v/>
      </c>
      <c r="M753" s="785" t="str">
        <f>IF(基本情報入力シート!X792="","",基本情報入力シート!X792)</f>
        <v/>
      </c>
      <c r="N753" s="797" t="str">
        <f>IF(基本情報入力シート!Y792="","",基本情報入力シート!Y792)</f>
        <v/>
      </c>
      <c r="O753" s="931"/>
      <c r="P753" s="937"/>
      <c r="Q753" s="941"/>
      <c r="R753" s="948" t="str">
        <f>IFERROR(IF(OR('別紙様式3-2（４・５月）'!R755="",'別紙様式3-2（４・５月）'!Z755="ベア加算"),"",P753*VLOOKUP(N753,'【参考】数式用'!$AD$2:$AH$27,MATCH(O753,'【参考】数式用'!$K$4:$N$4,0)+1,0)),"")</f>
        <v/>
      </c>
      <c r="S753" s="951"/>
      <c r="T753" s="955"/>
      <c r="U753" s="960"/>
      <c r="V753" s="965" t="str">
        <f>IFERROR(IF(AND('別紙様式3-2（４・５月）'!O755="",O753&lt;&gt;""),P753,P753*VLOOKUP(AF753,'【参考】数式用4'!$DC$3:$DZ$106,MATCH(N753,'【参考】数式用4'!$DC$2:$DZ$2,0))),"")</f>
        <v/>
      </c>
      <c r="W753" s="972"/>
      <c r="X753" s="937"/>
      <c r="Y753" s="948" t="str">
        <f>IFERROR(IF(OR('別紙様式3-2（４・５月）'!R755="",'別紙様式3-2（４・５月）'!Z755="ベア加算"),"",X753*VLOOKUP(N753,'【参考】数式用'!$AD$2:$AH$27,MATCH(W753,'【参考】数式用'!$K$4:$N$4,0)+1,0)),"")</f>
        <v/>
      </c>
      <c r="Z753" s="948"/>
      <c r="AA753" s="951"/>
      <c r="AB753" s="955"/>
      <c r="AC753" s="996" t="str">
        <f>IFERROR(IF(AND('別紙様式3-2（４・５月）'!O755="",W753&lt;&gt;"",W753&lt;&gt;"―"),X753,X753*VLOOKUP(AG753,'【参考】数式用4'!$DC$3:$DZ$106,MATCH(N753,'【参考】数式用4'!$DC$2:$DZ$2,0))),"")</f>
        <v/>
      </c>
      <c r="AD753" s="998" t="str">
        <f t="shared" si="22"/>
        <v/>
      </c>
      <c r="AE753" s="884" t="str">
        <f t="shared" si="23"/>
        <v/>
      </c>
      <c r="AF753" s="999" t="str">
        <f>IF(O753="","",'別紙様式3-2（４・５月）'!O755&amp;'別紙様式3-2（４・５月）'!P755&amp;'別紙様式3-2（４・５月）'!Q755&amp;"から"&amp;O753)</f>
        <v/>
      </c>
      <c r="AG753" s="999" t="str">
        <f>IF(OR(W753="",W753="―"),"",'別紙様式3-2（４・５月）'!O755&amp;'別紙様式3-2（４・５月）'!P755&amp;'別紙様式3-2（４・５月）'!Q755&amp;"から"&amp;W753)</f>
        <v/>
      </c>
    </row>
    <row r="754" spans="1:33" ht="24.9" customHeight="1">
      <c r="A754" s="894">
        <v>741</v>
      </c>
      <c r="B754" s="742" t="str">
        <f>IF(基本情報入力シート!C793="","",基本情報入力シート!C793)</f>
        <v/>
      </c>
      <c r="C754" s="750"/>
      <c r="D754" s="750"/>
      <c r="E754" s="750"/>
      <c r="F754" s="750"/>
      <c r="G754" s="750"/>
      <c r="H754" s="750"/>
      <c r="I754" s="761"/>
      <c r="J754" s="768" t="str">
        <f>IF(基本情報入力シート!M793="","",基本情報入力シート!M793)</f>
        <v/>
      </c>
      <c r="K754" s="768" t="str">
        <f>IF(基本情報入力シート!R793="","",基本情報入力シート!R793)</f>
        <v/>
      </c>
      <c r="L754" s="768" t="str">
        <f>IF(基本情報入力シート!W793="","",基本情報入力シート!W793)</f>
        <v/>
      </c>
      <c r="M754" s="785" t="str">
        <f>IF(基本情報入力シート!X793="","",基本情報入力シート!X793)</f>
        <v/>
      </c>
      <c r="N754" s="797" t="str">
        <f>IF(基本情報入力シート!Y793="","",基本情報入力シート!Y793)</f>
        <v/>
      </c>
      <c r="O754" s="931"/>
      <c r="P754" s="937"/>
      <c r="Q754" s="941"/>
      <c r="R754" s="948" t="str">
        <f>IFERROR(IF(OR('別紙様式3-2（４・５月）'!R756="",'別紙様式3-2（４・５月）'!Z756="ベア加算"),"",P754*VLOOKUP(N754,'【参考】数式用'!$AD$2:$AH$27,MATCH(O754,'【参考】数式用'!$K$4:$N$4,0)+1,0)),"")</f>
        <v/>
      </c>
      <c r="S754" s="951"/>
      <c r="T754" s="955"/>
      <c r="U754" s="960"/>
      <c r="V754" s="965" t="str">
        <f>IFERROR(IF(AND('別紙様式3-2（４・５月）'!O756="",O754&lt;&gt;""),P754,P754*VLOOKUP(AF754,'【参考】数式用4'!$DC$3:$DZ$106,MATCH(N754,'【参考】数式用4'!$DC$2:$DZ$2,0))),"")</f>
        <v/>
      </c>
      <c r="W754" s="972"/>
      <c r="X754" s="937"/>
      <c r="Y754" s="948" t="str">
        <f>IFERROR(IF(OR('別紙様式3-2（４・５月）'!R756="",'別紙様式3-2（４・５月）'!Z756="ベア加算"),"",X754*VLOOKUP(N754,'【参考】数式用'!$AD$2:$AH$27,MATCH(W754,'【参考】数式用'!$K$4:$N$4,0)+1,0)),"")</f>
        <v/>
      </c>
      <c r="Z754" s="948"/>
      <c r="AA754" s="951"/>
      <c r="AB754" s="955"/>
      <c r="AC754" s="996" t="str">
        <f>IFERROR(IF(AND('別紙様式3-2（４・５月）'!O756="",W754&lt;&gt;"",W754&lt;&gt;"―"),X754,X754*VLOOKUP(AG754,'【参考】数式用4'!$DC$3:$DZ$106,MATCH(N754,'【参考】数式用4'!$DC$2:$DZ$2,0))),"")</f>
        <v/>
      </c>
      <c r="AD754" s="998" t="str">
        <f t="shared" si="22"/>
        <v/>
      </c>
      <c r="AE754" s="884" t="str">
        <f t="shared" si="23"/>
        <v/>
      </c>
      <c r="AF754" s="999" t="str">
        <f>IF(O754="","",'別紙様式3-2（４・５月）'!O756&amp;'別紙様式3-2（４・５月）'!P756&amp;'別紙様式3-2（４・５月）'!Q756&amp;"から"&amp;O754)</f>
        <v/>
      </c>
      <c r="AG754" s="999" t="str">
        <f>IF(OR(W754="",W754="―"),"",'別紙様式3-2（４・５月）'!O756&amp;'別紙様式3-2（４・５月）'!P756&amp;'別紙様式3-2（４・５月）'!Q756&amp;"から"&amp;W754)</f>
        <v/>
      </c>
    </row>
    <row r="755" spans="1:33" ht="24.9" customHeight="1">
      <c r="A755" s="894">
        <v>742</v>
      </c>
      <c r="B755" s="742" t="str">
        <f>IF(基本情報入力シート!C794="","",基本情報入力シート!C794)</f>
        <v/>
      </c>
      <c r="C755" s="750"/>
      <c r="D755" s="750"/>
      <c r="E755" s="750"/>
      <c r="F755" s="750"/>
      <c r="G755" s="750"/>
      <c r="H755" s="750"/>
      <c r="I755" s="761"/>
      <c r="J755" s="768" t="str">
        <f>IF(基本情報入力シート!M794="","",基本情報入力シート!M794)</f>
        <v/>
      </c>
      <c r="K755" s="768" t="str">
        <f>IF(基本情報入力シート!R794="","",基本情報入力シート!R794)</f>
        <v/>
      </c>
      <c r="L755" s="768" t="str">
        <f>IF(基本情報入力シート!W794="","",基本情報入力シート!W794)</f>
        <v/>
      </c>
      <c r="M755" s="785" t="str">
        <f>IF(基本情報入力シート!X794="","",基本情報入力シート!X794)</f>
        <v/>
      </c>
      <c r="N755" s="797" t="str">
        <f>IF(基本情報入力シート!Y794="","",基本情報入力シート!Y794)</f>
        <v/>
      </c>
      <c r="O755" s="931"/>
      <c r="P755" s="937"/>
      <c r="Q755" s="941"/>
      <c r="R755" s="948" t="str">
        <f>IFERROR(IF(OR('別紙様式3-2（４・５月）'!R757="",'別紙様式3-2（４・５月）'!Z757="ベア加算"),"",P755*VLOOKUP(N755,'【参考】数式用'!$AD$2:$AH$27,MATCH(O755,'【参考】数式用'!$K$4:$N$4,0)+1,0)),"")</f>
        <v/>
      </c>
      <c r="S755" s="951"/>
      <c r="T755" s="955"/>
      <c r="U755" s="960"/>
      <c r="V755" s="965" t="str">
        <f>IFERROR(IF(AND('別紙様式3-2（４・５月）'!O757="",O755&lt;&gt;""),P755,P755*VLOOKUP(AF755,'【参考】数式用4'!$DC$3:$DZ$106,MATCH(N755,'【参考】数式用4'!$DC$2:$DZ$2,0))),"")</f>
        <v/>
      </c>
      <c r="W755" s="972"/>
      <c r="X755" s="937"/>
      <c r="Y755" s="948" t="str">
        <f>IFERROR(IF(OR('別紙様式3-2（４・５月）'!R757="",'別紙様式3-2（４・５月）'!Z757="ベア加算"),"",X755*VLOOKUP(N755,'【参考】数式用'!$AD$2:$AH$27,MATCH(W755,'【参考】数式用'!$K$4:$N$4,0)+1,0)),"")</f>
        <v/>
      </c>
      <c r="Z755" s="948"/>
      <c r="AA755" s="951"/>
      <c r="AB755" s="955"/>
      <c r="AC755" s="996" t="str">
        <f>IFERROR(IF(AND('別紙様式3-2（４・５月）'!O757="",W755&lt;&gt;"",W755&lt;&gt;"―"),X755,X755*VLOOKUP(AG755,'【参考】数式用4'!$DC$3:$DZ$106,MATCH(N755,'【参考】数式用4'!$DC$2:$DZ$2,0))),"")</f>
        <v/>
      </c>
      <c r="AD755" s="998" t="str">
        <f t="shared" si="22"/>
        <v/>
      </c>
      <c r="AE755" s="884" t="str">
        <f t="shared" si="23"/>
        <v/>
      </c>
      <c r="AF755" s="999" t="str">
        <f>IF(O755="","",'別紙様式3-2（４・５月）'!O757&amp;'別紙様式3-2（４・５月）'!P757&amp;'別紙様式3-2（４・５月）'!Q757&amp;"から"&amp;O755)</f>
        <v/>
      </c>
      <c r="AG755" s="999" t="str">
        <f>IF(OR(W755="",W755="―"),"",'別紙様式3-2（４・５月）'!O757&amp;'別紙様式3-2（４・５月）'!P757&amp;'別紙様式3-2（４・５月）'!Q757&amp;"から"&amp;W755)</f>
        <v/>
      </c>
    </row>
    <row r="756" spans="1:33" ht="24.9" customHeight="1">
      <c r="A756" s="894">
        <v>743</v>
      </c>
      <c r="B756" s="742" t="str">
        <f>IF(基本情報入力シート!C795="","",基本情報入力シート!C795)</f>
        <v/>
      </c>
      <c r="C756" s="750"/>
      <c r="D756" s="750"/>
      <c r="E756" s="750"/>
      <c r="F756" s="750"/>
      <c r="G756" s="750"/>
      <c r="H756" s="750"/>
      <c r="I756" s="761"/>
      <c r="J756" s="768" t="str">
        <f>IF(基本情報入力シート!M795="","",基本情報入力シート!M795)</f>
        <v/>
      </c>
      <c r="K756" s="768" t="str">
        <f>IF(基本情報入力シート!R795="","",基本情報入力シート!R795)</f>
        <v/>
      </c>
      <c r="L756" s="768" t="str">
        <f>IF(基本情報入力シート!W795="","",基本情報入力シート!W795)</f>
        <v/>
      </c>
      <c r="M756" s="785" t="str">
        <f>IF(基本情報入力シート!X795="","",基本情報入力シート!X795)</f>
        <v/>
      </c>
      <c r="N756" s="797" t="str">
        <f>IF(基本情報入力シート!Y795="","",基本情報入力シート!Y795)</f>
        <v/>
      </c>
      <c r="O756" s="931"/>
      <c r="P756" s="937"/>
      <c r="Q756" s="941"/>
      <c r="R756" s="948" t="str">
        <f>IFERROR(IF(OR('別紙様式3-2（４・５月）'!R758="",'別紙様式3-2（４・５月）'!Z758="ベア加算"),"",P756*VLOOKUP(N756,'【参考】数式用'!$AD$2:$AH$27,MATCH(O756,'【参考】数式用'!$K$4:$N$4,0)+1,0)),"")</f>
        <v/>
      </c>
      <c r="S756" s="951"/>
      <c r="T756" s="955"/>
      <c r="U756" s="960"/>
      <c r="V756" s="965" t="str">
        <f>IFERROR(IF(AND('別紙様式3-2（４・５月）'!O758="",O756&lt;&gt;""),P756,P756*VLOOKUP(AF756,'【参考】数式用4'!$DC$3:$DZ$106,MATCH(N756,'【参考】数式用4'!$DC$2:$DZ$2,0))),"")</f>
        <v/>
      </c>
      <c r="W756" s="972"/>
      <c r="X756" s="937"/>
      <c r="Y756" s="948" t="str">
        <f>IFERROR(IF(OR('別紙様式3-2（４・５月）'!R758="",'別紙様式3-2（４・５月）'!Z758="ベア加算"),"",X756*VLOOKUP(N756,'【参考】数式用'!$AD$2:$AH$27,MATCH(W756,'【参考】数式用'!$K$4:$N$4,0)+1,0)),"")</f>
        <v/>
      </c>
      <c r="Z756" s="948"/>
      <c r="AA756" s="951"/>
      <c r="AB756" s="955"/>
      <c r="AC756" s="996" t="str">
        <f>IFERROR(IF(AND('別紙様式3-2（４・５月）'!O758="",W756&lt;&gt;"",W756&lt;&gt;"―"),X756,X756*VLOOKUP(AG756,'【参考】数式用4'!$DC$3:$DZ$106,MATCH(N756,'【参考】数式用4'!$DC$2:$DZ$2,0))),"")</f>
        <v/>
      </c>
      <c r="AD756" s="998" t="str">
        <f t="shared" si="22"/>
        <v/>
      </c>
      <c r="AE756" s="884" t="str">
        <f t="shared" si="23"/>
        <v/>
      </c>
      <c r="AF756" s="999" t="str">
        <f>IF(O756="","",'別紙様式3-2（４・５月）'!O758&amp;'別紙様式3-2（４・５月）'!P758&amp;'別紙様式3-2（４・５月）'!Q758&amp;"から"&amp;O756)</f>
        <v/>
      </c>
      <c r="AG756" s="999" t="str">
        <f>IF(OR(W756="",W756="―"),"",'別紙様式3-2（４・５月）'!O758&amp;'別紙様式3-2（４・５月）'!P758&amp;'別紙様式3-2（４・５月）'!Q758&amp;"から"&amp;W756)</f>
        <v/>
      </c>
    </row>
    <row r="757" spans="1:33" ht="24.9" customHeight="1">
      <c r="A757" s="894">
        <v>744</v>
      </c>
      <c r="B757" s="742" t="str">
        <f>IF(基本情報入力シート!C796="","",基本情報入力シート!C796)</f>
        <v/>
      </c>
      <c r="C757" s="750"/>
      <c r="D757" s="750"/>
      <c r="E757" s="750"/>
      <c r="F757" s="750"/>
      <c r="G757" s="750"/>
      <c r="H757" s="750"/>
      <c r="I757" s="761"/>
      <c r="J757" s="768" t="str">
        <f>IF(基本情報入力シート!M796="","",基本情報入力シート!M796)</f>
        <v/>
      </c>
      <c r="K757" s="768" t="str">
        <f>IF(基本情報入力シート!R796="","",基本情報入力シート!R796)</f>
        <v/>
      </c>
      <c r="L757" s="768" t="str">
        <f>IF(基本情報入力シート!W796="","",基本情報入力シート!W796)</f>
        <v/>
      </c>
      <c r="M757" s="785" t="str">
        <f>IF(基本情報入力シート!X796="","",基本情報入力シート!X796)</f>
        <v/>
      </c>
      <c r="N757" s="797" t="str">
        <f>IF(基本情報入力シート!Y796="","",基本情報入力シート!Y796)</f>
        <v/>
      </c>
      <c r="O757" s="931"/>
      <c r="P757" s="937"/>
      <c r="Q757" s="941"/>
      <c r="R757" s="948" t="str">
        <f>IFERROR(IF(OR('別紙様式3-2（４・５月）'!R759="",'別紙様式3-2（４・５月）'!Z759="ベア加算"),"",P757*VLOOKUP(N757,'【参考】数式用'!$AD$2:$AH$27,MATCH(O757,'【参考】数式用'!$K$4:$N$4,0)+1,0)),"")</f>
        <v/>
      </c>
      <c r="S757" s="951"/>
      <c r="T757" s="955"/>
      <c r="U757" s="960"/>
      <c r="V757" s="965" t="str">
        <f>IFERROR(IF(AND('別紙様式3-2（４・５月）'!O759="",O757&lt;&gt;""),P757,P757*VLOOKUP(AF757,'【参考】数式用4'!$DC$3:$DZ$106,MATCH(N757,'【参考】数式用4'!$DC$2:$DZ$2,0))),"")</f>
        <v/>
      </c>
      <c r="W757" s="972"/>
      <c r="X757" s="937"/>
      <c r="Y757" s="948" t="str">
        <f>IFERROR(IF(OR('別紙様式3-2（４・５月）'!R759="",'別紙様式3-2（４・５月）'!Z759="ベア加算"),"",X757*VLOOKUP(N757,'【参考】数式用'!$AD$2:$AH$27,MATCH(W757,'【参考】数式用'!$K$4:$N$4,0)+1,0)),"")</f>
        <v/>
      </c>
      <c r="Z757" s="948"/>
      <c r="AA757" s="951"/>
      <c r="AB757" s="955"/>
      <c r="AC757" s="996" t="str">
        <f>IFERROR(IF(AND('別紙様式3-2（４・５月）'!O759="",W757&lt;&gt;"",W757&lt;&gt;"―"),X757,X757*VLOOKUP(AG757,'【参考】数式用4'!$DC$3:$DZ$106,MATCH(N757,'【参考】数式用4'!$DC$2:$DZ$2,0))),"")</f>
        <v/>
      </c>
      <c r="AD757" s="998" t="str">
        <f t="shared" si="22"/>
        <v/>
      </c>
      <c r="AE757" s="884" t="str">
        <f t="shared" si="23"/>
        <v/>
      </c>
      <c r="AF757" s="999" t="str">
        <f>IF(O757="","",'別紙様式3-2（４・５月）'!O759&amp;'別紙様式3-2（４・５月）'!P759&amp;'別紙様式3-2（４・５月）'!Q759&amp;"から"&amp;O757)</f>
        <v/>
      </c>
      <c r="AG757" s="999" t="str">
        <f>IF(OR(W757="",W757="―"),"",'別紙様式3-2（４・５月）'!O759&amp;'別紙様式3-2（４・５月）'!P759&amp;'別紙様式3-2（４・５月）'!Q759&amp;"から"&amp;W757)</f>
        <v/>
      </c>
    </row>
    <row r="758" spans="1:33" ht="24.9" customHeight="1">
      <c r="A758" s="894">
        <v>745</v>
      </c>
      <c r="B758" s="742" t="str">
        <f>IF(基本情報入力シート!C797="","",基本情報入力シート!C797)</f>
        <v/>
      </c>
      <c r="C758" s="750"/>
      <c r="D758" s="750"/>
      <c r="E758" s="750"/>
      <c r="F758" s="750"/>
      <c r="G758" s="750"/>
      <c r="H758" s="750"/>
      <c r="I758" s="761"/>
      <c r="J758" s="768" t="str">
        <f>IF(基本情報入力シート!M797="","",基本情報入力シート!M797)</f>
        <v/>
      </c>
      <c r="K758" s="768" t="str">
        <f>IF(基本情報入力シート!R797="","",基本情報入力シート!R797)</f>
        <v/>
      </c>
      <c r="L758" s="768" t="str">
        <f>IF(基本情報入力シート!W797="","",基本情報入力シート!W797)</f>
        <v/>
      </c>
      <c r="M758" s="785" t="str">
        <f>IF(基本情報入力シート!X797="","",基本情報入力シート!X797)</f>
        <v/>
      </c>
      <c r="N758" s="797" t="str">
        <f>IF(基本情報入力シート!Y797="","",基本情報入力シート!Y797)</f>
        <v/>
      </c>
      <c r="O758" s="931"/>
      <c r="P758" s="937"/>
      <c r="Q758" s="941"/>
      <c r="R758" s="948" t="str">
        <f>IFERROR(IF(OR('別紙様式3-2（４・５月）'!R760="",'別紙様式3-2（４・５月）'!Z760="ベア加算"),"",P758*VLOOKUP(N758,'【参考】数式用'!$AD$2:$AH$27,MATCH(O758,'【参考】数式用'!$K$4:$N$4,0)+1,0)),"")</f>
        <v/>
      </c>
      <c r="S758" s="951"/>
      <c r="T758" s="955"/>
      <c r="U758" s="960"/>
      <c r="V758" s="965" t="str">
        <f>IFERROR(IF(AND('別紙様式3-2（４・５月）'!O760="",O758&lt;&gt;""),P758,P758*VLOOKUP(AF758,'【参考】数式用4'!$DC$3:$DZ$106,MATCH(N758,'【参考】数式用4'!$DC$2:$DZ$2,0))),"")</f>
        <v/>
      </c>
      <c r="W758" s="972"/>
      <c r="X758" s="937"/>
      <c r="Y758" s="948" t="str">
        <f>IFERROR(IF(OR('別紙様式3-2（４・５月）'!R760="",'別紙様式3-2（４・５月）'!Z760="ベア加算"),"",X758*VLOOKUP(N758,'【参考】数式用'!$AD$2:$AH$27,MATCH(W758,'【参考】数式用'!$K$4:$N$4,0)+1,0)),"")</f>
        <v/>
      </c>
      <c r="Z758" s="948"/>
      <c r="AA758" s="951"/>
      <c r="AB758" s="955"/>
      <c r="AC758" s="996" t="str">
        <f>IFERROR(IF(AND('別紙様式3-2（４・５月）'!O760="",W758&lt;&gt;"",W758&lt;&gt;"―"),X758,X758*VLOOKUP(AG758,'【参考】数式用4'!$DC$3:$DZ$106,MATCH(N758,'【参考】数式用4'!$DC$2:$DZ$2,0))),"")</f>
        <v/>
      </c>
      <c r="AD758" s="998" t="str">
        <f t="shared" si="22"/>
        <v/>
      </c>
      <c r="AE758" s="884" t="str">
        <f t="shared" si="23"/>
        <v/>
      </c>
      <c r="AF758" s="999" t="str">
        <f>IF(O758="","",'別紙様式3-2（４・５月）'!O760&amp;'別紙様式3-2（４・５月）'!P760&amp;'別紙様式3-2（４・５月）'!Q760&amp;"から"&amp;O758)</f>
        <v/>
      </c>
      <c r="AG758" s="999" t="str">
        <f>IF(OR(W758="",W758="―"),"",'別紙様式3-2（４・５月）'!O760&amp;'別紙様式3-2（４・５月）'!P760&amp;'別紙様式3-2（４・５月）'!Q760&amp;"から"&amp;W758)</f>
        <v/>
      </c>
    </row>
    <row r="759" spans="1:33" ht="24.9" customHeight="1">
      <c r="A759" s="894">
        <v>746</v>
      </c>
      <c r="B759" s="742" t="str">
        <f>IF(基本情報入力シート!C798="","",基本情報入力シート!C798)</f>
        <v/>
      </c>
      <c r="C759" s="750"/>
      <c r="D759" s="750"/>
      <c r="E759" s="750"/>
      <c r="F759" s="750"/>
      <c r="G759" s="750"/>
      <c r="H759" s="750"/>
      <c r="I759" s="761"/>
      <c r="J759" s="768" t="str">
        <f>IF(基本情報入力シート!M798="","",基本情報入力シート!M798)</f>
        <v/>
      </c>
      <c r="K759" s="768" t="str">
        <f>IF(基本情報入力シート!R798="","",基本情報入力シート!R798)</f>
        <v/>
      </c>
      <c r="L759" s="768" t="str">
        <f>IF(基本情報入力シート!W798="","",基本情報入力シート!W798)</f>
        <v/>
      </c>
      <c r="M759" s="785" t="str">
        <f>IF(基本情報入力シート!X798="","",基本情報入力シート!X798)</f>
        <v/>
      </c>
      <c r="N759" s="797" t="str">
        <f>IF(基本情報入力シート!Y798="","",基本情報入力シート!Y798)</f>
        <v/>
      </c>
      <c r="O759" s="931"/>
      <c r="P759" s="937"/>
      <c r="Q759" s="941"/>
      <c r="R759" s="948" t="str">
        <f>IFERROR(IF(OR('別紙様式3-2（４・５月）'!R761="",'別紙様式3-2（４・５月）'!Z761="ベア加算"),"",P759*VLOOKUP(N759,'【参考】数式用'!$AD$2:$AH$27,MATCH(O759,'【参考】数式用'!$K$4:$N$4,0)+1,0)),"")</f>
        <v/>
      </c>
      <c r="S759" s="951"/>
      <c r="T759" s="955"/>
      <c r="U759" s="960"/>
      <c r="V759" s="965" t="str">
        <f>IFERROR(IF(AND('別紙様式3-2（４・５月）'!O761="",O759&lt;&gt;""),P759,P759*VLOOKUP(AF759,'【参考】数式用4'!$DC$3:$DZ$106,MATCH(N759,'【参考】数式用4'!$DC$2:$DZ$2,0))),"")</f>
        <v/>
      </c>
      <c r="W759" s="972"/>
      <c r="X759" s="937"/>
      <c r="Y759" s="948" t="str">
        <f>IFERROR(IF(OR('別紙様式3-2（４・５月）'!R761="",'別紙様式3-2（４・５月）'!Z761="ベア加算"),"",X759*VLOOKUP(N759,'【参考】数式用'!$AD$2:$AH$27,MATCH(W759,'【参考】数式用'!$K$4:$N$4,0)+1,0)),"")</f>
        <v/>
      </c>
      <c r="Z759" s="948"/>
      <c r="AA759" s="951"/>
      <c r="AB759" s="955"/>
      <c r="AC759" s="996" t="str">
        <f>IFERROR(IF(AND('別紙様式3-2（４・５月）'!O761="",W759&lt;&gt;"",W759&lt;&gt;"―"),X759,X759*VLOOKUP(AG759,'【参考】数式用4'!$DC$3:$DZ$106,MATCH(N759,'【参考】数式用4'!$DC$2:$DZ$2,0))),"")</f>
        <v/>
      </c>
      <c r="AD759" s="998" t="str">
        <f t="shared" si="22"/>
        <v/>
      </c>
      <c r="AE759" s="884" t="str">
        <f t="shared" si="23"/>
        <v/>
      </c>
      <c r="AF759" s="999" t="str">
        <f>IF(O759="","",'別紙様式3-2（４・５月）'!O761&amp;'別紙様式3-2（４・５月）'!P761&amp;'別紙様式3-2（４・５月）'!Q761&amp;"から"&amp;O759)</f>
        <v/>
      </c>
      <c r="AG759" s="999" t="str">
        <f>IF(OR(W759="",W759="―"),"",'別紙様式3-2（４・５月）'!O761&amp;'別紙様式3-2（４・５月）'!P761&amp;'別紙様式3-2（４・５月）'!Q761&amp;"から"&amp;W759)</f>
        <v/>
      </c>
    </row>
    <row r="760" spans="1:33" ht="24.9" customHeight="1">
      <c r="A760" s="894">
        <v>747</v>
      </c>
      <c r="B760" s="742" t="str">
        <f>IF(基本情報入力シート!C799="","",基本情報入力シート!C799)</f>
        <v/>
      </c>
      <c r="C760" s="750"/>
      <c r="D760" s="750"/>
      <c r="E760" s="750"/>
      <c r="F760" s="750"/>
      <c r="G760" s="750"/>
      <c r="H760" s="750"/>
      <c r="I760" s="761"/>
      <c r="J760" s="768" t="str">
        <f>IF(基本情報入力シート!M799="","",基本情報入力シート!M799)</f>
        <v/>
      </c>
      <c r="K760" s="768" t="str">
        <f>IF(基本情報入力シート!R799="","",基本情報入力シート!R799)</f>
        <v/>
      </c>
      <c r="L760" s="768" t="str">
        <f>IF(基本情報入力シート!W799="","",基本情報入力シート!W799)</f>
        <v/>
      </c>
      <c r="M760" s="785" t="str">
        <f>IF(基本情報入力シート!X799="","",基本情報入力シート!X799)</f>
        <v/>
      </c>
      <c r="N760" s="797" t="str">
        <f>IF(基本情報入力シート!Y799="","",基本情報入力シート!Y799)</f>
        <v/>
      </c>
      <c r="O760" s="931"/>
      <c r="P760" s="937"/>
      <c r="Q760" s="941"/>
      <c r="R760" s="948" t="str">
        <f>IFERROR(IF(OR('別紙様式3-2（４・５月）'!R762="",'別紙様式3-2（４・５月）'!Z762="ベア加算"),"",P760*VLOOKUP(N760,'【参考】数式用'!$AD$2:$AH$27,MATCH(O760,'【参考】数式用'!$K$4:$N$4,0)+1,0)),"")</f>
        <v/>
      </c>
      <c r="S760" s="951"/>
      <c r="T760" s="955"/>
      <c r="U760" s="960"/>
      <c r="V760" s="965" t="str">
        <f>IFERROR(IF(AND('別紙様式3-2（４・５月）'!O762="",O760&lt;&gt;""),P760,P760*VLOOKUP(AF760,'【参考】数式用4'!$DC$3:$DZ$106,MATCH(N760,'【参考】数式用4'!$DC$2:$DZ$2,0))),"")</f>
        <v/>
      </c>
      <c r="W760" s="972"/>
      <c r="X760" s="937"/>
      <c r="Y760" s="948" t="str">
        <f>IFERROR(IF(OR('別紙様式3-2（４・５月）'!R762="",'別紙様式3-2（４・５月）'!Z762="ベア加算"),"",X760*VLOOKUP(N760,'【参考】数式用'!$AD$2:$AH$27,MATCH(W760,'【参考】数式用'!$K$4:$N$4,0)+1,0)),"")</f>
        <v/>
      </c>
      <c r="Z760" s="948"/>
      <c r="AA760" s="951"/>
      <c r="AB760" s="955"/>
      <c r="AC760" s="996" t="str">
        <f>IFERROR(IF(AND('別紙様式3-2（４・５月）'!O762="",W760&lt;&gt;"",W760&lt;&gt;"―"),X760,X760*VLOOKUP(AG760,'【参考】数式用4'!$DC$3:$DZ$106,MATCH(N760,'【参考】数式用4'!$DC$2:$DZ$2,0))),"")</f>
        <v/>
      </c>
      <c r="AD760" s="998" t="str">
        <f t="shared" si="22"/>
        <v/>
      </c>
      <c r="AE760" s="884" t="str">
        <f t="shared" si="23"/>
        <v/>
      </c>
      <c r="AF760" s="999" t="str">
        <f>IF(O760="","",'別紙様式3-2（４・５月）'!O762&amp;'別紙様式3-2（４・５月）'!P762&amp;'別紙様式3-2（４・５月）'!Q762&amp;"から"&amp;O760)</f>
        <v/>
      </c>
      <c r="AG760" s="999" t="str">
        <f>IF(OR(W760="",W760="―"),"",'別紙様式3-2（４・５月）'!O762&amp;'別紙様式3-2（４・５月）'!P762&amp;'別紙様式3-2（４・５月）'!Q762&amp;"から"&amp;W760)</f>
        <v/>
      </c>
    </row>
    <row r="761" spans="1:33" ht="24.9" customHeight="1">
      <c r="A761" s="894">
        <v>748</v>
      </c>
      <c r="B761" s="742" t="str">
        <f>IF(基本情報入力シート!C800="","",基本情報入力シート!C800)</f>
        <v/>
      </c>
      <c r="C761" s="750"/>
      <c r="D761" s="750"/>
      <c r="E761" s="750"/>
      <c r="F761" s="750"/>
      <c r="G761" s="750"/>
      <c r="H761" s="750"/>
      <c r="I761" s="761"/>
      <c r="J761" s="768" t="str">
        <f>IF(基本情報入力シート!M800="","",基本情報入力シート!M800)</f>
        <v/>
      </c>
      <c r="K761" s="768" t="str">
        <f>IF(基本情報入力シート!R800="","",基本情報入力シート!R800)</f>
        <v/>
      </c>
      <c r="L761" s="768" t="str">
        <f>IF(基本情報入力シート!W800="","",基本情報入力シート!W800)</f>
        <v/>
      </c>
      <c r="M761" s="785" t="str">
        <f>IF(基本情報入力シート!X800="","",基本情報入力シート!X800)</f>
        <v/>
      </c>
      <c r="N761" s="797" t="str">
        <f>IF(基本情報入力シート!Y800="","",基本情報入力シート!Y800)</f>
        <v/>
      </c>
      <c r="O761" s="931"/>
      <c r="P761" s="937"/>
      <c r="Q761" s="941"/>
      <c r="R761" s="948" t="str">
        <f>IFERROR(IF(OR('別紙様式3-2（４・５月）'!R763="",'別紙様式3-2（４・５月）'!Z763="ベア加算"),"",P761*VLOOKUP(N761,'【参考】数式用'!$AD$2:$AH$27,MATCH(O761,'【参考】数式用'!$K$4:$N$4,0)+1,0)),"")</f>
        <v/>
      </c>
      <c r="S761" s="951"/>
      <c r="T761" s="955"/>
      <c r="U761" s="960"/>
      <c r="V761" s="965" t="str">
        <f>IFERROR(IF(AND('別紙様式3-2（４・５月）'!O763="",O761&lt;&gt;""),P761,P761*VLOOKUP(AF761,'【参考】数式用4'!$DC$3:$DZ$106,MATCH(N761,'【参考】数式用4'!$DC$2:$DZ$2,0))),"")</f>
        <v/>
      </c>
      <c r="W761" s="972"/>
      <c r="X761" s="937"/>
      <c r="Y761" s="948" t="str">
        <f>IFERROR(IF(OR('別紙様式3-2（４・５月）'!R763="",'別紙様式3-2（４・５月）'!Z763="ベア加算"),"",X761*VLOOKUP(N761,'【参考】数式用'!$AD$2:$AH$27,MATCH(W761,'【参考】数式用'!$K$4:$N$4,0)+1,0)),"")</f>
        <v/>
      </c>
      <c r="Z761" s="948"/>
      <c r="AA761" s="951"/>
      <c r="AB761" s="955"/>
      <c r="AC761" s="996" t="str">
        <f>IFERROR(IF(AND('別紙様式3-2（４・５月）'!O763="",W761&lt;&gt;"",W761&lt;&gt;"―"),X761,X761*VLOOKUP(AG761,'【参考】数式用4'!$DC$3:$DZ$106,MATCH(N761,'【参考】数式用4'!$DC$2:$DZ$2,0))),"")</f>
        <v/>
      </c>
      <c r="AD761" s="998" t="str">
        <f t="shared" si="22"/>
        <v/>
      </c>
      <c r="AE761" s="884" t="str">
        <f t="shared" si="23"/>
        <v/>
      </c>
      <c r="AF761" s="999" t="str">
        <f>IF(O761="","",'別紙様式3-2（４・５月）'!O763&amp;'別紙様式3-2（４・５月）'!P763&amp;'別紙様式3-2（４・５月）'!Q763&amp;"から"&amp;O761)</f>
        <v/>
      </c>
      <c r="AG761" s="999" t="str">
        <f>IF(OR(W761="",W761="―"),"",'別紙様式3-2（４・５月）'!O763&amp;'別紙様式3-2（４・５月）'!P763&amp;'別紙様式3-2（４・５月）'!Q763&amp;"から"&amp;W761)</f>
        <v/>
      </c>
    </row>
    <row r="762" spans="1:33" ht="24.9" customHeight="1">
      <c r="A762" s="894">
        <v>749</v>
      </c>
      <c r="B762" s="742" t="str">
        <f>IF(基本情報入力シート!C801="","",基本情報入力シート!C801)</f>
        <v/>
      </c>
      <c r="C762" s="750"/>
      <c r="D762" s="750"/>
      <c r="E762" s="750"/>
      <c r="F762" s="750"/>
      <c r="G762" s="750"/>
      <c r="H762" s="750"/>
      <c r="I762" s="761"/>
      <c r="J762" s="768" t="str">
        <f>IF(基本情報入力シート!M801="","",基本情報入力シート!M801)</f>
        <v/>
      </c>
      <c r="K762" s="768" t="str">
        <f>IF(基本情報入力シート!R801="","",基本情報入力シート!R801)</f>
        <v/>
      </c>
      <c r="L762" s="768" t="str">
        <f>IF(基本情報入力シート!W801="","",基本情報入力シート!W801)</f>
        <v/>
      </c>
      <c r="M762" s="785" t="str">
        <f>IF(基本情報入力シート!X801="","",基本情報入力シート!X801)</f>
        <v/>
      </c>
      <c r="N762" s="797" t="str">
        <f>IF(基本情報入力シート!Y801="","",基本情報入力シート!Y801)</f>
        <v/>
      </c>
      <c r="O762" s="931"/>
      <c r="P762" s="937"/>
      <c r="Q762" s="941"/>
      <c r="R762" s="948" t="str">
        <f>IFERROR(IF(OR('別紙様式3-2（４・５月）'!R764="",'別紙様式3-2（４・５月）'!Z764="ベア加算"),"",P762*VLOOKUP(N762,'【参考】数式用'!$AD$2:$AH$27,MATCH(O762,'【参考】数式用'!$K$4:$N$4,0)+1,0)),"")</f>
        <v/>
      </c>
      <c r="S762" s="951"/>
      <c r="T762" s="955"/>
      <c r="U762" s="960"/>
      <c r="V762" s="965" t="str">
        <f>IFERROR(IF(AND('別紙様式3-2（４・５月）'!O764="",O762&lt;&gt;""),P762,P762*VLOOKUP(AF762,'【参考】数式用4'!$DC$3:$DZ$106,MATCH(N762,'【参考】数式用4'!$DC$2:$DZ$2,0))),"")</f>
        <v/>
      </c>
      <c r="W762" s="972"/>
      <c r="X762" s="937"/>
      <c r="Y762" s="948" t="str">
        <f>IFERROR(IF(OR('別紙様式3-2（４・５月）'!R764="",'別紙様式3-2（４・５月）'!Z764="ベア加算"),"",X762*VLOOKUP(N762,'【参考】数式用'!$AD$2:$AH$27,MATCH(W762,'【参考】数式用'!$K$4:$N$4,0)+1,0)),"")</f>
        <v/>
      </c>
      <c r="Z762" s="948"/>
      <c r="AA762" s="951"/>
      <c r="AB762" s="955"/>
      <c r="AC762" s="996" t="str">
        <f>IFERROR(IF(AND('別紙様式3-2（４・５月）'!O764="",W762&lt;&gt;"",W762&lt;&gt;"―"),X762,X762*VLOOKUP(AG762,'【参考】数式用4'!$DC$3:$DZ$106,MATCH(N762,'【参考】数式用4'!$DC$2:$DZ$2,0))),"")</f>
        <v/>
      </c>
      <c r="AD762" s="998" t="str">
        <f t="shared" si="22"/>
        <v/>
      </c>
      <c r="AE762" s="884" t="str">
        <f t="shared" si="23"/>
        <v/>
      </c>
      <c r="AF762" s="999" t="str">
        <f>IF(O762="","",'別紙様式3-2（４・５月）'!O764&amp;'別紙様式3-2（４・５月）'!P764&amp;'別紙様式3-2（４・５月）'!Q764&amp;"から"&amp;O762)</f>
        <v/>
      </c>
      <c r="AG762" s="999" t="str">
        <f>IF(OR(W762="",W762="―"),"",'別紙様式3-2（４・５月）'!O764&amp;'別紙様式3-2（４・５月）'!P764&amp;'別紙様式3-2（４・５月）'!Q764&amp;"から"&amp;W762)</f>
        <v/>
      </c>
    </row>
    <row r="763" spans="1:33" ht="24.9" customHeight="1">
      <c r="A763" s="894">
        <v>750</v>
      </c>
      <c r="B763" s="742" t="str">
        <f>IF(基本情報入力シート!C802="","",基本情報入力シート!C802)</f>
        <v/>
      </c>
      <c r="C763" s="750"/>
      <c r="D763" s="750"/>
      <c r="E763" s="750"/>
      <c r="F763" s="750"/>
      <c r="G763" s="750"/>
      <c r="H763" s="750"/>
      <c r="I763" s="761"/>
      <c r="J763" s="768" t="str">
        <f>IF(基本情報入力シート!M802="","",基本情報入力シート!M802)</f>
        <v/>
      </c>
      <c r="K763" s="768" t="str">
        <f>IF(基本情報入力シート!R802="","",基本情報入力シート!R802)</f>
        <v/>
      </c>
      <c r="L763" s="768" t="str">
        <f>IF(基本情報入力シート!W802="","",基本情報入力シート!W802)</f>
        <v/>
      </c>
      <c r="M763" s="785" t="str">
        <f>IF(基本情報入力シート!X802="","",基本情報入力シート!X802)</f>
        <v/>
      </c>
      <c r="N763" s="797" t="str">
        <f>IF(基本情報入力シート!Y802="","",基本情報入力シート!Y802)</f>
        <v/>
      </c>
      <c r="O763" s="931"/>
      <c r="P763" s="937"/>
      <c r="Q763" s="941"/>
      <c r="R763" s="948" t="str">
        <f>IFERROR(IF(OR('別紙様式3-2（４・５月）'!R765="",'別紙様式3-2（４・５月）'!Z765="ベア加算"),"",P763*VLOOKUP(N763,'【参考】数式用'!$AD$2:$AH$27,MATCH(O763,'【参考】数式用'!$K$4:$N$4,0)+1,0)),"")</f>
        <v/>
      </c>
      <c r="S763" s="951"/>
      <c r="T763" s="955"/>
      <c r="U763" s="960"/>
      <c r="V763" s="965" t="str">
        <f>IFERROR(IF(AND('別紙様式3-2（４・５月）'!O765="",O763&lt;&gt;""),P763,P763*VLOOKUP(AF763,'【参考】数式用4'!$DC$3:$DZ$106,MATCH(N763,'【参考】数式用4'!$DC$2:$DZ$2,0))),"")</f>
        <v/>
      </c>
      <c r="W763" s="972"/>
      <c r="X763" s="937"/>
      <c r="Y763" s="948" t="str">
        <f>IFERROR(IF(OR('別紙様式3-2（４・５月）'!R765="",'別紙様式3-2（４・５月）'!Z765="ベア加算"),"",X763*VLOOKUP(N763,'【参考】数式用'!$AD$2:$AH$27,MATCH(W763,'【参考】数式用'!$K$4:$N$4,0)+1,0)),"")</f>
        <v/>
      </c>
      <c r="Z763" s="948"/>
      <c r="AA763" s="951"/>
      <c r="AB763" s="955"/>
      <c r="AC763" s="996" t="str">
        <f>IFERROR(IF(AND('別紙様式3-2（４・５月）'!O765="",W763&lt;&gt;"",W763&lt;&gt;"―"),X763,X763*VLOOKUP(AG763,'【参考】数式用4'!$DC$3:$DZ$106,MATCH(N763,'【参考】数式用4'!$DC$2:$DZ$2,0))),"")</f>
        <v/>
      </c>
      <c r="AD763" s="998" t="str">
        <f t="shared" si="22"/>
        <v/>
      </c>
      <c r="AE763" s="884" t="str">
        <f t="shared" si="23"/>
        <v/>
      </c>
      <c r="AF763" s="999" t="str">
        <f>IF(O763="","",'別紙様式3-2（４・５月）'!O765&amp;'別紙様式3-2（４・５月）'!P765&amp;'別紙様式3-2（４・５月）'!Q765&amp;"から"&amp;O763)</f>
        <v/>
      </c>
      <c r="AG763" s="999" t="str">
        <f>IF(OR(W763="",W763="―"),"",'別紙様式3-2（４・５月）'!O765&amp;'別紙様式3-2（４・５月）'!P765&amp;'別紙様式3-2（４・５月）'!Q765&amp;"から"&amp;W763)</f>
        <v/>
      </c>
    </row>
    <row r="764" spans="1:33" ht="24.9" customHeight="1">
      <c r="A764" s="894">
        <v>751</v>
      </c>
      <c r="B764" s="742" t="str">
        <f>IF(基本情報入力シート!C803="","",基本情報入力シート!C803)</f>
        <v/>
      </c>
      <c r="C764" s="750"/>
      <c r="D764" s="750"/>
      <c r="E764" s="750"/>
      <c r="F764" s="750"/>
      <c r="G764" s="750"/>
      <c r="H764" s="750"/>
      <c r="I764" s="761"/>
      <c r="J764" s="768" t="str">
        <f>IF(基本情報入力シート!M803="","",基本情報入力シート!M803)</f>
        <v/>
      </c>
      <c r="K764" s="768" t="str">
        <f>IF(基本情報入力シート!R803="","",基本情報入力シート!R803)</f>
        <v/>
      </c>
      <c r="L764" s="768" t="str">
        <f>IF(基本情報入力シート!W803="","",基本情報入力シート!W803)</f>
        <v/>
      </c>
      <c r="M764" s="785" t="str">
        <f>IF(基本情報入力シート!X803="","",基本情報入力シート!X803)</f>
        <v/>
      </c>
      <c r="N764" s="797" t="str">
        <f>IF(基本情報入力シート!Y803="","",基本情報入力シート!Y803)</f>
        <v/>
      </c>
      <c r="O764" s="931"/>
      <c r="P764" s="937"/>
      <c r="Q764" s="941"/>
      <c r="R764" s="948" t="str">
        <f>IFERROR(IF(OR('別紙様式3-2（４・５月）'!R766="",'別紙様式3-2（４・５月）'!Z766="ベア加算"),"",P764*VLOOKUP(N764,'【参考】数式用'!$AD$2:$AH$27,MATCH(O764,'【参考】数式用'!$K$4:$N$4,0)+1,0)),"")</f>
        <v/>
      </c>
      <c r="S764" s="951"/>
      <c r="T764" s="955"/>
      <c r="U764" s="960"/>
      <c r="V764" s="965" t="str">
        <f>IFERROR(IF(AND('別紙様式3-2（４・５月）'!O766="",O764&lt;&gt;""),P764,P764*VLOOKUP(AF764,'【参考】数式用4'!$DC$3:$DZ$106,MATCH(N764,'【参考】数式用4'!$DC$2:$DZ$2,0))),"")</f>
        <v/>
      </c>
      <c r="W764" s="972"/>
      <c r="X764" s="937"/>
      <c r="Y764" s="948" t="str">
        <f>IFERROR(IF(OR('別紙様式3-2（４・５月）'!R766="",'別紙様式3-2（４・５月）'!Z766="ベア加算"),"",X764*VLOOKUP(N764,'【参考】数式用'!$AD$2:$AH$27,MATCH(W764,'【参考】数式用'!$K$4:$N$4,0)+1,0)),"")</f>
        <v/>
      </c>
      <c r="Z764" s="948"/>
      <c r="AA764" s="951"/>
      <c r="AB764" s="955"/>
      <c r="AC764" s="996" t="str">
        <f>IFERROR(IF(AND('別紙様式3-2（４・５月）'!O766="",W764&lt;&gt;"",W764&lt;&gt;"―"),X764,X764*VLOOKUP(AG764,'【参考】数式用4'!$DC$3:$DZ$106,MATCH(N764,'【参考】数式用4'!$DC$2:$DZ$2,0))),"")</f>
        <v/>
      </c>
      <c r="AD764" s="998" t="str">
        <f t="shared" si="22"/>
        <v/>
      </c>
      <c r="AE764" s="884" t="str">
        <f t="shared" si="23"/>
        <v/>
      </c>
      <c r="AF764" s="999" t="str">
        <f>IF(O764="","",'別紙様式3-2（４・５月）'!O766&amp;'別紙様式3-2（４・５月）'!P766&amp;'別紙様式3-2（４・５月）'!Q766&amp;"から"&amp;O764)</f>
        <v/>
      </c>
      <c r="AG764" s="999" t="str">
        <f>IF(OR(W764="",W764="―"),"",'別紙様式3-2（４・５月）'!O766&amp;'別紙様式3-2（４・５月）'!P766&amp;'別紙様式3-2（４・５月）'!Q766&amp;"から"&amp;W764)</f>
        <v/>
      </c>
    </row>
    <row r="765" spans="1:33" ht="24.9" customHeight="1">
      <c r="A765" s="894">
        <v>752</v>
      </c>
      <c r="B765" s="742" t="str">
        <f>IF(基本情報入力シート!C804="","",基本情報入力シート!C804)</f>
        <v/>
      </c>
      <c r="C765" s="750"/>
      <c r="D765" s="750"/>
      <c r="E765" s="750"/>
      <c r="F765" s="750"/>
      <c r="G765" s="750"/>
      <c r="H765" s="750"/>
      <c r="I765" s="761"/>
      <c r="J765" s="768" t="str">
        <f>IF(基本情報入力シート!M804="","",基本情報入力シート!M804)</f>
        <v/>
      </c>
      <c r="K765" s="768" t="str">
        <f>IF(基本情報入力シート!R804="","",基本情報入力シート!R804)</f>
        <v/>
      </c>
      <c r="L765" s="768" t="str">
        <f>IF(基本情報入力シート!W804="","",基本情報入力シート!W804)</f>
        <v/>
      </c>
      <c r="M765" s="785" t="str">
        <f>IF(基本情報入力シート!X804="","",基本情報入力シート!X804)</f>
        <v/>
      </c>
      <c r="N765" s="797" t="str">
        <f>IF(基本情報入力シート!Y804="","",基本情報入力シート!Y804)</f>
        <v/>
      </c>
      <c r="O765" s="931"/>
      <c r="P765" s="937"/>
      <c r="Q765" s="941"/>
      <c r="R765" s="948" t="str">
        <f>IFERROR(IF(OR('別紙様式3-2（４・５月）'!R767="",'別紙様式3-2（４・５月）'!Z767="ベア加算"),"",P765*VLOOKUP(N765,'【参考】数式用'!$AD$2:$AH$27,MATCH(O765,'【参考】数式用'!$K$4:$N$4,0)+1,0)),"")</f>
        <v/>
      </c>
      <c r="S765" s="951"/>
      <c r="T765" s="955"/>
      <c r="U765" s="960"/>
      <c r="V765" s="965" t="str">
        <f>IFERROR(IF(AND('別紙様式3-2（４・５月）'!O767="",O765&lt;&gt;""),P765,P765*VLOOKUP(AF765,'【参考】数式用4'!$DC$3:$DZ$106,MATCH(N765,'【参考】数式用4'!$DC$2:$DZ$2,0))),"")</f>
        <v/>
      </c>
      <c r="W765" s="972"/>
      <c r="X765" s="937"/>
      <c r="Y765" s="948" t="str">
        <f>IFERROR(IF(OR('別紙様式3-2（４・５月）'!R767="",'別紙様式3-2（４・５月）'!Z767="ベア加算"),"",X765*VLOOKUP(N765,'【参考】数式用'!$AD$2:$AH$27,MATCH(W765,'【参考】数式用'!$K$4:$N$4,0)+1,0)),"")</f>
        <v/>
      </c>
      <c r="Z765" s="948"/>
      <c r="AA765" s="951"/>
      <c r="AB765" s="955"/>
      <c r="AC765" s="996" t="str">
        <f>IFERROR(IF(AND('別紙様式3-2（４・５月）'!O767="",W765&lt;&gt;"",W765&lt;&gt;"―"),X765,X765*VLOOKUP(AG765,'【参考】数式用4'!$DC$3:$DZ$106,MATCH(N765,'【参考】数式用4'!$DC$2:$DZ$2,0))),"")</f>
        <v/>
      </c>
      <c r="AD765" s="998" t="str">
        <f t="shared" si="22"/>
        <v/>
      </c>
      <c r="AE765" s="884" t="str">
        <f t="shared" si="23"/>
        <v/>
      </c>
      <c r="AF765" s="999" t="str">
        <f>IF(O765="","",'別紙様式3-2（４・５月）'!O767&amp;'別紙様式3-2（４・５月）'!P767&amp;'別紙様式3-2（４・５月）'!Q767&amp;"から"&amp;O765)</f>
        <v/>
      </c>
      <c r="AG765" s="999" t="str">
        <f>IF(OR(W765="",W765="―"),"",'別紙様式3-2（４・５月）'!O767&amp;'別紙様式3-2（４・５月）'!P767&amp;'別紙様式3-2（４・５月）'!Q767&amp;"から"&amp;W765)</f>
        <v/>
      </c>
    </row>
    <row r="766" spans="1:33" ht="24.9" customHeight="1">
      <c r="A766" s="894">
        <v>753</v>
      </c>
      <c r="B766" s="742" t="str">
        <f>IF(基本情報入力シート!C805="","",基本情報入力シート!C805)</f>
        <v/>
      </c>
      <c r="C766" s="750"/>
      <c r="D766" s="750"/>
      <c r="E766" s="750"/>
      <c r="F766" s="750"/>
      <c r="G766" s="750"/>
      <c r="H766" s="750"/>
      <c r="I766" s="761"/>
      <c r="J766" s="768" t="str">
        <f>IF(基本情報入力シート!M805="","",基本情報入力シート!M805)</f>
        <v/>
      </c>
      <c r="K766" s="768" t="str">
        <f>IF(基本情報入力シート!R805="","",基本情報入力シート!R805)</f>
        <v/>
      </c>
      <c r="L766" s="768" t="str">
        <f>IF(基本情報入力シート!W805="","",基本情報入力シート!W805)</f>
        <v/>
      </c>
      <c r="M766" s="785" t="str">
        <f>IF(基本情報入力シート!X805="","",基本情報入力シート!X805)</f>
        <v/>
      </c>
      <c r="N766" s="797" t="str">
        <f>IF(基本情報入力シート!Y805="","",基本情報入力シート!Y805)</f>
        <v/>
      </c>
      <c r="O766" s="931"/>
      <c r="P766" s="937"/>
      <c r="Q766" s="941"/>
      <c r="R766" s="948" t="str">
        <f>IFERROR(IF(OR('別紙様式3-2（４・５月）'!R768="",'別紙様式3-2（４・５月）'!Z768="ベア加算"),"",P766*VLOOKUP(N766,'【参考】数式用'!$AD$2:$AH$27,MATCH(O766,'【参考】数式用'!$K$4:$N$4,0)+1,0)),"")</f>
        <v/>
      </c>
      <c r="S766" s="951"/>
      <c r="T766" s="955"/>
      <c r="U766" s="960"/>
      <c r="V766" s="965" t="str">
        <f>IFERROR(IF(AND('別紙様式3-2（４・５月）'!O768="",O766&lt;&gt;""),P766,P766*VLOOKUP(AF766,'【参考】数式用4'!$DC$3:$DZ$106,MATCH(N766,'【参考】数式用4'!$DC$2:$DZ$2,0))),"")</f>
        <v/>
      </c>
      <c r="W766" s="972"/>
      <c r="X766" s="937"/>
      <c r="Y766" s="948" t="str">
        <f>IFERROR(IF(OR('別紙様式3-2（４・５月）'!R768="",'別紙様式3-2（４・５月）'!Z768="ベア加算"),"",X766*VLOOKUP(N766,'【参考】数式用'!$AD$2:$AH$27,MATCH(W766,'【参考】数式用'!$K$4:$N$4,0)+1,0)),"")</f>
        <v/>
      </c>
      <c r="Z766" s="948"/>
      <c r="AA766" s="951"/>
      <c r="AB766" s="955"/>
      <c r="AC766" s="996" t="str">
        <f>IFERROR(IF(AND('別紙様式3-2（４・５月）'!O768="",W766&lt;&gt;"",W766&lt;&gt;"―"),X766,X766*VLOOKUP(AG766,'【参考】数式用4'!$DC$3:$DZ$106,MATCH(N766,'【参考】数式用4'!$DC$2:$DZ$2,0))),"")</f>
        <v/>
      </c>
      <c r="AD766" s="998" t="str">
        <f t="shared" si="22"/>
        <v/>
      </c>
      <c r="AE766" s="884" t="str">
        <f t="shared" si="23"/>
        <v/>
      </c>
      <c r="AF766" s="999" t="str">
        <f>IF(O766="","",'別紙様式3-2（４・５月）'!O768&amp;'別紙様式3-2（４・５月）'!P768&amp;'別紙様式3-2（４・５月）'!Q768&amp;"から"&amp;O766)</f>
        <v/>
      </c>
      <c r="AG766" s="999" t="str">
        <f>IF(OR(W766="",W766="―"),"",'別紙様式3-2（４・５月）'!O768&amp;'別紙様式3-2（４・５月）'!P768&amp;'別紙様式3-2（４・５月）'!Q768&amp;"から"&amp;W766)</f>
        <v/>
      </c>
    </row>
    <row r="767" spans="1:33" ht="24.9" customHeight="1">
      <c r="A767" s="894">
        <v>754</v>
      </c>
      <c r="B767" s="742" t="str">
        <f>IF(基本情報入力シート!C806="","",基本情報入力シート!C806)</f>
        <v/>
      </c>
      <c r="C767" s="750"/>
      <c r="D767" s="750"/>
      <c r="E767" s="750"/>
      <c r="F767" s="750"/>
      <c r="G767" s="750"/>
      <c r="H767" s="750"/>
      <c r="I767" s="761"/>
      <c r="J767" s="768" t="str">
        <f>IF(基本情報入力シート!M806="","",基本情報入力シート!M806)</f>
        <v/>
      </c>
      <c r="K767" s="768" t="str">
        <f>IF(基本情報入力シート!R806="","",基本情報入力シート!R806)</f>
        <v/>
      </c>
      <c r="L767" s="768" t="str">
        <f>IF(基本情報入力シート!W806="","",基本情報入力シート!W806)</f>
        <v/>
      </c>
      <c r="M767" s="785" t="str">
        <f>IF(基本情報入力シート!X806="","",基本情報入力シート!X806)</f>
        <v/>
      </c>
      <c r="N767" s="797" t="str">
        <f>IF(基本情報入力シート!Y806="","",基本情報入力シート!Y806)</f>
        <v/>
      </c>
      <c r="O767" s="931"/>
      <c r="P767" s="937"/>
      <c r="Q767" s="941"/>
      <c r="R767" s="948" t="str">
        <f>IFERROR(IF(OR('別紙様式3-2（４・５月）'!R769="",'別紙様式3-2（４・５月）'!Z769="ベア加算"),"",P767*VLOOKUP(N767,'【参考】数式用'!$AD$2:$AH$27,MATCH(O767,'【参考】数式用'!$K$4:$N$4,0)+1,0)),"")</f>
        <v/>
      </c>
      <c r="S767" s="951"/>
      <c r="T767" s="955"/>
      <c r="U767" s="960"/>
      <c r="V767" s="965" t="str">
        <f>IFERROR(IF(AND('別紙様式3-2（４・５月）'!O769="",O767&lt;&gt;""),P767,P767*VLOOKUP(AF767,'【参考】数式用4'!$DC$3:$DZ$106,MATCH(N767,'【参考】数式用4'!$DC$2:$DZ$2,0))),"")</f>
        <v/>
      </c>
      <c r="W767" s="972"/>
      <c r="X767" s="937"/>
      <c r="Y767" s="948" t="str">
        <f>IFERROR(IF(OR('別紙様式3-2（４・５月）'!R769="",'別紙様式3-2（４・５月）'!Z769="ベア加算"),"",X767*VLOOKUP(N767,'【参考】数式用'!$AD$2:$AH$27,MATCH(W767,'【参考】数式用'!$K$4:$N$4,0)+1,0)),"")</f>
        <v/>
      </c>
      <c r="Z767" s="948"/>
      <c r="AA767" s="951"/>
      <c r="AB767" s="955"/>
      <c r="AC767" s="996" t="str">
        <f>IFERROR(IF(AND('別紙様式3-2（４・５月）'!O769="",W767&lt;&gt;"",W767&lt;&gt;"―"),X767,X767*VLOOKUP(AG767,'【参考】数式用4'!$DC$3:$DZ$106,MATCH(N767,'【参考】数式用4'!$DC$2:$DZ$2,0))),"")</f>
        <v/>
      </c>
      <c r="AD767" s="998" t="str">
        <f t="shared" si="22"/>
        <v/>
      </c>
      <c r="AE767" s="884" t="str">
        <f t="shared" si="23"/>
        <v/>
      </c>
      <c r="AF767" s="999" t="str">
        <f>IF(O767="","",'別紙様式3-2（４・５月）'!O769&amp;'別紙様式3-2（４・５月）'!P769&amp;'別紙様式3-2（４・５月）'!Q769&amp;"から"&amp;O767)</f>
        <v/>
      </c>
      <c r="AG767" s="999" t="str">
        <f>IF(OR(W767="",W767="―"),"",'別紙様式3-2（４・５月）'!O769&amp;'別紙様式3-2（４・５月）'!P769&amp;'別紙様式3-2（４・５月）'!Q769&amp;"から"&amp;W767)</f>
        <v/>
      </c>
    </row>
    <row r="768" spans="1:33" ht="24.9" customHeight="1">
      <c r="A768" s="894">
        <v>755</v>
      </c>
      <c r="B768" s="742" t="str">
        <f>IF(基本情報入力シート!C807="","",基本情報入力シート!C807)</f>
        <v/>
      </c>
      <c r="C768" s="750"/>
      <c r="D768" s="750"/>
      <c r="E768" s="750"/>
      <c r="F768" s="750"/>
      <c r="G768" s="750"/>
      <c r="H768" s="750"/>
      <c r="I768" s="761"/>
      <c r="J768" s="768" t="str">
        <f>IF(基本情報入力シート!M807="","",基本情報入力シート!M807)</f>
        <v/>
      </c>
      <c r="K768" s="768" t="str">
        <f>IF(基本情報入力シート!R807="","",基本情報入力シート!R807)</f>
        <v/>
      </c>
      <c r="L768" s="768" t="str">
        <f>IF(基本情報入力シート!W807="","",基本情報入力シート!W807)</f>
        <v/>
      </c>
      <c r="M768" s="785" t="str">
        <f>IF(基本情報入力シート!X807="","",基本情報入力シート!X807)</f>
        <v/>
      </c>
      <c r="N768" s="797" t="str">
        <f>IF(基本情報入力シート!Y807="","",基本情報入力シート!Y807)</f>
        <v/>
      </c>
      <c r="O768" s="931"/>
      <c r="P768" s="937"/>
      <c r="Q768" s="941"/>
      <c r="R768" s="948" t="str">
        <f>IFERROR(IF(OR('別紙様式3-2（４・５月）'!R770="",'別紙様式3-2（４・５月）'!Z770="ベア加算"),"",P768*VLOOKUP(N768,'【参考】数式用'!$AD$2:$AH$27,MATCH(O768,'【参考】数式用'!$K$4:$N$4,0)+1,0)),"")</f>
        <v/>
      </c>
      <c r="S768" s="951"/>
      <c r="T768" s="955"/>
      <c r="U768" s="960"/>
      <c r="V768" s="965" t="str">
        <f>IFERROR(IF(AND('別紙様式3-2（４・５月）'!O770="",O768&lt;&gt;""),P768,P768*VLOOKUP(AF768,'【参考】数式用4'!$DC$3:$DZ$106,MATCH(N768,'【参考】数式用4'!$DC$2:$DZ$2,0))),"")</f>
        <v/>
      </c>
      <c r="W768" s="972"/>
      <c r="X768" s="937"/>
      <c r="Y768" s="948" t="str">
        <f>IFERROR(IF(OR('別紙様式3-2（４・５月）'!R770="",'別紙様式3-2（４・５月）'!Z770="ベア加算"),"",X768*VLOOKUP(N768,'【参考】数式用'!$AD$2:$AH$27,MATCH(W768,'【参考】数式用'!$K$4:$N$4,0)+1,0)),"")</f>
        <v/>
      </c>
      <c r="Z768" s="948"/>
      <c r="AA768" s="951"/>
      <c r="AB768" s="955"/>
      <c r="AC768" s="996" t="str">
        <f>IFERROR(IF(AND('別紙様式3-2（４・５月）'!O770="",W768&lt;&gt;"",W768&lt;&gt;"―"),X768,X768*VLOOKUP(AG768,'【参考】数式用4'!$DC$3:$DZ$106,MATCH(N768,'【参考】数式用4'!$DC$2:$DZ$2,0))),"")</f>
        <v/>
      </c>
      <c r="AD768" s="998" t="str">
        <f t="shared" si="22"/>
        <v/>
      </c>
      <c r="AE768" s="884" t="str">
        <f t="shared" si="23"/>
        <v/>
      </c>
      <c r="AF768" s="999" t="str">
        <f>IF(O768="","",'別紙様式3-2（４・５月）'!O770&amp;'別紙様式3-2（４・５月）'!P770&amp;'別紙様式3-2（４・５月）'!Q770&amp;"から"&amp;O768)</f>
        <v/>
      </c>
      <c r="AG768" s="999" t="str">
        <f>IF(OR(W768="",W768="―"),"",'別紙様式3-2（４・５月）'!O770&amp;'別紙様式3-2（４・５月）'!P770&amp;'別紙様式3-2（４・５月）'!Q770&amp;"から"&amp;W768)</f>
        <v/>
      </c>
    </row>
    <row r="769" spans="1:33" ht="24.9" customHeight="1">
      <c r="A769" s="894">
        <v>756</v>
      </c>
      <c r="B769" s="742" t="str">
        <f>IF(基本情報入力シート!C808="","",基本情報入力シート!C808)</f>
        <v/>
      </c>
      <c r="C769" s="750"/>
      <c r="D769" s="750"/>
      <c r="E769" s="750"/>
      <c r="F769" s="750"/>
      <c r="G769" s="750"/>
      <c r="H769" s="750"/>
      <c r="I769" s="761"/>
      <c r="J769" s="768" t="str">
        <f>IF(基本情報入力シート!M808="","",基本情報入力シート!M808)</f>
        <v/>
      </c>
      <c r="K769" s="768" t="str">
        <f>IF(基本情報入力シート!R808="","",基本情報入力シート!R808)</f>
        <v/>
      </c>
      <c r="L769" s="768" t="str">
        <f>IF(基本情報入力シート!W808="","",基本情報入力シート!W808)</f>
        <v/>
      </c>
      <c r="M769" s="785" t="str">
        <f>IF(基本情報入力シート!X808="","",基本情報入力シート!X808)</f>
        <v/>
      </c>
      <c r="N769" s="797" t="str">
        <f>IF(基本情報入力シート!Y808="","",基本情報入力シート!Y808)</f>
        <v/>
      </c>
      <c r="O769" s="931"/>
      <c r="P769" s="937"/>
      <c r="Q769" s="941"/>
      <c r="R769" s="948" t="str">
        <f>IFERROR(IF(OR('別紙様式3-2（４・５月）'!R771="",'別紙様式3-2（４・５月）'!Z771="ベア加算"),"",P769*VLOOKUP(N769,'【参考】数式用'!$AD$2:$AH$27,MATCH(O769,'【参考】数式用'!$K$4:$N$4,0)+1,0)),"")</f>
        <v/>
      </c>
      <c r="S769" s="951"/>
      <c r="T769" s="955"/>
      <c r="U769" s="960"/>
      <c r="V769" s="965" t="str">
        <f>IFERROR(IF(AND('別紙様式3-2（４・５月）'!O771="",O769&lt;&gt;""),P769,P769*VLOOKUP(AF769,'【参考】数式用4'!$DC$3:$DZ$106,MATCH(N769,'【参考】数式用4'!$DC$2:$DZ$2,0))),"")</f>
        <v/>
      </c>
      <c r="W769" s="972"/>
      <c r="X769" s="937"/>
      <c r="Y769" s="948" t="str">
        <f>IFERROR(IF(OR('別紙様式3-2（４・５月）'!R771="",'別紙様式3-2（４・５月）'!Z771="ベア加算"),"",X769*VLOOKUP(N769,'【参考】数式用'!$AD$2:$AH$27,MATCH(W769,'【参考】数式用'!$K$4:$N$4,0)+1,0)),"")</f>
        <v/>
      </c>
      <c r="Z769" s="948"/>
      <c r="AA769" s="951"/>
      <c r="AB769" s="955"/>
      <c r="AC769" s="996" t="str">
        <f>IFERROR(IF(AND('別紙様式3-2（４・５月）'!O771="",W769&lt;&gt;"",W769&lt;&gt;"―"),X769,X769*VLOOKUP(AG769,'【参考】数式用4'!$DC$3:$DZ$106,MATCH(N769,'【参考】数式用4'!$DC$2:$DZ$2,0))),"")</f>
        <v/>
      </c>
      <c r="AD769" s="998" t="str">
        <f t="shared" si="22"/>
        <v/>
      </c>
      <c r="AE769" s="884" t="str">
        <f t="shared" si="23"/>
        <v/>
      </c>
      <c r="AF769" s="999" t="str">
        <f>IF(O769="","",'別紙様式3-2（４・５月）'!O771&amp;'別紙様式3-2（４・５月）'!P771&amp;'別紙様式3-2（４・５月）'!Q771&amp;"から"&amp;O769)</f>
        <v/>
      </c>
      <c r="AG769" s="999" t="str">
        <f>IF(OR(W769="",W769="―"),"",'別紙様式3-2（４・５月）'!O771&amp;'別紙様式3-2（４・５月）'!P771&amp;'別紙様式3-2（４・５月）'!Q771&amp;"から"&amp;W769)</f>
        <v/>
      </c>
    </row>
    <row r="770" spans="1:33" ht="24.9" customHeight="1">
      <c r="A770" s="894">
        <v>757</v>
      </c>
      <c r="B770" s="742" t="str">
        <f>IF(基本情報入力シート!C809="","",基本情報入力シート!C809)</f>
        <v/>
      </c>
      <c r="C770" s="750"/>
      <c r="D770" s="750"/>
      <c r="E770" s="750"/>
      <c r="F770" s="750"/>
      <c r="G770" s="750"/>
      <c r="H770" s="750"/>
      <c r="I770" s="761"/>
      <c r="J770" s="768" t="str">
        <f>IF(基本情報入力シート!M809="","",基本情報入力シート!M809)</f>
        <v/>
      </c>
      <c r="K770" s="768" t="str">
        <f>IF(基本情報入力シート!R809="","",基本情報入力シート!R809)</f>
        <v/>
      </c>
      <c r="L770" s="768" t="str">
        <f>IF(基本情報入力シート!W809="","",基本情報入力シート!W809)</f>
        <v/>
      </c>
      <c r="M770" s="785" t="str">
        <f>IF(基本情報入力シート!X809="","",基本情報入力シート!X809)</f>
        <v/>
      </c>
      <c r="N770" s="797" t="str">
        <f>IF(基本情報入力シート!Y809="","",基本情報入力シート!Y809)</f>
        <v/>
      </c>
      <c r="O770" s="931"/>
      <c r="P770" s="937"/>
      <c r="Q770" s="941"/>
      <c r="R770" s="948" t="str">
        <f>IFERROR(IF(OR('別紙様式3-2（４・５月）'!R772="",'別紙様式3-2（４・５月）'!Z772="ベア加算"),"",P770*VLOOKUP(N770,'【参考】数式用'!$AD$2:$AH$27,MATCH(O770,'【参考】数式用'!$K$4:$N$4,0)+1,0)),"")</f>
        <v/>
      </c>
      <c r="S770" s="951"/>
      <c r="T770" s="955"/>
      <c r="U770" s="960"/>
      <c r="V770" s="965" t="str">
        <f>IFERROR(IF(AND('別紙様式3-2（４・５月）'!O772="",O770&lt;&gt;""),P770,P770*VLOOKUP(AF770,'【参考】数式用4'!$DC$3:$DZ$106,MATCH(N770,'【参考】数式用4'!$DC$2:$DZ$2,0))),"")</f>
        <v/>
      </c>
      <c r="W770" s="972"/>
      <c r="X770" s="937"/>
      <c r="Y770" s="948" t="str">
        <f>IFERROR(IF(OR('別紙様式3-2（４・５月）'!R772="",'別紙様式3-2（４・５月）'!Z772="ベア加算"),"",X770*VLOOKUP(N770,'【参考】数式用'!$AD$2:$AH$27,MATCH(W770,'【参考】数式用'!$K$4:$N$4,0)+1,0)),"")</f>
        <v/>
      </c>
      <c r="Z770" s="948"/>
      <c r="AA770" s="951"/>
      <c r="AB770" s="955"/>
      <c r="AC770" s="996" t="str">
        <f>IFERROR(IF(AND('別紙様式3-2（４・５月）'!O772="",W770&lt;&gt;"",W770&lt;&gt;"―"),X770,X770*VLOOKUP(AG770,'【参考】数式用4'!$DC$3:$DZ$106,MATCH(N770,'【参考】数式用4'!$DC$2:$DZ$2,0))),"")</f>
        <v/>
      </c>
      <c r="AD770" s="998" t="str">
        <f t="shared" si="22"/>
        <v/>
      </c>
      <c r="AE770" s="884" t="str">
        <f t="shared" si="23"/>
        <v/>
      </c>
      <c r="AF770" s="999" t="str">
        <f>IF(O770="","",'別紙様式3-2（４・５月）'!O772&amp;'別紙様式3-2（４・５月）'!P772&amp;'別紙様式3-2（４・５月）'!Q772&amp;"から"&amp;O770)</f>
        <v/>
      </c>
      <c r="AG770" s="999" t="str">
        <f>IF(OR(W770="",W770="―"),"",'別紙様式3-2（４・５月）'!O772&amp;'別紙様式3-2（４・５月）'!P772&amp;'別紙様式3-2（４・５月）'!Q772&amp;"から"&amp;W770)</f>
        <v/>
      </c>
    </row>
    <row r="771" spans="1:33" ht="24.9" customHeight="1">
      <c r="A771" s="894">
        <v>758</v>
      </c>
      <c r="B771" s="742" t="str">
        <f>IF(基本情報入力シート!C810="","",基本情報入力シート!C810)</f>
        <v/>
      </c>
      <c r="C771" s="750"/>
      <c r="D771" s="750"/>
      <c r="E771" s="750"/>
      <c r="F771" s="750"/>
      <c r="G771" s="750"/>
      <c r="H771" s="750"/>
      <c r="I771" s="761"/>
      <c r="J771" s="768" t="str">
        <f>IF(基本情報入力シート!M810="","",基本情報入力シート!M810)</f>
        <v/>
      </c>
      <c r="K771" s="768" t="str">
        <f>IF(基本情報入力シート!R810="","",基本情報入力シート!R810)</f>
        <v/>
      </c>
      <c r="L771" s="768" t="str">
        <f>IF(基本情報入力シート!W810="","",基本情報入力シート!W810)</f>
        <v/>
      </c>
      <c r="M771" s="785" t="str">
        <f>IF(基本情報入力シート!X810="","",基本情報入力シート!X810)</f>
        <v/>
      </c>
      <c r="N771" s="797" t="str">
        <f>IF(基本情報入力シート!Y810="","",基本情報入力シート!Y810)</f>
        <v/>
      </c>
      <c r="O771" s="931"/>
      <c r="P771" s="937"/>
      <c r="Q771" s="941"/>
      <c r="R771" s="948" t="str">
        <f>IFERROR(IF(OR('別紙様式3-2（４・５月）'!R773="",'別紙様式3-2（４・５月）'!Z773="ベア加算"),"",P771*VLOOKUP(N771,'【参考】数式用'!$AD$2:$AH$27,MATCH(O771,'【参考】数式用'!$K$4:$N$4,0)+1,0)),"")</f>
        <v/>
      </c>
      <c r="S771" s="951"/>
      <c r="T771" s="955"/>
      <c r="U771" s="960"/>
      <c r="V771" s="965" t="str">
        <f>IFERROR(IF(AND('別紙様式3-2（４・５月）'!O773="",O771&lt;&gt;""),P771,P771*VLOOKUP(AF771,'【参考】数式用4'!$DC$3:$DZ$106,MATCH(N771,'【参考】数式用4'!$DC$2:$DZ$2,0))),"")</f>
        <v/>
      </c>
      <c r="W771" s="972"/>
      <c r="X771" s="937"/>
      <c r="Y771" s="948" t="str">
        <f>IFERROR(IF(OR('別紙様式3-2（４・５月）'!R773="",'別紙様式3-2（４・５月）'!Z773="ベア加算"),"",X771*VLOOKUP(N771,'【参考】数式用'!$AD$2:$AH$27,MATCH(W771,'【参考】数式用'!$K$4:$N$4,0)+1,0)),"")</f>
        <v/>
      </c>
      <c r="Z771" s="948"/>
      <c r="AA771" s="951"/>
      <c r="AB771" s="955"/>
      <c r="AC771" s="996" t="str">
        <f>IFERROR(IF(AND('別紙様式3-2（４・５月）'!O773="",W771&lt;&gt;"",W771&lt;&gt;"―"),X771,X771*VLOOKUP(AG771,'【参考】数式用4'!$DC$3:$DZ$106,MATCH(N771,'【参考】数式用4'!$DC$2:$DZ$2,0))),"")</f>
        <v/>
      </c>
      <c r="AD771" s="998" t="str">
        <f t="shared" si="22"/>
        <v/>
      </c>
      <c r="AE771" s="884" t="str">
        <f t="shared" si="23"/>
        <v/>
      </c>
      <c r="AF771" s="999" t="str">
        <f>IF(O771="","",'別紙様式3-2（４・５月）'!O773&amp;'別紙様式3-2（４・５月）'!P773&amp;'別紙様式3-2（４・５月）'!Q773&amp;"から"&amp;O771)</f>
        <v/>
      </c>
      <c r="AG771" s="999" t="str">
        <f>IF(OR(W771="",W771="―"),"",'別紙様式3-2（４・５月）'!O773&amp;'別紙様式3-2（４・５月）'!P773&amp;'別紙様式3-2（４・５月）'!Q773&amp;"から"&amp;W771)</f>
        <v/>
      </c>
    </row>
    <row r="772" spans="1:33" ht="24.9" customHeight="1">
      <c r="A772" s="894">
        <v>759</v>
      </c>
      <c r="B772" s="742" t="str">
        <f>IF(基本情報入力シート!C811="","",基本情報入力シート!C811)</f>
        <v/>
      </c>
      <c r="C772" s="750"/>
      <c r="D772" s="750"/>
      <c r="E772" s="750"/>
      <c r="F772" s="750"/>
      <c r="G772" s="750"/>
      <c r="H772" s="750"/>
      <c r="I772" s="761"/>
      <c r="J772" s="768" t="str">
        <f>IF(基本情報入力シート!M811="","",基本情報入力シート!M811)</f>
        <v/>
      </c>
      <c r="K772" s="768" t="str">
        <f>IF(基本情報入力シート!R811="","",基本情報入力シート!R811)</f>
        <v/>
      </c>
      <c r="L772" s="768" t="str">
        <f>IF(基本情報入力シート!W811="","",基本情報入力シート!W811)</f>
        <v/>
      </c>
      <c r="M772" s="785" t="str">
        <f>IF(基本情報入力シート!X811="","",基本情報入力シート!X811)</f>
        <v/>
      </c>
      <c r="N772" s="797" t="str">
        <f>IF(基本情報入力シート!Y811="","",基本情報入力シート!Y811)</f>
        <v/>
      </c>
      <c r="O772" s="931"/>
      <c r="P772" s="937"/>
      <c r="Q772" s="941"/>
      <c r="R772" s="948" t="str">
        <f>IFERROR(IF(OR('別紙様式3-2（４・５月）'!R774="",'別紙様式3-2（４・５月）'!Z774="ベア加算"),"",P772*VLOOKUP(N772,'【参考】数式用'!$AD$2:$AH$27,MATCH(O772,'【参考】数式用'!$K$4:$N$4,0)+1,0)),"")</f>
        <v/>
      </c>
      <c r="S772" s="951"/>
      <c r="T772" s="955"/>
      <c r="U772" s="960"/>
      <c r="V772" s="965" t="str">
        <f>IFERROR(IF(AND('別紙様式3-2（４・５月）'!O774="",O772&lt;&gt;""),P772,P772*VLOOKUP(AF772,'【参考】数式用4'!$DC$3:$DZ$106,MATCH(N772,'【参考】数式用4'!$DC$2:$DZ$2,0))),"")</f>
        <v/>
      </c>
      <c r="W772" s="972"/>
      <c r="X772" s="937"/>
      <c r="Y772" s="948" t="str">
        <f>IFERROR(IF(OR('別紙様式3-2（４・５月）'!R774="",'別紙様式3-2（４・５月）'!Z774="ベア加算"),"",X772*VLOOKUP(N772,'【参考】数式用'!$AD$2:$AH$27,MATCH(W772,'【参考】数式用'!$K$4:$N$4,0)+1,0)),"")</f>
        <v/>
      </c>
      <c r="Z772" s="948"/>
      <c r="AA772" s="951"/>
      <c r="AB772" s="955"/>
      <c r="AC772" s="996" t="str">
        <f>IFERROR(IF(AND('別紙様式3-2（４・５月）'!O774="",W772&lt;&gt;"",W772&lt;&gt;"―"),X772,X772*VLOOKUP(AG772,'【参考】数式用4'!$DC$3:$DZ$106,MATCH(N772,'【参考】数式用4'!$DC$2:$DZ$2,0))),"")</f>
        <v/>
      </c>
      <c r="AD772" s="998" t="str">
        <f t="shared" si="22"/>
        <v/>
      </c>
      <c r="AE772" s="884" t="str">
        <f t="shared" si="23"/>
        <v/>
      </c>
      <c r="AF772" s="999" t="str">
        <f>IF(O772="","",'別紙様式3-2（４・５月）'!O774&amp;'別紙様式3-2（４・５月）'!P774&amp;'別紙様式3-2（４・５月）'!Q774&amp;"から"&amp;O772)</f>
        <v/>
      </c>
      <c r="AG772" s="999" t="str">
        <f>IF(OR(W772="",W772="―"),"",'別紙様式3-2（４・５月）'!O774&amp;'別紙様式3-2（４・５月）'!P774&amp;'別紙様式3-2（４・５月）'!Q774&amp;"から"&amp;W772)</f>
        <v/>
      </c>
    </row>
    <row r="773" spans="1:33" ht="24.9" customHeight="1">
      <c r="A773" s="894">
        <v>760</v>
      </c>
      <c r="B773" s="742" t="str">
        <f>IF(基本情報入力シート!C812="","",基本情報入力シート!C812)</f>
        <v/>
      </c>
      <c r="C773" s="750"/>
      <c r="D773" s="750"/>
      <c r="E773" s="750"/>
      <c r="F773" s="750"/>
      <c r="G773" s="750"/>
      <c r="H773" s="750"/>
      <c r="I773" s="761"/>
      <c r="J773" s="768" t="str">
        <f>IF(基本情報入力シート!M812="","",基本情報入力シート!M812)</f>
        <v/>
      </c>
      <c r="K773" s="768" t="str">
        <f>IF(基本情報入力シート!R812="","",基本情報入力シート!R812)</f>
        <v/>
      </c>
      <c r="L773" s="768" t="str">
        <f>IF(基本情報入力シート!W812="","",基本情報入力シート!W812)</f>
        <v/>
      </c>
      <c r="M773" s="785" t="str">
        <f>IF(基本情報入力シート!X812="","",基本情報入力シート!X812)</f>
        <v/>
      </c>
      <c r="N773" s="797" t="str">
        <f>IF(基本情報入力シート!Y812="","",基本情報入力シート!Y812)</f>
        <v/>
      </c>
      <c r="O773" s="931"/>
      <c r="P773" s="937"/>
      <c r="Q773" s="941"/>
      <c r="R773" s="948" t="str">
        <f>IFERROR(IF(OR('別紙様式3-2（４・５月）'!R775="",'別紙様式3-2（４・５月）'!Z775="ベア加算"),"",P773*VLOOKUP(N773,'【参考】数式用'!$AD$2:$AH$27,MATCH(O773,'【参考】数式用'!$K$4:$N$4,0)+1,0)),"")</f>
        <v/>
      </c>
      <c r="S773" s="951"/>
      <c r="T773" s="955"/>
      <c r="U773" s="960"/>
      <c r="V773" s="965" t="str">
        <f>IFERROR(IF(AND('別紙様式3-2（４・５月）'!O775="",O773&lt;&gt;""),P773,P773*VLOOKUP(AF773,'【参考】数式用4'!$DC$3:$DZ$106,MATCH(N773,'【参考】数式用4'!$DC$2:$DZ$2,0))),"")</f>
        <v/>
      </c>
      <c r="W773" s="972"/>
      <c r="X773" s="937"/>
      <c r="Y773" s="948" t="str">
        <f>IFERROR(IF(OR('別紙様式3-2（４・５月）'!R775="",'別紙様式3-2（４・５月）'!Z775="ベア加算"),"",X773*VLOOKUP(N773,'【参考】数式用'!$AD$2:$AH$27,MATCH(W773,'【参考】数式用'!$K$4:$N$4,0)+1,0)),"")</f>
        <v/>
      </c>
      <c r="Z773" s="948"/>
      <c r="AA773" s="951"/>
      <c r="AB773" s="955"/>
      <c r="AC773" s="996" t="str">
        <f>IFERROR(IF(AND('別紙様式3-2（４・５月）'!O775="",W773&lt;&gt;"",W773&lt;&gt;"―"),X773,X773*VLOOKUP(AG773,'【参考】数式用4'!$DC$3:$DZ$106,MATCH(N773,'【参考】数式用4'!$DC$2:$DZ$2,0))),"")</f>
        <v/>
      </c>
      <c r="AD773" s="998" t="str">
        <f t="shared" si="22"/>
        <v/>
      </c>
      <c r="AE773" s="884" t="str">
        <f t="shared" si="23"/>
        <v/>
      </c>
      <c r="AF773" s="999" t="str">
        <f>IF(O773="","",'別紙様式3-2（４・５月）'!O775&amp;'別紙様式3-2（４・５月）'!P775&amp;'別紙様式3-2（４・５月）'!Q775&amp;"から"&amp;O773)</f>
        <v/>
      </c>
      <c r="AG773" s="999" t="str">
        <f>IF(OR(W773="",W773="―"),"",'別紙様式3-2（４・５月）'!O775&amp;'別紙様式3-2（４・５月）'!P775&amp;'別紙様式3-2（４・５月）'!Q775&amp;"から"&amp;W773)</f>
        <v/>
      </c>
    </row>
    <row r="774" spans="1:33" ht="24.9" customHeight="1">
      <c r="A774" s="894">
        <v>761</v>
      </c>
      <c r="B774" s="742" t="str">
        <f>IF(基本情報入力シート!C813="","",基本情報入力シート!C813)</f>
        <v/>
      </c>
      <c r="C774" s="750"/>
      <c r="D774" s="750"/>
      <c r="E774" s="750"/>
      <c r="F774" s="750"/>
      <c r="G774" s="750"/>
      <c r="H774" s="750"/>
      <c r="I774" s="761"/>
      <c r="J774" s="768" t="str">
        <f>IF(基本情報入力シート!M813="","",基本情報入力シート!M813)</f>
        <v/>
      </c>
      <c r="K774" s="768" t="str">
        <f>IF(基本情報入力シート!R813="","",基本情報入力シート!R813)</f>
        <v/>
      </c>
      <c r="L774" s="768" t="str">
        <f>IF(基本情報入力シート!W813="","",基本情報入力シート!W813)</f>
        <v/>
      </c>
      <c r="M774" s="785" t="str">
        <f>IF(基本情報入力シート!X813="","",基本情報入力シート!X813)</f>
        <v/>
      </c>
      <c r="N774" s="797" t="str">
        <f>IF(基本情報入力シート!Y813="","",基本情報入力シート!Y813)</f>
        <v/>
      </c>
      <c r="O774" s="931"/>
      <c r="P774" s="937"/>
      <c r="Q774" s="941"/>
      <c r="R774" s="948" t="str">
        <f>IFERROR(IF(OR('別紙様式3-2（４・５月）'!R776="",'別紙様式3-2（４・５月）'!Z776="ベア加算"),"",P774*VLOOKUP(N774,'【参考】数式用'!$AD$2:$AH$27,MATCH(O774,'【参考】数式用'!$K$4:$N$4,0)+1,0)),"")</f>
        <v/>
      </c>
      <c r="S774" s="951"/>
      <c r="T774" s="955"/>
      <c r="U774" s="960"/>
      <c r="V774" s="965" t="str">
        <f>IFERROR(IF(AND('別紙様式3-2（４・５月）'!O776="",O774&lt;&gt;""),P774,P774*VLOOKUP(AF774,'【参考】数式用4'!$DC$3:$DZ$106,MATCH(N774,'【参考】数式用4'!$DC$2:$DZ$2,0))),"")</f>
        <v/>
      </c>
      <c r="W774" s="972"/>
      <c r="X774" s="937"/>
      <c r="Y774" s="948" t="str">
        <f>IFERROR(IF(OR('別紙様式3-2（４・５月）'!R776="",'別紙様式3-2（４・５月）'!Z776="ベア加算"),"",X774*VLOOKUP(N774,'【参考】数式用'!$AD$2:$AH$27,MATCH(W774,'【参考】数式用'!$K$4:$N$4,0)+1,0)),"")</f>
        <v/>
      </c>
      <c r="Z774" s="948"/>
      <c r="AA774" s="951"/>
      <c r="AB774" s="955"/>
      <c r="AC774" s="996" t="str">
        <f>IFERROR(IF(AND('別紙様式3-2（４・５月）'!O776="",W774&lt;&gt;"",W774&lt;&gt;"―"),X774,X774*VLOOKUP(AG774,'【参考】数式用4'!$DC$3:$DZ$106,MATCH(N774,'【参考】数式用4'!$DC$2:$DZ$2,0))),"")</f>
        <v/>
      </c>
      <c r="AD774" s="998" t="str">
        <f t="shared" si="22"/>
        <v/>
      </c>
      <c r="AE774" s="884" t="str">
        <f t="shared" si="23"/>
        <v/>
      </c>
      <c r="AF774" s="999" t="str">
        <f>IF(O774="","",'別紙様式3-2（４・５月）'!O776&amp;'別紙様式3-2（４・５月）'!P776&amp;'別紙様式3-2（４・５月）'!Q776&amp;"から"&amp;O774)</f>
        <v/>
      </c>
      <c r="AG774" s="999" t="str">
        <f>IF(OR(W774="",W774="―"),"",'別紙様式3-2（４・５月）'!O776&amp;'別紙様式3-2（４・５月）'!P776&amp;'別紙様式3-2（４・５月）'!Q776&amp;"から"&amp;W774)</f>
        <v/>
      </c>
    </row>
    <row r="775" spans="1:33" ht="24.9" customHeight="1">
      <c r="A775" s="894">
        <v>762</v>
      </c>
      <c r="B775" s="742" t="str">
        <f>IF(基本情報入力シート!C814="","",基本情報入力シート!C814)</f>
        <v/>
      </c>
      <c r="C775" s="750"/>
      <c r="D775" s="750"/>
      <c r="E775" s="750"/>
      <c r="F775" s="750"/>
      <c r="G775" s="750"/>
      <c r="H775" s="750"/>
      <c r="I775" s="761"/>
      <c r="J775" s="768" t="str">
        <f>IF(基本情報入力シート!M814="","",基本情報入力シート!M814)</f>
        <v/>
      </c>
      <c r="K775" s="768" t="str">
        <f>IF(基本情報入力シート!R814="","",基本情報入力シート!R814)</f>
        <v/>
      </c>
      <c r="L775" s="768" t="str">
        <f>IF(基本情報入力シート!W814="","",基本情報入力シート!W814)</f>
        <v/>
      </c>
      <c r="M775" s="785" t="str">
        <f>IF(基本情報入力シート!X814="","",基本情報入力シート!X814)</f>
        <v/>
      </c>
      <c r="N775" s="797" t="str">
        <f>IF(基本情報入力シート!Y814="","",基本情報入力シート!Y814)</f>
        <v/>
      </c>
      <c r="O775" s="931"/>
      <c r="P775" s="937"/>
      <c r="Q775" s="941"/>
      <c r="R775" s="948" t="str">
        <f>IFERROR(IF(OR('別紙様式3-2（４・５月）'!R777="",'別紙様式3-2（４・５月）'!Z777="ベア加算"),"",P775*VLOOKUP(N775,'【参考】数式用'!$AD$2:$AH$27,MATCH(O775,'【参考】数式用'!$K$4:$N$4,0)+1,0)),"")</f>
        <v/>
      </c>
      <c r="S775" s="951"/>
      <c r="T775" s="955"/>
      <c r="U775" s="960"/>
      <c r="V775" s="965" t="str">
        <f>IFERROR(IF(AND('別紙様式3-2（４・５月）'!O777="",O775&lt;&gt;""),P775,P775*VLOOKUP(AF775,'【参考】数式用4'!$DC$3:$DZ$106,MATCH(N775,'【参考】数式用4'!$DC$2:$DZ$2,0))),"")</f>
        <v/>
      </c>
      <c r="W775" s="972"/>
      <c r="X775" s="937"/>
      <c r="Y775" s="948" t="str">
        <f>IFERROR(IF(OR('別紙様式3-2（４・５月）'!R777="",'別紙様式3-2（４・５月）'!Z777="ベア加算"),"",X775*VLOOKUP(N775,'【参考】数式用'!$AD$2:$AH$27,MATCH(W775,'【参考】数式用'!$K$4:$N$4,0)+1,0)),"")</f>
        <v/>
      </c>
      <c r="Z775" s="948"/>
      <c r="AA775" s="951"/>
      <c r="AB775" s="955"/>
      <c r="AC775" s="996" t="str">
        <f>IFERROR(IF(AND('別紙様式3-2（４・５月）'!O777="",W775&lt;&gt;"",W775&lt;&gt;"―"),X775,X775*VLOOKUP(AG775,'【参考】数式用4'!$DC$3:$DZ$106,MATCH(N775,'【参考】数式用4'!$DC$2:$DZ$2,0))),"")</f>
        <v/>
      </c>
      <c r="AD775" s="998" t="str">
        <f t="shared" si="22"/>
        <v/>
      </c>
      <c r="AE775" s="884" t="str">
        <f t="shared" si="23"/>
        <v/>
      </c>
      <c r="AF775" s="999" t="str">
        <f>IF(O775="","",'別紙様式3-2（４・５月）'!O777&amp;'別紙様式3-2（４・５月）'!P777&amp;'別紙様式3-2（４・５月）'!Q777&amp;"から"&amp;O775)</f>
        <v/>
      </c>
      <c r="AG775" s="999" t="str">
        <f>IF(OR(W775="",W775="―"),"",'別紙様式3-2（４・５月）'!O777&amp;'別紙様式3-2（４・５月）'!P777&amp;'別紙様式3-2（４・５月）'!Q777&amp;"から"&amp;W775)</f>
        <v/>
      </c>
    </row>
    <row r="776" spans="1:33" ht="24.9" customHeight="1">
      <c r="A776" s="894">
        <v>763</v>
      </c>
      <c r="B776" s="742" t="str">
        <f>IF(基本情報入力シート!C815="","",基本情報入力シート!C815)</f>
        <v/>
      </c>
      <c r="C776" s="750"/>
      <c r="D776" s="750"/>
      <c r="E776" s="750"/>
      <c r="F776" s="750"/>
      <c r="G776" s="750"/>
      <c r="H776" s="750"/>
      <c r="I776" s="761"/>
      <c r="J776" s="768" t="str">
        <f>IF(基本情報入力シート!M815="","",基本情報入力シート!M815)</f>
        <v/>
      </c>
      <c r="K776" s="768" t="str">
        <f>IF(基本情報入力シート!R815="","",基本情報入力シート!R815)</f>
        <v/>
      </c>
      <c r="L776" s="768" t="str">
        <f>IF(基本情報入力シート!W815="","",基本情報入力シート!W815)</f>
        <v/>
      </c>
      <c r="M776" s="785" t="str">
        <f>IF(基本情報入力シート!X815="","",基本情報入力シート!X815)</f>
        <v/>
      </c>
      <c r="N776" s="797" t="str">
        <f>IF(基本情報入力シート!Y815="","",基本情報入力シート!Y815)</f>
        <v/>
      </c>
      <c r="O776" s="931"/>
      <c r="P776" s="937"/>
      <c r="Q776" s="941"/>
      <c r="R776" s="948" t="str">
        <f>IFERROR(IF(OR('別紙様式3-2（４・５月）'!R778="",'別紙様式3-2（４・５月）'!Z778="ベア加算"),"",P776*VLOOKUP(N776,'【参考】数式用'!$AD$2:$AH$27,MATCH(O776,'【参考】数式用'!$K$4:$N$4,0)+1,0)),"")</f>
        <v/>
      </c>
      <c r="S776" s="951"/>
      <c r="T776" s="955"/>
      <c r="U776" s="960"/>
      <c r="V776" s="965" t="str">
        <f>IFERROR(IF(AND('別紙様式3-2（４・５月）'!O778="",O776&lt;&gt;""),P776,P776*VLOOKUP(AF776,'【参考】数式用4'!$DC$3:$DZ$106,MATCH(N776,'【参考】数式用4'!$DC$2:$DZ$2,0))),"")</f>
        <v/>
      </c>
      <c r="W776" s="972"/>
      <c r="X776" s="937"/>
      <c r="Y776" s="948" t="str">
        <f>IFERROR(IF(OR('別紙様式3-2（４・５月）'!R778="",'別紙様式3-2（４・５月）'!Z778="ベア加算"),"",X776*VLOOKUP(N776,'【参考】数式用'!$AD$2:$AH$27,MATCH(W776,'【参考】数式用'!$K$4:$N$4,0)+1,0)),"")</f>
        <v/>
      </c>
      <c r="Z776" s="948"/>
      <c r="AA776" s="951"/>
      <c r="AB776" s="955"/>
      <c r="AC776" s="996" t="str">
        <f>IFERROR(IF(AND('別紙様式3-2（４・５月）'!O778="",W776&lt;&gt;"",W776&lt;&gt;"―"),X776,X776*VLOOKUP(AG776,'【参考】数式用4'!$DC$3:$DZ$106,MATCH(N776,'【参考】数式用4'!$DC$2:$DZ$2,0))),"")</f>
        <v/>
      </c>
      <c r="AD776" s="998" t="str">
        <f t="shared" si="22"/>
        <v/>
      </c>
      <c r="AE776" s="884" t="str">
        <f t="shared" si="23"/>
        <v/>
      </c>
      <c r="AF776" s="999" t="str">
        <f>IF(O776="","",'別紙様式3-2（４・５月）'!O778&amp;'別紙様式3-2（４・５月）'!P778&amp;'別紙様式3-2（４・５月）'!Q778&amp;"から"&amp;O776)</f>
        <v/>
      </c>
      <c r="AG776" s="999" t="str">
        <f>IF(OR(W776="",W776="―"),"",'別紙様式3-2（４・５月）'!O778&amp;'別紙様式3-2（４・５月）'!P778&amp;'別紙様式3-2（４・５月）'!Q778&amp;"から"&amp;W776)</f>
        <v/>
      </c>
    </row>
    <row r="777" spans="1:33" ht="24.9" customHeight="1">
      <c r="A777" s="894">
        <v>764</v>
      </c>
      <c r="B777" s="742" t="str">
        <f>IF(基本情報入力シート!C816="","",基本情報入力シート!C816)</f>
        <v/>
      </c>
      <c r="C777" s="750"/>
      <c r="D777" s="750"/>
      <c r="E777" s="750"/>
      <c r="F777" s="750"/>
      <c r="G777" s="750"/>
      <c r="H777" s="750"/>
      <c r="I777" s="761"/>
      <c r="J777" s="768" t="str">
        <f>IF(基本情報入力シート!M816="","",基本情報入力シート!M816)</f>
        <v/>
      </c>
      <c r="K777" s="768" t="str">
        <f>IF(基本情報入力シート!R816="","",基本情報入力シート!R816)</f>
        <v/>
      </c>
      <c r="L777" s="768" t="str">
        <f>IF(基本情報入力シート!W816="","",基本情報入力シート!W816)</f>
        <v/>
      </c>
      <c r="M777" s="785" t="str">
        <f>IF(基本情報入力シート!X816="","",基本情報入力シート!X816)</f>
        <v/>
      </c>
      <c r="N777" s="797" t="str">
        <f>IF(基本情報入力シート!Y816="","",基本情報入力シート!Y816)</f>
        <v/>
      </c>
      <c r="O777" s="931"/>
      <c r="P777" s="937"/>
      <c r="Q777" s="941"/>
      <c r="R777" s="948" t="str">
        <f>IFERROR(IF(OR('別紙様式3-2（４・５月）'!R779="",'別紙様式3-2（４・５月）'!Z779="ベア加算"),"",P777*VLOOKUP(N777,'【参考】数式用'!$AD$2:$AH$27,MATCH(O777,'【参考】数式用'!$K$4:$N$4,0)+1,0)),"")</f>
        <v/>
      </c>
      <c r="S777" s="951"/>
      <c r="T777" s="955"/>
      <c r="U777" s="960"/>
      <c r="V777" s="965" t="str">
        <f>IFERROR(IF(AND('別紙様式3-2（４・５月）'!O779="",O777&lt;&gt;""),P777,P777*VLOOKUP(AF777,'【参考】数式用4'!$DC$3:$DZ$106,MATCH(N777,'【参考】数式用4'!$DC$2:$DZ$2,0))),"")</f>
        <v/>
      </c>
      <c r="W777" s="972"/>
      <c r="X777" s="937"/>
      <c r="Y777" s="948" t="str">
        <f>IFERROR(IF(OR('別紙様式3-2（４・５月）'!R779="",'別紙様式3-2（４・５月）'!Z779="ベア加算"),"",X777*VLOOKUP(N777,'【参考】数式用'!$AD$2:$AH$27,MATCH(W777,'【参考】数式用'!$K$4:$N$4,0)+1,0)),"")</f>
        <v/>
      </c>
      <c r="Z777" s="948"/>
      <c r="AA777" s="951"/>
      <c r="AB777" s="955"/>
      <c r="AC777" s="996" t="str">
        <f>IFERROR(IF(AND('別紙様式3-2（４・５月）'!O779="",W777&lt;&gt;"",W777&lt;&gt;"―"),X777,X777*VLOOKUP(AG777,'【参考】数式用4'!$DC$3:$DZ$106,MATCH(N777,'【参考】数式用4'!$DC$2:$DZ$2,0))),"")</f>
        <v/>
      </c>
      <c r="AD777" s="998" t="str">
        <f t="shared" si="22"/>
        <v/>
      </c>
      <c r="AE777" s="884" t="str">
        <f t="shared" si="23"/>
        <v/>
      </c>
      <c r="AF777" s="999" t="str">
        <f>IF(O777="","",'別紙様式3-2（４・５月）'!O779&amp;'別紙様式3-2（４・５月）'!P779&amp;'別紙様式3-2（４・５月）'!Q779&amp;"から"&amp;O777)</f>
        <v/>
      </c>
      <c r="AG777" s="999" t="str">
        <f>IF(OR(W777="",W777="―"),"",'別紙様式3-2（４・５月）'!O779&amp;'別紙様式3-2（４・５月）'!P779&amp;'別紙様式3-2（４・５月）'!Q779&amp;"から"&amp;W777)</f>
        <v/>
      </c>
    </row>
    <row r="778" spans="1:33" ht="24.9" customHeight="1">
      <c r="A778" s="894">
        <v>765</v>
      </c>
      <c r="B778" s="742" t="str">
        <f>IF(基本情報入力シート!C817="","",基本情報入力シート!C817)</f>
        <v/>
      </c>
      <c r="C778" s="750"/>
      <c r="D778" s="750"/>
      <c r="E778" s="750"/>
      <c r="F778" s="750"/>
      <c r="G778" s="750"/>
      <c r="H778" s="750"/>
      <c r="I778" s="761"/>
      <c r="J778" s="768" t="str">
        <f>IF(基本情報入力シート!M817="","",基本情報入力シート!M817)</f>
        <v/>
      </c>
      <c r="K778" s="768" t="str">
        <f>IF(基本情報入力シート!R817="","",基本情報入力シート!R817)</f>
        <v/>
      </c>
      <c r="L778" s="768" t="str">
        <f>IF(基本情報入力シート!W817="","",基本情報入力シート!W817)</f>
        <v/>
      </c>
      <c r="M778" s="785" t="str">
        <f>IF(基本情報入力シート!X817="","",基本情報入力シート!X817)</f>
        <v/>
      </c>
      <c r="N778" s="797" t="str">
        <f>IF(基本情報入力シート!Y817="","",基本情報入力シート!Y817)</f>
        <v/>
      </c>
      <c r="O778" s="931"/>
      <c r="P778" s="937"/>
      <c r="Q778" s="941"/>
      <c r="R778" s="948" t="str">
        <f>IFERROR(IF(OR('別紙様式3-2（４・５月）'!R780="",'別紙様式3-2（４・５月）'!Z780="ベア加算"),"",P778*VLOOKUP(N778,'【参考】数式用'!$AD$2:$AH$27,MATCH(O778,'【参考】数式用'!$K$4:$N$4,0)+1,0)),"")</f>
        <v/>
      </c>
      <c r="S778" s="951"/>
      <c r="T778" s="955"/>
      <c r="U778" s="960"/>
      <c r="V778" s="965" t="str">
        <f>IFERROR(IF(AND('別紙様式3-2（４・５月）'!O780="",O778&lt;&gt;""),P778,P778*VLOOKUP(AF778,'【参考】数式用4'!$DC$3:$DZ$106,MATCH(N778,'【参考】数式用4'!$DC$2:$DZ$2,0))),"")</f>
        <v/>
      </c>
      <c r="W778" s="972"/>
      <c r="X778" s="937"/>
      <c r="Y778" s="948" t="str">
        <f>IFERROR(IF(OR('別紙様式3-2（４・５月）'!R780="",'別紙様式3-2（４・５月）'!Z780="ベア加算"),"",X778*VLOOKUP(N778,'【参考】数式用'!$AD$2:$AH$27,MATCH(W778,'【参考】数式用'!$K$4:$N$4,0)+1,0)),"")</f>
        <v/>
      </c>
      <c r="Z778" s="948"/>
      <c r="AA778" s="951"/>
      <c r="AB778" s="955"/>
      <c r="AC778" s="996" t="str">
        <f>IFERROR(IF(AND('別紙様式3-2（４・５月）'!O780="",W778&lt;&gt;"",W778&lt;&gt;"―"),X778,X778*VLOOKUP(AG778,'【参考】数式用4'!$DC$3:$DZ$106,MATCH(N778,'【参考】数式用4'!$DC$2:$DZ$2,0))),"")</f>
        <v/>
      </c>
      <c r="AD778" s="998" t="str">
        <f t="shared" si="22"/>
        <v/>
      </c>
      <c r="AE778" s="884" t="str">
        <f t="shared" si="23"/>
        <v/>
      </c>
      <c r="AF778" s="999" t="str">
        <f>IF(O778="","",'別紙様式3-2（４・５月）'!O780&amp;'別紙様式3-2（４・５月）'!P780&amp;'別紙様式3-2（４・５月）'!Q780&amp;"から"&amp;O778)</f>
        <v/>
      </c>
      <c r="AG778" s="999" t="str">
        <f>IF(OR(W778="",W778="―"),"",'別紙様式3-2（４・５月）'!O780&amp;'別紙様式3-2（４・５月）'!P780&amp;'別紙様式3-2（４・５月）'!Q780&amp;"から"&amp;W778)</f>
        <v/>
      </c>
    </row>
    <row r="779" spans="1:33" ht="24.9" customHeight="1">
      <c r="A779" s="894">
        <v>766</v>
      </c>
      <c r="B779" s="742" t="str">
        <f>IF(基本情報入力シート!C818="","",基本情報入力シート!C818)</f>
        <v/>
      </c>
      <c r="C779" s="750"/>
      <c r="D779" s="750"/>
      <c r="E779" s="750"/>
      <c r="F779" s="750"/>
      <c r="G779" s="750"/>
      <c r="H779" s="750"/>
      <c r="I779" s="761"/>
      <c r="J779" s="768" t="str">
        <f>IF(基本情報入力シート!M818="","",基本情報入力シート!M818)</f>
        <v/>
      </c>
      <c r="K779" s="768" t="str">
        <f>IF(基本情報入力シート!R818="","",基本情報入力シート!R818)</f>
        <v/>
      </c>
      <c r="L779" s="768" t="str">
        <f>IF(基本情報入力シート!W818="","",基本情報入力シート!W818)</f>
        <v/>
      </c>
      <c r="M779" s="785" t="str">
        <f>IF(基本情報入力シート!X818="","",基本情報入力シート!X818)</f>
        <v/>
      </c>
      <c r="N779" s="797" t="str">
        <f>IF(基本情報入力シート!Y818="","",基本情報入力シート!Y818)</f>
        <v/>
      </c>
      <c r="O779" s="931"/>
      <c r="P779" s="937"/>
      <c r="Q779" s="941"/>
      <c r="R779" s="948" t="str">
        <f>IFERROR(IF(OR('別紙様式3-2（４・５月）'!R781="",'別紙様式3-2（４・５月）'!Z781="ベア加算"),"",P779*VLOOKUP(N779,'【参考】数式用'!$AD$2:$AH$27,MATCH(O779,'【参考】数式用'!$K$4:$N$4,0)+1,0)),"")</f>
        <v/>
      </c>
      <c r="S779" s="951"/>
      <c r="T779" s="955"/>
      <c r="U779" s="960"/>
      <c r="V779" s="965" t="str">
        <f>IFERROR(IF(AND('別紙様式3-2（４・５月）'!O781="",O779&lt;&gt;""),P779,P779*VLOOKUP(AF779,'【参考】数式用4'!$DC$3:$DZ$106,MATCH(N779,'【参考】数式用4'!$DC$2:$DZ$2,0))),"")</f>
        <v/>
      </c>
      <c r="W779" s="972"/>
      <c r="X779" s="937"/>
      <c r="Y779" s="948" t="str">
        <f>IFERROR(IF(OR('別紙様式3-2（４・５月）'!R781="",'別紙様式3-2（４・５月）'!Z781="ベア加算"),"",X779*VLOOKUP(N779,'【参考】数式用'!$AD$2:$AH$27,MATCH(W779,'【参考】数式用'!$K$4:$N$4,0)+1,0)),"")</f>
        <v/>
      </c>
      <c r="Z779" s="948"/>
      <c r="AA779" s="951"/>
      <c r="AB779" s="955"/>
      <c r="AC779" s="996" t="str">
        <f>IFERROR(IF(AND('別紙様式3-2（４・５月）'!O781="",W779&lt;&gt;"",W779&lt;&gt;"―"),X779,X779*VLOOKUP(AG779,'【参考】数式用4'!$DC$3:$DZ$106,MATCH(N779,'【参考】数式用4'!$DC$2:$DZ$2,0))),"")</f>
        <v/>
      </c>
      <c r="AD779" s="998" t="str">
        <f t="shared" si="22"/>
        <v/>
      </c>
      <c r="AE779" s="884" t="str">
        <f t="shared" si="23"/>
        <v/>
      </c>
      <c r="AF779" s="999" t="str">
        <f>IF(O779="","",'別紙様式3-2（４・５月）'!O781&amp;'別紙様式3-2（４・５月）'!P781&amp;'別紙様式3-2（４・５月）'!Q781&amp;"から"&amp;O779)</f>
        <v/>
      </c>
      <c r="AG779" s="999" t="str">
        <f>IF(OR(W779="",W779="―"),"",'別紙様式3-2（４・５月）'!O781&amp;'別紙様式3-2（４・５月）'!P781&amp;'別紙様式3-2（４・５月）'!Q781&amp;"から"&amp;W779)</f>
        <v/>
      </c>
    </row>
    <row r="780" spans="1:33" ht="24.9" customHeight="1">
      <c r="A780" s="894">
        <v>767</v>
      </c>
      <c r="B780" s="742" t="str">
        <f>IF(基本情報入力シート!C819="","",基本情報入力シート!C819)</f>
        <v/>
      </c>
      <c r="C780" s="750"/>
      <c r="D780" s="750"/>
      <c r="E780" s="750"/>
      <c r="F780" s="750"/>
      <c r="G780" s="750"/>
      <c r="H780" s="750"/>
      <c r="I780" s="761"/>
      <c r="J780" s="768" t="str">
        <f>IF(基本情報入力シート!M819="","",基本情報入力シート!M819)</f>
        <v/>
      </c>
      <c r="K780" s="768" t="str">
        <f>IF(基本情報入力シート!R819="","",基本情報入力シート!R819)</f>
        <v/>
      </c>
      <c r="L780" s="768" t="str">
        <f>IF(基本情報入力シート!W819="","",基本情報入力シート!W819)</f>
        <v/>
      </c>
      <c r="M780" s="785" t="str">
        <f>IF(基本情報入力シート!X819="","",基本情報入力シート!X819)</f>
        <v/>
      </c>
      <c r="N780" s="797" t="str">
        <f>IF(基本情報入力シート!Y819="","",基本情報入力シート!Y819)</f>
        <v/>
      </c>
      <c r="O780" s="931"/>
      <c r="P780" s="937"/>
      <c r="Q780" s="941"/>
      <c r="R780" s="948" t="str">
        <f>IFERROR(IF(OR('別紙様式3-2（４・５月）'!R782="",'別紙様式3-2（４・５月）'!Z782="ベア加算"),"",P780*VLOOKUP(N780,'【参考】数式用'!$AD$2:$AH$27,MATCH(O780,'【参考】数式用'!$K$4:$N$4,0)+1,0)),"")</f>
        <v/>
      </c>
      <c r="S780" s="951"/>
      <c r="T780" s="955"/>
      <c r="U780" s="960"/>
      <c r="V780" s="965" t="str">
        <f>IFERROR(IF(AND('別紙様式3-2（４・５月）'!O782="",O780&lt;&gt;""),P780,P780*VLOOKUP(AF780,'【参考】数式用4'!$DC$3:$DZ$106,MATCH(N780,'【参考】数式用4'!$DC$2:$DZ$2,0))),"")</f>
        <v/>
      </c>
      <c r="W780" s="972"/>
      <c r="X780" s="937"/>
      <c r="Y780" s="948" t="str">
        <f>IFERROR(IF(OR('別紙様式3-2（４・５月）'!R782="",'別紙様式3-2（４・５月）'!Z782="ベア加算"),"",X780*VLOOKUP(N780,'【参考】数式用'!$AD$2:$AH$27,MATCH(W780,'【参考】数式用'!$K$4:$N$4,0)+1,0)),"")</f>
        <v/>
      </c>
      <c r="Z780" s="948"/>
      <c r="AA780" s="951"/>
      <c r="AB780" s="955"/>
      <c r="AC780" s="996" t="str">
        <f>IFERROR(IF(AND('別紙様式3-2（４・５月）'!O782="",W780&lt;&gt;"",W780&lt;&gt;"―"),X780,X780*VLOOKUP(AG780,'【参考】数式用4'!$DC$3:$DZ$106,MATCH(N780,'【参考】数式用4'!$DC$2:$DZ$2,0))),"")</f>
        <v/>
      </c>
      <c r="AD780" s="998" t="str">
        <f t="shared" si="22"/>
        <v/>
      </c>
      <c r="AE780" s="884" t="str">
        <f t="shared" si="23"/>
        <v/>
      </c>
      <c r="AF780" s="999" t="str">
        <f>IF(O780="","",'別紙様式3-2（４・５月）'!O782&amp;'別紙様式3-2（４・５月）'!P782&amp;'別紙様式3-2（４・５月）'!Q782&amp;"から"&amp;O780)</f>
        <v/>
      </c>
      <c r="AG780" s="999" t="str">
        <f>IF(OR(W780="",W780="―"),"",'別紙様式3-2（４・５月）'!O782&amp;'別紙様式3-2（４・５月）'!P782&amp;'別紙様式3-2（４・５月）'!Q782&amp;"から"&amp;W780)</f>
        <v/>
      </c>
    </row>
    <row r="781" spans="1:33" ht="24.9" customHeight="1">
      <c r="A781" s="894">
        <v>768</v>
      </c>
      <c r="B781" s="742" t="str">
        <f>IF(基本情報入力シート!C820="","",基本情報入力シート!C820)</f>
        <v/>
      </c>
      <c r="C781" s="750"/>
      <c r="D781" s="750"/>
      <c r="E781" s="750"/>
      <c r="F781" s="750"/>
      <c r="G781" s="750"/>
      <c r="H781" s="750"/>
      <c r="I781" s="761"/>
      <c r="J781" s="768" t="str">
        <f>IF(基本情報入力シート!M820="","",基本情報入力シート!M820)</f>
        <v/>
      </c>
      <c r="K781" s="768" t="str">
        <f>IF(基本情報入力シート!R820="","",基本情報入力シート!R820)</f>
        <v/>
      </c>
      <c r="L781" s="768" t="str">
        <f>IF(基本情報入力シート!W820="","",基本情報入力シート!W820)</f>
        <v/>
      </c>
      <c r="M781" s="785" t="str">
        <f>IF(基本情報入力シート!X820="","",基本情報入力シート!X820)</f>
        <v/>
      </c>
      <c r="N781" s="797" t="str">
        <f>IF(基本情報入力シート!Y820="","",基本情報入力シート!Y820)</f>
        <v/>
      </c>
      <c r="O781" s="931"/>
      <c r="P781" s="937"/>
      <c r="Q781" s="941"/>
      <c r="R781" s="948" t="str">
        <f>IFERROR(IF(OR('別紙様式3-2（４・５月）'!R783="",'別紙様式3-2（４・５月）'!Z783="ベア加算"),"",P781*VLOOKUP(N781,'【参考】数式用'!$AD$2:$AH$27,MATCH(O781,'【参考】数式用'!$K$4:$N$4,0)+1,0)),"")</f>
        <v/>
      </c>
      <c r="S781" s="951"/>
      <c r="T781" s="955"/>
      <c r="U781" s="960"/>
      <c r="V781" s="965" t="str">
        <f>IFERROR(IF(AND('別紙様式3-2（４・５月）'!O783="",O781&lt;&gt;""),P781,P781*VLOOKUP(AF781,'【参考】数式用4'!$DC$3:$DZ$106,MATCH(N781,'【参考】数式用4'!$DC$2:$DZ$2,0))),"")</f>
        <v/>
      </c>
      <c r="W781" s="972"/>
      <c r="X781" s="937"/>
      <c r="Y781" s="948" t="str">
        <f>IFERROR(IF(OR('別紙様式3-2（４・５月）'!R783="",'別紙様式3-2（４・５月）'!Z783="ベア加算"),"",X781*VLOOKUP(N781,'【参考】数式用'!$AD$2:$AH$27,MATCH(W781,'【参考】数式用'!$K$4:$N$4,0)+1,0)),"")</f>
        <v/>
      </c>
      <c r="Z781" s="948"/>
      <c r="AA781" s="951"/>
      <c r="AB781" s="955"/>
      <c r="AC781" s="996" t="str">
        <f>IFERROR(IF(AND('別紙様式3-2（４・５月）'!O783="",W781&lt;&gt;"",W781&lt;&gt;"―"),X781,X781*VLOOKUP(AG781,'【参考】数式用4'!$DC$3:$DZ$106,MATCH(N781,'【参考】数式用4'!$DC$2:$DZ$2,0))),"")</f>
        <v/>
      </c>
      <c r="AD781" s="998" t="str">
        <f t="shared" si="22"/>
        <v/>
      </c>
      <c r="AE781" s="884" t="str">
        <f t="shared" si="23"/>
        <v/>
      </c>
      <c r="AF781" s="999" t="str">
        <f>IF(O781="","",'別紙様式3-2（４・５月）'!O783&amp;'別紙様式3-2（４・５月）'!P783&amp;'別紙様式3-2（４・５月）'!Q783&amp;"から"&amp;O781)</f>
        <v/>
      </c>
      <c r="AG781" s="999" t="str">
        <f>IF(OR(W781="",W781="―"),"",'別紙様式3-2（４・５月）'!O783&amp;'別紙様式3-2（４・５月）'!P783&amp;'別紙様式3-2（４・５月）'!Q783&amp;"から"&amp;W781)</f>
        <v/>
      </c>
    </row>
    <row r="782" spans="1:33" ht="24.9" customHeight="1">
      <c r="A782" s="894">
        <v>769</v>
      </c>
      <c r="B782" s="742" t="str">
        <f>IF(基本情報入力シート!C821="","",基本情報入力シート!C821)</f>
        <v/>
      </c>
      <c r="C782" s="750"/>
      <c r="D782" s="750"/>
      <c r="E782" s="750"/>
      <c r="F782" s="750"/>
      <c r="G782" s="750"/>
      <c r="H782" s="750"/>
      <c r="I782" s="761"/>
      <c r="J782" s="768" t="str">
        <f>IF(基本情報入力シート!M821="","",基本情報入力シート!M821)</f>
        <v/>
      </c>
      <c r="K782" s="768" t="str">
        <f>IF(基本情報入力シート!R821="","",基本情報入力シート!R821)</f>
        <v/>
      </c>
      <c r="L782" s="768" t="str">
        <f>IF(基本情報入力シート!W821="","",基本情報入力シート!W821)</f>
        <v/>
      </c>
      <c r="M782" s="785" t="str">
        <f>IF(基本情報入力シート!X821="","",基本情報入力シート!X821)</f>
        <v/>
      </c>
      <c r="N782" s="797" t="str">
        <f>IF(基本情報入力シート!Y821="","",基本情報入力シート!Y821)</f>
        <v/>
      </c>
      <c r="O782" s="931"/>
      <c r="P782" s="937"/>
      <c r="Q782" s="941"/>
      <c r="R782" s="948" t="str">
        <f>IFERROR(IF(OR('別紙様式3-2（４・５月）'!R784="",'別紙様式3-2（４・５月）'!Z784="ベア加算"),"",P782*VLOOKUP(N782,'【参考】数式用'!$AD$2:$AH$27,MATCH(O782,'【参考】数式用'!$K$4:$N$4,0)+1,0)),"")</f>
        <v/>
      </c>
      <c r="S782" s="951"/>
      <c r="T782" s="955"/>
      <c r="U782" s="960"/>
      <c r="V782" s="965" t="str">
        <f>IFERROR(IF(AND('別紙様式3-2（４・５月）'!O784="",O782&lt;&gt;""),P782,P782*VLOOKUP(AF782,'【参考】数式用4'!$DC$3:$DZ$106,MATCH(N782,'【参考】数式用4'!$DC$2:$DZ$2,0))),"")</f>
        <v/>
      </c>
      <c r="W782" s="972"/>
      <c r="X782" s="937"/>
      <c r="Y782" s="948" t="str">
        <f>IFERROR(IF(OR('別紙様式3-2（４・５月）'!R784="",'別紙様式3-2（４・５月）'!Z784="ベア加算"),"",X782*VLOOKUP(N782,'【参考】数式用'!$AD$2:$AH$27,MATCH(W782,'【参考】数式用'!$K$4:$N$4,0)+1,0)),"")</f>
        <v/>
      </c>
      <c r="Z782" s="948"/>
      <c r="AA782" s="951"/>
      <c r="AB782" s="955"/>
      <c r="AC782" s="996" t="str">
        <f>IFERROR(IF(AND('別紙様式3-2（４・５月）'!O784="",W782&lt;&gt;"",W782&lt;&gt;"―"),X782,X782*VLOOKUP(AG782,'【参考】数式用4'!$DC$3:$DZ$106,MATCH(N782,'【参考】数式用4'!$DC$2:$DZ$2,0))),"")</f>
        <v/>
      </c>
      <c r="AD782" s="998" t="str">
        <f t="shared" ref="AD782:AD845" si="24">IF(OR(O782="新加算Ⅰ",O782="新加算Ⅱ",O782="新加算Ⅴ（１）",O782="新加算Ⅴ（２）",O782="新加算Ⅴ（３）",O782="新加算Ⅴ（４）",O782="新加算Ⅴ（５）",O782="新加算Ⅴ（６）",O782="新加算Ⅴ（７）",O782="新加算Ⅴ（９）",O782="新加算Ⅴ（10）",O782="新加算Ⅴ（12）"),IF(AND(N782&lt;&gt;"訪問型サービス（総合事業）",N782&lt;&gt;"通所型サービス（総合事業）",N782&lt;&gt;"（介護予防）短期入所生活介護",N782&lt;&gt;"（介護予防）短期入所療養介護（老健）",N782&lt;&gt;"（介護予防）短期入所療養介護 （病院等（老健以外）)",N782&lt;&gt;"（介護予防）短期入所療養介護（医療院）"),1,""),"")</f>
        <v/>
      </c>
      <c r="AE782" s="884" t="str">
        <f t="shared" ref="AE782:AE845" si="25">IF(OR(W782="新加算Ⅰ",W782="新加算Ⅱ"),IF(AND(N782&lt;&gt;"訪問型サービス（総合事業）",N782&lt;&gt;"通所型サービス（総合事業）",N782&lt;&gt;"（介護予防）短期入所生活介護",N782&lt;&gt;"（介護予防）短期入所療養介護（老健）",N782&lt;&gt;"（介護予防）短期入所療養介護 （病院等（老健以外）)",N782&lt;&gt;"（介護予防）短期入所療養介護（医療院）"),1,""),"")</f>
        <v/>
      </c>
      <c r="AF782" s="999" t="str">
        <f>IF(O782="","",'別紙様式3-2（４・５月）'!O784&amp;'別紙様式3-2（４・５月）'!P784&amp;'別紙様式3-2（４・５月）'!Q784&amp;"から"&amp;O782)</f>
        <v/>
      </c>
      <c r="AG782" s="999" t="str">
        <f>IF(OR(W782="",W782="―"),"",'別紙様式3-2（４・５月）'!O784&amp;'別紙様式3-2（４・５月）'!P784&amp;'別紙様式3-2（４・５月）'!Q784&amp;"から"&amp;W782)</f>
        <v/>
      </c>
    </row>
    <row r="783" spans="1:33" ht="24.9" customHeight="1">
      <c r="A783" s="894">
        <v>770</v>
      </c>
      <c r="B783" s="742" t="str">
        <f>IF(基本情報入力シート!C822="","",基本情報入力シート!C822)</f>
        <v/>
      </c>
      <c r="C783" s="750"/>
      <c r="D783" s="750"/>
      <c r="E783" s="750"/>
      <c r="F783" s="750"/>
      <c r="G783" s="750"/>
      <c r="H783" s="750"/>
      <c r="I783" s="761"/>
      <c r="J783" s="768" t="str">
        <f>IF(基本情報入力シート!M822="","",基本情報入力シート!M822)</f>
        <v/>
      </c>
      <c r="K783" s="768" t="str">
        <f>IF(基本情報入力シート!R822="","",基本情報入力シート!R822)</f>
        <v/>
      </c>
      <c r="L783" s="768" t="str">
        <f>IF(基本情報入力シート!W822="","",基本情報入力シート!W822)</f>
        <v/>
      </c>
      <c r="M783" s="785" t="str">
        <f>IF(基本情報入力シート!X822="","",基本情報入力シート!X822)</f>
        <v/>
      </c>
      <c r="N783" s="797" t="str">
        <f>IF(基本情報入力シート!Y822="","",基本情報入力シート!Y822)</f>
        <v/>
      </c>
      <c r="O783" s="931"/>
      <c r="P783" s="937"/>
      <c r="Q783" s="941"/>
      <c r="R783" s="948" t="str">
        <f>IFERROR(IF(OR('別紙様式3-2（４・５月）'!R785="",'別紙様式3-2（４・５月）'!Z785="ベア加算"),"",P783*VLOOKUP(N783,'【参考】数式用'!$AD$2:$AH$27,MATCH(O783,'【参考】数式用'!$K$4:$N$4,0)+1,0)),"")</f>
        <v/>
      </c>
      <c r="S783" s="951"/>
      <c r="T783" s="955"/>
      <c r="U783" s="960"/>
      <c r="V783" s="965" t="str">
        <f>IFERROR(IF(AND('別紙様式3-2（４・５月）'!O785="",O783&lt;&gt;""),P783,P783*VLOOKUP(AF783,'【参考】数式用4'!$DC$3:$DZ$106,MATCH(N783,'【参考】数式用4'!$DC$2:$DZ$2,0))),"")</f>
        <v/>
      </c>
      <c r="W783" s="972"/>
      <c r="X783" s="937"/>
      <c r="Y783" s="948" t="str">
        <f>IFERROR(IF(OR('別紙様式3-2（４・５月）'!R785="",'別紙様式3-2（４・５月）'!Z785="ベア加算"),"",X783*VLOOKUP(N783,'【参考】数式用'!$AD$2:$AH$27,MATCH(W783,'【参考】数式用'!$K$4:$N$4,0)+1,0)),"")</f>
        <v/>
      </c>
      <c r="Z783" s="948"/>
      <c r="AA783" s="951"/>
      <c r="AB783" s="955"/>
      <c r="AC783" s="996" t="str">
        <f>IFERROR(IF(AND('別紙様式3-2（４・５月）'!O785="",W783&lt;&gt;"",W783&lt;&gt;"―"),X783,X783*VLOOKUP(AG783,'【参考】数式用4'!$DC$3:$DZ$106,MATCH(N783,'【参考】数式用4'!$DC$2:$DZ$2,0))),"")</f>
        <v/>
      </c>
      <c r="AD783" s="998" t="str">
        <f t="shared" si="24"/>
        <v/>
      </c>
      <c r="AE783" s="884" t="str">
        <f t="shared" si="25"/>
        <v/>
      </c>
      <c r="AF783" s="999" t="str">
        <f>IF(O783="","",'別紙様式3-2（４・５月）'!O785&amp;'別紙様式3-2（４・５月）'!P785&amp;'別紙様式3-2（４・５月）'!Q785&amp;"から"&amp;O783)</f>
        <v/>
      </c>
      <c r="AG783" s="999" t="str">
        <f>IF(OR(W783="",W783="―"),"",'別紙様式3-2（４・５月）'!O785&amp;'別紙様式3-2（４・５月）'!P785&amp;'別紙様式3-2（４・５月）'!Q785&amp;"から"&amp;W783)</f>
        <v/>
      </c>
    </row>
    <row r="784" spans="1:33" ht="24.9" customHeight="1">
      <c r="A784" s="894">
        <v>771</v>
      </c>
      <c r="B784" s="742" t="str">
        <f>IF(基本情報入力シート!C823="","",基本情報入力シート!C823)</f>
        <v/>
      </c>
      <c r="C784" s="750"/>
      <c r="D784" s="750"/>
      <c r="E784" s="750"/>
      <c r="F784" s="750"/>
      <c r="G784" s="750"/>
      <c r="H784" s="750"/>
      <c r="I784" s="761"/>
      <c r="J784" s="768" t="str">
        <f>IF(基本情報入力シート!M823="","",基本情報入力シート!M823)</f>
        <v/>
      </c>
      <c r="K784" s="768" t="str">
        <f>IF(基本情報入力シート!R823="","",基本情報入力シート!R823)</f>
        <v/>
      </c>
      <c r="L784" s="768" t="str">
        <f>IF(基本情報入力シート!W823="","",基本情報入力シート!W823)</f>
        <v/>
      </c>
      <c r="M784" s="785" t="str">
        <f>IF(基本情報入力シート!X823="","",基本情報入力シート!X823)</f>
        <v/>
      </c>
      <c r="N784" s="797" t="str">
        <f>IF(基本情報入力シート!Y823="","",基本情報入力シート!Y823)</f>
        <v/>
      </c>
      <c r="O784" s="931"/>
      <c r="P784" s="937"/>
      <c r="Q784" s="941"/>
      <c r="R784" s="948" t="str">
        <f>IFERROR(IF(OR('別紙様式3-2（４・５月）'!R786="",'別紙様式3-2（４・５月）'!Z786="ベア加算"),"",P784*VLOOKUP(N784,'【参考】数式用'!$AD$2:$AH$27,MATCH(O784,'【参考】数式用'!$K$4:$N$4,0)+1,0)),"")</f>
        <v/>
      </c>
      <c r="S784" s="951"/>
      <c r="T784" s="955"/>
      <c r="U784" s="960"/>
      <c r="V784" s="965" t="str">
        <f>IFERROR(IF(AND('別紙様式3-2（４・５月）'!O786="",O784&lt;&gt;""),P784,P784*VLOOKUP(AF784,'【参考】数式用4'!$DC$3:$DZ$106,MATCH(N784,'【参考】数式用4'!$DC$2:$DZ$2,0))),"")</f>
        <v/>
      </c>
      <c r="W784" s="972"/>
      <c r="X784" s="937"/>
      <c r="Y784" s="948" t="str">
        <f>IFERROR(IF(OR('別紙様式3-2（４・５月）'!R786="",'別紙様式3-2（４・５月）'!Z786="ベア加算"),"",X784*VLOOKUP(N784,'【参考】数式用'!$AD$2:$AH$27,MATCH(W784,'【参考】数式用'!$K$4:$N$4,0)+1,0)),"")</f>
        <v/>
      </c>
      <c r="Z784" s="948"/>
      <c r="AA784" s="951"/>
      <c r="AB784" s="955"/>
      <c r="AC784" s="996" t="str">
        <f>IFERROR(IF(AND('別紙様式3-2（４・５月）'!O786="",W784&lt;&gt;"",W784&lt;&gt;"―"),X784,X784*VLOOKUP(AG784,'【参考】数式用4'!$DC$3:$DZ$106,MATCH(N784,'【参考】数式用4'!$DC$2:$DZ$2,0))),"")</f>
        <v/>
      </c>
      <c r="AD784" s="998" t="str">
        <f t="shared" si="24"/>
        <v/>
      </c>
      <c r="AE784" s="884" t="str">
        <f t="shared" si="25"/>
        <v/>
      </c>
      <c r="AF784" s="999" t="str">
        <f>IF(O784="","",'別紙様式3-2（４・５月）'!O786&amp;'別紙様式3-2（４・５月）'!P786&amp;'別紙様式3-2（４・５月）'!Q786&amp;"から"&amp;O784)</f>
        <v/>
      </c>
      <c r="AG784" s="999" t="str">
        <f>IF(OR(W784="",W784="―"),"",'別紙様式3-2（４・５月）'!O786&amp;'別紙様式3-2（４・５月）'!P786&amp;'別紙様式3-2（４・５月）'!Q786&amp;"から"&amp;W784)</f>
        <v/>
      </c>
    </row>
    <row r="785" spans="1:33" ht="24.9" customHeight="1">
      <c r="A785" s="894">
        <v>772</v>
      </c>
      <c r="B785" s="742" t="str">
        <f>IF(基本情報入力シート!C824="","",基本情報入力シート!C824)</f>
        <v/>
      </c>
      <c r="C785" s="750"/>
      <c r="D785" s="750"/>
      <c r="E785" s="750"/>
      <c r="F785" s="750"/>
      <c r="G785" s="750"/>
      <c r="H785" s="750"/>
      <c r="I785" s="761"/>
      <c r="J785" s="768" t="str">
        <f>IF(基本情報入力シート!M824="","",基本情報入力シート!M824)</f>
        <v/>
      </c>
      <c r="K785" s="768" t="str">
        <f>IF(基本情報入力シート!R824="","",基本情報入力シート!R824)</f>
        <v/>
      </c>
      <c r="L785" s="768" t="str">
        <f>IF(基本情報入力シート!W824="","",基本情報入力シート!W824)</f>
        <v/>
      </c>
      <c r="M785" s="785" t="str">
        <f>IF(基本情報入力シート!X824="","",基本情報入力シート!X824)</f>
        <v/>
      </c>
      <c r="N785" s="797" t="str">
        <f>IF(基本情報入力シート!Y824="","",基本情報入力シート!Y824)</f>
        <v/>
      </c>
      <c r="O785" s="931"/>
      <c r="P785" s="937"/>
      <c r="Q785" s="941"/>
      <c r="R785" s="948" t="str">
        <f>IFERROR(IF(OR('別紙様式3-2（４・５月）'!R787="",'別紙様式3-2（４・５月）'!Z787="ベア加算"),"",P785*VLOOKUP(N785,'【参考】数式用'!$AD$2:$AH$27,MATCH(O785,'【参考】数式用'!$K$4:$N$4,0)+1,0)),"")</f>
        <v/>
      </c>
      <c r="S785" s="951"/>
      <c r="T785" s="955"/>
      <c r="U785" s="960"/>
      <c r="V785" s="965" t="str">
        <f>IFERROR(IF(AND('別紙様式3-2（４・５月）'!O787="",O785&lt;&gt;""),P785,P785*VLOOKUP(AF785,'【参考】数式用4'!$DC$3:$DZ$106,MATCH(N785,'【参考】数式用4'!$DC$2:$DZ$2,0))),"")</f>
        <v/>
      </c>
      <c r="W785" s="972"/>
      <c r="X785" s="937"/>
      <c r="Y785" s="948" t="str">
        <f>IFERROR(IF(OR('別紙様式3-2（４・５月）'!R787="",'別紙様式3-2（４・５月）'!Z787="ベア加算"),"",X785*VLOOKUP(N785,'【参考】数式用'!$AD$2:$AH$27,MATCH(W785,'【参考】数式用'!$K$4:$N$4,0)+1,0)),"")</f>
        <v/>
      </c>
      <c r="Z785" s="948"/>
      <c r="AA785" s="951"/>
      <c r="AB785" s="955"/>
      <c r="AC785" s="996" t="str">
        <f>IFERROR(IF(AND('別紙様式3-2（４・５月）'!O787="",W785&lt;&gt;"",W785&lt;&gt;"―"),X785,X785*VLOOKUP(AG785,'【参考】数式用4'!$DC$3:$DZ$106,MATCH(N785,'【参考】数式用4'!$DC$2:$DZ$2,0))),"")</f>
        <v/>
      </c>
      <c r="AD785" s="998" t="str">
        <f t="shared" si="24"/>
        <v/>
      </c>
      <c r="AE785" s="884" t="str">
        <f t="shared" si="25"/>
        <v/>
      </c>
      <c r="AF785" s="999" t="str">
        <f>IF(O785="","",'別紙様式3-2（４・５月）'!O787&amp;'別紙様式3-2（４・５月）'!P787&amp;'別紙様式3-2（４・５月）'!Q787&amp;"から"&amp;O785)</f>
        <v/>
      </c>
      <c r="AG785" s="999" t="str">
        <f>IF(OR(W785="",W785="―"),"",'別紙様式3-2（４・５月）'!O787&amp;'別紙様式3-2（４・５月）'!P787&amp;'別紙様式3-2（４・５月）'!Q787&amp;"から"&amp;W785)</f>
        <v/>
      </c>
    </row>
    <row r="786" spans="1:33" ht="24.9" customHeight="1">
      <c r="A786" s="894">
        <v>773</v>
      </c>
      <c r="B786" s="742" t="str">
        <f>IF(基本情報入力シート!C825="","",基本情報入力シート!C825)</f>
        <v/>
      </c>
      <c r="C786" s="750"/>
      <c r="D786" s="750"/>
      <c r="E786" s="750"/>
      <c r="F786" s="750"/>
      <c r="G786" s="750"/>
      <c r="H786" s="750"/>
      <c r="I786" s="761"/>
      <c r="J786" s="768" t="str">
        <f>IF(基本情報入力シート!M825="","",基本情報入力シート!M825)</f>
        <v/>
      </c>
      <c r="K786" s="768" t="str">
        <f>IF(基本情報入力シート!R825="","",基本情報入力シート!R825)</f>
        <v/>
      </c>
      <c r="L786" s="768" t="str">
        <f>IF(基本情報入力シート!W825="","",基本情報入力シート!W825)</f>
        <v/>
      </c>
      <c r="M786" s="785" t="str">
        <f>IF(基本情報入力シート!X825="","",基本情報入力シート!X825)</f>
        <v/>
      </c>
      <c r="N786" s="797" t="str">
        <f>IF(基本情報入力シート!Y825="","",基本情報入力シート!Y825)</f>
        <v/>
      </c>
      <c r="O786" s="931"/>
      <c r="P786" s="937"/>
      <c r="Q786" s="941"/>
      <c r="R786" s="948" t="str">
        <f>IFERROR(IF(OR('別紙様式3-2（４・５月）'!R788="",'別紙様式3-2（４・５月）'!Z788="ベア加算"),"",P786*VLOOKUP(N786,'【参考】数式用'!$AD$2:$AH$27,MATCH(O786,'【参考】数式用'!$K$4:$N$4,0)+1,0)),"")</f>
        <v/>
      </c>
      <c r="S786" s="951"/>
      <c r="T786" s="955"/>
      <c r="U786" s="960"/>
      <c r="V786" s="965" t="str">
        <f>IFERROR(IF(AND('別紙様式3-2（４・５月）'!O788="",O786&lt;&gt;""),P786,P786*VLOOKUP(AF786,'【参考】数式用4'!$DC$3:$DZ$106,MATCH(N786,'【参考】数式用4'!$DC$2:$DZ$2,0))),"")</f>
        <v/>
      </c>
      <c r="W786" s="972"/>
      <c r="X786" s="937"/>
      <c r="Y786" s="948" t="str">
        <f>IFERROR(IF(OR('別紙様式3-2（４・５月）'!R788="",'別紙様式3-2（４・５月）'!Z788="ベア加算"),"",X786*VLOOKUP(N786,'【参考】数式用'!$AD$2:$AH$27,MATCH(W786,'【参考】数式用'!$K$4:$N$4,0)+1,0)),"")</f>
        <v/>
      </c>
      <c r="Z786" s="948"/>
      <c r="AA786" s="951"/>
      <c r="AB786" s="955"/>
      <c r="AC786" s="996" t="str">
        <f>IFERROR(IF(AND('別紙様式3-2（４・５月）'!O788="",W786&lt;&gt;"",W786&lt;&gt;"―"),X786,X786*VLOOKUP(AG786,'【参考】数式用4'!$DC$3:$DZ$106,MATCH(N786,'【参考】数式用4'!$DC$2:$DZ$2,0))),"")</f>
        <v/>
      </c>
      <c r="AD786" s="998" t="str">
        <f t="shared" si="24"/>
        <v/>
      </c>
      <c r="AE786" s="884" t="str">
        <f t="shared" si="25"/>
        <v/>
      </c>
      <c r="AF786" s="999" t="str">
        <f>IF(O786="","",'別紙様式3-2（４・５月）'!O788&amp;'別紙様式3-2（４・５月）'!P788&amp;'別紙様式3-2（４・５月）'!Q788&amp;"から"&amp;O786)</f>
        <v/>
      </c>
      <c r="AG786" s="999" t="str">
        <f>IF(OR(W786="",W786="―"),"",'別紙様式3-2（４・５月）'!O788&amp;'別紙様式3-2（４・５月）'!P788&amp;'別紙様式3-2（４・５月）'!Q788&amp;"から"&amp;W786)</f>
        <v/>
      </c>
    </row>
    <row r="787" spans="1:33" ht="24.9" customHeight="1">
      <c r="A787" s="894">
        <v>774</v>
      </c>
      <c r="B787" s="742" t="str">
        <f>IF(基本情報入力シート!C826="","",基本情報入力シート!C826)</f>
        <v/>
      </c>
      <c r="C787" s="750"/>
      <c r="D787" s="750"/>
      <c r="E787" s="750"/>
      <c r="F787" s="750"/>
      <c r="G787" s="750"/>
      <c r="H787" s="750"/>
      <c r="I787" s="761"/>
      <c r="J787" s="768" t="str">
        <f>IF(基本情報入力シート!M826="","",基本情報入力シート!M826)</f>
        <v/>
      </c>
      <c r="K787" s="768" t="str">
        <f>IF(基本情報入力シート!R826="","",基本情報入力シート!R826)</f>
        <v/>
      </c>
      <c r="L787" s="768" t="str">
        <f>IF(基本情報入力シート!W826="","",基本情報入力シート!W826)</f>
        <v/>
      </c>
      <c r="M787" s="785" t="str">
        <f>IF(基本情報入力シート!X826="","",基本情報入力シート!X826)</f>
        <v/>
      </c>
      <c r="N787" s="797" t="str">
        <f>IF(基本情報入力シート!Y826="","",基本情報入力シート!Y826)</f>
        <v/>
      </c>
      <c r="O787" s="931"/>
      <c r="P787" s="937"/>
      <c r="Q787" s="941"/>
      <c r="R787" s="948" t="str">
        <f>IFERROR(IF(OR('別紙様式3-2（４・５月）'!R789="",'別紙様式3-2（４・５月）'!Z789="ベア加算"),"",P787*VLOOKUP(N787,'【参考】数式用'!$AD$2:$AH$27,MATCH(O787,'【参考】数式用'!$K$4:$N$4,0)+1,0)),"")</f>
        <v/>
      </c>
      <c r="S787" s="951"/>
      <c r="T787" s="955"/>
      <c r="U787" s="960"/>
      <c r="V787" s="965" t="str">
        <f>IFERROR(IF(AND('別紙様式3-2（４・５月）'!O789="",O787&lt;&gt;""),P787,P787*VLOOKUP(AF787,'【参考】数式用4'!$DC$3:$DZ$106,MATCH(N787,'【参考】数式用4'!$DC$2:$DZ$2,0))),"")</f>
        <v/>
      </c>
      <c r="W787" s="972"/>
      <c r="X787" s="937"/>
      <c r="Y787" s="948" t="str">
        <f>IFERROR(IF(OR('別紙様式3-2（４・５月）'!R789="",'別紙様式3-2（４・５月）'!Z789="ベア加算"),"",X787*VLOOKUP(N787,'【参考】数式用'!$AD$2:$AH$27,MATCH(W787,'【参考】数式用'!$K$4:$N$4,0)+1,0)),"")</f>
        <v/>
      </c>
      <c r="Z787" s="948"/>
      <c r="AA787" s="951"/>
      <c r="AB787" s="955"/>
      <c r="AC787" s="996" t="str">
        <f>IFERROR(IF(AND('別紙様式3-2（４・５月）'!O789="",W787&lt;&gt;"",W787&lt;&gt;"―"),X787,X787*VLOOKUP(AG787,'【参考】数式用4'!$DC$3:$DZ$106,MATCH(N787,'【参考】数式用4'!$DC$2:$DZ$2,0))),"")</f>
        <v/>
      </c>
      <c r="AD787" s="998" t="str">
        <f t="shared" si="24"/>
        <v/>
      </c>
      <c r="AE787" s="884" t="str">
        <f t="shared" si="25"/>
        <v/>
      </c>
      <c r="AF787" s="999" t="str">
        <f>IF(O787="","",'別紙様式3-2（４・５月）'!O789&amp;'別紙様式3-2（４・５月）'!P789&amp;'別紙様式3-2（４・５月）'!Q789&amp;"から"&amp;O787)</f>
        <v/>
      </c>
      <c r="AG787" s="999" t="str">
        <f>IF(OR(W787="",W787="―"),"",'別紙様式3-2（４・５月）'!O789&amp;'別紙様式3-2（４・５月）'!P789&amp;'別紙様式3-2（４・５月）'!Q789&amp;"から"&amp;W787)</f>
        <v/>
      </c>
    </row>
    <row r="788" spans="1:33" ht="24.9" customHeight="1">
      <c r="A788" s="894">
        <v>775</v>
      </c>
      <c r="B788" s="742" t="str">
        <f>IF(基本情報入力シート!C827="","",基本情報入力シート!C827)</f>
        <v/>
      </c>
      <c r="C788" s="750"/>
      <c r="D788" s="750"/>
      <c r="E788" s="750"/>
      <c r="F788" s="750"/>
      <c r="G788" s="750"/>
      <c r="H788" s="750"/>
      <c r="I788" s="761"/>
      <c r="J788" s="768" t="str">
        <f>IF(基本情報入力シート!M827="","",基本情報入力シート!M827)</f>
        <v/>
      </c>
      <c r="K788" s="768" t="str">
        <f>IF(基本情報入力シート!R827="","",基本情報入力シート!R827)</f>
        <v/>
      </c>
      <c r="L788" s="768" t="str">
        <f>IF(基本情報入力シート!W827="","",基本情報入力シート!W827)</f>
        <v/>
      </c>
      <c r="M788" s="785" t="str">
        <f>IF(基本情報入力シート!X827="","",基本情報入力シート!X827)</f>
        <v/>
      </c>
      <c r="N788" s="797" t="str">
        <f>IF(基本情報入力シート!Y827="","",基本情報入力シート!Y827)</f>
        <v/>
      </c>
      <c r="O788" s="931"/>
      <c r="P788" s="937"/>
      <c r="Q788" s="941"/>
      <c r="R788" s="948" t="str">
        <f>IFERROR(IF(OR('別紙様式3-2（４・５月）'!R790="",'別紙様式3-2（４・５月）'!Z790="ベア加算"),"",P788*VLOOKUP(N788,'【参考】数式用'!$AD$2:$AH$27,MATCH(O788,'【参考】数式用'!$K$4:$N$4,0)+1,0)),"")</f>
        <v/>
      </c>
      <c r="S788" s="951"/>
      <c r="T788" s="955"/>
      <c r="U788" s="960"/>
      <c r="V788" s="965" t="str">
        <f>IFERROR(IF(AND('別紙様式3-2（４・５月）'!O790="",O788&lt;&gt;""),P788,P788*VLOOKUP(AF788,'【参考】数式用4'!$DC$3:$DZ$106,MATCH(N788,'【参考】数式用4'!$DC$2:$DZ$2,0))),"")</f>
        <v/>
      </c>
      <c r="W788" s="972"/>
      <c r="X788" s="937"/>
      <c r="Y788" s="948" t="str">
        <f>IFERROR(IF(OR('別紙様式3-2（４・５月）'!R790="",'別紙様式3-2（４・５月）'!Z790="ベア加算"),"",X788*VLOOKUP(N788,'【参考】数式用'!$AD$2:$AH$27,MATCH(W788,'【参考】数式用'!$K$4:$N$4,0)+1,0)),"")</f>
        <v/>
      </c>
      <c r="Z788" s="948"/>
      <c r="AA788" s="951"/>
      <c r="AB788" s="955"/>
      <c r="AC788" s="996" t="str">
        <f>IFERROR(IF(AND('別紙様式3-2（４・５月）'!O790="",W788&lt;&gt;"",W788&lt;&gt;"―"),X788,X788*VLOOKUP(AG788,'【参考】数式用4'!$DC$3:$DZ$106,MATCH(N788,'【参考】数式用4'!$DC$2:$DZ$2,0))),"")</f>
        <v/>
      </c>
      <c r="AD788" s="998" t="str">
        <f t="shared" si="24"/>
        <v/>
      </c>
      <c r="AE788" s="884" t="str">
        <f t="shared" si="25"/>
        <v/>
      </c>
      <c r="AF788" s="999" t="str">
        <f>IF(O788="","",'別紙様式3-2（４・５月）'!O790&amp;'別紙様式3-2（４・５月）'!P790&amp;'別紙様式3-2（４・５月）'!Q790&amp;"から"&amp;O788)</f>
        <v/>
      </c>
      <c r="AG788" s="999" t="str">
        <f>IF(OR(W788="",W788="―"),"",'別紙様式3-2（４・５月）'!O790&amp;'別紙様式3-2（４・５月）'!P790&amp;'別紙様式3-2（４・５月）'!Q790&amp;"から"&amp;W788)</f>
        <v/>
      </c>
    </row>
    <row r="789" spans="1:33" ht="24.9" customHeight="1">
      <c r="A789" s="894">
        <v>776</v>
      </c>
      <c r="B789" s="742" t="str">
        <f>IF(基本情報入力シート!C828="","",基本情報入力シート!C828)</f>
        <v/>
      </c>
      <c r="C789" s="750"/>
      <c r="D789" s="750"/>
      <c r="E789" s="750"/>
      <c r="F789" s="750"/>
      <c r="G789" s="750"/>
      <c r="H789" s="750"/>
      <c r="I789" s="761"/>
      <c r="J789" s="768" t="str">
        <f>IF(基本情報入力シート!M828="","",基本情報入力シート!M828)</f>
        <v/>
      </c>
      <c r="K789" s="768" t="str">
        <f>IF(基本情報入力シート!R828="","",基本情報入力シート!R828)</f>
        <v/>
      </c>
      <c r="L789" s="768" t="str">
        <f>IF(基本情報入力シート!W828="","",基本情報入力シート!W828)</f>
        <v/>
      </c>
      <c r="M789" s="785" t="str">
        <f>IF(基本情報入力シート!X828="","",基本情報入力シート!X828)</f>
        <v/>
      </c>
      <c r="N789" s="797" t="str">
        <f>IF(基本情報入力シート!Y828="","",基本情報入力シート!Y828)</f>
        <v/>
      </c>
      <c r="O789" s="931"/>
      <c r="P789" s="937"/>
      <c r="Q789" s="941"/>
      <c r="R789" s="948" t="str">
        <f>IFERROR(IF(OR('別紙様式3-2（４・５月）'!R791="",'別紙様式3-2（４・５月）'!Z791="ベア加算"),"",P789*VLOOKUP(N789,'【参考】数式用'!$AD$2:$AH$27,MATCH(O789,'【参考】数式用'!$K$4:$N$4,0)+1,0)),"")</f>
        <v/>
      </c>
      <c r="S789" s="951"/>
      <c r="T789" s="955"/>
      <c r="U789" s="960"/>
      <c r="V789" s="965" t="str">
        <f>IFERROR(IF(AND('別紙様式3-2（４・５月）'!O791="",O789&lt;&gt;""),P789,P789*VLOOKUP(AF789,'【参考】数式用4'!$DC$3:$DZ$106,MATCH(N789,'【参考】数式用4'!$DC$2:$DZ$2,0))),"")</f>
        <v/>
      </c>
      <c r="W789" s="972"/>
      <c r="X789" s="937"/>
      <c r="Y789" s="948" t="str">
        <f>IFERROR(IF(OR('別紙様式3-2（４・５月）'!R791="",'別紙様式3-2（４・５月）'!Z791="ベア加算"),"",X789*VLOOKUP(N789,'【参考】数式用'!$AD$2:$AH$27,MATCH(W789,'【参考】数式用'!$K$4:$N$4,0)+1,0)),"")</f>
        <v/>
      </c>
      <c r="Z789" s="948"/>
      <c r="AA789" s="951"/>
      <c r="AB789" s="955"/>
      <c r="AC789" s="996" t="str">
        <f>IFERROR(IF(AND('別紙様式3-2（４・５月）'!O791="",W789&lt;&gt;"",W789&lt;&gt;"―"),X789,X789*VLOOKUP(AG789,'【参考】数式用4'!$DC$3:$DZ$106,MATCH(N789,'【参考】数式用4'!$DC$2:$DZ$2,0))),"")</f>
        <v/>
      </c>
      <c r="AD789" s="998" t="str">
        <f t="shared" si="24"/>
        <v/>
      </c>
      <c r="AE789" s="884" t="str">
        <f t="shared" si="25"/>
        <v/>
      </c>
      <c r="AF789" s="999" t="str">
        <f>IF(O789="","",'別紙様式3-2（４・５月）'!O791&amp;'別紙様式3-2（４・５月）'!P791&amp;'別紙様式3-2（４・５月）'!Q791&amp;"から"&amp;O789)</f>
        <v/>
      </c>
      <c r="AG789" s="999" t="str">
        <f>IF(OR(W789="",W789="―"),"",'別紙様式3-2（４・５月）'!O791&amp;'別紙様式3-2（４・５月）'!P791&amp;'別紙様式3-2（４・５月）'!Q791&amp;"から"&amp;W789)</f>
        <v/>
      </c>
    </row>
    <row r="790" spans="1:33" ht="24.9" customHeight="1">
      <c r="A790" s="894">
        <v>777</v>
      </c>
      <c r="B790" s="742" t="str">
        <f>IF(基本情報入力シート!C829="","",基本情報入力シート!C829)</f>
        <v/>
      </c>
      <c r="C790" s="750"/>
      <c r="D790" s="750"/>
      <c r="E790" s="750"/>
      <c r="F790" s="750"/>
      <c r="G790" s="750"/>
      <c r="H790" s="750"/>
      <c r="I790" s="761"/>
      <c r="J790" s="768" t="str">
        <f>IF(基本情報入力シート!M829="","",基本情報入力シート!M829)</f>
        <v/>
      </c>
      <c r="K790" s="768" t="str">
        <f>IF(基本情報入力シート!R829="","",基本情報入力シート!R829)</f>
        <v/>
      </c>
      <c r="L790" s="768" t="str">
        <f>IF(基本情報入力シート!W829="","",基本情報入力シート!W829)</f>
        <v/>
      </c>
      <c r="M790" s="785" t="str">
        <f>IF(基本情報入力シート!X829="","",基本情報入力シート!X829)</f>
        <v/>
      </c>
      <c r="N790" s="797" t="str">
        <f>IF(基本情報入力シート!Y829="","",基本情報入力シート!Y829)</f>
        <v/>
      </c>
      <c r="O790" s="931"/>
      <c r="P790" s="937"/>
      <c r="Q790" s="941"/>
      <c r="R790" s="948" t="str">
        <f>IFERROR(IF(OR('別紙様式3-2（４・５月）'!R792="",'別紙様式3-2（４・５月）'!Z792="ベア加算"),"",P790*VLOOKUP(N790,'【参考】数式用'!$AD$2:$AH$27,MATCH(O790,'【参考】数式用'!$K$4:$N$4,0)+1,0)),"")</f>
        <v/>
      </c>
      <c r="S790" s="951"/>
      <c r="T790" s="955"/>
      <c r="U790" s="960"/>
      <c r="V790" s="965" t="str">
        <f>IFERROR(IF(AND('別紙様式3-2（４・５月）'!O792="",O790&lt;&gt;""),P790,P790*VLOOKUP(AF790,'【参考】数式用4'!$DC$3:$DZ$106,MATCH(N790,'【参考】数式用4'!$DC$2:$DZ$2,0))),"")</f>
        <v/>
      </c>
      <c r="W790" s="972"/>
      <c r="X790" s="937"/>
      <c r="Y790" s="948" t="str">
        <f>IFERROR(IF(OR('別紙様式3-2（４・５月）'!R792="",'別紙様式3-2（４・５月）'!Z792="ベア加算"),"",X790*VLOOKUP(N790,'【参考】数式用'!$AD$2:$AH$27,MATCH(W790,'【参考】数式用'!$K$4:$N$4,0)+1,0)),"")</f>
        <v/>
      </c>
      <c r="Z790" s="948"/>
      <c r="AA790" s="951"/>
      <c r="AB790" s="955"/>
      <c r="AC790" s="996" t="str">
        <f>IFERROR(IF(AND('別紙様式3-2（４・５月）'!O792="",W790&lt;&gt;"",W790&lt;&gt;"―"),X790,X790*VLOOKUP(AG790,'【参考】数式用4'!$DC$3:$DZ$106,MATCH(N790,'【参考】数式用4'!$DC$2:$DZ$2,0))),"")</f>
        <v/>
      </c>
      <c r="AD790" s="998" t="str">
        <f t="shared" si="24"/>
        <v/>
      </c>
      <c r="AE790" s="884" t="str">
        <f t="shared" si="25"/>
        <v/>
      </c>
      <c r="AF790" s="999" t="str">
        <f>IF(O790="","",'別紙様式3-2（４・５月）'!O792&amp;'別紙様式3-2（４・５月）'!P792&amp;'別紙様式3-2（４・５月）'!Q792&amp;"から"&amp;O790)</f>
        <v/>
      </c>
      <c r="AG790" s="999" t="str">
        <f>IF(OR(W790="",W790="―"),"",'別紙様式3-2（４・５月）'!O792&amp;'別紙様式3-2（４・５月）'!P792&amp;'別紙様式3-2（４・５月）'!Q792&amp;"から"&amp;W790)</f>
        <v/>
      </c>
    </row>
    <row r="791" spans="1:33" ht="24.9" customHeight="1">
      <c r="A791" s="894">
        <v>778</v>
      </c>
      <c r="B791" s="742" t="str">
        <f>IF(基本情報入力シート!C830="","",基本情報入力シート!C830)</f>
        <v/>
      </c>
      <c r="C791" s="750"/>
      <c r="D791" s="750"/>
      <c r="E791" s="750"/>
      <c r="F791" s="750"/>
      <c r="G791" s="750"/>
      <c r="H791" s="750"/>
      <c r="I791" s="761"/>
      <c r="J791" s="768" t="str">
        <f>IF(基本情報入力シート!M830="","",基本情報入力シート!M830)</f>
        <v/>
      </c>
      <c r="K791" s="768" t="str">
        <f>IF(基本情報入力シート!R830="","",基本情報入力シート!R830)</f>
        <v/>
      </c>
      <c r="L791" s="768" t="str">
        <f>IF(基本情報入力シート!W830="","",基本情報入力シート!W830)</f>
        <v/>
      </c>
      <c r="M791" s="785" t="str">
        <f>IF(基本情報入力シート!X830="","",基本情報入力シート!X830)</f>
        <v/>
      </c>
      <c r="N791" s="797" t="str">
        <f>IF(基本情報入力シート!Y830="","",基本情報入力シート!Y830)</f>
        <v/>
      </c>
      <c r="O791" s="931"/>
      <c r="P791" s="937"/>
      <c r="Q791" s="941"/>
      <c r="R791" s="948" t="str">
        <f>IFERROR(IF(OR('別紙様式3-2（４・５月）'!R793="",'別紙様式3-2（４・５月）'!Z793="ベア加算"),"",P791*VLOOKUP(N791,'【参考】数式用'!$AD$2:$AH$27,MATCH(O791,'【参考】数式用'!$K$4:$N$4,0)+1,0)),"")</f>
        <v/>
      </c>
      <c r="S791" s="951"/>
      <c r="T791" s="955"/>
      <c r="U791" s="960"/>
      <c r="V791" s="965" t="str">
        <f>IFERROR(IF(AND('別紙様式3-2（４・５月）'!O793="",O791&lt;&gt;""),P791,P791*VLOOKUP(AF791,'【参考】数式用4'!$DC$3:$DZ$106,MATCH(N791,'【参考】数式用4'!$DC$2:$DZ$2,0))),"")</f>
        <v/>
      </c>
      <c r="W791" s="972"/>
      <c r="X791" s="937"/>
      <c r="Y791" s="948" t="str">
        <f>IFERROR(IF(OR('別紙様式3-2（４・５月）'!R793="",'別紙様式3-2（４・５月）'!Z793="ベア加算"),"",X791*VLOOKUP(N791,'【参考】数式用'!$AD$2:$AH$27,MATCH(W791,'【参考】数式用'!$K$4:$N$4,0)+1,0)),"")</f>
        <v/>
      </c>
      <c r="Z791" s="948"/>
      <c r="AA791" s="951"/>
      <c r="AB791" s="955"/>
      <c r="AC791" s="996" t="str">
        <f>IFERROR(IF(AND('別紙様式3-2（４・５月）'!O793="",W791&lt;&gt;"",W791&lt;&gt;"―"),X791,X791*VLOOKUP(AG791,'【参考】数式用4'!$DC$3:$DZ$106,MATCH(N791,'【参考】数式用4'!$DC$2:$DZ$2,0))),"")</f>
        <v/>
      </c>
      <c r="AD791" s="998" t="str">
        <f t="shared" si="24"/>
        <v/>
      </c>
      <c r="AE791" s="884" t="str">
        <f t="shared" si="25"/>
        <v/>
      </c>
      <c r="AF791" s="999" t="str">
        <f>IF(O791="","",'別紙様式3-2（４・５月）'!O793&amp;'別紙様式3-2（４・５月）'!P793&amp;'別紙様式3-2（４・５月）'!Q793&amp;"から"&amp;O791)</f>
        <v/>
      </c>
      <c r="AG791" s="999" t="str">
        <f>IF(OR(W791="",W791="―"),"",'別紙様式3-2（４・５月）'!O793&amp;'別紙様式3-2（４・５月）'!P793&amp;'別紙様式3-2（４・５月）'!Q793&amp;"から"&amp;W791)</f>
        <v/>
      </c>
    </row>
    <row r="792" spans="1:33" ht="24.9" customHeight="1">
      <c r="A792" s="894">
        <v>779</v>
      </c>
      <c r="B792" s="742" t="str">
        <f>IF(基本情報入力シート!C831="","",基本情報入力シート!C831)</f>
        <v/>
      </c>
      <c r="C792" s="750"/>
      <c r="D792" s="750"/>
      <c r="E792" s="750"/>
      <c r="F792" s="750"/>
      <c r="G792" s="750"/>
      <c r="H792" s="750"/>
      <c r="I792" s="761"/>
      <c r="J792" s="768" t="str">
        <f>IF(基本情報入力シート!M831="","",基本情報入力シート!M831)</f>
        <v/>
      </c>
      <c r="K792" s="768" t="str">
        <f>IF(基本情報入力シート!R831="","",基本情報入力シート!R831)</f>
        <v/>
      </c>
      <c r="L792" s="768" t="str">
        <f>IF(基本情報入力シート!W831="","",基本情報入力シート!W831)</f>
        <v/>
      </c>
      <c r="M792" s="785" t="str">
        <f>IF(基本情報入力シート!X831="","",基本情報入力シート!X831)</f>
        <v/>
      </c>
      <c r="N792" s="797" t="str">
        <f>IF(基本情報入力シート!Y831="","",基本情報入力シート!Y831)</f>
        <v/>
      </c>
      <c r="O792" s="931"/>
      <c r="P792" s="937"/>
      <c r="Q792" s="941"/>
      <c r="R792" s="948" t="str">
        <f>IFERROR(IF(OR('別紙様式3-2（４・５月）'!R794="",'別紙様式3-2（４・５月）'!Z794="ベア加算"),"",P792*VLOOKUP(N792,'【参考】数式用'!$AD$2:$AH$27,MATCH(O792,'【参考】数式用'!$K$4:$N$4,0)+1,0)),"")</f>
        <v/>
      </c>
      <c r="S792" s="951"/>
      <c r="T792" s="955"/>
      <c r="U792" s="960"/>
      <c r="V792" s="965" t="str">
        <f>IFERROR(IF(AND('別紙様式3-2（４・５月）'!O794="",O792&lt;&gt;""),P792,P792*VLOOKUP(AF792,'【参考】数式用4'!$DC$3:$DZ$106,MATCH(N792,'【参考】数式用4'!$DC$2:$DZ$2,0))),"")</f>
        <v/>
      </c>
      <c r="W792" s="972"/>
      <c r="X792" s="937"/>
      <c r="Y792" s="948" t="str">
        <f>IFERROR(IF(OR('別紙様式3-2（４・５月）'!R794="",'別紙様式3-2（４・５月）'!Z794="ベア加算"),"",X792*VLOOKUP(N792,'【参考】数式用'!$AD$2:$AH$27,MATCH(W792,'【参考】数式用'!$K$4:$N$4,0)+1,0)),"")</f>
        <v/>
      </c>
      <c r="Z792" s="948"/>
      <c r="AA792" s="951"/>
      <c r="AB792" s="955"/>
      <c r="AC792" s="996" t="str">
        <f>IFERROR(IF(AND('別紙様式3-2（４・５月）'!O794="",W792&lt;&gt;"",W792&lt;&gt;"―"),X792,X792*VLOOKUP(AG792,'【参考】数式用4'!$DC$3:$DZ$106,MATCH(N792,'【参考】数式用4'!$DC$2:$DZ$2,0))),"")</f>
        <v/>
      </c>
      <c r="AD792" s="998" t="str">
        <f t="shared" si="24"/>
        <v/>
      </c>
      <c r="AE792" s="884" t="str">
        <f t="shared" si="25"/>
        <v/>
      </c>
      <c r="AF792" s="999" t="str">
        <f>IF(O792="","",'別紙様式3-2（４・５月）'!O794&amp;'別紙様式3-2（４・５月）'!P794&amp;'別紙様式3-2（４・５月）'!Q794&amp;"から"&amp;O792)</f>
        <v/>
      </c>
      <c r="AG792" s="999" t="str">
        <f>IF(OR(W792="",W792="―"),"",'別紙様式3-2（４・５月）'!O794&amp;'別紙様式3-2（４・５月）'!P794&amp;'別紙様式3-2（４・５月）'!Q794&amp;"から"&amp;W792)</f>
        <v/>
      </c>
    </row>
    <row r="793" spans="1:33" ht="24.9" customHeight="1">
      <c r="A793" s="894">
        <v>780</v>
      </c>
      <c r="B793" s="742" t="str">
        <f>IF(基本情報入力シート!C832="","",基本情報入力シート!C832)</f>
        <v/>
      </c>
      <c r="C793" s="750"/>
      <c r="D793" s="750"/>
      <c r="E793" s="750"/>
      <c r="F793" s="750"/>
      <c r="G793" s="750"/>
      <c r="H793" s="750"/>
      <c r="I793" s="761"/>
      <c r="J793" s="768" t="str">
        <f>IF(基本情報入力シート!M832="","",基本情報入力シート!M832)</f>
        <v/>
      </c>
      <c r="K793" s="768" t="str">
        <f>IF(基本情報入力シート!R832="","",基本情報入力シート!R832)</f>
        <v/>
      </c>
      <c r="L793" s="768" t="str">
        <f>IF(基本情報入力シート!W832="","",基本情報入力シート!W832)</f>
        <v/>
      </c>
      <c r="M793" s="785" t="str">
        <f>IF(基本情報入力シート!X832="","",基本情報入力シート!X832)</f>
        <v/>
      </c>
      <c r="N793" s="797" t="str">
        <f>IF(基本情報入力シート!Y832="","",基本情報入力シート!Y832)</f>
        <v/>
      </c>
      <c r="O793" s="931"/>
      <c r="P793" s="937"/>
      <c r="Q793" s="941"/>
      <c r="R793" s="948" t="str">
        <f>IFERROR(IF(OR('別紙様式3-2（４・５月）'!R795="",'別紙様式3-2（４・５月）'!Z795="ベア加算"),"",P793*VLOOKUP(N793,'【参考】数式用'!$AD$2:$AH$27,MATCH(O793,'【参考】数式用'!$K$4:$N$4,0)+1,0)),"")</f>
        <v/>
      </c>
      <c r="S793" s="951"/>
      <c r="T793" s="955"/>
      <c r="U793" s="960"/>
      <c r="V793" s="965" t="str">
        <f>IFERROR(IF(AND('別紙様式3-2（４・５月）'!O795="",O793&lt;&gt;""),P793,P793*VLOOKUP(AF793,'【参考】数式用4'!$DC$3:$DZ$106,MATCH(N793,'【参考】数式用4'!$DC$2:$DZ$2,0))),"")</f>
        <v/>
      </c>
      <c r="W793" s="972"/>
      <c r="X793" s="937"/>
      <c r="Y793" s="948" t="str">
        <f>IFERROR(IF(OR('別紙様式3-2（４・５月）'!R795="",'別紙様式3-2（４・５月）'!Z795="ベア加算"),"",X793*VLOOKUP(N793,'【参考】数式用'!$AD$2:$AH$27,MATCH(W793,'【参考】数式用'!$K$4:$N$4,0)+1,0)),"")</f>
        <v/>
      </c>
      <c r="Z793" s="948"/>
      <c r="AA793" s="951"/>
      <c r="AB793" s="955"/>
      <c r="AC793" s="996" t="str">
        <f>IFERROR(IF(AND('別紙様式3-2（４・５月）'!O795="",W793&lt;&gt;"",W793&lt;&gt;"―"),X793,X793*VLOOKUP(AG793,'【参考】数式用4'!$DC$3:$DZ$106,MATCH(N793,'【参考】数式用4'!$DC$2:$DZ$2,0))),"")</f>
        <v/>
      </c>
      <c r="AD793" s="998" t="str">
        <f t="shared" si="24"/>
        <v/>
      </c>
      <c r="AE793" s="884" t="str">
        <f t="shared" si="25"/>
        <v/>
      </c>
      <c r="AF793" s="999" t="str">
        <f>IF(O793="","",'別紙様式3-2（４・５月）'!O795&amp;'別紙様式3-2（４・５月）'!P795&amp;'別紙様式3-2（４・５月）'!Q795&amp;"から"&amp;O793)</f>
        <v/>
      </c>
      <c r="AG793" s="999" t="str">
        <f>IF(OR(W793="",W793="―"),"",'別紙様式3-2（４・５月）'!O795&amp;'別紙様式3-2（４・５月）'!P795&amp;'別紙様式3-2（４・５月）'!Q795&amp;"から"&amp;W793)</f>
        <v/>
      </c>
    </row>
    <row r="794" spans="1:33" ht="24.9" customHeight="1">
      <c r="A794" s="894">
        <v>781</v>
      </c>
      <c r="B794" s="742" t="str">
        <f>IF(基本情報入力シート!C833="","",基本情報入力シート!C833)</f>
        <v/>
      </c>
      <c r="C794" s="750"/>
      <c r="D794" s="750"/>
      <c r="E794" s="750"/>
      <c r="F794" s="750"/>
      <c r="G794" s="750"/>
      <c r="H794" s="750"/>
      <c r="I794" s="761"/>
      <c r="J794" s="768" t="str">
        <f>IF(基本情報入力シート!M833="","",基本情報入力シート!M833)</f>
        <v/>
      </c>
      <c r="K794" s="768" t="str">
        <f>IF(基本情報入力シート!R833="","",基本情報入力シート!R833)</f>
        <v/>
      </c>
      <c r="L794" s="768" t="str">
        <f>IF(基本情報入力シート!W833="","",基本情報入力シート!W833)</f>
        <v/>
      </c>
      <c r="M794" s="785" t="str">
        <f>IF(基本情報入力シート!X833="","",基本情報入力シート!X833)</f>
        <v/>
      </c>
      <c r="N794" s="797" t="str">
        <f>IF(基本情報入力シート!Y833="","",基本情報入力シート!Y833)</f>
        <v/>
      </c>
      <c r="O794" s="931"/>
      <c r="P794" s="937"/>
      <c r="Q794" s="941"/>
      <c r="R794" s="948" t="str">
        <f>IFERROR(IF(OR('別紙様式3-2（４・５月）'!R796="",'別紙様式3-2（４・５月）'!Z796="ベア加算"),"",P794*VLOOKUP(N794,'【参考】数式用'!$AD$2:$AH$27,MATCH(O794,'【参考】数式用'!$K$4:$N$4,0)+1,0)),"")</f>
        <v/>
      </c>
      <c r="S794" s="951"/>
      <c r="T794" s="955"/>
      <c r="U794" s="960"/>
      <c r="V794" s="965" t="str">
        <f>IFERROR(IF(AND('別紙様式3-2（４・５月）'!O796="",O794&lt;&gt;""),P794,P794*VLOOKUP(AF794,'【参考】数式用4'!$DC$3:$DZ$106,MATCH(N794,'【参考】数式用4'!$DC$2:$DZ$2,0))),"")</f>
        <v/>
      </c>
      <c r="W794" s="972"/>
      <c r="X794" s="937"/>
      <c r="Y794" s="948" t="str">
        <f>IFERROR(IF(OR('別紙様式3-2（４・５月）'!R796="",'別紙様式3-2（４・５月）'!Z796="ベア加算"),"",X794*VLOOKUP(N794,'【参考】数式用'!$AD$2:$AH$27,MATCH(W794,'【参考】数式用'!$K$4:$N$4,0)+1,0)),"")</f>
        <v/>
      </c>
      <c r="Z794" s="948"/>
      <c r="AA794" s="951"/>
      <c r="AB794" s="955"/>
      <c r="AC794" s="996" t="str">
        <f>IFERROR(IF(AND('別紙様式3-2（４・５月）'!O796="",W794&lt;&gt;"",W794&lt;&gt;"―"),X794,X794*VLOOKUP(AG794,'【参考】数式用4'!$DC$3:$DZ$106,MATCH(N794,'【参考】数式用4'!$DC$2:$DZ$2,0))),"")</f>
        <v/>
      </c>
      <c r="AD794" s="998" t="str">
        <f t="shared" si="24"/>
        <v/>
      </c>
      <c r="AE794" s="884" t="str">
        <f t="shared" si="25"/>
        <v/>
      </c>
      <c r="AF794" s="999" t="str">
        <f>IF(O794="","",'別紙様式3-2（４・５月）'!O796&amp;'別紙様式3-2（４・５月）'!P796&amp;'別紙様式3-2（４・５月）'!Q796&amp;"から"&amp;O794)</f>
        <v/>
      </c>
      <c r="AG794" s="999" t="str">
        <f>IF(OR(W794="",W794="―"),"",'別紙様式3-2（４・５月）'!O796&amp;'別紙様式3-2（４・５月）'!P796&amp;'別紙様式3-2（４・５月）'!Q796&amp;"から"&amp;W794)</f>
        <v/>
      </c>
    </row>
    <row r="795" spans="1:33" ht="24.9" customHeight="1">
      <c r="A795" s="894">
        <v>782</v>
      </c>
      <c r="B795" s="742" t="str">
        <f>IF(基本情報入力シート!C834="","",基本情報入力シート!C834)</f>
        <v/>
      </c>
      <c r="C795" s="750"/>
      <c r="D795" s="750"/>
      <c r="E795" s="750"/>
      <c r="F795" s="750"/>
      <c r="G795" s="750"/>
      <c r="H795" s="750"/>
      <c r="I795" s="761"/>
      <c r="J795" s="768" t="str">
        <f>IF(基本情報入力シート!M834="","",基本情報入力シート!M834)</f>
        <v/>
      </c>
      <c r="K795" s="768" t="str">
        <f>IF(基本情報入力シート!R834="","",基本情報入力シート!R834)</f>
        <v/>
      </c>
      <c r="L795" s="768" t="str">
        <f>IF(基本情報入力シート!W834="","",基本情報入力シート!W834)</f>
        <v/>
      </c>
      <c r="M795" s="785" t="str">
        <f>IF(基本情報入力シート!X834="","",基本情報入力シート!X834)</f>
        <v/>
      </c>
      <c r="N795" s="797" t="str">
        <f>IF(基本情報入力シート!Y834="","",基本情報入力シート!Y834)</f>
        <v/>
      </c>
      <c r="O795" s="931"/>
      <c r="P795" s="937"/>
      <c r="Q795" s="941"/>
      <c r="R795" s="948" t="str">
        <f>IFERROR(IF(OR('別紙様式3-2（４・５月）'!R797="",'別紙様式3-2（４・５月）'!Z797="ベア加算"),"",P795*VLOOKUP(N795,'【参考】数式用'!$AD$2:$AH$27,MATCH(O795,'【参考】数式用'!$K$4:$N$4,0)+1,0)),"")</f>
        <v/>
      </c>
      <c r="S795" s="951"/>
      <c r="T795" s="955"/>
      <c r="U795" s="960"/>
      <c r="V795" s="965" t="str">
        <f>IFERROR(IF(AND('別紙様式3-2（４・５月）'!O797="",O795&lt;&gt;""),P795,P795*VLOOKUP(AF795,'【参考】数式用4'!$DC$3:$DZ$106,MATCH(N795,'【参考】数式用4'!$DC$2:$DZ$2,0))),"")</f>
        <v/>
      </c>
      <c r="W795" s="972"/>
      <c r="X795" s="937"/>
      <c r="Y795" s="948" t="str">
        <f>IFERROR(IF(OR('別紙様式3-2（４・５月）'!R797="",'別紙様式3-2（４・５月）'!Z797="ベア加算"),"",X795*VLOOKUP(N795,'【参考】数式用'!$AD$2:$AH$27,MATCH(W795,'【参考】数式用'!$K$4:$N$4,0)+1,0)),"")</f>
        <v/>
      </c>
      <c r="Z795" s="948"/>
      <c r="AA795" s="951"/>
      <c r="AB795" s="955"/>
      <c r="AC795" s="996" t="str">
        <f>IFERROR(IF(AND('別紙様式3-2（４・５月）'!O797="",W795&lt;&gt;"",W795&lt;&gt;"―"),X795,X795*VLOOKUP(AG795,'【参考】数式用4'!$DC$3:$DZ$106,MATCH(N795,'【参考】数式用4'!$DC$2:$DZ$2,0))),"")</f>
        <v/>
      </c>
      <c r="AD795" s="998" t="str">
        <f t="shared" si="24"/>
        <v/>
      </c>
      <c r="AE795" s="884" t="str">
        <f t="shared" si="25"/>
        <v/>
      </c>
      <c r="AF795" s="999" t="str">
        <f>IF(O795="","",'別紙様式3-2（４・５月）'!O797&amp;'別紙様式3-2（４・５月）'!P797&amp;'別紙様式3-2（４・５月）'!Q797&amp;"から"&amp;O795)</f>
        <v/>
      </c>
      <c r="AG795" s="999" t="str">
        <f>IF(OR(W795="",W795="―"),"",'別紙様式3-2（４・５月）'!O797&amp;'別紙様式3-2（４・５月）'!P797&amp;'別紙様式3-2（４・５月）'!Q797&amp;"から"&amp;W795)</f>
        <v/>
      </c>
    </row>
    <row r="796" spans="1:33" ht="24.9" customHeight="1">
      <c r="A796" s="894">
        <v>783</v>
      </c>
      <c r="B796" s="742" t="str">
        <f>IF(基本情報入力シート!C835="","",基本情報入力シート!C835)</f>
        <v/>
      </c>
      <c r="C796" s="750"/>
      <c r="D796" s="750"/>
      <c r="E796" s="750"/>
      <c r="F796" s="750"/>
      <c r="G796" s="750"/>
      <c r="H796" s="750"/>
      <c r="I796" s="761"/>
      <c r="J796" s="768" t="str">
        <f>IF(基本情報入力シート!M835="","",基本情報入力シート!M835)</f>
        <v/>
      </c>
      <c r="K796" s="768" t="str">
        <f>IF(基本情報入力シート!R835="","",基本情報入力シート!R835)</f>
        <v/>
      </c>
      <c r="L796" s="768" t="str">
        <f>IF(基本情報入力シート!W835="","",基本情報入力シート!W835)</f>
        <v/>
      </c>
      <c r="M796" s="785" t="str">
        <f>IF(基本情報入力シート!X835="","",基本情報入力シート!X835)</f>
        <v/>
      </c>
      <c r="N796" s="797" t="str">
        <f>IF(基本情報入力シート!Y835="","",基本情報入力シート!Y835)</f>
        <v/>
      </c>
      <c r="O796" s="931"/>
      <c r="P796" s="937"/>
      <c r="Q796" s="941"/>
      <c r="R796" s="948" t="str">
        <f>IFERROR(IF(OR('別紙様式3-2（４・５月）'!R798="",'別紙様式3-2（４・５月）'!Z798="ベア加算"),"",P796*VLOOKUP(N796,'【参考】数式用'!$AD$2:$AH$27,MATCH(O796,'【参考】数式用'!$K$4:$N$4,0)+1,0)),"")</f>
        <v/>
      </c>
      <c r="S796" s="951"/>
      <c r="T796" s="955"/>
      <c r="U796" s="960"/>
      <c r="V796" s="965" t="str">
        <f>IFERROR(IF(AND('別紙様式3-2（４・５月）'!O798="",O796&lt;&gt;""),P796,P796*VLOOKUP(AF796,'【参考】数式用4'!$DC$3:$DZ$106,MATCH(N796,'【参考】数式用4'!$DC$2:$DZ$2,0))),"")</f>
        <v/>
      </c>
      <c r="W796" s="972"/>
      <c r="X796" s="937"/>
      <c r="Y796" s="948" t="str">
        <f>IFERROR(IF(OR('別紙様式3-2（４・５月）'!R798="",'別紙様式3-2（４・５月）'!Z798="ベア加算"),"",X796*VLOOKUP(N796,'【参考】数式用'!$AD$2:$AH$27,MATCH(W796,'【参考】数式用'!$K$4:$N$4,0)+1,0)),"")</f>
        <v/>
      </c>
      <c r="Z796" s="948"/>
      <c r="AA796" s="951"/>
      <c r="AB796" s="955"/>
      <c r="AC796" s="996" t="str">
        <f>IFERROR(IF(AND('別紙様式3-2（４・５月）'!O798="",W796&lt;&gt;"",W796&lt;&gt;"―"),X796,X796*VLOOKUP(AG796,'【参考】数式用4'!$DC$3:$DZ$106,MATCH(N796,'【参考】数式用4'!$DC$2:$DZ$2,0))),"")</f>
        <v/>
      </c>
      <c r="AD796" s="998" t="str">
        <f t="shared" si="24"/>
        <v/>
      </c>
      <c r="AE796" s="884" t="str">
        <f t="shared" si="25"/>
        <v/>
      </c>
      <c r="AF796" s="999" t="str">
        <f>IF(O796="","",'別紙様式3-2（４・５月）'!O798&amp;'別紙様式3-2（４・５月）'!P798&amp;'別紙様式3-2（４・５月）'!Q798&amp;"から"&amp;O796)</f>
        <v/>
      </c>
      <c r="AG796" s="999" t="str">
        <f>IF(OR(W796="",W796="―"),"",'別紙様式3-2（４・５月）'!O798&amp;'別紙様式3-2（４・５月）'!P798&amp;'別紙様式3-2（４・５月）'!Q798&amp;"から"&amp;W796)</f>
        <v/>
      </c>
    </row>
    <row r="797" spans="1:33" ht="24.9" customHeight="1">
      <c r="A797" s="894">
        <v>784</v>
      </c>
      <c r="B797" s="742" t="str">
        <f>IF(基本情報入力シート!C836="","",基本情報入力シート!C836)</f>
        <v/>
      </c>
      <c r="C797" s="750"/>
      <c r="D797" s="750"/>
      <c r="E797" s="750"/>
      <c r="F797" s="750"/>
      <c r="G797" s="750"/>
      <c r="H797" s="750"/>
      <c r="I797" s="761"/>
      <c r="J797" s="768" t="str">
        <f>IF(基本情報入力シート!M836="","",基本情報入力シート!M836)</f>
        <v/>
      </c>
      <c r="K797" s="768" t="str">
        <f>IF(基本情報入力シート!R836="","",基本情報入力シート!R836)</f>
        <v/>
      </c>
      <c r="L797" s="768" t="str">
        <f>IF(基本情報入力シート!W836="","",基本情報入力シート!W836)</f>
        <v/>
      </c>
      <c r="M797" s="785" t="str">
        <f>IF(基本情報入力シート!X836="","",基本情報入力シート!X836)</f>
        <v/>
      </c>
      <c r="N797" s="797" t="str">
        <f>IF(基本情報入力シート!Y836="","",基本情報入力シート!Y836)</f>
        <v/>
      </c>
      <c r="O797" s="931"/>
      <c r="P797" s="937"/>
      <c r="Q797" s="941"/>
      <c r="R797" s="948" t="str">
        <f>IFERROR(IF(OR('別紙様式3-2（４・５月）'!R799="",'別紙様式3-2（４・５月）'!Z799="ベア加算"),"",P797*VLOOKUP(N797,'【参考】数式用'!$AD$2:$AH$27,MATCH(O797,'【参考】数式用'!$K$4:$N$4,0)+1,0)),"")</f>
        <v/>
      </c>
      <c r="S797" s="951"/>
      <c r="T797" s="955"/>
      <c r="U797" s="960"/>
      <c r="V797" s="965" t="str">
        <f>IFERROR(IF(AND('別紙様式3-2（４・５月）'!O799="",O797&lt;&gt;""),P797,P797*VLOOKUP(AF797,'【参考】数式用4'!$DC$3:$DZ$106,MATCH(N797,'【参考】数式用4'!$DC$2:$DZ$2,0))),"")</f>
        <v/>
      </c>
      <c r="W797" s="972"/>
      <c r="X797" s="937"/>
      <c r="Y797" s="948" t="str">
        <f>IFERROR(IF(OR('別紙様式3-2（４・５月）'!R799="",'別紙様式3-2（４・５月）'!Z799="ベア加算"),"",X797*VLOOKUP(N797,'【参考】数式用'!$AD$2:$AH$27,MATCH(W797,'【参考】数式用'!$K$4:$N$4,0)+1,0)),"")</f>
        <v/>
      </c>
      <c r="Z797" s="948"/>
      <c r="AA797" s="951"/>
      <c r="AB797" s="955"/>
      <c r="AC797" s="996" t="str">
        <f>IFERROR(IF(AND('別紙様式3-2（４・５月）'!O799="",W797&lt;&gt;"",W797&lt;&gt;"―"),X797,X797*VLOOKUP(AG797,'【参考】数式用4'!$DC$3:$DZ$106,MATCH(N797,'【参考】数式用4'!$DC$2:$DZ$2,0))),"")</f>
        <v/>
      </c>
      <c r="AD797" s="998" t="str">
        <f t="shared" si="24"/>
        <v/>
      </c>
      <c r="AE797" s="884" t="str">
        <f t="shared" si="25"/>
        <v/>
      </c>
      <c r="AF797" s="999" t="str">
        <f>IF(O797="","",'別紙様式3-2（４・５月）'!O799&amp;'別紙様式3-2（４・５月）'!P799&amp;'別紙様式3-2（４・５月）'!Q799&amp;"から"&amp;O797)</f>
        <v/>
      </c>
      <c r="AG797" s="999" t="str">
        <f>IF(OR(W797="",W797="―"),"",'別紙様式3-2（４・５月）'!O799&amp;'別紙様式3-2（４・５月）'!P799&amp;'別紙様式3-2（４・５月）'!Q799&amp;"から"&amp;W797)</f>
        <v/>
      </c>
    </row>
    <row r="798" spans="1:33" ht="24.9" customHeight="1">
      <c r="A798" s="894">
        <v>785</v>
      </c>
      <c r="B798" s="742" t="str">
        <f>IF(基本情報入力シート!C837="","",基本情報入力シート!C837)</f>
        <v/>
      </c>
      <c r="C798" s="750"/>
      <c r="D798" s="750"/>
      <c r="E798" s="750"/>
      <c r="F798" s="750"/>
      <c r="G798" s="750"/>
      <c r="H798" s="750"/>
      <c r="I798" s="761"/>
      <c r="J798" s="768" t="str">
        <f>IF(基本情報入力シート!M837="","",基本情報入力シート!M837)</f>
        <v/>
      </c>
      <c r="K798" s="768" t="str">
        <f>IF(基本情報入力シート!R837="","",基本情報入力シート!R837)</f>
        <v/>
      </c>
      <c r="L798" s="768" t="str">
        <f>IF(基本情報入力シート!W837="","",基本情報入力シート!W837)</f>
        <v/>
      </c>
      <c r="M798" s="785" t="str">
        <f>IF(基本情報入力シート!X837="","",基本情報入力シート!X837)</f>
        <v/>
      </c>
      <c r="N798" s="797" t="str">
        <f>IF(基本情報入力シート!Y837="","",基本情報入力シート!Y837)</f>
        <v/>
      </c>
      <c r="O798" s="931"/>
      <c r="P798" s="937"/>
      <c r="Q798" s="941"/>
      <c r="R798" s="948" t="str">
        <f>IFERROR(IF(OR('別紙様式3-2（４・５月）'!R800="",'別紙様式3-2（４・５月）'!Z800="ベア加算"),"",P798*VLOOKUP(N798,'【参考】数式用'!$AD$2:$AH$27,MATCH(O798,'【参考】数式用'!$K$4:$N$4,0)+1,0)),"")</f>
        <v/>
      </c>
      <c r="S798" s="951"/>
      <c r="T798" s="955"/>
      <c r="U798" s="960"/>
      <c r="V798" s="965" t="str">
        <f>IFERROR(IF(AND('別紙様式3-2（４・５月）'!O800="",O798&lt;&gt;""),P798,P798*VLOOKUP(AF798,'【参考】数式用4'!$DC$3:$DZ$106,MATCH(N798,'【参考】数式用4'!$DC$2:$DZ$2,0))),"")</f>
        <v/>
      </c>
      <c r="W798" s="972"/>
      <c r="X798" s="937"/>
      <c r="Y798" s="948" t="str">
        <f>IFERROR(IF(OR('別紙様式3-2（４・５月）'!R800="",'別紙様式3-2（４・５月）'!Z800="ベア加算"),"",X798*VLOOKUP(N798,'【参考】数式用'!$AD$2:$AH$27,MATCH(W798,'【参考】数式用'!$K$4:$N$4,0)+1,0)),"")</f>
        <v/>
      </c>
      <c r="Z798" s="948"/>
      <c r="AA798" s="951"/>
      <c r="AB798" s="955"/>
      <c r="AC798" s="996" t="str">
        <f>IFERROR(IF(AND('別紙様式3-2（４・５月）'!O800="",W798&lt;&gt;"",W798&lt;&gt;"―"),X798,X798*VLOOKUP(AG798,'【参考】数式用4'!$DC$3:$DZ$106,MATCH(N798,'【参考】数式用4'!$DC$2:$DZ$2,0))),"")</f>
        <v/>
      </c>
      <c r="AD798" s="998" t="str">
        <f t="shared" si="24"/>
        <v/>
      </c>
      <c r="AE798" s="884" t="str">
        <f t="shared" si="25"/>
        <v/>
      </c>
      <c r="AF798" s="999" t="str">
        <f>IF(O798="","",'別紙様式3-2（４・５月）'!O800&amp;'別紙様式3-2（４・５月）'!P800&amp;'別紙様式3-2（４・５月）'!Q800&amp;"から"&amp;O798)</f>
        <v/>
      </c>
      <c r="AG798" s="999" t="str">
        <f>IF(OR(W798="",W798="―"),"",'別紙様式3-2（４・５月）'!O800&amp;'別紙様式3-2（４・５月）'!P800&amp;'別紙様式3-2（４・５月）'!Q800&amp;"から"&amp;W798)</f>
        <v/>
      </c>
    </row>
    <row r="799" spans="1:33" ht="24.9" customHeight="1">
      <c r="A799" s="894">
        <v>786</v>
      </c>
      <c r="B799" s="742" t="str">
        <f>IF(基本情報入力シート!C838="","",基本情報入力シート!C838)</f>
        <v/>
      </c>
      <c r="C799" s="750"/>
      <c r="D799" s="750"/>
      <c r="E799" s="750"/>
      <c r="F799" s="750"/>
      <c r="G799" s="750"/>
      <c r="H799" s="750"/>
      <c r="I799" s="761"/>
      <c r="J799" s="768" t="str">
        <f>IF(基本情報入力シート!M838="","",基本情報入力シート!M838)</f>
        <v/>
      </c>
      <c r="K799" s="768" t="str">
        <f>IF(基本情報入力シート!R838="","",基本情報入力シート!R838)</f>
        <v/>
      </c>
      <c r="L799" s="768" t="str">
        <f>IF(基本情報入力シート!W838="","",基本情報入力シート!W838)</f>
        <v/>
      </c>
      <c r="M799" s="785" t="str">
        <f>IF(基本情報入力シート!X838="","",基本情報入力シート!X838)</f>
        <v/>
      </c>
      <c r="N799" s="797" t="str">
        <f>IF(基本情報入力シート!Y838="","",基本情報入力シート!Y838)</f>
        <v/>
      </c>
      <c r="O799" s="931"/>
      <c r="P799" s="937"/>
      <c r="Q799" s="941"/>
      <c r="R799" s="948" t="str">
        <f>IFERROR(IF(OR('別紙様式3-2（４・５月）'!R801="",'別紙様式3-2（４・５月）'!Z801="ベア加算"),"",P799*VLOOKUP(N799,'【参考】数式用'!$AD$2:$AH$27,MATCH(O799,'【参考】数式用'!$K$4:$N$4,0)+1,0)),"")</f>
        <v/>
      </c>
      <c r="S799" s="951"/>
      <c r="T799" s="955"/>
      <c r="U799" s="960"/>
      <c r="V799" s="965" t="str">
        <f>IFERROR(IF(AND('別紙様式3-2（４・５月）'!O801="",O799&lt;&gt;""),P799,P799*VLOOKUP(AF799,'【参考】数式用4'!$DC$3:$DZ$106,MATCH(N799,'【参考】数式用4'!$DC$2:$DZ$2,0))),"")</f>
        <v/>
      </c>
      <c r="W799" s="972"/>
      <c r="X799" s="937"/>
      <c r="Y799" s="948" t="str">
        <f>IFERROR(IF(OR('別紙様式3-2（４・５月）'!R801="",'別紙様式3-2（４・５月）'!Z801="ベア加算"),"",X799*VLOOKUP(N799,'【参考】数式用'!$AD$2:$AH$27,MATCH(W799,'【参考】数式用'!$K$4:$N$4,0)+1,0)),"")</f>
        <v/>
      </c>
      <c r="Z799" s="948"/>
      <c r="AA799" s="951"/>
      <c r="AB799" s="955"/>
      <c r="AC799" s="996" t="str">
        <f>IFERROR(IF(AND('別紙様式3-2（４・５月）'!O801="",W799&lt;&gt;"",W799&lt;&gt;"―"),X799,X799*VLOOKUP(AG799,'【参考】数式用4'!$DC$3:$DZ$106,MATCH(N799,'【参考】数式用4'!$DC$2:$DZ$2,0))),"")</f>
        <v/>
      </c>
      <c r="AD799" s="998" t="str">
        <f t="shared" si="24"/>
        <v/>
      </c>
      <c r="AE799" s="884" t="str">
        <f t="shared" si="25"/>
        <v/>
      </c>
      <c r="AF799" s="999" t="str">
        <f>IF(O799="","",'別紙様式3-2（４・５月）'!O801&amp;'別紙様式3-2（４・５月）'!P801&amp;'別紙様式3-2（４・５月）'!Q801&amp;"から"&amp;O799)</f>
        <v/>
      </c>
      <c r="AG799" s="999" t="str">
        <f>IF(OR(W799="",W799="―"),"",'別紙様式3-2（４・５月）'!O801&amp;'別紙様式3-2（４・５月）'!P801&amp;'別紙様式3-2（４・５月）'!Q801&amp;"から"&amp;W799)</f>
        <v/>
      </c>
    </row>
    <row r="800" spans="1:33" ht="24.9" customHeight="1">
      <c r="A800" s="894">
        <v>787</v>
      </c>
      <c r="B800" s="742" t="str">
        <f>IF(基本情報入力シート!C839="","",基本情報入力シート!C839)</f>
        <v/>
      </c>
      <c r="C800" s="750"/>
      <c r="D800" s="750"/>
      <c r="E800" s="750"/>
      <c r="F800" s="750"/>
      <c r="G800" s="750"/>
      <c r="H800" s="750"/>
      <c r="I800" s="761"/>
      <c r="J800" s="768" t="str">
        <f>IF(基本情報入力シート!M839="","",基本情報入力シート!M839)</f>
        <v/>
      </c>
      <c r="K800" s="768" t="str">
        <f>IF(基本情報入力シート!R839="","",基本情報入力シート!R839)</f>
        <v/>
      </c>
      <c r="L800" s="768" t="str">
        <f>IF(基本情報入力シート!W839="","",基本情報入力シート!W839)</f>
        <v/>
      </c>
      <c r="M800" s="785" t="str">
        <f>IF(基本情報入力シート!X839="","",基本情報入力シート!X839)</f>
        <v/>
      </c>
      <c r="N800" s="797" t="str">
        <f>IF(基本情報入力シート!Y839="","",基本情報入力シート!Y839)</f>
        <v/>
      </c>
      <c r="O800" s="931"/>
      <c r="P800" s="937"/>
      <c r="Q800" s="941"/>
      <c r="R800" s="948" t="str">
        <f>IFERROR(IF(OR('別紙様式3-2（４・５月）'!R802="",'別紙様式3-2（４・５月）'!Z802="ベア加算"),"",P800*VLOOKUP(N800,'【参考】数式用'!$AD$2:$AH$27,MATCH(O800,'【参考】数式用'!$K$4:$N$4,0)+1,0)),"")</f>
        <v/>
      </c>
      <c r="S800" s="951"/>
      <c r="T800" s="955"/>
      <c r="U800" s="960"/>
      <c r="V800" s="965" t="str">
        <f>IFERROR(IF(AND('別紙様式3-2（４・５月）'!O802="",O800&lt;&gt;""),P800,P800*VLOOKUP(AF800,'【参考】数式用4'!$DC$3:$DZ$106,MATCH(N800,'【参考】数式用4'!$DC$2:$DZ$2,0))),"")</f>
        <v/>
      </c>
      <c r="W800" s="972"/>
      <c r="X800" s="937"/>
      <c r="Y800" s="948" t="str">
        <f>IFERROR(IF(OR('別紙様式3-2（４・５月）'!R802="",'別紙様式3-2（４・５月）'!Z802="ベア加算"),"",X800*VLOOKUP(N800,'【参考】数式用'!$AD$2:$AH$27,MATCH(W800,'【参考】数式用'!$K$4:$N$4,0)+1,0)),"")</f>
        <v/>
      </c>
      <c r="Z800" s="948"/>
      <c r="AA800" s="951"/>
      <c r="AB800" s="955"/>
      <c r="AC800" s="996" t="str">
        <f>IFERROR(IF(AND('別紙様式3-2（４・５月）'!O802="",W800&lt;&gt;"",W800&lt;&gt;"―"),X800,X800*VLOOKUP(AG800,'【参考】数式用4'!$DC$3:$DZ$106,MATCH(N800,'【参考】数式用4'!$DC$2:$DZ$2,0))),"")</f>
        <v/>
      </c>
      <c r="AD800" s="998" t="str">
        <f t="shared" si="24"/>
        <v/>
      </c>
      <c r="AE800" s="884" t="str">
        <f t="shared" si="25"/>
        <v/>
      </c>
      <c r="AF800" s="999" t="str">
        <f>IF(O800="","",'別紙様式3-2（４・５月）'!O802&amp;'別紙様式3-2（４・５月）'!P802&amp;'別紙様式3-2（４・５月）'!Q802&amp;"から"&amp;O800)</f>
        <v/>
      </c>
      <c r="AG800" s="999" t="str">
        <f>IF(OR(W800="",W800="―"),"",'別紙様式3-2（４・５月）'!O802&amp;'別紙様式3-2（４・５月）'!P802&amp;'別紙様式3-2（４・５月）'!Q802&amp;"から"&amp;W800)</f>
        <v/>
      </c>
    </row>
    <row r="801" spans="1:33" ht="24.9" customHeight="1">
      <c r="A801" s="894">
        <v>788</v>
      </c>
      <c r="B801" s="742" t="str">
        <f>IF(基本情報入力シート!C840="","",基本情報入力シート!C840)</f>
        <v/>
      </c>
      <c r="C801" s="750"/>
      <c r="D801" s="750"/>
      <c r="E801" s="750"/>
      <c r="F801" s="750"/>
      <c r="G801" s="750"/>
      <c r="H801" s="750"/>
      <c r="I801" s="761"/>
      <c r="J801" s="768" t="str">
        <f>IF(基本情報入力シート!M840="","",基本情報入力シート!M840)</f>
        <v/>
      </c>
      <c r="K801" s="768" t="str">
        <f>IF(基本情報入力シート!R840="","",基本情報入力シート!R840)</f>
        <v/>
      </c>
      <c r="L801" s="768" t="str">
        <f>IF(基本情報入力シート!W840="","",基本情報入力シート!W840)</f>
        <v/>
      </c>
      <c r="M801" s="785" t="str">
        <f>IF(基本情報入力シート!X840="","",基本情報入力シート!X840)</f>
        <v/>
      </c>
      <c r="N801" s="797" t="str">
        <f>IF(基本情報入力シート!Y840="","",基本情報入力シート!Y840)</f>
        <v/>
      </c>
      <c r="O801" s="931"/>
      <c r="P801" s="937"/>
      <c r="Q801" s="941"/>
      <c r="R801" s="948" t="str">
        <f>IFERROR(IF(OR('別紙様式3-2（４・５月）'!R803="",'別紙様式3-2（４・５月）'!Z803="ベア加算"),"",P801*VLOOKUP(N801,'【参考】数式用'!$AD$2:$AH$27,MATCH(O801,'【参考】数式用'!$K$4:$N$4,0)+1,0)),"")</f>
        <v/>
      </c>
      <c r="S801" s="951"/>
      <c r="T801" s="955"/>
      <c r="U801" s="960"/>
      <c r="V801" s="965" t="str">
        <f>IFERROR(IF(AND('別紙様式3-2（４・５月）'!O803="",O801&lt;&gt;""),P801,P801*VLOOKUP(AF801,'【参考】数式用4'!$DC$3:$DZ$106,MATCH(N801,'【参考】数式用4'!$DC$2:$DZ$2,0))),"")</f>
        <v/>
      </c>
      <c r="W801" s="972"/>
      <c r="X801" s="937"/>
      <c r="Y801" s="948" t="str">
        <f>IFERROR(IF(OR('別紙様式3-2（４・５月）'!R803="",'別紙様式3-2（４・５月）'!Z803="ベア加算"),"",X801*VLOOKUP(N801,'【参考】数式用'!$AD$2:$AH$27,MATCH(W801,'【参考】数式用'!$K$4:$N$4,0)+1,0)),"")</f>
        <v/>
      </c>
      <c r="Z801" s="948"/>
      <c r="AA801" s="951"/>
      <c r="AB801" s="955"/>
      <c r="AC801" s="996" t="str">
        <f>IFERROR(IF(AND('別紙様式3-2（４・５月）'!O803="",W801&lt;&gt;"",W801&lt;&gt;"―"),X801,X801*VLOOKUP(AG801,'【参考】数式用4'!$DC$3:$DZ$106,MATCH(N801,'【参考】数式用4'!$DC$2:$DZ$2,0))),"")</f>
        <v/>
      </c>
      <c r="AD801" s="998" t="str">
        <f t="shared" si="24"/>
        <v/>
      </c>
      <c r="AE801" s="884" t="str">
        <f t="shared" si="25"/>
        <v/>
      </c>
      <c r="AF801" s="999" t="str">
        <f>IF(O801="","",'別紙様式3-2（４・５月）'!O803&amp;'別紙様式3-2（４・５月）'!P803&amp;'別紙様式3-2（４・５月）'!Q803&amp;"から"&amp;O801)</f>
        <v/>
      </c>
      <c r="AG801" s="999" t="str">
        <f>IF(OR(W801="",W801="―"),"",'別紙様式3-2（４・５月）'!O803&amp;'別紙様式3-2（４・５月）'!P803&amp;'別紙様式3-2（４・５月）'!Q803&amp;"から"&amp;W801)</f>
        <v/>
      </c>
    </row>
    <row r="802" spans="1:33" ht="24.9" customHeight="1">
      <c r="A802" s="894">
        <v>789</v>
      </c>
      <c r="B802" s="742" t="str">
        <f>IF(基本情報入力シート!C841="","",基本情報入力シート!C841)</f>
        <v/>
      </c>
      <c r="C802" s="750"/>
      <c r="D802" s="750"/>
      <c r="E802" s="750"/>
      <c r="F802" s="750"/>
      <c r="G802" s="750"/>
      <c r="H802" s="750"/>
      <c r="I802" s="761"/>
      <c r="J802" s="768" t="str">
        <f>IF(基本情報入力シート!M841="","",基本情報入力シート!M841)</f>
        <v/>
      </c>
      <c r="K802" s="768" t="str">
        <f>IF(基本情報入力シート!R841="","",基本情報入力シート!R841)</f>
        <v/>
      </c>
      <c r="L802" s="768" t="str">
        <f>IF(基本情報入力シート!W841="","",基本情報入力シート!W841)</f>
        <v/>
      </c>
      <c r="M802" s="785" t="str">
        <f>IF(基本情報入力シート!X841="","",基本情報入力シート!X841)</f>
        <v/>
      </c>
      <c r="N802" s="797" t="str">
        <f>IF(基本情報入力シート!Y841="","",基本情報入力シート!Y841)</f>
        <v/>
      </c>
      <c r="O802" s="931"/>
      <c r="P802" s="937"/>
      <c r="Q802" s="941"/>
      <c r="R802" s="948" t="str">
        <f>IFERROR(IF(OR('別紙様式3-2（４・５月）'!R804="",'別紙様式3-2（４・５月）'!Z804="ベア加算"),"",P802*VLOOKUP(N802,'【参考】数式用'!$AD$2:$AH$27,MATCH(O802,'【参考】数式用'!$K$4:$N$4,0)+1,0)),"")</f>
        <v/>
      </c>
      <c r="S802" s="951"/>
      <c r="T802" s="955"/>
      <c r="U802" s="960"/>
      <c r="V802" s="965" t="str">
        <f>IFERROR(IF(AND('別紙様式3-2（４・５月）'!O804="",O802&lt;&gt;""),P802,P802*VLOOKUP(AF802,'【参考】数式用4'!$DC$3:$DZ$106,MATCH(N802,'【参考】数式用4'!$DC$2:$DZ$2,0))),"")</f>
        <v/>
      </c>
      <c r="W802" s="972"/>
      <c r="X802" s="937"/>
      <c r="Y802" s="948" t="str">
        <f>IFERROR(IF(OR('別紙様式3-2（４・５月）'!R804="",'別紙様式3-2（４・５月）'!Z804="ベア加算"),"",X802*VLOOKUP(N802,'【参考】数式用'!$AD$2:$AH$27,MATCH(W802,'【参考】数式用'!$K$4:$N$4,0)+1,0)),"")</f>
        <v/>
      </c>
      <c r="Z802" s="948"/>
      <c r="AA802" s="951"/>
      <c r="AB802" s="955"/>
      <c r="AC802" s="996" t="str">
        <f>IFERROR(IF(AND('別紙様式3-2（４・５月）'!O804="",W802&lt;&gt;"",W802&lt;&gt;"―"),X802,X802*VLOOKUP(AG802,'【参考】数式用4'!$DC$3:$DZ$106,MATCH(N802,'【参考】数式用4'!$DC$2:$DZ$2,0))),"")</f>
        <v/>
      </c>
      <c r="AD802" s="998" t="str">
        <f t="shared" si="24"/>
        <v/>
      </c>
      <c r="AE802" s="884" t="str">
        <f t="shared" si="25"/>
        <v/>
      </c>
      <c r="AF802" s="999" t="str">
        <f>IF(O802="","",'別紙様式3-2（４・５月）'!O804&amp;'別紙様式3-2（４・５月）'!P804&amp;'別紙様式3-2（４・５月）'!Q804&amp;"から"&amp;O802)</f>
        <v/>
      </c>
      <c r="AG802" s="999" t="str">
        <f>IF(OR(W802="",W802="―"),"",'別紙様式3-2（４・５月）'!O804&amp;'別紙様式3-2（４・５月）'!P804&amp;'別紙様式3-2（４・５月）'!Q804&amp;"から"&amp;W802)</f>
        <v/>
      </c>
    </row>
    <row r="803" spans="1:33" ht="24.9" customHeight="1">
      <c r="A803" s="894">
        <v>790</v>
      </c>
      <c r="B803" s="742" t="str">
        <f>IF(基本情報入力シート!C842="","",基本情報入力シート!C842)</f>
        <v/>
      </c>
      <c r="C803" s="750"/>
      <c r="D803" s="750"/>
      <c r="E803" s="750"/>
      <c r="F803" s="750"/>
      <c r="G803" s="750"/>
      <c r="H803" s="750"/>
      <c r="I803" s="761"/>
      <c r="J803" s="768" t="str">
        <f>IF(基本情報入力シート!M842="","",基本情報入力シート!M842)</f>
        <v/>
      </c>
      <c r="K803" s="768" t="str">
        <f>IF(基本情報入力シート!R842="","",基本情報入力シート!R842)</f>
        <v/>
      </c>
      <c r="L803" s="768" t="str">
        <f>IF(基本情報入力シート!W842="","",基本情報入力シート!W842)</f>
        <v/>
      </c>
      <c r="M803" s="785" t="str">
        <f>IF(基本情報入力シート!X842="","",基本情報入力シート!X842)</f>
        <v/>
      </c>
      <c r="N803" s="797" t="str">
        <f>IF(基本情報入力シート!Y842="","",基本情報入力シート!Y842)</f>
        <v/>
      </c>
      <c r="O803" s="931"/>
      <c r="P803" s="937"/>
      <c r="Q803" s="941"/>
      <c r="R803" s="948" t="str">
        <f>IFERROR(IF(OR('別紙様式3-2（４・５月）'!R805="",'別紙様式3-2（４・５月）'!Z805="ベア加算"),"",P803*VLOOKUP(N803,'【参考】数式用'!$AD$2:$AH$27,MATCH(O803,'【参考】数式用'!$K$4:$N$4,0)+1,0)),"")</f>
        <v/>
      </c>
      <c r="S803" s="951"/>
      <c r="T803" s="955"/>
      <c r="U803" s="960"/>
      <c r="V803" s="965" t="str">
        <f>IFERROR(IF(AND('別紙様式3-2（４・５月）'!O805="",O803&lt;&gt;""),P803,P803*VLOOKUP(AF803,'【参考】数式用4'!$DC$3:$DZ$106,MATCH(N803,'【参考】数式用4'!$DC$2:$DZ$2,0))),"")</f>
        <v/>
      </c>
      <c r="W803" s="972"/>
      <c r="X803" s="937"/>
      <c r="Y803" s="948" t="str">
        <f>IFERROR(IF(OR('別紙様式3-2（４・５月）'!R805="",'別紙様式3-2（４・５月）'!Z805="ベア加算"),"",X803*VLOOKUP(N803,'【参考】数式用'!$AD$2:$AH$27,MATCH(W803,'【参考】数式用'!$K$4:$N$4,0)+1,0)),"")</f>
        <v/>
      </c>
      <c r="Z803" s="948"/>
      <c r="AA803" s="951"/>
      <c r="AB803" s="955"/>
      <c r="AC803" s="996" t="str">
        <f>IFERROR(IF(AND('別紙様式3-2（４・５月）'!O805="",W803&lt;&gt;"",W803&lt;&gt;"―"),X803,X803*VLOOKUP(AG803,'【参考】数式用4'!$DC$3:$DZ$106,MATCH(N803,'【参考】数式用4'!$DC$2:$DZ$2,0))),"")</f>
        <v/>
      </c>
      <c r="AD803" s="998" t="str">
        <f t="shared" si="24"/>
        <v/>
      </c>
      <c r="AE803" s="884" t="str">
        <f t="shared" si="25"/>
        <v/>
      </c>
      <c r="AF803" s="999" t="str">
        <f>IF(O803="","",'別紙様式3-2（４・５月）'!O805&amp;'別紙様式3-2（４・５月）'!P805&amp;'別紙様式3-2（４・５月）'!Q805&amp;"から"&amp;O803)</f>
        <v/>
      </c>
      <c r="AG803" s="999" t="str">
        <f>IF(OR(W803="",W803="―"),"",'別紙様式3-2（４・５月）'!O805&amp;'別紙様式3-2（４・５月）'!P805&amp;'別紙様式3-2（４・５月）'!Q805&amp;"から"&amp;W803)</f>
        <v/>
      </c>
    </row>
    <row r="804" spans="1:33" ht="24.9" customHeight="1">
      <c r="A804" s="894">
        <v>791</v>
      </c>
      <c r="B804" s="742" t="str">
        <f>IF(基本情報入力シート!C843="","",基本情報入力シート!C843)</f>
        <v/>
      </c>
      <c r="C804" s="750"/>
      <c r="D804" s="750"/>
      <c r="E804" s="750"/>
      <c r="F804" s="750"/>
      <c r="G804" s="750"/>
      <c r="H804" s="750"/>
      <c r="I804" s="761"/>
      <c r="J804" s="768" t="str">
        <f>IF(基本情報入力シート!M843="","",基本情報入力シート!M843)</f>
        <v/>
      </c>
      <c r="K804" s="768" t="str">
        <f>IF(基本情報入力シート!R843="","",基本情報入力シート!R843)</f>
        <v/>
      </c>
      <c r="L804" s="768" t="str">
        <f>IF(基本情報入力シート!W843="","",基本情報入力シート!W843)</f>
        <v/>
      </c>
      <c r="M804" s="785" t="str">
        <f>IF(基本情報入力シート!X843="","",基本情報入力シート!X843)</f>
        <v/>
      </c>
      <c r="N804" s="797" t="str">
        <f>IF(基本情報入力シート!Y843="","",基本情報入力シート!Y843)</f>
        <v/>
      </c>
      <c r="O804" s="931"/>
      <c r="P804" s="937"/>
      <c r="Q804" s="941"/>
      <c r="R804" s="948" t="str">
        <f>IFERROR(IF(OR('別紙様式3-2（４・５月）'!R806="",'別紙様式3-2（４・５月）'!Z806="ベア加算"),"",P804*VLOOKUP(N804,'【参考】数式用'!$AD$2:$AH$27,MATCH(O804,'【参考】数式用'!$K$4:$N$4,0)+1,0)),"")</f>
        <v/>
      </c>
      <c r="S804" s="951"/>
      <c r="T804" s="955"/>
      <c r="U804" s="960"/>
      <c r="V804" s="965" t="str">
        <f>IFERROR(IF(AND('別紙様式3-2（４・５月）'!O806="",O804&lt;&gt;""),P804,P804*VLOOKUP(AF804,'【参考】数式用4'!$DC$3:$DZ$106,MATCH(N804,'【参考】数式用4'!$DC$2:$DZ$2,0))),"")</f>
        <v/>
      </c>
      <c r="W804" s="972"/>
      <c r="X804" s="937"/>
      <c r="Y804" s="948" t="str">
        <f>IFERROR(IF(OR('別紙様式3-2（４・５月）'!R806="",'別紙様式3-2（４・５月）'!Z806="ベア加算"),"",X804*VLOOKUP(N804,'【参考】数式用'!$AD$2:$AH$27,MATCH(W804,'【参考】数式用'!$K$4:$N$4,0)+1,0)),"")</f>
        <v/>
      </c>
      <c r="Z804" s="948"/>
      <c r="AA804" s="951"/>
      <c r="AB804" s="955"/>
      <c r="AC804" s="996" t="str">
        <f>IFERROR(IF(AND('別紙様式3-2（４・５月）'!O806="",W804&lt;&gt;"",W804&lt;&gt;"―"),X804,X804*VLOOKUP(AG804,'【参考】数式用4'!$DC$3:$DZ$106,MATCH(N804,'【参考】数式用4'!$DC$2:$DZ$2,0))),"")</f>
        <v/>
      </c>
      <c r="AD804" s="998" t="str">
        <f t="shared" si="24"/>
        <v/>
      </c>
      <c r="AE804" s="884" t="str">
        <f t="shared" si="25"/>
        <v/>
      </c>
      <c r="AF804" s="999" t="str">
        <f>IF(O804="","",'別紙様式3-2（４・５月）'!O806&amp;'別紙様式3-2（４・５月）'!P806&amp;'別紙様式3-2（４・５月）'!Q806&amp;"から"&amp;O804)</f>
        <v/>
      </c>
      <c r="AG804" s="999" t="str">
        <f>IF(OR(W804="",W804="―"),"",'別紙様式3-2（４・５月）'!O806&amp;'別紙様式3-2（４・５月）'!P806&amp;'別紙様式3-2（４・５月）'!Q806&amp;"から"&amp;W804)</f>
        <v/>
      </c>
    </row>
    <row r="805" spans="1:33" ht="24.9" customHeight="1">
      <c r="A805" s="894">
        <v>792</v>
      </c>
      <c r="B805" s="742" t="str">
        <f>IF(基本情報入力シート!C844="","",基本情報入力シート!C844)</f>
        <v/>
      </c>
      <c r="C805" s="750"/>
      <c r="D805" s="750"/>
      <c r="E805" s="750"/>
      <c r="F805" s="750"/>
      <c r="G805" s="750"/>
      <c r="H805" s="750"/>
      <c r="I805" s="761"/>
      <c r="J805" s="768" t="str">
        <f>IF(基本情報入力シート!M844="","",基本情報入力シート!M844)</f>
        <v/>
      </c>
      <c r="K805" s="768" t="str">
        <f>IF(基本情報入力シート!R844="","",基本情報入力シート!R844)</f>
        <v/>
      </c>
      <c r="L805" s="768" t="str">
        <f>IF(基本情報入力シート!W844="","",基本情報入力シート!W844)</f>
        <v/>
      </c>
      <c r="M805" s="785" t="str">
        <f>IF(基本情報入力シート!X844="","",基本情報入力シート!X844)</f>
        <v/>
      </c>
      <c r="N805" s="797" t="str">
        <f>IF(基本情報入力シート!Y844="","",基本情報入力シート!Y844)</f>
        <v/>
      </c>
      <c r="O805" s="931"/>
      <c r="P805" s="937"/>
      <c r="Q805" s="941"/>
      <c r="R805" s="948" t="str">
        <f>IFERROR(IF(OR('別紙様式3-2（４・５月）'!R807="",'別紙様式3-2（４・５月）'!Z807="ベア加算"),"",P805*VLOOKUP(N805,'【参考】数式用'!$AD$2:$AH$27,MATCH(O805,'【参考】数式用'!$K$4:$N$4,0)+1,0)),"")</f>
        <v/>
      </c>
      <c r="S805" s="951"/>
      <c r="T805" s="955"/>
      <c r="U805" s="960"/>
      <c r="V805" s="965" t="str">
        <f>IFERROR(IF(AND('別紙様式3-2（４・５月）'!O807="",O805&lt;&gt;""),P805,P805*VLOOKUP(AF805,'【参考】数式用4'!$DC$3:$DZ$106,MATCH(N805,'【参考】数式用4'!$DC$2:$DZ$2,0))),"")</f>
        <v/>
      </c>
      <c r="W805" s="972"/>
      <c r="X805" s="937"/>
      <c r="Y805" s="948" t="str">
        <f>IFERROR(IF(OR('別紙様式3-2（４・５月）'!R807="",'別紙様式3-2（４・５月）'!Z807="ベア加算"),"",X805*VLOOKUP(N805,'【参考】数式用'!$AD$2:$AH$27,MATCH(W805,'【参考】数式用'!$K$4:$N$4,0)+1,0)),"")</f>
        <v/>
      </c>
      <c r="Z805" s="948"/>
      <c r="AA805" s="951"/>
      <c r="AB805" s="955"/>
      <c r="AC805" s="996" t="str">
        <f>IFERROR(IF(AND('別紙様式3-2（４・５月）'!O807="",W805&lt;&gt;"",W805&lt;&gt;"―"),X805,X805*VLOOKUP(AG805,'【参考】数式用4'!$DC$3:$DZ$106,MATCH(N805,'【参考】数式用4'!$DC$2:$DZ$2,0))),"")</f>
        <v/>
      </c>
      <c r="AD805" s="998" t="str">
        <f t="shared" si="24"/>
        <v/>
      </c>
      <c r="AE805" s="884" t="str">
        <f t="shared" si="25"/>
        <v/>
      </c>
      <c r="AF805" s="999" t="str">
        <f>IF(O805="","",'別紙様式3-2（４・５月）'!O807&amp;'別紙様式3-2（４・５月）'!P807&amp;'別紙様式3-2（４・５月）'!Q807&amp;"から"&amp;O805)</f>
        <v/>
      </c>
      <c r="AG805" s="999" t="str">
        <f>IF(OR(W805="",W805="―"),"",'別紙様式3-2（４・５月）'!O807&amp;'別紙様式3-2（４・５月）'!P807&amp;'別紙様式3-2（４・５月）'!Q807&amp;"から"&amp;W805)</f>
        <v/>
      </c>
    </row>
    <row r="806" spans="1:33" ht="24.9" customHeight="1">
      <c r="A806" s="894">
        <v>793</v>
      </c>
      <c r="B806" s="742" t="str">
        <f>IF(基本情報入力シート!C845="","",基本情報入力シート!C845)</f>
        <v/>
      </c>
      <c r="C806" s="750"/>
      <c r="D806" s="750"/>
      <c r="E806" s="750"/>
      <c r="F806" s="750"/>
      <c r="G806" s="750"/>
      <c r="H806" s="750"/>
      <c r="I806" s="761"/>
      <c r="J806" s="768" t="str">
        <f>IF(基本情報入力シート!M845="","",基本情報入力シート!M845)</f>
        <v/>
      </c>
      <c r="K806" s="768" t="str">
        <f>IF(基本情報入力シート!R845="","",基本情報入力シート!R845)</f>
        <v/>
      </c>
      <c r="L806" s="768" t="str">
        <f>IF(基本情報入力シート!W845="","",基本情報入力シート!W845)</f>
        <v/>
      </c>
      <c r="M806" s="785" t="str">
        <f>IF(基本情報入力シート!X845="","",基本情報入力シート!X845)</f>
        <v/>
      </c>
      <c r="N806" s="797" t="str">
        <f>IF(基本情報入力シート!Y845="","",基本情報入力シート!Y845)</f>
        <v/>
      </c>
      <c r="O806" s="931"/>
      <c r="P806" s="937"/>
      <c r="Q806" s="941"/>
      <c r="R806" s="948" t="str">
        <f>IFERROR(IF(OR('別紙様式3-2（４・５月）'!R808="",'別紙様式3-2（４・５月）'!Z808="ベア加算"),"",P806*VLOOKUP(N806,'【参考】数式用'!$AD$2:$AH$27,MATCH(O806,'【参考】数式用'!$K$4:$N$4,0)+1,0)),"")</f>
        <v/>
      </c>
      <c r="S806" s="951"/>
      <c r="T806" s="955"/>
      <c r="U806" s="960"/>
      <c r="V806" s="965" t="str">
        <f>IFERROR(IF(AND('別紙様式3-2（４・５月）'!O808="",O806&lt;&gt;""),P806,P806*VLOOKUP(AF806,'【参考】数式用4'!$DC$3:$DZ$106,MATCH(N806,'【参考】数式用4'!$DC$2:$DZ$2,0))),"")</f>
        <v/>
      </c>
      <c r="W806" s="972"/>
      <c r="X806" s="937"/>
      <c r="Y806" s="948" t="str">
        <f>IFERROR(IF(OR('別紙様式3-2（４・５月）'!R808="",'別紙様式3-2（４・５月）'!Z808="ベア加算"),"",X806*VLOOKUP(N806,'【参考】数式用'!$AD$2:$AH$27,MATCH(W806,'【参考】数式用'!$K$4:$N$4,0)+1,0)),"")</f>
        <v/>
      </c>
      <c r="Z806" s="948"/>
      <c r="AA806" s="951"/>
      <c r="AB806" s="955"/>
      <c r="AC806" s="996" t="str">
        <f>IFERROR(IF(AND('別紙様式3-2（４・５月）'!O808="",W806&lt;&gt;"",W806&lt;&gt;"―"),X806,X806*VLOOKUP(AG806,'【参考】数式用4'!$DC$3:$DZ$106,MATCH(N806,'【参考】数式用4'!$DC$2:$DZ$2,0))),"")</f>
        <v/>
      </c>
      <c r="AD806" s="998" t="str">
        <f t="shared" si="24"/>
        <v/>
      </c>
      <c r="AE806" s="884" t="str">
        <f t="shared" si="25"/>
        <v/>
      </c>
      <c r="AF806" s="999" t="str">
        <f>IF(O806="","",'別紙様式3-2（４・５月）'!O808&amp;'別紙様式3-2（４・５月）'!P808&amp;'別紙様式3-2（４・５月）'!Q808&amp;"から"&amp;O806)</f>
        <v/>
      </c>
      <c r="AG806" s="999" t="str">
        <f>IF(OR(W806="",W806="―"),"",'別紙様式3-2（４・５月）'!O808&amp;'別紙様式3-2（４・５月）'!P808&amp;'別紙様式3-2（４・５月）'!Q808&amp;"から"&amp;W806)</f>
        <v/>
      </c>
    </row>
    <row r="807" spans="1:33" ht="24.9" customHeight="1">
      <c r="A807" s="894">
        <v>794</v>
      </c>
      <c r="B807" s="742" t="str">
        <f>IF(基本情報入力シート!C846="","",基本情報入力シート!C846)</f>
        <v/>
      </c>
      <c r="C807" s="750"/>
      <c r="D807" s="750"/>
      <c r="E807" s="750"/>
      <c r="F807" s="750"/>
      <c r="G807" s="750"/>
      <c r="H807" s="750"/>
      <c r="I807" s="761"/>
      <c r="J807" s="768" t="str">
        <f>IF(基本情報入力シート!M846="","",基本情報入力シート!M846)</f>
        <v/>
      </c>
      <c r="K807" s="768" t="str">
        <f>IF(基本情報入力シート!R846="","",基本情報入力シート!R846)</f>
        <v/>
      </c>
      <c r="L807" s="768" t="str">
        <f>IF(基本情報入力シート!W846="","",基本情報入力シート!W846)</f>
        <v/>
      </c>
      <c r="M807" s="785" t="str">
        <f>IF(基本情報入力シート!X846="","",基本情報入力シート!X846)</f>
        <v/>
      </c>
      <c r="N807" s="797" t="str">
        <f>IF(基本情報入力シート!Y846="","",基本情報入力シート!Y846)</f>
        <v/>
      </c>
      <c r="O807" s="931"/>
      <c r="P807" s="937"/>
      <c r="Q807" s="941"/>
      <c r="R807" s="948" t="str">
        <f>IFERROR(IF(OR('別紙様式3-2（４・５月）'!R809="",'別紙様式3-2（４・５月）'!Z809="ベア加算"),"",P807*VLOOKUP(N807,'【参考】数式用'!$AD$2:$AH$27,MATCH(O807,'【参考】数式用'!$K$4:$N$4,0)+1,0)),"")</f>
        <v/>
      </c>
      <c r="S807" s="951"/>
      <c r="T807" s="955"/>
      <c r="U807" s="960"/>
      <c r="V807" s="965" t="str">
        <f>IFERROR(IF(AND('別紙様式3-2（４・５月）'!O809="",O807&lt;&gt;""),P807,P807*VLOOKUP(AF807,'【参考】数式用4'!$DC$3:$DZ$106,MATCH(N807,'【参考】数式用4'!$DC$2:$DZ$2,0))),"")</f>
        <v/>
      </c>
      <c r="W807" s="972"/>
      <c r="X807" s="937"/>
      <c r="Y807" s="948" t="str">
        <f>IFERROR(IF(OR('別紙様式3-2（４・５月）'!R809="",'別紙様式3-2（４・５月）'!Z809="ベア加算"),"",X807*VLOOKUP(N807,'【参考】数式用'!$AD$2:$AH$27,MATCH(W807,'【参考】数式用'!$K$4:$N$4,0)+1,0)),"")</f>
        <v/>
      </c>
      <c r="Z807" s="948"/>
      <c r="AA807" s="951"/>
      <c r="AB807" s="955"/>
      <c r="AC807" s="996" t="str">
        <f>IFERROR(IF(AND('別紙様式3-2（４・５月）'!O809="",W807&lt;&gt;"",W807&lt;&gt;"―"),X807,X807*VLOOKUP(AG807,'【参考】数式用4'!$DC$3:$DZ$106,MATCH(N807,'【参考】数式用4'!$DC$2:$DZ$2,0))),"")</f>
        <v/>
      </c>
      <c r="AD807" s="998" t="str">
        <f t="shared" si="24"/>
        <v/>
      </c>
      <c r="AE807" s="884" t="str">
        <f t="shared" si="25"/>
        <v/>
      </c>
      <c r="AF807" s="999" t="str">
        <f>IF(O807="","",'別紙様式3-2（４・５月）'!O809&amp;'別紙様式3-2（４・５月）'!P809&amp;'別紙様式3-2（４・５月）'!Q809&amp;"から"&amp;O807)</f>
        <v/>
      </c>
      <c r="AG807" s="999" t="str">
        <f>IF(OR(W807="",W807="―"),"",'別紙様式3-2（４・５月）'!O809&amp;'別紙様式3-2（４・５月）'!P809&amp;'別紙様式3-2（４・５月）'!Q809&amp;"から"&amp;W807)</f>
        <v/>
      </c>
    </row>
    <row r="808" spans="1:33" ht="24.9" customHeight="1">
      <c r="A808" s="894">
        <v>795</v>
      </c>
      <c r="B808" s="742" t="str">
        <f>IF(基本情報入力シート!C847="","",基本情報入力シート!C847)</f>
        <v/>
      </c>
      <c r="C808" s="750"/>
      <c r="D808" s="750"/>
      <c r="E808" s="750"/>
      <c r="F808" s="750"/>
      <c r="G808" s="750"/>
      <c r="H808" s="750"/>
      <c r="I808" s="761"/>
      <c r="J808" s="768" t="str">
        <f>IF(基本情報入力シート!M847="","",基本情報入力シート!M847)</f>
        <v/>
      </c>
      <c r="K808" s="768" t="str">
        <f>IF(基本情報入力シート!R847="","",基本情報入力シート!R847)</f>
        <v/>
      </c>
      <c r="L808" s="768" t="str">
        <f>IF(基本情報入力シート!W847="","",基本情報入力シート!W847)</f>
        <v/>
      </c>
      <c r="M808" s="785" t="str">
        <f>IF(基本情報入力シート!X847="","",基本情報入力シート!X847)</f>
        <v/>
      </c>
      <c r="N808" s="797" t="str">
        <f>IF(基本情報入力シート!Y847="","",基本情報入力シート!Y847)</f>
        <v/>
      </c>
      <c r="O808" s="931"/>
      <c r="P808" s="937"/>
      <c r="Q808" s="941"/>
      <c r="R808" s="948" t="str">
        <f>IFERROR(IF(OR('別紙様式3-2（４・５月）'!R810="",'別紙様式3-2（４・５月）'!Z810="ベア加算"),"",P808*VLOOKUP(N808,'【参考】数式用'!$AD$2:$AH$27,MATCH(O808,'【参考】数式用'!$K$4:$N$4,0)+1,0)),"")</f>
        <v/>
      </c>
      <c r="S808" s="951"/>
      <c r="T808" s="955"/>
      <c r="U808" s="960"/>
      <c r="V808" s="965" t="str">
        <f>IFERROR(IF(AND('別紙様式3-2（４・５月）'!O810="",O808&lt;&gt;""),P808,P808*VLOOKUP(AF808,'【参考】数式用4'!$DC$3:$DZ$106,MATCH(N808,'【参考】数式用4'!$DC$2:$DZ$2,0))),"")</f>
        <v/>
      </c>
      <c r="W808" s="972"/>
      <c r="X808" s="937"/>
      <c r="Y808" s="948" t="str">
        <f>IFERROR(IF(OR('別紙様式3-2（４・５月）'!R810="",'別紙様式3-2（４・５月）'!Z810="ベア加算"),"",X808*VLOOKUP(N808,'【参考】数式用'!$AD$2:$AH$27,MATCH(W808,'【参考】数式用'!$K$4:$N$4,0)+1,0)),"")</f>
        <v/>
      </c>
      <c r="Z808" s="948"/>
      <c r="AA808" s="951"/>
      <c r="AB808" s="955"/>
      <c r="AC808" s="996" t="str">
        <f>IFERROR(IF(AND('別紙様式3-2（４・５月）'!O810="",W808&lt;&gt;"",W808&lt;&gt;"―"),X808,X808*VLOOKUP(AG808,'【参考】数式用4'!$DC$3:$DZ$106,MATCH(N808,'【参考】数式用4'!$DC$2:$DZ$2,0))),"")</f>
        <v/>
      </c>
      <c r="AD808" s="998" t="str">
        <f t="shared" si="24"/>
        <v/>
      </c>
      <c r="AE808" s="884" t="str">
        <f t="shared" si="25"/>
        <v/>
      </c>
      <c r="AF808" s="999" t="str">
        <f>IF(O808="","",'別紙様式3-2（４・５月）'!O810&amp;'別紙様式3-2（４・５月）'!P810&amp;'別紙様式3-2（４・５月）'!Q810&amp;"から"&amp;O808)</f>
        <v/>
      </c>
      <c r="AG808" s="999" t="str">
        <f>IF(OR(W808="",W808="―"),"",'別紙様式3-2（４・５月）'!O810&amp;'別紙様式3-2（４・５月）'!P810&amp;'別紙様式3-2（４・５月）'!Q810&amp;"から"&amp;W808)</f>
        <v/>
      </c>
    </row>
    <row r="809" spans="1:33" ht="24.9" customHeight="1">
      <c r="A809" s="894">
        <v>796</v>
      </c>
      <c r="B809" s="742" t="str">
        <f>IF(基本情報入力シート!C848="","",基本情報入力シート!C848)</f>
        <v/>
      </c>
      <c r="C809" s="750"/>
      <c r="D809" s="750"/>
      <c r="E809" s="750"/>
      <c r="F809" s="750"/>
      <c r="G809" s="750"/>
      <c r="H809" s="750"/>
      <c r="I809" s="761"/>
      <c r="J809" s="768" t="str">
        <f>IF(基本情報入力シート!M848="","",基本情報入力シート!M848)</f>
        <v/>
      </c>
      <c r="K809" s="768" t="str">
        <f>IF(基本情報入力シート!R848="","",基本情報入力シート!R848)</f>
        <v/>
      </c>
      <c r="L809" s="768" t="str">
        <f>IF(基本情報入力シート!W848="","",基本情報入力シート!W848)</f>
        <v/>
      </c>
      <c r="M809" s="785" t="str">
        <f>IF(基本情報入力シート!X848="","",基本情報入力シート!X848)</f>
        <v/>
      </c>
      <c r="N809" s="797" t="str">
        <f>IF(基本情報入力シート!Y848="","",基本情報入力シート!Y848)</f>
        <v/>
      </c>
      <c r="O809" s="931"/>
      <c r="P809" s="937"/>
      <c r="Q809" s="941"/>
      <c r="R809" s="948" t="str">
        <f>IFERROR(IF(OR('別紙様式3-2（４・５月）'!R811="",'別紙様式3-2（４・５月）'!Z811="ベア加算"),"",P809*VLOOKUP(N809,'【参考】数式用'!$AD$2:$AH$27,MATCH(O809,'【参考】数式用'!$K$4:$N$4,0)+1,0)),"")</f>
        <v/>
      </c>
      <c r="S809" s="951"/>
      <c r="T809" s="955"/>
      <c r="U809" s="960"/>
      <c r="V809" s="965" t="str">
        <f>IFERROR(IF(AND('別紙様式3-2（４・５月）'!O811="",O809&lt;&gt;""),P809,P809*VLOOKUP(AF809,'【参考】数式用4'!$DC$3:$DZ$106,MATCH(N809,'【参考】数式用4'!$DC$2:$DZ$2,0))),"")</f>
        <v/>
      </c>
      <c r="W809" s="972"/>
      <c r="X809" s="937"/>
      <c r="Y809" s="948" t="str">
        <f>IFERROR(IF(OR('別紙様式3-2（４・５月）'!R811="",'別紙様式3-2（４・５月）'!Z811="ベア加算"),"",X809*VLOOKUP(N809,'【参考】数式用'!$AD$2:$AH$27,MATCH(W809,'【参考】数式用'!$K$4:$N$4,0)+1,0)),"")</f>
        <v/>
      </c>
      <c r="Z809" s="948"/>
      <c r="AA809" s="951"/>
      <c r="AB809" s="955"/>
      <c r="AC809" s="996" t="str">
        <f>IFERROR(IF(AND('別紙様式3-2（４・５月）'!O811="",W809&lt;&gt;"",W809&lt;&gt;"―"),X809,X809*VLOOKUP(AG809,'【参考】数式用4'!$DC$3:$DZ$106,MATCH(N809,'【参考】数式用4'!$DC$2:$DZ$2,0))),"")</f>
        <v/>
      </c>
      <c r="AD809" s="998" t="str">
        <f t="shared" si="24"/>
        <v/>
      </c>
      <c r="AE809" s="884" t="str">
        <f t="shared" si="25"/>
        <v/>
      </c>
      <c r="AF809" s="999" t="str">
        <f>IF(O809="","",'別紙様式3-2（４・５月）'!O811&amp;'別紙様式3-2（４・５月）'!P811&amp;'別紙様式3-2（４・５月）'!Q811&amp;"から"&amp;O809)</f>
        <v/>
      </c>
      <c r="AG809" s="999" t="str">
        <f>IF(OR(W809="",W809="―"),"",'別紙様式3-2（４・５月）'!O811&amp;'別紙様式3-2（４・５月）'!P811&amp;'別紙様式3-2（４・５月）'!Q811&amp;"から"&amp;W809)</f>
        <v/>
      </c>
    </row>
    <row r="810" spans="1:33" ht="24.9" customHeight="1">
      <c r="A810" s="894">
        <v>797</v>
      </c>
      <c r="B810" s="742" t="str">
        <f>IF(基本情報入力シート!C849="","",基本情報入力シート!C849)</f>
        <v/>
      </c>
      <c r="C810" s="750"/>
      <c r="D810" s="750"/>
      <c r="E810" s="750"/>
      <c r="F810" s="750"/>
      <c r="G810" s="750"/>
      <c r="H810" s="750"/>
      <c r="I810" s="761"/>
      <c r="J810" s="768" t="str">
        <f>IF(基本情報入力シート!M849="","",基本情報入力シート!M849)</f>
        <v/>
      </c>
      <c r="K810" s="768" t="str">
        <f>IF(基本情報入力シート!R849="","",基本情報入力シート!R849)</f>
        <v/>
      </c>
      <c r="L810" s="768" t="str">
        <f>IF(基本情報入力シート!W849="","",基本情報入力シート!W849)</f>
        <v/>
      </c>
      <c r="M810" s="785" t="str">
        <f>IF(基本情報入力シート!X849="","",基本情報入力シート!X849)</f>
        <v/>
      </c>
      <c r="N810" s="797" t="str">
        <f>IF(基本情報入力シート!Y849="","",基本情報入力シート!Y849)</f>
        <v/>
      </c>
      <c r="O810" s="931"/>
      <c r="P810" s="937"/>
      <c r="Q810" s="941"/>
      <c r="R810" s="948" t="str">
        <f>IFERROR(IF(OR('別紙様式3-2（４・５月）'!R812="",'別紙様式3-2（４・５月）'!Z812="ベア加算"),"",P810*VLOOKUP(N810,'【参考】数式用'!$AD$2:$AH$27,MATCH(O810,'【参考】数式用'!$K$4:$N$4,0)+1,0)),"")</f>
        <v/>
      </c>
      <c r="S810" s="951"/>
      <c r="T810" s="955"/>
      <c r="U810" s="960"/>
      <c r="V810" s="965" t="str">
        <f>IFERROR(IF(AND('別紙様式3-2（４・５月）'!O812="",O810&lt;&gt;""),P810,P810*VLOOKUP(AF810,'【参考】数式用4'!$DC$3:$DZ$106,MATCH(N810,'【参考】数式用4'!$DC$2:$DZ$2,0))),"")</f>
        <v/>
      </c>
      <c r="W810" s="972"/>
      <c r="X810" s="937"/>
      <c r="Y810" s="948" t="str">
        <f>IFERROR(IF(OR('別紙様式3-2（４・５月）'!R812="",'別紙様式3-2（４・５月）'!Z812="ベア加算"),"",X810*VLOOKUP(N810,'【参考】数式用'!$AD$2:$AH$27,MATCH(W810,'【参考】数式用'!$K$4:$N$4,0)+1,0)),"")</f>
        <v/>
      </c>
      <c r="Z810" s="948"/>
      <c r="AA810" s="951"/>
      <c r="AB810" s="955"/>
      <c r="AC810" s="996" t="str">
        <f>IFERROR(IF(AND('別紙様式3-2（４・５月）'!O812="",W810&lt;&gt;"",W810&lt;&gt;"―"),X810,X810*VLOOKUP(AG810,'【参考】数式用4'!$DC$3:$DZ$106,MATCH(N810,'【参考】数式用4'!$DC$2:$DZ$2,0))),"")</f>
        <v/>
      </c>
      <c r="AD810" s="998" t="str">
        <f t="shared" si="24"/>
        <v/>
      </c>
      <c r="AE810" s="884" t="str">
        <f t="shared" si="25"/>
        <v/>
      </c>
      <c r="AF810" s="999" t="str">
        <f>IF(O810="","",'別紙様式3-2（４・５月）'!O812&amp;'別紙様式3-2（４・５月）'!P812&amp;'別紙様式3-2（４・５月）'!Q812&amp;"から"&amp;O810)</f>
        <v/>
      </c>
      <c r="AG810" s="999" t="str">
        <f>IF(OR(W810="",W810="―"),"",'別紙様式3-2（４・５月）'!O812&amp;'別紙様式3-2（４・５月）'!P812&amp;'別紙様式3-2（４・５月）'!Q812&amp;"から"&amp;W810)</f>
        <v/>
      </c>
    </row>
    <row r="811" spans="1:33" ht="24.9" customHeight="1">
      <c r="A811" s="894">
        <v>798</v>
      </c>
      <c r="B811" s="742" t="str">
        <f>IF(基本情報入力シート!C850="","",基本情報入力シート!C850)</f>
        <v/>
      </c>
      <c r="C811" s="750"/>
      <c r="D811" s="750"/>
      <c r="E811" s="750"/>
      <c r="F811" s="750"/>
      <c r="G811" s="750"/>
      <c r="H811" s="750"/>
      <c r="I811" s="761"/>
      <c r="J811" s="768" t="str">
        <f>IF(基本情報入力シート!M850="","",基本情報入力シート!M850)</f>
        <v/>
      </c>
      <c r="K811" s="768" t="str">
        <f>IF(基本情報入力シート!R850="","",基本情報入力シート!R850)</f>
        <v/>
      </c>
      <c r="L811" s="768" t="str">
        <f>IF(基本情報入力シート!W850="","",基本情報入力シート!W850)</f>
        <v/>
      </c>
      <c r="M811" s="785" t="str">
        <f>IF(基本情報入力シート!X850="","",基本情報入力シート!X850)</f>
        <v/>
      </c>
      <c r="N811" s="797" t="str">
        <f>IF(基本情報入力シート!Y850="","",基本情報入力シート!Y850)</f>
        <v/>
      </c>
      <c r="O811" s="931"/>
      <c r="P811" s="937"/>
      <c r="Q811" s="941"/>
      <c r="R811" s="948" t="str">
        <f>IFERROR(IF(OR('別紙様式3-2（４・５月）'!R813="",'別紙様式3-2（４・５月）'!Z813="ベア加算"),"",P811*VLOOKUP(N811,'【参考】数式用'!$AD$2:$AH$27,MATCH(O811,'【参考】数式用'!$K$4:$N$4,0)+1,0)),"")</f>
        <v/>
      </c>
      <c r="S811" s="951"/>
      <c r="T811" s="955"/>
      <c r="U811" s="960"/>
      <c r="V811" s="965" t="str">
        <f>IFERROR(IF(AND('別紙様式3-2（４・５月）'!O813="",O811&lt;&gt;""),P811,P811*VLOOKUP(AF811,'【参考】数式用4'!$DC$3:$DZ$106,MATCH(N811,'【参考】数式用4'!$DC$2:$DZ$2,0))),"")</f>
        <v/>
      </c>
      <c r="W811" s="972"/>
      <c r="X811" s="937"/>
      <c r="Y811" s="948" t="str">
        <f>IFERROR(IF(OR('別紙様式3-2（４・５月）'!R813="",'別紙様式3-2（４・５月）'!Z813="ベア加算"),"",X811*VLOOKUP(N811,'【参考】数式用'!$AD$2:$AH$27,MATCH(W811,'【参考】数式用'!$K$4:$N$4,0)+1,0)),"")</f>
        <v/>
      </c>
      <c r="Z811" s="948"/>
      <c r="AA811" s="951"/>
      <c r="AB811" s="955"/>
      <c r="AC811" s="996" t="str">
        <f>IFERROR(IF(AND('別紙様式3-2（４・５月）'!O813="",W811&lt;&gt;"",W811&lt;&gt;"―"),X811,X811*VLOOKUP(AG811,'【参考】数式用4'!$DC$3:$DZ$106,MATCH(N811,'【参考】数式用4'!$DC$2:$DZ$2,0))),"")</f>
        <v/>
      </c>
      <c r="AD811" s="998" t="str">
        <f t="shared" si="24"/>
        <v/>
      </c>
      <c r="AE811" s="884" t="str">
        <f t="shared" si="25"/>
        <v/>
      </c>
      <c r="AF811" s="999" t="str">
        <f>IF(O811="","",'別紙様式3-2（４・５月）'!O813&amp;'別紙様式3-2（４・５月）'!P813&amp;'別紙様式3-2（４・５月）'!Q813&amp;"から"&amp;O811)</f>
        <v/>
      </c>
      <c r="AG811" s="999" t="str">
        <f>IF(OR(W811="",W811="―"),"",'別紙様式3-2（４・５月）'!O813&amp;'別紙様式3-2（４・５月）'!P813&amp;'別紙様式3-2（４・５月）'!Q813&amp;"から"&amp;W811)</f>
        <v/>
      </c>
    </row>
    <row r="812" spans="1:33" ht="24.9" customHeight="1">
      <c r="A812" s="894">
        <v>799</v>
      </c>
      <c r="B812" s="742" t="str">
        <f>IF(基本情報入力シート!C851="","",基本情報入力シート!C851)</f>
        <v/>
      </c>
      <c r="C812" s="750"/>
      <c r="D812" s="750"/>
      <c r="E812" s="750"/>
      <c r="F812" s="750"/>
      <c r="G812" s="750"/>
      <c r="H812" s="750"/>
      <c r="I812" s="761"/>
      <c r="J812" s="768" t="str">
        <f>IF(基本情報入力シート!M851="","",基本情報入力シート!M851)</f>
        <v/>
      </c>
      <c r="K812" s="768" t="str">
        <f>IF(基本情報入力シート!R851="","",基本情報入力シート!R851)</f>
        <v/>
      </c>
      <c r="L812" s="768" t="str">
        <f>IF(基本情報入力シート!W851="","",基本情報入力シート!W851)</f>
        <v/>
      </c>
      <c r="M812" s="785" t="str">
        <f>IF(基本情報入力シート!X851="","",基本情報入力シート!X851)</f>
        <v/>
      </c>
      <c r="N812" s="797" t="str">
        <f>IF(基本情報入力シート!Y851="","",基本情報入力シート!Y851)</f>
        <v/>
      </c>
      <c r="O812" s="931"/>
      <c r="P812" s="937"/>
      <c r="Q812" s="941"/>
      <c r="R812" s="948" t="str">
        <f>IFERROR(IF(OR('別紙様式3-2（４・５月）'!R814="",'別紙様式3-2（４・５月）'!Z814="ベア加算"),"",P812*VLOOKUP(N812,'【参考】数式用'!$AD$2:$AH$27,MATCH(O812,'【参考】数式用'!$K$4:$N$4,0)+1,0)),"")</f>
        <v/>
      </c>
      <c r="S812" s="951"/>
      <c r="T812" s="955"/>
      <c r="U812" s="960"/>
      <c r="V812" s="965" t="str">
        <f>IFERROR(IF(AND('別紙様式3-2（４・５月）'!O814="",O812&lt;&gt;""),P812,P812*VLOOKUP(AF812,'【参考】数式用4'!$DC$3:$DZ$106,MATCH(N812,'【参考】数式用4'!$DC$2:$DZ$2,0))),"")</f>
        <v/>
      </c>
      <c r="W812" s="972"/>
      <c r="X812" s="937"/>
      <c r="Y812" s="948" t="str">
        <f>IFERROR(IF(OR('別紙様式3-2（４・５月）'!R814="",'別紙様式3-2（４・５月）'!Z814="ベア加算"),"",X812*VLOOKUP(N812,'【参考】数式用'!$AD$2:$AH$27,MATCH(W812,'【参考】数式用'!$K$4:$N$4,0)+1,0)),"")</f>
        <v/>
      </c>
      <c r="Z812" s="948"/>
      <c r="AA812" s="951"/>
      <c r="AB812" s="955"/>
      <c r="AC812" s="996" t="str">
        <f>IFERROR(IF(AND('別紙様式3-2（４・５月）'!O814="",W812&lt;&gt;"",W812&lt;&gt;"―"),X812,X812*VLOOKUP(AG812,'【参考】数式用4'!$DC$3:$DZ$106,MATCH(N812,'【参考】数式用4'!$DC$2:$DZ$2,0))),"")</f>
        <v/>
      </c>
      <c r="AD812" s="998" t="str">
        <f t="shared" si="24"/>
        <v/>
      </c>
      <c r="AE812" s="884" t="str">
        <f t="shared" si="25"/>
        <v/>
      </c>
      <c r="AF812" s="999" t="str">
        <f>IF(O812="","",'別紙様式3-2（４・５月）'!O814&amp;'別紙様式3-2（４・５月）'!P814&amp;'別紙様式3-2（４・５月）'!Q814&amp;"から"&amp;O812)</f>
        <v/>
      </c>
      <c r="AG812" s="999" t="str">
        <f>IF(OR(W812="",W812="―"),"",'別紙様式3-2（４・５月）'!O814&amp;'別紙様式3-2（４・５月）'!P814&amp;'別紙様式3-2（４・５月）'!Q814&amp;"から"&amp;W812)</f>
        <v/>
      </c>
    </row>
    <row r="813" spans="1:33" ht="24.9" customHeight="1">
      <c r="A813" s="894">
        <v>800</v>
      </c>
      <c r="B813" s="742" t="str">
        <f>IF(基本情報入力シート!C852="","",基本情報入力シート!C852)</f>
        <v/>
      </c>
      <c r="C813" s="750"/>
      <c r="D813" s="750"/>
      <c r="E813" s="750"/>
      <c r="F813" s="750"/>
      <c r="G813" s="750"/>
      <c r="H813" s="750"/>
      <c r="I813" s="761"/>
      <c r="J813" s="768" t="str">
        <f>IF(基本情報入力シート!M852="","",基本情報入力シート!M852)</f>
        <v/>
      </c>
      <c r="K813" s="768" t="str">
        <f>IF(基本情報入力シート!R852="","",基本情報入力シート!R852)</f>
        <v/>
      </c>
      <c r="L813" s="768" t="str">
        <f>IF(基本情報入力シート!W852="","",基本情報入力シート!W852)</f>
        <v/>
      </c>
      <c r="M813" s="785" t="str">
        <f>IF(基本情報入力シート!X852="","",基本情報入力シート!X852)</f>
        <v/>
      </c>
      <c r="N813" s="797" t="str">
        <f>IF(基本情報入力シート!Y852="","",基本情報入力シート!Y852)</f>
        <v/>
      </c>
      <c r="O813" s="931"/>
      <c r="P813" s="937"/>
      <c r="Q813" s="941"/>
      <c r="R813" s="948" t="str">
        <f>IFERROR(IF(OR('別紙様式3-2（４・５月）'!R815="",'別紙様式3-2（４・５月）'!Z815="ベア加算"),"",P813*VLOOKUP(N813,'【参考】数式用'!$AD$2:$AH$27,MATCH(O813,'【参考】数式用'!$K$4:$N$4,0)+1,0)),"")</f>
        <v/>
      </c>
      <c r="S813" s="951"/>
      <c r="T813" s="955"/>
      <c r="U813" s="960"/>
      <c r="V813" s="965" t="str">
        <f>IFERROR(IF(AND('別紙様式3-2（４・５月）'!O815="",O813&lt;&gt;""),P813,P813*VLOOKUP(AF813,'【参考】数式用4'!$DC$3:$DZ$106,MATCH(N813,'【参考】数式用4'!$DC$2:$DZ$2,0))),"")</f>
        <v/>
      </c>
      <c r="W813" s="972"/>
      <c r="X813" s="937"/>
      <c r="Y813" s="948" t="str">
        <f>IFERROR(IF(OR('別紙様式3-2（４・５月）'!R815="",'別紙様式3-2（４・５月）'!Z815="ベア加算"),"",X813*VLOOKUP(N813,'【参考】数式用'!$AD$2:$AH$27,MATCH(W813,'【参考】数式用'!$K$4:$N$4,0)+1,0)),"")</f>
        <v/>
      </c>
      <c r="Z813" s="948"/>
      <c r="AA813" s="951"/>
      <c r="AB813" s="955"/>
      <c r="AC813" s="996" t="str">
        <f>IFERROR(IF(AND('別紙様式3-2（４・５月）'!O815="",W813&lt;&gt;"",W813&lt;&gt;"―"),X813,X813*VLOOKUP(AG813,'【参考】数式用4'!$DC$3:$DZ$106,MATCH(N813,'【参考】数式用4'!$DC$2:$DZ$2,0))),"")</f>
        <v/>
      </c>
      <c r="AD813" s="998" t="str">
        <f t="shared" si="24"/>
        <v/>
      </c>
      <c r="AE813" s="884" t="str">
        <f t="shared" si="25"/>
        <v/>
      </c>
      <c r="AF813" s="999" t="str">
        <f>IF(O813="","",'別紙様式3-2（４・５月）'!O815&amp;'別紙様式3-2（４・５月）'!P815&amp;'別紙様式3-2（４・５月）'!Q815&amp;"から"&amp;O813)</f>
        <v/>
      </c>
      <c r="AG813" s="999" t="str">
        <f>IF(OR(W813="",W813="―"),"",'別紙様式3-2（４・５月）'!O815&amp;'別紙様式3-2（４・５月）'!P815&amp;'別紙様式3-2（４・５月）'!Q815&amp;"から"&amp;W813)</f>
        <v/>
      </c>
    </row>
    <row r="814" spans="1:33" ht="24.9" customHeight="1">
      <c r="A814" s="894">
        <v>801</v>
      </c>
      <c r="B814" s="742" t="str">
        <f>IF(基本情報入力シート!C853="","",基本情報入力シート!C853)</f>
        <v/>
      </c>
      <c r="C814" s="750"/>
      <c r="D814" s="750"/>
      <c r="E814" s="750"/>
      <c r="F814" s="750"/>
      <c r="G814" s="750"/>
      <c r="H814" s="750"/>
      <c r="I814" s="761"/>
      <c r="J814" s="768" t="str">
        <f>IF(基本情報入力シート!M853="","",基本情報入力シート!M853)</f>
        <v/>
      </c>
      <c r="K814" s="768" t="str">
        <f>IF(基本情報入力シート!R853="","",基本情報入力シート!R853)</f>
        <v/>
      </c>
      <c r="L814" s="768" t="str">
        <f>IF(基本情報入力シート!W853="","",基本情報入力シート!W853)</f>
        <v/>
      </c>
      <c r="M814" s="785" t="str">
        <f>IF(基本情報入力シート!X853="","",基本情報入力シート!X853)</f>
        <v/>
      </c>
      <c r="N814" s="797" t="str">
        <f>IF(基本情報入力シート!Y853="","",基本情報入力シート!Y853)</f>
        <v/>
      </c>
      <c r="O814" s="931"/>
      <c r="P814" s="937"/>
      <c r="Q814" s="941"/>
      <c r="R814" s="948" t="str">
        <f>IFERROR(IF(OR('別紙様式3-2（４・５月）'!R816="",'別紙様式3-2（４・５月）'!Z816="ベア加算"),"",P814*VLOOKUP(N814,'【参考】数式用'!$AD$2:$AH$27,MATCH(O814,'【参考】数式用'!$K$4:$N$4,0)+1,0)),"")</f>
        <v/>
      </c>
      <c r="S814" s="951"/>
      <c r="T814" s="955"/>
      <c r="U814" s="960"/>
      <c r="V814" s="965" t="str">
        <f>IFERROR(IF(AND('別紙様式3-2（４・５月）'!O816="",O814&lt;&gt;""),P814,P814*VLOOKUP(AF814,'【参考】数式用4'!$DC$3:$DZ$106,MATCH(N814,'【参考】数式用4'!$DC$2:$DZ$2,0))),"")</f>
        <v/>
      </c>
      <c r="W814" s="972"/>
      <c r="X814" s="937"/>
      <c r="Y814" s="948" t="str">
        <f>IFERROR(IF(OR('別紙様式3-2（４・５月）'!R816="",'別紙様式3-2（４・５月）'!Z816="ベア加算"),"",X814*VLOOKUP(N814,'【参考】数式用'!$AD$2:$AH$27,MATCH(W814,'【参考】数式用'!$K$4:$N$4,0)+1,0)),"")</f>
        <v/>
      </c>
      <c r="Z814" s="948"/>
      <c r="AA814" s="951"/>
      <c r="AB814" s="955"/>
      <c r="AC814" s="996" t="str">
        <f>IFERROR(IF(AND('別紙様式3-2（４・５月）'!O816="",W814&lt;&gt;"",W814&lt;&gt;"―"),X814,X814*VLOOKUP(AG814,'【参考】数式用4'!$DC$3:$DZ$106,MATCH(N814,'【参考】数式用4'!$DC$2:$DZ$2,0))),"")</f>
        <v/>
      </c>
      <c r="AD814" s="998" t="str">
        <f t="shared" si="24"/>
        <v/>
      </c>
      <c r="AE814" s="884" t="str">
        <f t="shared" si="25"/>
        <v/>
      </c>
      <c r="AF814" s="999" t="str">
        <f>IF(O814="","",'別紙様式3-2（４・５月）'!O816&amp;'別紙様式3-2（４・５月）'!P816&amp;'別紙様式3-2（４・５月）'!Q816&amp;"から"&amp;O814)</f>
        <v/>
      </c>
      <c r="AG814" s="999" t="str">
        <f>IF(OR(W814="",W814="―"),"",'別紙様式3-2（４・５月）'!O816&amp;'別紙様式3-2（４・５月）'!P816&amp;'別紙様式3-2（４・５月）'!Q816&amp;"から"&amp;W814)</f>
        <v/>
      </c>
    </row>
    <row r="815" spans="1:33" ht="24.9" customHeight="1">
      <c r="A815" s="894">
        <v>802</v>
      </c>
      <c r="B815" s="742" t="str">
        <f>IF(基本情報入力シート!C854="","",基本情報入力シート!C854)</f>
        <v/>
      </c>
      <c r="C815" s="750"/>
      <c r="D815" s="750"/>
      <c r="E815" s="750"/>
      <c r="F815" s="750"/>
      <c r="G815" s="750"/>
      <c r="H815" s="750"/>
      <c r="I815" s="761"/>
      <c r="J815" s="768" t="str">
        <f>IF(基本情報入力シート!M854="","",基本情報入力シート!M854)</f>
        <v/>
      </c>
      <c r="K815" s="768" t="str">
        <f>IF(基本情報入力シート!R854="","",基本情報入力シート!R854)</f>
        <v/>
      </c>
      <c r="L815" s="768" t="str">
        <f>IF(基本情報入力シート!W854="","",基本情報入力シート!W854)</f>
        <v/>
      </c>
      <c r="M815" s="785" t="str">
        <f>IF(基本情報入力シート!X854="","",基本情報入力シート!X854)</f>
        <v/>
      </c>
      <c r="N815" s="797" t="str">
        <f>IF(基本情報入力シート!Y854="","",基本情報入力シート!Y854)</f>
        <v/>
      </c>
      <c r="O815" s="931"/>
      <c r="P815" s="937"/>
      <c r="Q815" s="941"/>
      <c r="R815" s="948" t="str">
        <f>IFERROR(IF(OR('別紙様式3-2（４・５月）'!R817="",'別紙様式3-2（４・５月）'!Z817="ベア加算"),"",P815*VLOOKUP(N815,'【参考】数式用'!$AD$2:$AH$27,MATCH(O815,'【参考】数式用'!$K$4:$N$4,0)+1,0)),"")</f>
        <v/>
      </c>
      <c r="S815" s="951"/>
      <c r="T815" s="955"/>
      <c r="U815" s="960"/>
      <c r="V815" s="965" t="str">
        <f>IFERROR(IF(AND('別紙様式3-2（４・５月）'!O817="",O815&lt;&gt;""),P815,P815*VLOOKUP(AF815,'【参考】数式用4'!$DC$3:$DZ$106,MATCH(N815,'【参考】数式用4'!$DC$2:$DZ$2,0))),"")</f>
        <v/>
      </c>
      <c r="W815" s="972"/>
      <c r="X815" s="937"/>
      <c r="Y815" s="948" t="str">
        <f>IFERROR(IF(OR('別紙様式3-2（４・５月）'!R817="",'別紙様式3-2（４・５月）'!Z817="ベア加算"),"",X815*VLOOKUP(N815,'【参考】数式用'!$AD$2:$AH$27,MATCH(W815,'【参考】数式用'!$K$4:$N$4,0)+1,0)),"")</f>
        <v/>
      </c>
      <c r="Z815" s="948"/>
      <c r="AA815" s="951"/>
      <c r="AB815" s="955"/>
      <c r="AC815" s="996" t="str">
        <f>IFERROR(IF(AND('別紙様式3-2（４・５月）'!O817="",W815&lt;&gt;"",W815&lt;&gt;"―"),X815,X815*VLOOKUP(AG815,'【参考】数式用4'!$DC$3:$DZ$106,MATCH(N815,'【参考】数式用4'!$DC$2:$DZ$2,0))),"")</f>
        <v/>
      </c>
      <c r="AD815" s="998" t="str">
        <f t="shared" si="24"/>
        <v/>
      </c>
      <c r="AE815" s="884" t="str">
        <f t="shared" si="25"/>
        <v/>
      </c>
      <c r="AF815" s="999" t="str">
        <f>IF(O815="","",'別紙様式3-2（４・５月）'!O817&amp;'別紙様式3-2（４・５月）'!P817&amp;'別紙様式3-2（４・５月）'!Q817&amp;"から"&amp;O815)</f>
        <v/>
      </c>
      <c r="AG815" s="999" t="str">
        <f>IF(OR(W815="",W815="―"),"",'別紙様式3-2（４・５月）'!O817&amp;'別紙様式3-2（４・５月）'!P817&amp;'別紙様式3-2（４・５月）'!Q817&amp;"から"&amp;W815)</f>
        <v/>
      </c>
    </row>
    <row r="816" spans="1:33" ht="24.9" customHeight="1">
      <c r="A816" s="894">
        <v>803</v>
      </c>
      <c r="B816" s="742" t="str">
        <f>IF(基本情報入力シート!C855="","",基本情報入力シート!C855)</f>
        <v/>
      </c>
      <c r="C816" s="750"/>
      <c r="D816" s="750"/>
      <c r="E816" s="750"/>
      <c r="F816" s="750"/>
      <c r="G816" s="750"/>
      <c r="H816" s="750"/>
      <c r="I816" s="761"/>
      <c r="J816" s="768" t="str">
        <f>IF(基本情報入力シート!M855="","",基本情報入力シート!M855)</f>
        <v/>
      </c>
      <c r="K816" s="768" t="str">
        <f>IF(基本情報入力シート!R855="","",基本情報入力シート!R855)</f>
        <v/>
      </c>
      <c r="L816" s="768" t="str">
        <f>IF(基本情報入力シート!W855="","",基本情報入力シート!W855)</f>
        <v/>
      </c>
      <c r="M816" s="785" t="str">
        <f>IF(基本情報入力シート!X855="","",基本情報入力シート!X855)</f>
        <v/>
      </c>
      <c r="N816" s="797" t="str">
        <f>IF(基本情報入力シート!Y855="","",基本情報入力シート!Y855)</f>
        <v/>
      </c>
      <c r="O816" s="931"/>
      <c r="P816" s="937"/>
      <c r="Q816" s="941"/>
      <c r="R816" s="948" t="str">
        <f>IFERROR(IF(OR('別紙様式3-2（４・５月）'!R818="",'別紙様式3-2（４・５月）'!Z818="ベア加算"),"",P816*VLOOKUP(N816,'【参考】数式用'!$AD$2:$AH$27,MATCH(O816,'【参考】数式用'!$K$4:$N$4,0)+1,0)),"")</f>
        <v/>
      </c>
      <c r="S816" s="951"/>
      <c r="T816" s="955"/>
      <c r="U816" s="960"/>
      <c r="V816" s="965" t="str">
        <f>IFERROR(IF(AND('別紙様式3-2（４・５月）'!O818="",O816&lt;&gt;""),P816,P816*VLOOKUP(AF816,'【参考】数式用4'!$DC$3:$DZ$106,MATCH(N816,'【参考】数式用4'!$DC$2:$DZ$2,0))),"")</f>
        <v/>
      </c>
      <c r="W816" s="972"/>
      <c r="X816" s="937"/>
      <c r="Y816" s="948" t="str">
        <f>IFERROR(IF(OR('別紙様式3-2（４・５月）'!R818="",'別紙様式3-2（４・５月）'!Z818="ベア加算"),"",X816*VLOOKUP(N816,'【参考】数式用'!$AD$2:$AH$27,MATCH(W816,'【参考】数式用'!$K$4:$N$4,0)+1,0)),"")</f>
        <v/>
      </c>
      <c r="Z816" s="948"/>
      <c r="AA816" s="951"/>
      <c r="AB816" s="955"/>
      <c r="AC816" s="996" t="str">
        <f>IFERROR(IF(AND('別紙様式3-2（４・５月）'!O818="",W816&lt;&gt;"",W816&lt;&gt;"―"),X816,X816*VLOOKUP(AG816,'【参考】数式用4'!$DC$3:$DZ$106,MATCH(N816,'【参考】数式用4'!$DC$2:$DZ$2,0))),"")</f>
        <v/>
      </c>
      <c r="AD816" s="998" t="str">
        <f t="shared" si="24"/>
        <v/>
      </c>
      <c r="AE816" s="884" t="str">
        <f t="shared" si="25"/>
        <v/>
      </c>
      <c r="AF816" s="999" t="str">
        <f>IF(O816="","",'別紙様式3-2（４・５月）'!O818&amp;'別紙様式3-2（４・５月）'!P818&amp;'別紙様式3-2（４・５月）'!Q818&amp;"から"&amp;O816)</f>
        <v/>
      </c>
      <c r="AG816" s="999" t="str">
        <f>IF(OR(W816="",W816="―"),"",'別紙様式3-2（４・５月）'!O818&amp;'別紙様式3-2（４・５月）'!P818&amp;'別紙様式3-2（４・５月）'!Q818&amp;"から"&amp;W816)</f>
        <v/>
      </c>
    </row>
    <row r="817" spans="1:33" ht="24.9" customHeight="1">
      <c r="A817" s="894">
        <v>804</v>
      </c>
      <c r="B817" s="742" t="str">
        <f>IF(基本情報入力シート!C856="","",基本情報入力シート!C856)</f>
        <v/>
      </c>
      <c r="C817" s="750"/>
      <c r="D817" s="750"/>
      <c r="E817" s="750"/>
      <c r="F817" s="750"/>
      <c r="G817" s="750"/>
      <c r="H817" s="750"/>
      <c r="I817" s="761"/>
      <c r="J817" s="768" t="str">
        <f>IF(基本情報入力シート!M856="","",基本情報入力シート!M856)</f>
        <v/>
      </c>
      <c r="K817" s="768" t="str">
        <f>IF(基本情報入力シート!R856="","",基本情報入力シート!R856)</f>
        <v/>
      </c>
      <c r="L817" s="768" t="str">
        <f>IF(基本情報入力シート!W856="","",基本情報入力シート!W856)</f>
        <v/>
      </c>
      <c r="M817" s="785" t="str">
        <f>IF(基本情報入力シート!X856="","",基本情報入力シート!X856)</f>
        <v/>
      </c>
      <c r="N817" s="797" t="str">
        <f>IF(基本情報入力シート!Y856="","",基本情報入力シート!Y856)</f>
        <v/>
      </c>
      <c r="O817" s="931"/>
      <c r="P817" s="937"/>
      <c r="Q817" s="941"/>
      <c r="R817" s="948" t="str">
        <f>IFERROR(IF(OR('別紙様式3-2（４・５月）'!R819="",'別紙様式3-2（４・５月）'!Z819="ベア加算"),"",P817*VLOOKUP(N817,'【参考】数式用'!$AD$2:$AH$27,MATCH(O817,'【参考】数式用'!$K$4:$N$4,0)+1,0)),"")</f>
        <v/>
      </c>
      <c r="S817" s="951"/>
      <c r="T817" s="955"/>
      <c r="U817" s="960"/>
      <c r="V817" s="965" t="str">
        <f>IFERROR(IF(AND('別紙様式3-2（４・５月）'!O819="",O817&lt;&gt;""),P817,P817*VLOOKUP(AF817,'【参考】数式用4'!$DC$3:$DZ$106,MATCH(N817,'【参考】数式用4'!$DC$2:$DZ$2,0))),"")</f>
        <v/>
      </c>
      <c r="W817" s="972"/>
      <c r="X817" s="937"/>
      <c r="Y817" s="948" t="str">
        <f>IFERROR(IF(OR('別紙様式3-2（４・５月）'!R819="",'別紙様式3-2（４・５月）'!Z819="ベア加算"),"",X817*VLOOKUP(N817,'【参考】数式用'!$AD$2:$AH$27,MATCH(W817,'【参考】数式用'!$K$4:$N$4,0)+1,0)),"")</f>
        <v/>
      </c>
      <c r="Z817" s="948"/>
      <c r="AA817" s="951"/>
      <c r="AB817" s="955"/>
      <c r="AC817" s="996" t="str">
        <f>IFERROR(IF(AND('別紙様式3-2（４・５月）'!O819="",W817&lt;&gt;"",W817&lt;&gt;"―"),X817,X817*VLOOKUP(AG817,'【参考】数式用4'!$DC$3:$DZ$106,MATCH(N817,'【参考】数式用4'!$DC$2:$DZ$2,0))),"")</f>
        <v/>
      </c>
      <c r="AD817" s="998" t="str">
        <f t="shared" si="24"/>
        <v/>
      </c>
      <c r="AE817" s="884" t="str">
        <f t="shared" si="25"/>
        <v/>
      </c>
      <c r="AF817" s="999" t="str">
        <f>IF(O817="","",'別紙様式3-2（４・５月）'!O819&amp;'別紙様式3-2（４・５月）'!P819&amp;'別紙様式3-2（４・５月）'!Q819&amp;"から"&amp;O817)</f>
        <v/>
      </c>
      <c r="AG817" s="999" t="str">
        <f>IF(OR(W817="",W817="―"),"",'別紙様式3-2（４・５月）'!O819&amp;'別紙様式3-2（４・５月）'!P819&amp;'別紙様式3-2（４・５月）'!Q819&amp;"から"&amp;W817)</f>
        <v/>
      </c>
    </row>
    <row r="818" spans="1:33" ht="24.9" customHeight="1">
      <c r="A818" s="894">
        <v>805</v>
      </c>
      <c r="B818" s="742" t="str">
        <f>IF(基本情報入力シート!C857="","",基本情報入力シート!C857)</f>
        <v/>
      </c>
      <c r="C818" s="750"/>
      <c r="D818" s="750"/>
      <c r="E818" s="750"/>
      <c r="F818" s="750"/>
      <c r="G818" s="750"/>
      <c r="H818" s="750"/>
      <c r="I818" s="761"/>
      <c r="J818" s="768" t="str">
        <f>IF(基本情報入力シート!M857="","",基本情報入力シート!M857)</f>
        <v/>
      </c>
      <c r="K818" s="768" t="str">
        <f>IF(基本情報入力シート!R857="","",基本情報入力シート!R857)</f>
        <v/>
      </c>
      <c r="L818" s="768" t="str">
        <f>IF(基本情報入力シート!W857="","",基本情報入力シート!W857)</f>
        <v/>
      </c>
      <c r="M818" s="785" t="str">
        <f>IF(基本情報入力シート!X857="","",基本情報入力シート!X857)</f>
        <v/>
      </c>
      <c r="N818" s="797" t="str">
        <f>IF(基本情報入力シート!Y857="","",基本情報入力シート!Y857)</f>
        <v/>
      </c>
      <c r="O818" s="931"/>
      <c r="P818" s="937"/>
      <c r="Q818" s="941"/>
      <c r="R818" s="948" t="str">
        <f>IFERROR(IF(OR('別紙様式3-2（４・５月）'!R820="",'別紙様式3-2（４・５月）'!Z820="ベア加算"),"",P818*VLOOKUP(N818,'【参考】数式用'!$AD$2:$AH$27,MATCH(O818,'【参考】数式用'!$K$4:$N$4,0)+1,0)),"")</f>
        <v/>
      </c>
      <c r="S818" s="951"/>
      <c r="T818" s="955"/>
      <c r="U818" s="960"/>
      <c r="V818" s="965" t="str">
        <f>IFERROR(IF(AND('別紙様式3-2（４・５月）'!O820="",O818&lt;&gt;""),P818,P818*VLOOKUP(AF818,'【参考】数式用4'!$DC$3:$DZ$106,MATCH(N818,'【参考】数式用4'!$DC$2:$DZ$2,0))),"")</f>
        <v/>
      </c>
      <c r="W818" s="972"/>
      <c r="X818" s="937"/>
      <c r="Y818" s="948" t="str">
        <f>IFERROR(IF(OR('別紙様式3-2（４・５月）'!R820="",'別紙様式3-2（４・５月）'!Z820="ベア加算"),"",X818*VLOOKUP(N818,'【参考】数式用'!$AD$2:$AH$27,MATCH(W818,'【参考】数式用'!$K$4:$N$4,0)+1,0)),"")</f>
        <v/>
      </c>
      <c r="Z818" s="948"/>
      <c r="AA818" s="951"/>
      <c r="AB818" s="955"/>
      <c r="AC818" s="996" t="str">
        <f>IFERROR(IF(AND('別紙様式3-2（４・５月）'!O820="",W818&lt;&gt;"",W818&lt;&gt;"―"),X818,X818*VLOOKUP(AG818,'【参考】数式用4'!$DC$3:$DZ$106,MATCH(N818,'【参考】数式用4'!$DC$2:$DZ$2,0))),"")</f>
        <v/>
      </c>
      <c r="AD818" s="998" t="str">
        <f t="shared" si="24"/>
        <v/>
      </c>
      <c r="AE818" s="884" t="str">
        <f t="shared" si="25"/>
        <v/>
      </c>
      <c r="AF818" s="999" t="str">
        <f>IF(O818="","",'別紙様式3-2（４・５月）'!O820&amp;'別紙様式3-2（４・５月）'!P820&amp;'別紙様式3-2（４・５月）'!Q820&amp;"から"&amp;O818)</f>
        <v/>
      </c>
      <c r="AG818" s="999" t="str">
        <f>IF(OR(W818="",W818="―"),"",'別紙様式3-2（４・５月）'!O820&amp;'別紙様式3-2（４・５月）'!P820&amp;'別紙様式3-2（４・５月）'!Q820&amp;"から"&amp;W818)</f>
        <v/>
      </c>
    </row>
    <row r="819" spans="1:33" ht="24.9" customHeight="1">
      <c r="A819" s="894">
        <v>806</v>
      </c>
      <c r="B819" s="742" t="str">
        <f>IF(基本情報入力シート!C858="","",基本情報入力シート!C858)</f>
        <v/>
      </c>
      <c r="C819" s="750"/>
      <c r="D819" s="750"/>
      <c r="E819" s="750"/>
      <c r="F819" s="750"/>
      <c r="G819" s="750"/>
      <c r="H819" s="750"/>
      <c r="I819" s="761"/>
      <c r="J819" s="768" t="str">
        <f>IF(基本情報入力シート!M858="","",基本情報入力シート!M858)</f>
        <v/>
      </c>
      <c r="K819" s="768" t="str">
        <f>IF(基本情報入力シート!R858="","",基本情報入力シート!R858)</f>
        <v/>
      </c>
      <c r="L819" s="768" t="str">
        <f>IF(基本情報入力シート!W858="","",基本情報入力シート!W858)</f>
        <v/>
      </c>
      <c r="M819" s="785" t="str">
        <f>IF(基本情報入力シート!X858="","",基本情報入力シート!X858)</f>
        <v/>
      </c>
      <c r="N819" s="797" t="str">
        <f>IF(基本情報入力シート!Y858="","",基本情報入力シート!Y858)</f>
        <v/>
      </c>
      <c r="O819" s="931"/>
      <c r="P819" s="937"/>
      <c r="Q819" s="941"/>
      <c r="R819" s="948" t="str">
        <f>IFERROR(IF(OR('別紙様式3-2（４・５月）'!R821="",'別紙様式3-2（４・５月）'!Z821="ベア加算"),"",P819*VLOOKUP(N819,'【参考】数式用'!$AD$2:$AH$27,MATCH(O819,'【参考】数式用'!$K$4:$N$4,0)+1,0)),"")</f>
        <v/>
      </c>
      <c r="S819" s="951"/>
      <c r="T819" s="955"/>
      <c r="U819" s="960"/>
      <c r="V819" s="965" t="str">
        <f>IFERROR(IF(AND('別紙様式3-2（４・５月）'!O821="",O819&lt;&gt;""),P819,P819*VLOOKUP(AF819,'【参考】数式用4'!$DC$3:$DZ$106,MATCH(N819,'【参考】数式用4'!$DC$2:$DZ$2,0))),"")</f>
        <v/>
      </c>
      <c r="W819" s="972"/>
      <c r="X819" s="937"/>
      <c r="Y819" s="948" t="str">
        <f>IFERROR(IF(OR('別紙様式3-2（４・５月）'!R821="",'別紙様式3-2（４・５月）'!Z821="ベア加算"),"",X819*VLOOKUP(N819,'【参考】数式用'!$AD$2:$AH$27,MATCH(W819,'【参考】数式用'!$K$4:$N$4,0)+1,0)),"")</f>
        <v/>
      </c>
      <c r="Z819" s="948"/>
      <c r="AA819" s="951"/>
      <c r="AB819" s="955"/>
      <c r="AC819" s="996" t="str">
        <f>IFERROR(IF(AND('別紙様式3-2（４・５月）'!O821="",W819&lt;&gt;"",W819&lt;&gt;"―"),X819,X819*VLOOKUP(AG819,'【参考】数式用4'!$DC$3:$DZ$106,MATCH(N819,'【参考】数式用4'!$DC$2:$DZ$2,0))),"")</f>
        <v/>
      </c>
      <c r="AD819" s="998" t="str">
        <f t="shared" si="24"/>
        <v/>
      </c>
      <c r="AE819" s="884" t="str">
        <f t="shared" si="25"/>
        <v/>
      </c>
      <c r="AF819" s="999" t="str">
        <f>IF(O819="","",'別紙様式3-2（４・５月）'!O821&amp;'別紙様式3-2（４・５月）'!P821&amp;'別紙様式3-2（４・５月）'!Q821&amp;"から"&amp;O819)</f>
        <v/>
      </c>
      <c r="AG819" s="999" t="str">
        <f>IF(OR(W819="",W819="―"),"",'別紙様式3-2（４・５月）'!O821&amp;'別紙様式3-2（４・５月）'!P821&amp;'別紙様式3-2（４・５月）'!Q821&amp;"から"&amp;W819)</f>
        <v/>
      </c>
    </row>
    <row r="820" spans="1:33" ht="24.9" customHeight="1">
      <c r="A820" s="894">
        <v>807</v>
      </c>
      <c r="B820" s="742" t="str">
        <f>IF(基本情報入力シート!C859="","",基本情報入力シート!C859)</f>
        <v/>
      </c>
      <c r="C820" s="750"/>
      <c r="D820" s="750"/>
      <c r="E820" s="750"/>
      <c r="F820" s="750"/>
      <c r="G820" s="750"/>
      <c r="H820" s="750"/>
      <c r="I820" s="761"/>
      <c r="J820" s="768" t="str">
        <f>IF(基本情報入力シート!M859="","",基本情報入力シート!M859)</f>
        <v/>
      </c>
      <c r="K820" s="768" t="str">
        <f>IF(基本情報入力シート!R859="","",基本情報入力シート!R859)</f>
        <v/>
      </c>
      <c r="L820" s="768" t="str">
        <f>IF(基本情報入力シート!W859="","",基本情報入力シート!W859)</f>
        <v/>
      </c>
      <c r="M820" s="785" t="str">
        <f>IF(基本情報入力シート!X859="","",基本情報入力シート!X859)</f>
        <v/>
      </c>
      <c r="N820" s="797" t="str">
        <f>IF(基本情報入力シート!Y859="","",基本情報入力シート!Y859)</f>
        <v/>
      </c>
      <c r="O820" s="931"/>
      <c r="P820" s="937"/>
      <c r="Q820" s="941"/>
      <c r="R820" s="948" t="str">
        <f>IFERROR(IF(OR('別紙様式3-2（４・５月）'!R822="",'別紙様式3-2（４・５月）'!Z822="ベア加算"),"",P820*VLOOKUP(N820,'【参考】数式用'!$AD$2:$AH$27,MATCH(O820,'【参考】数式用'!$K$4:$N$4,0)+1,0)),"")</f>
        <v/>
      </c>
      <c r="S820" s="951"/>
      <c r="T820" s="955"/>
      <c r="U820" s="960"/>
      <c r="V820" s="965" t="str">
        <f>IFERROR(IF(AND('別紙様式3-2（４・５月）'!O822="",O820&lt;&gt;""),P820,P820*VLOOKUP(AF820,'【参考】数式用4'!$DC$3:$DZ$106,MATCH(N820,'【参考】数式用4'!$DC$2:$DZ$2,0))),"")</f>
        <v/>
      </c>
      <c r="W820" s="972"/>
      <c r="X820" s="937"/>
      <c r="Y820" s="948" t="str">
        <f>IFERROR(IF(OR('別紙様式3-2（４・５月）'!R822="",'別紙様式3-2（４・５月）'!Z822="ベア加算"),"",X820*VLOOKUP(N820,'【参考】数式用'!$AD$2:$AH$27,MATCH(W820,'【参考】数式用'!$K$4:$N$4,0)+1,0)),"")</f>
        <v/>
      </c>
      <c r="Z820" s="948"/>
      <c r="AA820" s="951"/>
      <c r="AB820" s="955"/>
      <c r="AC820" s="996" t="str">
        <f>IFERROR(IF(AND('別紙様式3-2（４・５月）'!O822="",W820&lt;&gt;"",W820&lt;&gt;"―"),X820,X820*VLOOKUP(AG820,'【参考】数式用4'!$DC$3:$DZ$106,MATCH(N820,'【参考】数式用4'!$DC$2:$DZ$2,0))),"")</f>
        <v/>
      </c>
      <c r="AD820" s="998" t="str">
        <f t="shared" si="24"/>
        <v/>
      </c>
      <c r="AE820" s="884" t="str">
        <f t="shared" si="25"/>
        <v/>
      </c>
      <c r="AF820" s="999" t="str">
        <f>IF(O820="","",'別紙様式3-2（４・５月）'!O822&amp;'別紙様式3-2（４・５月）'!P822&amp;'別紙様式3-2（４・５月）'!Q822&amp;"から"&amp;O820)</f>
        <v/>
      </c>
      <c r="AG820" s="999" t="str">
        <f>IF(OR(W820="",W820="―"),"",'別紙様式3-2（４・５月）'!O822&amp;'別紙様式3-2（４・５月）'!P822&amp;'別紙様式3-2（４・５月）'!Q822&amp;"から"&amp;W820)</f>
        <v/>
      </c>
    </row>
    <row r="821" spans="1:33" ht="24.9" customHeight="1">
      <c r="A821" s="894">
        <v>808</v>
      </c>
      <c r="B821" s="742" t="str">
        <f>IF(基本情報入力シート!C860="","",基本情報入力シート!C860)</f>
        <v/>
      </c>
      <c r="C821" s="750"/>
      <c r="D821" s="750"/>
      <c r="E821" s="750"/>
      <c r="F821" s="750"/>
      <c r="G821" s="750"/>
      <c r="H821" s="750"/>
      <c r="I821" s="761"/>
      <c r="J821" s="768" t="str">
        <f>IF(基本情報入力シート!M860="","",基本情報入力シート!M860)</f>
        <v/>
      </c>
      <c r="K821" s="768" t="str">
        <f>IF(基本情報入力シート!R860="","",基本情報入力シート!R860)</f>
        <v/>
      </c>
      <c r="L821" s="768" t="str">
        <f>IF(基本情報入力シート!W860="","",基本情報入力シート!W860)</f>
        <v/>
      </c>
      <c r="M821" s="785" t="str">
        <f>IF(基本情報入力シート!X860="","",基本情報入力シート!X860)</f>
        <v/>
      </c>
      <c r="N821" s="797" t="str">
        <f>IF(基本情報入力シート!Y860="","",基本情報入力シート!Y860)</f>
        <v/>
      </c>
      <c r="O821" s="931"/>
      <c r="P821" s="937"/>
      <c r="Q821" s="941"/>
      <c r="R821" s="948" t="str">
        <f>IFERROR(IF(OR('別紙様式3-2（４・５月）'!R823="",'別紙様式3-2（４・５月）'!Z823="ベア加算"),"",P821*VLOOKUP(N821,'【参考】数式用'!$AD$2:$AH$27,MATCH(O821,'【参考】数式用'!$K$4:$N$4,0)+1,0)),"")</f>
        <v/>
      </c>
      <c r="S821" s="951"/>
      <c r="T821" s="955"/>
      <c r="U821" s="960"/>
      <c r="V821" s="965" t="str">
        <f>IFERROR(IF(AND('別紙様式3-2（４・５月）'!O823="",O821&lt;&gt;""),P821,P821*VLOOKUP(AF821,'【参考】数式用4'!$DC$3:$DZ$106,MATCH(N821,'【参考】数式用4'!$DC$2:$DZ$2,0))),"")</f>
        <v/>
      </c>
      <c r="W821" s="972"/>
      <c r="X821" s="937"/>
      <c r="Y821" s="948" t="str">
        <f>IFERROR(IF(OR('別紙様式3-2（４・５月）'!R823="",'別紙様式3-2（４・５月）'!Z823="ベア加算"),"",X821*VLOOKUP(N821,'【参考】数式用'!$AD$2:$AH$27,MATCH(W821,'【参考】数式用'!$K$4:$N$4,0)+1,0)),"")</f>
        <v/>
      </c>
      <c r="Z821" s="948"/>
      <c r="AA821" s="951"/>
      <c r="AB821" s="955"/>
      <c r="AC821" s="996" t="str">
        <f>IFERROR(IF(AND('別紙様式3-2（４・５月）'!O823="",W821&lt;&gt;"",W821&lt;&gt;"―"),X821,X821*VLOOKUP(AG821,'【参考】数式用4'!$DC$3:$DZ$106,MATCH(N821,'【参考】数式用4'!$DC$2:$DZ$2,0))),"")</f>
        <v/>
      </c>
      <c r="AD821" s="998" t="str">
        <f t="shared" si="24"/>
        <v/>
      </c>
      <c r="AE821" s="884" t="str">
        <f t="shared" si="25"/>
        <v/>
      </c>
      <c r="AF821" s="999" t="str">
        <f>IF(O821="","",'別紙様式3-2（４・５月）'!O823&amp;'別紙様式3-2（４・５月）'!P823&amp;'別紙様式3-2（４・５月）'!Q823&amp;"から"&amp;O821)</f>
        <v/>
      </c>
      <c r="AG821" s="999" t="str">
        <f>IF(OR(W821="",W821="―"),"",'別紙様式3-2（４・５月）'!O823&amp;'別紙様式3-2（４・５月）'!P823&amp;'別紙様式3-2（４・５月）'!Q823&amp;"から"&amp;W821)</f>
        <v/>
      </c>
    </row>
    <row r="822" spans="1:33" ht="24.9" customHeight="1">
      <c r="A822" s="894">
        <v>809</v>
      </c>
      <c r="B822" s="742" t="str">
        <f>IF(基本情報入力シート!C861="","",基本情報入力シート!C861)</f>
        <v/>
      </c>
      <c r="C822" s="750"/>
      <c r="D822" s="750"/>
      <c r="E822" s="750"/>
      <c r="F822" s="750"/>
      <c r="G822" s="750"/>
      <c r="H822" s="750"/>
      <c r="I822" s="761"/>
      <c r="J822" s="768" t="str">
        <f>IF(基本情報入力シート!M861="","",基本情報入力シート!M861)</f>
        <v/>
      </c>
      <c r="K822" s="768" t="str">
        <f>IF(基本情報入力シート!R861="","",基本情報入力シート!R861)</f>
        <v/>
      </c>
      <c r="L822" s="768" t="str">
        <f>IF(基本情報入力シート!W861="","",基本情報入力シート!W861)</f>
        <v/>
      </c>
      <c r="M822" s="785" t="str">
        <f>IF(基本情報入力シート!X861="","",基本情報入力シート!X861)</f>
        <v/>
      </c>
      <c r="N822" s="797" t="str">
        <f>IF(基本情報入力シート!Y861="","",基本情報入力シート!Y861)</f>
        <v/>
      </c>
      <c r="O822" s="931"/>
      <c r="P822" s="937"/>
      <c r="Q822" s="941"/>
      <c r="R822" s="948" t="str">
        <f>IFERROR(IF(OR('別紙様式3-2（４・５月）'!R824="",'別紙様式3-2（４・５月）'!Z824="ベア加算"),"",P822*VLOOKUP(N822,'【参考】数式用'!$AD$2:$AH$27,MATCH(O822,'【参考】数式用'!$K$4:$N$4,0)+1,0)),"")</f>
        <v/>
      </c>
      <c r="S822" s="951"/>
      <c r="T822" s="955"/>
      <c r="U822" s="960"/>
      <c r="V822" s="965" t="str">
        <f>IFERROR(IF(AND('別紙様式3-2（４・５月）'!O824="",O822&lt;&gt;""),P822,P822*VLOOKUP(AF822,'【参考】数式用4'!$DC$3:$DZ$106,MATCH(N822,'【参考】数式用4'!$DC$2:$DZ$2,0))),"")</f>
        <v/>
      </c>
      <c r="W822" s="972"/>
      <c r="X822" s="937"/>
      <c r="Y822" s="948" t="str">
        <f>IFERROR(IF(OR('別紙様式3-2（４・５月）'!R824="",'別紙様式3-2（４・５月）'!Z824="ベア加算"),"",X822*VLOOKUP(N822,'【参考】数式用'!$AD$2:$AH$27,MATCH(W822,'【参考】数式用'!$K$4:$N$4,0)+1,0)),"")</f>
        <v/>
      </c>
      <c r="Z822" s="948"/>
      <c r="AA822" s="951"/>
      <c r="AB822" s="955"/>
      <c r="AC822" s="996" t="str">
        <f>IFERROR(IF(AND('別紙様式3-2（４・５月）'!O824="",W822&lt;&gt;"",W822&lt;&gt;"―"),X822,X822*VLOOKUP(AG822,'【参考】数式用4'!$DC$3:$DZ$106,MATCH(N822,'【参考】数式用4'!$DC$2:$DZ$2,0))),"")</f>
        <v/>
      </c>
      <c r="AD822" s="998" t="str">
        <f t="shared" si="24"/>
        <v/>
      </c>
      <c r="AE822" s="884" t="str">
        <f t="shared" si="25"/>
        <v/>
      </c>
      <c r="AF822" s="999" t="str">
        <f>IF(O822="","",'別紙様式3-2（４・５月）'!O824&amp;'別紙様式3-2（４・５月）'!P824&amp;'別紙様式3-2（４・５月）'!Q824&amp;"から"&amp;O822)</f>
        <v/>
      </c>
      <c r="AG822" s="999" t="str">
        <f>IF(OR(W822="",W822="―"),"",'別紙様式3-2（４・５月）'!O824&amp;'別紙様式3-2（４・５月）'!P824&amp;'別紙様式3-2（４・５月）'!Q824&amp;"から"&amp;W822)</f>
        <v/>
      </c>
    </row>
    <row r="823" spans="1:33" ht="24.9" customHeight="1">
      <c r="A823" s="894">
        <v>810</v>
      </c>
      <c r="B823" s="742" t="str">
        <f>IF(基本情報入力シート!C862="","",基本情報入力シート!C862)</f>
        <v/>
      </c>
      <c r="C823" s="750"/>
      <c r="D823" s="750"/>
      <c r="E823" s="750"/>
      <c r="F823" s="750"/>
      <c r="G823" s="750"/>
      <c r="H823" s="750"/>
      <c r="I823" s="761"/>
      <c r="J823" s="768" t="str">
        <f>IF(基本情報入力シート!M862="","",基本情報入力シート!M862)</f>
        <v/>
      </c>
      <c r="K823" s="768" t="str">
        <f>IF(基本情報入力シート!R862="","",基本情報入力シート!R862)</f>
        <v/>
      </c>
      <c r="L823" s="768" t="str">
        <f>IF(基本情報入力シート!W862="","",基本情報入力シート!W862)</f>
        <v/>
      </c>
      <c r="M823" s="785" t="str">
        <f>IF(基本情報入力シート!X862="","",基本情報入力シート!X862)</f>
        <v/>
      </c>
      <c r="N823" s="797" t="str">
        <f>IF(基本情報入力シート!Y862="","",基本情報入力シート!Y862)</f>
        <v/>
      </c>
      <c r="O823" s="931"/>
      <c r="P823" s="937"/>
      <c r="Q823" s="941"/>
      <c r="R823" s="948" t="str">
        <f>IFERROR(IF(OR('別紙様式3-2（４・５月）'!R825="",'別紙様式3-2（４・５月）'!Z825="ベア加算"),"",P823*VLOOKUP(N823,'【参考】数式用'!$AD$2:$AH$27,MATCH(O823,'【参考】数式用'!$K$4:$N$4,0)+1,0)),"")</f>
        <v/>
      </c>
      <c r="S823" s="951"/>
      <c r="T823" s="955"/>
      <c r="U823" s="960"/>
      <c r="V823" s="965" t="str">
        <f>IFERROR(IF(AND('別紙様式3-2（４・５月）'!O825="",O823&lt;&gt;""),P823,P823*VLOOKUP(AF823,'【参考】数式用4'!$DC$3:$DZ$106,MATCH(N823,'【参考】数式用4'!$DC$2:$DZ$2,0))),"")</f>
        <v/>
      </c>
      <c r="W823" s="972"/>
      <c r="X823" s="937"/>
      <c r="Y823" s="948" t="str">
        <f>IFERROR(IF(OR('別紙様式3-2（４・５月）'!R825="",'別紙様式3-2（４・５月）'!Z825="ベア加算"),"",X823*VLOOKUP(N823,'【参考】数式用'!$AD$2:$AH$27,MATCH(W823,'【参考】数式用'!$K$4:$N$4,0)+1,0)),"")</f>
        <v/>
      </c>
      <c r="Z823" s="948"/>
      <c r="AA823" s="951"/>
      <c r="AB823" s="955"/>
      <c r="AC823" s="996" t="str">
        <f>IFERROR(IF(AND('別紙様式3-2（４・５月）'!O825="",W823&lt;&gt;"",W823&lt;&gt;"―"),X823,X823*VLOOKUP(AG823,'【参考】数式用4'!$DC$3:$DZ$106,MATCH(N823,'【参考】数式用4'!$DC$2:$DZ$2,0))),"")</f>
        <v/>
      </c>
      <c r="AD823" s="998" t="str">
        <f t="shared" si="24"/>
        <v/>
      </c>
      <c r="AE823" s="884" t="str">
        <f t="shared" si="25"/>
        <v/>
      </c>
      <c r="AF823" s="999" t="str">
        <f>IF(O823="","",'別紙様式3-2（４・５月）'!O825&amp;'別紙様式3-2（４・５月）'!P825&amp;'別紙様式3-2（４・５月）'!Q825&amp;"から"&amp;O823)</f>
        <v/>
      </c>
      <c r="AG823" s="999" t="str">
        <f>IF(OR(W823="",W823="―"),"",'別紙様式3-2（４・５月）'!O825&amp;'別紙様式3-2（４・５月）'!P825&amp;'別紙様式3-2（４・５月）'!Q825&amp;"から"&amp;W823)</f>
        <v/>
      </c>
    </row>
    <row r="824" spans="1:33" ht="24.9" customHeight="1">
      <c r="A824" s="894">
        <v>811</v>
      </c>
      <c r="B824" s="742" t="str">
        <f>IF(基本情報入力シート!C863="","",基本情報入力シート!C863)</f>
        <v/>
      </c>
      <c r="C824" s="750"/>
      <c r="D824" s="750"/>
      <c r="E824" s="750"/>
      <c r="F824" s="750"/>
      <c r="G824" s="750"/>
      <c r="H824" s="750"/>
      <c r="I824" s="761"/>
      <c r="J824" s="768" t="str">
        <f>IF(基本情報入力シート!M863="","",基本情報入力シート!M863)</f>
        <v/>
      </c>
      <c r="K824" s="768" t="str">
        <f>IF(基本情報入力シート!R863="","",基本情報入力シート!R863)</f>
        <v/>
      </c>
      <c r="L824" s="768" t="str">
        <f>IF(基本情報入力シート!W863="","",基本情報入力シート!W863)</f>
        <v/>
      </c>
      <c r="M824" s="785" t="str">
        <f>IF(基本情報入力シート!X863="","",基本情報入力シート!X863)</f>
        <v/>
      </c>
      <c r="N824" s="797" t="str">
        <f>IF(基本情報入力シート!Y863="","",基本情報入力シート!Y863)</f>
        <v/>
      </c>
      <c r="O824" s="931"/>
      <c r="P824" s="937"/>
      <c r="Q824" s="941"/>
      <c r="R824" s="948" t="str">
        <f>IFERROR(IF(OR('別紙様式3-2（４・５月）'!R826="",'別紙様式3-2（４・５月）'!Z826="ベア加算"),"",P824*VLOOKUP(N824,'【参考】数式用'!$AD$2:$AH$27,MATCH(O824,'【参考】数式用'!$K$4:$N$4,0)+1,0)),"")</f>
        <v/>
      </c>
      <c r="S824" s="951"/>
      <c r="T824" s="955"/>
      <c r="U824" s="960"/>
      <c r="V824" s="965" t="str">
        <f>IFERROR(IF(AND('別紙様式3-2（４・５月）'!O826="",O824&lt;&gt;""),P824,P824*VLOOKUP(AF824,'【参考】数式用4'!$DC$3:$DZ$106,MATCH(N824,'【参考】数式用4'!$DC$2:$DZ$2,0))),"")</f>
        <v/>
      </c>
      <c r="W824" s="972"/>
      <c r="X824" s="937"/>
      <c r="Y824" s="948" t="str">
        <f>IFERROR(IF(OR('別紙様式3-2（４・５月）'!R826="",'別紙様式3-2（４・５月）'!Z826="ベア加算"),"",X824*VLOOKUP(N824,'【参考】数式用'!$AD$2:$AH$27,MATCH(W824,'【参考】数式用'!$K$4:$N$4,0)+1,0)),"")</f>
        <v/>
      </c>
      <c r="Z824" s="948"/>
      <c r="AA824" s="951"/>
      <c r="AB824" s="955"/>
      <c r="AC824" s="996" t="str">
        <f>IFERROR(IF(AND('別紙様式3-2（４・５月）'!O826="",W824&lt;&gt;"",W824&lt;&gt;"―"),X824,X824*VLOOKUP(AG824,'【参考】数式用4'!$DC$3:$DZ$106,MATCH(N824,'【参考】数式用4'!$DC$2:$DZ$2,0))),"")</f>
        <v/>
      </c>
      <c r="AD824" s="998" t="str">
        <f t="shared" si="24"/>
        <v/>
      </c>
      <c r="AE824" s="884" t="str">
        <f t="shared" si="25"/>
        <v/>
      </c>
      <c r="AF824" s="999" t="str">
        <f>IF(O824="","",'別紙様式3-2（４・５月）'!O826&amp;'別紙様式3-2（４・５月）'!P826&amp;'別紙様式3-2（４・５月）'!Q826&amp;"から"&amp;O824)</f>
        <v/>
      </c>
      <c r="AG824" s="999" t="str">
        <f>IF(OR(W824="",W824="―"),"",'別紙様式3-2（４・５月）'!O826&amp;'別紙様式3-2（４・５月）'!P826&amp;'別紙様式3-2（４・５月）'!Q826&amp;"から"&amp;W824)</f>
        <v/>
      </c>
    </row>
    <row r="825" spans="1:33" ht="24.9" customHeight="1">
      <c r="A825" s="894">
        <v>812</v>
      </c>
      <c r="B825" s="742" t="str">
        <f>IF(基本情報入力シート!C864="","",基本情報入力シート!C864)</f>
        <v/>
      </c>
      <c r="C825" s="750"/>
      <c r="D825" s="750"/>
      <c r="E825" s="750"/>
      <c r="F825" s="750"/>
      <c r="G825" s="750"/>
      <c r="H825" s="750"/>
      <c r="I825" s="761"/>
      <c r="J825" s="768" t="str">
        <f>IF(基本情報入力シート!M864="","",基本情報入力シート!M864)</f>
        <v/>
      </c>
      <c r="K825" s="768" t="str">
        <f>IF(基本情報入力シート!R864="","",基本情報入力シート!R864)</f>
        <v/>
      </c>
      <c r="L825" s="768" t="str">
        <f>IF(基本情報入力シート!W864="","",基本情報入力シート!W864)</f>
        <v/>
      </c>
      <c r="M825" s="785" t="str">
        <f>IF(基本情報入力シート!X864="","",基本情報入力シート!X864)</f>
        <v/>
      </c>
      <c r="N825" s="797" t="str">
        <f>IF(基本情報入力シート!Y864="","",基本情報入力シート!Y864)</f>
        <v/>
      </c>
      <c r="O825" s="931"/>
      <c r="P825" s="937"/>
      <c r="Q825" s="941"/>
      <c r="R825" s="948" t="str">
        <f>IFERROR(IF(OR('別紙様式3-2（４・５月）'!R827="",'別紙様式3-2（４・５月）'!Z827="ベア加算"),"",P825*VLOOKUP(N825,'【参考】数式用'!$AD$2:$AH$27,MATCH(O825,'【参考】数式用'!$K$4:$N$4,0)+1,0)),"")</f>
        <v/>
      </c>
      <c r="S825" s="951"/>
      <c r="T825" s="955"/>
      <c r="U825" s="960"/>
      <c r="V825" s="965" t="str">
        <f>IFERROR(IF(AND('別紙様式3-2（４・５月）'!O827="",O825&lt;&gt;""),P825,P825*VLOOKUP(AF825,'【参考】数式用4'!$DC$3:$DZ$106,MATCH(N825,'【参考】数式用4'!$DC$2:$DZ$2,0))),"")</f>
        <v/>
      </c>
      <c r="W825" s="972"/>
      <c r="X825" s="937"/>
      <c r="Y825" s="948" t="str">
        <f>IFERROR(IF(OR('別紙様式3-2（４・５月）'!R827="",'別紙様式3-2（４・５月）'!Z827="ベア加算"),"",X825*VLOOKUP(N825,'【参考】数式用'!$AD$2:$AH$27,MATCH(W825,'【参考】数式用'!$K$4:$N$4,0)+1,0)),"")</f>
        <v/>
      </c>
      <c r="Z825" s="948"/>
      <c r="AA825" s="951"/>
      <c r="AB825" s="955"/>
      <c r="AC825" s="996" t="str">
        <f>IFERROR(IF(AND('別紙様式3-2（４・５月）'!O827="",W825&lt;&gt;"",W825&lt;&gt;"―"),X825,X825*VLOOKUP(AG825,'【参考】数式用4'!$DC$3:$DZ$106,MATCH(N825,'【参考】数式用4'!$DC$2:$DZ$2,0))),"")</f>
        <v/>
      </c>
      <c r="AD825" s="998" t="str">
        <f t="shared" si="24"/>
        <v/>
      </c>
      <c r="AE825" s="884" t="str">
        <f t="shared" si="25"/>
        <v/>
      </c>
      <c r="AF825" s="999" t="str">
        <f>IF(O825="","",'別紙様式3-2（４・５月）'!O827&amp;'別紙様式3-2（４・５月）'!P827&amp;'別紙様式3-2（４・５月）'!Q827&amp;"から"&amp;O825)</f>
        <v/>
      </c>
      <c r="AG825" s="999" t="str">
        <f>IF(OR(W825="",W825="―"),"",'別紙様式3-2（４・５月）'!O827&amp;'別紙様式3-2（４・５月）'!P827&amp;'別紙様式3-2（４・５月）'!Q827&amp;"から"&amp;W825)</f>
        <v/>
      </c>
    </row>
    <row r="826" spans="1:33" ht="24.9" customHeight="1">
      <c r="A826" s="894">
        <v>813</v>
      </c>
      <c r="B826" s="742" t="str">
        <f>IF(基本情報入力シート!C865="","",基本情報入力シート!C865)</f>
        <v/>
      </c>
      <c r="C826" s="750"/>
      <c r="D826" s="750"/>
      <c r="E826" s="750"/>
      <c r="F826" s="750"/>
      <c r="G826" s="750"/>
      <c r="H826" s="750"/>
      <c r="I826" s="761"/>
      <c r="J826" s="768" t="str">
        <f>IF(基本情報入力シート!M865="","",基本情報入力シート!M865)</f>
        <v/>
      </c>
      <c r="K826" s="768" t="str">
        <f>IF(基本情報入力シート!R865="","",基本情報入力シート!R865)</f>
        <v/>
      </c>
      <c r="L826" s="768" t="str">
        <f>IF(基本情報入力シート!W865="","",基本情報入力シート!W865)</f>
        <v/>
      </c>
      <c r="M826" s="785" t="str">
        <f>IF(基本情報入力シート!X865="","",基本情報入力シート!X865)</f>
        <v/>
      </c>
      <c r="N826" s="797" t="str">
        <f>IF(基本情報入力シート!Y865="","",基本情報入力シート!Y865)</f>
        <v/>
      </c>
      <c r="O826" s="931"/>
      <c r="P826" s="937"/>
      <c r="Q826" s="941"/>
      <c r="R826" s="948" t="str">
        <f>IFERROR(IF(OR('別紙様式3-2（４・５月）'!R828="",'別紙様式3-2（４・５月）'!Z828="ベア加算"),"",P826*VLOOKUP(N826,'【参考】数式用'!$AD$2:$AH$27,MATCH(O826,'【参考】数式用'!$K$4:$N$4,0)+1,0)),"")</f>
        <v/>
      </c>
      <c r="S826" s="951"/>
      <c r="T826" s="955"/>
      <c r="U826" s="960"/>
      <c r="V826" s="965" t="str">
        <f>IFERROR(IF(AND('別紙様式3-2（４・５月）'!O828="",O826&lt;&gt;""),P826,P826*VLOOKUP(AF826,'【参考】数式用4'!$DC$3:$DZ$106,MATCH(N826,'【参考】数式用4'!$DC$2:$DZ$2,0))),"")</f>
        <v/>
      </c>
      <c r="W826" s="972"/>
      <c r="X826" s="937"/>
      <c r="Y826" s="948" t="str">
        <f>IFERROR(IF(OR('別紙様式3-2（４・５月）'!R828="",'別紙様式3-2（４・５月）'!Z828="ベア加算"),"",X826*VLOOKUP(N826,'【参考】数式用'!$AD$2:$AH$27,MATCH(W826,'【参考】数式用'!$K$4:$N$4,0)+1,0)),"")</f>
        <v/>
      </c>
      <c r="Z826" s="948"/>
      <c r="AA826" s="951"/>
      <c r="AB826" s="955"/>
      <c r="AC826" s="996" t="str">
        <f>IFERROR(IF(AND('別紙様式3-2（４・５月）'!O828="",W826&lt;&gt;"",W826&lt;&gt;"―"),X826,X826*VLOOKUP(AG826,'【参考】数式用4'!$DC$3:$DZ$106,MATCH(N826,'【参考】数式用4'!$DC$2:$DZ$2,0))),"")</f>
        <v/>
      </c>
      <c r="AD826" s="998" t="str">
        <f t="shared" si="24"/>
        <v/>
      </c>
      <c r="AE826" s="884" t="str">
        <f t="shared" si="25"/>
        <v/>
      </c>
      <c r="AF826" s="999" t="str">
        <f>IF(O826="","",'別紙様式3-2（４・５月）'!O828&amp;'別紙様式3-2（４・５月）'!P828&amp;'別紙様式3-2（４・５月）'!Q828&amp;"から"&amp;O826)</f>
        <v/>
      </c>
      <c r="AG826" s="999" t="str">
        <f>IF(OR(W826="",W826="―"),"",'別紙様式3-2（４・５月）'!O828&amp;'別紙様式3-2（４・５月）'!P828&amp;'別紙様式3-2（４・５月）'!Q828&amp;"から"&amp;W826)</f>
        <v/>
      </c>
    </row>
    <row r="827" spans="1:33" ht="24.9" customHeight="1">
      <c r="A827" s="894">
        <v>814</v>
      </c>
      <c r="B827" s="742" t="str">
        <f>IF(基本情報入力シート!C866="","",基本情報入力シート!C866)</f>
        <v/>
      </c>
      <c r="C827" s="750"/>
      <c r="D827" s="750"/>
      <c r="E827" s="750"/>
      <c r="F827" s="750"/>
      <c r="G827" s="750"/>
      <c r="H827" s="750"/>
      <c r="I827" s="761"/>
      <c r="J827" s="768" t="str">
        <f>IF(基本情報入力シート!M866="","",基本情報入力シート!M866)</f>
        <v/>
      </c>
      <c r="K827" s="768" t="str">
        <f>IF(基本情報入力シート!R866="","",基本情報入力シート!R866)</f>
        <v/>
      </c>
      <c r="L827" s="768" t="str">
        <f>IF(基本情報入力シート!W866="","",基本情報入力シート!W866)</f>
        <v/>
      </c>
      <c r="M827" s="785" t="str">
        <f>IF(基本情報入力シート!X866="","",基本情報入力シート!X866)</f>
        <v/>
      </c>
      <c r="N827" s="797" t="str">
        <f>IF(基本情報入力シート!Y866="","",基本情報入力シート!Y866)</f>
        <v/>
      </c>
      <c r="O827" s="931"/>
      <c r="P827" s="937"/>
      <c r="Q827" s="941"/>
      <c r="R827" s="948" t="str">
        <f>IFERROR(IF(OR('別紙様式3-2（４・５月）'!R829="",'別紙様式3-2（４・５月）'!Z829="ベア加算"),"",P827*VLOOKUP(N827,'【参考】数式用'!$AD$2:$AH$27,MATCH(O827,'【参考】数式用'!$K$4:$N$4,0)+1,0)),"")</f>
        <v/>
      </c>
      <c r="S827" s="951"/>
      <c r="T827" s="955"/>
      <c r="U827" s="960"/>
      <c r="V827" s="965" t="str">
        <f>IFERROR(IF(AND('別紙様式3-2（４・５月）'!O829="",O827&lt;&gt;""),P827,P827*VLOOKUP(AF827,'【参考】数式用4'!$DC$3:$DZ$106,MATCH(N827,'【参考】数式用4'!$DC$2:$DZ$2,0))),"")</f>
        <v/>
      </c>
      <c r="W827" s="972"/>
      <c r="X827" s="937"/>
      <c r="Y827" s="948" t="str">
        <f>IFERROR(IF(OR('別紙様式3-2（４・５月）'!R829="",'別紙様式3-2（４・５月）'!Z829="ベア加算"),"",X827*VLOOKUP(N827,'【参考】数式用'!$AD$2:$AH$27,MATCH(W827,'【参考】数式用'!$K$4:$N$4,0)+1,0)),"")</f>
        <v/>
      </c>
      <c r="Z827" s="948"/>
      <c r="AA827" s="951"/>
      <c r="AB827" s="955"/>
      <c r="AC827" s="996" t="str">
        <f>IFERROR(IF(AND('別紙様式3-2（４・５月）'!O829="",W827&lt;&gt;"",W827&lt;&gt;"―"),X827,X827*VLOOKUP(AG827,'【参考】数式用4'!$DC$3:$DZ$106,MATCH(N827,'【参考】数式用4'!$DC$2:$DZ$2,0))),"")</f>
        <v/>
      </c>
      <c r="AD827" s="998" t="str">
        <f t="shared" si="24"/>
        <v/>
      </c>
      <c r="AE827" s="884" t="str">
        <f t="shared" si="25"/>
        <v/>
      </c>
      <c r="AF827" s="999" t="str">
        <f>IF(O827="","",'別紙様式3-2（４・５月）'!O829&amp;'別紙様式3-2（４・５月）'!P829&amp;'別紙様式3-2（４・５月）'!Q829&amp;"から"&amp;O827)</f>
        <v/>
      </c>
      <c r="AG827" s="999" t="str">
        <f>IF(OR(W827="",W827="―"),"",'別紙様式3-2（４・５月）'!O829&amp;'別紙様式3-2（４・５月）'!P829&amp;'別紙様式3-2（４・５月）'!Q829&amp;"から"&amp;W827)</f>
        <v/>
      </c>
    </row>
    <row r="828" spans="1:33" ht="24.9" customHeight="1">
      <c r="A828" s="894">
        <v>815</v>
      </c>
      <c r="B828" s="742" t="str">
        <f>IF(基本情報入力シート!C867="","",基本情報入力シート!C867)</f>
        <v/>
      </c>
      <c r="C828" s="750"/>
      <c r="D828" s="750"/>
      <c r="E828" s="750"/>
      <c r="F828" s="750"/>
      <c r="G828" s="750"/>
      <c r="H828" s="750"/>
      <c r="I828" s="761"/>
      <c r="J828" s="768" t="str">
        <f>IF(基本情報入力シート!M867="","",基本情報入力シート!M867)</f>
        <v/>
      </c>
      <c r="K828" s="768" t="str">
        <f>IF(基本情報入力シート!R867="","",基本情報入力シート!R867)</f>
        <v/>
      </c>
      <c r="L828" s="768" t="str">
        <f>IF(基本情報入力シート!W867="","",基本情報入力シート!W867)</f>
        <v/>
      </c>
      <c r="M828" s="785" t="str">
        <f>IF(基本情報入力シート!X867="","",基本情報入力シート!X867)</f>
        <v/>
      </c>
      <c r="N828" s="797" t="str">
        <f>IF(基本情報入力シート!Y867="","",基本情報入力シート!Y867)</f>
        <v/>
      </c>
      <c r="O828" s="931"/>
      <c r="P828" s="937"/>
      <c r="Q828" s="941"/>
      <c r="R828" s="948" t="str">
        <f>IFERROR(IF(OR('別紙様式3-2（４・５月）'!R830="",'別紙様式3-2（４・５月）'!Z830="ベア加算"),"",P828*VLOOKUP(N828,'【参考】数式用'!$AD$2:$AH$27,MATCH(O828,'【参考】数式用'!$K$4:$N$4,0)+1,0)),"")</f>
        <v/>
      </c>
      <c r="S828" s="951"/>
      <c r="T828" s="955"/>
      <c r="U828" s="960"/>
      <c r="V828" s="965" t="str">
        <f>IFERROR(IF(AND('別紙様式3-2（４・５月）'!O830="",O828&lt;&gt;""),P828,P828*VLOOKUP(AF828,'【参考】数式用4'!$DC$3:$DZ$106,MATCH(N828,'【参考】数式用4'!$DC$2:$DZ$2,0))),"")</f>
        <v/>
      </c>
      <c r="W828" s="972"/>
      <c r="X828" s="937"/>
      <c r="Y828" s="948" t="str">
        <f>IFERROR(IF(OR('別紙様式3-2（４・５月）'!R830="",'別紙様式3-2（４・５月）'!Z830="ベア加算"),"",X828*VLOOKUP(N828,'【参考】数式用'!$AD$2:$AH$27,MATCH(W828,'【参考】数式用'!$K$4:$N$4,0)+1,0)),"")</f>
        <v/>
      </c>
      <c r="Z828" s="948"/>
      <c r="AA828" s="951"/>
      <c r="AB828" s="955"/>
      <c r="AC828" s="996" t="str">
        <f>IFERROR(IF(AND('別紙様式3-2（４・５月）'!O830="",W828&lt;&gt;"",W828&lt;&gt;"―"),X828,X828*VLOOKUP(AG828,'【参考】数式用4'!$DC$3:$DZ$106,MATCH(N828,'【参考】数式用4'!$DC$2:$DZ$2,0))),"")</f>
        <v/>
      </c>
      <c r="AD828" s="998" t="str">
        <f t="shared" si="24"/>
        <v/>
      </c>
      <c r="AE828" s="884" t="str">
        <f t="shared" si="25"/>
        <v/>
      </c>
      <c r="AF828" s="999" t="str">
        <f>IF(O828="","",'別紙様式3-2（４・５月）'!O830&amp;'別紙様式3-2（４・５月）'!P830&amp;'別紙様式3-2（４・５月）'!Q830&amp;"から"&amp;O828)</f>
        <v/>
      </c>
      <c r="AG828" s="999" t="str">
        <f>IF(OR(W828="",W828="―"),"",'別紙様式3-2（４・５月）'!O830&amp;'別紙様式3-2（４・５月）'!P830&amp;'別紙様式3-2（４・５月）'!Q830&amp;"から"&amp;W828)</f>
        <v/>
      </c>
    </row>
    <row r="829" spans="1:33" ht="24.9" customHeight="1">
      <c r="A829" s="894">
        <v>816</v>
      </c>
      <c r="B829" s="742" t="str">
        <f>IF(基本情報入力シート!C868="","",基本情報入力シート!C868)</f>
        <v/>
      </c>
      <c r="C829" s="750"/>
      <c r="D829" s="750"/>
      <c r="E829" s="750"/>
      <c r="F829" s="750"/>
      <c r="G829" s="750"/>
      <c r="H829" s="750"/>
      <c r="I829" s="761"/>
      <c r="J829" s="768" t="str">
        <f>IF(基本情報入力シート!M868="","",基本情報入力シート!M868)</f>
        <v/>
      </c>
      <c r="K829" s="768" t="str">
        <f>IF(基本情報入力シート!R868="","",基本情報入力シート!R868)</f>
        <v/>
      </c>
      <c r="L829" s="768" t="str">
        <f>IF(基本情報入力シート!W868="","",基本情報入力シート!W868)</f>
        <v/>
      </c>
      <c r="M829" s="785" t="str">
        <f>IF(基本情報入力シート!X868="","",基本情報入力シート!X868)</f>
        <v/>
      </c>
      <c r="N829" s="797" t="str">
        <f>IF(基本情報入力シート!Y868="","",基本情報入力シート!Y868)</f>
        <v/>
      </c>
      <c r="O829" s="931"/>
      <c r="P829" s="937"/>
      <c r="Q829" s="941"/>
      <c r="R829" s="948" t="str">
        <f>IFERROR(IF(OR('別紙様式3-2（４・５月）'!R831="",'別紙様式3-2（４・５月）'!Z831="ベア加算"),"",P829*VLOOKUP(N829,'【参考】数式用'!$AD$2:$AH$27,MATCH(O829,'【参考】数式用'!$K$4:$N$4,0)+1,0)),"")</f>
        <v/>
      </c>
      <c r="S829" s="951"/>
      <c r="T829" s="955"/>
      <c r="U829" s="960"/>
      <c r="V829" s="965" t="str">
        <f>IFERROR(IF(AND('別紙様式3-2（４・５月）'!O831="",O829&lt;&gt;""),P829,P829*VLOOKUP(AF829,'【参考】数式用4'!$DC$3:$DZ$106,MATCH(N829,'【参考】数式用4'!$DC$2:$DZ$2,0))),"")</f>
        <v/>
      </c>
      <c r="W829" s="972"/>
      <c r="X829" s="937"/>
      <c r="Y829" s="948" t="str">
        <f>IFERROR(IF(OR('別紙様式3-2（４・５月）'!R831="",'別紙様式3-2（４・５月）'!Z831="ベア加算"),"",X829*VLOOKUP(N829,'【参考】数式用'!$AD$2:$AH$27,MATCH(W829,'【参考】数式用'!$K$4:$N$4,0)+1,0)),"")</f>
        <v/>
      </c>
      <c r="Z829" s="948"/>
      <c r="AA829" s="951"/>
      <c r="AB829" s="955"/>
      <c r="AC829" s="996" t="str">
        <f>IFERROR(IF(AND('別紙様式3-2（４・５月）'!O831="",W829&lt;&gt;"",W829&lt;&gt;"―"),X829,X829*VLOOKUP(AG829,'【参考】数式用4'!$DC$3:$DZ$106,MATCH(N829,'【参考】数式用4'!$DC$2:$DZ$2,0))),"")</f>
        <v/>
      </c>
      <c r="AD829" s="998" t="str">
        <f t="shared" si="24"/>
        <v/>
      </c>
      <c r="AE829" s="884" t="str">
        <f t="shared" si="25"/>
        <v/>
      </c>
      <c r="AF829" s="999" t="str">
        <f>IF(O829="","",'別紙様式3-2（４・５月）'!O831&amp;'別紙様式3-2（４・５月）'!P831&amp;'別紙様式3-2（４・５月）'!Q831&amp;"から"&amp;O829)</f>
        <v/>
      </c>
      <c r="AG829" s="999" t="str">
        <f>IF(OR(W829="",W829="―"),"",'別紙様式3-2（４・５月）'!O831&amp;'別紙様式3-2（４・５月）'!P831&amp;'別紙様式3-2（４・５月）'!Q831&amp;"から"&amp;W829)</f>
        <v/>
      </c>
    </row>
    <row r="830" spans="1:33" ht="24.9" customHeight="1">
      <c r="A830" s="894">
        <v>817</v>
      </c>
      <c r="B830" s="742" t="str">
        <f>IF(基本情報入力シート!C869="","",基本情報入力シート!C869)</f>
        <v/>
      </c>
      <c r="C830" s="750"/>
      <c r="D830" s="750"/>
      <c r="E830" s="750"/>
      <c r="F830" s="750"/>
      <c r="G830" s="750"/>
      <c r="H830" s="750"/>
      <c r="I830" s="761"/>
      <c r="J830" s="768" t="str">
        <f>IF(基本情報入力シート!M869="","",基本情報入力シート!M869)</f>
        <v/>
      </c>
      <c r="K830" s="768" t="str">
        <f>IF(基本情報入力シート!R869="","",基本情報入力シート!R869)</f>
        <v/>
      </c>
      <c r="L830" s="768" t="str">
        <f>IF(基本情報入力シート!W869="","",基本情報入力シート!W869)</f>
        <v/>
      </c>
      <c r="M830" s="785" t="str">
        <f>IF(基本情報入力シート!X869="","",基本情報入力シート!X869)</f>
        <v/>
      </c>
      <c r="N830" s="797" t="str">
        <f>IF(基本情報入力シート!Y869="","",基本情報入力シート!Y869)</f>
        <v/>
      </c>
      <c r="O830" s="931"/>
      <c r="P830" s="937"/>
      <c r="Q830" s="941"/>
      <c r="R830" s="948" t="str">
        <f>IFERROR(IF(OR('別紙様式3-2（４・５月）'!R832="",'別紙様式3-2（４・５月）'!Z832="ベア加算"),"",P830*VLOOKUP(N830,'【参考】数式用'!$AD$2:$AH$27,MATCH(O830,'【参考】数式用'!$K$4:$N$4,0)+1,0)),"")</f>
        <v/>
      </c>
      <c r="S830" s="951"/>
      <c r="T830" s="955"/>
      <c r="U830" s="960"/>
      <c r="V830" s="965" t="str">
        <f>IFERROR(IF(AND('別紙様式3-2（４・５月）'!O832="",O830&lt;&gt;""),P830,P830*VLOOKUP(AF830,'【参考】数式用4'!$DC$3:$DZ$106,MATCH(N830,'【参考】数式用4'!$DC$2:$DZ$2,0))),"")</f>
        <v/>
      </c>
      <c r="W830" s="972"/>
      <c r="X830" s="937"/>
      <c r="Y830" s="948" t="str">
        <f>IFERROR(IF(OR('別紙様式3-2（４・５月）'!R832="",'別紙様式3-2（４・５月）'!Z832="ベア加算"),"",X830*VLOOKUP(N830,'【参考】数式用'!$AD$2:$AH$27,MATCH(W830,'【参考】数式用'!$K$4:$N$4,0)+1,0)),"")</f>
        <v/>
      </c>
      <c r="Z830" s="948"/>
      <c r="AA830" s="951"/>
      <c r="AB830" s="955"/>
      <c r="AC830" s="996" t="str">
        <f>IFERROR(IF(AND('別紙様式3-2（４・５月）'!O832="",W830&lt;&gt;"",W830&lt;&gt;"―"),X830,X830*VLOOKUP(AG830,'【参考】数式用4'!$DC$3:$DZ$106,MATCH(N830,'【参考】数式用4'!$DC$2:$DZ$2,0))),"")</f>
        <v/>
      </c>
      <c r="AD830" s="998" t="str">
        <f t="shared" si="24"/>
        <v/>
      </c>
      <c r="AE830" s="884" t="str">
        <f t="shared" si="25"/>
        <v/>
      </c>
      <c r="AF830" s="999" t="str">
        <f>IF(O830="","",'別紙様式3-2（４・５月）'!O832&amp;'別紙様式3-2（４・５月）'!P832&amp;'別紙様式3-2（４・５月）'!Q832&amp;"から"&amp;O830)</f>
        <v/>
      </c>
      <c r="AG830" s="999" t="str">
        <f>IF(OR(W830="",W830="―"),"",'別紙様式3-2（４・５月）'!O832&amp;'別紙様式3-2（４・５月）'!P832&amp;'別紙様式3-2（４・５月）'!Q832&amp;"から"&amp;W830)</f>
        <v/>
      </c>
    </row>
    <row r="831" spans="1:33" ht="24.9" customHeight="1">
      <c r="A831" s="894">
        <v>818</v>
      </c>
      <c r="B831" s="742" t="str">
        <f>IF(基本情報入力シート!C870="","",基本情報入力シート!C870)</f>
        <v/>
      </c>
      <c r="C831" s="750"/>
      <c r="D831" s="750"/>
      <c r="E831" s="750"/>
      <c r="F831" s="750"/>
      <c r="G831" s="750"/>
      <c r="H831" s="750"/>
      <c r="I831" s="761"/>
      <c r="J831" s="768" t="str">
        <f>IF(基本情報入力シート!M870="","",基本情報入力シート!M870)</f>
        <v/>
      </c>
      <c r="K831" s="768" t="str">
        <f>IF(基本情報入力シート!R870="","",基本情報入力シート!R870)</f>
        <v/>
      </c>
      <c r="L831" s="768" t="str">
        <f>IF(基本情報入力シート!W870="","",基本情報入力シート!W870)</f>
        <v/>
      </c>
      <c r="M831" s="785" t="str">
        <f>IF(基本情報入力シート!X870="","",基本情報入力シート!X870)</f>
        <v/>
      </c>
      <c r="N831" s="797" t="str">
        <f>IF(基本情報入力シート!Y870="","",基本情報入力シート!Y870)</f>
        <v/>
      </c>
      <c r="O831" s="931"/>
      <c r="P831" s="937"/>
      <c r="Q831" s="941"/>
      <c r="R831" s="948" t="str">
        <f>IFERROR(IF(OR('別紙様式3-2（４・５月）'!R833="",'別紙様式3-2（４・５月）'!Z833="ベア加算"),"",P831*VLOOKUP(N831,'【参考】数式用'!$AD$2:$AH$27,MATCH(O831,'【参考】数式用'!$K$4:$N$4,0)+1,0)),"")</f>
        <v/>
      </c>
      <c r="S831" s="951"/>
      <c r="T831" s="955"/>
      <c r="U831" s="960"/>
      <c r="V831" s="965" t="str">
        <f>IFERROR(IF(AND('別紙様式3-2（４・５月）'!O833="",O831&lt;&gt;""),P831,P831*VLOOKUP(AF831,'【参考】数式用4'!$DC$3:$DZ$106,MATCH(N831,'【参考】数式用4'!$DC$2:$DZ$2,0))),"")</f>
        <v/>
      </c>
      <c r="W831" s="972"/>
      <c r="X831" s="937"/>
      <c r="Y831" s="948" t="str">
        <f>IFERROR(IF(OR('別紙様式3-2（４・５月）'!R833="",'別紙様式3-2（４・５月）'!Z833="ベア加算"),"",X831*VLOOKUP(N831,'【参考】数式用'!$AD$2:$AH$27,MATCH(W831,'【参考】数式用'!$K$4:$N$4,0)+1,0)),"")</f>
        <v/>
      </c>
      <c r="Z831" s="948"/>
      <c r="AA831" s="951"/>
      <c r="AB831" s="955"/>
      <c r="AC831" s="996" t="str">
        <f>IFERROR(IF(AND('別紙様式3-2（４・５月）'!O833="",W831&lt;&gt;"",W831&lt;&gt;"―"),X831,X831*VLOOKUP(AG831,'【参考】数式用4'!$DC$3:$DZ$106,MATCH(N831,'【参考】数式用4'!$DC$2:$DZ$2,0))),"")</f>
        <v/>
      </c>
      <c r="AD831" s="998" t="str">
        <f t="shared" si="24"/>
        <v/>
      </c>
      <c r="AE831" s="884" t="str">
        <f t="shared" si="25"/>
        <v/>
      </c>
      <c r="AF831" s="999" t="str">
        <f>IF(O831="","",'別紙様式3-2（４・５月）'!O833&amp;'別紙様式3-2（４・５月）'!P833&amp;'別紙様式3-2（４・５月）'!Q833&amp;"から"&amp;O831)</f>
        <v/>
      </c>
      <c r="AG831" s="999" t="str">
        <f>IF(OR(W831="",W831="―"),"",'別紙様式3-2（４・５月）'!O833&amp;'別紙様式3-2（４・５月）'!P833&amp;'別紙様式3-2（４・５月）'!Q833&amp;"から"&amp;W831)</f>
        <v/>
      </c>
    </row>
    <row r="832" spans="1:33" ht="24.9" customHeight="1">
      <c r="A832" s="894">
        <v>819</v>
      </c>
      <c r="B832" s="742" t="str">
        <f>IF(基本情報入力シート!C871="","",基本情報入力シート!C871)</f>
        <v/>
      </c>
      <c r="C832" s="750"/>
      <c r="D832" s="750"/>
      <c r="E832" s="750"/>
      <c r="F832" s="750"/>
      <c r="G832" s="750"/>
      <c r="H832" s="750"/>
      <c r="I832" s="761"/>
      <c r="J832" s="768" t="str">
        <f>IF(基本情報入力シート!M871="","",基本情報入力シート!M871)</f>
        <v/>
      </c>
      <c r="K832" s="768" t="str">
        <f>IF(基本情報入力シート!R871="","",基本情報入力シート!R871)</f>
        <v/>
      </c>
      <c r="L832" s="768" t="str">
        <f>IF(基本情報入力シート!W871="","",基本情報入力シート!W871)</f>
        <v/>
      </c>
      <c r="M832" s="785" t="str">
        <f>IF(基本情報入力シート!X871="","",基本情報入力シート!X871)</f>
        <v/>
      </c>
      <c r="N832" s="797" t="str">
        <f>IF(基本情報入力シート!Y871="","",基本情報入力シート!Y871)</f>
        <v/>
      </c>
      <c r="O832" s="931"/>
      <c r="P832" s="937"/>
      <c r="Q832" s="941"/>
      <c r="R832" s="948" t="str">
        <f>IFERROR(IF(OR('別紙様式3-2（４・５月）'!R834="",'別紙様式3-2（４・５月）'!Z834="ベア加算"),"",P832*VLOOKUP(N832,'【参考】数式用'!$AD$2:$AH$27,MATCH(O832,'【参考】数式用'!$K$4:$N$4,0)+1,0)),"")</f>
        <v/>
      </c>
      <c r="S832" s="951"/>
      <c r="T832" s="955"/>
      <c r="U832" s="960"/>
      <c r="V832" s="965" t="str">
        <f>IFERROR(IF(AND('別紙様式3-2（４・５月）'!O834="",O832&lt;&gt;""),P832,P832*VLOOKUP(AF832,'【参考】数式用4'!$DC$3:$DZ$106,MATCH(N832,'【参考】数式用4'!$DC$2:$DZ$2,0))),"")</f>
        <v/>
      </c>
      <c r="W832" s="972"/>
      <c r="X832" s="937"/>
      <c r="Y832" s="948" t="str">
        <f>IFERROR(IF(OR('別紙様式3-2（４・５月）'!R834="",'別紙様式3-2（４・５月）'!Z834="ベア加算"),"",X832*VLOOKUP(N832,'【参考】数式用'!$AD$2:$AH$27,MATCH(W832,'【参考】数式用'!$K$4:$N$4,0)+1,0)),"")</f>
        <v/>
      </c>
      <c r="Z832" s="948"/>
      <c r="AA832" s="951"/>
      <c r="AB832" s="955"/>
      <c r="AC832" s="996" t="str">
        <f>IFERROR(IF(AND('別紙様式3-2（４・５月）'!O834="",W832&lt;&gt;"",W832&lt;&gt;"―"),X832,X832*VLOOKUP(AG832,'【参考】数式用4'!$DC$3:$DZ$106,MATCH(N832,'【参考】数式用4'!$DC$2:$DZ$2,0))),"")</f>
        <v/>
      </c>
      <c r="AD832" s="998" t="str">
        <f t="shared" si="24"/>
        <v/>
      </c>
      <c r="AE832" s="884" t="str">
        <f t="shared" si="25"/>
        <v/>
      </c>
      <c r="AF832" s="999" t="str">
        <f>IF(O832="","",'別紙様式3-2（４・５月）'!O834&amp;'別紙様式3-2（４・５月）'!P834&amp;'別紙様式3-2（４・５月）'!Q834&amp;"から"&amp;O832)</f>
        <v/>
      </c>
      <c r="AG832" s="999" t="str">
        <f>IF(OR(W832="",W832="―"),"",'別紙様式3-2（４・５月）'!O834&amp;'別紙様式3-2（４・５月）'!P834&amp;'別紙様式3-2（４・５月）'!Q834&amp;"から"&amp;W832)</f>
        <v/>
      </c>
    </row>
    <row r="833" spans="1:33" ht="24.9" customHeight="1">
      <c r="A833" s="894">
        <v>820</v>
      </c>
      <c r="B833" s="742" t="str">
        <f>IF(基本情報入力シート!C872="","",基本情報入力シート!C872)</f>
        <v/>
      </c>
      <c r="C833" s="750"/>
      <c r="D833" s="750"/>
      <c r="E833" s="750"/>
      <c r="F833" s="750"/>
      <c r="G833" s="750"/>
      <c r="H833" s="750"/>
      <c r="I833" s="761"/>
      <c r="J833" s="768" t="str">
        <f>IF(基本情報入力シート!M872="","",基本情報入力シート!M872)</f>
        <v/>
      </c>
      <c r="K833" s="768" t="str">
        <f>IF(基本情報入力シート!R872="","",基本情報入力シート!R872)</f>
        <v/>
      </c>
      <c r="L833" s="768" t="str">
        <f>IF(基本情報入力シート!W872="","",基本情報入力シート!W872)</f>
        <v/>
      </c>
      <c r="M833" s="785" t="str">
        <f>IF(基本情報入力シート!X872="","",基本情報入力シート!X872)</f>
        <v/>
      </c>
      <c r="N833" s="797" t="str">
        <f>IF(基本情報入力シート!Y872="","",基本情報入力シート!Y872)</f>
        <v/>
      </c>
      <c r="O833" s="931"/>
      <c r="P833" s="937"/>
      <c r="Q833" s="941"/>
      <c r="R833" s="948" t="str">
        <f>IFERROR(IF(OR('別紙様式3-2（４・５月）'!R835="",'別紙様式3-2（４・５月）'!Z835="ベア加算"),"",P833*VLOOKUP(N833,'【参考】数式用'!$AD$2:$AH$27,MATCH(O833,'【参考】数式用'!$K$4:$N$4,0)+1,0)),"")</f>
        <v/>
      </c>
      <c r="S833" s="951"/>
      <c r="T833" s="955"/>
      <c r="U833" s="960"/>
      <c r="V833" s="965" t="str">
        <f>IFERROR(IF(AND('別紙様式3-2（４・５月）'!O835="",O833&lt;&gt;""),P833,P833*VLOOKUP(AF833,'【参考】数式用4'!$DC$3:$DZ$106,MATCH(N833,'【参考】数式用4'!$DC$2:$DZ$2,0))),"")</f>
        <v/>
      </c>
      <c r="W833" s="972"/>
      <c r="X833" s="937"/>
      <c r="Y833" s="948" t="str">
        <f>IFERROR(IF(OR('別紙様式3-2（４・５月）'!R835="",'別紙様式3-2（４・５月）'!Z835="ベア加算"),"",X833*VLOOKUP(N833,'【参考】数式用'!$AD$2:$AH$27,MATCH(W833,'【参考】数式用'!$K$4:$N$4,0)+1,0)),"")</f>
        <v/>
      </c>
      <c r="Z833" s="948"/>
      <c r="AA833" s="951"/>
      <c r="AB833" s="955"/>
      <c r="AC833" s="996" t="str">
        <f>IFERROR(IF(AND('別紙様式3-2（４・５月）'!O835="",W833&lt;&gt;"",W833&lt;&gt;"―"),X833,X833*VLOOKUP(AG833,'【参考】数式用4'!$DC$3:$DZ$106,MATCH(N833,'【参考】数式用4'!$DC$2:$DZ$2,0))),"")</f>
        <v/>
      </c>
      <c r="AD833" s="998" t="str">
        <f t="shared" si="24"/>
        <v/>
      </c>
      <c r="AE833" s="884" t="str">
        <f t="shared" si="25"/>
        <v/>
      </c>
      <c r="AF833" s="999" t="str">
        <f>IF(O833="","",'別紙様式3-2（４・５月）'!O835&amp;'別紙様式3-2（４・５月）'!P835&amp;'別紙様式3-2（４・５月）'!Q835&amp;"から"&amp;O833)</f>
        <v/>
      </c>
      <c r="AG833" s="999" t="str">
        <f>IF(OR(W833="",W833="―"),"",'別紙様式3-2（４・５月）'!O835&amp;'別紙様式3-2（４・５月）'!P835&amp;'別紙様式3-2（４・５月）'!Q835&amp;"から"&amp;W833)</f>
        <v/>
      </c>
    </row>
    <row r="834" spans="1:33" ht="24.9" customHeight="1">
      <c r="A834" s="894">
        <v>821</v>
      </c>
      <c r="B834" s="742" t="str">
        <f>IF(基本情報入力シート!C873="","",基本情報入力シート!C873)</f>
        <v/>
      </c>
      <c r="C834" s="750"/>
      <c r="D834" s="750"/>
      <c r="E834" s="750"/>
      <c r="F834" s="750"/>
      <c r="G834" s="750"/>
      <c r="H834" s="750"/>
      <c r="I834" s="761"/>
      <c r="J834" s="768" t="str">
        <f>IF(基本情報入力シート!M873="","",基本情報入力シート!M873)</f>
        <v/>
      </c>
      <c r="K834" s="768" t="str">
        <f>IF(基本情報入力シート!R873="","",基本情報入力シート!R873)</f>
        <v/>
      </c>
      <c r="L834" s="768" t="str">
        <f>IF(基本情報入力シート!W873="","",基本情報入力シート!W873)</f>
        <v/>
      </c>
      <c r="M834" s="785" t="str">
        <f>IF(基本情報入力シート!X873="","",基本情報入力シート!X873)</f>
        <v/>
      </c>
      <c r="N834" s="797" t="str">
        <f>IF(基本情報入力シート!Y873="","",基本情報入力シート!Y873)</f>
        <v/>
      </c>
      <c r="O834" s="931"/>
      <c r="P834" s="937"/>
      <c r="Q834" s="941"/>
      <c r="R834" s="948" t="str">
        <f>IFERROR(IF(OR('別紙様式3-2（４・５月）'!R836="",'別紙様式3-2（４・５月）'!Z836="ベア加算"),"",P834*VLOOKUP(N834,'【参考】数式用'!$AD$2:$AH$27,MATCH(O834,'【参考】数式用'!$K$4:$N$4,0)+1,0)),"")</f>
        <v/>
      </c>
      <c r="S834" s="951"/>
      <c r="T834" s="955"/>
      <c r="U834" s="960"/>
      <c r="V834" s="965" t="str">
        <f>IFERROR(IF(AND('別紙様式3-2（４・５月）'!O836="",O834&lt;&gt;""),P834,P834*VLOOKUP(AF834,'【参考】数式用4'!$DC$3:$DZ$106,MATCH(N834,'【参考】数式用4'!$DC$2:$DZ$2,0))),"")</f>
        <v/>
      </c>
      <c r="W834" s="972"/>
      <c r="X834" s="937"/>
      <c r="Y834" s="948" t="str">
        <f>IFERROR(IF(OR('別紙様式3-2（４・５月）'!R836="",'別紙様式3-2（４・５月）'!Z836="ベア加算"),"",X834*VLOOKUP(N834,'【参考】数式用'!$AD$2:$AH$27,MATCH(W834,'【参考】数式用'!$K$4:$N$4,0)+1,0)),"")</f>
        <v/>
      </c>
      <c r="Z834" s="948"/>
      <c r="AA834" s="951"/>
      <c r="AB834" s="955"/>
      <c r="AC834" s="996" t="str">
        <f>IFERROR(IF(AND('別紙様式3-2（４・５月）'!O836="",W834&lt;&gt;"",W834&lt;&gt;"―"),X834,X834*VLOOKUP(AG834,'【参考】数式用4'!$DC$3:$DZ$106,MATCH(N834,'【参考】数式用4'!$DC$2:$DZ$2,0))),"")</f>
        <v/>
      </c>
      <c r="AD834" s="998" t="str">
        <f t="shared" si="24"/>
        <v/>
      </c>
      <c r="AE834" s="884" t="str">
        <f t="shared" si="25"/>
        <v/>
      </c>
      <c r="AF834" s="999" t="str">
        <f>IF(O834="","",'別紙様式3-2（４・５月）'!O836&amp;'別紙様式3-2（４・５月）'!P836&amp;'別紙様式3-2（４・５月）'!Q836&amp;"から"&amp;O834)</f>
        <v/>
      </c>
      <c r="AG834" s="999" t="str">
        <f>IF(OR(W834="",W834="―"),"",'別紙様式3-2（４・５月）'!O836&amp;'別紙様式3-2（４・５月）'!P836&amp;'別紙様式3-2（４・５月）'!Q836&amp;"から"&amp;W834)</f>
        <v/>
      </c>
    </row>
    <row r="835" spans="1:33" ht="24.9" customHeight="1">
      <c r="A835" s="894">
        <v>822</v>
      </c>
      <c r="B835" s="742" t="str">
        <f>IF(基本情報入力シート!C874="","",基本情報入力シート!C874)</f>
        <v/>
      </c>
      <c r="C835" s="750"/>
      <c r="D835" s="750"/>
      <c r="E835" s="750"/>
      <c r="F835" s="750"/>
      <c r="G835" s="750"/>
      <c r="H835" s="750"/>
      <c r="I835" s="761"/>
      <c r="J835" s="768" t="str">
        <f>IF(基本情報入力シート!M874="","",基本情報入力シート!M874)</f>
        <v/>
      </c>
      <c r="K835" s="768" t="str">
        <f>IF(基本情報入力シート!R874="","",基本情報入力シート!R874)</f>
        <v/>
      </c>
      <c r="L835" s="768" t="str">
        <f>IF(基本情報入力シート!W874="","",基本情報入力シート!W874)</f>
        <v/>
      </c>
      <c r="M835" s="785" t="str">
        <f>IF(基本情報入力シート!X874="","",基本情報入力シート!X874)</f>
        <v/>
      </c>
      <c r="N835" s="797" t="str">
        <f>IF(基本情報入力シート!Y874="","",基本情報入力シート!Y874)</f>
        <v/>
      </c>
      <c r="O835" s="931"/>
      <c r="P835" s="937"/>
      <c r="Q835" s="941"/>
      <c r="R835" s="948" t="str">
        <f>IFERROR(IF(OR('別紙様式3-2（４・５月）'!R837="",'別紙様式3-2（４・５月）'!Z837="ベア加算"),"",P835*VLOOKUP(N835,'【参考】数式用'!$AD$2:$AH$27,MATCH(O835,'【参考】数式用'!$K$4:$N$4,0)+1,0)),"")</f>
        <v/>
      </c>
      <c r="S835" s="951"/>
      <c r="T835" s="955"/>
      <c r="U835" s="960"/>
      <c r="V835" s="965" t="str">
        <f>IFERROR(IF(AND('別紙様式3-2（４・５月）'!O837="",O835&lt;&gt;""),P835,P835*VLOOKUP(AF835,'【参考】数式用4'!$DC$3:$DZ$106,MATCH(N835,'【参考】数式用4'!$DC$2:$DZ$2,0))),"")</f>
        <v/>
      </c>
      <c r="W835" s="972"/>
      <c r="X835" s="937"/>
      <c r="Y835" s="948" t="str">
        <f>IFERROR(IF(OR('別紙様式3-2（４・５月）'!R837="",'別紙様式3-2（４・５月）'!Z837="ベア加算"),"",X835*VLOOKUP(N835,'【参考】数式用'!$AD$2:$AH$27,MATCH(W835,'【参考】数式用'!$K$4:$N$4,0)+1,0)),"")</f>
        <v/>
      </c>
      <c r="Z835" s="948"/>
      <c r="AA835" s="951"/>
      <c r="AB835" s="955"/>
      <c r="AC835" s="996" t="str">
        <f>IFERROR(IF(AND('別紙様式3-2（４・５月）'!O837="",W835&lt;&gt;"",W835&lt;&gt;"―"),X835,X835*VLOOKUP(AG835,'【参考】数式用4'!$DC$3:$DZ$106,MATCH(N835,'【参考】数式用4'!$DC$2:$DZ$2,0))),"")</f>
        <v/>
      </c>
      <c r="AD835" s="998" t="str">
        <f t="shared" si="24"/>
        <v/>
      </c>
      <c r="AE835" s="884" t="str">
        <f t="shared" si="25"/>
        <v/>
      </c>
      <c r="AF835" s="999" t="str">
        <f>IF(O835="","",'別紙様式3-2（４・５月）'!O837&amp;'別紙様式3-2（４・５月）'!P837&amp;'別紙様式3-2（４・５月）'!Q837&amp;"から"&amp;O835)</f>
        <v/>
      </c>
      <c r="AG835" s="999" t="str">
        <f>IF(OR(W835="",W835="―"),"",'別紙様式3-2（４・５月）'!O837&amp;'別紙様式3-2（４・５月）'!P837&amp;'別紙様式3-2（４・５月）'!Q837&amp;"から"&amp;W835)</f>
        <v/>
      </c>
    </row>
    <row r="836" spans="1:33" ht="24.9" customHeight="1">
      <c r="A836" s="894">
        <v>823</v>
      </c>
      <c r="B836" s="742" t="str">
        <f>IF(基本情報入力シート!C875="","",基本情報入力シート!C875)</f>
        <v/>
      </c>
      <c r="C836" s="750"/>
      <c r="D836" s="750"/>
      <c r="E836" s="750"/>
      <c r="F836" s="750"/>
      <c r="G836" s="750"/>
      <c r="H836" s="750"/>
      <c r="I836" s="761"/>
      <c r="J836" s="768" t="str">
        <f>IF(基本情報入力シート!M875="","",基本情報入力シート!M875)</f>
        <v/>
      </c>
      <c r="K836" s="768" t="str">
        <f>IF(基本情報入力シート!R875="","",基本情報入力シート!R875)</f>
        <v/>
      </c>
      <c r="L836" s="768" t="str">
        <f>IF(基本情報入力シート!W875="","",基本情報入力シート!W875)</f>
        <v/>
      </c>
      <c r="M836" s="785" t="str">
        <f>IF(基本情報入力シート!X875="","",基本情報入力シート!X875)</f>
        <v/>
      </c>
      <c r="N836" s="797" t="str">
        <f>IF(基本情報入力シート!Y875="","",基本情報入力シート!Y875)</f>
        <v/>
      </c>
      <c r="O836" s="931"/>
      <c r="P836" s="937"/>
      <c r="Q836" s="941"/>
      <c r="R836" s="948" t="str">
        <f>IFERROR(IF(OR('別紙様式3-2（４・５月）'!R838="",'別紙様式3-2（４・５月）'!Z838="ベア加算"),"",P836*VLOOKUP(N836,'【参考】数式用'!$AD$2:$AH$27,MATCH(O836,'【参考】数式用'!$K$4:$N$4,0)+1,0)),"")</f>
        <v/>
      </c>
      <c r="S836" s="951"/>
      <c r="T836" s="955"/>
      <c r="U836" s="960"/>
      <c r="V836" s="965" t="str">
        <f>IFERROR(IF(AND('別紙様式3-2（４・５月）'!O838="",O836&lt;&gt;""),P836,P836*VLOOKUP(AF836,'【参考】数式用4'!$DC$3:$DZ$106,MATCH(N836,'【参考】数式用4'!$DC$2:$DZ$2,0))),"")</f>
        <v/>
      </c>
      <c r="W836" s="972"/>
      <c r="X836" s="937"/>
      <c r="Y836" s="948" t="str">
        <f>IFERROR(IF(OR('別紙様式3-2（４・５月）'!R838="",'別紙様式3-2（４・５月）'!Z838="ベア加算"),"",X836*VLOOKUP(N836,'【参考】数式用'!$AD$2:$AH$27,MATCH(W836,'【参考】数式用'!$K$4:$N$4,0)+1,0)),"")</f>
        <v/>
      </c>
      <c r="Z836" s="948"/>
      <c r="AA836" s="951"/>
      <c r="AB836" s="955"/>
      <c r="AC836" s="996" t="str">
        <f>IFERROR(IF(AND('別紙様式3-2（４・５月）'!O838="",W836&lt;&gt;"",W836&lt;&gt;"―"),X836,X836*VLOOKUP(AG836,'【参考】数式用4'!$DC$3:$DZ$106,MATCH(N836,'【参考】数式用4'!$DC$2:$DZ$2,0))),"")</f>
        <v/>
      </c>
      <c r="AD836" s="998" t="str">
        <f t="shared" si="24"/>
        <v/>
      </c>
      <c r="AE836" s="884" t="str">
        <f t="shared" si="25"/>
        <v/>
      </c>
      <c r="AF836" s="999" t="str">
        <f>IF(O836="","",'別紙様式3-2（４・５月）'!O838&amp;'別紙様式3-2（４・５月）'!P838&amp;'別紙様式3-2（４・５月）'!Q838&amp;"から"&amp;O836)</f>
        <v/>
      </c>
      <c r="AG836" s="999" t="str">
        <f>IF(OR(W836="",W836="―"),"",'別紙様式3-2（４・５月）'!O838&amp;'別紙様式3-2（４・５月）'!P838&amp;'別紙様式3-2（４・５月）'!Q838&amp;"から"&amp;W836)</f>
        <v/>
      </c>
    </row>
    <row r="837" spans="1:33" ht="24.9" customHeight="1">
      <c r="A837" s="894">
        <v>824</v>
      </c>
      <c r="B837" s="742" t="str">
        <f>IF(基本情報入力シート!C876="","",基本情報入力シート!C876)</f>
        <v/>
      </c>
      <c r="C837" s="750"/>
      <c r="D837" s="750"/>
      <c r="E837" s="750"/>
      <c r="F837" s="750"/>
      <c r="G837" s="750"/>
      <c r="H837" s="750"/>
      <c r="I837" s="761"/>
      <c r="J837" s="768" t="str">
        <f>IF(基本情報入力シート!M876="","",基本情報入力シート!M876)</f>
        <v/>
      </c>
      <c r="K837" s="768" t="str">
        <f>IF(基本情報入力シート!R876="","",基本情報入力シート!R876)</f>
        <v/>
      </c>
      <c r="L837" s="768" t="str">
        <f>IF(基本情報入力シート!W876="","",基本情報入力シート!W876)</f>
        <v/>
      </c>
      <c r="M837" s="785" t="str">
        <f>IF(基本情報入力シート!X876="","",基本情報入力シート!X876)</f>
        <v/>
      </c>
      <c r="N837" s="797" t="str">
        <f>IF(基本情報入力シート!Y876="","",基本情報入力シート!Y876)</f>
        <v/>
      </c>
      <c r="O837" s="931"/>
      <c r="P837" s="937"/>
      <c r="Q837" s="941"/>
      <c r="R837" s="948" t="str">
        <f>IFERROR(IF(OR('別紙様式3-2（４・５月）'!R839="",'別紙様式3-2（４・５月）'!Z839="ベア加算"),"",P837*VLOOKUP(N837,'【参考】数式用'!$AD$2:$AH$27,MATCH(O837,'【参考】数式用'!$K$4:$N$4,0)+1,0)),"")</f>
        <v/>
      </c>
      <c r="S837" s="951"/>
      <c r="T837" s="955"/>
      <c r="U837" s="960"/>
      <c r="V837" s="965" t="str">
        <f>IFERROR(IF(AND('別紙様式3-2（４・５月）'!O839="",O837&lt;&gt;""),P837,P837*VLOOKUP(AF837,'【参考】数式用4'!$DC$3:$DZ$106,MATCH(N837,'【参考】数式用4'!$DC$2:$DZ$2,0))),"")</f>
        <v/>
      </c>
      <c r="W837" s="972"/>
      <c r="X837" s="937"/>
      <c r="Y837" s="948" t="str">
        <f>IFERROR(IF(OR('別紙様式3-2（４・５月）'!R839="",'別紙様式3-2（４・５月）'!Z839="ベア加算"),"",X837*VLOOKUP(N837,'【参考】数式用'!$AD$2:$AH$27,MATCH(W837,'【参考】数式用'!$K$4:$N$4,0)+1,0)),"")</f>
        <v/>
      </c>
      <c r="Z837" s="948"/>
      <c r="AA837" s="951"/>
      <c r="AB837" s="955"/>
      <c r="AC837" s="996" t="str">
        <f>IFERROR(IF(AND('別紙様式3-2（４・５月）'!O839="",W837&lt;&gt;"",W837&lt;&gt;"―"),X837,X837*VLOOKUP(AG837,'【参考】数式用4'!$DC$3:$DZ$106,MATCH(N837,'【参考】数式用4'!$DC$2:$DZ$2,0))),"")</f>
        <v/>
      </c>
      <c r="AD837" s="998" t="str">
        <f t="shared" si="24"/>
        <v/>
      </c>
      <c r="AE837" s="884" t="str">
        <f t="shared" si="25"/>
        <v/>
      </c>
      <c r="AF837" s="999" t="str">
        <f>IF(O837="","",'別紙様式3-2（４・５月）'!O839&amp;'別紙様式3-2（４・５月）'!P839&amp;'別紙様式3-2（４・５月）'!Q839&amp;"から"&amp;O837)</f>
        <v/>
      </c>
      <c r="AG837" s="999" t="str">
        <f>IF(OR(W837="",W837="―"),"",'別紙様式3-2（４・５月）'!O839&amp;'別紙様式3-2（４・５月）'!P839&amp;'別紙様式3-2（４・５月）'!Q839&amp;"から"&amp;W837)</f>
        <v/>
      </c>
    </row>
    <row r="838" spans="1:33" ht="24.9" customHeight="1">
      <c r="A838" s="894">
        <v>825</v>
      </c>
      <c r="B838" s="742" t="str">
        <f>IF(基本情報入力シート!C877="","",基本情報入力シート!C877)</f>
        <v/>
      </c>
      <c r="C838" s="750"/>
      <c r="D838" s="750"/>
      <c r="E838" s="750"/>
      <c r="F838" s="750"/>
      <c r="G838" s="750"/>
      <c r="H838" s="750"/>
      <c r="I838" s="761"/>
      <c r="J838" s="768" t="str">
        <f>IF(基本情報入力シート!M877="","",基本情報入力シート!M877)</f>
        <v/>
      </c>
      <c r="K838" s="768" t="str">
        <f>IF(基本情報入力シート!R877="","",基本情報入力シート!R877)</f>
        <v/>
      </c>
      <c r="L838" s="768" t="str">
        <f>IF(基本情報入力シート!W877="","",基本情報入力シート!W877)</f>
        <v/>
      </c>
      <c r="M838" s="785" t="str">
        <f>IF(基本情報入力シート!X877="","",基本情報入力シート!X877)</f>
        <v/>
      </c>
      <c r="N838" s="797" t="str">
        <f>IF(基本情報入力シート!Y877="","",基本情報入力シート!Y877)</f>
        <v/>
      </c>
      <c r="O838" s="931"/>
      <c r="P838" s="937"/>
      <c r="Q838" s="941"/>
      <c r="R838" s="948" t="str">
        <f>IFERROR(IF(OR('別紙様式3-2（４・５月）'!R840="",'別紙様式3-2（４・５月）'!Z840="ベア加算"),"",P838*VLOOKUP(N838,'【参考】数式用'!$AD$2:$AH$27,MATCH(O838,'【参考】数式用'!$K$4:$N$4,0)+1,0)),"")</f>
        <v/>
      </c>
      <c r="S838" s="951"/>
      <c r="T838" s="955"/>
      <c r="U838" s="960"/>
      <c r="V838" s="965" t="str">
        <f>IFERROR(IF(AND('別紙様式3-2（４・５月）'!O840="",O838&lt;&gt;""),P838,P838*VLOOKUP(AF838,'【参考】数式用4'!$DC$3:$DZ$106,MATCH(N838,'【参考】数式用4'!$DC$2:$DZ$2,0))),"")</f>
        <v/>
      </c>
      <c r="W838" s="972"/>
      <c r="X838" s="937"/>
      <c r="Y838" s="948" t="str">
        <f>IFERROR(IF(OR('別紙様式3-2（４・５月）'!R840="",'別紙様式3-2（４・５月）'!Z840="ベア加算"),"",X838*VLOOKUP(N838,'【参考】数式用'!$AD$2:$AH$27,MATCH(W838,'【参考】数式用'!$K$4:$N$4,0)+1,0)),"")</f>
        <v/>
      </c>
      <c r="Z838" s="948"/>
      <c r="AA838" s="951"/>
      <c r="AB838" s="955"/>
      <c r="AC838" s="996" t="str">
        <f>IFERROR(IF(AND('別紙様式3-2（４・５月）'!O840="",W838&lt;&gt;"",W838&lt;&gt;"―"),X838,X838*VLOOKUP(AG838,'【参考】数式用4'!$DC$3:$DZ$106,MATCH(N838,'【参考】数式用4'!$DC$2:$DZ$2,0))),"")</f>
        <v/>
      </c>
      <c r="AD838" s="998" t="str">
        <f t="shared" si="24"/>
        <v/>
      </c>
      <c r="AE838" s="884" t="str">
        <f t="shared" si="25"/>
        <v/>
      </c>
      <c r="AF838" s="999" t="str">
        <f>IF(O838="","",'別紙様式3-2（４・５月）'!O840&amp;'別紙様式3-2（４・５月）'!P840&amp;'別紙様式3-2（４・５月）'!Q840&amp;"から"&amp;O838)</f>
        <v/>
      </c>
      <c r="AG838" s="999" t="str">
        <f>IF(OR(W838="",W838="―"),"",'別紙様式3-2（４・５月）'!O840&amp;'別紙様式3-2（４・５月）'!P840&amp;'別紙様式3-2（４・５月）'!Q840&amp;"から"&amp;W838)</f>
        <v/>
      </c>
    </row>
    <row r="839" spans="1:33" ht="24.9" customHeight="1">
      <c r="A839" s="894">
        <v>826</v>
      </c>
      <c r="B839" s="742" t="str">
        <f>IF(基本情報入力シート!C878="","",基本情報入力シート!C878)</f>
        <v/>
      </c>
      <c r="C839" s="750"/>
      <c r="D839" s="750"/>
      <c r="E839" s="750"/>
      <c r="F839" s="750"/>
      <c r="G839" s="750"/>
      <c r="H839" s="750"/>
      <c r="I839" s="761"/>
      <c r="J839" s="768" t="str">
        <f>IF(基本情報入力シート!M878="","",基本情報入力シート!M878)</f>
        <v/>
      </c>
      <c r="K839" s="768" t="str">
        <f>IF(基本情報入力シート!R878="","",基本情報入力シート!R878)</f>
        <v/>
      </c>
      <c r="L839" s="768" t="str">
        <f>IF(基本情報入力シート!W878="","",基本情報入力シート!W878)</f>
        <v/>
      </c>
      <c r="M839" s="785" t="str">
        <f>IF(基本情報入力シート!X878="","",基本情報入力シート!X878)</f>
        <v/>
      </c>
      <c r="N839" s="797" t="str">
        <f>IF(基本情報入力シート!Y878="","",基本情報入力シート!Y878)</f>
        <v/>
      </c>
      <c r="O839" s="931"/>
      <c r="P839" s="937"/>
      <c r="Q839" s="941"/>
      <c r="R839" s="948" t="str">
        <f>IFERROR(IF(OR('別紙様式3-2（４・５月）'!R841="",'別紙様式3-2（４・５月）'!Z841="ベア加算"),"",P839*VLOOKUP(N839,'【参考】数式用'!$AD$2:$AH$27,MATCH(O839,'【参考】数式用'!$K$4:$N$4,0)+1,0)),"")</f>
        <v/>
      </c>
      <c r="S839" s="951"/>
      <c r="T839" s="955"/>
      <c r="U839" s="960"/>
      <c r="V839" s="965" t="str">
        <f>IFERROR(IF(AND('別紙様式3-2（４・５月）'!O841="",O839&lt;&gt;""),P839,P839*VLOOKUP(AF839,'【参考】数式用4'!$DC$3:$DZ$106,MATCH(N839,'【参考】数式用4'!$DC$2:$DZ$2,0))),"")</f>
        <v/>
      </c>
      <c r="W839" s="972"/>
      <c r="X839" s="937"/>
      <c r="Y839" s="948" t="str">
        <f>IFERROR(IF(OR('別紙様式3-2（４・５月）'!R841="",'別紙様式3-2（４・５月）'!Z841="ベア加算"),"",X839*VLOOKUP(N839,'【参考】数式用'!$AD$2:$AH$27,MATCH(W839,'【参考】数式用'!$K$4:$N$4,0)+1,0)),"")</f>
        <v/>
      </c>
      <c r="Z839" s="948"/>
      <c r="AA839" s="951"/>
      <c r="AB839" s="955"/>
      <c r="AC839" s="996" t="str">
        <f>IFERROR(IF(AND('別紙様式3-2（４・５月）'!O841="",W839&lt;&gt;"",W839&lt;&gt;"―"),X839,X839*VLOOKUP(AG839,'【参考】数式用4'!$DC$3:$DZ$106,MATCH(N839,'【参考】数式用4'!$DC$2:$DZ$2,0))),"")</f>
        <v/>
      </c>
      <c r="AD839" s="998" t="str">
        <f t="shared" si="24"/>
        <v/>
      </c>
      <c r="AE839" s="884" t="str">
        <f t="shared" si="25"/>
        <v/>
      </c>
      <c r="AF839" s="999" t="str">
        <f>IF(O839="","",'別紙様式3-2（４・５月）'!O841&amp;'別紙様式3-2（４・５月）'!P841&amp;'別紙様式3-2（４・５月）'!Q841&amp;"から"&amp;O839)</f>
        <v/>
      </c>
      <c r="AG839" s="999" t="str">
        <f>IF(OR(W839="",W839="―"),"",'別紙様式3-2（４・５月）'!O841&amp;'別紙様式3-2（４・５月）'!P841&amp;'別紙様式3-2（４・５月）'!Q841&amp;"から"&amp;W839)</f>
        <v/>
      </c>
    </row>
    <row r="840" spans="1:33" ht="24.9" customHeight="1">
      <c r="A840" s="894">
        <v>827</v>
      </c>
      <c r="B840" s="742" t="str">
        <f>IF(基本情報入力シート!C879="","",基本情報入力シート!C879)</f>
        <v/>
      </c>
      <c r="C840" s="750"/>
      <c r="D840" s="750"/>
      <c r="E840" s="750"/>
      <c r="F840" s="750"/>
      <c r="G840" s="750"/>
      <c r="H840" s="750"/>
      <c r="I840" s="761"/>
      <c r="J840" s="768" t="str">
        <f>IF(基本情報入力シート!M879="","",基本情報入力シート!M879)</f>
        <v/>
      </c>
      <c r="K840" s="768" t="str">
        <f>IF(基本情報入力シート!R879="","",基本情報入力シート!R879)</f>
        <v/>
      </c>
      <c r="L840" s="768" t="str">
        <f>IF(基本情報入力シート!W879="","",基本情報入力シート!W879)</f>
        <v/>
      </c>
      <c r="M840" s="785" t="str">
        <f>IF(基本情報入力シート!X879="","",基本情報入力シート!X879)</f>
        <v/>
      </c>
      <c r="N840" s="797" t="str">
        <f>IF(基本情報入力シート!Y879="","",基本情報入力シート!Y879)</f>
        <v/>
      </c>
      <c r="O840" s="931"/>
      <c r="P840" s="937"/>
      <c r="Q840" s="941"/>
      <c r="R840" s="948" t="str">
        <f>IFERROR(IF(OR('別紙様式3-2（４・５月）'!R842="",'別紙様式3-2（４・５月）'!Z842="ベア加算"),"",P840*VLOOKUP(N840,'【参考】数式用'!$AD$2:$AH$27,MATCH(O840,'【参考】数式用'!$K$4:$N$4,0)+1,0)),"")</f>
        <v/>
      </c>
      <c r="S840" s="951"/>
      <c r="T840" s="955"/>
      <c r="U840" s="960"/>
      <c r="V840" s="965" t="str">
        <f>IFERROR(IF(AND('別紙様式3-2（４・５月）'!O842="",O840&lt;&gt;""),P840,P840*VLOOKUP(AF840,'【参考】数式用4'!$DC$3:$DZ$106,MATCH(N840,'【参考】数式用4'!$DC$2:$DZ$2,0))),"")</f>
        <v/>
      </c>
      <c r="W840" s="972"/>
      <c r="X840" s="937"/>
      <c r="Y840" s="948" t="str">
        <f>IFERROR(IF(OR('別紙様式3-2（４・５月）'!R842="",'別紙様式3-2（４・５月）'!Z842="ベア加算"),"",X840*VLOOKUP(N840,'【参考】数式用'!$AD$2:$AH$27,MATCH(W840,'【参考】数式用'!$K$4:$N$4,0)+1,0)),"")</f>
        <v/>
      </c>
      <c r="Z840" s="948"/>
      <c r="AA840" s="951"/>
      <c r="AB840" s="955"/>
      <c r="AC840" s="996" t="str">
        <f>IFERROR(IF(AND('別紙様式3-2（４・５月）'!O842="",W840&lt;&gt;"",W840&lt;&gt;"―"),X840,X840*VLOOKUP(AG840,'【参考】数式用4'!$DC$3:$DZ$106,MATCH(N840,'【参考】数式用4'!$DC$2:$DZ$2,0))),"")</f>
        <v/>
      </c>
      <c r="AD840" s="998" t="str">
        <f t="shared" si="24"/>
        <v/>
      </c>
      <c r="AE840" s="884" t="str">
        <f t="shared" si="25"/>
        <v/>
      </c>
      <c r="AF840" s="999" t="str">
        <f>IF(O840="","",'別紙様式3-2（４・５月）'!O842&amp;'別紙様式3-2（４・５月）'!P842&amp;'別紙様式3-2（４・５月）'!Q842&amp;"から"&amp;O840)</f>
        <v/>
      </c>
      <c r="AG840" s="999" t="str">
        <f>IF(OR(W840="",W840="―"),"",'別紙様式3-2（４・５月）'!O842&amp;'別紙様式3-2（４・５月）'!P842&amp;'別紙様式3-2（４・５月）'!Q842&amp;"から"&amp;W840)</f>
        <v/>
      </c>
    </row>
    <row r="841" spans="1:33" ht="24.9" customHeight="1">
      <c r="A841" s="894">
        <v>828</v>
      </c>
      <c r="B841" s="742" t="str">
        <f>IF(基本情報入力シート!C880="","",基本情報入力シート!C880)</f>
        <v/>
      </c>
      <c r="C841" s="750"/>
      <c r="D841" s="750"/>
      <c r="E841" s="750"/>
      <c r="F841" s="750"/>
      <c r="G841" s="750"/>
      <c r="H841" s="750"/>
      <c r="I841" s="761"/>
      <c r="J841" s="768" t="str">
        <f>IF(基本情報入力シート!M880="","",基本情報入力シート!M880)</f>
        <v/>
      </c>
      <c r="K841" s="768" t="str">
        <f>IF(基本情報入力シート!R880="","",基本情報入力シート!R880)</f>
        <v/>
      </c>
      <c r="L841" s="768" t="str">
        <f>IF(基本情報入力シート!W880="","",基本情報入力シート!W880)</f>
        <v/>
      </c>
      <c r="M841" s="785" t="str">
        <f>IF(基本情報入力シート!X880="","",基本情報入力シート!X880)</f>
        <v/>
      </c>
      <c r="N841" s="797" t="str">
        <f>IF(基本情報入力シート!Y880="","",基本情報入力シート!Y880)</f>
        <v/>
      </c>
      <c r="O841" s="931"/>
      <c r="P841" s="937"/>
      <c r="Q841" s="941"/>
      <c r="R841" s="948" t="str">
        <f>IFERROR(IF(OR('別紙様式3-2（４・５月）'!R843="",'別紙様式3-2（４・５月）'!Z843="ベア加算"),"",P841*VLOOKUP(N841,'【参考】数式用'!$AD$2:$AH$27,MATCH(O841,'【参考】数式用'!$K$4:$N$4,0)+1,0)),"")</f>
        <v/>
      </c>
      <c r="S841" s="951"/>
      <c r="T841" s="955"/>
      <c r="U841" s="960"/>
      <c r="V841" s="965" t="str">
        <f>IFERROR(IF(AND('別紙様式3-2（４・５月）'!O843="",O841&lt;&gt;""),P841,P841*VLOOKUP(AF841,'【参考】数式用4'!$DC$3:$DZ$106,MATCH(N841,'【参考】数式用4'!$DC$2:$DZ$2,0))),"")</f>
        <v/>
      </c>
      <c r="W841" s="972"/>
      <c r="X841" s="937"/>
      <c r="Y841" s="948" t="str">
        <f>IFERROR(IF(OR('別紙様式3-2（４・５月）'!R843="",'別紙様式3-2（４・５月）'!Z843="ベア加算"),"",X841*VLOOKUP(N841,'【参考】数式用'!$AD$2:$AH$27,MATCH(W841,'【参考】数式用'!$K$4:$N$4,0)+1,0)),"")</f>
        <v/>
      </c>
      <c r="Z841" s="948"/>
      <c r="AA841" s="951"/>
      <c r="AB841" s="955"/>
      <c r="AC841" s="996" t="str">
        <f>IFERROR(IF(AND('別紙様式3-2（４・５月）'!O843="",W841&lt;&gt;"",W841&lt;&gt;"―"),X841,X841*VLOOKUP(AG841,'【参考】数式用4'!$DC$3:$DZ$106,MATCH(N841,'【参考】数式用4'!$DC$2:$DZ$2,0))),"")</f>
        <v/>
      </c>
      <c r="AD841" s="998" t="str">
        <f t="shared" si="24"/>
        <v/>
      </c>
      <c r="AE841" s="884" t="str">
        <f t="shared" si="25"/>
        <v/>
      </c>
      <c r="AF841" s="999" t="str">
        <f>IF(O841="","",'別紙様式3-2（４・５月）'!O843&amp;'別紙様式3-2（４・５月）'!P843&amp;'別紙様式3-2（４・５月）'!Q843&amp;"から"&amp;O841)</f>
        <v/>
      </c>
      <c r="AG841" s="999" t="str">
        <f>IF(OR(W841="",W841="―"),"",'別紙様式3-2（４・５月）'!O843&amp;'別紙様式3-2（４・５月）'!P843&amp;'別紙様式3-2（４・５月）'!Q843&amp;"から"&amp;W841)</f>
        <v/>
      </c>
    </row>
    <row r="842" spans="1:33" ht="24.9" customHeight="1">
      <c r="A842" s="894">
        <v>829</v>
      </c>
      <c r="B842" s="742" t="str">
        <f>IF(基本情報入力シート!C881="","",基本情報入力シート!C881)</f>
        <v/>
      </c>
      <c r="C842" s="750"/>
      <c r="D842" s="750"/>
      <c r="E842" s="750"/>
      <c r="F842" s="750"/>
      <c r="G842" s="750"/>
      <c r="H842" s="750"/>
      <c r="I842" s="761"/>
      <c r="J842" s="768" t="str">
        <f>IF(基本情報入力シート!M881="","",基本情報入力シート!M881)</f>
        <v/>
      </c>
      <c r="K842" s="768" t="str">
        <f>IF(基本情報入力シート!R881="","",基本情報入力シート!R881)</f>
        <v/>
      </c>
      <c r="L842" s="768" t="str">
        <f>IF(基本情報入力シート!W881="","",基本情報入力シート!W881)</f>
        <v/>
      </c>
      <c r="M842" s="785" t="str">
        <f>IF(基本情報入力シート!X881="","",基本情報入力シート!X881)</f>
        <v/>
      </c>
      <c r="N842" s="797" t="str">
        <f>IF(基本情報入力シート!Y881="","",基本情報入力シート!Y881)</f>
        <v/>
      </c>
      <c r="O842" s="931"/>
      <c r="P842" s="937"/>
      <c r="Q842" s="941"/>
      <c r="R842" s="948" t="str">
        <f>IFERROR(IF(OR('別紙様式3-2（４・５月）'!R844="",'別紙様式3-2（４・５月）'!Z844="ベア加算"),"",P842*VLOOKUP(N842,'【参考】数式用'!$AD$2:$AH$27,MATCH(O842,'【参考】数式用'!$K$4:$N$4,0)+1,0)),"")</f>
        <v/>
      </c>
      <c r="S842" s="951"/>
      <c r="T842" s="955"/>
      <c r="U842" s="960"/>
      <c r="V842" s="965" t="str">
        <f>IFERROR(IF(AND('別紙様式3-2（４・５月）'!O844="",O842&lt;&gt;""),P842,P842*VLOOKUP(AF842,'【参考】数式用4'!$DC$3:$DZ$106,MATCH(N842,'【参考】数式用4'!$DC$2:$DZ$2,0))),"")</f>
        <v/>
      </c>
      <c r="W842" s="972"/>
      <c r="X842" s="937"/>
      <c r="Y842" s="948" t="str">
        <f>IFERROR(IF(OR('別紙様式3-2（４・５月）'!R844="",'別紙様式3-2（４・５月）'!Z844="ベア加算"),"",X842*VLOOKUP(N842,'【参考】数式用'!$AD$2:$AH$27,MATCH(W842,'【参考】数式用'!$K$4:$N$4,0)+1,0)),"")</f>
        <v/>
      </c>
      <c r="Z842" s="948"/>
      <c r="AA842" s="951"/>
      <c r="AB842" s="955"/>
      <c r="AC842" s="996" t="str">
        <f>IFERROR(IF(AND('別紙様式3-2（４・５月）'!O844="",W842&lt;&gt;"",W842&lt;&gt;"―"),X842,X842*VLOOKUP(AG842,'【参考】数式用4'!$DC$3:$DZ$106,MATCH(N842,'【参考】数式用4'!$DC$2:$DZ$2,0))),"")</f>
        <v/>
      </c>
      <c r="AD842" s="998" t="str">
        <f t="shared" si="24"/>
        <v/>
      </c>
      <c r="AE842" s="884" t="str">
        <f t="shared" si="25"/>
        <v/>
      </c>
      <c r="AF842" s="999" t="str">
        <f>IF(O842="","",'別紙様式3-2（４・５月）'!O844&amp;'別紙様式3-2（４・５月）'!P844&amp;'別紙様式3-2（４・５月）'!Q844&amp;"から"&amp;O842)</f>
        <v/>
      </c>
      <c r="AG842" s="999" t="str">
        <f>IF(OR(W842="",W842="―"),"",'別紙様式3-2（４・５月）'!O844&amp;'別紙様式3-2（４・５月）'!P844&amp;'別紙様式3-2（４・５月）'!Q844&amp;"から"&amp;W842)</f>
        <v/>
      </c>
    </row>
    <row r="843" spans="1:33" ht="24.9" customHeight="1">
      <c r="A843" s="894">
        <v>830</v>
      </c>
      <c r="B843" s="742" t="str">
        <f>IF(基本情報入力シート!C882="","",基本情報入力シート!C882)</f>
        <v/>
      </c>
      <c r="C843" s="750"/>
      <c r="D843" s="750"/>
      <c r="E843" s="750"/>
      <c r="F843" s="750"/>
      <c r="G843" s="750"/>
      <c r="H843" s="750"/>
      <c r="I843" s="761"/>
      <c r="J843" s="768" t="str">
        <f>IF(基本情報入力シート!M882="","",基本情報入力シート!M882)</f>
        <v/>
      </c>
      <c r="K843" s="768" t="str">
        <f>IF(基本情報入力シート!R882="","",基本情報入力シート!R882)</f>
        <v/>
      </c>
      <c r="L843" s="768" t="str">
        <f>IF(基本情報入力シート!W882="","",基本情報入力シート!W882)</f>
        <v/>
      </c>
      <c r="M843" s="785" t="str">
        <f>IF(基本情報入力シート!X882="","",基本情報入力シート!X882)</f>
        <v/>
      </c>
      <c r="N843" s="797" t="str">
        <f>IF(基本情報入力シート!Y882="","",基本情報入力シート!Y882)</f>
        <v/>
      </c>
      <c r="O843" s="931"/>
      <c r="P843" s="937"/>
      <c r="Q843" s="941"/>
      <c r="R843" s="948" t="str">
        <f>IFERROR(IF(OR('別紙様式3-2（４・５月）'!R845="",'別紙様式3-2（４・５月）'!Z845="ベア加算"),"",P843*VLOOKUP(N843,'【参考】数式用'!$AD$2:$AH$27,MATCH(O843,'【参考】数式用'!$K$4:$N$4,0)+1,0)),"")</f>
        <v/>
      </c>
      <c r="S843" s="951"/>
      <c r="T843" s="955"/>
      <c r="U843" s="960"/>
      <c r="V843" s="965" t="str">
        <f>IFERROR(IF(AND('別紙様式3-2（４・５月）'!O845="",O843&lt;&gt;""),P843,P843*VLOOKUP(AF843,'【参考】数式用4'!$DC$3:$DZ$106,MATCH(N843,'【参考】数式用4'!$DC$2:$DZ$2,0))),"")</f>
        <v/>
      </c>
      <c r="W843" s="972"/>
      <c r="X843" s="937"/>
      <c r="Y843" s="948" t="str">
        <f>IFERROR(IF(OR('別紙様式3-2（４・５月）'!R845="",'別紙様式3-2（４・５月）'!Z845="ベア加算"),"",X843*VLOOKUP(N843,'【参考】数式用'!$AD$2:$AH$27,MATCH(W843,'【参考】数式用'!$K$4:$N$4,0)+1,0)),"")</f>
        <v/>
      </c>
      <c r="Z843" s="948"/>
      <c r="AA843" s="951"/>
      <c r="AB843" s="955"/>
      <c r="AC843" s="996" t="str">
        <f>IFERROR(IF(AND('別紙様式3-2（４・５月）'!O845="",W843&lt;&gt;"",W843&lt;&gt;"―"),X843,X843*VLOOKUP(AG843,'【参考】数式用4'!$DC$3:$DZ$106,MATCH(N843,'【参考】数式用4'!$DC$2:$DZ$2,0))),"")</f>
        <v/>
      </c>
      <c r="AD843" s="998" t="str">
        <f t="shared" si="24"/>
        <v/>
      </c>
      <c r="AE843" s="884" t="str">
        <f t="shared" si="25"/>
        <v/>
      </c>
      <c r="AF843" s="999" t="str">
        <f>IF(O843="","",'別紙様式3-2（４・５月）'!O845&amp;'別紙様式3-2（４・５月）'!P845&amp;'別紙様式3-2（４・５月）'!Q845&amp;"から"&amp;O843)</f>
        <v/>
      </c>
      <c r="AG843" s="999" t="str">
        <f>IF(OR(W843="",W843="―"),"",'別紙様式3-2（４・５月）'!O845&amp;'別紙様式3-2（４・５月）'!P845&amp;'別紙様式3-2（４・５月）'!Q845&amp;"から"&amp;W843)</f>
        <v/>
      </c>
    </row>
    <row r="844" spans="1:33" ht="24.9" customHeight="1">
      <c r="A844" s="894">
        <v>831</v>
      </c>
      <c r="B844" s="742" t="str">
        <f>IF(基本情報入力シート!C883="","",基本情報入力シート!C883)</f>
        <v/>
      </c>
      <c r="C844" s="750"/>
      <c r="D844" s="750"/>
      <c r="E844" s="750"/>
      <c r="F844" s="750"/>
      <c r="G844" s="750"/>
      <c r="H844" s="750"/>
      <c r="I844" s="761"/>
      <c r="J844" s="768" t="str">
        <f>IF(基本情報入力シート!M883="","",基本情報入力シート!M883)</f>
        <v/>
      </c>
      <c r="K844" s="768" t="str">
        <f>IF(基本情報入力シート!R883="","",基本情報入力シート!R883)</f>
        <v/>
      </c>
      <c r="L844" s="768" t="str">
        <f>IF(基本情報入力シート!W883="","",基本情報入力シート!W883)</f>
        <v/>
      </c>
      <c r="M844" s="785" t="str">
        <f>IF(基本情報入力シート!X883="","",基本情報入力シート!X883)</f>
        <v/>
      </c>
      <c r="N844" s="797" t="str">
        <f>IF(基本情報入力シート!Y883="","",基本情報入力シート!Y883)</f>
        <v/>
      </c>
      <c r="O844" s="931"/>
      <c r="P844" s="937"/>
      <c r="Q844" s="941"/>
      <c r="R844" s="948" t="str">
        <f>IFERROR(IF(OR('別紙様式3-2（４・５月）'!R846="",'別紙様式3-2（４・５月）'!Z846="ベア加算"),"",P844*VLOOKUP(N844,'【参考】数式用'!$AD$2:$AH$27,MATCH(O844,'【参考】数式用'!$K$4:$N$4,0)+1,0)),"")</f>
        <v/>
      </c>
      <c r="S844" s="951"/>
      <c r="T844" s="955"/>
      <c r="U844" s="960"/>
      <c r="V844" s="965" t="str">
        <f>IFERROR(IF(AND('別紙様式3-2（４・５月）'!O846="",O844&lt;&gt;""),P844,P844*VLOOKUP(AF844,'【参考】数式用4'!$DC$3:$DZ$106,MATCH(N844,'【参考】数式用4'!$DC$2:$DZ$2,0))),"")</f>
        <v/>
      </c>
      <c r="W844" s="972"/>
      <c r="X844" s="937"/>
      <c r="Y844" s="948" t="str">
        <f>IFERROR(IF(OR('別紙様式3-2（４・５月）'!R846="",'別紙様式3-2（４・５月）'!Z846="ベア加算"),"",X844*VLOOKUP(N844,'【参考】数式用'!$AD$2:$AH$27,MATCH(W844,'【参考】数式用'!$K$4:$N$4,0)+1,0)),"")</f>
        <v/>
      </c>
      <c r="Z844" s="948"/>
      <c r="AA844" s="951"/>
      <c r="AB844" s="955"/>
      <c r="AC844" s="996" t="str">
        <f>IFERROR(IF(AND('別紙様式3-2（４・５月）'!O846="",W844&lt;&gt;"",W844&lt;&gt;"―"),X844,X844*VLOOKUP(AG844,'【参考】数式用4'!$DC$3:$DZ$106,MATCH(N844,'【参考】数式用4'!$DC$2:$DZ$2,0))),"")</f>
        <v/>
      </c>
      <c r="AD844" s="998" t="str">
        <f t="shared" si="24"/>
        <v/>
      </c>
      <c r="AE844" s="884" t="str">
        <f t="shared" si="25"/>
        <v/>
      </c>
      <c r="AF844" s="999" t="str">
        <f>IF(O844="","",'別紙様式3-2（４・５月）'!O846&amp;'別紙様式3-2（４・５月）'!P846&amp;'別紙様式3-2（４・５月）'!Q846&amp;"から"&amp;O844)</f>
        <v/>
      </c>
      <c r="AG844" s="999" t="str">
        <f>IF(OR(W844="",W844="―"),"",'別紙様式3-2（４・５月）'!O846&amp;'別紙様式3-2（４・５月）'!P846&amp;'別紙様式3-2（４・５月）'!Q846&amp;"から"&amp;W844)</f>
        <v/>
      </c>
    </row>
    <row r="845" spans="1:33" ht="24.9" customHeight="1">
      <c r="A845" s="894">
        <v>832</v>
      </c>
      <c r="B845" s="742" t="str">
        <f>IF(基本情報入力シート!C884="","",基本情報入力シート!C884)</f>
        <v/>
      </c>
      <c r="C845" s="750"/>
      <c r="D845" s="750"/>
      <c r="E845" s="750"/>
      <c r="F845" s="750"/>
      <c r="G845" s="750"/>
      <c r="H845" s="750"/>
      <c r="I845" s="761"/>
      <c r="J845" s="768" t="str">
        <f>IF(基本情報入力シート!M884="","",基本情報入力シート!M884)</f>
        <v/>
      </c>
      <c r="K845" s="768" t="str">
        <f>IF(基本情報入力シート!R884="","",基本情報入力シート!R884)</f>
        <v/>
      </c>
      <c r="L845" s="768" t="str">
        <f>IF(基本情報入力シート!W884="","",基本情報入力シート!W884)</f>
        <v/>
      </c>
      <c r="M845" s="785" t="str">
        <f>IF(基本情報入力シート!X884="","",基本情報入力シート!X884)</f>
        <v/>
      </c>
      <c r="N845" s="797" t="str">
        <f>IF(基本情報入力シート!Y884="","",基本情報入力シート!Y884)</f>
        <v/>
      </c>
      <c r="O845" s="931"/>
      <c r="P845" s="937"/>
      <c r="Q845" s="941"/>
      <c r="R845" s="948" t="str">
        <f>IFERROR(IF(OR('別紙様式3-2（４・５月）'!R847="",'別紙様式3-2（４・５月）'!Z847="ベア加算"),"",P845*VLOOKUP(N845,'【参考】数式用'!$AD$2:$AH$27,MATCH(O845,'【参考】数式用'!$K$4:$N$4,0)+1,0)),"")</f>
        <v/>
      </c>
      <c r="S845" s="951"/>
      <c r="T845" s="955"/>
      <c r="U845" s="960"/>
      <c r="V845" s="965" t="str">
        <f>IFERROR(IF(AND('別紙様式3-2（４・５月）'!O847="",O845&lt;&gt;""),P845,P845*VLOOKUP(AF845,'【参考】数式用4'!$DC$3:$DZ$106,MATCH(N845,'【参考】数式用4'!$DC$2:$DZ$2,0))),"")</f>
        <v/>
      </c>
      <c r="W845" s="972"/>
      <c r="X845" s="937"/>
      <c r="Y845" s="948" t="str">
        <f>IFERROR(IF(OR('別紙様式3-2（４・５月）'!R847="",'別紙様式3-2（４・５月）'!Z847="ベア加算"),"",X845*VLOOKUP(N845,'【参考】数式用'!$AD$2:$AH$27,MATCH(W845,'【参考】数式用'!$K$4:$N$4,0)+1,0)),"")</f>
        <v/>
      </c>
      <c r="Z845" s="948"/>
      <c r="AA845" s="951"/>
      <c r="AB845" s="955"/>
      <c r="AC845" s="996" t="str">
        <f>IFERROR(IF(AND('別紙様式3-2（４・５月）'!O847="",W845&lt;&gt;"",W845&lt;&gt;"―"),X845,X845*VLOOKUP(AG845,'【参考】数式用4'!$DC$3:$DZ$106,MATCH(N845,'【参考】数式用4'!$DC$2:$DZ$2,0))),"")</f>
        <v/>
      </c>
      <c r="AD845" s="998" t="str">
        <f t="shared" si="24"/>
        <v/>
      </c>
      <c r="AE845" s="884" t="str">
        <f t="shared" si="25"/>
        <v/>
      </c>
      <c r="AF845" s="999" t="str">
        <f>IF(O845="","",'別紙様式3-2（４・５月）'!O847&amp;'別紙様式3-2（４・５月）'!P847&amp;'別紙様式3-2（４・５月）'!Q847&amp;"から"&amp;O845)</f>
        <v/>
      </c>
      <c r="AG845" s="999" t="str">
        <f>IF(OR(W845="",W845="―"),"",'別紙様式3-2（４・５月）'!O847&amp;'別紙様式3-2（４・５月）'!P847&amp;'別紙様式3-2（４・５月）'!Q847&amp;"から"&amp;W845)</f>
        <v/>
      </c>
    </row>
    <row r="846" spans="1:33" ht="24.9" customHeight="1">
      <c r="A846" s="894">
        <v>833</v>
      </c>
      <c r="B846" s="742" t="str">
        <f>IF(基本情報入力シート!C885="","",基本情報入力シート!C885)</f>
        <v/>
      </c>
      <c r="C846" s="750"/>
      <c r="D846" s="750"/>
      <c r="E846" s="750"/>
      <c r="F846" s="750"/>
      <c r="G846" s="750"/>
      <c r="H846" s="750"/>
      <c r="I846" s="761"/>
      <c r="J846" s="768" t="str">
        <f>IF(基本情報入力シート!M885="","",基本情報入力シート!M885)</f>
        <v/>
      </c>
      <c r="K846" s="768" t="str">
        <f>IF(基本情報入力シート!R885="","",基本情報入力シート!R885)</f>
        <v/>
      </c>
      <c r="L846" s="768" t="str">
        <f>IF(基本情報入力シート!W885="","",基本情報入力シート!W885)</f>
        <v/>
      </c>
      <c r="M846" s="785" t="str">
        <f>IF(基本情報入力シート!X885="","",基本情報入力シート!X885)</f>
        <v/>
      </c>
      <c r="N846" s="797" t="str">
        <f>IF(基本情報入力シート!Y885="","",基本情報入力シート!Y885)</f>
        <v/>
      </c>
      <c r="O846" s="931"/>
      <c r="P846" s="937"/>
      <c r="Q846" s="941"/>
      <c r="R846" s="948" t="str">
        <f>IFERROR(IF(OR('別紙様式3-2（４・５月）'!R848="",'別紙様式3-2（４・５月）'!Z848="ベア加算"),"",P846*VLOOKUP(N846,'【参考】数式用'!$AD$2:$AH$27,MATCH(O846,'【参考】数式用'!$K$4:$N$4,0)+1,0)),"")</f>
        <v/>
      </c>
      <c r="S846" s="951"/>
      <c r="T846" s="955"/>
      <c r="U846" s="960"/>
      <c r="V846" s="965" t="str">
        <f>IFERROR(IF(AND('別紙様式3-2（４・５月）'!O848="",O846&lt;&gt;""),P846,P846*VLOOKUP(AF846,'【参考】数式用4'!$DC$3:$DZ$106,MATCH(N846,'【参考】数式用4'!$DC$2:$DZ$2,0))),"")</f>
        <v/>
      </c>
      <c r="W846" s="972"/>
      <c r="X846" s="937"/>
      <c r="Y846" s="948" t="str">
        <f>IFERROR(IF(OR('別紙様式3-2（４・５月）'!R848="",'別紙様式3-2（４・５月）'!Z848="ベア加算"),"",X846*VLOOKUP(N846,'【参考】数式用'!$AD$2:$AH$27,MATCH(W846,'【参考】数式用'!$K$4:$N$4,0)+1,0)),"")</f>
        <v/>
      </c>
      <c r="Z846" s="948"/>
      <c r="AA846" s="951"/>
      <c r="AB846" s="955"/>
      <c r="AC846" s="996" t="str">
        <f>IFERROR(IF(AND('別紙様式3-2（４・５月）'!O848="",W846&lt;&gt;"",W846&lt;&gt;"―"),X846,X846*VLOOKUP(AG846,'【参考】数式用4'!$DC$3:$DZ$106,MATCH(N846,'【参考】数式用4'!$DC$2:$DZ$2,0))),"")</f>
        <v/>
      </c>
      <c r="AD846" s="998" t="str">
        <f t="shared" ref="AD846:AD909" si="26">IF(OR(O846="新加算Ⅰ",O846="新加算Ⅱ",O846="新加算Ⅴ（１）",O846="新加算Ⅴ（２）",O846="新加算Ⅴ（３）",O846="新加算Ⅴ（４）",O846="新加算Ⅴ（５）",O846="新加算Ⅴ（６）",O846="新加算Ⅴ（７）",O846="新加算Ⅴ（９）",O846="新加算Ⅴ（10）",O846="新加算Ⅴ（12）"),IF(AND(N846&lt;&gt;"訪問型サービス（総合事業）",N846&lt;&gt;"通所型サービス（総合事業）",N846&lt;&gt;"（介護予防）短期入所生活介護",N846&lt;&gt;"（介護予防）短期入所療養介護（老健）",N846&lt;&gt;"（介護予防）短期入所療養介護 （病院等（老健以外）)",N846&lt;&gt;"（介護予防）短期入所療養介護（医療院）"),1,""),"")</f>
        <v/>
      </c>
      <c r="AE846" s="884" t="str">
        <f t="shared" ref="AE846:AE909" si="27">IF(OR(W846="新加算Ⅰ",W846="新加算Ⅱ"),IF(AND(N846&lt;&gt;"訪問型サービス（総合事業）",N846&lt;&gt;"通所型サービス（総合事業）",N846&lt;&gt;"（介護予防）短期入所生活介護",N846&lt;&gt;"（介護予防）短期入所療養介護（老健）",N846&lt;&gt;"（介護予防）短期入所療養介護 （病院等（老健以外）)",N846&lt;&gt;"（介護予防）短期入所療養介護（医療院）"),1,""),"")</f>
        <v/>
      </c>
      <c r="AF846" s="999" t="str">
        <f>IF(O846="","",'別紙様式3-2（４・５月）'!O848&amp;'別紙様式3-2（４・５月）'!P848&amp;'別紙様式3-2（４・５月）'!Q848&amp;"から"&amp;O846)</f>
        <v/>
      </c>
      <c r="AG846" s="999" t="str">
        <f>IF(OR(W846="",W846="―"),"",'別紙様式3-2（４・５月）'!O848&amp;'別紙様式3-2（４・５月）'!P848&amp;'別紙様式3-2（４・５月）'!Q848&amp;"から"&amp;W846)</f>
        <v/>
      </c>
    </row>
    <row r="847" spans="1:33" ht="24.9" customHeight="1">
      <c r="A847" s="894">
        <v>834</v>
      </c>
      <c r="B847" s="742" t="str">
        <f>IF(基本情報入力シート!C886="","",基本情報入力シート!C886)</f>
        <v/>
      </c>
      <c r="C847" s="750"/>
      <c r="D847" s="750"/>
      <c r="E847" s="750"/>
      <c r="F847" s="750"/>
      <c r="G847" s="750"/>
      <c r="H847" s="750"/>
      <c r="I847" s="761"/>
      <c r="J847" s="768" t="str">
        <f>IF(基本情報入力シート!M886="","",基本情報入力シート!M886)</f>
        <v/>
      </c>
      <c r="K847" s="768" t="str">
        <f>IF(基本情報入力シート!R886="","",基本情報入力シート!R886)</f>
        <v/>
      </c>
      <c r="L847" s="768" t="str">
        <f>IF(基本情報入力シート!W886="","",基本情報入力シート!W886)</f>
        <v/>
      </c>
      <c r="M847" s="785" t="str">
        <f>IF(基本情報入力シート!X886="","",基本情報入力シート!X886)</f>
        <v/>
      </c>
      <c r="N847" s="797" t="str">
        <f>IF(基本情報入力シート!Y886="","",基本情報入力シート!Y886)</f>
        <v/>
      </c>
      <c r="O847" s="931"/>
      <c r="P847" s="937"/>
      <c r="Q847" s="941"/>
      <c r="R847" s="948" t="str">
        <f>IFERROR(IF(OR('別紙様式3-2（４・５月）'!R849="",'別紙様式3-2（４・５月）'!Z849="ベア加算"),"",P847*VLOOKUP(N847,'【参考】数式用'!$AD$2:$AH$27,MATCH(O847,'【参考】数式用'!$K$4:$N$4,0)+1,0)),"")</f>
        <v/>
      </c>
      <c r="S847" s="951"/>
      <c r="T847" s="955"/>
      <c r="U847" s="960"/>
      <c r="V847" s="965" t="str">
        <f>IFERROR(IF(AND('別紙様式3-2（４・５月）'!O849="",O847&lt;&gt;""),P847,P847*VLOOKUP(AF847,'【参考】数式用4'!$DC$3:$DZ$106,MATCH(N847,'【参考】数式用4'!$DC$2:$DZ$2,0))),"")</f>
        <v/>
      </c>
      <c r="W847" s="972"/>
      <c r="X847" s="937"/>
      <c r="Y847" s="948" t="str">
        <f>IFERROR(IF(OR('別紙様式3-2（４・５月）'!R849="",'別紙様式3-2（４・５月）'!Z849="ベア加算"),"",X847*VLOOKUP(N847,'【参考】数式用'!$AD$2:$AH$27,MATCH(W847,'【参考】数式用'!$K$4:$N$4,0)+1,0)),"")</f>
        <v/>
      </c>
      <c r="Z847" s="948"/>
      <c r="AA847" s="951"/>
      <c r="AB847" s="955"/>
      <c r="AC847" s="996" t="str">
        <f>IFERROR(IF(AND('別紙様式3-2（４・５月）'!O849="",W847&lt;&gt;"",W847&lt;&gt;"―"),X847,X847*VLOOKUP(AG847,'【参考】数式用4'!$DC$3:$DZ$106,MATCH(N847,'【参考】数式用4'!$DC$2:$DZ$2,0))),"")</f>
        <v/>
      </c>
      <c r="AD847" s="998" t="str">
        <f t="shared" si="26"/>
        <v/>
      </c>
      <c r="AE847" s="884" t="str">
        <f t="shared" si="27"/>
        <v/>
      </c>
      <c r="AF847" s="999" t="str">
        <f>IF(O847="","",'別紙様式3-2（４・５月）'!O849&amp;'別紙様式3-2（４・５月）'!P849&amp;'別紙様式3-2（４・５月）'!Q849&amp;"から"&amp;O847)</f>
        <v/>
      </c>
      <c r="AG847" s="999" t="str">
        <f>IF(OR(W847="",W847="―"),"",'別紙様式3-2（４・５月）'!O849&amp;'別紙様式3-2（４・５月）'!P849&amp;'別紙様式3-2（４・５月）'!Q849&amp;"から"&amp;W847)</f>
        <v/>
      </c>
    </row>
    <row r="848" spans="1:33" ht="24.9" customHeight="1">
      <c r="A848" s="894">
        <v>835</v>
      </c>
      <c r="B848" s="742" t="str">
        <f>IF(基本情報入力シート!C887="","",基本情報入力シート!C887)</f>
        <v/>
      </c>
      <c r="C848" s="750"/>
      <c r="D848" s="750"/>
      <c r="E848" s="750"/>
      <c r="F848" s="750"/>
      <c r="G848" s="750"/>
      <c r="H848" s="750"/>
      <c r="I848" s="761"/>
      <c r="J848" s="768" t="str">
        <f>IF(基本情報入力シート!M887="","",基本情報入力シート!M887)</f>
        <v/>
      </c>
      <c r="K848" s="768" t="str">
        <f>IF(基本情報入力シート!R887="","",基本情報入力シート!R887)</f>
        <v/>
      </c>
      <c r="L848" s="768" t="str">
        <f>IF(基本情報入力シート!W887="","",基本情報入力シート!W887)</f>
        <v/>
      </c>
      <c r="M848" s="785" t="str">
        <f>IF(基本情報入力シート!X887="","",基本情報入力シート!X887)</f>
        <v/>
      </c>
      <c r="N848" s="797" t="str">
        <f>IF(基本情報入力シート!Y887="","",基本情報入力シート!Y887)</f>
        <v/>
      </c>
      <c r="O848" s="931"/>
      <c r="P848" s="937"/>
      <c r="Q848" s="941"/>
      <c r="R848" s="948" t="str">
        <f>IFERROR(IF(OR('別紙様式3-2（４・５月）'!R850="",'別紙様式3-2（４・５月）'!Z850="ベア加算"),"",P848*VLOOKUP(N848,'【参考】数式用'!$AD$2:$AH$27,MATCH(O848,'【参考】数式用'!$K$4:$N$4,0)+1,0)),"")</f>
        <v/>
      </c>
      <c r="S848" s="951"/>
      <c r="T848" s="955"/>
      <c r="U848" s="960"/>
      <c r="V848" s="965" t="str">
        <f>IFERROR(IF(AND('別紙様式3-2（４・５月）'!O850="",O848&lt;&gt;""),P848,P848*VLOOKUP(AF848,'【参考】数式用4'!$DC$3:$DZ$106,MATCH(N848,'【参考】数式用4'!$DC$2:$DZ$2,0))),"")</f>
        <v/>
      </c>
      <c r="W848" s="972"/>
      <c r="X848" s="937"/>
      <c r="Y848" s="948" t="str">
        <f>IFERROR(IF(OR('別紙様式3-2（４・５月）'!R850="",'別紙様式3-2（４・５月）'!Z850="ベア加算"),"",X848*VLOOKUP(N848,'【参考】数式用'!$AD$2:$AH$27,MATCH(W848,'【参考】数式用'!$K$4:$N$4,0)+1,0)),"")</f>
        <v/>
      </c>
      <c r="Z848" s="948"/>
      <c r="AA848" s="951"/>
      <c r="AB848" s="955"/>
      <c r="AC848" s="996" t="str">
        <f>IFERROR(IF(AND('別紙様式3-2（４・５月）'!O850="",W848&lt;&gt;"",W848&lt;&gt;"―"),X848,X848*VLOOKUP(AG848,'【参考】数式用4'!$DC$3:$DZ$106,MATCH(N848,'【参考】数式用4'!$DC$2:$DZ$2,0))),"")</f>
        <v/>
      </c>
      <c r="AD848" s="998" t="str">
        <f t="shared" si="26"/>
        <v/>
      </c>
      <c r="AE848" s="884" t="str">
        <f t="shared" si="27"/>
        <v/>
      </c>
      <c r="AF848" s="999" t="str">
        <f>IF(O848="","",'別紙様式3-2（４・５月）'!O850&amp;'別紙様式3-2（４・５月）'!P850&amp;'別紙様式3-2（４・５月）'!Q850&amp;"から"&amp;O848)</f>
        <v/>
      </c>
      <c r="AG848" s="999" t="str">
        <f>IF(OR(W848="",W848="―"),"",'別紙様式3-2（４・５月）'!O850&amp;'別紙様式3-2（４・５月）'!P850&amp;'別紙様式3-2（４・５月）'!Q850&amp;"から"&amp;W848)</f>
        <v/>
      </c>
    </row>
    <row r="849" spans="1:33" ht="24.9" customHeight="1">
      <c r="A849" s="894">
        <v>836</v>
      </c>
      <c r="B849" s="742" t="str">
        <f>IF(基本情報入力シート!C888="","",基本情報入力シート!C888)</f>
        <v/>
      </c>
      <c r="C849" s="750"/>
      <c r="D849" s="750"/>
      <c r="E849" s="750"/>
      <c r="F849" s="750"/>
      <c r="G849" s="750"/>
      <c r="H849" s="750"/>
      <c r="I849" s="761"/>
      <c r="J849" s="768" t="str">
        <f>IF(基本情報入力シート!M888="","",基本情報入力シート!M888)</f>
        <v/>
      </c>
      <c r="K849" s="768" t="str">
        <f>IF(基本情報入力シート!R888="","",基本情報入力シート!R888)</f>
        <v/>
      </c>
      <c r="L849" s="768" t="str">
        <f>IF(基本情報入力シート!W888="","",基本情報入力シート!W888)</f>
        <v/>
      </c>
      <c r="M849" s="785" t="str">
        <f>IF(基本情報入力シート!X888="","",基本情報入力シート!X888)</f>
        <v/>
      </c>
      <c r="N849" s="797" t="str">
        <f>IF(基本情報入力シート!Y888="","",基本情報入力シート!Y888)</f>
        <v/>
      </c>
      <c r="O849" s="931"/>
      <c r="P849" s="937"/>
      <c r="Q849" s="941"/>
      <c r="R849" s="948" t="str">
        <f>IFERROR(IF(OR('別紙様式3-2（４・５月）'!R851="",'別紙様式3-2（４・５月）'!Z851="ベア加算"),"",P849*VLOOKUP(N849,'【参考】数式用'!$AD$2:$AH$27,MATCH(O849,'【参考】数式用'!$K$4:$N$4,0)+1,0)),"")</f>
        <v/>
      </c>
      <c r="S849" s="951"/>
      <c r="T849" s="955"/>
      <c r="U849" s="960"/>
      <c r="V849" s="965" t="str">
        <f>IFERROR(IF(AND('別紙様式3-2（４・５月）'!O851="",O849&lt;&gt;""),P849,P849*VLOOKUP(AF849,'【参考】数式用4'!$DC$3:$DZ$106,MATCH(N849,'【参考】数式用4'!$DC$2:$DZ$2,0))),"")</f>
        <v/>
      </c>
      <c r="W849" s="972"/>
      <c r="X849" s="937"/>
      <c r="Y849" s="948" t="str">
        <f>IFERROR(IF(OR('別紙様式3-2（４・５月）'!R851="",'別紙様式3-2（４・５月）'!Z851="ベア加算"),"",X849*VLOOKUP(N849,'【参考】数式用'!$AD$2:$AH$27,MATCH(W849,'【参考】数式用'!$K$4:$N$4,0)+1,0)),"")</f>
        <v/>
      </c>
      <c r="Z849" s="948"/>
      <c r="AA849" s="951"/>
      <c r="AB849" s="955"/>
      <c r="AC849" s="996" t="str">
        <f>IFERROR(IF(AND('別紙様式3-2（４・５月）'!O851="",W849&lt;&gt;"",W849&lt;&gt;"―"),X849,X849*VLOOKUP(AG849,'【参考】数式用4'!$DC$3:$DZ$106,MATCH(N849,'【参考】数式用4'!$DC$2:$DZ$2,0))),"")</f>
        <v/>
      </c>
      <c r="AD849" s="998" t="str">
        <f t="shared" si="26"/>
        <v/>
      </c>
      <c r="AE849" s="884" t="str">
        <f t="shared" si="27"/>
        <v/>
      </c>
      <c r="AF849" s="999" t="str">
        <f>IF(O849="","",'別紙様式3-2（４・５月）'!O851&amp;'別紙様式3-2（４・５月）'!P851&amp;'別紙様式3-2（４・５月）'!Q851&amp;"から"&amp;O849)</f>
        <v/>
      </c>
      <c r="AG849" s="999" t="str">
        <f>IF(OR(W849="",W849="―"),"",'別紙様式3-2（４・５月）'!O851&amp;'別紙様式3-2（４・５月）'!P851&amp;'別紙様式3-2（４・５月）'!Q851&amp;"から"&amp;W849)</f>
        <v/>
      </c>
    </row>
    <row r="850" spans="1:33" ht="24.9" customHeight="1">
      <c r="A850" s="894">
        <v>837</v>
      </c>
      <c r="B850" s="742" t="str">
        <f>IF(基本情報入力シート!C889="","",基本情報入力シート!C889)</f>
        <v/>
      </c>
      <c r="C850" s="750"/>
      <c r="D850" s="750"/>
      <c r="E850" s="750"/>
      <c r="F850" s="750"/>
      <c r="G850" s="750"/>
      <c r="H850" s="750"/>
      <c r="I850" s="761"/>
      <c r="J850" s="768" t="str">
        <f>IF(基本情報入力シート!M889="","",基本情報入力シート!M889)</f>
        <v/>
      </c>
      <c r="K850" s="768" t="str">
        <f>IF(基本情報入力シート!R889="","",基本情報入力シート!R889)</f>
        <v/>
      </c>
      <c r="L850" s="768" t="str">
        <f>IF(基本情報入力シート!W889="","",基本情報入力シート!W889)</f>
        <v/>
      </c>
      <c r="M850" s="785" t="str">
        <f>IF(基本情報入力シート!X889="","",基本情報入力シート!X889)</f>
        <v/>
      </c>
      <c r="N850" s="797" t="str">
        <f>IF(基本情報入力シート!Y889="","",基本情報入力シート!Y889)</f>
        <v/>
      </c>
      <c r="O850" s="931"/>
      <c r="P850" s="937"/>
      <c r="Q850" s="941"/>
      <c r="R850" s="948" t="str">
        <f>IFERROR(IF(OR('別紙様式3-2（４・５月）'!R852="",'別紙様式3-2（４・５月）'!Z852="ベア加算"),"",P850*VLOOKUP(N850,'【参考】数式用'!$AD$2:$AH$27,MATCH(O850,'【参考】数式用'!$K$4:$N$4,0)+1,0)),"")</f>
        <v/>
      </c>
      <c r="S850" s="951"/>
      <c r="T850" s="955"/>
      <c r="U850" s="960"/>
      <c r="V850" s="965" t="str">
        <f>IFERROR(IF(AND('別紙様式3-2（４・５月）'!O852="",O850&lt;&gt;""),P850,P850*VLOOKUP(AF850,'【参考】数式用4'!$DC$3:$DZ$106,MATCH(N850,'【参考】数式用4'!$DC$2:$DZ$2,0))),"")</f>
        <v/>
      </c>
      <c r="W850" s="972"/>
      <c r="X850" s="937"/>
      <c r="Y850" s="948" t="str">
        <f>IFERROR(IF(OR('別紙様式3-2（４・５月）'!R852="",'別紙様式3-2（４・５月）'!Z852="ベア加算"),"",X850*VLOOKUP(N850,'【参考】数式用'!$AD$2:$AH$27,MATCH(W850,'【参考】数式用'!$K$4:$N$4,0)+1,0)),"")</f>
        <v/>
      </c>
      <c r="Z850" s="948"/>
      <c r="AA850" s="951"/>
      <c r="AB850" s="955"/>
      <c r="AC850" s="996" t="str">
        <f>IFERROR(IF(AND('別紙様式3-2（４・５月）'!O852="",W850&lt;&gt;"",W850&lt;&gt;"―"),X850,X850*VLOOKUP(AG850,'【参考】数式用4'!$DC$3:$DZ$106,MATCH(N850,'【参考】数式用4'!$DC$2:$DZ$2,0))),"")</f>
        <v/>
      </c>
      <c r="AD850" s="998" t="str">
        <f t="shared" si="26"/>
        <v/>
      </c>
      <c r="AE850" s="884" t="str">
        <f t="shared" si="27"/>
        <v/>
      </c>
      <c r="AF850" s="999" t="str">
        <f>IF(O850="","",'別紙様式3-2（４・５月）'!O852&amp;'別紙様式3-2（４・５月）'!P852&amp;'別紙様式3-2（４・５月）'!Q852&amp;"から"&amp;O850)</f>
        <v/>
      </c>
      <c r="AG850" s="999" t="str">
        <f>IF(OR(W850="",W850="―"),"",'別紙様式3-2（４・５月）'!O852&amp;'別紙様式3-2（４・５月）'!P852&amp;'別紙様式3-2（４・５月）'!Q852&amp;"から"&amp;W850)</f>
        <v/>
      </c>
    </row>
    <row r="851" spans="1:33" ht="24.9" customHeight="1">
      <c r="A851" s="894">
        <v>838</v>
      </c>
      <c r="B851" s="742" t="str">
        <f>IF(基本情報入力シート!C890="","",基本情報入力シート!C890)</f>
        <v/>
      </c>
      <c r="C851" s="750"/>
      <c r="D851" s="750"/>
      <c r="E851" s="750"/>
      <c r="F851" s="750"/>
      <c r="G851" s="750"/>
      <c r="H851" s="750"/>
      <c r="I851" s="761"/>
      <c r="J851" s="768" t="str">
        <f>IF(基本情報入力シート!M890="","",基本情報入力シート!M890)</f>
        <v/>
      </c>
      <c r="K851" s="768" t="str">
        <f>IF(基本情報入力シート!R890="","",基本情報入力シート!R890)</f>
        <v/>
      </c>
      <c r="L851" s="768" t="str">
        <f>IF(基本情報入力シート!W890="","",基本情報入力シート!W890)</f>
        <v/>
      </c>
      <c r="M851" s="785" t="str">
        <f>IF(基本情報入力シート!X890="","",基本情報入力シート!X890)</f>
        <v/>
      </c>
      <c r="N851" s="797" t="str">
        <f>IF(基本情報入力シート!Y890="","",基本情報入力シート!Y890)</f>
        <v/>
      </c>
      <c r="O851" s="931"/>
      <c r="P851" s="937"/>
      <c r="Q851" s="941"/>
      <c r="R851" s="948" t="str">
        <f>IFERROR(IF(OR('別紙様式3-2（４・５月）'!R853="",'別紙様式3-2（４・５月）'!Z853="ベア加算"),"",P851*VLOOKUP(N851,'【参考】数式用'!$AD$2:$AH$27,MATCH(O851,'【参考】数式用'!$K$4:$N$4,0)+1,0)),"")</f>
        <v/>
      </c>
      <c r="S851" s="951"/>
      <c r="T851" s="955"/>
      <c r="U851" s="960"/>
      <c r="V851" s="965" t="str">
        <f>IFERROR(IF(AND('別紙様式3-2（４・５月）'!O853="",O851&lt;&gt;""),P851,P851*VLOOKUP(AF851,'【参考】数式用4'!$DC$3:$DZ$106,MATCH(N851,'【参考】数式用4'!$DC$2:$DZ$2,0))),"")</f>
        <v/>
      </c>
      <c r="W851" s="972"/>
      <c r="X851" s="937"/>
      <c r="Y851" s="948" t="str">
        <f>IFERROR(IF(OR('別紙様式3-2（４・５月）'!R853="",'別紙様式3-2（４・５月）'!Z853="ベア加算"),"",X851*VLOOKUP(N851,'【参考】数式用'!$AD$2:$AH$27,MATCH(W851,'【参考】数式用'!$K$4:$N$4,0)+1,0)),"")</f>
        <v/>
      </c>
      <c r="Z851" s="948"/>
      <c r="AA851" s="951"/>
      <c r="AB851" s="955"/>
      <c r="AC851" s="996" t="str">
        <f>IFERROR(IF(AND('別紙様式3-2（４・５月）'!O853="",W851&lt;&gt;"",W851&lt;&gt;"―"),X851,X851*VLOOKUP(AG851,'【参考】数式用4'!$DC$3:$DZ$106,MATCH(N851,'【参考】数式用4'!$DC$2:$DZ$2,0))),"")</f>
        <v/>
      </c>
      <c r="AD851" s="998" t="str">
        <f t="shared" si="26"/>
        <v/>
      </c>
      <c r="AE851" s="884" t="str">
        <f t="shared" si="27"/>
        <v/>
      </c>
      <c r="AF851" s="999" t="str">
        <f>IF(O851="","",'別紙様式3-2（４・５月）'!O853&amp;'別紙様式3-2（４・５月）'!P853&amp;'別紙様式3-2（４・５月）'!Q853&amp;"から"&amp;O851)</f>
        <v/>
      </c>
      <c r="AG851" s="999" t="str">
        <f>IF(OR(W851="",W851="―"),"",'別紙様式3-2（４・５月）'!O853&amp;'別紙様式3-2（４・５月）'!P853&amp;'別紙様式3-2（４・５月）'!Q853&amp;"から"&amp;W851)</f>
        <v/>
      </c>
    </row>
    <row r="852" spans="1:33" ht="24.9" customHeight="1">
      <c r="A852" s="894">
        <v>839</v>
      </c>
      <c r="B852" s="742" t="str">
        <f>IF(基本情報入力シート!C891="","",基本情報入力シート!C891)</f>
        <v/>
      </c>
      <c r="C852" s="750"/>
      <c r="D852" s="750"/>
      <c r="E852" s="750"/>
      <c r="F852" s="750"/>
      <c r="G852" s="750"/>
      <c r="H852" s="750"/>
      <c r="I852" s="761"/>
      <c r="J852" s="768" t="str">
        <f>IF(基本情報入力シート!M891="","",基本情報入力シート!M891)</f>
        <v/>
      </c>
      <c r="K852" s="768" t="str">
        <f>IF(基本情報入力シート!R891="","",基本情報入力シート!R891)</f>
        <v/>
      </c>
      <c r="L852" s="768" t="str">
        <f>IF(基本情報入力シート!W891="","",基本情報入力シート!W891)</f>
        <v/>
      </c>
      <c r="M852" s="785" t="str">
        <f>IF(基本情報入力シート!X891="","",基本情報入力シート!X891)</f>
        <v/>
      </c>
      <c r="N852" s="797" t="str">
        <f>IF(基本情報入力シート!Y891="","",基本情報入力シート!Y891)</f>
        <v/>
      </c>
      <c r="O852" s="931"/>
      <c r="P852" s="937"/>
      <c r="Q852" s="941"/>
      <c r="R852" s="948" t="str">
        <f>IFERROR(IF(OR('別紙様式3-2（４・５月）'!R854="",'別紙様式3-2（４・５月）'!Z854="ベア加算"),"",P852*VLOOKUP(N852,'【参考】数式用'!$AD$2:$AH$27,MATCH(O852,'【参考】数式用'!$K$4:$N$4,0)+1,0)),"")</f>
        <v/>
      </c>
      <c r="S852" s="951"/>
      <c r="T852" s="955"/>
      <c r="U852" s="960"/>
      <c r="V852" s="965" t="str">
        <f>IFERROR(IF(AND('別紙様式3-2（４・５月）'!O854="",O852&lt;&gt;""),P852,P852*VLOOKUP(AF852,'【参考】数式用4'!$DC$3:$DZ$106,MATCH(N852,'【参考】数式用4'!$DC$2:$DZ$2,0))),"")</f>
        <v/>
      </c>
      <c r="W852" s="972"/>
      <c r="X852" s="937"/>
      <c r="Y852" s="948" t="str">
        <f>IFERROR(IF(OR('別紙様式3-2（４・５月）'!R854="",'別紙様式3-2（４・５月）'!Z854="ベア加算"),"",X852*VLOOKUP(N852,'【参考】数式用'!$AD$2:$AH$27,MATCH(W852,'【参考】数式用'!$K$4:$N$4,0)+1,0)),"")</f>
        <v/>
      </c>
      <c r="Z852" s="948"/>
      <c r="AA852" s="951"/>
      <c r="AB852" s="955"/>
      <c r="AC852" s="996" t="str">
        <f>IFERROR(IF(AND('別紙様式3-2（４・５月）'!O854="",W852&lt;&gt;"",W852&lt;&gt;"―"),X852,X852*VLOOKUP(AG852,'【参考】数式用4'!$DC$3:$DZ$106,MATCH(N852,'【参考】数式用4'!$DC$2:$DZ$2,0))),"")</f>
        <v/>
      </c>
      <c r="AD852" s="998" t="str">
        <f t="shared" si="26"/>
        <v/>
      </c>
      <c r="AE852" s="884" t="str">
        <f t="shared" si="27"/>
        <v/>
      </c>
      <c r="AF852" s="999" t="str">
        <f>IF(O852="","",'別紙様式3-2（４・５月）'!O854&amp;'別紙様式3-2（４・５月）'!P854&amp;'別紙様式3-2（４・５月）'!Q854&amp;"から"&amp;O852)</f>
        <v/>
      </c>
      <c r="AG852" s="999" t="str">
        <f>IF(OR(W852="",W852="―"),"",'別紙様式3-2（４・５月）'!O854&amp;'別紙様式3-2（４・５月）'!P854&amp;'別紙様式3-2（４・５月）'!Q854&amp;"から"&amp;W852)</f>
        <v/>
      </c>
    </row>
    <row r="853" spans="1:33" ht="24.9" customHeight="1">
      <c r="A853" s="894">
        <v>840</v>
      </c>
      <c r="B853" s="742" t="str">
        <f>IF(基本情報入力シート!C892="","",基本情報入力シート!C892)</f>
        <v/>
      </c>
      <c r="C853" s="750"/>
      <c r="D853" s="750"/>
      <c r="E853" s="750"/>
      <c r="F853" s="750"/>
      <c r="G853" s="750"/>
      <c r="H853" s="750"/>
      <c r="I853" s="761"/>
      <c r="J853" s="768" t="str">
        <f>IF(基本情報入力シート!M892="","",基本情報入力シート!M892)</f>
        <v/>
      </c>
      <c r="K853" s="768" t="str">
        <f>IF(基本情報入力シート!R892="","",基本情報入力シート!R892)</f>
        <v/>
      </c>
      <c r="L853" s="768" t="str">
        <f>IF(基本情報入力シート!W892="","",基本情報入力シート!W892)</f>
        <v/>
      </c>
      <c r="M853" s="785" t="str">
        <f>IF(基本情報入力シート!X892="","",基本情報入力シート!X892)</f>
        <v/>
      </c>
      <c r="N853" s="797" t="str">
        <f>IF(基本情報入力シート!Y892="","",基本情報入力シート!Y892)</f>
        <v/>
      </c>
      <c r="O853" s="931"/>
      <c r="P853" s="937"/>
      <c r="Q853" s="941"/>
      <c r="R853" s="948" t="str">
        <f>IFERROR(IF(OR('別紙様式3-2（４・５月）'!R855="",'別紙様式3-2（４・５月）'!Z855="ベア加算"),"",P853*VLOOKUP(N853,'【参考】数式用'!$AD$2:$AH$27,MATCH(O853,'【参考】数式用'!$K$4:$N$4,0)+1,0)),"")</f>
        <v/>
      </c>
      <c r="S853" s="951"/>
      <c r="T853" s="955"/>
      <c r="U853" s="960"/>
      <c r="V853" s="965" t="str">
        <f>IFERROR(IF(AND('別紙様式3-2（４・５月）'!O855="",O853&lt;&gt;""),P853,P853*VLOOKUP(AF853,'【参考】数式用4'!$DC$3:$DZ$106,MATCH(N853,'【参考】数式用4'!$DC$2:$DZ$2,0))),"")</f>
        <v/>
      </c>
      <c r="W853" s="972"/>
      <c r="X853" s="937"/>
      <c r="Y853" s="948" t="str">
        <f>IFERROR(IF(OR('別紙様式3-2（４・５月）'!R855="",'別紙様式3-2（４・５月）'!Z855="ベア加算"),"",X853*VLOOKUP(N853,'【参考】数式用'!$AD$2:$AH$27,MATCH(W853,'【参考】数式用'!$K$4:$N$4,0)+1,0)),"")</f>
        <v/>
      </c>
      <c r="Z853" s="948"/>
      <c r="AA853" s="951"/>
      <c r="AB853" s="955"/>
      <c r="AC853" s="996" t="str">
        <f>IFERROR(IF(AND('別紙様式3-2（４・５月）'!O855="",W853&lt;&gt;"",W853&lt;&gt;"―"),X853,X853*VLOOKUP(AG853,'【参考】数式用4'!$DC$3:$DZ$106,MATCH(N853,'【参考】数式用4'!$DC$2:$DZ$2,0))),"")</f>
        <v/>
      </c>
      <c r="AD853" s="998" t="str">
        <f t="shared" si="26"/>
        <v/>
      </c>
      <c r="AE853" s="884" t="str">
        <f t="shared" si="27"/>
        <v/>
      </c>
      <c r="AF853" s="999" t="str">
        <f>IF(O853="","",'別紙様式3-2（４・５月）'!O855&amp;'別紙様式3-2（４・５月）'!P855&amp;'別紙様式3-2（４・５月）'!Q855&amp;"から"&amp;O853)</f>
        <v/>
      </c>
      <c r="AG853" s="999" t="str">
        <f>IF(OR(W853="",W853="―"),"",'別紙様式3-2（４・５月）'!O855&amp;'別紙様式3-2（４・５月）'!P855&amp;'別紙様式3-2（４・５月）'!Q855&amp;"から"&amp;W853)</f>
        <v/>
      </c>
    </row>
    <row r="854" spans="1:33" ht="24.9" customHeight="1">
      <c r="A854" s="894">
        <v>841</v>
      </c>
      <c r="B854" s="742" t="str">
        <f>IF(基本情報入力シート!C893="","",基本情報入力シート!C893)</f>
        <v/>
      </c>
      <c r="C854" s="750"/>
      <c r="D854" s="750"/>
      <c r="E854" s="750"/>
      <c r="F854" s="750"/>
      <c r="G854" s="750"/>
      <c r="H854" s="750"/>
      <c r="I854" s="761"/>
      <c r="J854" s="768" t="str">
        <f>IF(基本情報入力シート!M893="","",基本情報入力シート!M893)</f>
        <v/>
      </c>
      <c r="K854" s="768" t="str">
        <f>IF(基本情報入力シート!R893="","",基本情報入力シート!R893)</f>
        <v/>
      </c>
      <c r="L854" s="768" t="str">
        <f>IF(基本情報入力シート!W893="","",基本情報入力シート!W893)</f>
        <v/>
      </c>
      <c r="M854" s="785" t="str">
        <f>IF(基本情報入力シート!X893="","",基本情報入力シート!X893)</f>
        <v/>
      </c>
      <c r="N854" s="797" t="str">
        <f>IF(基本情報入力シート!Y893="","",基本情報入力シート!Y893)</f>
        <v/>
      </c>
      <c r="O854" s="931"/>
      <c r="P854" s="937"/>
      <c r="Q854" s="941"/>
      <c r="R854" s="948" t="str">
        <f>IFERROR(IF(OR('別紙様式3-2（４・５月）'!R856="",'別紙様式3-2（４・５月）'!Z856="ベア加算"),"",P854*VLOOKUP(N854,'【参考】数式用'!$AD$2:$AH$27,MATCH(O854,'【参考】数式用'!$K$4:$N$4,0)+1,0)),"")</f>
        <v/>
      </c>
      <c r="S854" s="951"/>
      <c r="T854" s="955"/>
      <c r="U854" s="960"/>
      <c r="V854" s="965" t="str">
        <f>IFERROR(IF(AND('別紙様式3-2（４・５月）'!O856="",O854&lt;&gt;""),P854,P854*VLOOKUP(AF854,'【参考】数式用4'!$DC$3:$DZ$106,MATCH(N854,'【参考】数式用4'!$DC$2:$DZ$2,0))),"")</f>
        <v/>
      </c>
      <c r="W854" s="972"/>
      <c r="X854" s="937"/>
      <c r="Y854" s="948" t="str">
        <f>IFERROR(IF(OR('別紙様式3-2（４・５月）'!R856="",'別紙様式3-2（４・５月）'!Z856="ベア加算"),"",X854*VLOOKUP(N854,'【参考】数式用'!$AD$2:$AH$27,MATCH(W854,'【参考】数式用'!$K$4:$N$4,0)+1,0)),"")</f>
        <v/>
      </c>
      <c r="Z854" s="948"/>
      <c r="AA854" s="951"/>
      <c r="AB854" s="955"/>
      <c r="AC854" s="996" t="str">
        <f>IFERROR(IF(AND('別紙様式3-2（４・５月）'!O856="",W854&lt;&gt;"",W854&lt;&gt;"―"),X854,X854*VLOOKUP(AG854,'【参考】数式用4'!$DC$3:$DZ$106,MATCH(N854,'【参考】数式用4'!$DC$2:$DZ$2,0))),"")</f>
        <v/>
      </c>
      <c r="AD854" s="998" t="str">
        <f t="shared" si="26"/>
        <v/>
      </c>
      <c r="AE854" s="884" t="str">
        <f t="shared" si="27"/>
        <v/>
      </c>
      <c r="AF854" s="999" t="str">
        <f>IF(O854="","",'別紙様式3-2（４・５月）'!O856&amp;'別紙様式3-2（４・５月）'!P856&amp;'別紙様式3-2（４・５月）'!Q856&amp;"から"&amp;O854)</f>
        <v/>
      </c>
      <c r="AG854" s="999" t="str">
        <f>IF(OR(W854="",W854="―"),"",'別紙様式3-2（４・５月）'!O856&amp;'別紙様式3-2（４・５月）'!P856&amp;'別紙様式3-2（４・５月）'!Q856&amp;"から"&amp;W854)</f>
        <v/>
      </c>
    </row>
    <row r="855" spans="1:33" ht="24.9" customHeight="1">
      <c r="A855" s="894">
        <v>842</v>
      </c>
      <c r="B855" s="742" t="str">
        <f>IF(基本情報入力シート!C894="","",基本情報入力シート!C894)</f>
        <v/>
      </c>
      <c r="C855" s="750"/>
      <c r="D855" s="750"/>
      <c r="E855" s="750"/>
      <c r="F855" s="750"/>
      <c r="G855" s="750"/>
      <c r="H855" s="750"/>
      <c r="I855" s="761"/>
      <c r="J855" s="768" t="str">
        <f>IF(基本情報入力シート!M894="","",基本情報入力シート!M894)</f>
        <v/>
      </c>
      <c r="K855" s="768" t="str">
        <f>IF(基本情報入力シート!R894="","",基本情報入力シート!R894)</f>
        <v/>
      </c>
      <c r="L855" s="768" t="str">
        <f>IF(基本情報入力シート!W894="","",基本情報入力シート!W894)</f>
        <v/>
      </c>
      <c r="M855" s="785" t="str">
        <f>IF(基本情報入力シート!X894="","",基本情報入力シート!X894)</f>
        <v/>
      </c>
      <c r="N855" s="797" t="str">
        <f>IF(基本情報入力シート!Y894="","",基本情報入力シート!Y894)</f>
        <v/>
      </c>
      <c r="O855" s="931"/>
      <c r="P855" s="937"/>
      <c r="Q855" s="941"/>
      <c r="R855" s="948" t="str">
        <f>IFERROR(IF(OR('別紙様式3-2（４・５月）'!R857="",'別紙様式3-2（４・５月）'!Z857="ベア加算"),"",P855*VLOOKUP(N855,'【参考】数式用'!$AD$2:$AH$27,MATCH(O855,'【参考】数式用'!$K$4:$N$4,0)+1,0)),"")</f>
        <v/>
      </c>
      <c r="S855" s="951"/>
      <c r="T855" s="955"/>
      <c r="U855" s="960"/>
      <c r="V855" s="965" t="str">
        <f>IFERROR(IF(AND('別紙様式3-2（４・５月）'!O857="",O855&lt;&gt;""),P855,P855*VLOOKUP(AF855,'【参考】数式用4'!$DC$3:$DZ$106,MATCH(N855,'【参考】数式用4'!$DC$2:$DZ$2,0))),"")</f>
        <v/>
      </c>
      <c r="W855" s="972"/>
      <c r="X855" s="937"/>
      <c r="Y855" s="948" t="str">
        <f>IFERROR(IF(OR('別紙様式3-2（４・５月）'!R857="",'別紙様式3-2（４・５月）'!Z857="ベア加算"),"",X855*VLOOKUP(N855,'【参考】数式用'!$AD$2:$AH$27,MATCH(W855,'【参考】数式用'!$K$4:$N$4,0)+1,0)),"")</f>
        <v/>
      </c>
      <c r="Z855" s="948"/>
      <c r="AA855" s="951"/>
      <c r="AB855" s="955"/>
      <c r="AC855" s="996" t="str">
        <f>IFERROR(IF(AND('別紙様式3-2（４・５月）'!O857="",W855&lt;&gt;"",W855&lt;&gt;"―"),X855,X855*VLOOKUP(AG855,'【参考】数式用4'!$DC$3:$DZ$106,MATCH(N855,'【参考】数式用4'!$DC$2:$DZ$2,0))),"")</f>
        <v/>
      </c>
      <c r="AD855" s="998" t="str">
        <f t="shared" si="26"/>
        <v/>
      </c>
      <c r="AE855" s="884" t="str">
        <f t="shared" si="27"/>
        <v/>
      </c>
      <c r="AF855" s="999" t="str">
        <f>IF(O855="","",'別紙様式3-2（４・５月）'!O857&amp;'別紙様式3-2（４・５月）'!P857&amp;'別紙様式3-2（４・５月）'!Q857&amp;"から"&amp;O855)</f>
        <v/>
      </c>
      <c r="AG855" s="999" t="str">
        <f>IF(OR(W855="",W855="―"),"",'別紙様式3-2（４・５月）'!O857&amp;'別紙様式3-2（４・５月）'!P857&amp;'別紙様式3-2（４・５月）'!Q857&amp;"から"&amp;W855)</f>
        <v/>
      </c>
    </row>
    <row r="856" spans="1:33" ht="24.9" customHeight="1">
      <c r="A856" s="894">
        <v>843</v>
      </c>
      <c r="B856" s="742" t="str">
        <f>IF(基本情報入力シート!C895="","",基本情報入力シート!C895)</f>
        <v/>
      </c>
      <c r="C856" s="750"/>
      <c r="D856" s="750"/>
      <c r="E856" s="750"/>
      <c r="F856" s="750"/>
      <c r="G856" s="750"/>
      <c r="H856" s="750"/>
      <c r="I856" s="761"/>
      <c r="J856" s="768" t="str">
        <f>IF(基本情報入力シート!M895="","",基本情報入力シート!M895)</f>
        <v/>
      </c>
      <c r="K856" s="768" t="str">
        <f>IF(基本情報入力シート!R895="","",基本情報入力シート!R895)</f>
        <v/>
      </c>
      <c r="L856" s="768" t="str">
        <f>IF(基本情報入力シート!W895="","",基本情報入力シート!W895)</f>
        <v/>
      </c>
      <c r="M856" s="785" t="str">
        <f>IF(基本情報入力シート!X895="","",基本情報入力シート!X895)</f>
        <v/>
      </c>
      <c r="N856" s="797" t="str">
        <f>IF(基本情報入力シート!Y895="","",基本情報入力シート!Y895)</f>
        <v/>
      </c>
      <c r="O856" s="931"/>
      <c r="P856" s="937"/>
      <c r="Q856" s="941"/>
      <c r="R856" s="948" t="str">
        <f>IFERROR(IF(OR('別紙様式3-2（４・５月）'!R858="",'別紙様式3-2（４・５月）'!Z858="ベア加算"),"",P856*VLOOKUP(N856,'【参考】数式用'!$AD$2:$AH$27,MATCH(O856,'【参考】数式用'!$K$4:$N$4,0)+1,0)),"")</f>
        <v/>
      </c>
      <c r="S856" s="951"/>
      <c r="T856" s="955"/>
      <c r="U856" s="960"/>
      <c r="V856" s="965" t="str">
        <f>IFERROR(IF(AND('別紙様式3-2（４・５月）'!O858="",O856&lt;&gt;""),P856,P856*VLOOKUP(AF856,'【参考】数式用4'!$DC$3:$DZ$106,MATCH(N856,'【参考】数式用4'!$DC$2:$DZ$2,0))),"")</f>
        <v/>
      </c>
      <c r="W856" s="972"/>
      <c r="X856" s="937"/>
      <c r="Y856" s="948" t="str">
        <f>IFERROR(IF(OR('別紙様式3-2（４・５月）'!R858="",'別紙様式3-2（４・５月）'!Z858="ベア加算"),"",X856*VLOOKUP(N856,'【参考】数式用'!$AD$2:$AH$27,MATCH(W856,'【参考】数式用'!$K$4:$N$4,0)+1,0)),"")</f>
        <v/>
      </c>
      <c r="Z856" s="948"/>
      <c r="AA856" s="951"/>
      <c r="AB856" s="955"/>
      <c r="AC856" s="996" t="str">
        <f>IFERROR(IF(AND('別紙様式3-2（４・５月）'!O858="",W856&lt;&gt;"",W856&lt;&gt;"―"),X856,X856*VLOOKUP(AG856,'【参考】数式用4'!$DC$3:$DZ$106,MATCH(N856,'【参考】数式用4'!$DC$2:$DZ$2,0))),"")</f>
        <v/>
      </c>
      <c r="AD856" s="998" t="str">
        <f t="shared" si="26"/>
        <v/>
      </c>
      <c r="AE856" s="884" t="str">
        <f t="shared" si="27"/>
        <v/>
      </c>
      <c r="AF856" s="999" t="str">
        <f>IF(O856="","",'別紙様式3-2（４・５月）'!O858&amp;'別紙様式3-2（４・５月）'!P858&amp;'別紙様式3-2（４・５月）'!Q858&amp;"から"&amp;O856)</f>
        <v/>
      </c>
      <c r="AG856" s="999" t="str">
        <f>IF(OR(W856="",W856="―"),"",'別紙様式3-2（４・５月）'!O858&amp;'別紙様式3-2（４・５月）'!P858&amp;'別紙様式3-2（４・５月）'!Q858&amp;"から"&amp;W856)</f>
        <v/>
      </c>
    </row>
    <row r="857" spans="1:33" ht="24.9" customHeight="1">
      <c r="A857" s="894">
        <v>844</v>
      </c>
      <c r="B857" s="742" t="str">
        <f>IF(基本情報入力シート!C896="","",基本情報入力シート!C896)</f>
        <v/>
      </c>
      <c r="C857" s="750"/>
      <c r="D857" s="750"/>
      <c r="E857" s="750"/>
      <c r="F857" s="750"/>
      <c r="G857" s="750"/>
      <c r="H857" s="750"/>
      <c r="I857" s="761"/>
      <c r="J857" s="768" t="str">
        <f>IF(基本情報入力シート!M896="","",基本情報入力シート!M896)</f>
        <v/>
      </c>
      <c r="K857" s="768" t="str">
        <f>IF(基本情報入力シート!R896="","",基本情報入力シート!R896)</f>
        <v/>
      </c>
      <c r="L857" s="768" t="str">
        <f>IF(基本情報入力シート!W896="","",基本情報入力シート!W896)</f>
        <v/>
      </c>
      <c r="M857" s="785" t="str">
        <f>IF(基本情報入力シート!X896="","",基本情報入力シート!X896)</f>
        <v/>
      </c>
      <c r="N857" s="797" t="str">
        <f>IF(基本情報入力シート!Y896="","",基本情報入力シート!Y896)</f>
        <v/>
      </c>
      <c r="O857" s="931"/>
      <c r="P857" s="937"/>
      <c r="Q857" s="941"/>
      <c r="R857" s="948" t="str">
        <f>IFERROR(IF(OR('別紙様式3-2（４・５月）'!R859="",'別紙様式3-2（４・５月）'!Z859="ベア加算"),"",P857*VLOOKUP(N857,'【参考】数式用'!$AD$2:$AH$27,MATCH(O857,'【参考】数式用'!$K$4:$N$4,0)+1,0)),"")</f>
        <v/>
      </c>
      <c r="S857" s="951"/>
      <c r="T857" s="955"/>
      <c r="U857" s="960"/>
      <c r="V857" s="965" t="str">
        <f>IFERROR(IF(AND('別紙様式3-2（４・５月）'!O859="",O857&lt;&gt;""),P857,P857*VLOOKUP(AF857,'【参考】数式用4'!$DC$3:$DZ$106,MATCH(N857,'【参考】数式用4'!$DC$2:$DZ$2,0))),"")</f>
        <v/>
      </c>
      <c r="W857" s="972"/>
      <c r="X857" s="937"/>
      <c r="Y857" s="948" t="str">
        <f>IFERROR(IF(OR('別紙様式3-2（４・５月）'!R859="",'別紙様式3-2（４・５月）'!Z859="ベア加算"),"",X857*VLOOKUP(N857,'【参考】数式用'!$AD$2:$AH$27,MATCH(W857,'【参考】数式用'!$K$4:$N$4,0)+1,0)),"")</f>
        <v/>
      </c>
      <c r="Z857" s="948"/>
      <c r="AA857" s="951"/>
      <c r="AB857" s="955"/>
      <c r="AC857" s="996" t="str">
        <f>IFERROR(IF(AND('別紙様式3-2（４・５月）'!O859="",W857&lt;&gt;"",W857&lt;&gt;"―"),X857,X857*VLOOKUP(AG857,'【参考】数式用4'!$DC$3:$DZ$106,MATCH(N857,'【参考】数式用4'!$DC$2:$DZ$2,0))),"")</f>
        <v/>
      </c>
      <c r="AD857" s="998" t="str">
        <f t="shared" si="26"/>
        <v/>
      </c>
      <c r="AE857" s="884" t="str">
        <f t="shared" si="27"/>
        <v/>
      </c>
      <c r="AF857" s="999" t="str">
        <f>IF(O857="","",'別紙様式3-2（４・５月）'!O859&amp;'別紙様式3-2（４・５月）'!P859&amp;'別紙様式3-2（４・５月）'!Q859&amp;"から"&amp;O857)</f>
        <v/>
      </c>
      <c r="AG857" s="999" t="str">
        <f>IF(OR(W857="",W857="―"),"",'別紙様式3-2（４・５月）'!O859&amp;'別紙様式3-2（４・５月）'!P859&amp;'別紙様式3-2（４・５月）'!Q859&amp;"から"&amp;W857)</f>
        <v/>
      </c>
    </row>
    <row r="858" spans="1:33" ht="24.9" customHeight="1">
      <c r="A858" s="894">
        <v>845</v>
      </c>
      <c r="B858" s="742" t="str">
        <f>IF(基本情報入力シート!C897="","",基本情報入力シート!C897)</f>
        <v/>
      </c>
      <c r="C858" s="750"/>
      <c r="D858" s="750"/>
      <c r="E858" s="750"/>
      <c r="F858" s="750"/>
      <c r="G858" s="750"/>
      <c r="H858" s="750"/>
      <c r="I858" s="761"/>
      <c r="J858" s="768" t="str">
        <f>IF(基本情報入力シート!M897="","",基本情報入力シート!M897)</f>
        <v/>
      </c>
      <c r="K858" s="768" t="str">
        <f>IF(基本情報入力シート!R897="","",基本情報入力シート!R897)</f>
        <v/>
      </c>
      <c r="L858" s="768" t="str">
        <f>IF(基本情報入力シート!W897="","",基本情報入力シート!W897)</f>
        <v/>
      </c>
      <c r="M858" s="785" t="str">
        <f>IF(基本情報入力シート!X897="","",基本情報入力シート!X897)</f>
        <v/>
      </c>
      <c r="N858" s="797" t="str">
        <f>IF(基本情報入力シート!Y897="","",基本情報入力シート!Y897)</f>
        <v/>
      </c>
      <c r="O858" s="931"/>
      <c r="P858" s="937"/>
      <c r="Q858" s="941"/>
      <c r="R858" s="948" t="str">
        <f>IFERROR(IF(OR('別紙様式3-2（４・５月）'!R860="",'別紙様式3-2（４・５月）'!Z860="ベア加算"),"",P858*VLOOKUP(N858,'【参考】数式用'!$AD$2:$AH$27,MATCH(O858,'【参考】数式用'!$K$4:$N$4,0)+1,0)),"")</f>
        <v/>
      </c>
      <c r="S858" s="951"/>
      <c r="T858" s="955"/>
      <c r="U858" s="960"/>
      <c r="V858" s="965" t="str">
        <f>IFERROR(IF(AND('別紙様式3-2（４・５月）'!O860="",O858&lt;&gt;""),P858,P858*VLOOKUP(AF858,'【参考】数式用4'!$DC$3:$DZ$106,MATCH(N858,'【参考】数式用4'!$DC$2:$DZ$2,0))),"")</f>
        <v/>
      </c>
      <c r="W858" s="972"/>
      <c r="X858" s="937"/>
      <c r="Y858" s="948" t="str">
        <f>IFERROR(IF(OR('別紙様式3-2（４・５月）'!R860="",'別紙様式3-2（４・５月）'!Z860="ベア加算"),"",X858*VLOOKUP(N858,'【参考】数式用'!$AD$2:$AH$27,MATCH(W858,'【参考】数式用'!$K$4:$N$4,0)+1,0)),"")</f>
        <v/>
      </c>
      <c r="Z858" s="948"/>
      <c r="AA858" s="951"/>
      <c r="AB858" s="955"/>
      <c r="AC858" s="996" t="str">
        <f>IFERROR(IF(AND('別紙様式3-2（４・５月）'!O860="",W858&lt;&gt;"",W858&lt;&gt;"―"),X858,X858*VLOOKUP(AG858,'【参考】数式用4'!$DC$3:$DZ$106,MATCH(N858,'【参考】数式用4'!$DC$2:$DZ$2,0))),"")</f>
        <v/>
      </c>
      <c r="AD858" s="998" t="str">
        <f t="shared" si="26"/>
        <v/>
      </c>
      <c r="AE858" s="884" t="str">
        <f t="shared" si="27"/>
        <v/>
      </c>
      <c r="AF858" s="999" t="str">
        <f>IF(O858="","",'別紙様式3-2（４・５月）'!O860&amp;'別紙様式3-2（４・５月）'!P860&amp;'別紙様式3-2（４・５月）'!Q860&amp;"から"&amp;O858)</f>
        <v/>
      </c>
      <c r="AG858" s="999" t="str">
        <f>IF(OR(W858="",W858="―"),"",'別紙様式3-2（４・５月）'!O860&amp;'別紙様式3-2（４・５月）'!P860&amp;'別紙様式3-2（４・５月）'!Q860&amp;"から"&amp;W858)</f>
        <v/>
      </c>
    </row>
    <row r="859" spans="1:33" ht="24.9" customHeight="1">
      <c r="A859" s="894">
        <v>846</v>
      </c>
      <c r="B859" s="742" t="str">
        <f>IF(基本情報入力シート!C898="","",基本情報入力シート!C898)</f>
        <v/>
      </c>
      <c r="C859" s="750"/>
      <c r="D859" s="750"/>
      <c r="E859" s="750"/>
      <c r="F859" s="750"/>
      <c r="G859" s="750"/>
      <c r="H859" s="750"/>
      <c r="I859" s="761"/>
      <c r="J859" s="768" t="str">
        <f>IF(基本情報入力シート!M898="","",基本情報入力シート!M898)</f>
        <v/>
      </c>
      <c r="K859" s="768" t="str">
        <f>IF(基本情報入力シート!R898="","",基本情報入力シート!R898)</f>
        <v/>
      </c>
      <c r="L859" s="768" t="str">
        <f>IF(基本情報入力シート!W898="","",基本情報入力シート!W898)</f>
        <v/>
      </c>
      <c r="M859" s="785" t="str">
        <f>IF(基本情報入力シート!X898="","",基本情報入力シート!X898)</f>
        <v/>
      </c>
      <c r="N859" s="797" t="str">
        <f>IF(基本情報入力シート!Y898="","",基本情報入力シート!Y898)</f>
        <v/>
      </c>
      <c r="O859" s="931"/>
      <c r="P859" s="937"/>
      <c r="Q859" s="941"/>
      <c r="R859" s="948" t="str">
        <f>IFERROR(IF(OR('別紙様式3-2（４・５月）'!R861="",'別紙様式3-2（４・５月）'!Z861="ベア加算"),"",P859*VLOOKUP(N859,'【参考】数式用'!$AD$2:$AH$27,MATCH(O859,'【参考】数式用'!$K$4:$N$4,0)+1,0)),"")</f>
        <v/>
      </c>
      <c r="S859" s="951"/>
      <c r="T859" s="955"/>
      <c r="U859" s="960"/>
      <c r="V859" s="965" t="str">
        <f>IFERROR(IF(AND('別紙様式3-2（４・５月）'!O861="",O859&lt;&gt;""),P859,P859*VLOOKUP(AF859,'【参考】数式用4'!$DC$3:$DZ$106,MATCH(N859,'【参考】数式用4'!$DC$2:$DZ$2,0))),"")</f>
        <v/>
      </c>
      <c r="W859" s="972"/>
      <c r="X859" s="937"/>
      <c r="Y859" s="948" t="str">
        <f>IFERROR(IF(OR('別紙様式3-2（４・５月）'!R861="",'別紙様式3-2（４・５月）'!Z861="ベア加算"),"",X859*VLOOKUP(N859,'【参考】数式用'!$AD$2:$AH$27,MATCH(W859,'【参考】数式用'!$K$4:$N$4,0)+1,0)),"")</f>
        <v/>
      </c>
      <c r="Z859" s="948"/>
      <c r="AA859" s="951"/>
      <c r="AB859" s="955"/>
      <c r="AC859" s="996" t="str">
        <f>IFERROR(IF(AND('別紙様式3-2（４・５月）'!O861="",W859&lt;&gt;"",W859&lt;&gt;"―"),X859,X859*VLOOKUP(AG859,'【参考】数式用4'!$DC$3:$DZ$106,MATCH(N859,'【参考】数式用4'!$DC$2:$DZ$2,0))),"")</f>
        <v/>
      </c>
      <c r="AD859" s="998" t="str">
        <f t="shared" si="26"/>
        <v/>
      </c>
      <c r="AE859" s="884" t="str">
        <f t="shared" si="27"/>
        <v/>
      </c>
      <c r="AF859" s="999" t="str">
        <f>IF(O859="","",'別紙様式3-2（４・５月）'!O861&amp;'別紙様式3-2（４・５月）'!P861&amp;'別紙様式3-2（４・５月）'!Q861&amp;"から"&amp;O859)</f>
        <v/>
      </c>
      <c r="AG859" s="999" t="str">
        <f>IF(OR(W859="",W859="―"),"",'別紙様式3-2（４・５月）'!O861&amp;'別紙様式3-2（４・５月）'!P861&amp;'別紙様式3-2（４・５月）'!Q861&amp;"から"&amp;W859)</f>
        <v/>
      </c>
    </row>
    <row r="860" spans="1:33" ht="24.9" customHeight="1">
      <c r="A860" s="894">
        <v>847</v>
      </c>
      <c r="B860" s="742" t="str">
        <f>IF(基本情報入力シート!C899="","",基本情報入力シート!C899)</f>
        <v/>
      </c>
      <c r="C860" s="750"/>
      <c r="D860" s="750"/>
      <c r="E860" s="750"/>
      <c r="F860" s="750"/>
      <c r="G860" s="750"/>
      <c r="H860" s="750"/>
      <c r="I860" s="761"/>
      <c r="J860" s="768" t="str">
        <f>IF(基本情報入力シート!M899="","",基本情報入力シート!M899)</f>
        <v/>
      </c>
      <c r="K860" s="768" t="str">
        <f>IF(基本情報入力シート!R899="","",基本情報入力シート!R899)</f>
        <v/>
      </c>
      <c r="L860" s="768" t="str">
        <f>IF(基本情報入力シート!W899="","",基本情報入力シート!W899)</f>
        <v/>
      </c>
      <c r="M860" s="785" t="str">
        <f>IF(基本情報入力シート!X899="","",基本情報入力シート!X899)</f>
        <v/>
      </c>
      <c r="N860" s="797" t="str">
        <f>IF(基本情報入力シート!Y899="","",基本情報入力シート!Y899)</f>
        <v/>
      </c>
      <c r="O860" s="931"/>
      <c r="P860" s="937"/>
      <c r="Q860" s="941"/>
      <c r="R860" s="948" t="str">
        <f>IFERROR(IF(OR('別紙様式3-2（４・５月）'!R862="",'別紙様式3-2（４・５月）'!Z862="ベア加算"),"",P860*VLOOKUP(N860,'【参考】数式用'!$AD$2:$AH$27,MATCH(O860,'【参考】数式用'!$K$4:$N$4,0)+1,0)),"")</f>
        <v/>
      </c>
      <c r="S860" s="951"/>
      <c r="T860" s="955"/>
      <c r="U860" s="960"/>
      <c r="V860" s="965" t="str">
        <f>IFERROR(IF(AND('別紙様式3-2（４・５月）'!O862="",O860&lt;&gt;""),P860,P860*VLOOKUP(AF860,'【参考】数式用4'!$DC$3:$DZ$106,MATCH(N860,'【参考】数式用4'!$DC$2:$DZ$2,0))),"")</f>
        <v/>
      </c>
      <c r="W860" s="972"/>
      <c r="X860" s="937"/>
      <c r="Y860" s="948" t="str">
        <f>IFERROR(IF(OR('別紙様式3-2（４・５月）'!R862="",'別紙様式3-2（４・５月）'!Z862="ベア加算"),"",X860*VLOOKUP(N860,'【参考】数式用'!$AD$2:$AH$27,MATCH(W860,'【参考】数式用'!$K$4:$N$4,0)+1,0)),"")</f>
        <v/>
      </c>
      <c r="Z860" s="948"/>
      <c r="AA860" s="951"/>
      <c r="AB860" s="955"/>
      <c r="AC860" s="996" t="str">
        <f>IFERROR(IF(AND('別紙様式3-2（４・５月）'!O862="",W860&lt;&gt;"",W860&lt;&gt;"―"),X860,X860*VLOOKUP(AG860,'【参考】数式用4'!$DC$3:$DZ$106,MATCH(N860,'【参考】数式用4'!$DC$2:$DZ$2,0))),"")</f>
        <v/>
      </c>
      <c r="AD860" s="998" t="str">
        <f t="shared" si="26"/>
        <v/>
      </c>
      <c r="AE860" s="884" t="str">
        <f t="shared" si="27"/>
        <v/>
      </c>
      <c r="AF860" s="999" t="str">
        <f>IF(O860="","",'別紙様式3-2（４・５月）'!O862&amp;'別紙様式3-2（４・５月）'!P862&amp;'別紙様式3-2（４・５月）'!Q862&amp;"から"&amp;O860)</f>
        <v/>
      </c>
      <c r="AG860" s="999" t="str">
        <f>IF(OR(W860="",W860="―"),"",'別紙様式3-2（４・５月）'!O862&amp;'別紙様式3-2（４・５月）'!P862&amp;'別紙様式3-2（４・５月）'!Q862&amp;"から"&amp;W860)</f>
        <v/>
      </c>
    </row>
    <row r="861" spans="1:33" ht="24.9" customHeight="1">
      <c r="A861" s="894">
        <v>848</v>
      </c>
      <c r="B861" s="742" t="str">
        <f>IF(基本情報入力シート!C900="","",基本情報入力シート!C900)</f>
        <v/>
      </c>
      <c r="C861" s="750"/>
      <c r="D861" s="750"/>
      <c r="E861" s="750"/>
      <c r="F861" s="750"/>
      <c r="G861" s="750"/>
      <c r="H861" s="750"/>
      <c r="I861" s="761"/>
      <c r="J861" s="768" t="str">
        <f>IF(基本情報入力シート!M900="","",基本情報入力シート!M900)</f>
        <v/>
      </c>
      <c r="K861" s="768" t="str">
        <f>IF(基本情報入力シート!R900="","",基本情報入力シート!R900)</f>
        <v/>
      </c>
      <c r="L861" s="768" t="str">
        <f>IF(基本情報入力シート!W900="","",基本情報入力シート!W900)</f>
        <v/>
      </c>
      <c r="M861" s="785" t="str">
        <f>IF(基本情報入力シート!X900="","",基本情報入力シート!X900)</f>
        <v/>
      </c>
      <c r="N861" s="797" t="str">
        <f>IF(基本情報入力シート!Y900="","",基本情報入力シート!Y900)</f>
        <v/>
      </c>
      <c r="O861" s="931"/>
      <c r="P861" s="937"/>
      <c r="Q861" s="941"/>
      <c r="R861" s="948" t="str">
        <f>IFERROR(IF(OR('別紙様式3-2（４・５月）'!R863="",'別紙様式3-2（４・５月）'!Z863="ベア加算"),"",P861*VLOOKUP(N861,'【参考】数式用'!$AD$2:$AH$27,MATCH(O861,'【参考】数式用'!$K$4:$N$4,0)+1,0)),"")</f>
        <v/>
      </c>
      <c r="S861" s="951"/>
      <c r="T861" s="955"/>
      <c r="U861" s="960"/>
      <c r="V861" s="965" t="str">
        <f>IFERROR(IF(AND('別紙様式3-2（４・５月）'!O863="",O861&lt;&gt;""),P861,P861*VLOOKUP(AF861,'【参考】数式用4'!$DC$3:$DZ$106,MATCH(N861,'【参考】数式用4'!$DC$2:$DZ$2,0))),"")</f>
        <v/>
      </c>
      <c r="W861" s="972"/>
      <c r="X861" s="937"/>
      <c r="Y861" s="948" t="str">
        <f>IFERROR(IF(OR('別紙様式3-2（４・５月）'!R863="",'別紙様式3-2（４・５月）'!Z863="ベア加算"),"",X861*VLOOKUP(N861,'【参考】数式用'!$AD$2:$AH$27,MATCH(W861,'【参考】数式用'!$K$4:$N$4,0)+1,0)),"")</f>
        <v/>
      </c>
      <c r="Z861" s="948"/>
      <c r="AA861" s="951"/>
      <c r="AB861" s="955"/>
      <c r="AC861" s="996" t="str">
        <f>IFERROR(IF(AND('別紙様式3-2（４・５月）'!O863="",W861&lt;&gt;"",W861&lt;&gt;"―"),X861,X861*VLOOKUP(AG861,'【参考】数式用4'!$DC$3:$DZ$106,MATCH(N861,'【参考】数式用4'!$DC$2:$DZ$2,0))),"")</f>
        <v/>
      </c>
      <c r="AD861" s="998" t="str">
        <f t="shared" si="26"/>
        <v/>
      </c>
      <c r="AE861" s="884" t="str">
        <f t="shared" si="27"/>
        <v/>
      </c>
      <c r="AF861" s="999" t="str">
        <f>IF(O861="","",'別紙様式3-2（４・５月）'!O863&amp;'別紙様式3-2（４・５月）'!P863&amp;'別紙様式3-2（４・５月）'!Q863&amp;"から"&amp;O861)</f>
        <v/>
      </c>
      <c r="AG861" s="999" t="str">
        <f>IF(OR(W861="",W861="―"),"",'別紙様式3-2（４・５月）'!O863&amp;'別紙様式3-2（４・５月）'!P863&amp;'別紙様式3-2（４・５月）'!Q863&amp;"から"&amp;W861)</f>
        <v/>
      </c>
    </row>
    <row r="862" spans="1:33" ht="24.9" customHeight="1">
      <c r="A862" s="894">
        <v>849</v>
      </c>
      <c r="B862" s="742" t="str">
        <f>IF(基本情報入力シート!C901="","",基本情報入力シート!C901)</f>
        <v/>
      </c>
      <c r="C862" s="750"/>
      <c r="D862" s="750"/>
      <c r="E862" s="750"/>
      <c r="F862" s="750"/>
      <c r="G862" s="750"/>
      <c r="H862" s="750"/>
      <c r="I862" s="761"/>
      <c r="J862" s="768" t="str">
        <f>IF(基本情報入力シート!M901="","",基本情報入力シート!M901)</f>
        <v/>
      </c>
      <c r="K862" s="768" t="str">
        <f>IF(基本情報入力シート!R901="","",基本情報入力シート!R901)</f>
        <v/>
      </c>
      <c r="L862" s="768" t="str">
        <f>IF(基本情報入力シート!W901="","",基本情報入力シート!W901)</f>
        <v/>
      </c>
      <c r="M862" s="785" t="str">
        <f>IF(基本情報入力シート!X901="","",基本情報入力シート!X901)</f>
        <v/>
      </c>
      <c r="N862" s="797" t="str">
        <f>IF(基本情報入力シート!Y901="","",基本情報入力シート!Y901)</f>
        <v/>
      </c>
      <c r="O862" s="931"/>
      <c r="P862" s="937"/>
      <c r="Q862" s="941"/>
      <c r="R862" s="948" t="str">
        <f>IFERROR(IF(OR('別紙様式3-2（４・５月）'!R864="",'別紙様式3-2（４・５月）'!Z864="ベア加算"),"",P862*VLOOKUP(N862,'【参考】数式用'!$AD$2:$AH$27,MATCH(O862,'【参考】数式用'!$K$4:$N$4,0)+1,0)),"")</f>
        <v/>
      </c>
      <c r="S862" s="951"/>
      <c r="T862" s="955"/>
      <c r="U862" s="960"/>
      <c r="V862" s="965" t="str">
        <f>IFERROR(IF(AND('別紙様式3-2（４・５月）'!O864="",O862&lt;&gt;""),P862,P862*VLOOKUP(AF862,'【参考】数式用4'!$DC$3:$DZ$106,MATCH(N862,'【参考】数式用4'!$DC$2:$DZ$2,0))),"")</f>
        <v/>
      </c>
      <c r="W862" s="972"/>
      <c r="X862" s="937"/>
      <c r="Y862" s="948" t="str">
        <f>IFERROR(IF(OR('別紙様式3-2（４・５月）'!R864="",'別紙様式3-2（４・５月）'!Z864="ベア加算"),"",X862*VLOOKUP(N862,'【参考】数式用'!$AD$2:$AH$27,MATCH(W862,'【参考】数式用'!$K$4:$N$4,0)+1,0)),"")</f>
        <v/>
      </c>
      <c r="Z862" s="948"/>
      <c r="AA862" s="951"/>
      <c r="AB862" s="955"/>
      <c r="AC862" s="996" t="str">
        <f>IFERROR(IF(AND('別紙様式3-2（４・５月）'!O864="",W862&lt;&gt;"",W862&lt;&gt;"―"),X862,X862*VLOOKUP(AG862,'【参考】数式用4'!$DC$3:$DZ$106,MATCH(N862,'【参考】数式用4'!$DC$2:$DZ$2,0))),"")</f>
        <v/>
      </c>
      <c r="AD862" s="998" t="str">
        <f t="shared" si="26"/>
        <v/>
      </c>
      <c r="AE862" s="884" t="str">
        <f t="shared" si="27"/>
        <v/>
      </c>
      <c r="AF862" s="999" t="str">
        <f>IF(O862="","",'別紙様式3-2（４・５月）'!O864&amp;'別紙様式3-2（４・５月）'!P864&amp;'別紙様式3-2（４・５月）'!Q864&amp;"から"&amp;O862)</f>
        <v/>
      </c>
      <c r="AG862" s="999" t="str">
        <f>IF(OR(W862="",W862="―"),"",'別紙様式3-2（４・５月）'!O864&amp;'別紙様式3-2（４・５月）'!P864&amp;'別紙様式3-2（４・５月）'!Q864&amp;"から"&amp;W862)</f>
        <v/>
      </c>
    </row>
    <row r="863" spans="1:33" ht="24.9" customHeight="1">
      <c r="A863" s="894">
        <v>850</v>
      </c>
      <c r="B863" s="742" t="str">
        <f>IF(基本情報入力シート!C902="","",基本情報入力シート!C902)</f>
        <v/>
      </c>
      <c r="C863" s="750"/>
      <c r="D863" s="750"/>
      <c r="E863" s="750"/>
      <c r="F863" s="750"/>
      <c r="G863" s="750"/>
      <c r="H863" s="750"/>
      <c r="I863" s="761"/>
      <c r="J863" s="768" t="str">
        <f>IF(基本情報入力シート!M902="","",基本情報入力シート!M902)</f>
        <v/>
      </c>
      <c r="K863" s="768" t="str">
        <f>IF(基本情報入力シート!R902="","",基本情報入力シート!R902)</f>
        <v/>
      </c>
      <c r="L863" s="768" t="str">
        <f>IF(基本情報入力シート!W902="","",基本情報入力シート!W902)</f>
        <v/>
      </c>
      <c r="M863" s="785" t="str">
        <f>IF(基本情報入力シート!X902="","",基本情報入力シート!X902)</f>
        <v/>
      </c>
      <c r="N863" s="797" t="str">
        <f>IF(基本情報入力シート!Y902="","",基本情報入力シート!Y902)</f>
        <v/>
      </c>
      <c r="O863" s="931"/>
      <c r="P863" s="937"/>
      <c r="Q863" s="941"/>
      <c r="R863" s="948" t="str">
        <f>IFERROR(IF(OR('別紙様式3-2（４・５月）'!R865="",'別紙様式3-2（４・５月）'!Z865="ベア加算"),"",P863*VLOOKUP(N863,'【参考】数式用'!$AD$2:$AH$27,MATCH(O863,'【参考】数式用'!$K$4:$N$4,0)+1,0)),"")</f>
        <v/>
      </c>
      <c r="S863" s="951"/>
      <c r="T863" s="955"/>
      <c r="U863" s="960"/>
      <c r="V863" s="965" t="str">
        <f>IFERROR(IF(AND('別紙様式3-2（４・５月）'!O865="",O863&lt;&gt;""),P863,P863*VLOOKUP(AF863,'【参考】数式用4'!$DC$3:$DZ$106,MATCH(N863,'【参考】数式用4'!$DC$2:$DZ$2,0))),"")</f>
        <v/>
      </c>
      <c r="W863" s="972"/>
      <c r="X863" s="937"/>
      <c r="Y863" s="948" t="str">
        <f>IFERROR(IF(OR('別紙様式3-2（４・５月）'!R865="",'別紙様式3-2（４・５月）'!Z865="ベア加算"),"",X863*VLOOKUP(N863,'【参考】数式用'!$AD$2:$AH$27,MATCH(W863,'【参考】数式用'!$K$4:$N$4,0)+1,0)),"")</f>
        <v/>
      </c>
      <c r="Z863" s="948"/>
      <c r="AA863" s="951"/>
      <c r="AB863" s="955"/>
      <c r="AC863" s="996" t="str">
        <f>IFERROR(IF(AND('別紙様式3-2（４・５月）'!O865="",W863&lt;&gt;"",W863&lt;&gt;"―"),X863,X863*VLOOKUP(AG863,'【参考】数式用4'!$DC$3:$DZ$106,MATCH(N863,'【参考】数式用4'!$DC$2:$DZ$2,0))),"")</f>
        <v/>
      </c>
      <c r="AD863" s="998" t="str">
        <f t="shared" si="26"/>
        <v/>
      </c>
      <c r="AE863" s="884" t="str">
        <f t="shared" si="27"/>
        <v/>
      </c>
      <c r="AF863" s="999" t="str">
        <f>IF(O863="","",'別紙様式3-2（４・５月）'!O865&amp;'別紙様式3-2（４・５月）'!P865&amp;'別紙様式3-2（４・５月）'!Q865&amp;"から"&amp;O863)</f>
        <v/>
      </c>
      <c r="AG863" s="999" t="str">
        <f>IF(OR(W863="",W863="―"),"",'別紙様式3-2（４・５月）'!O865&amp;'別紙様式3-2（４・５月）'!P865&amp;'別紙様式3-2（４・５月）'!Q865&amp;"から"&amp;W863)</f>
        <v/>
      </c>
    </row>
    <row r="864" spans="1:33" ht="24.9" customHeight="1">
      <c r="A864" s="894">
        <v>851</v>
      </c>
      <c r="B864" s="742" t="str">
        <f>IF(基本情報入力シート!C903="","",基本情報入力シート!C903)</f>
        <v/>
      </c>
      <c r="C864" s="750"/>
      <c r="D864" s="750"/>
      <c r="E864" s="750"/>
      <c r="F864" s="750"/>
      <c r="G864" s="750"/>
      <c r="H864" s="750"/>
      <c r="I864" s="761"/>
      <c r="J864" s="768" t="str">
        <f>IF(基本情報入力シート!M903="","",基本情報入力シート!M903)</f>
        <v/>
      </c>
      <c r="K864" s="768" t="str">
        <f>IF(基本情報入力シート!R903="","",基本情報入力シート!R903)</f>
        <v/>
      </c>
      <c r="L864" s="768" t="str">
        <f>IF(基本情報入力シート!W903="","",基本情報入力シート!W903)</f>
        <v/>
      </c>
      <c r="M864" s="785" t="str">
        <f>IF(基本情報入力シート!X903="","",基本情報入力シート!X903)</f>
        <v/>
      </c>
      <c r="N864" s="797" t="str">
        <f>IF(基本情報入力シート!Y903="","",基本情報入力シート!Y903)</f>
        <v/>
      </c>
      <c r="O864" s="931"/>
      <c r="P864" s="937"/>
      <c r="Q864" s="941"/>
      <c r="R864" s="948" t="str">
        <f>IFERROR(IF(OR('別紙様式3-2（４・５月）'!R866="",'別紙様式3-2（４・５月）'!Z866="ベア加算"),"",P864*VLOOKUP(N864,'【参考】数式用'!$AD$2:$AH$27,MATCH(O864,'【参考】数式用'!$K$4:$N$4,0)+1,0)),"")</f>
        <v/>
      </c>
      <c r="S864" s="951"/>
      <c r="T864" s="955"/>
      <c r="U864" s="960"/>
      <c r="V864" s="965" t="str">
        <f>IFERROR(IF(AND('別紙様式3-2（４・５月）'!O866="",O864&lt;&gt;""),P864,P864*VLOOKUP(AF864,'【参考】数式用4'!$DC$3:$DZ$106,MATCH(N864,'【参考】数式用4'!$DC$2:$DZ$2,0))),"")</f>
        <v/>
      </c>
      <c r="W864" s="972"/>
      <c r="X864" s="937"/>
      <c r="Y864" s="948" t="str">
        <f>IFERROR(IF(OR('別紙様式3-2（４・５月）'!R866="",'別紙様式3-2（４・５月）'!Z866="ベア加算"),"",X864*VLOOKUP(N864,'【参考】数式用'!$AD$2:$AH$27,MATCH(W864,'【参考】数式用'!$K$4:$N$4,0)+1,0)),"")</f>
        <v/>
      </c>
      <c r="Z864" s="948"/>
      <c r="AA864" s="951"/>
      <c r="AB864" s="955"/>
      <c r="AC864" s="996" t="str">
        <f>IFERROR(IF(AND('別紙様式3-2（４・５月）'!O866="",W864&lt;&gt;"",W864&lt;&gt;"―"),X864,X864*VLOOKUP(AG864,'【参考】数式用4'!$DC$3:$DZ$106,MATCH(N864,'【参考】数式用4'!$DC$2:$DZ$2,0))),"")</f>
        <v/>
      </c>
      <c r="AD864" s="998" t="str">
        <f t="shared" si="26"/>
        <v/>
      </c>
      <c r="AE864" s="884" t="str">
        <f t="shared" si="27"/>
        <v/>
      </c>
      <c r="AF864" s="999" t="str">
        <f>IF(O864="","",'別紙様式3-2（４・５月）'!O866&amp;'別紙様式3-2（４・５月）'!P866&amp;'別紙様式3-2（４・５月）'!Q866&amp;"から"&amp;O864)</f>
        <v/>
      </c>
      <c r="AG864" s="999" t="str">
        <f>IF(OR(W864="",W864="―"),"",'別紙様式3-2（４・５月）'!O866&amp;'別紙様式3-2（４・５月）'!P866&amp;'別紙様式3-2（４・５月）'!Q866&amp;"から"&amp;W864)</f>
        <v/>
      </c>
    </row>
    <row r="865" spans="1:33" ht="24.9" customHeight="1">
      <c r="A865" s="894">
        <v>852</v>
      </c>
      <c r="B865" s="742" t="str">
        <f>IF(基本情報入力シート!C904="","",基本情報入力シート!C904)</f>
        <v/>
      </c>
      <c r="C865" s="750"/>
      <c r="D865" s="750"/>
      <c r="E865" s="750"/>
      <c r="F865" s="750"/>
      <c r="G865" s="750"/>
      <c r="H865" s="750"/>
      <c r="I865" s="761"/>
      <c r="J865" s="768" t="str">
        <f>IF(基本情報入力シート!M904="","",基本情報入力シート!M904)</f>
        <v/>
      </c>
      <c r="K865" s="768" t="str">
        <f>IF(基本情報入力シート!R904="","",基本情報入力シート!R904)</f>
        <v/>
      </c>
      <c r="L865" s="768" t="str">
        <f>IF(基本情報入力シート!W904="","",基本情報入力シート!W904)</f>
        <v/>
      </c>
      <c r="M865" s="785" t="str">
        <f>IF(基本情報入力シート!X904="","",基本情報入力シート!X904)</f>
        <v/>
      </c>
      <c r="N865" s="797" t="str">
        <f>IF(基本情報入力シート!Y904="","",基本情報入力シート!Y904)</f>
        <v/>
      </c>
      <c r="O865" s="931"/>
      <c r="P865" s="937"/>
      <c r="Q865" s="941"/>
      <c r="R865" s="948" t="str">
        <f>IFERROR(IF(OR('別紙様式3-2（４・５月）'!R867="",'別紙様式3-2（４・５月）'!Z867="ベア加算"),"",P865*VLOOKUP(N865,'【参考】数式用'!$AD$2:$AH$27,MATCH(O865,'【参考】数式用'!$K$4:$N$4,0)+1,0)),"")</f>
        <v/>
      </c>
      <c r="S865" s="951"/>
      <c r="T865" s="955"/>
      <c r="U865" s="960"/>
      <c r="V865" s="965" t="str">
        <f>IFERROR(IF(AND('別紙様式3-2（４・５月）'!O867="",O865&lt;&gt;""),P865,P865*VLOOKUP(AF865,'【参考】数式用4'!$DC$3:$DZ$106,MATCH(N865,'【参考】数式用4'!$DC$2:$DZ$2,0))),"")</f>
        <v/>
      </c>
      <c r="W865" s="972"/>
      <c r="X865" s="937"/>
      <c r="Y865" s="948" t="str">
        <f>IFERROR(IF(OR('別紙様式3-2（４・５月）'!R867="",'別紙様式3-2（４・５月）'!Z867="ベア加算"),"",X865*VLOOKUP(N865,'【参考】数式用'!$AD$2:$AH$27,MATCH(W865,'【参考】数式用'!$K$4:$N$4,0)+1,0)),"")</f>
        <v/>
      </c>
      <c r="Z865" s="948"/>
      <c r="AA865" s="951"/>
      <c r="AB865" s="955"/>
      <c r="AC865" s="996" t="str">
        <f>IFERROR(IF(AND('別紙様式3-2（４・５月）'!O867="",W865&lt;&gt;"",W865&lt;&gt;"―"),X865,X865*VLOOKUP(AG865,'【参考】数式用4'!$DC$3:$DZ$106,MATCH(N865,'【参考】数式用4'!$DC$2:$DZ$2,0))),"")</f>
        <v/>
      </c>
      <c r="AD865" s="998" t="str">
        <f t="shared" si="26"/>
        <v/>
      </c>
      <c r="AE865" s="884" t="str">
        <f t="shared" si="27"/>
        <v/>
      </c>
      <c r="AF865" s="999" t="str">
        <f>IF(O865="","",'別紙様式3-2（４・５月）'!O867&amp;'別紙様式3-2（４・５月）'!P867&amp;'別紙様式3-2（４・５月）'!Q867&amp;"から"&amp;O865)</f>
        <v/>
      </c>
      <c r="AG865" s="999" t="str">
        <f>IF(OR(W865="",W865="―"),"",'別紙様式3-2（４・５月）'!O867&amp;'別紙様式3-2（４・５月）'!P867&amp;'別紙様式3-2（４・５月）'!Q867&amp;"から"&amp;W865)</f>
        <v/>
      </c>
    </row>
    <row r="866" spans="1:33" ht="24.9" customHeight="1">
      <c r="A866" s="894">
        <v>853</v>
      </c>
      <c r="B866" s="742" t="str">
        <f>IF(基本情報入力シート!C905="","",基本情報入力シート!C905)</f>
        <v/>
      </c>
      <c r="C866" s="750"/>
      <c r="D866" s="750"/>
      <c r="E866" s="750"/>
      <c r="F866" s="750"/>
      <c r="G866" s="750"/>
      <c r="H866" s="750"/>
      <c r="I866" s="761"/>
      <c r="J866" s="768" t="str">
        <f>IF(基本情報入力シート!M905="","",基本情報入力シート!M905)</f>
        <v/>
      </c>
      <c r="K866" s="768" t="str">
        <f>IF(基本情報入力シート!R905="","",基本情報入力シート!R905)</f>
        <v/>
      </c>
      <c r="L866" s="768" t="str">
        <f>IF(基本情報入力シート!W905="","",基本情報入力シート!W905)</f>
        <v/>
      </c>
      <c r="M866" s="785" t="str">
        <f>IF(基本情報入力シート!X905="","",基本情報入力シート!X905)</f>
        <v/>
      </c>
      <c r="N866" s="797" t="str">
        <f>IF(基本情報入力シート!Y905="","",基本情報入力シート!Y905)</f>
        <v/>
      </c>
      <c r="O866" s="931"/>
      <c r="P866" s="937"/>
      <c r="Q866" s="941"/>
      <c r="R866" s="948" t="str">
        <f>IFERROR(IF(OR('別紙様式3-2（４・５月）'!R868="",'別紙様式3-2（４・５月）'!Z868="ベア加算"),"",P866*VLOOKUP(N866,'【参考】数式用'!$AD$2:$AH$27,MATCH(O866,'【参考】数式用'!$K$4:$N$4,0)+1,0)),"")</f>
        <v/>
      </c>
      <c r="S866" s="951"/>
      <c r="T866" s="955"/>
      <c r="U866" s="960"/>
      <c r="V866" s="965" t="str">
        <f>IFERROR(IF(AND('別紙様式3-2（４・５月）'!O868="",O866&lt;&gt;""),P866,P866*VLOOKUP(AF866,'【参考】数式用4'!$DC$3:$DZ$106,MATCH(N866,'【参考】数式用4'!$DC$2:$DZ$2,0))),"")</f>
        <v/>
      </c>
      <c r="W866" s="972"/>
      <c r="X866" s="937"/>
      <c r="Y866" s="948" t="str">
        <f>IFERROR(IF(OR('別紙様式3-2（４・５月）'!R868="",'別紙様式3-2（４・５月）'!Z868="ベア加算"),"",X866*VLOOKUP(N866,'【参考】数式用'!$AD$2:$AH$27,MATCH(W866,'【参考】数式用'!$K$4:$N$4,0)+1,0)),"")</f>
        <v/>
      </c>
      <c r="Z866" s="948"/>
      <c r="AA866" s="951"/>
      <c r="AB866" s="955"/>
      <c r="AC866" s="996" t="str">
        <f>IFERROR(IF(AND('別紙様式3-2（４・５月）'!O868="",W866&lt;&gt;"",W866&lt;&gt;"―"),X866,X866*VLOOKUP(AG866,'【参考】数式用4'!$DC$3:$DZ$106,MATCH(N866,'【参考】数式用4'!$DC$2:$DZ$2,0))),"")</f>
        <v/>
      </c>
      <c r="AD866" s="998" t="str">
        <f t="shared" si="26"/>
        <v/>
      </c>
      <c r="AE866" s="884" t="str">
        <f t="shared" si="27"/>
        <v/>
      </c>
      <c r="AF866" s="999" t="str">
        <f>IF(O866="","",'別紙様式3-2（４・５月）'!O868&amp;'別紙様式3-2（４・５月）'!P868&amp;'別紙様式3-2（４・５月）'!Q868&amp;"から"&amp;O866)</f>
        <v/>
      </c>
      <c r="AG866" s="999" t="str">
        <f>IF(OR(W866="",W866="―"),"",'別紙様式3-2（４・５月）'!O868&amp;'別紙様式3-2（４・５月）'!P868&amp;'別紙様式3-2（４・５月）'!Q868&amp;"から"&amp;W866)</f>
        <v/>
      </c>
    </row>
    <row r="867" spans="1:33" ht="24.9" customHeight="1">
      <c r="A867" s="894">
        <v>854</v>
      </c>
      <c r="B867" s="742" t="str">
        <f>IF(基本情報入力シート!C906="","",基本情報入力シート!C906)</f>
        <v/>
      </c>
      <c r="C867" s="750"/>
      <c r="D867" s="750"/>
      <c r="E867" s="750"/>
      <c r="F867" s="750"/>
      <c r="G867" s="750"/>
      <c r="H867" s="750"/>
      <c r="I867" s="761"/>
      <c r="J867" s="768" t="str">
        <f>IF(基本情報入力シート!M906="","",基本情報入力シート!M906)</f>
        <v/>
      </c>
      <c r="K867" s="768" t="str">
        <f>IF(基本情報入力シート!R906="","",基本情報入力シート!R906)</f>
        <v/>
      </c>
      <c r="L867" s="768" t="str">
        <f>IF(基本情報入力シート!W906="","",基本情報入力シート!W906)</f>
        <v/>
      </c>
      <c r="M867" s="785" t="str">
        <f>IF(基本情報入力シート!X906="","",基本情報入力シート!X906)</f>
        <v/>
      </c>
      <c r="N867" s="797" t="str">
        <f>IF(基本情報入力シート!Y906="","",基本情報入力シート!Y906)</f>
        <v/>
      </c>
      <c r="O867" s="931"/>
      <c r="P867" s="937"/>
      <c r="Q867" s="941"/>
      <c r="R867" s="948" t="str">
        <f>IFERROR(IF(OR('別紙様式3-2（４・５月）'!R869="",'別紙様式3-2（４・５月）'!Z869="ベア加算"),"",P867*VLOOKUP(N867,'【参考】数式用'!$AD$2:$AH$27,MATCH(O867,'【参考】数式用'!$K$4:$N$4,0)+1,0)),"")</f>
        <v/>
      </c>
      <c r="S867" s="951"/>
      <c r="T867" s="955"/>
      <c r="U867" s="960"/>
      <c r="V867" s="965" t="str">
        <f>IFERROR(IF(AND('別紙様式3-2（４・５月）'!O869="",O867&lt;&gt;""),P867,P867*VLOOKUP(AF867,'【参考】数式用4'!$DC$3:$DZ$106,MATCH(N867,'【参考】数式用4'!$DC$2:$DZ$2,0))),"")</f>
        <v/>
      </c>
      <c r="W867" s="972"/>
      <c r="X867" s="937"/>
      <c r="Y867" s="948" t="str">
        <f>IFERROR(IF(OR('別紙様式3-2（４・５月）'!R869="",'別紙様式3-2（４・５月）'!Z869="ベア加算"),"",X867*VLOOKUP(N867,'【参考】数式用'!$AD$2:$AH$27,MATCH(W867,'【参考】数式用'!$K$4:$N$4,0)+1,0)),"")</f>
        <v/>
      </c>
      <c r="Z867" s="948"/>
      <c r="AA867" s="951"/>
      <c r="AB867" s="955"/>
      <c r="AC867" s="996" t="str">
        <f>IFERROR(IF(AND('別紙様式3-2（４・５月）'!O869="",W867&lt;&gt;"",W867&lt;&gt;"―"),X867,X867*VLOOKUP(AG867,'【参考】数式用4'!$DC$3:$DZ$106,MATCH(N867,'【参考】数式用4'!$DC$2:$DZ$2,0))),"")</f>
        <v/>
      </c>
      <c r="AD867" s="998" t="str">
        <f t="shared" si="26"/>
        <v/>
      </c>
      <c r="AE867" s="884" t="str">
        <f t="shared" si="27"/>
        <v/>
      </c>
      <c r="AF867" s="999" t="str">
        <f>IF(O867="","",'別紙様式3-2（４・５月）'!O869&amp;'別紙様式3-2（４・５月）'!P869&amp;'別紙様式3-2（４・５月）'!Q869&amp;"から"&amp;O867)</f>
        <v/>
      </c>
      <c r="AG867" s="999" t="str">
        <f>IF(OR(W867="",W867="―"),"",'別紙様式3-2（４・５月）'!O869&amp;'別紙様式3-2（４・５月）'!P869&amp;'別紙様式3-2（４・５月）'!Q869&amp;"から"&amp;W867)</f>
        <v/>
      </c>
    </row>
    <row r="868" spans="1:33" ht="24.9" customHeight="1">
      <c r="A868" s="894">
        <v>855</v>
      </c>
      <c r="B868" s="742" t="str">
        <f>IF(基本情報入力シート!C907="","",基本情報入力シート!C907)</f>
        <v/>
      </c>
      <c r="C868" s="750"/>
      <c r="D868" s="750"/>
      <c r="E868" s="750"/>
      <c r="F868" s="750"/>
      <c r="G868" s="750"/>
      <c r="H868" s="750"/>
      <c r="I868" s="761"/>
      <c r="J868" s="768" t="str">
        <f>IF(基本情報入力シート!M907="","",基本情報入力シート!M907)</f>
        <v/>
      </c>
      <c r="K868" s="768" t="str">
        <f>IF(基本情報入力シート!R907="","",基本情報入力シート!R907)</f>
        <v/>
      </c>
      <c r="L868" s="768" t="str">
        <f>IF(基本情報入力シート!W907="","",基本情報入力シート!W907)</f>
        <v/>
      </c>
      <c r="M868" s="785" t="str">
        <f>IF(基本情報入力シート!X907="","",基本情報入力シート!X907)</f>
        <v/>
      </c>
      <c r="N868" s="797" t="str">
        <f>IF(基本情報入力シート!Y907="","",基本情報入力シート!Y907)</f>
        <v/>
      </c>
      <c r="O868" s="931"/>
      <c r="P868" s="937"/>
      <c r="Q868" s="941"/>
      <c r="R868" s="948" t="str">
        <f>IFERROR(IF(OR('別紙様式3-2（４・５月）'!R870="",'別紙様式3-2（４・５月）'!Z870="ベア加算"),"",P868*VLOOKUP(N868,'【参考】数式用'!$AD$2:$AH$27,MATCH(O868,'【参考】数式用'!$K$4:$N$4,0)+1,0)),"")</f>
        <v/>
      </c>
      <c r="S868" s="951"/>
      <c r="T868" s="955"/>
      <c r="U868" s="960"/>
      <c r="V868" s="965" t="str">
        <f>IFERROR(IF(AND('別紙様式3-2（４・５月）'!O870="",O868&lt;&gt;""),P868,P868*VLOOKUP(AF868,'【参考】数式用4'!$DC$3:$DZ$106,MATCH(N868,'【参考】数式用4'!$DC$2:$DZ$2,0))),"")</f>
        <v/>
      </c>
      <c r="W868" s="972"/>
      <c r="X868" s="937"/>
      <c r="Y868" s="948" t="str">
        <f>IFERROR(IF(OR('別紙様式3-2（４・５月）'!R870="",'別紙様式3-2（４・５月）'!Z870="ベア加算"),"",X868*VLOOKUP(N868,'【参考】数式用'!$AD$2:$AH$27,MATCH(W868,'【参考】数式用'!$K$4:$N$4,0)+1,0)),"")</f>
        <v/>
      </c>
      <c r="Z868" s="948"/>
      <c r="AA868" s="951"/>
      <c r="AB868" s="955"/>
      <c r="AC868" s="996" t="str">
        <f>IFERROR(IF(AND('別紙様式3-2（４・５月）'!O870="",W868&lt;&gt;"",W868&lt;&gt;"―"),X868,X868*VLOOKUP(AG868,'【参考】数式用4'!$DC$3:$DZ$106,MATCH(N868,'【参考】数式用4'!$DC$2:$DZ$2,0))),"")</f>
        <v/>
      </c>
      <c r="AD868" s="998" t="str">
        <f t="shared" si="26"/>
        <v/>
      </c>
      <c r="AE868" s="884" t="str">
        <f t="shared" si="27"/>
        <v/>
      </c>
      <c r="AF868" s="999" t="str">
        <f>IF(O868="","",'別紙様式3-2（４・５月）'!O870&amp;'別紙様式3-2（４・５月）'!P870&amp;'別紙様式3-2（４・５月）'!Q870&amp;"から"&amp;O868)</f>
        <v/>
      </c>
      <c r="AG868" s="999" t="str">
        <f>IF(OR(W868="",W868="―"),"",'別紙様式3-2（４・５月）'!O870&amp;'別紙様式3-2（４・５月）'!P870&amp;'別紙様式3-2（４・５月）'!Q870&amp;"から"&amp;W868)</f>
        <v/>
      </c>
    </row>
    <row r="869" spans="1:33" ht="24.9" customHeight="1">
      <c r="A869" s="894">
        <v>856</v>
      </c>
      <c r="B869" s="742" t="str">
        <f>IF(基本情報入力シート!C908="","",基本情報入力シート!C908)</f>
        <v/>
      </c>
      <c r="C869" s="750"/>
      <c r="D869" s="750"/>
      <c r="E869" s="750"/>
      <c r="F869" s="750"/>
      <c r="G869" s="750"/>
      <c r="H869" s="750"/>
      <c r="I869" s="761"/>
      <c r="J869" s="768" t="str">
        <f>IF(基本情報入力シート!M908="","",基本情報入力シート!M908)</f>
        <v/>
      </c>
      <c r="K869" s="768" t="str">
        <f>IF(基本情報入力シート!R908="","",基本情報入力シート!R908)</f>
        <v/>
      </c>
      <c r="L869" s="768" t="str">
        <f>IF(基本情報入力シート!W908="","",基本情報入力シート!W908)</f>
        <v/>
      </c>
      <c r="M869" s="785" t="str">
        <f>IF(基本情報入力シート!X908="","",基本情報入力シート!X908)</f>
        <v/>
      </c>
      <c r="N869" s="797" t="str">
        <f>IF(基本情報入力シート!Y908="","",基本情報入力シート!Y908)</f>
        <v/>
      </c>
      <c r="O869" s="931"/>
      <c r="P869" s="937"/>
      <c r="Q869" s="941"/>
      <c r="R869" s="948" t="str">
        <f>IFERROR(IF(OR('別紙様式3-2（４・５月）'!R871="",'別紙様式3-2（４・５月）'!Z871="ベア加算"),"",P869*VLOOKUP(N869,'【参考】数式用'!$AD$2:$AH$27,MATCH(O869,'【参考】数式用'!$K$4:$N$4,0)+1,0)),"")</f>
        <v/>
      </c>
      <c r="S869" s="951"/>
      <c r="T869" s="955"/>
      <c r="U869" s="960"/>
      <c r="V869" s="965" t="str">
        <f>IFERROR(IF(AND('別紙様式3-2（４・５月）'!O871="",O869&lt;&gt;""),P869,P869*VLOOKUP(AF869,'【参考】数式用4'!$DC$3:$DZ$106,MATCH(N869,'【参考】数式用4'!$DC$2:$DZ$2,0))),"")</f>
        <v/>
      </c>
      <c r="W869" s="972"/>
      <c r="X869" s="937"/>
      <c r="Y869" s="948" t="str">
        <f>IFERROR(IF(OR('別紙様式3-2（４・５月）'!R871="",'別紙様式3-2（４・５月）'!Z871="ベア加算"),"",X869*VLOOKUP(N869,'【参考】数式用'!$AD$2:$AH$27,MATCH(W869,'【参考】数式用'!$K$4:$N$4,0)+1,0)),"")</f>
        <v/>
      </c>
      <c r="Z869" s="948"/>
      <c r="AA869" s="951"/>
      <c r="AB869" s="955"/>
      <c r="AC869" s="996" t="str">
        <f>IFERROR(IF(AND('別紙様式3-2（４・５月）'!O871="",W869&lt;&gt;"",W869&lt;&gt;"―"),X869,X869*VLOOKUP(AG869,'【参考】数式用4'!$DC$3:$DZ$106,MATCH(N869,'【参考】数式用4'!$DC$2:$DZ$2,0))),"")</f>
        <v/>
      </c>
      <c r="AD869" s="998" t="str">
        <f t="shared" si="26"/>
        <v/>
      </c>
      <c r="AE869" s="884" t="str">
        <f t="shared" si="27"/>
        <v/>
      </c>
      <c r="AF869" s="999" t="str">
        <f>IF(O869="","",'別紙様式3-2（４・５月）'!O871&amp;'別紙様式3-2（４・５月）'!P871&amp;'別紙様式3-2（４・５月）'!Q871&amp;"から"&amp;O869)</f>
        <v/>
      </c>
      <c r="AG869" s="999" t="str">
        <f>IF(OR(W869="",W869="―"),"",'別紙様式3-2（４・５月）'!O871&amp;'別紙様式3-2（４・５月）'!P871&amp;'別紙様式3-2（４・５月）'!Q871&amp;"から"&amp;W869)</f>
        <v/>
      </c>
    </row>
    <row r="870" spans="1:33" ht="24.9" customHeight="1">
      <c r="A870" s="894">
        <v>857</v>
      </c>
      <c r="B870" s="742" t="str">
        <f>IF(基本情報入力シート!C909="","",基本情報入力シート!C909)</f>
        <v/>
      </c>
      <c r="C870" s="750"/>
      <c r="D870" s="750"/>
      <c r="E870" s="750"/>
      <c r="F870" s="750"/>
      <c r="G870" s="750"/>
      <c r="H870" s="750"/>
      <c r="I870" s="761"/>
      <c r="J870" s="768" t="str">
        <f>IF(基本情報入力シート!M909="","",基本情報入力シート!M909)</f>
        <v/>
      </c>
      <c r="K870" s="768" t="str">
        <f>IF(基本情報入力シート!R909="","",基本情報入力シート!R909)</f>
        <v/>
      </c>
      <c r="L870" s="768" t="str">
        <f>IF(基本情報入力シート!W909="","",基本情報入力シート!W909)</f>
        <v/>
      </c>
      <c r="M870" s="785" t="str">
        <f>IF(基本情報入力シート!X909="","",基本情報入力シート!X909)</f>
        <v/>
      </c>
      <c r="N870" s="797" t="str">
        <f>IF(基本情報入力シート!Y909="","",基本情報入力シート!Y909)</f>
        <v/>
      </c>
      <c r="O870" s="931"/>
      <c r="P870" s="937"/>
      <c r="Q870" s="941"/>
      <c r="R870" s="948" t="str">
        <f>IFERROR(IF(OR('別紙様式3-2（４・５月）'!R872="",'別紙様式3-2（４・５月）'!Z872="ベア加算"),"",P870*VLOOKUP(N870,'【参考】数式用'!$AD$2:$AH$27,MATCH(O870,'【参考】数式用'!$K$4:$N$4,0)+1,0)),"")</f>
        <v/>
      </c>
      <c r="S870" s="951"/>
      <c r="T870" s="955"/>
      <c r="U870" s="960"/>
      <c r="V870" s="965" t="str">
        <f>IFERROR(IF(AND('別紙様式3-2（４・５月）'!O872="",O870&lt;&gt;""),P870,P870*VLOOKUP(AF870,'【参考】数式用4'!$DC$3:$DZ$106,MATCH(N870,'【参考】数式用4'!$DC$2:$DZ$2,0))),"")</f>
        <v/>
      </c>
      <c r="W870" s="972"/>
      <c r="X870" s="937"/>
      <c r="Y870" s="948" t="str">
        <f>IFERROR(IF(OR('別紙様式3-2（４・５月）'!R872="",'別紙様式3-2（４・５月）'!Z872="ベア加算"),"",X870*VLOOKUP(N870,'【参考】数式用'!$AD$2:$AH$27,MATCH(W870,'【参考】数式用'!$K$4:$N$4,0)+1,0)),"")</f>
        <v/>
      </c>
      <c r="Z870" s="948"/>
      <c r="AA870" s="951"/>
      <c r="AB870" s="955"/>
      <c r="AC870" s="996" t="str">
        <f>IFERROR(IF(AND('別紙様式3-2（４・５月）'!O872="",W870&lt;&gt;"",W870&lt;&gt;"―"),X870,X870*VLOOKUP(AG870,'【参考】数式用4'!$DC$3:$DZ$106,MATCH(N870,'【参考】数式用4'!$DC$2:$DZ$2,0))),"")</f>
        <v/>
      </c>
      <c r="AD870" s="998" t="str">
        <f t="shared" si="26"/>
        <v/>
      </c>
      <c r="AE870" s="884" t="str">
        <f t="shared" si="27"/>
        <v/>
      </c>
      <c r="AF870" s="999" t="str">
        <f>IF(O870="","",'別紙様式3-2（４・５月）'!O872&amp;'別紙様式3-2（４・５月）'!P872&amp;'別紙様式3-2（４・５月）'!Q872&amp;"から"&amp;O870)</f>
        <v/>
      </c>
      <c r="AG870" s="999" t="str">
        <f>IF(OR(W870="",W870="―"),"",'別紙様式3-2（４・５月）'!O872&amp;'別紙様式3-2（４・５月）'!P872&amp;'別紙様式3-2（４・５月）'!Q872&amp;"から"&amp;W870)</f>
        <v/>
      </c>
    </row>
    <row r="871" spans="1:33" ht="24.9" customHeight="1">
      <c r="A871" s="894">
        <v>858</v>
      </c>
      <c r="B871" s="742" t="str">
        <f>IF(基本情報入力シート!C910="","",基本情報入力シート!C910)</f>
        <v/>
      </c>
      <c r="C871" s="750"/>
      <c r="D871" s="750"/>
      <c r="E871" s="750"/>
      <c r="F871" s="750"/>
      <c r="G871" s="750"/>
      <c r="H871" s="750"/>
      <c r="I871" s="761"/>
      <c r="J871" s="768" t="str">
        <f>IF(基本情報入力シート!M910="","",基本情報入力シート!M910)</f>
        <v/>
      </c>
      <c r="K871" s="768" t="str">
        <f>IF(基本情報入力シート!R910="","",基本情報入力シート!R910)</f>
        <v/>
      </c>
      <c r="L871" s="768" t="str">
        <f>IF(基本情報入力シート!W910="","",基本情報入力シート!W910)</f>
        <v/>
      </c>
      <c r="M871" s="785" t="str">
        <f>IF(基本情報入力シート!X910="","",基本情報入力シート!X910)</f>
        <v/>
      </c>
      <c r="N871" s="797" t="str">
        <f>IF(基本情報入力シート!Y910="","",基本情報入力シート!Y910)</f>
        <v/>
      </c>
      <c r="O871" s="931"/>
      <c r="P871" s="937"/>
      <c r="Q871" s="941"/>
      <c r="R871" s="948" t="str">
        <f>IFERROR(IF(OR('別紙様式3-2（４・５月）'!R873="",'別紙様式3-2（４・５月）'!Z873="ベア加算"),"",P871*VLOOKUP(N871,'【参考】数式用'!$AD$2:$AH$27,MATCH(O871,'【参考】数式用'!$K$4:$N$4,0)+1,0)),"")</f>
        <v/>
      </c>
      <c r="S871" s="951"/>
      <c r="T871" s="955"/>
      <c r="U871" s="960"/>
      <c r="V871" s="965" t="str">
        <f>IFERROR(IF(AND('別紙様式3-2（４・５月）'!O873="",O871&lt;&gt;""),P871,P871*VLOOKUP(AF871,'【参考】数式用4'!$DC$3:$DZ$106,MATCH(N871,'【参考】数式用4'!$DC$2:$DZ$2,0))),"")</f>
        <v/>
      </c>
      <c r="W871" s="972"/>
      <c r="X871" s="937"/>
      <c r="Y871" s="948" t="str">
        <f>IFERROR(IF(OR('別紙様式3-2（４・５月）'!R873="",'別紙様式3-2（４・５月）'!Z873="ベア加算"),"",X871*VLOOKUP(N871,'【参考】数式用'!$AD$2:$AH$27,MATCH(W871,'【参考】数式用'!$K$4:$N$4,0)+1,0)),"")</f>
        <v/>
      </c>
      <c r="Z871" s="948"/>
      <c r="AA871" s="951"/>
      <c r="AB871" s="955"/>
      <c r="AC871" s="996" t="str">
        <f>IFERROR(IF(AND('別紙様式3-2（４・５月）'!O873="",W871&lt;&gt;"",W871&lt;&gt;"―"),X871,X871*VLOOKUP(AG871,'【参考】数式用4'!$DC$3:$DZ$106,MATCH(N871,'【参考】数式用4'!$DC$2:$DZ$2,0))),"")</f>
        <v/>
      </c>
      <c r="AD871" s="998" t="str">
        <f t="shared" si="26"/>
        <v/>
      </c>
      <c r="AE871" s="884" t="str">
        <f t="shared" si="27"/>
        <v/>
      </c>
      <c r="AF871" s="999" t="str">
        <f>IF(O871="","",'別紙様式3-2（４・５月）'!O873&amp;'別紙様式3-2（４・５月）'!P873&amp;'別紙様式3-2（４・５月）'!Q873&amp;"から"&amp;O871)</f>
        <v/>
      </c>
      <c r="AG871" s="999" t="str">
        <f>IF(OR(W871="",W871="―"),"",'別紙様式3-2（４・５月）'!O873&amp;'別紙様式3-2（４・５月）'!P873&amp;'別紙様式3-2（４・５月）'!Q873&amp;"から"&amp;W871)</f>
        <v/>
      </c>
    </row>
    <row r="872" spans="1:33" ht="24.9" customHeight="1">
      <c r="A872" s="894">
        <v>859</v>
      </c>
      <c r="B872" s="742" t="str">
        <f>IF(基本情報入力シート!C911="","",基本情報入力シート!C911)</f>
        <v/>
      </c>
      <c r="C872" s="750"/>
      <c r="D872" s="750"/>
      <c r="E872" s="750"/>
      <c r="F872" s="750"/>
      <c r="G872" s="750"/>
      <c r="H872" s="750"/>
      <c r="I872" s="761"/>
      <c r="J872" s="768" t="str">
        <f>IF(基本情報入力シート!M911="","",基本情報入力シート!M911)</f>
        <v/>
      </c>
      <c r="K872" s="768" t="str">
        <f>IF(基本情報入力シート!R911="","",基本情報入力シート!R911)</f>
        <v/>
      </c>
      <c r="L872" s="768" t="str">
        <f>IF(基本情報入力シート!W911="","",基本情報入力シート!W911)</f>
        <v/>
      </c>
      <c r="M872" s="785" t="str">
        <f>IF(基本情報入力シート!X911="","",基本情報入力シート!X911)</f>
        <v/>
      </c>
      <c r="N872" s="797" t="str">
        <f>IF(基本情報入力シート!Y911="","",基本情報入力シート!Y911)</f>
        <v/>
      </c>
      <c r="O872" s="931"/>
      <c r="P872" s="937"/>
      <c r="Q872" s="941"/>
      <c r="R872" s="948" t="str">
        <f>IFERROR(IF(OR('別紙様式3-2（４・５月）'!R874="",'別紙様式3-2（４・５月）'!Z874="ベア加算"),"",P872*VLOOKUP(N872,'【参考】数式用'!$AD$2:$AH$27,MATCH(O872,'【参考】数式用'!$K$4:$N$4,0)+1,0)),"")</f>
        <v/>
      </c>
      <c r="S872" s="951"/>
      <c r="T872" s="955"/>
      <c r="U872" s="960"/>
      <c r="V872" s="965" t="str">
        <f>IFERROR(IF(AND('別紙様式3-2（４・５月）'!O874="",O872&lt;&gt;""),P872,P872*VLOOKUP(AF872,'【参考】数式用4'!$DC$3:$DZ$106,MATCH(N872,'【参考】数式用4'!$DC$2:$DZ$2,0))),"")</f>
        <v/>
      </c>
      <c r="W872" s="972"/>
      <c r="X872" s="937"/>
      <c r="Y872" s="948" t="str">
        <f>IFERROR(IF(OR('別紙様式3-2（４・５月）'!R874="",'別紙様式3-2（４・５月）'!Z874="ベア加算"),"",X872*VLOOKUP(N872,'【参考】数式用'!$AD$2:$AH$27,MATCH(W872,'【参考】数式用'!$K$4:$N$4,0)+1,0)),"")</f>
        <v/>
      </c>
      <c r="Z872" s="948"/>
      <c r="AA872" s="951"/>
      <c r="AB872" s="955"/>
      <c r="AC872" s="996" t="str">
        <f>IFERROR(IF(AND('別紙様式3-2（４・５月）'!O874="",W872&lt;&gt;"",W872&lt;&gt;"―"),X872,X872*VLOOKUP(AG872,'【参考】数式用4'!$DC$3:$DZ$106,MATCH(N872,'【参考】数式用4'!$DC$2:$DZ$2,0))),"")</f>
        <v/>
      </c>
      <c r="AD872" s="998" t="str">
        <f t="shared" si="26"/>
        <v/>
      </c>
      <c r="AE872" s="884" t="str">
        <f t="shared" si="27"/>
        <v/>
      </c>
      <c r="AF872" s="999" t="str">
        <f>IF(O872="","",'別紙様式3-2（４・５月）'!O874&amp;'別紙様式3-2（４・５月）'!P874&amp;'別紙様式3-2（４・５月）'!Q874&amp;"から"&amp;O872)</f>
        <v/>
      </c>
      <c r="AG872" s="999" t="str">
        <f>IF(OR(W872="",W872="―"),"",'別紙様式3-2（４・５月）'!O874&amp;'別紙様式3-2（４・５月）'!P874&amp;'別紙様式3-2（４・５月）'!Q874&amp;"から"&amp;W872)</f>
        <v/>
      </c>
    </row>
    <row r="873" spans="1:33" ht="24.9" customHeight="1">
      <c r="A873" s="894">
        <v>860</v>
      </c>
      <c r="B873" s="742" t="str">
        <f>IF(基本情報入力シート!C912="","",基本情報入力シート!C912)</f>
        <v/>
      </c>
      <c r="C873" s="750"/>
      <c r="D873" s="750"/>
      <c r="E873" s="750"/>
      <c r="F873" s="750"/>
      <c r="G873" s="750"/>
      <c r="H873" s="750"/>
      <c r="I873" s="761"/>
      <c r="J873" s="768" t="str">
        <f>IF(基本情報入力シート!M912="","",基本情報入力シート!M912)</f>
        <v/>
      </c>
      <c r="K873" s="768" t="str">
        <f>IF(基本情報入力シート!R912="","",基本情報入力シート!R912)</f>
        <v/>
      </c>
      <c r="L873" s="768" t="str">
        <f>IF(基本情報入力シート!W912="","",基本情報入力シート!W912)</f>
        <v/>
      </c>
      <c r="M873" s="785" t="str">
        <f>IF(基本情報入力シート!X912="","",基本情報入力シート!X912)</f>
        <v/>
      </c>
      <c r="N873" s="797" t="str">
        <f>IF(基本情報入力シート!Y912="","",基本情報入力シート!Y912)</f>
        <v/>
      </c>
      <c r="O873" s="931"/>
      <c r="P873" s="937"/>
      <c r="Q873" s="941"/>
      <c r="R873" s="948" t="str">
        <f>IFERROR(IF(OR('別紙様式3-2（４・５月）'!R875="",'別紙様式3-2（４・５月）'!Z875="ベア加算"),"",P873*VLOOKUP(N873,'【参考】数式用'!$AD$2:$AH$27,MATCH(O873,'【参考】数式用'!$K$4:$N$4,0)+1,0)),"")</f>
        <v/>
      </c>
      <c r="S873" s="951"/>
      <c r="T873" s="955"/>
      <c r="U873" s="960"/>
      <c r="V873" s="965" t="str">
        <f>IFERROR(IF(AND('別紙様式3-2（４・５月）'!O875="",O873&lt;&gt;""),P873,P873*VLOOKUP(AF873,'【参考】数式用4'!$DC$3:$DZ$106,MATCH(N873,'【参考】数式用4'!$DC$2:$DZ$2,0))),"")</f>
        <v/>
      </c>
      <c r="W873" s="972"/>
      <c r="X873" s="937"/>
      <c r="Y873" s="948" t="str">
        <f>IFERROR(IF(OR('別紙様式3-2（４・５月）'!R875="",'別紙様式3-2（４・５月）'!Z875="ベア加算"),"",X873*VLOOKUP(N873,'【参考】数式用'!$AD$2:$AH$27,MATCH(W873,'【参考】数式用'!$K$4:$N$4,0)+1,0)),"")</f>
        <v/>
      </c>
      <c r="Z873" s="948"/>
      <c r="AA873" s="951"/>
      <c r="AB873" s="955"/>
      <c r="AC873" s="996" t="str">
        <f>IFERROR(IF(AND('別紙様式3-2（４・５月）'!O875="",W873&lt;&gt;"",W873&lt;&gt;"―"),X873,X873*VLOOKUP(AG873,'【参考】数式用4'!$DC$3:$DZ$106,MATCH(N873,'【参考】数式用4'!$DC$2:$DZ$2,0))),"")</f>
        <v/>
      </c>
      <c r="AD873" s="998" t="str">
        <f t="shared" si="26"/>
        <v/>
      </c>
      <c r="AE873" s="884" t="str">
        <f t="shared" si="27"/>
        <v/>
      </c>
      <c r="AF873" s="999" t="str">
        <f>IF(O873="","",'別紙様式3-2（４・５月）'!O875&amp;'別紙様式3-2（４・５月）'!P875&amp;'別紙様式3-2（４・５月）'!Q875&amp;"から"&amp;O873)</f>
        <v/>
      </c>
      <c r="AG873" s="999" t="str">
        <f>IF(OR(W873="",W873="―"),"",'別紙様式3-2（４・５月）'!O875&amp;'別紙様式3-2（４・５月）'!P875&amp;'別紙様式3-2（４・５月）'!Q875&amp;"から"&amp;W873)</f>
        <v/>
      </c>
    </row>
    <row r="874" spans="1:33" ht="24.9" customHeight="1">
      <c r="A874" s="894">
        <v>861</v>
      </c>
      <c r="B874" s="742" t="str">
        <f>IF(基本情報入力シート!C913="","",基本情報入力シート!C913)</f>
        <v/>
      </c>
      <c r="C874" s="750"/>
      <c r="D874" s="750"/>
      <c r="E874" s="750"/>
      <c r="F874" s="750"/>
      <c r="G874" s="750"/>
      <c r="H874" s="750"/>
      <c r="I874" s="761"/>
      <c r="J874" s="768" t="str">
        <f>IF(基本情報入力シート!M913="","",基本情報入力シート!M913)</f>
        <v/>
      </c>
      <c r="K874" s="768" t="str">
        <f>IF(基本情報入力シート!R913="","",基本情報入力シート!R913)</f>
        <v/>
      </c>
      <c r="L874" s="768" t="str">
        <f>IF(基本情報入力シート!W913="","",基本情報入力シート!W913)</f>
        <v/>
      </c>
      <c r="M874" s="785" t="str">
        <f>IF(基本情報入力シート!X913="","",基本情報入力シート!X913)</f>
        <v/>
      </c>
      <c r="N874" s="797" t="str">
        <f>IF(基本情報入力シート!Y913="","",基本情報入力シート!Y913)</f>
        <v/>
      </c>
      <c r="O874" s="931"/>
      <c r="P874" s="937"/>
      <c r="Q874" s="941"/>
      <c r="R874" s="948" t="str">
        <f>IFERROR(IF(OR('別紙様式3-2（４・５月）'!R876="",'別紙様式3-2（４・５月）'!Z876="ベア加算"),"",P874*VLOOKUP(N874,'【参考】数式用'!$AD$2:$AH$27,MATCH(O874,'【参考】数式用'!$K$4:$N$4,0)+1,0)),"")</f>
        <v/>
      </c>
      <c r="S874" s="951"/>
      <c r="T874" s="955"/>
      <c r="U874" s="960"/>
      <c r="V874" s="965" t="str">
        <f>IFERROR(IF(AND('別紙様式3-2（４・５月）'!O876="",O874&lt;&gt;""),P874,P874*VLOOKUP(AF874,'【参考】数式用4'!$DC$3:$DZ$106,MATCH(N874,'【参考】数式用4'!$DC$2:$DZ$2,0))),"")</f>
        <v/>
      </c>
      <c r="W874" s="972"/>
      <c r="X874" s="937"/>
      <c r="Y874" s="948" t="str">
        <f>IFERROR(IF(OR('別紙様式3-2（４・５月）'!R876="",'別紙様式3-2（４・５月）'!Z876="ベア加算"),"",X874*VLOOKUP(N874,'【参考】数式用'!$AD$2:$AH$27,MATCH(W874,'【参考】数式用'!$K$4:$N$4,0)+1,0)),"")</f>
        <v/>
      </c>
      <c r="Z874" s="948"/>
      <c r="AA874" s="951"/>
      <c r="AB874" s="955"/>
      <c r="AC874" s="996" t="str">
        <f>IFERROR(IF(AND('別紙様式3-2（４・５月）'!O876="",W874&lt;&gt;"",W874&lt;&gt;"―"),X874,X874*VLOOKUP(AG874,'【参考】数式用4'!$DC$3:$DZ$106,MATCH(N874,'【参考】数式用4'!$DC$2:$DZ$2,0))),"")</f>
        <v/>
      </c>
      <c r="AD874" s="998" t="str">
        <f t="shared" si="26"/>
        <v/>
      </c>
      <c r="AE874" s="884" t="str">
        <f t="shared" si="27"/>
        <v/>
      </c>
      <c r="AF874" s="999" t="str">
        <f>IF(O874="","",'別紙様式3-2（４・５月）'!O876&amp;'別紙様式3-2（４・５月）'!P876&amp;'別紙様式3-2（４・５月）'!Q876&amp;"から"&amp;O874)</f>
        <v/>
      </c>
      <c r="AG874" s="999" t="str">
        <f>IF(OR(W874="",W874="―"),"",'別紙様式3-2（４・５月）'!O876&amp;'別紙様式3-2（４・５月）'!P876&amp;'別紙様式3-2（４・５月）'!Q876&amp;"から"&amp;W874)</f>
        <v/>
      </c>
    </row>
    <row r="875" spans="1:33" ht="24.9" customHeight="1">
      <c r="A875" s="894">
        <v>862</v>
      </c>
      <c r="B875" s="742" t="str">
        <f>IF(基本情報入力シート!C914="","",基本情報入力シート!C914)</f>
        <v/>
      </c>
      <c r="C875" s="750"/>
      <c r="D875" s="750"/>
      <c r="E875" s="750"/>
      <c r="F875" s="750"/>
      <c r="G875" s="750"/>
      <c r="H875" s="750"/>
      <c r="I875" s="761"/>
      <c r="J875" s="768" t="str">
        <f>IF(基本情報入力シート!M914="","",基本情報入力シート!M914)</f>
        <v/>
      </c>
      <c r="K875" s="768" t="str">
        <f>IF(基本情報入力シート!R914="","",基本情報入力シート!R914)</f>
        <v/>
      </c>
      <c r="L875" s="768" t="str">
        <f>IF(基本情報入力シート!W914="","",基本情報入力シート!W914)</f>
        <v/>
      </c>
      <c r="M875" s="785" t="str">
        <f>IF(基本情報入力シート!X914="","",基本情報入力シート!X914)</f>
        <v/>
      </c>
      <c r="N875" s="797" t="str">
        <f>IF(基本情報入力シート!Y914="","",基本情報入力シート!Y914)</f>
        <v/>
      </c>
      <c r="O875" s="931"/>
      <c r="P875" s="937"/>
      <c r="Q875" s="941"/>
      <c r="R875" s="948" t="str">
        <f>IFERROR(IF(OR('別紙様式3-2（４・５月）'!R877="",'別紙様式3-2（４・５月）'!Z877="ベア加算"),"",P875*VLOOKUP(N875,'【参考】数式用'!$AD$2:$AH$27,MATCH(O875,'【参考】数式用'!$K$4:$N$4,0)+1,0)),"")</f>
        <v/>
      </c>
      <c r="S875" s="951"/>
      <c r="T875" s="955"/>
      <c r="U875" s="960"/>
      <c r="V875" s="965" t="str">
        <f>IFERROR(IF(AND('別紙様式3-2（４・５月）'!O877="",O875&lt;&gt;""),P875,P875*VLOOKUP(AF875,'【参考】数式用4'!$DC$3:$DZ$106,MATCH(N875,'【参考】数式用4'!$DC$2:$DZ$2,0))),"")</f>
        <v/>
      </c>
      <c r="W875" s="972"/>
      <c r="X875" s="937"/>
      <c r="Y875" s="948" t="str">
        <f>IFERROR(IF(OR('別紙様式3-2（４・５月）'!R877="",'別紙様式3-2（４・５月）'!Z877="ベア加算"),"",X875*VLOOKUP(N875,'【参考】数式用'!$AD$2:$AH$27,MATCH(W875,'【参考】数式用'!$K$4:$N$4,0)+1,0)),"")</f>
        <v/>
      </c>
      <c r="Z875" s="948"/>
      <c r="AA875" s="951"/>
      <c r="AB875" s="955"/>
      <c r="AC875" s="996" t="str">
        <f>IFERROR(IF(AND('別紙様式3-2（４・５月）'!O877="",W875&lt;&gt;"",W875&lt;&gt;"―"),X875,X875*VLOOKUP(AG875,'【参考】数式用4'!$DC$3:$DZ$106,MATCH(N875,'【参考】数式用4'!$DC$2:$DZ$2,0))),"")</f>
        <v/>
      </c>
      <c r="AD875" s="998" t="str">
        <f t="shared" si="26"/>
        <v/>
      </c>
      <c r="AE875" s="884" t="str">
        <f t="shared" si="27"/>
        <v/>
      </c>
      <c r="AF875" s="999" t="str">
        <f>IF(O875="","",'別紙様式3-2（４・５月）'!O877&amp;'別紙様式3-2（４・５月）'!P877&amp;'別紙様式3-2（４・５月）'!Q877&amp;"から"&amp;O875)</f>
        <v/>
      </c>
      <c r="AG875" s="999" t="str">
        <f>IF(OR(W875="",W875="―"),"",'別紙様式3-2（４・５月）'!O877&amp;'別紙様式3-2（４・５月）'!P877&amp;'別紙様式3-2（４・５月）'!Q877&amp;"から"&amp;W875)</f>
        <v/>
      </c>
    </row>
    <row r="876" spans="1:33" ht="24.9" customHeight="1">
      <c r="A876" s="894">
        <v>863</v>
      </c>
      <c r="B876" s="742" t="str">
        <f>IF(基本情報入力シート!C915="","",基本情報入力シート!C915)</f>
        <v/>
      </c>
      <c r="C876" s="750"/>
      <c r="D876" s="750"/>
      <c r="E876" s="750"/>
      <c r="F876" s="750"/>
      <c r="G876" s="750"/>
      <c r="H876" s="750"/>
      <c r="I876" s="761"/>
      <c r="J876" s="768" t="str">
        <f>IF(基本情報入力シート!M915="","",基本情報入力シート!M915)</f>
        <v/>
      </c>
      <c r="K876" s="768" t="str">
        <f>IF(基本情報入力シート!R915="","",基本情報入力シート!R915)</f>
        <v/>
      </c>
      <c r="L876" s="768" t="str">
        <f>IF(基本情報入力シート!W915="","",基本情報入力シート!W915)</f>
        <v/>
      </c>
      <c r="M876" s="785" t="str">
        <f>IF(基本情報入力シート!X915="","",基本情報入力シート!X915)</f>
        <v/>
      </c>
      <c r="N876" s="797" t="str">
        <f>IF(基本情報入力シート!Y915="","",基本情報入力シート!Y915)</f>
        <v/>
      </c>
      <c r="O876" s="931"/>
      <c r="P876" s="937"/>
      <c r="Q876" s="941"/>
      <c r="R876" s="948" t="str">
        <f>IFERROR(IF(OR('別紙様式3-2（４・５月）'!R878="",'別紙様式3-2（４・５月）'!Z878="ベア加算"),"",P876*VLOOKUP(N876,'【参考】数式用'!$AD$2:$AH$27,MATCH(O876,'【参考】数式用'!$K$4:$N$4,0)+1,0)),"")</f>
        <v/>
      </c>
      <c r="S876" s="951"/>
      <c r="T876" s="955"/>
      <c r="U876" s="960"/>
      <c r="V876" s="965" t="str">
        <f>IFERROR(IF(AND('別紙様式3-2（４・５月）'!O878="",O876&lt;&gt;""),P876,P876*VLOOKUP(AF876,'【参考】数式用4'!$DC$3:$DZ$106,MATCH(N876,'【参考】数式用4'!$DC$2:$DZ$2,0))),"")</f>
        <v/>
      </c>
      <c r="W876" s="972"/>
      <c r="X876" s="937"/>
      <c r="Y876" s="948" t="str">
        <f>IFERROR(IF(OR('別紙様式3-2（４・５月）'!R878="",'別紙様式3-2（４・５月）'!Z878="ベア加算"),"",X876*VLOOKUP(N876,'【参考】数式用'!$AD$2:$AH$27,MATCH(W876,'【参考】数式用'!$K$4:$N$4,0)+1,0)),"")</f>
        <v/>
      </c>
      <c r="Z876" s="948"/>
      <c r="AA876" s="951"/>
      <c r="AB876" s="955"/>
      <c r="AC876" s="996" t="str">
        <f>IFERROR(IF(AND('別紙様式3-2（４・５月）'!O878="",W876&lt;&gt;"",W876&lt;&gt;"―"),X876,X876*VLOOKUP(AG876,'【参考】数式用4'!$DC$3:$DZ$106,MATCH(N876,'【参考】数式用4'!$DC$2:$DZ$2,0))),"")</f>
        <v/>
      </c>
      <c r="AD876" s="998" t="str">
        <f t="shared" si="26"/>
        <v/>
      </c>
      <c r="AE876" s="884" t="str">
        <f t="shared" si="27"/>
        <v/>
      </c>
      <c r="AF876" s="999" t="str">
        <f>IF(O876="","",'別紙様式3-2（４・５月）'!O878&amp;'別紙様式3-2（４・５月）'!P878&amp;'別紙様式3-2（４・５月）'!Q878&amp;"から"&amp;O876)</f>
        <v/>
      </c>
      <c r="AG876" s="999" t="str">
        <f>IF(OR(W876="",W876="―"),"",'別紙様式3-2（４・５月）'!O878&amp;'別紙様式3-2（４・５月）'!P878&amp;'別紙様式3-2（４・５月）'!Q878&amp;"から"&amp;W876)</f>
        <v/>
      </c>
    </row>
    <row r="877" spans="1:33" ht="24.9" customHeight="1">
      <c r="A877" s="894">
        <v>864</v>
      </c>
      <c r="B877" s="742" t="str">
        <f>IF(基本情報入力シート!C916="","",基本情報入力シート!C916)</f>
        <v/>
      </c>
      <c r="C877" s="750"/>
      <c r="D877" s="750"/>
      <c r="E877" s="750"/>
      <c r="F877" s="750"/>
      <c r="G877" s="750"/>
      <c r="H877" s="750"/>
      <c r="I877" s="761"/>
      <c r="J877" s="768" t="str">
        <f>IF(基本情報入力シート!M916="","",基本情報入力シート!M916)</f>
        <v/>
      </c>
      <c r="K877" s="768" t="str">
        <f>IF(基本情報入力シート!R916="","",基本情報入力シート!R916)</f>
        <v/>
      </c>
      <c r="L877" s="768" t="str">
        <f>IF(基本情報入力シート!W916="","",基本情報入力シート!W916)</f>
        <v/>
      </c>
      <c r="M877" s="785" t="str">
        <f>IF(基本情報入力シート!X916="","",基本情報入力シート!X916)</f>
        <v/>
      </c>
      <c r="N877" s="797" t="str">
        <f>IF(基本情報入力シート!Y916="","",基本情報入力シート!Y916)</f>
        <v/>
      </c>
      <c r="O877" s="931"/>
      <c r="P877" s="937"/>
      <c r="Q877" s="941"/>
      <c r="R877" s="948" t="str">
        <f>IFERROR(IF(OR('別紙様式3-2（４・５月）'!R879="",'別紙様式3-2（４・５月）'!Z879="ベア加算"),"",P877*VLOOKUP(N877,'【参考】数式用'!$AD$2:$AH$27,MATCH(O877,'【参考】数式用'!$K$4:$N$4,0)+1,0)),"")</f>
        <v/>
      </c>
      <c r="S877" s="951"/>
      <c r="T877" s="955"/>
      <c r="U877" s="960"/>
      <c r="V877" s="965" t="str">
        <f>IFERROR(IF(AND('別紙様式3-2（４・５月）'!O879="",O877&lt;&gt;""),P877,P877*VLOOKUP(AF877,'【参考】数式用4'!$DC$3:$DZ$106,MATCH(N877,'【参考】数式用4'!$DC$2:$DZ$2,0))),"")</f>
        <v/>
      </c>
      <c r="W877" s="972"/>
      <c r="X877" s="937"/>
      <c r="Y877" s="948" t="str">
        <f>IFERROR(IF(OR('別紙様式3-2（４・５月）'!R879="",'別紙様式3-2（４・５月）'!Z879="ベア加算"),"",X877*VLOOKUP(N877,'【参考】数式用'!$AD$2:$AH$27,MATCH(W877,'【参考】数式用'!$K$4:$N$4,0)+1,0)),"")</f>
        <v/>
      </c>
      <c r="Z877" s="948"/>
      <c r="AA877" s="951"/>
      <c r="AB877" s="955"/>
      <c r="AC877" s="996" t="str">
        <f>IFERROR(IF(AND('別紙様式3-2（４・５月）'!O879="",W877&lt;&gt;"",W877&lt;&gt;"―"),X877,X877*VLOOKUP(AG877,'【参考】数式用4'!$DC$3:$DZ$106,MATCH(N877,'【参考】数式用4'!$DC$2:$DZ$2,0))),"")</f>
        <v/>
      </c>
      <c r="AD877" s="998" t="str">
        <f t="shared" si="26"/>
        <v/>
      </c>
      <c r="AE877" s="884" t="str">
        <f t="shared" si="27"/>
        <v/>
      </c>
      <c r="AF877" s="999" t="str">
        <f>IF(O877="","",'別紙様式3-2（４・５月）'!O879&amp;'別紙様式3-2（４・５月）'!P879&amp;'別紙様式3-2（４・５月）'!Q879&amp;"から"&amp;O877)</f>
        <v/>
      </c>
      <c r="AG877" s="999" t="str">
        <f>IF(OR(W877="",W877="―"),"",'別紙様式3-2（４・５月）'!O879&amp;'別紙様式3-2（４・５月）'!P879&amp;'別紙様式3-2（４・５月）'!Q879&amp;"から"&amp;W877)</f>
        <v/>
      </c>
    </row>
    <row r="878" spans="1:33" ht="24.9" customHeight="1">
      <c r="A878" s="894">
        <v>865</v>
      </c>
      <c r="B878" s="742" t="str">
        <f>IF(基本情報入力シート!C917="","",基本情報入力シート!C917)</f>
        <v/>
      </c>
      <c r="C878" s="750"/>
      <c r="D878" s="750"/>
      <c r="E878" s="750"/>
      <c r="F878" s="750"/>
      <c r="G878" s="750"/>
      <c r="H878" s="750"/>
      <c r="I878" s="761"/>
      <c r="J878" s="768" t="str">
        <f>IF(基本情報入力シート!M917="","",基本情報入力シート!M917)</f>
        <v/>
      </c>
      <c r="K878" s="768" t="str">
        <f>IF(基本情報入力シート!R917="","",基本情報入力シート!R917)</f>
        <v/>
      </c>
      <c r="L878" s="768" t="str">
        <f>IF(基本情報入力シート!W917="","",基本情報入力シート!W917)</f>
        <v/>
      </c>
      <c r="M878" s="785" t="str">
        <f>IF(基本情報入力シート!X917="","",基本情報入力シート!X917)</f>
        <v/>
      </c>
      <c r="N878" s="797" t="str">
        <f>IF(基本情報入力シート!Y917="","",基本情報入力シート!Y917)</f>
        <v/>
      </c>
      <c r="O878" s="931"/>
      <c r="P878" s="937"/>
      <c r="Q878" s="941"/>
      <c r="R878" s="948" t="str">
        <f>IFERROR(IF(OR('別紙様式3-2（４・５月）'!R880="",'別紙様式3-2（４・５月）'!Z880="ベア加算"),"",P878*VLOOKUP(N878,'【参考】数式用'!$AD$2:$AH$27,MATCH(O878,'【参考】数式用'!$K$4:$N$4,0)+1,0)),"")</f>
        <v/>
      </c>
      <c r="S878" s="951"/>
      <c r="T878" s="955"/>
      <c r="U878" s="960"/>
      <c r="V878" s="965" t="str">
        <f>IFERROR(IF(AND('別紙様式3-2（４・５月）'!O880="",O878&lt;&gt;""),P878,P878*VLOOKUP(AF878,'【参考】数式用4'!$DC$3:$DZ$106,MATCH(N878,'【参考】数式用4'!$DC$2:$DZ$2,0))),"")</f>
        <v/>
      </c>
      <c r="W878" s="972"/>
      <c r="X878" s="937"/>
      <c r="Y878" s="948" t="str">
        <f>IFERROR(IF(OR('別紙様式3-2（４・５月）'!R880="",'別紙様式3-2（４・５月）'!Z880="ベア加算"),"",X878*VLOOKUP(N878,'【参考】数式用'!$AD$2:$AH$27,MATCH(W878,'【参考】数式用'!$K$4:$N$4,0)+1,0)),"")</f>
        <v/>
      </c>
      <c r="Z878" s="948"/>
      <c r="AA878" s="951"/>
      <c r="AB878" s="955"/>
      <c r="AC878" s="996" t="str">
        <f>IFERROR(IF(AND('別紙様式3-2（４・５月）'!O880="",W878&lt;&gt;"",W878&lt;&gt;"―"),X878,X878*VLOOKUP(AG878,'【参考】数式用4'!$DC$3:$DZ$106,MATCH(N878,'【参考】数式用4'!$DC$2:$DZ$2,0))),"")</f>
        <v/>
      </c>
      <c r="AD878" s="998" t="str">
        <f t="shared" si="26"/>
        <v/>
      </c>
      <c r="AE878" s="884" t="str">
        <f t="shared" si="27"/>
        <v/>
      </c>
      <c r="AF878" s="999" t="str">
        <f>IF(O878="","",'別紙様式3-2（４・５月）'!O880&amp;'別紙様式3-2（４・５月）'!P880&amp;'別紙様式3-2（４・５月）'!Q880&amp;"から"&amp;O878)</f>
        <v/>
      </c>
      <c r="AG878" s="999" t="str">
        <f>IF(OR(W878="",W878="―"),"",'別紙様式3-2（４・５月）'!O880&amp;'別紙様式3-2（４・５月）'!P880&amp;'別紙様式3-2（４・５月）'!Q880&amp;"から"&amp;W878)</f>
        <v/>
      </c>
    </row>
    <row r="879" spans="1:33" ht="24.9" customHeight="1">
      <c r="A879" s="894">
        <v>866</v>
      </c>
      <c r="B879" s="742" t="str">
        <f>IF(基本情報入力シート!C918="","",基本情報入力シート!C918)</f>
        <v/>
      </c>
      <c r="C879" s="750"/>
      <c r="D879" s="750"/>
      <c r="E879" s="750"/>
      <c r="F879" s="750"/>
      <c r="G879" s="750"/>
      <c r="H879" s="750"/>
      <c r="I879" s="761"/>
      <c r="J879" s="768" t="str">
        <f>IF(基本情報入力シート!M918="","",基本情報入力シート!M918)</f>
        <v/>
      </c>
      <c r="K879" s="768" t="str">
        <f>IF(基本情報入力シート!R918="","",基本情報入力シート!R918)</f>
        <v/>
      </c>
      <c r="L879" s="768" t="str">
        <f>IF(基本情報入力シート!W918="","",基本情報入力シート!W918)</f>
        <v/>
      </c>
      <c r="M879" s="785" t="str">
        <f>IF(基本情報入力シート!X918="","",基本情報入力シート!X918)</f>
        <v/>
      </c>
      <c r="N879" s="797" t="str">
        <f>IF(基本情報入力シート!Y918="","",基本情報入力シート!Y918)</f>
        <v/>
      </c>
      <c r="O879" s="931"/>
      <c r="P879" s="937"/>
      <c r="Q879" s="941"/>
      <c r="R879" s="948" t="str">
        <f>IFERROR(IF(OR('別紙様式3-2（４・５月）'!R881="",'別紙様式3-2（４・５月）'!Z881="ベア加算"),"",P879*VLOOKUP(N879,'【参考】数式用'!$AD$2:$AH$27,MATCH(O879,'【参考】数式用'!$K$4:$N$4,0)+1,0)),"")</f>
        <v/>
      </c>
      <c r="S879" s="951"/>
      <c r="T879" s="955"/>
      <c r="U879" s="960"/>
      <c r="V879" s="965" t="str">
        <f>IFERROR(IF(AND('別紙様式3-2（４・５月）'!O881="",O879&lt;&gt;""),P879,P879*VLOOKUP(AF879,'【参考】数式用4'!$DC$3:$DZ$106,MATCH(N879,'【参考】数式用4'!$DC$2:$DZ$2,0))),"")</f>
        <v/>
      </c>
      <c r="W879" s="972"/>
      <c r="X879" s="937"/>
      <c r="Y879" s="948" t="str">
        <f>IFERROR(IF(OR('別紙様式3-2（４・５月）'!R881="",'別紙様式3-2（４・５月）'!Z881="ベア加算"),"",X879*VLOOKUP(N879,'【参考】数式用'!$AD$2:$AH$27,MATCH(W879,'【参考】数式用'!$K$4:$N$4,0)+1,0)),"")</f>
        <v/>
      </c>
      <c r="Z879" s="948"/>
      <c r="AA879" s="951"/>
      <c r="AB879" s="955"/>
      <c r="AC879" s="996" t="str">
        <f>IFERROR(IF(AND('別紙様式3-2（４・５月）'!O881="",W879&lt;&gt;"",W879&lt;&gt;"―"),X879,X879*VLOOKUP(AG879,'【参考】数式用4'!$DC$3:$DZ$106,MATCH(N879,'【参考】数式用4'!$DC$2:$DZ$2,0))),"")</f>
        <v/>
      </c>
      <c r="AD879" s="998" t="str">
        <f t="shared" si="26"/>
        <v/>
      </c>
      <c r="AE879" s="884" t="str">
        <f t="shared" si="27"/>
        <v/>
      </c>
      <c r="AF879" s="999" t="str">
        <f>IF(O879="","",'別紙様式3-2（４・５月）'!O881&amp;'別紙様式3-2（４・５月）'!P881&amp;'別紙様式3-2（４・５月）'!Q881&amp;"から"&amp;O879)</f>
        <v/>
      </c>
      <c r="AG879" s="999" t="str">
        <f>IF(OR(W879="",W879="―"),"",'別紙様式3-2（４・５月）'!O881&amp;'別紙様式3-2（４・５月）'!P881&amp;'別紙様式3-2（４・５月）'!Q881&amp;"から"&amp;W879)</f>
        <v/>
      </c>
    </row>
    <row r="880" spans="1:33" ht="24.9" customHeight="1">
      <c r="A880" s="894">
        <v>867</v>
      </c>
      <c r="B880" s="742" t="str">
        <f>IF(基本情報入力シート!C919="","",基本情報入力シート!C919)</f>
        <v/>
      </c>
      <c r="C880" s="750"/>
      <c r="D880" s="750"/>
      <c r="E880" s="750"/>
      <c r="F880" s="750"/>
      <c r="G880" s="750"/>
      <c r="H880" s="750"/>
      <c r="I880" s="761"/>
      <c r="J880" s="768" t="str">
        <f>IF(基本情報入力シート!M919="","",基本情報入力シート!M919)</f>
        <v/>
      </c>
      <c r="K880" s="768" t="str">
        <f>IF(基本情報入力シート!R919="","",基本情報入力シート!R919)</f>
        <v/>
      </c>
      <c r="L880" s="768" t="str">
        <f>IF(基本情報入力シート!W919="","",基本情報入力シート!W919)</f>
        <v/>
      </c>
      <c r="M880" s="785" t="str">
        <f>IF(基本情報入力シート!X919="","",基本情報入力シート!X919)</f>
        <v/>
      </c>
      <c r="N880" s="797" t="str">
        <f>IF(基本情報入力シート!Y919="","",基本情報入力シート!Y919)</f>
        <v/>
      </c>
      <c r="O880" s="931"/>
      <c r="P880" s="937"/>
      <c r="Q880" s="941"/>
      <c r="R880" s="948" t="str">
        <f>IFERROR(IF(OR('別紙様式3-2（４・５月）'!R882="",'別紙様式3-2（４・５月）'!Z882="ベア加算"),"",P880*VLOOKUP(N880,'【参考】数式用'!$AD$2:$AH$27,MATCH(O880,'【参考】数式用'!$K$4:$N$4,0)+1,0)),"")</f>
        <v/>
      </c>
      <c r="S880" s="951"/>
      <c r="T880" s="955"/>
      <c r="U880" s="960"/>
      <c r="V880" s="965" t="str">
        <f>IFERROR(IF(AND('別紙様式3-2（４・５月）'!O882="",O880&lt;&gt;""),P880,P880*VLOOKUP(AF880,'【参考】数式用4'!$DC$3:$DZ$106,MATCH(N880,'【参考】数式用4'!$DC$2:$DZ$2,0))),"")</f>
        <v/>
      </c>
      <c r="W880" s="972"/>
      <c r="X880" s="937"/>
      <c r="Y880" s="948" t="str">
        <f>IFERROR(IF(OR('別紙様式3-2（４・５月）'!R882="",'別紙様式3-2（４・５月）'!Z882="ベア加算"),"",X880*VLOOKUP(N880,'【参考】数式用'!$AD$2:$AH$27,MATCH(W880,'【参考】数式用'!$K$4:$N$4,0)+1,0)),"")</f>
        <v/>
      </c>
      <c r="Z880" s="948"/>
      <c r="AA880" s="951"/>
      <c r="AB880" s="955"/>
      <c r="AC880" s="996" t="str">
        <f>IFERROR(IF(AND('別紙様式3-2（４・５月）'!O882="",W880&lt;&gt;"",W880&lt;&gt;"―"),X880,X880*VLOOKUP(AG880,'【参考】数式用4'!$DC$3:$DZ$106,MATCH(N880,'【参考】数式用4'!$DC$2:$DZ$2,0))),"")</f>
        <v/>
      </c>
      <c r="AD880" s="998" t="str">
        <f t="shared" si="26"/>
        <v/>
      </c>
      <c r="AE880" s="884" t="str">
        <f t="shared" si="27"/>
        <v/>
      </c>
      <c r="AF880" s="999" t="str">
        <f>IF(O880="","",'別紙様式3-2（４・５月）'!O882&amp;'別紙様式3-2（４・５月）'!P882&amp;'別紙様式3-2（４・５月）'!Q882&amp;"から"&amp;O880)</f>
        <v/>
      </c>
      <c r="AG880" s="999" t="str">
        <f>IF(OR(W880="",W880="―"),"",'別紙様式3-2（４・５月）'!O882&amp;'別紙様式3-2（４・５月）'!P882&amp;'別紙様式3-2（４・５月）'!Q882&amp;"から"&amp;W880)</f>
        <v/>
      </c>
    </row>
    <row r="881" spans="1:33" ht="24.9" customHeight="1">
      <c r="A881" s="894">
        <v>868</v>
      </c>
      <c r="B881" s="742" t="str">
        <f>IF(基本情報入力シート!C920="","",基本情報入力シート!C920)</f>
        <v/>
      </c>
      <c r="C881" s="750"/>
      <c r="D881" s="750"/>
      <c r="E881" s="750"/>
      <c r="F881" s="750"/>
      <c r="G881" s="750"/>
      <c r="H881" s="750"/>
      <c r="I881" s="761"/>
      <c r="J881" s="768" t="str">
        <f>IF(基本情報入力シート!M920="","",基本情報入力シート!M920)</f>
        <v/>
      </c>
      <c r="K881" s="768" t="str">
        <f>IF(基本情報入力シート!R920="","",基本情報入力シート!R920)</f>
        <v/>
      </c>
      <c r="L881" s="768" t="str">
        <f>IF(基本情報入力シート!W920="","",基本情報入力シート!W920)</f>
        <v/>
      </c>
      <c r="M881" s="785" t="str">
        <f>IF(基本情報入力シート!X920="","",基本情報入力シート!X920)</f>
        <v/>
      </c>
      <c r="N881" s="797" t="str">
        <f>IF(基本情報入力シート!Y920="","",基本情報入力シート!Y920)</f>
        <v/>
      </c>
      <c r="O881" s="931"/>
      <c r="P881" s="937"/>
      <c r="Q881" s="941"/>
      <c r="R881" s="948" t="str">
        <f>IFERROR(IF(OR('別紙様式3-2（４・５月）'!R883="",'別紙様式3-2（４・５月）'!Z883="ベア加算"),"",P881*VLOOKUP(N881,'【参考】数式用'!$AD$2:$AH$27,MATCH(O881,'【参考】数式用'!$K$4:$N$4,0)+1,0)),"")</f>
        <v/>
      </c>
      <c r="S881" s="951"/>
      <c r="T881" s="955"/>
      <c r="U881" s="960"/>
      <c r="V881" s="965" t="str">
        <f>IFERROR(IF(AND('別紙様式3-2（４・５月）'!O883="",O881&lt;&gt;""),P881,P881*VLOOKUP(AF881,'【参考】数式用4'!$DC$3:$DZ$106,MATCH(N881,'【参考】数式用4'!$DC$2:$DZ$2,0))),"")</f>
        <v/>
      </c>
      <c r="W881" s="972"/>
      <c r="X881" s="937"/>
      <c r="Y881" s="948" t="str">
        <f>IFERROR(IF(OR('別紙様式3-2（４・５月）'!R883="",'別紙様式3-2（４・５月）'!Z883="ベア加算"),"",X881*VLOOKUP(N881,'【参考】数式用'!$AD$2:$AH$27,MATCH(W881,'【参考】数式用'!$K$4:$N$4,0)+1,0)),"")</f>
        <v/>
      </c>
      <c r="Z881" s="948"/>
      <c r="AA881" s="951"/>
      <c r="AB881" s="955"/>
      <c r="AC881" s="996" t="str">
        <f>IFERROR(IF(AND('別紙様式3-2（４・５月）'!O883="",W881&lt;&gt;"",W881&lt;&gt;"―"),X881,X881*VLOOKUP(AG881,'【参考】数式用4'!$DC$3:$DZ$106,MATCH(N881,'【参考】数式用4'!$DC$2:$DZ$2,0))),"")</f>
        <v/>
      </c>
      <c r="AD881" s="998" t="str">
        <f t="shared" si="26"/>
        <v/>
      </c>
      <c r="AE881" s="884" t="str">
        <f t="shared" si="27"/>
        <v/>
      </c>
      <c r="AF881" s="999" t="str">
        <f>IF(O881="","",'別紙様式3-2（４・５月）'!O883&amp;'別紙様式3-2（４・５月）'!P883&amp;'別紙様式3-2（４・５月）'!Q883&amp;"から"&amp;O881)</f>
        <v/>
      </c>
      <c r="AG881" s="999" t="str">
        <f>IF(OR(W881="",W881="―"),"",'別紙様式3-2（４・５月）'!O883&amp;'別紙様式3-2（４・５月）'!P883&amp;'別紙様式3-2（４・５月）'!Q883&amp;"から"&amp;W881)</f>
        <v/>
      </c>
    </row>
    <row r="882" spans="1:33" ht="24.9" customHeight="1">
      <c r="A882" s="894">
        <v>869</v>
      </c>
      <c r="B882" s="742" t="str">
        <f>IF(基本情報入力シート!C921="","",基本情報入力シート!C921)</f>
        <v/>
      </c>
      <c r="C882" s="750"/>
      <c r="D882" s="750"/>
      <c r="E882" s="750"/>
      <c r="F882" s="750"/>
      <c r="G882" s="750"/>
      <c r="H882" s="750"/>
      <c r="I882" s="761"/>
      <c r="J882" s="768" t="str">
        <f>IF(基本情報入力シート!M921="","",基本情報入力シート!M921)</f>
        <v/>
      </c>
      <c r="K882" s="768" t="str">
        <f>IF(基本情報入力シート!R921="","",基本情報入力シート!R921)</f>
        <v/>
      </c>
      <c r="L882" s="768" t="str">
        <f>IF(基本情報入力シート!W921="","",基本情報入力シート!W921)</f>
        <v/>
      </c>
      <c r="M882" s="785" t="str">
        <f>IF(基本情報入力シート!X921="","",基本情報入力シート!X921)</f>
        <v/>
      </c>
      <c r="N882" s="797" t="str">
        <f>IF(基本情報入力シート!Y921="","",基本情報入力シート!Y921)</f>
        <v/>
      </c>
      <c r="O882" s="931"/>
      <c r="P882" s="937"/>
      <c r="Q882" s="941"/>
      <c r="R882" s="948" t="str">
        <f>IFERROR(IF(OR('別紙様式3-2（４・５月）'!R884="",'別紙様式3-2（４・５月）'!Z884="ベア加算"),"",P882*VLOOKUP(N882,'【参考】数式用'!$AD$2:$AH$27,MATCH(O882,'【参考】数式用'!$K$4:$N$4,0)+1,0)),"")</f>
        <v/>
      </c>
      <c r="S882" s="951"/>
      <c r="T882" s="955"/>
      <c r="U882" s="960"/>
      <c r="V882" s="965" t="str">
        <f>IFERROR(IF(AND('別紙様式3-2（４・５月）'!O884="",O882&lt;&gt;""),P882,P882*VLOOKUP(AF882,'【参考】数式用4'!$DC$3:$DZ$106,MATCH(N882,'【参考】数式用4'!$DC$2:$DZ$2,0))),"")</f>
        <v/>
      </c>
      <c r="W882" s="972"/>
      <c r="X882" s="937"/>
      <c r="Y882" s="948" t="str">
        <f>IFERROR(IF(OR('別紙様式3-2（４・５月）'!R884="",'別紙様式3-2（４・５月）'!Z884="ベア加算"),"",X882*VLOOKUP(N882,'【参考】数式用'!$AD$2:$AH$27,MATCH(W882,'【参考】数式用'!$K$4:$N$4,0)+1,0)),"")</f>
        <v/>
      </c>
      <c r="Z882" s="948"/>
      <c r="AA882" s="951"/>
      <c r="AB882" s="955"/>
      <c r="AC882" s="996" t="str">
        <f>IFERROR(IF(AND('別紙様式3-2（４・５月）'!O884="",W882&lt;&gt;"",W882&lt;&gt;"―"),X882,X882*VLOOKUP(AG882,'【参考】数式用4'!$DC$3:$DZ$106,MATCH(N882,'【参考】数式用4'!$DC$2:$DZ$2,0))),"")</f>
        <v/>
      </c>
      <c r="AD882" s="998" t="str">
        <f t="shared" si="26"/>
        <v/>
      </c>
      <c r="AE882" s="884" t="str">
        <f t="shared" si="27"/>
        <v/>
      </c>
      <c r="AF882" s="999" t="str">
        <f>IF(O882="","",'別紙様式3-2（４・５月）'!O884&amp;'別紙様式3-2（４・５月）'!P884&amp;'別紙様式3-2（４・５月）'!Q884&amp;"から"&amp;O882)</f>
        <v/>
      </c>
      <c r="AG882" s="999" t="str">
        <f>IF(OR(W882="",W882="―"),"",'別紙様式3-2（４・５月）'!O884&amp;'別紙様式3-2（４・５月）'!P884&amp;'別紙様式3-2（４・５月）'!Q884&amp;"から"&amp;W882)</f>
        <v/>
      </c>
    </row>
    <row r="883" spans="1:33" ht="24.9" customHeight="1">
      <c r="A883" s="894">
        <v>870</v>
      </c>
      <c r="B883" s="742" t="str">
        <f>IF(基本情報入力シート!C922="","",基本情報入力シート!C922)</f>
        <v/>
      </c>
      <c r="C883" s="750"/>
      <c r="D883" s="750"/>
      <c r="E883" s="750"/>
      <c r="F883" s="750"/>
      <c r="G883" s="750"/>
      <c r="H883" s="750"/>
      <c r="I883" s="761"/>
      <c r="J883" s="768" t="str">
        <f>IF(基本情報入力シート!M922="","",基本情報入力シート!M922)</f>
        <v/>
      </c>
      <c r="K883" s="768" t="str">
        <f>IF(基本情報入力シート!R922="","",基本情報入力シート!R922)</f>
        <v/>
      </c>
      <c r="L883" s="768" t="str">
        <f>IF(基本情報入力シート!W922="","",基本情報入力シート!W922)</f>
        <v/>
      </c>
      <c r="M883" s="785" t="str">
        <f>IF(基本情報入力シート!X922="","",基本情報入力シート!X922)</f>
        <v/>
      </c>
      <c r="N883" s="797" t="str">
        <f>IF(基本情報入力シート!Y922="","",基本情報入力シート!Y922)</f>
        <v/>
      </c>
      <c r="O883" s="931"/>
      <c r="P883" s="937"/>
      <c r="Q883" s="941"/>
      <c r="R883" s="948" t="str">
        <f>IFERROR(IF(OR('別紙様式3-2（４・５月）'!R885="",'別紙様式3-2（４・５月）'!Z885="ベア加算"),"",P883*VLOOKUP(N883,'【参考】数式用'!$AD$2:$AH$27,MATCH(O883,'【参考】数式用'!$K$4:$N$4,0)+1,0)),"")</f>
        <v/>
      </c>
      <c r="S883" s="951"/>
      <c r="T883" s="955"/>
      <c r="U883" s="960"/>
      <c r="V883" s="965" t="str">
        <f>IFERROR(IF(AND('別紙様式3-2（４・５月）'!O885="",O883&lt;&gt;""),P883,P883*VLOOKUP(AF883,'【参考】数式用4'!$DC$3:$DZ$106,MATCH(N883,'【参考】数式用4'!$DC$2:$DZ$2,0))),"")</f>
        <v/>
      </c>
      <c r="W883" s="972"/>
      <c r="X883" s="937"/>
      <c r="Y883" s="948" t="str">
        <f>IFERROR(IF(OR('別紙様式3-2（４・５月）'!R885="",'別紙様式3-2（４・５月）'!Z885="ベア加算"),"",X883*VLOOKUP(N883,'【参考】数式用'!$AD$2:$AH$27,MATCH(W883,'【参考】数式用'!$K$4:$N$4,0)+1,0)),"")</f>
        <v/>
      </c>
      <c r="Z883" s="948"/>
      <c r="AA883" s="951"/>
      <c r="AB883" s="955"/>
      <c r="AC883" s="996" t="str">
        <f>IFERROR(IF(AND('別紙様式3-2（４・５月）'!O885="",W883&lt;&gt;"",W883&lt;&gt;"―"),X883,X883*VLOOKUP(AG883,'【参考】数式用4'!$DC$3:$DZ$106,MATCH(N883,'【参考】数式用4'!$DC$2:$DZ$2,0))),"")</f>
        <v/>
      </c>
      <c r="AD883" s="998" t="str">
        <f t="shared" si="26"/>
        <v/>
      </c>
      <c r="AE883" s="884" t="str">
        <f t="shared" si="27"/>
        <v/>
      </c>
      <c r="AF883" s="999" t="str">
        <f>IF(O883="","",'別紙様式3-2（４・５月）'!O885&amp;'別紙様式3-2（４・５月）'!P885&amp;'別紙様式3-2（４・５月）'!Q885&amp;"から"&amp;O883)</f>
        <v/>
      </c>
      <c r="AG883" s="999" t="str">
        <f>IF(OR(W883="",W883="―"),"",'別紙様式3-2（４・５月）'!O885&amp;'別紙様式3-2（４・５月）'!P885&amp;'別紙様式3-2（４・５月）'!Q885&amp;"から"&amp;W883)</f>
        <v/>
      </c>
    </row>
    <row r="884" spans="1:33" ht="24.9" customHeight="1">
      <c r="A884" s="894">
        <v>871</v>
      </c>
      <c r="B884" s="742" t="str">
        <f>IF(基本情報入力シート!C923="","",基本情報入力シート!C923)</f>
        <v/>
      </c>
      <c r="C884" s="750"/>
      <c r="D884" s="750"/>
      <c r="E884" s="750"/>
      <c r="F884" s="750"/>
      <c r="G884" s="750"/>
      <c r="H884" s="750"/>
      <c r="I884" s="761"/>
      <c r="J884" s="768" t="str">
        <f>IF(基本情報入力シート!M923="","",基本情報入力シート!M923)</f>
        <v/>
      </c>
      <c r="K884" s="768" t="str">
        <f>IF(基本情報入力シート!R923="","",基本情報入力シート!R923)</f>
        <v/>
      </c>
      <c r="L884" s="768" t="str">
        <f>IF(基本情報入力シート!W923="","",基本情報入力シート!W923)</f>
        <v/>
      </c>
      <c r="M884" s="785" t="str">
        <f>IF(基本情報入力シート!X923="","",基本情報入力シート!X923)</f>
        <v/>
      </c>
      <c r="N884" s="797" t="str">
        <f>IF(基本情報入力シート!Y923="","",基本情報入力シート!Y923)</f>
        <v/>
      </c>
      <c r="O884" s="931"/>
      <c r="P884" s="937"/>
      <c r="Q884" s="941"/>
      <c r="R884" s="948" t="str">
        <f>IFERROR(IF(OR('別紙様式3-2（４・５月）'!R886="",'別紙様式3-2（４・５月）'!Z886="ベア加算"),"",P884*VLOOKUP(N884,'【参考】数式用'!$AD$2:$AH$27,MATCH(O884,'【参考】数式用'!$K$4:$N$4,0)+1,0)),"")</f>
        <v/>
      </c>
      <c r="S884" s="951"/>
      <c r="T884" s="955"/>
      <c r="U884" s="960"/>
      <c r="V884" s="965" t="str">
        <f>IFERROR(IF(AND('別紙様式3-2（４・５月）'!O886="",O884&lt;&gt;""),P884,P884*VLOOKUP(AF884,'【参考】数式用4'!$DC$3:$DZ$106,MATCH(N884,'【参考】数式用4'!$DC$2:$DZ$2,0))),"")</f>
        <v/>
      </c>
      <c r="W884" s="972"/>
      <c r="X884" s="937"/>
      <c r="Y884" s="948" t="str">
        <f>IFERROR(IF(OR('別紙様式3-2（４・５月）'!R886="",'別紙様式3-2（４・５月）'!Z886="ベア加算"),"",X884*VLOOKUP(N884,'【参考】数式用'!$AD$2:$AH$27,MATCH(W884,'【参考】数式用'!$K$4:$N$4,0)+1,0)),"")</f>
        <v/>
      </c>
      <c r="Z884" s="948"/>
      <c r="AA884" s="951"/>
      <c r="AB884" s="955"/>
      <c r="AC884" s="996" t="str">
        <f>IFERROR(IF(AND('別紙様式3-2（４・５月）'!O886="",W884&lt;&gt;"",W884&lt;&gt;"―"),X884,X884*VLOOKUP(AG884,'【参考】数式用4'!$DC$3:$DZ$106,MATCH(N884,'【参考】数式用4'!$DC$2:$DZ$2,0))),"")</f>
        <v/>
      </c>
      <c r="AD884" s="998" t="str">
        <f t="shared" si="26"/>
        <v/>
      </c>
      <c r="AE884" s="884" t="str">
        <f t="shared" si="27"/>
        <v/>
      </c>
      <c r="AF884" s="999" t="str">
        <f>IF(O884="","",'別紙様式3-2（４・５月）'!O886&amp;'別紙様式3-2（４・５月）'!P886&amp;'別紙様式3-2（４・５月）'!Q886&amp;"から"&amp;O884)</f>
        <v/>
      </c>
      <c r="AG884" s="999" t="str">
        <f>IF(OR(W884="",W884="―"),"",'別紙様式3-2（４・５月）'!O886&amp;'別紙様式3-2（４・５月）'!P886&amp;'別紙様式3-2（４・５月）'!Q886&amp;"から"&amp;W884)</f>
        <v/>
      </c>
    </row>
    <row r="885" spans="1:33" ht="24.9" customHeight="1">
      <c r="A885" s="894">
        <v>872</v>
      </c>
      <c r="B885" s="742" t="str">
        <f>IF(基本情報入力シート!C924="","",基本情報入力シート!C924)</f>
        <v/>
      </c>
      <c r="C885" s="750"/>
      <c r="D885" s="750"/>
      <c r="E885" s="750"/>
      <c r="F885" s="750"/>
      <c r="G885" s="750"/>
      <c r="H885" s="750"/>
      <c r="I885" s="761"/>
      <c r="J885" s="768" t="str">
        <f>IF(基本情報入力シート!M924="","",基本情報入力シート!M924)</f>
        <v/>
      </c>
      <c r="K885" s="768" t="str">
        <f>IF(基本情報入力シート!R924="","",基本情報入力シート!R924)</f>
        <v/>
      </c>
      <c r="L885" s="768" t="str">
        <f>IF(基本情報入力シート!W924="","",基本情報入力シート!W924)</f>
        <v/>
      </c>
      <c r="M885" s="785" t="str">
        <f>IF(基本情報入力シート!X924="","",基本情報入力シート!X924)</f>
        <v/>
      </c>
      <c r="N885" s="797" t="str">
        <f>IF(基本情報入力シート!Y924="","",基本情報入力シート!Y924)</f>
        <v/>
      </c>
      <c r="O885" s="931"/>
      <c r="P885" s="937"/>
      <c r="Q885" s="941"/>
      <c r="R885" s="948" t="str">
        <f>IFERROR(IF(OR('別紙様式3-2（４・５月）'!R887="",'別紙様式3-2（４・５月）'!Z887="ベア加算"),"",P885*VLOOKUP(N885,'【参考】数式用'!$AD$2:$AH$27,MATCH(O885,'【参考】数式用'!$K$4:$N$4,0)+1,0)),"")</f>
        <v/>
      </c>
      <c r="S885" s="951"/>
      <c r="T885" s="955"/>
      <c r="U885" s="960"/>
      <c r="V885" s="965" t="str">
        <f>IFERROR(IF(AND('別紙様式3-2（４・５月）'!O887="",O885&lt;&gt;""),P885,P885*VLOOKUP(AF885,'【参考】数式用4'!$DC$3:$DZ$106,MATCH(N885,'【参考】数式用4'!$DC$2:$DZ$2,0))),"")</f>
        <v/>
      </c>
      <c r="W885" s="972"/>
      <c r="X885" s="937"/>
      <c r="Y885" s="948" t="str">
        <f>IFERROR(IF(OR('別紙様式3-2（４・５月）'!R887="",'別紙様式3-2（４・５月）'!Z887="ベア加算"),"",X885*VLOOKUP(N885,'【参考】数式用'!$AD$2:$AH$27,MATCH(W885,'【参考】数式用'!$K$4:$N$4,0)+1,0)),"")</f>
        <v/>
      </c>
      <c r="Z885" s="948"/>
      <c r="AA885" s="951"/>
      <c r="AB885" s="955"/>
      <c r="AC885" s="996" t="str">
        <f>IFERROR(IF(AND('別紙様式3-2（４・５月）'!O887="",W885&lt;&gt;"",W885&lt;&gt;"―"),X885,X885*VLOOKUP(AG885,'【参考】数式用4'!$DC$3:$DZ$106,MATCH(N885,'【参考】数式用4'!$DC$2:$DZ$2,0))),"")</f>
        <v/>
      </c>
      <c r="AD885" s="998" t="str">
        <f t="shared" si="26"/>
        <v/>
      </c>
      <c r="AE885" s="884" t="str">
        <f t="shared" si="27"/>
        <v/>
      </c>
      <c r="AF885" s="999" t="str">
        <f>IF(O885="","",'別紙様式3-2（４・５月）'!O887&amp;'別紙様式3-2（４・５月）'!P887&amp;'別紙様式3-2（４・５月）'!Q887&amp;"から"&amp;O885)</f>
        <v/>
      </c>
      <c r="AG885" s="999" t="str">
        <f>IF(OR(W885="",W885="―"),"",'別紙様式3-2（４・５月）'!O887&amp;'別紙様式3-2（４・５月）'!P887&amp;'別紙様式3-2（４・５月）'!Q887&amp;"から"&amp;W885)</f>
        <v/>
      </c>
    </row>
    <row r="886" spans="1:33" ht="24.9" customHeight="1">
      <c r="A886" s="894">
        <v>873</v>
      </c>
      <c r="B886" s="742" t="str">
        <f>IF(基本情報入力シート!C925="","",基本情報入力シート!C925)</f>
        <v/>
      </c>
      <c r="C886" s="750"/>
      <c r="D886" s="750"/>
      <c r="E886" s="750"/>
      <c r="F886" s="750"/>
      <c r="G886" s="750"/>
      <c r="H886" s="750"/>
      <c r="I886" s="761"/>
      <c r="J886" s="768" t="str">
        <f>IF(基本情報入力シート!M925="","",基本情報入力シート!M925)</f>
        <v/>
      </c>
      <c r="K886" s="768" t="str">
        <f>IF(基本情報入力シート!R925="","",基本情報入力シート!R925)</f>
        <v/>
      </c>
      <c r="L886" s="768" t="str">
        <f>IF(基本情報入力シート!W925="","",基本情報入力シート!W925)</f>
        <v/>
      </c>
      <c r="M886" s="785" t="str">
        <f>IF(基本情報入力シート!X925="","",基本情報入力シート!X925)</f>
        <v/>
      </c>
      <c r="N886" s="797" t="str">
        <f>IF(基本情報入力シート!Y925="","",基本情報入力シート!Y925)</f>
        <v/>
      </c>
      <c r="O886" s="931"/>
      <c r="P886" s="937"/>
      <c r="Q886" s="941"/>
      <c r="R886" s="948" t="str">
        <f>IFERROR(IF(OR('別紙様式3-2（４・５月）'!R888="",'別紙様式3-2（４・５月）'!Z888="ベア加算"),"",P886*VLOOKUP(N886,'【参考】数式用'!$AD$2:$AH$27,MATCH(O886,'【参考】数式用'!$K$4:$N$4,0)+1,0)),"")</f>
        <v/>
      </c>
      <c r="S886" s="951"/>
      <c r="T886" s="955"/>
      <c r="U886" s="960"/>
      <c r="V886" s="965" t="str">
        <f>IFERROR(IF(AND('別紙様式3-2（４・５月）'!O888="",O886&lt;&gt;""),P886,P886*VLOOKUP(AF886,'【参考】数式用4'!$DC$3:$DZ$106,MATCH(N886,'【参考】数式用4'!$DC$2:$DZ$2,0))),"")</f>
        <v/>
      </c>
      <c r="W886" s="972"/>
      <c r="X886" s="937"/>
      <c r="Y886" s="948" t="str">
        <f>IFERROR(IF(OR('別紙様式3-2（４・５月）'!R888="",'別紙様式3-2（４・５月）'!Z888="ベア加算"),"",X886*VLOOKUP(N886,'【参考】数式用'!$AD$2:$AH$27,MATCH(W886,'【参考】数式用'!$K$4:$N$4,0)+1,0)),"")</f>
        <v/>
      </c>
      <c r="Z886" s="948"/>
      <c r="AA886" s="951"/>
      <c r="AB886" s="955"/>
      <c r="AC886" s="996" t="str">
        <f>IFERROR(IF(AND('別紙様式3-2（４・５月）'!O888="",W886&lt;&gt;"",W886&lt;&gt;"―"),X886,X886*VLOOKUP(AG886,'【参考】数式用4'!$DC$3:$DZ$106,MATCH(N886,'【参考】数式用4'!$DC$2:$DZ$2,0))),"")</f>
        <v/>
      </c>
      <c r="AD886" s="998" t="str">
        <f t="shared" si="26"/>
        <v/>
      </c>
      <c r="AE886" s="884" t="str">
        <f t="shared" si="27"/>
        <v/>
      </c>
      <c r="AF886" s="999" t="str">
        <f>IF(O886="","",'別紙様式3-2（４・５月）'!O888&amp;'別紙様式3-2（４・５月）'!P888&amp;'別紙様式3-2（４・５月）'!Q888&amp;"から"&amp;O886)</f>
        <v/>
      </c>
      <c r="AG886" s="999" t="str">
        <f>IF(OR(W886="",W886="―"),"",'別紙様式3-2（４・５月）'!O888&amp;'別紙様式3-2（４・５月）'!P888&amp;'別紙様式3-2（４・５月）'!Q888&amp;"から"&amp;W886)</f>
        <v/>
      </c>
    </row>
    <row r="887" spans="1:33" ht="24.9" customHeight="1">
      <c r="A887" s="894">
        <v>874</v>
      </c>
      <c r="B887" s="742" t="str">
        <f>IF(基本情報入力シート!C926="","",基本情報入力シート!C926)</f>
        <v/>
      </c>
      <c r="C887" s="750"/>
      <c r="D887" s="750"/>
      <c r="E887" s="750"/>
      <c r="F887" s="750"/>
      <c r="G887" s="750"/>
      <c r="H887" s="750"/>
      <c r="I887" s="761"/>
      <c r="J887" s="768" t="str">
        <f>IF(基本情報入力シート!M926="","",基本情報入力シート!M926)</f>
        <v/>
      </c>
      <c r="K887" s="768" t="str">
        <f>IF(基本情報入力シート!R926="","",基本情報入力シート!R926)</f>
        <v/>
      </c>
      <c r="L887" s="768" t="str">
        <f>IF(基本情報入力シート!W926="","",基本情報入力シート!W926)</f>
        <v/>
      </c>
      <c r="M887" s="785" t="str">
        <f>IF(基本情報入力シート!X926="","",基本情報入力シート!X926)</f>
        <v/>
      </c>
      <c r="N887" s="797" t="str">
        <f>IF(基本情報入力シート!Y926="","",基本情報入力シート!Y926)</f>
        <v/>
      </c>
      <c r="O887" s="931"/>
      <c r="P887" s="937"/>
      <c r="Q887" s="941"/>
      <c r="R887" s="948" t="str">
        <f>IFERROR(IF(OR('別紙様式3-2（４・５月）'!R889="",'別紙様式3-2（４・５月）'!Z889="ベア加算"),"",P887*VLOOKUP(N887,'【参考】数式用'!$AD$2:$AH$27,MATCH(O887,'【参考】数式用'!$K$4:$N$4,0)+1,0)),"")</f>
        <v/>
      </c>
      <c r="S887" s="951"/>
      <c r="T887" s="955"/>
      <c r="U887" s="960"/>
      <c r="V887" s="965" t="str">
        <f>IFERROR(IF(AND('別紙様式3-2（４・５月）'!O889="",O887&lt;&gt;""),P887,P887*VLOOKUP(AF887,'【参考】数式用4'!$DC$3:$DZ$106,MATCH(N887,'【参考】数式用4'!$DC$2:$DZ$2,0))),"")</f>
        <v/>
      </c>
      <c r="W887" s="972"/>
      <c r="X887" s="937"/>
      <c r="Y887" s="948" t="str">
        <f>IFERROR(IF(OR('別紙様式3-2（４・５月）'!R889="",'別紙様式3-2（４・５月）'!Z889="ベア加算"),"",X887*VLOOKUP(N887,'【参考】数式用'!$AD$2:$AH$27,MATCH(W887,'【参考】数式用'!$K$4:$N$4,0)+1,0)),"")</f>
        <v/>
      </c>
      <c r="Z887" s="948"/>
      <c r="AA887" s="951"/>
      <c r="AB887" s="955"/>
      <c r="AC887" s="996" t="str">
        <f>IFERROR(IF(AND('別紙様式3-2（４・５月）'!O889="",W887&lt;&gt;"",W887&lt;&gt;"―"),X887,X887*VLOOKUP(AG887,'【参考】数式用4'!$DC$3:$DZ$106,MATCH(N887,'【参考】数式用4'!$DC$2:$DZ$2,0))),"")</f>
        <v/>
      </c>
      <c r="AD887" s="998" t="str">
        <f t="shared" si="26"/>
        <v/>
      </c>
      <c r="AE887" s="884" t="str">
        <f t="shared" si="27"/>
        <v/>
      </c>
      <c r="AF887" s="999" t="str">
        <f>IF(O887="","",'別紙様式3-2（４・５月）'!O889&amp;'別紙様式3-2（４・５月）'!P889&amp;'別紙様式3-2（４・５月）'!Q889&amp;"から"&amp;O887)</f>
        <v/>
      </c>
      <c r="AG887" s="999" t="str">
        <f>IF(OR(W887="",W887="―"),"",'別紙様式3-2（４・５月）'!O889&amp;'別紙様式3-2（４・５月）'!P889&amp;'別紙様式3-2（４・５月）'!Q889&amp;"から"&amp;W887)</f>
        <v/>
      </c>
    </row>
    <row r="888" spans="1:33" ht="24.9" customHeight="1">
      <c r="A888" s="894">
        <v>875</v>
      </c>
      <c r="B888" s="742" t="str">
        <f>IF(基本情報入力シート!C927="","",基本情報入力シート!C927)</f>
        <v/>
      </c>
      <c r="C888" s="750"/>
      <c r="D888" s="750"/>
      <c r="E888" s="750"/>
      <c r="F888" s="750"/>
      <c r="G888" s="750"/>
      <c r="H888" s="750"/>
      <c r="I888" s="761"/>
      <c r="J888" s="768" t="str">
        <f>IF(基本情報入力シート!M927="","",基本情報入力シート!M927)</f>
        <v/>
      </c>
      <c r="K888" s="768" t="str">
        <f>IF(基本情報入力シート!R927="","",基本情報入力シート!R927)</f>
        <v/>
      </c>
      <c r="L888" s="768" t="str">
        <f>IF(基本情報入力シート!W927="","",基本情報入力シート!W927)</f>
        <v/>
      </c>
      <c r="M888" s="785" t="str">
        <f>IF(基本情報入力シート!X927="","",基本情報入力シート!X927)</f>
        <v/>
      </c>
      <c r="N888" s="797" t="str">
        <f>IF(基本情報入力シート!Y927="","",基本情報入力シート!Y927)</f>
        <v/>
      </c>
      <c r="O888" s="931"/>
      <c r="P888" s="937"/>
      <c r="Q888" s="941"/>
      <c r="R888" s="948" t="str">
        <f>IFERROR(IF(OR('別紙様式3-2（４・５月）'!R890="",'別紙様式3-2（４・５月）'!Z890="ベア加算"),"",P888*VLOOKUP(N888,'【参考】数式用'!$AD$2:$AH$27,MATCH(O888,'【参考】数式用'!$K$4:$N$4,0)+1,0)),"")</f>
        <v/>
      </c>
      <c r="S888" s="951"/>
      <c r="T888" s="955"/>
      <c r="U888" s="960"/>
      <c r="V888" s="965" t="str">
        <f>IFERROR(IF(AND('別紙様式3-2（４・５月）'!O890="",O888&lt;&gt;""),P888,P888*VLOOKUP(AF888,'【参考】数式用4'!$DC$3:$DZ$106,MATCH(N888,'【参考】数式用4'!$DC$2:$DZ$2,0))),"")</f>
        <v/>
      </c>
      <c r="W888" s="972"/>
      <c r="X888" s="937"/>
      <c r="Y888" s="948" t="str">
        <f>IFERROR(IF(OR('別紙様式3-2（４・５月）'!R890="",'別紙様式3-2（４・５月）'!Z890="ベア加算"),"",X888*VLOOKUP(N888,'【参考】数式用'!$AD$2:$AH$27,MATCH(W888,'【参考】数式用'!$K$4:$N$4,0)+1,0)),"")</f>
        <v/>
      </c>
      <c r="Z888" s="948"/>
      <c r="AA888" s="951"/>
      <c r="AB888" s="955"/>
      <c r="AC888" s="996" t="str">
        <f>IFERROR(IF(AND('別紙様式3-2（４・５月）'!O890="",W888&lt;&gt;"",W888&lt;&gt;"―"),X888,X888*VLOOKUP(AG888,'【参考】数式用4'!$DC$3:$DZ$106,MATCH(N888,'【参考】数式用4'!$DC$2:$DZ$2,0))),"")</f>
        <v/>
      </c>
      <c r="AD888" s="998" t="str">
        <f t="shared" si="26"/>
        <v/>
      </c>
      <c r="AE888" s="884" t="str">
        <f t="shared" si="27"/>
        <v/>
      </c>
      <c r="AF888" s="999" t="str">
        <f>IF(O888="","",'別紙様式3-2（４・５月）'!O890&amp;'別紙様式3-2（４・５月）'!P890&amp;'別紙様式3-2（４・５月）'!Q890&amp;"から"&amp;O888)</f>
        <v/>
      </c>
      <c r="AG888" s="999" t="str">
        <f>IF(OR(W888="",W888="―"),"",'別紙様式3-2（４・５月）'!O890&amp;'別紙様式3-2（４・５月）'!P890&amp;'別紙様式3-2（４・５月）'!Q890&amp;"から"&amp;W888)</f>
        <v/>
      </c>
    </row>
    <row r="889" spans="1:33" ht="24.9" customHeight="1">
      <c r="A889" s="894">
        <v>876</v>
      </c>
      <c r="B889" s="742" t="str">
        <f>IF(基本情報入力シート!C928="","",基本情報入力シート!C928)</f>
        <v/>
      </c>
      <c r="C889" s="750"/>
      <c r="D889" s="750"/>
      <c r="E889" s="750"/>
      <c r="F889" s="750"/>
      <c r="G889" s="750"/>
      <c r="H889" s="750"/>
      <c r="I889" s="761"/>
      <c r="J889" s="768" t="str">
        <f>IF(基本情報入力シート!M928="","",基本情報入力シート!M928)</f>
        <v/>
      </c>
      <c r="K889" s="768" t="str">
        <f>IF(基本情報入力シート!R928="","",基本情報入力シート!R928)</f>
        <v/>
      </c>
      <c r="L889" s="768" t="str">
        <f>IF(基本情報入力シート!W928="","",基本情報入力シート!W928)</f>
        <v/>
      </c>
      <c r="M889" s="785" t="str">
        <f>IF(基本情報入力シート!X928="","",基本情報入力シート!X928)</f>
        <v/>
      </c>
      <c r="N889" s="797" t="str">
        <f>IF(基本情報入力シート!Y928="","",基本情報入力シート!Y928)</f>
        <v/>
      </c>
      <c r="O889" s="931"/>
      <c r="P889" s="937"/>
      <c r="Q889" s="941"/>
      <c r="R889" s="948" t="str">
        <f>IFERROR(IF(OR('別紙様式3-2（４・５月）'!R891="",'別紙様式3-2（４・５月）'!Z891="ベア加算"),"",P889*VLOOKUP(N889,'【参考】数式用'!$AD$2:$AH$27,MATCH(O889,'【参考】数式用'!$K$4:$N$4,0)+1,0)),"")</f>
        <v/>
      </c>
      <c r="S889" s="951"/>
      <c r="T889" s="955"/>
      <c r="U889" s="960"/>
      <c r="V889" s="965" t="str">
        <f>IFERROR(IF(AND('別紙様式3-2（４・５月）'!O891="",O889&lt;&gt;""),P889,P889*VLOOKUP(AF889,'【参考】数式用4'!$DC$3:$DZ$106,MATCH(N889,'【参考】数式用4'!$DC$2:$DZ$2,0))),"")</f>
        <v/>
      </c>
      <c r="W889" s="972"/>
      <c r="X889" s="937"/>
      <c r="Y889" s="948" t="str">
        <f>IFERROR(IF(OR('別紙様式3-2（４・５月）'!R891="",'別紙様式3-2（４・５月）'!Z891="ベア加算"),"",X889*VLOOKUP(N889,'【参考】数式用'!$AD$2:$AH$27,MATCH(W889,'【参考】数式用'!$K$4:$N$4,0)+1,0)),"")</f>
        <v/>
      </c>
      <c r="Z889" s="948"/>
      <c r="AA889" s="951"/>
      <c r="AB889" s="955"/>
      <c r="AC889" s="996" t="str">
        <f>IFERROR(IF(AND('別紙様式3-2（４・５月）'!O891="",W889&lt;&gt;"",W889&lt;&gt;"―"),X889,X889*VLOOKUP(AG889,'【参考】数式用4'!$DC$3:$DZ$106,MATCH(N889,'【参考】数式用4'!$DC$2:$DZ$2,0))),"")</f>
        <v/>
      </c>
      <c r="AD889" s="998" t="str">
        <f t="shared" si="26"/>
        <v/>
      </c>
      <c r="AE889" s="884" t="str">
        <f t="shared" si="27"/>
        <v/>
      </c>
      <c r="AF889" s="999" t="str">
        <f>IF(O889="","",'別紙様式3-2（４・５月）'!O891&amp;'別紙様式3-2（４・５月）'!P891&amp;'別紙様式3-2（４・５月）'!Q891&amp;"から"&amp;O889)</f>
        <v/>
      </c>
      <c r="AG889" s="999" t="str">
        <f>IF(OR(W889="",W889="―"),"",'別紙様式3-2（４・５月）'!O891&amp;'別紙様式3-2（４・５月）'!P891&amp;'別紙様式3-2（４・５月）'!Q891&amp;"から"&amp;W889)</f>
        <v/>
      </c>
    </row>
    <row r="890" spans="1:33" ht="24.9" customHeight="1">
      <c r="A890" s="894">
        <v>877</v>
      </c>
      <c r="B890" s="742" t="str">
        <f>IF(基本情報入力シート!C929="","",基本情報入力シート!C929)</f>
        <v/>
      </c>
      <c r="C890" s="750"/>
      <c r="D890" s="750"/>
      <c r="E890" s="750"/>
      <c r="F890" s="750"/>
      <c r="G890" s="750"/>
      <c r="H890" s="750"/>
      <c r="I890" s="761"/>
      <c r="J890" s="768" t="str">
        <f>IF(基本情報入力シート!M929="","",基本情報入力シート!M929)</f>
        <v/>
      </c>
      <c r="K890" s="768" t="str">
        <f>IF(基本情報入力シート!R929="","",基本情報入力シート!R929)</f>
        <v/>
      </c>
      <c r="L890" s="768" t="str">
        <f>IF(基本情報入力シート!W929="","",基本情報入力シート!W929)</f>
        <v/>
      </c>
      <c r="M890" s="785" t="str">
        <f>IF(基本情報入力シート!X929="","",基本情報入力シート!X929)</f>
        <v/>
      </c>
      <c r="N890" s="797" t="str">
        <f>IF(基本情報入力シート!Y929="","",基本情報入力シート!Y929)</f>
        <v/>
      </c>
      <c r="O890" s="931"/>
      <c r="P890" s="937"/>
      <c r="Q890" s="941"/>
      <c r="R890" s="948" t="str">
        <f>IFERROR(IF(OR('別紙様式3-2（４・５月）'!R892="",'別紙様式3-2（４・５月）'!Z892="ベア加算"),"",P890*VLOOKUP(N890,'【参考】数式用'!$AD$2:$AH$27,MATCH(O890,'【参考】数式用'!$K$4:$N$4,0)+1,0)),"")</f>
        <v/>
      </c>
      <c r="S890" s="951"/>
      <c r="T890" s="955"/>
      <c r="U890" s="960"/>
      <c r="V890" s="965" t="str">
        <f>IFERROR(IF(AND('別紙様式3-2（４・５月）'!O892="",O890&lt;&gt;""),P890,P890*VLOOKUP(AF890,'【参考】数式用4'!$DC$3:$DZ$106,MATCH(N890,'【参考】数式用4'!$DC$2:$DZ$2,0))),"")</f>
        <v/>
      </c>
      <c r="W890" s="972"/>
      <c r="X890" s="937"/>
      <c r="Y890" s="948" t="str">
        <f>IFERROR(IF(OR('別紙様式3-2（４・５月）'!R892="",'別紙様式3-2（４・５月）'!Z892="ベア加算"),"",X890*VLOOKUP(N890,'【参考】数式用'!$AD$2:$AH$27,MATCH(W890,'【参考】数式用'!$K$4:$N$4,0)+1,0)),"")</f>
        <v/>
      </c>
      <c r="Z890" s="948"/>
      <c r="AA890" s="951"/>
      <c r="AB890" s="955"/>
      <c r="AC890" s="996" t="str">
        <f>IFERROR(IF(AND('別紙様式3-2（４・５月）'!O892="",W890&lt;&gt;"",W890&lt;&gt;"―"),X890,X890*VLOOKUP(AG890,'【参考】数式用4'!$DC$3:$DZ$106,MATCH(N890,'【参考】数式用4'!$DC$2:$DZ$2,0))),"")</f>
        <v/>
      </c>
      <c r="AD890" s="998" t="str">
        <f t="shared" si="26"/>
        <v/>
      </c>
      <c r="AE890" s="884" t="str">
        <f t="shared" si="27"/>
        <v/>
      </c>
      <c r="AF890" s="999" t="str">
        <f>IF(O890="","",'別紙様式3-2（４・５月）'!O892&amp;'別紙様式3-2（４・５月）'!P892&amp;'別紙様式3-2（４・５月）'!Q892&amp;"から"&amp;O890)</f>
        <v/>
      </c>
      <c r="AG890" s="999" t="str">
        <f>IF(OR(W890="",W890="―"),"",'別紙様式3-2（４・５月）'!O892&amp;'別紙様式3-2（４・５月）'!P892&amp;'別紙様式3-2（４・５月）'!Q892&amp;"から"&amp;W890)</f>
        <v/>
      </c>
    </row>
    <row r="891" spans="1:33" ht="24.9" customHeight="1">
      <c r="A891" s="894">
        <v>878</v>
      </c>
      <c r="B891" s="742" t="str">
        <f>IF(基本情報入力シート!C930="","",基本情報入力シート!C930)</f>
        <v/>
      </c>
      <c r="C891" s="750"/>
      <c r="D891" s="750"/>
      <c r="E891" s="750"/>
      <c r="F891" s="750"/>
      <c r="G891" s="750"/>
      <c r="H891" s="750"/>
      <c r="I891" s="761"/>
      <c r="J891" s="768" t="str">
        <f>IF(基本情報入力シート!M930="","",基本情報入力シート!M930)</f>
        <v/>
      </c>
      <c r="K891" s="768" t="str">
        <f>IF(基本情報入力シート!R930="","",基本情報入力シート!R930)</f>
        <v/>
      </c>
      <c r="L891" s="768" t="str">
        <f>IF(基本情報入力シート!W930="","",基本情報入力シート!W930)</f>
        <v/>
      </c>
      <c r="M891" s="785" t="str">
        <f>IF(基本情報入力シート!X930="","",基本情報入力シート!X930)</f>
        <v/>
      </c>
      <c r="N891" s="797" t="str">
        <f>IF(基本情報入力シート!Y930="","",基本情報入力シート!Y930)</f>
        <v/>
      </c>
      <c r="O891" s="931"/>
      <c r="P891" s="937"/>
      <c r="Q891" s="941"/>
      <c r="R891" s="948" t="str">
        <f>IFERROR(IF(OR('別紙様式3-2（４・５月）'!R893="",'別紙様式3-2（４・５月）'!Z893="ベア加算"),"",P891*VLOOKUP(N891,'【参考】数式用'!$AD$2:$AH$27,MATCH(O891,'【参考】数式用'!$K$4:$N$4,0)+1,0)),"")</f>
        <v/>
      </c>
      <c r="S891" s="951"/>
      <c r="T891" s="955"/>
      <c r="U891" s="960"/>
      <c r="V891" s="965" t="str">
        <f>IFERROR(IF(AND('別紙様式3-2（４・５月）'!O893="",O891&lt;&gt;""),P891,P891*VLOOKUP(AF891,'【参考】数式用4'!$DC$3:$DZ$106,MATCH(N891,'【参考】数式用4'!$DC$2:$DZ$2,0))),"")</f>
        <v/>
      </c>
      <c r="W891" s="972"/>
      <c r="X891" s="937"/>
      <c r="Y891" s="948" t="str">
        <f>IFERROR(IF(OR('別紙様式3-2（４・５月）'!R893="",'別紙様式3-2（４・５月）'!Z893="ベア加算"),"",X891*VLOOKUP(N891,'【参考】数式用'!$AD$2:$AH$27,MATCH(W891,'【参考】数式用'!$K$4:$N$4,0)+1,0)),"")</f>
        <v/>
      </c>
      <c r="Z891" s="948"/>
      <c r="AA891" s="951"/>
      <c r="AB891" s="955"/>
      <c r="AC891" s="996" t="str">
        <f>IFERROR(IF(AND('別紙様式3-2（４・５月）'!O893="",W891&lt;&gt;"",W891&lt;&gt;"―"),X891,X891*VLOOKUP(AG891,'【参考】数式用4'!$DC$3:$DZ$106,MATCH(N891,'【参考】数式用4'!$DC$2:$DZ$2,0))),"")</f>
        <v/>
      </c>
      <c r="AD891" s="998" t="str">
        <f t="shared" si="26"/>
        <v/>
      </c>
      <c r="AE891" s="884" t="str">
        <f t="shared" si="27"/>
        <v/>
      </c>
      <c r="AF891" s="999" t="str">
        <f>IF(O891="","",'別紙様式3-2（４・５月）'!O893&amp;'別紙様式3-2（４・５月）'!P893&amp;'別紙様式3-2（４・５月）'!Q893&amp;"から"&amp;O891)</f>
        <v/>
      </c>
      <c r="AG891" s="999" t="str">
        <f>IF(OR(W891="",W891="―"),"",'別紙様式3-2（４・５月）'!O893&amp;'別紙様式3-2（４・５月）'!P893&amp;'別紙様式3-2（４・５月）'!Q893&amp;"から"&amp;W891)</f>
        <v/>
      </c>
    </row>
    <row r="892" spans="1:33" ht="24.9" customHeight="1">
      <c r="A892" s="894">
        <v>879</v>
      </c>
      <c r="B892" s="742" t="str">
        <f>IF(基本情報入力シート!C931="","",基本情報入力シート!C931)</f>
        <v/>
      </c>
      <c r="C892" s="750"/>
      <c r="D892" s="750"/>
      <c r="E892" s="750"/>
      <c r="F892" s="750"/>
      <c r="G892" s="750"/>
      <c r="H892" s="750"/>
      <c r="I892" s="761"/>
      <c r="J892" s="768" t="str">
        <f>IF(基本情報入力シート!M931="","",基本情報入力シート!M931)</f>
        <v/>
      </c>
      <c r="K892" s="768" t="str">
        <f>IF(基本情報入力シート!R931="","",基本情報入力シート!R931)</f>
        <v/>
      </c>
      <c r="L892" s="768" t="str">
        <f>IF(基本情報入力シート!W931="","",基本情報入力シート!W931)</f>
        <v/>
      </c>
      <c r="M892" s="785" t="str">
        <f>IF(基本情報入力シート!X931="","",基本情報入力シート!X931)</f>
        <v/>
      </c>
      <c r="N892" s="797" t="str">
        <f>IF(基本情報入力シート!Y931="","",基本情報入力シート!Y931)</f>
        <v/>
      </c>
      <c r="O892" s="931"/>
      <c r="P892" s="937"/>
      <c r="Q892" s="941"/>
      <c r="R892" s="948" t="str">
        <f>IFERROR(IF(OR('別紙様式3-2（４・５月）'!R894="",'別紙様式3-2（４・５月）'!Z894="ベア加算"),"",P892*VLOOKUP(N892,'【参考】数式用'!$AD$2:$AH$27,MATCH(O892,'【参考】数式用'!$K$4:$N$4,0)+1,0)),"")</f>
        <v/>
      </c>
      <c r="S892" s="951"/>
      <c r="T892" s="955"/>
      <c r="U892" s="960"/>
      <c r="V892" s="965" t="str">
        <f>IFERROR(IF(AND('別紙様式3-2（４・５月）'!O894="",O892&lt;&gt;""),P892,P892*VLOOKUP(AF892,'【参考】数式用4'!$DC$3:$DZ$106,MATCH(N892,'【参考】数式用4'!$DC$2:$DZ$2,0))),"")</f>
        <v/>
      </c>
      <c r="W892" s="972"/>
      <c r="X892" s="937"/>
      <c r="Y892" s="948" t="str">
        <f>IFERROR(IF(OR('別紙様式3-2（４・５月）'!R894="",'別紙様式3-2（４・５月）'!Z894="ベア加算"),"",X892*VLOOKUP(N892,'【参考】数式用'!$AD$2:$AH$27,MATCH(W892,'【参考】数式用'!$K$4:$N$4,0)+1,0)),"")</f>
        <v/>
      </c>
      <c r="Z892" s="948"/>
      <c r="AA892" s="951"/>
      <c r="AB892" s="955"/>
      <c r="AC892" s="996" t="str">
        <f>IFERROR(IF(AND('別紙様式3-2（４・５月）'!O894="",W892&lt;&gt;"",W892&lt;&gt;"―"),X892,X892*VLOOKUP(AG892,'【参考】数式用4'!$DC$3:$DZ$106,MATCH(N892,'【参考】数式用4'!$DC$2:$DZ$2,0))),"")</f>
        <v/>
      </c>
      <c r="AD892" s="998" t="str">
        <f t="shared" si="26"/>
        <v/>
      </c>
      <c r="AE892" s="884" t="str">
        <f t="shared" si="27"/>
        <v/>
      </c>
      <c r="AF892" s="999" t="str">
        <f>IF(O892="","",'別紙様式3-2（４・５月）'!O894&amp;'別紙様式3-2（４・５月）'!P894&amp;'別紙様式3-2（４・５月）'!Q894&amp;"から"&amp;O892)</f>
        <v/>
      </c>
      <c r="AG892" s="999" t="str">
        <f>IF(OR(W892="",W892="―"),"",'別紙様式3-2（４・５月）'!O894&amp;'別紙様式3-2（４・５月）'!P894&amp;'別紙様式3-2（４・５月）'!Q894&amp;"から"&amp;W892)</f>
        <v/>
      </c>
    </row>
    <row r="893" spans="1:33" ht="24.9" customHeight="1">
      <c r="A893" s="894">
        <v>880</v>
      </c>
      <c r="B893" s="742" t="str">
        <f>IF(基本情報入力シート!C932="","",基本情報入力シート!C932)</f>
        <v/>
      </c>
      <c r="C893" s="750"/>
      <c r="D893" s="750"/>
      <c r="E893" s="750"/>
      <c r="F893" s="750"/>
      <c r="G893" s="750"/>
      <c r="H893" s="750"/>
      <c r="I893" s="761"/>
      <c r="J893" s="768" t="str">
        <f>IF(基本情報入力シート!M932="","",基本情報入力シート!M932)</f>
        <v/>
      </c>
      <c r="K893" s="768" t="str">
        <f>IF(基本情報入力シート!R932="","",基本情報入力シート!R932)</f>
        <v/>
      </c>
      <c r="L893" s="768" t="str">
        <f>IF(基本情報入力シート!W932="","",基本情報入力シート!W932)</f>
        <v/>
      </c>
      <c r="M893" s="785" t="str">
        <f>IF(基本情報入力シート!X932="","",基本情報入力シート!X932)</f>
        <v/>
      </c>
      <c r="N893" s="797" t="str">
        <f>IF(基本情報入力シート!Y932="","",基本情報入力シート!Y932)</f>
        <v/>
      </c>
      <c r="O893" s="931"/>
      <c r="P893" s="937"/>
      <c r="Q893" s="941"/>
      <c r="R893" s="948" t="str">
        <f>IFERROR(IF(OR('別紙様式3-2（４・５月）'!R895="",'別紙様式3-2（４・５月）'!Z895="ベア加算"),"",P893*VLOOKUP(N893,'【参考】数式用'!$AD$2:$AH$27,MATCH(O893,'【参考】数式用'!$K$4:$N$4,0)+1,0)),"")</f>
        <v/>
      </c>
      <c r="S893" s="951"/>
      <c r="T893" s="955"/>
      <c r="U893" s="960"/>
      <c r="V893" s="965" t="str">
        <f>IFERROR(IF(AND('別紙様式3-2（４・５月）'!O895="",O893&lt;&gt;""),P893,P893*VLOOKUP(AF893,'【参考】数式用4'!$DC$3:$DZ$106,MATCH(N893,'【参考】数式用4'!$DC$2:$DZ$2,0))),"")</f>
        <v/>
      </c>
      <c r="W893" s="972"/>
      <c r="X893" s="937"/>
      <c r="Y893" s="948" t="str">
        <f>IFERROR(IF(OR('別紙様式3-2（４・５月）'!R895="",'別紙様式3-2（４・５月）'!Z895="ベア加算"),"",X893*VLOOKUP(N893,'【参考】数式用'!$AD$2:$AH$27,MATCH(W893,'【参考】数式用'!$K$4:$N$4,0)+1,0)),"")</f>
        <v/>
      </c>
      <c r="Z893" s="948"/>
      <c r="AA893" s="951"/>
      <c r="AB893" s="955"/>
      <c r="AC893" s="996" t="str">
        <f>IFERROR(IF(AND('別紙様式3-2（４・５月）'!O895="",W893&lt;&gt;"",W893&lt;&gt;"―"),X893,X893*VLOOKUP(AG893,'【参考】数式用4'!$DC$3:$DZ$106,MATCH(N893,'【参考】数式用4'!$DC$2:$DZ$2,0))),"")</f>
        <v/>
      </c>
      <c r="AD893" s="998" t="str">
        <f t="shared" si="26"/>
        <v/>
      </c>
      <c r="AE893" s="884" t="str">
        <f t="shared" si="27"/>
        <v/>
      </c>
      <c r="AF893" s="999" t="str">
        <f>IF(O893="","",'別紙様式3-2（４・５月）'!O895&amp;'別紙様式3-2（４・５月）'!P895&amp;'別紙様式3-2（４・５月）'!Q895&amp;"から"&amp;O893)</f>
        <v/>
      </c>
      <c r="AG893" s="999" t="str">
        <f>IF(OR(W893="",W893="―"),"",'別紙様式3-2（４・５月）'!O895&amp;'別紙様式3-2（４・５月）'!P895&amp;'別紙様式3-2（４・５月）'!Q895&amp;"から"&amp;W893)</f>
        <v/>
      </c>
    </row>
    <row r="894" spans="1:33" ht="24.9" customHeight="1">
      <c r="A894" s="894">
        <v>881</v>
      </c>
      <c r="B894" s="742" t="str">
        <f>IF(基本情報入力シート!C933="","",基本情報入力シート!C933)</f>
        <v/>
      </c>
      <c r="C894" s="750"/>
      <c r="D894" s="750"/>
      <c r="E894" s="750"/>
      <c r="F894" s="750"/>
      <c r="G894" s="750"/>
      <c r="H894" s="750"/>
      <c r="I894" s="761"/>
      <c r="J894" s="768" t="str">
        <f>IF(基本情報入力シート!M933="","",基本情報入力シート!M933)</f>
        <v/>
      </c>
      <c r="K894" s="768" t="str">
        <f>IF(基本情報入力シート!R933="","",基本情報入力シート!R933)</f>
        <v/>
      </c>
      <c r="L894" s="768" t="str">
        <f>IF(基本情報入力シート!W933="","",基本情報入力シート!W933)</f>
        <v/>
      </c>
      <c r="M894" s="785" t="str">
        <f>IF(基本情報入力シート!X933="","",基本情報入力シート!X933)</f>
        <v/>
      </c>
      <c r="N894" s="797" t="str">
        <f>IF(基本情報入力シート!Y933="","",基本情報入力シート!Y933)</f>
        <v/>
      </c>
      <c r="O894" s="931"/>
      <c r="P894" s="937"/>
      <c r="Q894" s="941"/>
      <c r="R894" s="948" t="str">
        <f>IFERROR(IF(OR('別紙様式3-2（４・５月）'!R896="",'別紙様式3-2（４・５月）'!Z896="ベア加算"),"",P894*VLOOKUP(N894,'【参考】数式用'!$AD$2:$AH$27,MATCH(O894,'【参考】数式用'!$K$4:$N$4,0)+1,0)),"")</f>
        <v/>
      </c>
      <c r="S894" s="951"/>
      <c r="T894" s="955"/>
      <c r="U894" s="960"/>
      <c r="V894" s="965" t="str">
        <f>IFERROR(IF(AND('別紙様式3-2（４・５月）'!O896="",O894&lt;&gt;""),P894,P894*VLOOKUP(AF894,'【参考】数式用4'!$DC$3:$DZ$106,MATCH(N894,'【参考】数式用4'!$DC$2:$DZ$2,0))),"")</f>
        <v/>
      </c>
      <c r="W894" s="972"/>
      <c r="X894" s="937"/>
      <c r="Y894" s="948" t="str">
        <f>IFERROR(IF(OR('別紙様式3-2（４・５月）'!R896="",'別紙様式3-2（４・５月）'!Z896="ベア加算"),"",X894*VLOOKUP(N894,'【参考】数式用'!$AD$2:$AH$27,MATCH(W894,'【参考】数式用'!$K$4:$N$4,0)+1,0)),"")</f>
        <v/>
      </c>
      <c r="Z894" s="948"/>
      <c r="AA894" s="951"/>
      <c r="AB894" s="955"/>
      <c r="AC894" s="996" t="str">
        <f>IFERROR(IF(AND('別紙様式3-2（４・５月）'!O896="",W894&lt;&gt;"",W894&lt;&gt;"―"),X894,X894*VLOOKUP(AG894,'【参考】数式用4'!$DC$3:$DZ$106,MATCH(N894,'【参考】数式用4'!$DC$2:$DZ$2,0))),"")</f>
        <v/>
      </c>
      <c r="AD894" s="998" t="str">
        <f t="shared" si="26"/>
        <v/>
      </c>
      <c r="AE894" s="884" t="str">
        <f t="shared" si="27"/>
        <v/>
      </c>
      <c r="AF894" s="999" t="str">
        <f>IF(O894="","",'別紙様式3-2（４・５月）'!O896&amp;'別紙様式3-2（４・５月）'!P896&amp;'別紙様式3-2（４・５月）'!Q896&amp;"から"&amp;O894)</f>
        <v/>
      </c>
      <c r="AG894" s="999" t="str">
        <f>IF(OR(W894="",W894="―"),"",'別紙様式3-2（４・５月）'!O896&amp;'別紙様式3-2（４・５月）'!P896&amp;'別紙様式3-2（４・５月）'!Q896&amp;"から"&amp;W894)</f>
        <v/>
      </c>
    </row>
    <row r="895" spans="1:33" ht="24.9" customHeight="1">
      <c r="A895" s="894">
        <v>882</v>
      </c>
      <c r="B895" s="742" t="str">
        <f>IF(基本情報入力シート!C934="","",基本情報入力シート!C934)</f>
        <v/>
      </c>
      <c r="C895" s="750"/>
      <c r="D895" s="750"/>
      <c r="E895" s="750"/>
      <c r="F895" s="750"/>
      <c r="G895" s="750"/>
      <c r="H895" s="750"/>
      <c r="I895" s="761"/>
      <c r="J895" s="768" t="str">
        <f>IF(基本情報入力シート!M934="","",基本情報入力シート!M934)</f>
        <v/>
      </c>
      <c r="K895" s="768" t="str">
        <f>IF(基本情報入力シート!R934="","",基本情報入力シート!R934)</f>
        <v/>
      </c>
      <c r="L895" s="768" t="str">
        <f>IF(基本情報入力シート!W934="","",基本情報入力シート!W934)</f>
        <v/>
      </c>
      <c r="M895" s="785" t="str">
        <f>IF(基本情報入力シート!X934="","",基本情報入力シート!X934)</f>
        <v/>
      </c>
      <c r="N895" s="797" t="str">
        <f>IF(基本情報入力シート!Y934="","",基本情報入力シート!Y934)</f>
        <v/>
      </c>
      <c r="O895" s="931"/>
      <c r="P895" s="937"/>
      <c r="Q895" s="941"/>
      <c r="R895" s="948" t="str">
        <f>IFERROR(IF(OR('別紙様式3-2（４・５月）'!R897="",'別紙様式3-2（４・５月）'!Z897="ベア加算"),"",P895*VLOOKUP(N895,'【参考】数式用'!$AD$2:$AH$27,MATCH(O895,'【参考】数式用'!$K$4:$N$4,0)+1,0)),"")</f>
        <v/>
      </c>
      <c r="S895" s="951"/>
      <c r="T895" s="955"/>
      <c r="U895" s="960"/>
      <c r="V895" s="965" t="str">
        <f>IFERROR(IF(AND('別紙様式3-2（４・５月）'!O897="",O895&lt;&gt;""),P895,P895*VLOOKUP(AF895,'【参考】数式用4'!$DC$3:$DZ$106,MATCH(N895,'【参考】数式用4'!$DC$2:$DZ$2,0))),"")</f>
        <v/>
      </c>
      <c r="W895" s="972"/>
      <c r="X895" s="937"/>
      <c r="Y895" s="948" t="str">
        <f>IFERROR(IF(OR('別紙様式3-2（４・５月）'!R897="",'別紙様式3-2（４・５月）'!Z897="ベア加算"),"",X895*VLOOKUP(N895,'【参考】数式用'!$AD$2:$AH$27,MATCH(W895,'【参考】数式用'!$K$4:$N$4,0)+1,0)),"")</f>
        <v/>
      </c>
      <c r="Z895" s="948"/>
      <c r="AA895" s="951"/>
      <c r="AB895" s="955"/>
      <c r="AC895" s="996" t="str">
        <f>IFERROR(IF(AND('別紙様式3-2（４・５月）'!O897="",W895&lt;&gt;"",W895&lt;&gt;"―"),X895,X895*VLOOKUP(AG895,'【参考】数式用4'!$DC$3:$DZ$106,MATCH(N895,'【参考】数式用4'!$DC$2:$DZ$2,0))),"")</f>
        <v/>
      </c>
      <c r="AD895" s="998" t="str">
        <f t="shared" si="26"/>
        <v/>
      </c>
      <c r="AE895" s="884" t="str">
        <f t="shared" si="27"/>
        <v/>
      </c>
      <c r="AF895" s="999" t="str">
        <f>IF(O895="","",'別紙様式3-2（４・５月）'!O897&amp;'別紙様式3-2（４・５月）'!P897&amp;'別紙様式3-2（４・５月）'!Q897&amp;"から"&amp;O895)</f>
        <v/>
      </c>
      <c r="AG895" s="999" t="str">
        <f>IF(OR(W895="",W895="―"),"",'別紙様式3-2（４・５月）'!O897&amp;'別紙様式3-2（４・５月）'!P897&amp;'別紙様式3-2（４・５月）'!Q897&amp;"から"&amp;W895)</f>
        <v/>
      </c>
    </row>
    <row r="896" spans="1:33" ht="24.9" customHeight="1">
      <c r="A896" s="894">
        <v>883</v>
      </c>
      <c r="B896" s="742" t="str">
        <f>IF(基本情報入力シート!C935="","",基本情報入力シート!C935)</f>
        <v/>
      </c>
      <c r="C896" s="750"/>
      <c r="D896" s="750"/>
      <c r="E896" s="750"/>
      <c r="F896" s="750"/>
      <c r="G896" s="750"/>
      <c r="H896" s="750"/>
      <c r="I896" s="761"/>
      <c r="J896" s="768" t="str">
        <f>IF(基本情報入力シート!M935="","",基本情報入力シート!M935)</f>
        <v/>
      </c>
      <c r="K896" s="768" t="str">
        <f>IF(基本情報入力シート!R935="","",基本情報入力シート!R935)</f>
        <v/>
      </c>
      <c r="L896" s="768" t="str">
        <f>IF(基本情報入力シート!W935="","",基本情報入力シート!W935)</f>
        <v/>
      </c>
      <c r="M896" s="785" t="str">
        <f>IF(基本情報入力シート!X935="","",基本情報入力シート!X935)</f>
        <v/>
      </c>
      <c r="N896" s="797" t="str">
        <f>IF(基本情報入力シート!Y935="","",基本情報入力シート!Y935)</f>
        <v/>
      </c>
      <c r="O896" s="931"/>
      <c r="P896" s="937"/>
      <c r="Q896" s="941"/>
      <c r="R896" s="948" t="str">
        <f>IFERROR(IF(OR('別紙様式3-2（４・５月）'!R898="",'別紙様式3-2（４・５月）'!Z898="ベア加算"),"",P896*VLOOKUP(N896,'【参考】数式用'!$AD$2:$AH$27,MATCH(O896,'【参考】数式用'!$K$4:$N$4,0)+1,0)),"")</f>
        <v/>
      </c>
      <c r="S896" s="951"/>
      <c r="T896" s="955"/>
      <c r="U896" s="960"/>
      <c r="V896" s="965" t="str">
        <f>IFERROR(IF(AND('別紙様式3-2（４・５月）'!O898="",O896&lt;&gt;""),P896,P896*VLOOKUP(AF896,'【参考】数式用4'!$DC$3:$DZ$106,MATCH(N896,'【参考】数式用4'!$DC$2:$DZ$2,0))),"")</f>
        <v/>
      </c>
      <c r="W896" s="972"/>
      <c r="X896" s="937"/>
      <c r="Y896" s="948" t="str">
        <f>IFERROR(IF(OR('別紙様式3-2（４・５月）'!R898="",'別紙様式3-2（４・５月）'!Z898="ベア加算"),"",X896*VLOOKUP(N896,'【参考】数式用'!$AD$2:$AH$27,MATCH(W896,'【参考】数式用'!$K$4:$N$4,0)+1,0)),"")</f>
        <v/>
      </c>
      <c r="Z896" s="948"/>
      <c r="AA896" s="951"/>
      <c r="AB896" s="955"/>
      <c r="AC896" s="996" t="str">
        <f>IFERROR(IF(AND('別紙様式3-2（４・５月）'!O898="",W896&lt;&gt;"",W896&lt;&gt;"―"),X896,X896*VLOOKUP(AG896,'【参考】数式用4'!$DC$3:$DZ$106,MATCH(N896,'【参考】数式用4'!$DC$2:$DZ$2,0))),"")</f>
        <v/>
      </c>
      <c r="AD896" s="998" t="str">
        <f t="shared" si="26"/>
        <v/>
      </c>
      <c r="AE896" s="884" t="str">
        <f t="shared" si="27"/>
        <v/>
      </c>
      <c r="AF896" s="999" t="str">
        <f>IF(O896="","",'別紙様式3-2（４・５月）'!O898&amp;'別紙様式3-2（４・５月）'!P898&amp;'別紙様式3-2（４・５月）'!Q898&amp;"から"&amp;O896)</f>
        <v/>
      </c>
      <c r="AG896" s="999" t="str">
        <f>IF(OR(W896="",W896="―"),"",'別紙様式3-2（４・５月）'!O898&amp;'別紙様式3-2（４・５月）'!P898&amp;'別紙様式3-2（４・５月）'!Q898&amp;"から"&amp;W896)</f>
        <v/>
      </c>
    </row>
    <row r="897" spans="1:33" ht="24.9" customHeight="1">
      <c r="A897" s="894">
        <v>884</v>
      </c>
      <c r="B897" s="742" t="str">
        <f>IF(基本情報入力シート!C936="","",基本情報入力シート!C936)</f>
        <v/>
      </c>
      <c r="C897" s="750"/>
      <c r="D897" s="750"/>
      <c r="E897" s="750"/>
      <c r="F897" s="750"/>
      <c r="G897" s="750"/>
      <c r="H897" s="750"/>
      <c r="I897" s="761"/>
      <c r="J897" s="768" t="str">
        <f>IF(基本情報入力シート!M936="","",基本情報入力シート!M936)</f>
        <v/>
      </c>
      <c r="K897" s="768" t="str">
        <f>IF(基本情報入力シート!R936="","",基本情報入力シート!R936)</f>
        <v/>
      </c>
      <c r="L897" s="768" t="str">
        <f>IF(基本情報入力シート!W936="","",基本情報入力シート!W936)</f>
        <v/>
      </c>
      <c r="M897" s="785" t="str">
        <f>IF(基本情報入力シート!X936="","",基本情報入力シート!X936)</f>
        <v/>
      </c>
      <c r="N897" s="797" t="str">
        <f>IF(基本情報入力シート!Y936="","",基本情報入力シート!Y936)</f>
        <v/>
      </c>
      <c r="O897" s="931"/>
      <c r="P897" s="937"/>
      <c r="Q897" s="941"/>
      <c r="R897" s="948" t="str">
        <f>IFERROR(IF(OR('別紙様式3-2（４・５月）'!R899="",'別紙様式3-2（４・５月）'!Z899="ベア加算"),"",P897*VLOOKUP(N897,'【参考】数式用'!$AD$2:$AH$27,MATCH(O897,'【参考】数式用'!$K$4:$N$4,0)+1,0)),"")</f>
        <v/>
      </c>
      <c r="S897" s="951"/>
      <c r="T897" s="955"/>
      <c r="U897" s="960"/>
      <c r="V897" s="965" t="str">
        <f>IFERROR(IF(AND('別紙様式3-2（４・５月）'!O899="",O897&lt;&gt;""),P897,P897*VLOOKUP(AF897,'【参考】数式用4'!$DC$3:$DZ$106,MATCH(N897,'【参考】数式用4'!$DC$2:$DZ$2,0))),"")</f>
        <v/>
      </c>
      <c r="W897" s="972"/>
      <c r="X897" s="937"/>
      <c r="Y897" s="948" t="str">
        <f>IFERROR(IF(OR('別紙様式3-2（４・５月）'!R899="",'別紙様式3-2（４・５月）'!Z899="ベア加算"),"",X897*VLOOKUP(N897,'【参考】数式用'!$AD$2:$AH$27,MATCH(W897,'【参考】数式用'!$K$4:$N$4,0)+1,0)),"")</f>
        <v/>
      </c>
      <c r="Z897" s="948"/>
      <c r="AA897" s="951"/>
      <c r="AB897" s="955"/>
      <c r="AC897" s="996" t="str">
        <f>IFERROR(IF(AND('別紙様式3-2（４・５月）'!O899="",W897&lt;&gt;"",W897&lt;&gt;"―"),X897,X897*VLOOKUP(AG897,'【参考】数式用4'!$DC$3:$DZ$106,MATCH(N897,'【参考】数式用4'!$DC$2:$DZ$2,0))),"")</f>
        <v/>
      </c>
      <c r="AD897" s="998" t="str">
        <f t="shared" si="26"/>
        <v/>
      </c>
      <c r="AE897" s="884" t="str">
        <f t="shared" si="27"/>
        <v/>
      </c>
      <c r="AF897" s="999" t="str">
        <f>IF(O897="","",'別紙様式3-2（４・５月）'!O899&amp;'別紙様式3-2（４・５月）'!P899&amp;'別紙様式3-2（４・５月）'!Q899&amp;"から"&amp;O897)</f>
        <v/>
      </c>
      <c r="AG897" s="999" t="str">
        <f>IF(OR(W897="",W897="―"),"",'別紙様式3-2（４・５月）'!O899&amp;'別紙様式3-2（４・５月）'!P899&amp;'別紙様式3-2（４・５月）'!Q899&amp;"から"&amp;W897)</f>
        <v/>
      </c>
    </row>
    <row r="898" spans="1:33" ht="24.9" customHeight="1">
      <c r="A898" s="894">
        <v>885</v>
      </c>
      <c r="B898" s="742" t="str">
        <f>IF(基本情報入力シート!C937="","",基本情報入力シート!C937)</f>
        <v/>
      </c>
      <c r="C898" s="750"/>
      <c r="D898" s="750"/>
      <c r="E898" s="750"/>
      <c r="F898" s="750"/>
      <c r="G898" s="750"/>
      <c r="H898" s="750"/>
      <c r="I898" s="761"/>
      <c r="J898" s="768" t="str">
        <f>IF(基本情報入力シート!M937="","",基本情報入力シート!M937)</f>
        <v/>
      </c>
      <c r="K898" s="768" t="str">
        <f>IF(基本情報入力シート!R937="","",基本情報入力シート!R937)</f>
        <v/>
      </c>
      <c r="L898" s="768" t="str">
        <f>IF(基本情報入力シート!W937="","",基本情報入力シート!W937)</f>
        <v/>
      </c>
      <c r="M898" s="785" t="str">
        <f>IF(基本情報入力シート!X937="","",基本情報入力シート!X937)</f>
        <v/>
      </c>
      <c r="N898" s="797" t="str">
        <f>IF(基本情報入力シート!Y937="","",基本情報入力シート!Y937)</f>
        <v/>
      </c>
      <c r="O898" s="931"/>
      <c r="P898" s="937"/>
      <c r="Q898" s="941"/>
      <c r="R898" s="948" t="str">
        <f>IFERROR(IF(OR('別紙様式3-2（４・５月）'!R900="",'別紙様式3-2（４・５月）'!Z900="ベア加算"),"",P898*VLOOKUP(N898,'【参考】数式用'!$AD$2:$AH$27,MATCH(O898,'【参考】数式用'!$K$4:$N$4,0)+1,0)),"")</f>
        <v/>
      </c>
      <c r="S898" s="951"/>
      <c r="T898" s="955"/>
      <c r="U898" s="960"/>
      <c r="V898" s="965" t="str">
        <f>IFERROR(IF(AND('別紙様式3-2（４・５月）'!O900="",O898&lt;&gt;""),P898,P898*VLOOKUP(AF898,'【参考】数式用4'!$DC$3:$DZ$106,MATCH(N898,'【参考】数式用4'!$DC$2:$DZ$2,0))),"")</f>
        <v/>
      </c>
      <c r="W898" s="972"/>
      <c r="X898" s="937"/>
      <c r="Y898" s="948" t="str">
        <f>IFERROR(IF(OR('別紙様式3-2（４・５月）'!R900="",'別紙様式3-2（４・５月）'!Z900="ベア加算"),"",X898*VLOOKUP(N898,'【参考】数式用'!$AD$2:$AH$27,MATCH(W898,'【参考】数式用'!$K$4:$N$4,0)+1,0)),"")</f>
        <v/>
      </c>
      <c r="Z898" s="948"/>
      <c r="AA898" s="951"/>
      <c r="AB898" s="955"/>
      <c r="AC898" s="996" t="str">
        <f>IFERROR(IF(AND('別紙様式3-2（４・５月）'!O900="",W898&lt;&gt;"",W898&lt;&gt;"―"),X898,X898*VLOOKUP(AG898,'【参考】数式用4'!$DC$3:$DZ$106,MATCH(N898,'【参考】数式用4'!$DC$2:$DZ$2,0))),"")</f>
        <v/>
      </c>
      <c r="AD898" s="998" t="str">
        <f t="shared" si="26"/>
        <v/>
      </c>
      <c r="AE898" s="884" t="str">
        <f t="shared" si="27"/>
        <v/>
      </c>
      <c r="AF898" s="999" t="str">
        <f>IF(O898="","",'別紙様式3-2（４・５月）'!O900&amp;'別紙様式3-2（４・５月）'!P900&amp;'別紙様式3-2（４・５月）'!Q900&amp;"から"&amp;O898)</f>
        <v/>
      </c>
      <c r="AG898" s="999" t="str">
        <f>IF(OR(W898="",W898="―"),"",'別紙様式3-2（４・５月）'!O900&amp;'別紙様式3-2（４・５月）'!P900&amp;'別紙様式3-2（４・５月）'!Q900&amp;"から"&amp;W898)</f>
        <v/>
      </c>
    </row>
    <row r="899" spans="1:33" ht="24.9" customHeight="1">
      <c r="A899" s="894">
        <v>886</v>
      </c>
      <c r="B899" s="742" t="str">
        <f>IF(基本情報入力シート!C938="","",基本情報入力シート!C938)</f>
        <v/>
      </c>
      <c r="C899" s="750"/>
      <c r="D899" s="750"/>
      <c r="E899" s="750"/>
      <c r="F899" s="750"/>
      <c r="G899" s="750"/>
      <c r="H899" s="750"/>
      <c r="I899" s="761"/>
      <c r="J899" s="768" t="str">
        <f>IF(基本情報入力シート!M938="","",基本情報入力シート!M938)</f>
        <v/>
      </c>
      <c r="K899" s="768" t="str">
        <f>IF(基本情報入力シート!R938="","",基本情報入力シート!R938)</f>
        <v/>
      </c>
      <c r="L899" s="768" t="str">
        <f>IF(基本情報入力シート!W938="","",基本情報入力シート!W938)</f>
        <v/>
      </c>
      <c r="M899" s="785" t="str">
        <f>IF(基本情報入力シート!X938="","",基本情報入力シート!X938)</f>
        <v/>
      </c>
      <c r="N899" s="797" t="str">
        <f>IF(基本情報入力シート!Y938="","",基本情報入力シート!Y938)</f>
        <v/>
      </c>
      <c r="O899" s="931"/>
      <c r="P899" s="937"/>
      <c r="Q899" s="941"/>
      <c r="R899" s="948" t="str">
        <f>IFERROR(IF(OR('別紙様式3-2（４・５月）'!R901="",'別紙様式3-2（４・５月）'!Z901="ベア加算"),"",P899*VLOOKUP(N899,'【参考】数式用'!$AD$2:$AH$27,MATCH(O899,'【参考】数式用'!$K$4:$N$4,0)+1,0)),"")</f>
        <v/>
      </c>
      <c r="S899" s="951"/>
      <c r="T899" s="955"/>
      <c r="U899" s="960"/>
      <c r="V899" s="965" t="str">
        <f>IFERROR(IF(AND('別紙様式3-2（４・５月）'!O901="",O899&lt;&gt;""),P899,P899*VLOOKUP(AF899,'【参考】数式用4'!$DC$3:$DZ$106,MATCH(N899,'【参考】数式用4'!$DC$2:$DZ$2,0))),"")</f>
        <v/>
      </c>
      <c r="W899" s="972"/>
      <c r="X899" s="937"/>
      <c r="Y899" s="948" t="str">
        <f>IFERROR(IF(OR('別紙様式3-2（４・５月）'!R901="",'別紙様式3-2（４・５月）'!Z901="ベア加算"),"",X899*VLOOKUP(N899,'【参考】数式用'!$AD$2:$AH$27,MATCH(W899,'【参考】数式用'!$K$4:$N$4,0)+1,0)),"")</f>
        <v/>
      </c>
      <c r="Z899" s="948"/>
      <c r="AA899" s="951"/>
      <c r="AB899" s="955"/>
      <c r="AC899" s="996" t="str">
        <f>IFERROR(IF(AND('別紙様式3-2（４・５月）'!O901="",W899&lt;&gt;"",W899&lt;&gt;"―"),X899,X899*VLOOKUP(AG899,'【参考】数式用4'!$DC$3:$DZ$106,MATCH(N899,'【参考】数式用4'!$DC$2:$DZ$2,0))),"")</f>
        <v/>
      </c>
      <c r="AD899" s="998" t="str">
        <f t="shared" si="26"/>
        <v/>
      </c>
      <c r="AE899" s="884" t="str">
        <f t="shared" si="27"/>
        <v/>
      </c>
      <c r="AF899" s="999" t="str">
        <f>IF(O899="","",'別紙様式3-2（４・５月）'!O901&amp;'別紙様式3-2（４・５月）'!P901&amp;'別紙様式3-2（４・５月）'!Q901&amp;"から"&amp;O899)</f>
        <v/>
      </c>
      <c r="AG899" s="999" t="str">
        <f>IF(OR(W899="",W899="―"),"",'別紙様式3-2（４・５月）'!O901&amp;'別紙様式3-2（４・５月）'!P901&amp;'別紙様式3-2（４・５月）'!Q901&amp;"から"&amp;W899)</f>
        <v/>
      </c>
    </row>
    <row r="900" spans="1:33" ht="24.9" customHeight="1">
      <c r="A900" s="894">
        <v>887</v>
      </c>
      <c r="B900" s="742" t="str">
        <f>IF(基本情報入力シート!C939="","",基本情報入力シート!C939)</f>
        <v/>
      </c>
      <c r="C900" s="750"/>
      <c r="D900" s="750"/>
      <c r="E900" s="750"/>
      <c r="F900" s="750"/>
      <c r="G900" s="750"/>
      <c r="H900" s="750"/>
      <c r="I900" s="761"/>
      <c r="J900" s="768" t="str">
        <f>IF(基本情報入力シート!M939="","",基本情報入力シート!M939)</f>
        <v/>
      </c>
      <c r="K900" s="768" t="str">
        <f>IF(基本情報入力シート!R939="","",基本情報入力シート!R939)</f>
        <v/>
      </c>
      <c r="L900" s="768" t="str">
        <f>IF(基本情報入力シート!W939="","",基本情報入力シート!W939)</f>
        <v/>
      </c>
      <c r="M900" s="785" t="str">
        <f>IF(基本情報入力シート!X939="","",基本情報入力シート!X939)</f>
        <v/>
      </c>
      <c r="N900" s="797" t="str">
        <f>IF(基本情報入力シート!Y939="","",基本情報入力シート!Y939)</f>
        <v/>
      </c>
      <c r="O900" s="931"/>
      <c r="P900" s="937"/>
      <c r="Q900" s="941"/>
      <c r="R900" s="948" t="str">
        <f>IFERROR(IF(OR('別紙様式3-2（４・５月）'!R902="",'別紙様式3-2（４・５月）'!Z902="ベア加算"),"",P900*VLOOKUP(N900,'【参考】数式用'!$AD$2:$AH$27,MATCH(O900,'【参考】数式用'!$K$4:$N$4,0)+1,0)),"")</f>
        <v/>
      </c>
      <c r="S900" s="951"/>
      <c r="T900" s="955"/>
      <c r="U900" s="960"/>
      <c r="V900" s="965" t="str">
        <f>IFERROR(IF(AND('別紙様式3-2（４・５月）'!O902="",O900&lt;&gt;""),P900,P900*VLOOKUP(AF900,'【参考】数式用4'!$DC$3:$DZ$106,MATCH(N900,'【参考】数式用4'!$DC$2:$DZ$2,0))),"")</f>
        <v/>
      </c>
      <c r="W900" s="972"/>
      <c r="X900" s="937"/>
      <c r="Y900" s="948" t="str">
        <f>IFERROR(IF(OR('別紙様式3-2（４・５月）'!R902="",'別紙様式3-2（４・５月）'!Z902="ベア加算"),"",X900*VLOOKUP(N900,'【参考】数式用'!$AD$2:$AH$27,MATCH(W900,'【参考】数式用'!$K$4:$N$4,0)+1,0)),"")</f>
        <v/>
      </c>
      <c r="Z900" s="948"/>
      <c r="AA900" s="951"/>
      <c r="AB900" s="955"/>
      <c r="AC900" s="996" t="str">
        <f>IFERROR(IF(AND('別紙様式3-2（４・５月）'!O902="",W900&lt;&gt;"",W900&lt;&gt;"―"),X900,X900*VLOOKUP(AG900,'【参考】数式用4'!$DC$3:$DZ$106,MATCH(N900,'【参考】数式用4'!$DC$2:$DZ$2,0))),"")</f>
        <v/>
      </c>
      <c r="AD900" s="998" t="str">
        <f t="shared" si="26"/>
        <v/>
      </c>
      <c r="AE900" s="884" t="str">
        <f t="shared" si="27"/>
        <v/>
      </c>
      <c r="AF900" s="999" t="str">
        <f>IF(O900="","",'別紙様式3-2（４・５月）'!O902&amp;'別紙様式3-2（４・５月）'!P902&amp;'別紙様式3-2（４・５月）'!Q902&amp;"から"&amp;O900)</f>
        <v/>
      </c>
      <c r="AG900" s="999" t="str">
        <f>IF(OR(W900="",W900="―"),"",'別紙様式3-2（４・５月）'!O902&amp;'別紙様式3-2（４・５月）'!P902&amp;'別紙様式3-2（４・５月）'!Q902&amp;"から"&amp;W900)</f>
        <v/>
      </c>
    </row>
    <row r="901" spans="1:33" ht="24.9" customHeight="1">
      <c r="A901" s="894">
        <v>888</v>
      </c>
      <c r="B901" s="742" t="str">
        <f>IF(基本情報入力シート!C940="","",基本情報入力シート!C940)</f>
        <v/>
      </c>
      <c r="C901" s="750"/>
      <c r="D901" s="750"/>
      <c r="E901" s="750"/>
      <c r="F901" s="750"/>
      <c r="G901" s="750"/>
      <c r="H901" s="750"/>
      <c r="I901" s="761"/>
      <c r="J901" s="768" t="str">
        <f>IF(基本情報入力シート!M940="","",基本情報入力シート!M940)</f>
        <v/>
      </c>
      <c r="K901" s="768" t="str">
        <f>IF(基本情報入力シート!R940="","",基本情報入力シート!R940)</f>
        <v/>
      </c>
      <c r="L901" s="768" t="str">
        <f>IF(基本情報入力シート!W940="","",基本情報入力シート!W940)</f>
        <v/>
      </c>
      <c r="M901" s="785" t="str">
        <f>IF(基本情報入力シート!X940="","",基本情報入力シート!X940)</f>
        <v/>
      </c>
      <c r="N901" s="797" t="str">
        <f>IF(基本情報入力シート!Y940="","",基本情報入力シート!Y940)</f>
        <v/>
      </c>
      <c r="O901" s="931"/>
      <c r="P901" s="937"/>
      <c r="Q901" s="941"/>
      <c r="R901" s="948" t="str">
        <f>IFERROR(IF(OR('別紙様式3-2（４・５月）'!R903="",'別紙様式3-2（４・５月）'!Z903="ベア加算"),"",P901*VLOOKUP(N901,'【参考】数式用'!$AD$2:$AH$27,MATCH(O901,'【参考】数式用'!$K$4:$N$4,0)+1,0)),"")</f>
        <v/>
      </c>
      <c r="S901" s="951"/>
      <c r="T901" s="955"/>
      <c r="U901" s="960"/>
      <c r="V901" s="965" t="str">
        <f>IFERROR(IF(AND('別紙様式3-2（４・５月）'!O903="",O901&lt;&gt;""),P901,P901*VLOOKUP(AF901,'【参考】数式用4'!$DC$3:$DZ$106,MATCH(N901,'【参考】数式用4'!$DC$2:$DZ$2,0))),"")</f>
        <v/>
      </c>
      <c r="W901" s="972"/>
      <c r="X901" s="937"/>
      <c r="Y901" s="948" t="str">
        <f>IFERROR(IF(OR('別紙様式3-2（４・５月）'!R903="",'別紙様式3-2（４・５月）'!Z903="ベア加算"),"",X901*VLOOKUP(N901,'【参考】数式用'!$AD$2:$AH$27,MATCH(W901,'【参考】数式用'!$K$4:$N$4,0)+1,0)),"")</f>
        <v/>
      </c>
      <c r="Z901" s="948"/>
      <c r="AA901" s="951"/>
      <c r="AB901" s="955"/>
      <c r="AC901" s="996" t="str">
        <f>IFERROR(IF(AND('別紙様式3-2（４・５月）'!O903="",W901&lt;&gt;"",W901&lt;&gt;"―"),X901,X901*VLOOKUP(AG901,'【参考】数式用4'!$DC$3:$DZ$106,MATCH(N901,'【参考】数式用4'!$DC$2:$DZ$2,0))),"")</f>
        <v/>
      </c>
      <c r="AD901" s="998" t="str">
        <f t="shared" si="26"/>
        <v/>
      </c>
      <c r="AE901" s="884" t="str">
        <f t="shared" si="27"/>
        <v/>
      </c>
      <c r="AF901" s="999" t="str">
        <f>IF(O901="","",'別紙様式3-2（４・５月）'!O903&amp;'別紙様式3-2（４・５月）'!P903&amp;'別紙様式3-2（４・５月）'!Q903&amp;"から"&amp;O901)</f>
        <v/>
      </c>
      <c r="AG901" s="999" t="str">
        <f>IF(OR(W901="",W901="―"),"",'別紙様式3-2（４・５月）'!O903&amp;'別紙様式3-2（４・５月）'!P903&amp;'別紙様式3-2（４・５月）'!Q903&amp;"から"&amp;W901)</f>
        <v/>
      </c>
    </row>
    <row r="902" spans="1:33" ht="24.9" customHeight="1">
      <c r="A902" s="894">
        <v>889</v>
      </c>
      <c r="B902" s="742" t="str">
        <f>IF(基本情報入力シート!C941="","",基本情報入力シート!C941)</f>
        <v/>
      </c>
      <c r="C902" s="750"/>
      <c r="D902" s="750"/>
      <c r="E902" s="750"/>
      <c r="F902" s="750"/>
      <c r="G902" s="750"/>
      <c r="H902" s="750"/>
      <c r="I902" s="761"/>
      <c r="J902" s="768" t="str">
        <f>IF(基本情報入力シート!M941="","",基本情報入力シート!M941)</f>
        <v/>
      </c>
      <c r="K902" s="768" t="str">
        <f>IF(基本情報入力シート!R941="","",基本情報入力シート!R941)</f>
        <v/>
      </c>
      <c r="L902" s="768" t="str">
        <f>IF(基本情報入力シート!W941="","",基本情報入力シート!W941)</f>
        <v/>
      </c>
      <c r="M902" s="785" t="str">
        <f>IF(基本情報入力シート!X941="","",基本情報入力シート!X941)</f>
        <v/>
      </c>
      <c r="N902" s="797" t="str">
        <f>IF(基本情報入力シート!Y941="","",基本情報入力シート!Y941)</f>
        <v/>
      </c>
      <c r="O902" s="931"/>
      <c r="P902" s="937"/>
      <c r="Q902" s="941"/>
      <c r="R902" s="948" t="str">
        <f>IFERROR(IF(OR('別紙様式3-2（４・５月）'!R904="",'別紙様式3-2（４・５月）'!Z904="ベア加算"),"",P902*VLOOKUP(N902,'【参考】数式用'!$AD$2:$AH$27,MATCH(O902,'【参考】数式用'!$K$4:$N$4,0)+1,0)),"")</f>
        <v/>
      </c>
      <c r="S902" s="951"/>
      <c r="T902" s="955"/>
      <c r="U902" s="960"/>
      <c r="V902" s="965" t="str">
        <f>IFERROR(IF(AND('別紙様式3-2（４・５月）'!O904="",O902&lt;&gt;""),P902,P902*VLOOKUP(AF902,'【参考】数式用4'!$DC$3:$DZ$106,MATCH(N902,'【参考】数式用4'!$DC$2:$DZ$2,0))),"")</f>
        <v/>
      </c>
      <c r="W902" s="972"/>
      <c r="X902" s="937"/>
      <c r="Y902" s="948" t="str">
        <f>IFERROR(IF(OR('別紙様式3-2（４・５月）'!R904="",'別紙様式3-2（４・５月）'!Z904="ベア加算"),"",X902*VLOOKUP(N902,'【参考】数式用'!$AD$2:$AH$27,MATCH(W902,'【参考】数式用'!$K$4:$N$4,0)+1,0)),"")</f>
        <v/>
      </c>
      <c r="Z902" s="948"/>
      <c r="AA902" s="951"/>
      <c r="AB902" s="955"/>
      <c r="AC902" s="996" t="str">
        <f>IFERROR(IF(AND('別紙様式3-2（４・５月）'!O904="",W902&lt;&gt;"",W902&lt;&gt;"―"),X902,X902*VLOOKUP(AG902,'【参考】数式用4'!$DC$3:$DZ$106,MATCH(N902,'【参考】数式用4'!$DC$2:$DZ$2,0))),"")</f>
        <v/>
      </c>
      <c r="AD902" s="998" t="str">
        <f t="shared" si="26"/>
        <v/>
      </c>
      <c r="AE902" s="884" t="str">
        <f t="shared" si="27"/>
        <v/>
      </c>
      <c r="AF902" s="999" t="str">
        <f>IF(O902="","",'別紙様式3-2（４・５月）'!O904&amp;'別紙様式3-2（４・５月）'!P904&amp;'別紙様式3-2（４・５月）'!Q904&amp;"から"&amp;O902)</f>
        <v/>
      </c>
      <c r="AG902" s="999" t="str">
        <f>IF(OR(W902="",W902="―"),"",'別紙様式3-2（４・５月）'!O904&amp;'別紙様式3-2（４・５月）'!P904&amp;'別紙様式3-2（４・５月）'!Q904&amp;"から"&amp;W902)</f>
        <v/>
      </c>
    </row>
    <row r="903" spans="1:33" ht="24.9" customHeight="1">
      <c r="A903" s="894">
        <v>890</v>
      </c>
      <c r="B903" s="742" t="str">
        <f>IF(基本情報入力シート!C942="","",基本情報入力シート!C942)</f>
        <v/>
      </c>
      <c r="C903" s="750"/>
      <c r="D903" s="750"/>
      <c r="E903" s="750"/>
      <c r="F903" s="750"/>
      <c r="G903" s="750"/>
      <c r="H903" s="750"/>
      <c r="I903" s="761"/>
      <c r="J903" s="768" t="str">
        <f>IF(基本情報入力シート!M942="","",基本情報入力シート!M942)</f>
        <v/>
      </c>
      <c r="K903" s="768" t="str">
        <f>IF(基本情報入力シート!R942="","",基本情報入力シート!R942)</f>
        <v/>
      </c>
      <c r="L903" s="768" t="str">
        <f>IF(基本情報入力シート!W942="","",基本情報入力シート!W942)</f>
        <v/>
      </c>
      <c r="M903" s="785" t="str">
        <f>IF(基本情報入力シート!X942="","",基本情報入力シート!X942)</f>
        <v/>
      </c>
      <c r="N903" s="797" t="str">
        <f>IF(基本情報入力シート!Y942="","",基本情報入力シート!Y942)</f>
        <v/>
      </c>
      <c r="O903" s="931"/>
      <c r="P903" s="937"/>
      <c r="Q903" s="941"/>
      <c r="R903" s="948" t="str">
        <f>IFERROR(IF(OR('別紙様式3-2（４・５月）'!R905="",'別紙様式3-2（４・５月）'!Z905="ベア加算"),"",P903*VLOOKUP(N903,'【参考】数式用'!$AD$2:$AH$27,MATCH(O903,'【参考】数式用'!$K$4:$N$4,0)+1,0)),"")</f>
        <v/>
      </c>
      <c r="S903" s="951"/>
      <c r="T903" s="955"/>
      <c r="U903" s="960"/>
      <c r="V903" s="965" t="str">
        <f>IFERROR(IF(AND('別紙様式3-2（４・５月）'!O905="",O903&lt;&gt;""),P903,P903*VLOOKUP(AF903,'【参考】数式用4'!$DC$3:$DZ$106,MATCH(N903,'【参考】数式用4'!$DC$2:$DZ$2,0))),"")</f>
        <v/>
      </c>
      <c r="W903" s="972"/>
      <c r="X903" s="937"/>
      <c r="Y903" s="948" t="str">
        <f>IFERROR(IF(OR('別紙様式3-2（４・５月）'!R905="",'別紙様式3-2（４・５月）'!Z905="ベア加算"),"",X903*VLOOKUP(N903,'【参考】数式用'!$AD$2:$AH$27,MATCH(W903,'【参考】数式用'!$K$4:$N$4,0)+1,0)),"")</f>
        <v/>
      </c>
      <c r="Z903" s="948"/>
      <c r="AA903" s="951"/>
      <c r="AB903" s="955"/>
      <c r="AC903" s="996" t="str">
        <f>IFERROR(IF(AND('別紙様式3-2（４・５月）'!O905="",W903&lt;&gt;"",W903&lt;&gt;"―"),X903,X903*VLOOKUP(AG903,'【参考】数式用4'!$DC$3:$DZ$106,MATCH(N903,'【参考】数式用4'!$DC$2:$DZ$2,0))),"")</f>
        <v/>
      </c>
      <c r="AD903" s="998" t="str">
        <f t="shared" si="26"/>
        <v/>
      </c>
      <c r="AE903" s="884" t="str">
        <f t="shared" si="27"/>
        <v/>
      </c>
      <c r="AF903" s="999" t="str">
        <f>IF(O903="","",'別紙様式3-2（４・５月）'!O905&amp;'別紙様式3-2（４・５月）'!P905&amp;'別紙様式3-2（４・５月）'!Q905&amp;"から"&amp;O903)</f>
        <v/>
      </c>
      <c r="AG903" s="999" t="str">
        <f>IF(OR(W903="",W903="―"),"",'別紙様式3-2（４・５月）'!O905&amp;'別紙様式3-2（４・５月）'!P905&amp;'別紙様式3-2（４・５月）'!Q905&amp;"から"&amp;W903)</f>
        <v/>
      </c>
    </row>
    <row r="904" spans="1:33" ht="24.9" customHeight="1">
      <c r="A904" s="894">
        <v>891</v>
      </c>
      <c r="B904" s="742" t="str">
        <f>IF(基本情報入力シート!C943="","",基本情報入力シート!C943)</f>
        <v/>
      </c>
      <c r="C904" s="750"/>
      <c r="D904" s="750"/>
      <c r="E904" s="750"/>
      <c r="F904" s="750"/>
      <c r="G904" s="750"/>
      <c r="H904" s="750"/>
      <c r="I904" s="761"/>
      <c r="J904" s="768" t="str">
        <f>IF(基本情報入力シート!M943="","",基本情報入力シート!M943)</f>
        <v/>
      </c>
      <c r="K904" s="768" t="str">
        <f>IF(基本情報入力シート!R943="","",基本情報入力シート!R943)</f>
        <v/>
      </c>
      <c r="L904" s="768" t="str">
        <f>IF(基本情報入力シート!W943="","",基本情報入力シート!W943)</f>
        <v/>
      </c>
      <c r="M904" s="785" t="str">
        <f>IF(基本情報入力シート!X943="","",基本情報入力シート!X943)</f>
        <v/>
      </c>
      <c r="N904" s="797" t="str">
        <f>IF(基本情報入力シート!Y943="","",基本情報入力シート!Y943)</f>
        <v/>
      </c>
      <c r="O904" s="931"/>
      <c r="P904" s="937"/>
      <c r="Q904" s="941"/>
      <c r="R904" s="948" t="str">
        <f>IFERROR(IF(OR('別紙様式3-2（４・５月）'!R906="",'別紙様式3-2（４・５月）'!Z906="ベア加算"),"",P904*VLOOKUP(N904,'【参考】数式用'!$AD$2:$AH$27,MATCH(O904,'【参考】数式用'!$K$4:$N$4,0)+1,0)),"")</f>
        <v/>
      </c>
      <c r="S904" s="951"/>
      <c r="T904" s="955"/>
      <c r="U904" s="960"/>
      <c r="V904" s="965" t="str">
        <f>IFERROR(IF(AND('別紙様式3-2（４・５月）'!O906="",O904&lt;&gt;""),P904,P904*VLOOKUP(AF904,'【参考】数式用4'!$DC$3:$DZ$106,MATCH(N904,'【参考】数式用4'!$DC$2:$DZ$2,0))),"")</f>
        <v/>
      </c>
      <c r="W904" s="972"/>
      <c r="X904" s="937"/>
      <c r="Y904" s="948" t="str">
        <f>IFERROR(IF(OR('別紙様式3-2（４・５月）'!R906="",'別紙様式3-2（４・５月）'!Z906="ベア加算"),"",X904*VLOOKUP(N904,'【参考】数式用'!$AD$2:$AH$27,MATCH(W904,'【参考】数式用'!$K$4:$N$4,0)+1,0)),"")</f>
        <v/>
      </c>
      <c r="Z904" s="948"/>
      <c r="AA904" s="951"/>
      <c r="AB904" s="955"/>
      <c r="AC904" s="996" t="str">
        <f>IFERROR(IF(AND('別紙様式3-2（４・５月）'!O906="",W904&lt;&gt;"",W904&lt;&gt;"―"),X904,X904*VLOOKUP(AG904,'【参考】数式用4'!$DC$3:$DZ$106,MATCH(N904,'【参考】数式用4'!$DC$2:$DZ$2,0))),"")</f>
        <v/>
      </c>
      <c r="AD904" s="998" t="str">
        <f t="shared" si="26"/>
        <v/>
      </c>
      <c r="AE904" s="884" t="str">
        <f t="shared" si="27"/>
        <v/>
      </c>
      <c r="AF904" s="999" t="str">
        <f>IF(O904="","",'別紙様式3-2（４・５月）'!O906&amp;'別紙様式3-2（４・５月）'!P906&amp;'別紙様式3-2（４・５月）'!Q906&amp;"から"&amp;O904)</f>
        <v/>
      </c>
      <c r="AG904" s="999" t="str">
        <f>IF(OR(W904="",W904="―"),"",'別紙様式3-2（４・５月）'!O906&amp;'別紙様式3-2（４・５月）'!P906&amp;'別紙様式3-2（４・５月）'!Q906&amp;"から"&amp;W904)</f>
        <v/>
      </c>
    </row>
    <row r="905" spans="1:33" ht="24.9" customHeight="1">
      <c r="A905" s="894">
        <v>892</v>
      </c>
      <c r="B905" s="742" t="str">
        <f>IF(基本情報入力シート!C944="","",基本情報入力シート!C944)</f>
        <v/>
      </c>
      <c r="C905" s="750"/>
      <c r="D905" s="750"/>
      <c r="E905" s="750"/>
      <c r="F905" s="750"/>
      <c r="G905" s="750"/>
      <c r="H905" s="750"/>
      <c r="I905" s="761"/>
      <c r="J905" s="768" t="str">
        <f>IF(基本情報入力シート!M944="","",基本情報入力シート!M944)</f>
        <v/>
      </c>
      <c r="K905" s="768" t="str">
        <f>IF(基本情報入力シート!R944="","",基本情報入力シート!R944)</f>
        <v/>
      </c>
      <c r="L905" s="768" t="str">
        <f>IF(基本情報入力シート!W944="","",基本情報入力シート!W944)</f>
        <v/>
      </c>
      <c r="M905" s="785" t="str">
        <f>IF(基本情報入力シート!X944="","",基本情報入力シート!X944)</f>
        <v/>
      </c>
      <c r="N905" s="797" t="str">
        <f>IF(基本情報入力シート!Y944="","",基本情報入力シート!Y944)</f>
        <v/>
      </c>
      <c r="O905" s="931"/>
      <c r="P905" s="937"/>
      <c r="Q905" s="941"/>
      <c r="R905" s="948" t="str">
        <f>IFERROR(IF(OR('別紙様式3-2（４・５月）'!R907="",'別紙様式3-2（４・５月）'!Z907="ベア加算"),"",P905*VLOOKUP(N905,'【参考】数式用'!$AD$2:$AH$27,MATCH(O905,'【参考】数式用'!$K$4:$N$4,0)+1,0)),"")</f>
        <v/>
      </c>
      <c r="S905" s="951"/>
      <c r="T905" s="955"/>
      <c r="U905" s="960"/>
      <c r="V905" s="965" t="str">
        <f>IFERROR(IF(AND('別紙様式3-2（４・５月）'!O907="",O905&lt;&gt;""),P905,P905*VLOOKUP(AF905,'【参考】数式用4'!$DC$3:$DZ$106,MATCH(N905,'【参考】数式用4'!$DC$2:$DZ$2,0))),"")</f>
        <v/>
      </c>
      <c r="W905" s="972"/>
      <c r="X905" s="937"/>
      <c r="Y905" s="948" t="str">
        <f>IFERROR(IF(OR('別紙様式3-2（４・５月）'!R907="",'別紙様式3-2（４・５月）'!Z907="ベア加算"),"",X905*VLOOKUP(N905,'【参考】数式用'!$AD$2:$AH$27,MATCH(W905,'【参考】数式用'!$K$4:$N$4,0)+1,0)),"")</f>
        <v/>
      </c>
      <c r="Z905" s="948"/>
      <c r="AA905" s="951"/>
      <c r="AB905" s="955"/>
      <c r="AC905" s="996" t="str">
        <f>IFERROR(IF(AND('別紙様式3-2（４・５月）'!O907="",W905&lt;&gt;"",W905&lt;&gt;"―"),X905,X905*VLOOKUP(AG905,'【参考】数式用4'!$DC$3:$DZ$106,MATCH(N905,'【参考】数式用4'!$DC$2:$DZ$2,0))),"")</f>
        <v/>
      </c>
      <c r="AD905" s="998" t="str">
        <f t="shared" si="26"/>
        <v/>
      </c>
      <c r="AE905" s="884" t="str">
        <f t="shared" si="27"/>
        <v/>
      </c>
      <c r="AF905" s="999" t="str">
        <f>IF(O905="","",'別紙様式3-2（４・５月）'!O907&amp;'別紙様式3-2（４・５月）'!P907&amp;'別紙様式3-2（４・５月）'!Q907&amp;"から"&amp;O905)</f>
        <v/>
      </c>
      <c r="AG905" s="999" t="str">
        <f>IF(OR(W905="",W905="―"),"",'別紙様式3-2（４・５月）'!O907&amp;'別紙様式3-2（４・５月）'!P907&amp;'別紙様式3-2（４・５月）'!Q907&amp;"から"&amp;W905)</f>
        <v/>
      </c>
    </row>
    <row r="906" spans="1:33" ht="24.9" customHeight="1">
      <c r="A906" s="894">
        <v>893</v>
      </c>
      <c r="B906" s="742" t="str">
        <f>IF(基本情報入力シート!C945="","",基本情報入力シート!C945)</f>
        <v/>
      </c>
      <c r="C906" s="750"/>
      <c r="D906" s="750"/>
      <c r="E906" s="750"/>
      <c r="F906" s="750"/>
      <c r="G906" s="750"/>
      <c r="H906" s="750"/>
      <c r="I906" s="761"/>
      <c r="J906" s="768" t="str">
        <f>IF(基本情報入力シート!M945="","",基本情報入力シート!M945)</f>
        <v/>
      </c>
      <c r="K906" s="768" t="str">
        <f>IF(基本情報入力シート!R945="","",基本情報入力シート!R945)</f>
        <v/>
      </c>
      <c r="L906" s="768" t="str">
        <f>IF(基本情報入力シート!W945="","",基本情報入力シート!W945)</f>
        <v/>
      </c>
      <c r="M906" s="785" t="str">
        <f>IF(基本情報入力シート!X945="","",基本情報入力シート!X945)</f>
        <v/>
      </c>
      <c r="N906" s="797" t="str">
        <f>IF(基本情報入力シート!Y945="","",基本情報入力シート!Y945)</f>
        <v/>
      </c>
      <c r="O906" s="931"/>
      <c r="P906" s="937"/>
      <c r="Q906" s="941"/>
      <c r="R906" s="948" t="str">
        <f>IFERROR(IF(OR('別紙様式3-2（４・５月）'!R908="",'別紙様式3-2（４・５月）'!Z908="ベア加算"),"",P906*VLOOKUP(N906,'【参考】数式用'!$AD$2:$AH$27,MATCH(O906,'【参考】数式用'!$K$4:$N$4,0)+1,0)),"")</f>
        <v/>
      </c>
      <c r="S906" s="951"/>
      <c r="T906" s="955"/>
      <c r="U906" s="960"/>
      <c r="V906" s="965" t="str">
        <f>IFERROR(IF(AND('別紙様式3-2（４・５月）'!O908="",O906&lt;&gt;""),P906,P906*VLOOKUP(AF906,'【参考】数式用4'!$DC$3:$DZ$106,MATCH(N906,'【参考】数式用4'!$DC$2:$DZ$2,0))),"")</f>
        <v/>
      </c>
      <c r="W906" s="972"/>
      <c r="X906" s="937"/>
      <c r="Y906" s="948" t="str">
        <f>IFERROR(IF(OR('別紙様式3-2（４・５月）'!R908="",'別紙様式3-2（４・５月）'!Z908="ベア加算"),"",X906*VLOOKUP(N906,'【参考】数式用'!$AD$2:$AH$27,MATCH(W906,'【参考】数式用'!$K$4:$N$4,0)+1,0)),"")</f>
        <v/>
      </c>
      <c r="Z906" s="948"/>
      <c r="AA906" s="951"/>
      <c r="AB906" s="955"/>
      <c r="AC906" s="996" t="str">
        <f>IFERROR(IF(AND('別紙様式3-2（４・５月）'!O908="",W906&lt;&gt;"",W906&lt;&gt;"―"),X906,X906*VLOOKUP(AG906,'【参考】数式用4'!$DC$3:$DZ$106,MATCH(N906,'【参考】数式用4'!$DC$2:$DZ$2,0))),"")</f>
        <v/>
      </c>
      <c r="AD906" s="998" t="str">
        <f t="shared" si="26"/>
        <v/>
      </c>
      <c r="AE906" s="884" t="str">
        <f t="shared" si="27"/>
        <v/>
      </c>
      <c r="AF906" s="999" t="str">
        <f>IF(O906="","",'別紙様式3-2（４・５月）'!O908&amp;'別紙様式3-2（４・５月）'!P908&amp;'別紙様式3-2（４・５月）'!Q908&amp;"から"&amp;O906)</f>
        <v/>
      </c>
      <c r="AG906" s="999" t="str">
        <f>IF(OR(W906="",W906="―"),"",'別紙様式3-2（４・５月）'!O908&amp;'別紙様式3-2（４・５月）'!P908&amp;'別紙様式3-2（４・５月）'!Q908&amp;"から"&amp;W906)</f>
        <v/>
      </c>
    </row>
    <row r="907" spans="1:33" ht="24.9" customHeight="1">
      <c r="A907" s="894">
        <v>894</v>
      </c>
      <c r="B907" s="742" t="str">
        <f>IF(基本情報入力シート!C946="","",基本情報入力シート!C946)</f>
        <v/>
      </c>
      <c r="C907" s="750"/>
      <c r="D907" s="750"/>
      <c r="E907" s="750"/>
      <c r="F907" s="750"/>
      <c r="G907" s="750"/>
      <c r="H907" s="750"/>
      <c r="I907" s="761"/>
      <c r="J907" s="768" t="str">
        <f>IF(基本情報入力シート!M946="","",基本情報入力シート!M946)</f>
        <v/>
      </c>
      <c r="K907" s="768" t="str">
        <f>IF(基本情報入力シート!R946="","",基本情報入力シート!R946)</f>
        <v/>
      </c>
      <c r="L907" s="768" t="str">
        <f>IF(基本情報入力シート!W946="","",基本情報入力シート!W946)</f>
        <v/>
      </c>
      <c r="M907" s="785" t="str">
        <f>IF(基本情報入力シート!X946="","",基本情報入力シート!X946)</f>
        <v/>
      </c>
      <c r="N907" s="797" t="str">
        <f>IF(基本情報入力シート!Y946="","",基本情報入力シート!Y946)</f>
        <v/>
      </c>
      <c r="O907" s="931"/>
      <c r="P907" s="937"/>
      <c r="Q907" s="941"/>
      <c r="R907" s="948" t="str">
        <f>IFERROR(IF(OR('別紙様式3-2（４・５月）'!R909="",'別紙様式3-2（４・５月）'!Z909="ベア加算"),"",P907*VLOOKUP(N907,'【参考】数式用'!$AD$2:$AH$27,MATCH(O907,'【参考】数式用'!$K$4:$N$4,0)+1,0)),"")</f>
        <v/>
      </c>
      <c r="S907" s="951"/>
      <c r="T907" s="955"/>
      <c r="U907" s="960"/>
      <c r="V907" s="965" t="str">
        <f>IFERROR(IF(AND('別紙様式3-2（４・５月）'!O909="",O907&lt;&gt;""),P907,P907*VLOOKUP(AF907,'【参考】数式用4'!$DC$3:$DZ$106,MATCH(N907,'【参考】数式用4'!$DC$2:$DZ$2,0))),"")</f>
        <v/>
      </c>
      <c r="W907" s="972"/>
      <c r="X907" s="937"/>
      <c r="Y907" s="948" t="str">
        <f>IFERROR(IF(OR('別紙様式3-2（４・５月）'!R909="",'別紙様式3-2（４・５月）'!Z909="ベア加算"),"",X907*VLOOKUP(N907,'【参考】数式用'!$AD$2:$AH$27,MATCH(W907,'【参考】数式用'!$K$4:$N$4,0)+1,0)),"")</f>
        <v/>
      </c>
      <c r="Z907" s="948"/>
      <c r="AA907" s="951"/>
      <c r="AB907" s="955"/>
      <c r="AC907" s="996" t="str">
        <f>IFERROR(IF(AND('別紙様式3-2（４・５月）'!O909="",W907&lt;&gt;"",W907&lt;&gt;"―"),X907,X907*VLOOKUP(AG907,'【参考】数式用4'!$DC$3:$DZ$106,MATCH(N907,'【参考】数式用4'!$DC$2:$DZ$2,0))),"")</f>
        <v/>
      </c>
      <c r="AD907" s="998" t="str">
        <f t="shared" si="26"/>
        <v/>
      </c>
      <c r="AE907" s="884" t="str">
        <f t="shared" si="27"/>
        <v/>
      </c>
      <c r="AF907" s="999" t="str">
        <f>IF(O907="","",'別紙様式3-2（４・５月）'!O909&amp;'別紙様式3-2（４・５月）'!P909&amp;'別紙様式3-2（４・５月）'!Q909&amp;"から"&amp;O907)</f>
        <v/>
      </c>
      <c r="AG907" s="999" t="str">
        <f>IF(OR(W907="",W907="―"),"",'別紙様式3-2（４・５月）'!O909&amp;'別紙様式3-2（４・５月）'!P909&amp;'別紙様式3-2（４・５月）'!Q909&amp;"から"&amp;W907)</f>
        <v/>
      </c>
    </row>
    <row r="908" spans="1:33" ht="24.9" customHeight="1">
      <c r="A908" s="894">
        <v>895</v>
      </c>
      <c r="B908" s="742" t="str">
        <f>IF(基本情報入力シート!C947="","",基本情報入力シート!C947)</f>
        <v/>
      </c>
      <c r="C908" s="750"/>
      <c r="D908" s="750"/>
      <c r="E908" s="750"/>
      <c r="F908" s="750"/>
      <c r="G908" s="750"/>
      <c r="H908" s="750"/>
      <c r="I908" s="761"/>
      <c r="J908" s="768" t="str">
        <f>IF(基本情報入力シート!M947="","",基本情報入力シート!M947)</f>
        <v/>
      </c>
      <c r="K908" s="768" t="str">
        <f>IF(基本情報入力シート!R947="","",基本情報入力シート!R947)</f>
        <v/>
      </c>
      <c r="L908" s="768" t="str">
        <f>IF(基本情報入力シート!W947="","",基本情報入力シート!W947)</f>
        <v/>
      </c>
      <c r="M908" s="785" t="str">
        <f>IF(基本情報入力シート!X947="","",基本情報入力シート!X947)</f>
        <v/>
      </c>
      <c r="N908" s="797" t="str">
        <f>IF(基本情報入力シート!Y947="","",基本情報入力シート!Y947)</f>
        <v/>
      </c>
      <c r="O908" s="931"/>
      <c r="P908" s="937"/>
      <c r="Q908" s="941"/>
      <c r="R908" s="948" t="str">
        <f>IFERROR(IF(OR('別紙様式3-2（４・５月）'!R910="",'別紙様式3-2（４・５月）'!Z910="ベア加算"),"",P908*VLOOKUP(N908,'【参考】数式用'!$AD$2:$AH$27,MATCH(O908,'【参考】数式用'!$K$4:$N$4,0)+1,0)),"")</f>
        <v/>
      </c>
      <c r="S908" s="951"/>
      <c r="T908" s="955"/>
      <c r="U908" s="960"/>
      <c r="V908" s="965" t="str">
        <f>IFERROR(IF(AND('別紙様式3-2（４・５月）'!O910="",O908&lt;&gt;""),P908,P908*VLOOKUP(AF908,'【参考】数式用4'!$DC$3:$DZ$106,MATCH(N908,'【参考】数式用4'!$DC$2:$DZ$2,0))),"")</f>
        <v/>
      </c>
      <c r="W908" s="972"/>
      <c r="X908" s="937"/>
      <c r="Y908" s="948" t="str">
        <f>IFERROR(IF(OR('別紙様式3-2（４・５月）'!R910="",'別紙様式3-2（４・５月）'!Z910="ベア加算"),"",X908*VLOOKUP(N908,'【参考】数式用'!$AD$2:$AH$27,MATCH(W908,'【参考】数式用'!$K$4:$N$4,0)+1,0)),"")</f>
        <v/>
      </c>
      <c r="Z908" s="948"/>
      <c r="AA908" s="951"/>
      <c r="AB908" s="955"/>
      <c r="AC908" s="996" t="str">
        <f>IFERROR(IF(AND('別紙様式3-2（４・５月）'!O910="",W908&lt;&gt;"",W908&lt;&gt;"―"),X908,X908*VLOOKUP(AG908,'【参考】数式用4'!$DC$3:$DZ$106,MATCH(N908,'【参考】数式用4'!$DC$2:$DZ$2,0))),"")</f>
        <v/>
      </c>
      <c r="AD908" s="998" t="str">
        <f t="shared" si="26"/>
        <v/>
      </c>
      <c r="AE908" s="884" t="str">
        <f t="shared" si="27"/>
        <v/>
      </c>
      <c r="AF908" s="999" t="str">
        <f>IF(O908="","",'別紙様式3-2（４・５月）'!O910&amp;'別紙様式3-2（４・５月）'!P910&amp;'別紙様式3-2（４・５月）'!Q910&amp;"から"&amp;O908)</f>
        <v/>
      </c>
      <c r="AG908" s="999" t="str">
        <f>IF(OR(W908="",W908="―"),"",'別紙様式3-2（４・５月）'!O910&amp;'別紙様式3-2（４・５月）'!P910&amp;'別紙様式3-2（４・５月）'!Q910&amp;"から"&amp;W908)</f>
        <v/>
      </c>
    </row>
    <row r="909" spans="1:33" ht="24.9" customHeight="1">
      <c r="A909" s="894">
        <v>896</v>
      </c>
      <c r="B909" s="742" t="str">
        <f>IF(基本情報入力シート!C948="","",基本情報入力シート!C948)</f>
        <v/>
      </c>
      <c r="C909" s="750"/>
      <c r="D909" s="750"/>
      <c r="E909" s="750"/>
      <c r="F909" s="750"/>
      <c r="G909" s="750"/>
      <c r="H909" s="750"/>
      <c r="I909" s="761"/>
      <c r="J909" s="768" t="str">
        <f>IF(基本情報入力シート!M948="","",基本情報入力シート!M948)</f>
        <v/>
      </c>
      <c r="K909" s="768" t="str">
        <f>IF(基本情報入力シート!R948="","",基本情報入力シート!R948)</f>
        <v/>
      </c>
      <c r="L909" s="768" t="str">
        <f>IF(基本情報入力シート!W948="","",基本情報入力シート!W948)</f>
        <v/>
      </c>
      <c r="M909" s="785" t="str">
        <f>IF(基本情報入力シート!X948="","",基本情報入力シート!X948)</f>
        <v/>
      </c>
      <c r="N909" s="797" t="str">
        <f>IF(基本情報入力シート!Y948="","",基本情報入力シート!Y948)</f>
        <v/>
      </c>
      <c r="O909" s="931"/>
      <c r="P909" s="937"/>
      <c r="Q909" s="941"/>
      <c r="R909" s="948" t="str">
        <f>IFERROR(IF(OR('別紙様式3-2（４・５月）'!R911="",'別紙様式3-2（４・５月）'!Z911="ベア加算"),"",P909*VLOOKUP(N909,'【参考】数式用'!$AD$2:$AH$27,MATCH(O909,'【参考】数式用'!$K$4:$N$4,0)+1,0)),"")</f>
        <v/>
      </c>
      <c r="S909" s="951"/>
      <c r="T909" s="955"/>
      <c r="U909" s="960"/>
      <c r="V909" s="965" t="str">
        <f>IFERROR(IF(AND('別紙様式3-2（４・５月）'!O911="",O909&lt;&gt;""),P909,P909*VLOOKUP(AF909,'【参考】数式用4'!$DC$3:$DZ$106,MATCH(N909,'【参考】数式用4'!$DC$2:$DZ$2,0))),"")</f>
        <v/>
      </c>
      <c r="W909" s="972"/>
      <c r="X909" s="937"/>
      <c r="Y909" s="948" t="str">
        <f>IFERROR(IF(OR('別紙様式3-2（４・５月）'!R911="",'別紙様式3-2（４・５月）'!Z911="ベア加算"),"",X909*VLOOKUP(N909,'【参考】数式用'!$AD$2:$AH$27,MATCH(W909,'【参考】数式用'!$K$4:$N$4,0)+1,0)),"")</f>
        <v/>
      </c>
      <c r="Z909" s="948"/>
      <c r="AA909" s="951"/>
      <c r="AB909" s="955"/>
      <c r="AC909" s="996" t="str">
        <f>IFERROR(IF(AND('別紙様式3-2（４・５月）'!O911="",W909&lt;&gt;"",W909&lt;&gt;"―"),X909,X909*VLOOKUP(AG909,'【参考】数式用4'!$DC$3:$DZ$106,MATCH(N909,'【参考】数式用4'!$DC$2:$DZ$2,0))),"")</f>
        <v/>
      </c>
      <c r="AD909" s="998" t="str">
        <f t="shared" si="26"/>
        <v/>
      </c>
      <c r="AE909" s="884" t="str">
        <f t="shared" si="27"/>
        <v/>
      </c>
      <c r="AF909" s="999" t="str">
        <f>IF(O909="","",'別紙様式3-2（４・５月）'!O911&amp;'別紙様式3-2（４・５月）'!P911&amp;'別紙様式3-2（４・５月）'!Q911&amp;"から"&amp;O909)</f>
        <v/>
      </c>
      <c r="AG909" s="999" t="str">
        <f>IF(OR(W909="",W909="―"),"",'別紙様式3-2（４・５月）'!O911&amp;'別紙様式3-2（４・５月）'!P911&amp;'別紙様式3-2（４・５月）'!Q911&amp;"から"&amp;W909)</f>
        <v/>
      </c>
    </row>
    <row r="910" spans="1:33" ht="24.9" customHeight="1">
      <c r="A910" s="894">
        <v>897</v>
      </c>
      <c r="B910" s="742" t="str">
        <f>IF(基本情報入力シート!C949="","",基本情報入力シート!C949)</f>
        <v/>
      </c>
      <c r="C910" s="750"/>
      <c r="D910" s="750"/>
      <c r="E910" s="750"/>
      <c r="F910" s="750"/>
      <c r="G910" s="750"/>
      <c r="H910" s="750"/>
      <c r="I910" s="761"/>
      <c r="J910" s="768" t="str">
        <f>IF(基本情報入力シート!M949="","",基本情報入力シート!M949)</f>
        <v/>
      </c>
      <c r="K910" s="768" t="str">
        <f>IF(基本情報入力シート!R949="","",基本情報入力シート!R949)</f>
        <v/>
      </c>
      <c r="L910" s="768" t="str">
        <f>IF(基本情報入力シート!W949="","",基本情報入力シート!W949)</f>
        <v/>
      </c>
      <c r="M910" s="785" t="str">
        <f>IF(基本情報入力シート!X949="","",基本情報入力シート!X949)</f>
        <v/>
      </c>
      <c r="N910" s="797" t="str">
        <f>IF(基本情報入力シート!Y949="","",基本情報入力シート!Y949)</f>
        <v/>
      </c>
      <c r="O910" s="931"/>
      <c r="P910" s="937"/>
      <c r="Q910" s="941"/>
      <c r="R910" s="948" t="str">
        <f>IFERROR(IF(OR('別紙様式3-2（４・５月）'!R912="",'別紙様式3-2（４・５月）'!Z912="ベア加算"),"",P910*VLOOKUP(N910,'【参考】数式用'!$AD$2:$AH$27,MATCH(O910,'【参考】数式用'!$K$4:$N$4,0)+1,0)),"")</f>
        <v/>
      </c>
      <c r="S910" s="951"/>
      <c r="T910" s="955"/>
      <c r="U910" s="960"/>
      <c r="V910" s="965" t="str">
        <f>IFERROR(IF(AND('別紙様式3-2（４・５月）'!O912="",O910&lt;&gt;""),P910,P910*VLOOKUP(AF910,'【参考】数式用4'!$DC$3:$DZ$106,MATCH(N910,'【参考】数式用4'!$DC$2:$DZ$2,0))),"")</f>
        <v/>
      </c>
      <c r="W910" s="972"/>
      <c r="X910" s="937"/>
      <c r="Y910" s="948" t="str">
        <f>IFERROR(IF(OR('別紙様式3-2（４・５月）'!R912="",'別紙様式3-2（４・５月）'!Z912="ベア加算"),"",X910*VLOOKUP(N910,'【参考】数式用'!$AD$2:$AH$27,MATCH(W910,'【参考】数式用'!$K$4:$N$4,0)+1,0)),"")</f>
        <v/>
      </c>
      <c r="Z910" s="948"/>
      <c r="AA910" s="951"/>
      <c r="AB910" s="955"/>
      <c r="AC910" s="996" t="str">
        <f>IFERROR(IF(AND('別紙様式3-2（４・５月）'!O912="",W910&lt;&gt;"",W910&lt;&gt;"―"),X910,X910*VLOOKUP(AG910,'【参考】数式用4'!$DC$3:$DZ$106,MATCH(N910,'【参考】数式用4'!$DC$2:$DZ$2,0))),"")</f>
        <v/>
      </c>
      <c r="AD910" s="998" t="str">
        <f t="shared" ref="AD910:AD973" si="28">IF(OR(O910="新加算Ⅰ",O910="新加算Ⅱ",O910="新加算Ⅴ（１）",O910="新加算Ⅴ（２）",O910="新加算Ⅴ（３）",O910="新加算Ⅴ（４）",O910="新加算Ⅴ（５）",O910="新加算Ⅴ（６）",O910="新加算Ⅴ（７）",O910="新加算Ⅴ（９）",O910="新加算Ⅴ（10）",O910="新加算Ⅴ（12）"),IF(AND(N910&lt;&gt;"訪問型サービス（総合事業）",N910&lt;&gt;"通所型サービス（総合事業）",N910&lt;&gt;"（介護予防）短期入所生活介護",N910&lt;&gt;"（介護予防）短期入所療養介護（老健）",N910&lt;&gt;"（介護予防）短期入所療養介護 （病院等（老健以外）)",N910&lt;&gt;"（介護予防）短期入所療養介護（医療院）"),1,""),"")</f>
        <v/>
      </c>
      <c r="AE910" s="884" t="str">
        <f t="shared" ref="AE910:AE973" si="29">IF(OR(W910="新加算Ⅰ",W910="新加算Ⅱ"),IF(AND(N910&lt;&gt;"訪問型サービス（総合事業）",N910&lt;&gt;"通所型サービス（総合事業）",N910&lt;&gt;"（介護予防）短期入所生活介護",N910&lt;&gt;"（介護予防）短期入所療養介護（老健）",N910&lt;&gt;"（介護予防）短期入所療養介護 （病院等（老健以外）)",N910&lt;&gt;"（介護予防）短期入所療養介護（医療院）"),1,""),"")</f>
        <v/>
      </c>
      <c r="AF910" s="999" t="str">
        <f>IF(O910="","",'別紙様式3-2（４・５月）'!O912&amp;'別紙様式3-2（４・５月）'!P912&amp;'別紙様式3-2（４・５月）'!Q912&amp;"から"&amp;O910)</f>
        <v/>
      </c>
      <c r="AG910" s="999" t="str">
        <f>IF(OR(W910="",W910="―"),"",'別紙様式3-2（４・５月）'!O912&amp;'別紙様式3-2（４・５月）'!P912&amp;'別紙様式3-2（４・５月）'!Q912&amp;"から"&amp;W910)</f>
        <v/>
      </c>
    </row>
    <row r="911" spans="1:33" ht="24.9" customHeight="1">
      <c r="A911" s="894">
        <v>898</v>
      </c>
      <c r="B911" s="742" t="str">
        <f>IF(基本情報入力シート!C950="","",基本情報入力シート!C950)</f>
        <v/>
      </c>
      <c r="C911" s="750"/>
      <c r="D911" s="750"/>
      <c r="E911" s="750"/>
      <c r="F911" s="750"/>
      <c r="G911" s="750"/>
      <c r="H911" s="750"/>
      <c r="I911" s="761"/>
      <c r="J911" s="768" t="str">
        <f>IF(基本情報入力シート!M950="","",基本情報入力シート!M950)</f>
        <v/>
      </c>
      <c r="K911" s="768" t="str">
        <f>IF(基本情報入力シート!R950="","",基本情報入力シート!R950)</f>
        <v/>
      </c>
      <c r="L911" s="768" t="str">
        <f>IF(基本情報入力シート!W950="","",基本情報入力シート!W950)</f>
        <v/>
      </c>
      <c r="M911" s="785" t="str">
        <f>IF(基本情報入力シート!X950="","",基本情報入力シート!X950)</f>
        <v/>
      </c>
      <c r="N911" s="797" t="str">
        <f>IF(基本情報入力シート!Y950="","",基本情報入力シート!Y950)</f>
        <v/>
      </c>
      <c r="O911" s="931"/>
      <c r="P911" s="937"/>
      <c r="Q911" s="941"/>
      <c r="R911" s="948" t="str">
        <f>IFERROR(IF(OR('別紙様式3-2（４・５月）'!R913="",'別紙様式3-2（４・５月）'!Z913="ベア加算"),"",P911*VLOOKUP(N911,'【参考】数式用'!$AD$2:$AH$27,MATCH(O911,'【参考】数式用'!$K$4:$N$4,0)+1,0)),"")</f>
        <v/>
      </c>
      <c r="S911" s="951"/>
      <c r="T911" s="955"/>
      <c r="U911" s="960"/>
      <c r="V911" s="965" t="str">
        <f>IFERROR(IF(AND('別紙様式3-2（４・５月）'!O913="",O911&lt;&gt;""),P911,P911*VLOOKUP(AF911,'【参考】数式用4'!$DC$3:$DZ$106,MATCH(N911,'【参考】数式用4'!$DC$2:$DZ$2,0))),"")</f>
        <v/>
      </c>
      <c r="W911" s="972"/>
      <c r="X911" s="937"/>
      <c r="Y911" s="948" t="str">
        <f>IFERROR(IF(OR('別紙様式3-2（４・５月）'!R913="",'別紙様式3-2（４・５月）'!Z913="ベア加算"),"",X911*VLOOKUP(N911,'【参考】数式用'!$AD$2:$AH$27,MATCH(W911,'【参考】数式用'!$K$4:$N$4,0)+1,0)),"")</f>
        <v/>
      </c>
      <c r="Z911" s="948"/>
      <c r="AA911" s="951"/>
      <c r="AB911" s="955"/>
      <c r="AC911" s="996" t="str">
        <f>IFERROR(IF(AND('別紙様式3-2（４・５月）'!O913="",W911&lt;&gt;"",W911&lt;&gt;"―"),X911,X911*VLOOKUP(AG911,'【参考】数式用4'!$DC$3:$DZ$106,MATCH(N911,'【参考】数式用4'!$DC$2:$DZ$2,0))),"")</f>
        <v/>
      </c>
      <c r="AD911" s="998" t="str">
        <f t="shared" si="28"/>
        <v/>
      </c>
      <c r="AE911" s="884" t="str">
        <f t="shared" si="29"/>
        <v/>
      </c>
      <c r="AF911" s="999" t="str">
        <f>IF(O911="","",'別紙様式3-2（４・５月）'!O913&amp;'別紙様式3-2（４・５月）'!P913&amp;'別紙様式3-2（４・５月）'!Q913&amp;"から"&amp;O911)</f>
        <v/>
      </c>
      <c r="AG911" s="999" t="str">
        <f>IF(OR(W911="",W911="―"),"",'別紙様式3-2（４・５月）'!O913&amp;'別紙様式3-2（４・５月）'!P913&amp;'別紙様式3-2（４・５月）'!Q913&amp;"から"&amp;W911)</f>
        <v/>
      </c>
    </row>
    <row r="912" spans="1:33" ht="24.9" customHeight="1">
      <c r="A912" s="894">
        <v>899</v>
      </c>
      <c r="B912" s="742" t="str">
        <f>IF(基本情報入力シート!C951="","",基本情報入力シート!C951)</f>
        <v/>
      </c>
      <c r="C912" s="750"/>
      <c r="D912" s="750"/>
      <c r="E912" s="750"/>
      <c r="F912" s="750"/>
      <c r="G912" s="750"/>
      <c r="H912" s="750"/>
      <c r="I912" s="761"/>
      <c r="J912" s="768" t="str">
        <f>IF(基本情報入力シート!M951="","",基本情報入力シート!M951)</f>
        <v/>
      </c>
      <c r="K912" s="768" t="str">
        <f>IF(基本情報入力シート!R951="","",基本情報入力シート!R951)</f>
        <v/>
      </c>
      <c r="L912" s="768" t="str">
        <f>IF(基本情報入力シート!W951="","",基本情報入力シート!W951)</f>
        <v/>
      </c>
      <c r="M912" s="785" t="str">
        <f>IF(基本情報入力シート!X951="","",基本情報入力シート!X951)</f>
        <v/>
      </c>
      <c r="N912" s="797" t="str">
        <f>IF(基本情報入力シート!Y951="","",基本情報入力シート!Y951)</f>
        <v/>
      </c>
      <c r="O912" s="931"/>
      <c r="P912" s="937"/>
      <c r="Q912" s="941"/>
      <c r="R912" s="948" t="str">
        <f>IFERROR(IF(OR('別紙様式3-2（４・５月）'!R914="",'別紙様式3-2（４・５月）'!Z914="ベア加算"),"",P912*VLOOKUP(N912,'【参考】数式用'!$AD$2:$AH$27,MATCH(O912,'【参考】数式用'!$K$4:$N$4,0)+1,0)),"")</f>
        <v/>
      </c>
      <c r="S912" s="951"/>
      <c r="T912" s="955"/>
      <c r="U912" s="960"/>
      <c r="V912" s="965" t="str">
        <f>IFERROR(IF(AND('別紙様式3-2（４・５月）'!O914="",O912&lt;&gt;""),P912,P912*VLOOKUP(AF912,'【参考】数式用4'!$DC$3:$DZ$106,MATCH(N912,'【参考】数式用4'!$DC$2:$DZ$2,0))),"")</f>
        <v/>
      </c>
      <c r="W912" s="972"/>
      <c r="X912" s="937"/>
      <c r="Y912" s="948" t="str">
        <f>IFERROR(IF(OR('別紙様式3-2（４・５月）'!R914="",'別紙様式3-2（４・５月）'!Z914="ベア加算"),"",X912*VLOOKUP(N912,'【参考】数式用'!$AD$2:$AH$27,MATCH(W912,'【参考】数式用'!$K$4:$N$4,0)+1,0)),"")</f>
        <v/>
      </c>
      <c r="Z912" s="948"/>
      <c r="AA912" s="951"/>
      <c r="AB912" s="955"/>
      <c r="AC912" s="996" t="str">
        <f>IFERROR(IF(AND('別紙様式3-2（４・５月）'!O914="",W912&lt;&gt;"",W912&lt;&gt;"―"),X912,X912*VLOOKUP(AG912,'【参考】数式用4'!$DC$3:$DZ$106,MATCH(N912,'【参考】数式用4'!$DC$2:$DZ$2,0))),"")</f>
        <v/>
      </c>
      <c r="AD912" s="998" t="str">
        <f t="shared" si="28"/>
        <v/>
      </c>
      <c r="AE912" s="884" t="str">
        <f t="shared" si="29"/>
        <v/>
      </c>
      <c r="AF912" s="999" t="str">
        <f>IF(O912="","",'別紙様式3-2（４・５月）'!O914&amp;'別紙様式3-2（４・５月）'!P914&amp;'別紙様式3-2（４・５月）'!Q914&amp;"から"&amp;O912)</f>
        <v/>
      </c>
      <c r="AG912" s="999" t="str">
        <f>IF(OR(W912="",W912="―"),"",'別紙様式3-2（４・５月）'!O914&amp;'別紙様式3-2（４・５月）'!P914&amp;'別紙様式3-2（４・５月）'!Q914&amp;"から"&amp;W912)</f>
        <v/>
      </c>
    </row>
    <row r="913" spans="1:33" ht="24.9" customHeight="1">
      <c r="A913" s="894">
        <v>900</v>
      </c>
      <c r="B913" s="742" t="str">
        <f>IF(基本情報入力シート!C952="","",基本情報入力シート!C952)</f>
        <v/>
      </c>
      <c r="C913" s="750"/>
      <c r="D913" s="750"/>
      <c r="E913" s="750"/>
      <c r="F913" s="750"/>
      <c r="G913" s="750"/>
      <c r="H913" s="750"/>
      <c r="I913" s="761"/>
      <c r="J913" s="768" t="str">
        <f>IF(基本情報入力シート!M952="","",基本情報入力シート!M952)</f>
        <v/>
      </c>
      <c r="K913" s="768" t="str">
        <f>IF(基本情報入力シート!R952="","",基本情報入力シート!R952)</f>
        <v/>
      </c>
      <c r="L913" s="768" t="str">
        <f>IF(基本情報入力シート!W952="","",基本情報入力シート!W952)</f>
        <v/>
      </c>
      <c r="M913" s="785" t="str">
        <f>IF(基本情報入力シート!X952="","",基本情報入力シート!X952)</f>
        <v/>
      </c>
      <c r="N913" s="797" t="str">
        <f>IF(基本情報入力シート!Y952="","",基本情報入力シート!Y952)</f>
        <v/>
      </c>
      <c r="O913" s="931"/>
      <c r="P913" s="937"/>
      <c r="Q913" s="941"/>
      <c r="R913" s="948" t="str">
        <f>IFERROR(IF(OR('別紙様式3-2（４・５月）'!R915="",'別紙様式3-2（４・５月）'!Z915="ベア加算"),"",P913*VLOOKUP(N913,'【参考】数式用'!$AD$2:$AH$27,MATCH(O913,'【参考】数式用'!$K$4:$N$4,0)+1,0)),"")</f>
        <v/>
      </c>
      <c r="S913" s="951"/>
      <c r="T913" s="955"/>
      <c r="U913" s="960"/>
      <c r="V913" s="965" t="str">
        <f>IFERROR(IF(AND('別紙様式3-2（４・５月）'!O915="",O913&lt;&gt;""),P913,P913*VLOOKUP(AF913,'【参考】数式用4'!$DC$3:$DZ$106,MATCH(N913,'【参考】数式用4'!$DC$2:$DZ$2,0))),"")</f>
        <v/>
      </c>
      <c r="W913" s="972"/>
      <c r="X913" s="937"/>
      <c r="Y913" s="948" t="str">
        <f>IFERROR(IF(OR('別紙様式3-2（４・５月）'!R915="",'別紙様式3-2（４・５月）'!Z915="ベア加算"),"",X913*VLOOKUP(N913,'【参考】数式用'!$AD$2:$AH$27,MATCH(W913,'【参考】数式用'!$K$4:$N$4,0)+1,0)),"")</f>
        <v/>
      </c>
      <c r="Z913" s="948"/>
      <c r="AA913" s="951"/>
      <c r="AB913" s="955"/>
      <c r="AC913" s="996" t="str">
        <f>IFERROR(IF(AND('別紙様式3-2（４・５月）'!O915="",W913&lt;&gt;"",W913&lt;&gt;"―"),X913,X913*VLOOKUP(AG913,'【参考】数式用4'!$DC$3:$DZ$106,MATCH(N913,'【参考】数式用4'!$DC$2:$DZ$2,0))),"")</f>
        <v/>
      </c>
      <c r="AD913" s="998" t="str">
        <f t="shared" si="28"/>
        <v/>
      </c>
      <c r="AE913" s="884" t="str">
        <f t="shared" si="29"/>
        <v/>
      </c>
      <c r="AF913" s="999" t="str">
        <f>IF(O913="","",'別紙様式3-2（４・５月）'!O915&amp;'別紙様式3-2（４・５月）'!P915&amp;'別紙様式3-2（４・５月）'!Q915&amp;"から"&amp;O913)</f>
        <v/>
      </c>
      <c r="AG913" s="999" t="str">
        <f>IF(OR(W913="",W913="―"),"",'別紙様式3-2（４・５月）'!O915&amp;'別紙様式3-2（４・５月）'!P915&amp;'別紙様式3-2（４・５月）'!Q915&amp;"から"&amp;W913)</f>
        <v/>
      </c>
    </row>
    <row r="914" spans="1:33" ht="24.9" customHeight="1">
      <c r="A914" s="894">
        <v>901</v>
      </c>
      <c r="B914" s="742" t="str">
        <f>IF(基本情報入力シート!C953="","",基本情報入力シート!C953)</f>
        <v/>
      </c>
      <c r="C914" s="750"/>
      <c r="D914" s="750"/>
      <c r="E914" s="750"/>
      <c r="F914" s="750"/>
      <c r="G914" s="750"/>
      <c r="H914" s="750"/>
      <c r="I914" s="761"/>
      <c r="J914" s="768" t="str">
        <f>IF(基本情報入力シート!M953="","",基本情報入力シート!M953)</f>
        <v/>
      </c>
      <c r="K914" s="768" t="str">
        <f>IF(基本情報入力シート!R953="","",基本情報入力シート!R953)</f>
        <v/>
      </c>
      <c r="L914" s="768" t="str">
        <f>IF(基本情報入力シート!W953="","",基本情報入力シート!W953)</f>
        <v/>
      </c>
      <c r="M914" s="785" t="str">
        <f>IF(基本情報入力シート!X953="","",基本情報入力シート!X953)</f>
        <v/>
      </c>
      <c r="N914" s="797" t="str">
        <f>IF(基本情報入力シート!Y953="","",基本情報入力シート!Y953)</f>
        <v/>
      </c>
      <c r="O914" s="931"/>
      <c r="P914" s="937"/>
      <c r="Q914" s="941"/>
      <c r="R914" s="948" t="str">
        <f>IFERROR(IF(OR('別紙様式3-2（４・５月）'!R916="",'別紙様式3-2（４・５月）'!Z916="ベア加算"),"",P914*VLOOKUP(N914,'【参考】数式用'!$AD$2:$AH$27,MATCH(O914,'【参考】数式用'!$K$4:$N$4,0)+1,0)),"")</f>
        <v/>
      </c>
      <c r="S914" s="951"/>
      <c r="T914" s="955"/>
      <c r="U914" s="960"/>
      <c r="V914" s="965" t="str">
        <f>IFERROR(IF(AND('別紙様式3-2（４・５月）'!O916="",O914&lt;&gt;""),P914,P914*VLOOKUP(AF914,'【参考】数式用4'!$DC$3:$DZ$106,MATCH(N914,'【参考】数式用4'!$DC$2:$DZ$2,0))),"")</f>
        <v/>
      </c>
      <c r="W914" s="972"/>
      <c r="X914" s="937"/>
      <c r="Y914" s="948" t="str">
        <f>IFERROR(IF(OR('別紙様式3-2（４・５月）'!R916="",'別紙様式3-2（４・５月）'!Z916="ベア加算"),"",X914*VLOOKUP(N914,'【参考】数式用'!$AD$2:$AH$27,MATCH(W914,'【参考】数式用'!$K$4:$N$4,0)+1,0)),"")</f>
        <v/>
      </c>
      <c r="Z914" s="948"/>
      <c r="AA914" s="951"/>
      <c r="AB914" s="955"/>
      <c r="AC914" s="996" t="str">
        <f>IFERROR(IF(AND('別紙様式3-2（４・５月）'!O916="",W914&lt;&gt;"",W914&lt;&gt;"―"),X914,X914*VLOOKUP(AG914,'【参考】数式用4'!$DC$3:$DZ$106,MATCH(N914,'【参考】数式用4'!$DC$2:$DZ$2,0))),"")</f>
        <v/>
      </c>
      <c r="AD914" s="998" t="str">
        <f t="shared" si="28"/>
        <v/>
      </c>
      <c r="AE914" s="884" t="str">
        <f t="shared" si="29"/>
        <v/>
      </c>
      <c r="AF914" s="999" t="str">
        <f>IF(O914="","",'別紙様式3-2（４・５月）'!O916&amp;'別紙様式3-2（４・５月）'!P916&amp;'別紙様式3-2（４・５月）'!Q916&amp;"から"&amp;O914)</f>
        <v/>
      </c>
      <c r="AG914" s="999" t="str">
        <f>IF(OR(W914="",W914="―"),"",'別紙様式3-2（４・５月）'!O916&amp;'別紙様式3-2（４・５月）'!P916&amp;'別紙様式3-2（４・５月）'!Q916&amp;"から"&amp;W914)</f>
        <v/>
      </c>
    </row>
    <row r="915" spans="1:33" ht="24.9" customHeight="1">
      <c r="A915" s="894">
        <v>902</v>
      </c>
      <c r="B915" s="742" t="str">
        <f>IF(基本情報入力シート!C954="","",基本情報入力シート!C954)</f>
        <v/>
      </c>
      <c r="C915" s="750"/>
      <c r="D915" s="750"/>
      <c r="E915" s="750"/>
      <c r="F915" s="750"/>
      <c r="G915" s="750"/>
      <c r="H915" s="750"/>
      <c r="I915" s="761"/>
      <c r="J915" s="768" t="str">
        <f>IF(基本情報入力シート!M954="","",基本情報入力シート!M954)</f>
        <v/>
      </c>
      <c r="K915" s="768" t="str">
        <f>IF(基本情報入力シート!R954="","",基本情報入力シート!R954)</f>
        <v/>
      </c>
      <c r="L915" s="768" t="str">
        <f>IF(基本情報入力シート!W954="","",基本情報入力シート!W954)</f>
        <v/>
      </c>
      <c r="M915" s="785" t="str">
        <f>IF(基本情報入力シート!X954="","",基本情報入力シート!X954)</f>
        <v/>
      </c>
      <c r="N915" s="797" t="str">
        <f>IF(基本情報入力シート!Y954="","",基本情報入力シート!Y954)</f>
        <v/>
      </c>
      <c r="O915" s="931"/>
      <c r="P915" s="937"/>
      <c r="Q915" s="941"/>
      <c r="R915" s="948" t="str">
        <f>IFERROR(IF(OR('別紙様式3-2（４・５月）'!R917="",'別紙様式3-2（４・５月）'!Z917="ベア加算"),"",P915*VLOOKUP(N915,'【参考】数式用'!$AD$2:$AH$27,MATCH(O915,'【参考】数式用'!$K$4:$N$4,0)+1,0)),"")</f>
        <v/>
      </c>
      <c r="S915" s="951"/>
      <c r="T915" s="955"/>
      <c r="U915" s="960"/>
      <c r="V915" s="965" t="str">
        <f>IFERROR(IF(AND('別紙様式3-2（４・５月）'!O917="",O915&lt;&gt;""),P915,P915*VLOOKUP(AF915,'【参考】数式用4'!$DC$3:$DZ$106,MATCH(N915,'【参考】数式用4'!$DC$2:$DZ$2,0))),"")</f>
        <v/>
      </c>
      <c r="W915" s="972"/>
      <c r="X915" s="937"/>
      <c r="Y915" s="948" t="str">
        <f>IFERROR(IF(OR('別紙様式3-2（４・５月）'!R917="",'別紙様式3-2（４・５月）'!Z917="ベア加算"),"",X915*VLOOKUP(N915,'【参考】数式用'!$AD$2:$AH$27,MATCH(W915,'【参考】数式用'!$K$4:$N$4,0)+1,0)),"")</f>
        <v/>
      </c>
      <c r="Z915" s="948"/>
      <c r="AA915" s="951"/>
      <c r="AB915" s="955"/>
      <c r="AC915" s="996" t="str">
        <f>IFERROR(IF(AND('別紙様式3-2（４・５月）'!O917="",W915&lt;&gt;"",W915&lt;&gt;"―"),X915,X915*VLOOKUP(AG915,'【参考】数式用4'!$DC$3:$DZ$106,MATCH(N915,'【参考】数式用4'!$DC$2:$DZ$2,0))),"")</f>
        <v/>
      </c>
      <c r="AD915" s="998" t="str">
        <f t="shared" si="28"/>
        <v/>
      </c>
      <c r="AE915" s="884" t="str">
        <f t="shared" si="29"/>
        <v/>
      </c>
      <c r="AF915" s="999" t="str">
        <f>IF(O915="","",'別紙様式3-2（４・５月）'!O917&amp;'別紙様式3-2（４・５月）'!P917&amp;'別紙様式3-2（４・５月）'!Q917&amp;"から"&amp;O915)</f>
        <v/>
      </c>
      <c r="AG915" s="999" t="str">
        <f>IF(OR(W915="",W915="―"),"",'別紙様式3-2（４・５月）'!O917&amp;'別紙様式3-2（４・５月）'!P917&amp;'別紙様式3-2（４・５月）'!Q917&amp;"から"&amp;W915)</f>
        <v/>
      </c>
    </row>
    <row r="916" spans="1:33" ht="24.9" customHeight="1">
      <c r="A916" s="894">
        <v>903</v>
      </c>
      <c r="B916" s="742" t="str">
        <f>IF(基本情報入力シート!C955="","",基本情報入力シート!C955)</f>
        <v/>
      </c>
      <c r="C916" s="750"/>
      <c r="D916" s="750"/>
      <c r="E916" s="750"/>
      <c r="F916" s="750"/>
      <c r="G916" s="750"/>
      <c r="H916" s="750"/>
      <c r="I916" s="761"/>
      <c r="J916" s="768" t="str">
        <f>IF(基本情報入力シート!M955="","",基本情報入力シート!M955)</f>
        <v/>
      </c>
      <c r="K916" s="768" t="str">
        <f>IF(基本情報入力シート!R955="","",基本情報入力シート!R955)</f>
        <v/>
      </c>
      <c r="L916" s="768" t="str">
        <f>IF(基本情報入力シート!W955="","",基本情報入力シート!W955)</f>
        <v/>
      </c>
      <c r="M916" s="785" t="str">
        <f>IF(基本情報入力シート!X955="","",基本情報入力シート!X955)</f>
        <v/>
      </c>
      <c r="N916" s="797" t="str">
        <f>IF(基本情報入力シート!Y955="","",基本情報入力シート!Y955)</f>
        <v/>
      </c>
      <c r="O916" s="931"/>
      <c r="P916" s="937"/>
      <c r="Q916" s="941"/>
      <c r="R916" s="948" t="str">
        <f>IFERROR(IF(OR('別紙様式3-2（４・５月）'!R918="",'別紙様式3-2（４・５月）'!Z918="ベア加算"),"",P916*VLOOKUP(N916,'【参考】数式用'!$AD$2:$AH$27,MATCH(O916,'【参考】数式用'!$K$4:$N$4,0)+1,0)),"")</f>
        <v/>
      </c>
      <c r="S916" s="951"/>
      <c r="T916" s="955"/>
      <c r="U916" s="960"/>
      <c r="V916" s="965" t="str">
        <f>IFERROR(IF(AND('別紙様式3-2（４・５月）'!O918="",O916&lt;&gt;""),P916,P916*VLOOKUP(AF916,'【参考】数式用4'!$DC$3:$DZ$106,MATCH(N916,'【参考】数式用4'!$DC$2:$DZ$2,0))),"")</f>
        <v/>
      </c>
      <c r="W916" s="972"/>
      <c r="X916" s="937"/>
      <c r="Y916" s="948" t="str">
        <f>IFERROR(IF(OR('別紙様式3-2（４・５月）'!R918="",'別紙様式3-2（４・５月）'!Z918="ベア加算"),"",X916*VLOOKUP(N916,'【参考】数式用'!$AD$2:$AH$27,MATCH(W916,'【参考】数式用'!$K$4:$N$4,0)+1,0)),"")</f>
        <v/>
      </c>
      <c r="Z916" s="948"/>
      <c r="AA916" s="951"/>
      <c r="AB916" s="955"/>
      <c r="AC916" s="996" t="str">
        <f>IFERROR(IF(AND('別紙様式3-2（４・５月）'!O918="",W916&lt;&gt;"",W916&lt;&gt;"―"),X916,X916*VLOOKUP(AG916,'【参考】数式用4'!$DC$3:$DZ$106,MATCH(N916,'【参考】数式用4'!$DC$2:$DZ$2,0))),"")</f>
        <v/>
      </c>
      <c r="AD916" s="998" t="str">
        <f t="shared" si="28"/>
        <v/>
      </c>
      <c r="AE916" s="884" t="str">
        <f t="shared" si="29"/>
        <v/>
      </c>
      <c r="AF916" s="999" t="str">
        <f>IF(O916="","",'別紙様式3-2（４・５月）'!O918&amp;'別紙様式3-2（４・５月）'!P918&amp;'別紙様式3-2（４・５月）'!Q918&amp;"から"&amp;O916)</f>
        <v/>
      </c>
      <c r="AG916" s="999" t="str">
        <f>IF(OR(W916="",W916="―"),"",'別紙様式3-2（４・５月）'!O918&amp;'別紙様式3-2（４・５月）'!P918&amp;'別紙様式3-2（４・５月）'!Q918&amp;"から"&amp;W916)</f>
        <v/>
      </c>
    </row>
    <row r="917" spans="1:33" ht="24.9" customHeight="1">
      <c r="A917" s="894">
        <v>904</v>
      </c>
      <c r="B917" s="742" t="str">
        <f>IF(基本情報入力シート!C956="","",基本情報入力シート!C956)</f>
        <v/>
      </c>
      <c r="C917" s="750"/>
      <c r="D917" s="750"/>
      <c r="E917" s="750"/>
      <c r="F917" s="750"/>
      <c r="G917" s="750"/>
      <c r="H917" s="750"/>
      <c r="I917" s="761"/>
      <c r="J917" s="768" t="str">
        <f>IF(基本情報入力シート!M956="","",基本情報入力シート!M956)</f>
        <v/>
      </c>
      <c r="K917" s="768" t="str">
        <f>IF(基本情報入力シート!R956="","",基本情報入力シート!R956)</f>
        <v/>
      </c>
      <c r="L917" s="768" t="str">
        <f>IF(基本情報入力シート!W956="","",基本情報入力シート!W956)</f>
        <v/>
      </c>
      <c r="M917" s="785" t="str">
        <f>IF(基本情報入力シート!X956="","",基本情報入力シート!X956)</f>
        <v/>
      </c>
      <c r="N917" s="797" t="str">
        <f>IF(基本情報入力シート!Y956="","",基本情報入力シート!Y956)</f>
        <v/>
      </c>
      <c r="O917" s="931"/>
      <c r="P917" s="937"/>
      <c r="Q917" s="941"/>
      <c r="R917" s="948" t="str">
        <f>IFERROR(IF(OR('別紙様式3-2（４・５月）'!R919="",'別紙様式3-2（４・５月）'!Z919="ベア加算"),"",P917*VLOOKUP(N917,'【参考】数式用'!$AD$2:$AH$27,MATCH(O917,'【参考】数式用'!$K$4:$N$4,0)+1,0)),"")</f>
        <v/>
      </c>
      <c r="S917" s="951"/>
      <c r="T917" s="955"/>
      <c r="U917" s="960"/>
      <c r="V917" s="965" t="str">
        <f>IFERROR(IF(AND('別紙様式3-2（４・５月）'!O919="",O917&lt;&gt;""),P917,P917*VLOOKUP(AF917,'【参考】数式用4'!$DC$3:$DZ$106,MATCH(N917,'【参考】数式用4'!$DC$2:$DZ$2,0))),"")</f>
        <v/>
      </c>
      <c r="W917" s="972"/>
      <c r="X917" s="937"/>
      <c r="Y917" s="948" t="str">
        <f>IFERROR(IF(OR('別紙様式3-2（４・５月）'!R919="",'別紙様式3-2（４・５月）'!Z919="ベア加算"),"",X917*VLOOKUP(N917,'【参考】数式用'!$AD$2:$AH$27,MATCH(W917,'【参考】数式用'!$K$4:$N$4,0)+1,0)),"")</f>
        <v/>
      </c>
      <c r="Z917" s="948"/>
      <c r="AA917" s="951"/>
      <c r="AB917" s="955"/>
      <c r="AC917" s="996" t="str">
        <f>IFERROR(IF(AND('別紙様式3-2（４・５月）'!O919="",W917&lt;&gt;"",W917&lt;&gt;"―"),X917,X917*VLOOKUP(AG917,'【参考】数式用4'!$DC$3:$DZ$106,MATCH(N917,'【参考】数式用4'!$DC$2:$DZ$2,0))),"")</f>
        <v/>
      </c>
      <c r="AD917" s="998" t="str">
        <f t="shared" si="28"/>
        <v/>
      </c>
      <c r="AE917" s="884" t="str">
        <f t="shared" si="29"/>
        <v/>
      </c>
      <c r="AF917" s="999" t="str">
        <f>IF(O917="","",'別紙様式3-2（４・５月）'!O919&amp;'別紙様式3-2（４・５月）'!P919&amp;'別紙様式3-2（４・５月）'!Q919&amp;"から"&amp;O917)</f>
        <v/>
      </c>
      <c r="AG917" s="999" t="str">
        <f>IF(OR(W917="",W917="―"),"",'別紙様式3-2（４・５月）'!O919&amp;'別紙様式3-2（４・５月）'!P919&amp;'別紙様式3-2（４・５月）'!Q919&amp;"から"&amp;W917)</f>
        <v/>
      </c>
    </row>
    <row r="918" spans="1:33" ht="24.9" customHeight="1">
      <c r="A918" s="894">
        <v>905</v>
      </c>
      <c r="B918" s="742" t="str">
        <f>IF(基本情報入力シート!C957="","",基本情報入力シート!C957)</f>
        <v/>
      </c>
      <c r="C918" s="750"/>
      <c r="D918" s="750"/>
      <c r="E918" s="750"/>
      <c r="F918" s="750"/>
      <c r="G918" s="750"/>
      <c r="H918" s="750"/>
      <c r="I918" s="761"/>
      <c r="J918" s="768" t="str">
        <f>IF(基本情報入力シート!M957="","",基本情報入力シート!M957)</f>
        <v/>
      </c>
      <c r="K918" s="768" t="str">
        <f>IF(基本情報入力シート!R957="","",基本情報入力シート!R957)</f>
        <v/>
      </c>
      <c r="L918" s="768" t="str">
        <f>IF(基本情報入力シート!W957="","",基本情報入力シート!W957)</f>
        <v/>
      </c>
      <c r="M918" s="785" t="str">
        <f>IF(基本情報入力シート!X957="","",基本情報入力シート!X957)</f>
        <v/>
      </c>
      <c r="N918" s="797" t="str">
        <f>IF(基本情報入力シート!Y957="","",基本情報入力シート!Y957)</f>
        <v/>
      </c>
      <c r="O918" s="931"/>
      <c r="P918" s="937"/>
      <c r="Q918" s="941"/>
      <c r="R918" s="948" t="str">
        <f>IFERROR(IF(OR('別紙様式3-2（４・５月）'!R920="",'別紙様式3-2（４・５月）'!Z920="ベア加算"),"",P918*VLOOKUP(N918,'【参考】数式用'!$AD$2:$AH$27,MATCH(O918,'【参考】数式用'!$K$4:$N$4,0)+1,0)),"")</f>
        <v/>
      </c>
      <c r="S918" s="951"/>
      <c r="T918" s="955"/>
      <c r="U918" s="960"/>
      <c r="V918" s="965" t="str">
        <f>IFERROR(IF(AND('別紙様式3-2（４・５月）'!O920="",O918&lt;&gt;""),P918,P918*VLOOKUP(AF918,'【参考】数式用4'!$DC$3:$DZ$106,MATCH(N918,'【参考】数式用4'!$DC$2:$DZ$2,0))),"")</f>
        <v/>
      </c>
      <c r="W918" s="972"/>
      <c r="X918" s="937"/>
      <c r="Y918" s="948" t="str">
        <f>IFERROR(IF(OR('別紙様式3-2（４・５月）'!R920="",'別紙様式3-2（４・５月）'!Z920="ベア加算"),"",X918*VLOOKUP(N918,'【参考】数式用'!$AD$2:$AH$27,MATCH(W918,'【参考】数式用'!$K$4:$N$4,0)+1,0)),"")</f>
        <v/>
      </c>
      <c r="Z918" s="948"/>
      <c r="AA918" s="951"/>
      <c r="AB918" s="955"/>
      <c r="AC918" s="996" t="str">
        <f>IFERROR(IF(AND('別紙様式3-2（４・５月）'!O920="",W918&lt;&gt;"",W918&lt;&gt;"―"),X918,X918*VLOOKUP(AG918,'【参考】数式用4'!$DC$3:$DZ$106,MATCH(N918,'【参考】数式用4'!$DC$2:$DZ$2,0))),"")</f>
        <v/>
      </c>
      <c r="AD918" s="998" t="str">
        <f t="shared" si="28"/>
        <v/>
      </c>
      <c r="AE918" s="884" t="str">
        <f t="shared" si="29"/>
        <v/>
      </c>
      <c r="AF918" s="999" t="str">
        <f>IF(O918="","",'別紙様式3-2（４・５月）'!O920&amp;'別紙様式3-2（４・５月）'!P920&amp;'別紙様式3-2（４・５月）'!Q920&amp;"から"&amp;O918)</f>
        <v/>
      </c>
      <c r="AG918" s="999" t="str">
        <f>IF(OR(W918="",W918="―"),"",'別紙様式3-2（４・５月）'!O920&amp;'別紙様式3-2（４・５月）'!P920&amp;'別紙様式3-2（４・５月）'!Q920&amp;"から"&amp;W918)</f>
        <v/>
      </c>
    </row>
    <row r="919" spans="1:33" ht="24.9" customHeight="1">
      <c r="A919" s="894">
        <v>906</v>
      </c>
      <c r="B919" s="742" t="str">
        <f>IF(基本情報入力シート!C958="","",基本情報入力シート!C958)</f>
        <v/>
      </c>
      <c r="C919" s="750"/>
      <c r="D919" s="750"/>
      <c r="E919" s="750"/>
      <c r="F919" s="750"/>
      <c r="G919" s="750"/>
      <c r="H919" s="750"/>
      <c r="I919" s="761"/>
      <c r="J919" s="768" t="str">
        <f>IF(基本情報入力シート!M958="","",基本情報入力シート!M958)</f>
        <v/>
      </c>
      <c r="K919" s="768" t="str">
        <f>IF(基本情報入力シート!R958="","",基本情報入力シート!R958)</f>
        <v/>
      </c>
      <c r="L919" s="768" t="str">
        <f>IF(基本情報入力シート!W958="","",基本情報入力シート!W958)</f>
        <v/>
      </c>
      <c r="M919" s="785" t="str">
        <f>IF(基本情報入力シート!X958="","",基本情報入力シート!X958)</f>
        <v/>
      </c>
      <c r="N919" s="797" t="str">
        <f>IF(基本情報入力シート!Y958="","",基本情報入力シート!Y958)</f>
        <v/>
      </c>
      <c r="O919" s="931"/>
      <c r="P919" s="937"/>
      <c r="Q919" s="941"/>
      <c r="R919" s="948" t="str">
        <f>IFERROR(IF(OR('別紙様式3-2（４・５月）'!R921="",'別紙様式3-2（４・５月）'!Z921="ベア加算"),"",P919*VLOOKUP(N919,'【参考】数式用'!$AD$2:$AH$27,MATCH(O919,'【参考】数式用'!$K$4:$N$4,0)+1,0)),"")</f>
        <v/>
      </c>
      <c r="S919" s="951"/>
      <c r="T919" s="955"/>
      <c r="U919" s="960"/>
      <c r="V919" s="965" t="str">
        <f>IFERROR(IF(AND('別紙様式3-2（４・５月）'!O921="",O919&lt;&gt;""),P919,P919*VLOOKUP(AF919,'【参考】数式用4'!$DC$3:$DZ$106,MATCH(N919,'【参考】数式用4'!$DC$2:$DZ$2,0))),"")</f>
        <v/>
      </c>
      <c r="W919" s="972"/>
      <c r="X919" s="937"/>
      <c r="Y919" s="948" t="str">
        <f>IFERROR(IF(OR('別紙様式3-2（４・５月）'!R921="",'別紙様式3-2（４・５月）'!Z921="ベア加算"),"",X919*VLOOKUP(N919,'【参考】数式用'!$AD$2:$AH$27,MATCH(W919,'【参考】数式用'!$K$4:$N$4,0)+1,0)),"")</f>
        <v/>
      </c>
      <c r="Z919" s="948"/>
      <c r="AA919" s="951"/>
      <c r="AB919" s="955"/>
      <c r="AC919" s="996" t="str">
        <f>IFERROR(IF(AND('別紙様式3-2（４・５月）'!O921="",W919&lt;&gt;"",W919&lt;&gt;"―"),X919,X919*VLOOKUP(AG919,'【参考】数式用4'!$DC$3:$DZ$106,MATCH(N919,'【参考】数式用4'!$DC$2:$DZ$2,0))),"")</f>
        <v/>
      </c>
      <c r="AD919" s="998" t="str">
        <f t="shared" si="28"/>
        <v/>
      </c>
      <c r="AE919" s="884" t="str">
        <f t="shared" si="29"/>
        <v/>
      </c>
      <c r="AF919" s="999" t="str">
        <f>IF(O919="","",'別紙様式3-2（４・５月）'!O921&amp;'別紙様式3-2（４・５月）'!P921&amp;'別紙様式3-2（４・５月）'!Q921&amp;"から"&amp;O919)</f>
        <v/>
      </c>
      <c r="AG919" s="999" t="str">
        <f>IF(OR(W919="",W919="―"),"",'別紙様式3-2（４・５月）'!O921&amp;'別紙様式3-2（４・５月）'!P921&amp;'別紙様式3-2（４・５月）'!Q921&amp;"から"&amp;W919)</f>
        <v/>
      </c>
    </row>
    <row r="920" spans="1:33" ht="24.9" customHeight="1">
      <c r="A920" s="894">
        <v>907</v>
      </c>
      <c r="B920" s="742" t="str">
        <f>IF(基本情報入力シート!C959="","",基本情報入力シート!C959)</f>
        <v/>
      </c>
      <c r="C920" s="750"/>
      <c r="D920" s="750"/>
      <c r="E920" s="750"/>
      <c r="F920" s="750"/>
      <c r="G920" s="750"/>
      <c r="H920" s="750"/>
      <c r="I920" s="761"/>
      <c r="J920" s="768" t="str">
        <f>IF(基本情報入力シート!M959="","",基本情報入力シート!M959)</f>
        <v/>
      </c>
      <c r="K920" s="768" t="str">
        <f>IF(基本情報入力シート!R959="","",基本情報入力シート!R959)</f>
        <v/>
      </c>
      <c r="L920" s="768" t="str">
        <f>IF(基本情報入力シート!W959="","",基本情報入力シート!W959)</f>
        <v/>
      </c>
      <c r="M920" s="785" t="str">
        <f>IF(基本情報入力シート!X959="","",基本情報入力シート!X959)</f>
        <v/>
      </c>
      <c r="N920" s="797" t="str">
        <f>IF(基本情報入力シート!Y959="","",基本情報入力シート!Y959)</f>
        <v/>
      </c>
      <c r="O920" s="931"/>
      <c r="P920" s="937"/>
      <c r="Q920" s="941"/>
      <c r="R920" s="948" t="str">
        <f>IFERROR(IF(OR('別紙様式3-2（４・５月）'!R922="",'別紙様式3-2（４・５月）'!Z922="ベア加算"),"",P920*VLOOKUP(N920,'【参考】数式用'!$AD$2:$AH$27,MATCH(O920,'【参考】数式用'!$K$4:$N$4,0)+1,0)),"")</f>
        <v/>
      </c>
      <c r="S920" s="951"/>
      <c r="T920" s="955"/>
      <c r="U920" s="960"/>
      <c r="V920" s="965" t="str">
        <f>IFERROR(IF(AND('別紙様式3-2（４・５月）'!O922="",O920&lt;&gt;""),P920,P920*VLOOKUP(AF920,'【参考】数式用4'!$DC$3:$DZ$106,MATCH(N920,'【参考】数式用4'!$DC$2:$DZ$2,0))),"")</f>
        <v/>
      </c>
      <c r="W920" s="972"/>
      <c r="X920" s="937"/>
      <c r="Y920" s="948" t="str">
        <f>IFERROR(IF(OR('別紙様式3-2（４・５月）'!R922="",'別紙様式3-2（４・５月）'!Z922="ベア加算"),"",X920*VLOOKUP(N920,'【参考】数式用'!$AD$2:$AH$27,MATCH(W920,'【参考】数式用'!$K$4:$N$4,0)+1,0)),"")</f>
        <v/>
      </c>
      <c r="Z920" s="948"/>
      <c r="AA920" s="951"/>
      <c r="AB920" s="955"/>
      <c r="AC920" s="996" t="str">
        <f>IFERROR(IF(AND('別紙様式3-2（４・５月）'!O922="",W920&lt;&gt;"",W920&lt;&gt;"―"),X920,X920*VLOOKUP(AG920,'【参考】数式用4'!$DC$3:$DZ$106,MATCH(N920,'【参考】数式用4'!$DC$2:$DZ$2,0))),"")</f>
        <v/>
      </c>
      <c r="AD920" s="998" t="str">
        <f t="shared" si="28"/>
        <v/>
      </c>
      <c r="AE920" s="884" t="str">
        <f t="shared" si="29"/>
        <v/>
      </c>
      <c r="AF920" s="999" t="str">
        <f>IF(O920="","",'別紙様式3-2（４・５月）'!O922&amp;'別紙様式3-2（４・５月）'!P922&amp;'別紙様式3-2（４・５月）'!Q922&amp;"から"&amp;O920)</f>
        <v/>
      </c>
      <c r="AG920" s="999" t="str">
        <f>IF(OR(W920="",W920="―"),"",'別紙様式3-2（４・５月）'!O922&amp;'別紙様式3-2（４・５月）'!P922&amp;'別紙様式3-2（４・５月）'!Q922&amp;"から"&amp;W920)</f>
        <v/>
      </c>
    </row>
    <row r="921" spans="1:33" ht="24.9" customHeight="1">
      <c r="A921" s="894">
        <v>908</v>
      </c>
      <c r="B921" s="742" t="str">
        <f>IF(基本情報入力シート!C960="","",基本情報入力シート!C960)</f>
        <v/>
      </c>
      <c r="C921" s="750"/>
      <c r="D921" s="750"/>
      <c r="E921" s="750"/>
      <c r="F921" s="750"/>
      <c r="G921" s="750"/>
      <c r="H921" s="750"/>
      <c r="I921" s="761"/>
      <c r="J921" s="768" t="str">
        <f>IF(基本情報入力シート!M960="","",基本情報入力シート!M960)</f>
        <v/>
      </c>
      <c r="K921" s="768" t="str">
        <f>IF(基本情報入力シート!R960="","",基本情報入力シート!R960)</f>
        <v/>
      </c>
      <c r="L921" s="768" t="str">
        <f>IF(基本情報入力シート!W960="","",基本情報入力シート!W960)</f>
        <v/>
      </c>
      <c r="M921" s="785" t="str">
        <f>IF(基本情報入力シート!X960="","",基本情報入力シート!X960)</f>
        <v/>
      </c>
      <c r="N921" s="797" t="str">
        <f>IF(基本情報入力シート!Y960="","",基本情報入力シート!Y960)</f>
        <v/>
      </c>
      <c r="O921" s="931"/>
      <c r="P921" s="937"/>
      <c r="Q921" s="941"/>
      <c r="R921" s="948" t="str">
        <f>IFERROR(IF(OR('別紙様式3-2（４・５月）'!R923="",'別紙様式3-2（４・５月）'!Z923="ベア加算"),"",P921*VLOOKUP(N921,'【参考】数式用'!$AD$2:$AH$27,MATCH(O921,'【参考】数式用'!$K$4:$N$4,0)+1,0)),"")</f>
        <v/>
      </c>
      <c r="S921" s="951"/>
      <c r="T921" s="955"/>
      <c r="U921" s="960"/>
      <c r="V921" s="965" t="str">
        <f>IFERROR(IF(AND('別紙様式3-2（４・５月）'!O923="",O921&lt;&gt;""),P921,P921*VLOOKUP(AF921,'【参考】数式用4'!$DC$3:$DZ$106,MATCH(N921,'【参考】数式用4'!$DC$2:$DZ$2,0))),"")</f>
        <v/>
      </c>
      <c r="W921" s="972"/>
      <c r="X921" s="937"/>
      <c r="Y921" s="948" t="str">
        <f>IFERROR(IF(OR('別紙様式3-2（４・５月）'!R923="",'別紙様式3-2（４・５月）'!Z923="ベア加算"),"",X921*VLOOKUP(N921,'【参考】数式用'!$AD$2:$AH$27,MATCH(W921,'【参考】数式用'!$K$4:$N$4,0)+1,0)),"")</f>
        <v/>
      </c>
      <c r="Z921" s="948"/>
      <c r="AA921" s="951"/>
      <c r="AB921" s="955"/>
      <c r="AC921" s="996" t="str">
        <f>IFERROR(IF(AND('別紙様式3-2（４・５月）'!O923="",W921&lt;&gt;"",W921&lt;&gt;"―"),X921,X921*VLOOKUP(AG921,'【参考】数式用4'!$DC$3:$DZ$106,MATCH(N921,'【参考】数式用4'!$DC$2:$DZ$2,0))),"")</f>
        <v/>
      </c>
      <c r="AD921" s="998" t="str">
        <f t="shared" si="28"/>
        <v/>
      </c>
      <c r="AE921" s="884" t="str">
        <f t="shared" si="29"/>
        <v/>
      </c>
      <c r="AF921" s="999" t="str">
        <f>IF(O921="","",'別紙様式3-2（４・５月）'!O923&amp;'別紙様式3-2（４・５月）'!P923&amp;'別紙様式3-2（４・５月）'!Q923&amp;"から"&amp;O921)</f>
        <v/>
      </c>
      <c r="AG921" s="999" t="str">
        <f>IF(OR(W921="",W921="―"),"",'別紙様式3-2（４・５月）'!O923&amp;'別紙様式3-2（４・５月）'!P923&amp;'別紙様式3-2（４・５月）'!Q923&amp;"から"&amp;W921)</f>
        <v/>
      </c>
    </row>
    <row r="922" spans="1:33" ht="24.9" customHeight="1">
      <c r="A922" s="894">
        <v>909</v>
      </c>
      <c r="B922" s="742" t="str">
        <f>IF(基本情報入力シート!C961="","",基本情報入力シート!C961)</f>
        <v/>
      </c>
      <c r="C922" s="750"/>
      <c r="D922" s="750"/>
      <c r="E922" s="750"/>
      <c r="F922" s="750"/>
      <c r="G922" s="750"/>
      <c r="H922" s="750"/>
      <c r="I922" s="761"/>
      <c r="J922" s="768" t="str">
        <f>IF(基本情報入力シート!M961="","",基本情報入力シート!M961)</f>
        <v/>
      </c>
      <c r="K922" s="768" t="str">
        <f>IF(基本情報入力シート!R961="","",基本情報入力シート!R961)</f>
        <v/>
      </c>
      <c r="L922" s="768" t="str">
        <f>IF(基本情報入力シート!W961="","",基本情報入力シート!W961)</f>
        <v/>
      </c>
      <c r="M922" s="785" t="str">
        <f>IF(基本情報入力シート!X961="","",基本情報入力シート!X961)</f>
        <v/>
      </c>
      <c r="N922" s="797" t="str">
        <f>IF(基本情報入力シート!Y961="","",基本情報入力シート!Y961)</f>
        <v/>
      </c>
      <c r="O922" s="931"/>
      <c r="P922" s="937"/>
      <c r="Q922" s="941"/>
      <c r="R922" s="948" t="str">
        <f>IFERROR(IF(OR('別紙様式3-2（４・５月）'!R924="",'別紙様式3-2（４・５月）'!Z924="ベア加算"),"",P922*VLOOKUP(N922,'【参考】数式用'!$AD$2:$AH$27,MATCH(O922,'【参考】数式用'!$K$4:$N$4,0)+1,0)),"")</f>
        <v/>
      </c>
      <c r="S922" s="951"/>
      <c r="T922" s="955"/>
      <c r="U922" s="960"/>
      <c r="V922" s="965" t="str">
        <f>IFERROR(IF(AND('別紙様式3-2（４・５月）'!O924="",O922&lt;&gt;""),P922,P922*VLOOKUP(AF922,'【参考】数式用4'!$DC$3:$DZ$106,MATCH(N922,'【参考】数式用4'!$DC$2:$DZ$2,0))),"")</f>
        <v/>
      </c>
      <c r="W922" s="972"/>
      <c r="X922" s="937"/>
      <c r="Y922" s="948" t="str">
        <f>IFERROR(IF(OR('別紙様式3-2（４・５月）'!R924="",'別紙様式3-2（４・５月）'!Z924="ベア加算"),"",X922*VLOOKUP(N922,'【参考】数式用'!$AD$2:$AH$27,MATCH(W922,'【参考】数式用'!$K$4:$N$4,0)+1,0)),"")</f>
        <v/>
      </c>
      <c r="Z922" s="948"/>
      <c r="AA922" s="951"/>
      <c r="AB922" s="955"/>
      <c r="AC922" s="996" t="str">
        <f>IFERROR(IF(AND('別紙様式3-2（４・５月）'!O924="",W922&lt;&gt;"",W922&lt;&gt;"―"),X922,X922*VLOOKUP(AG922,'【参考】数式用4'!$DC$3:$DZ$106,MATCH(N922,'【参考】数式用4'!$DC$2:$DZ$2,0))),"")</f>
        <v/>
      </c>
      <c r="AD922" s="998" t="str">
        <f t="shared" si="28"/>
        <v/>
      </c>
      <c r="AE922" s="884" t="str">
        <f t="shared" si="29"/>
        <v/>
      </c>
      <c r="AF922" s="999" t="str">
        <f>IF(O922="","",'別紙様式3-2（４・５月）'!O924&amp;'別紙様式3-2（４・５月）'!P924&amp;'別紙様式3-2（４・５月）'!Q924&amp;"から"&amp;O922)</f>
        <v/>
      </c>
      <c r="AG922" s="999" t="str">
        <f>IF(OR(W922="",W922="―"),"",'別紙様式3-2（４・５月）'!O924&amp;'別紙様式3-2（４・５月）'!P924&amp;'別紙様式3-2（４・５月）'!Q924&amp;"から"&amp;W922)</f>
        <v/>
      </c>
    </row>
    <row r="923" spans="1:33" ht="24.9" customHeight="1">
      <c r="A923" s="894">
        <v>910</v>
      </c>
      <c r="B923" s="742" t="str">
        <f>IF(基本情報入力シート!C962="","",基本情報入力シート!C962)</f>
        <v/>
      </c>
      <c r="C923" s="750"/>
      <c r="D923" s="750"/>
      <c r="E923" s="750"/>
      <c r="F923" s="750"/>
      <c r="G923" s="750"/>
      <c r="H923" s="750"/>
      <c r="I923" s="761"/>
      <c r="J923" s="768" t="str">
        <f>IF(基本情報入力シート!M962="","",基本情報入力シート!M962)</f>
        <v/>
      </c>
      <c r="K923" s="768" t="str">
        <f>IF(基本情報入力シート!R962="","",基本情報入力シート!R962)</f>
        <v/>
      </c>
      <c r="L923" s="768" t="str">
        <f>IF(基本情報入力シート!W962="","",基本情報入力シート!W962)</f>
        <v/>
      </c>
      <c r="M923" s="785" t="str">
        <f>IF(基本情報入力シート!X962="","",基本情報入力シート!X962)</f>
        <v/>
      </c>
      <c r="N923" s="797" t="str">
        <f>IF(基本情報入力シート!Y962="","",基本情報入力シート!Y962)</f>
        <v/>
      </c>
      <c r="O923" s="931"/>
      <c r="P923" s="937"/>
      <c r="Q923" s="941"/>
      <c r="R923" s="948" t="str">
        <f>IFERROR(IF(OR('別紙様式3-2（４・５月）'!R925="",'別紙様式3-2（４・５月）'!Z925="ベア加算"),"",P923*VLOOKUP(N923,'【参考】数式用'!$AD$2:$AH$27,MATCH(O923,'【参考】数式用'!$K$4:$N$4,0)+1,0)),"")</f>
        <v/>
      </c>
      <c r="S923" s="951"/>
      <c r="T923" s="955"/>
      <c r="U923" s="960"/>
      <c r="V923" s="965" t="str">
        <f>IFERROR(IF(AND('別紙様式3-2（４・５月）'!O925="",O923&lt;&gt;""),P923,P923*VLOOKUP(AF923,'【参考】数式用4'!$DC$3:$DZ$106,MATCH(N923,'【参考】数式用4'!$DC$2:$DZ$2,0))),"")</f>
        <v/>
      </c>
      <c r="W923" s="972"/>
      <c r="X923" s="937"/>
      <c r="Y923" s="948" t="str">
        <f>IFERROR(IF(OR('別紙様式3-2（４・５月）'!R925="",'別紙様式3-2（４・５月）'!Z925="ベア加算"),"",X923*VLOOKUP(N923,'【参考】数式用'!$AD$2:$AH$27,MATCH(W923,'【参考】数式用'!$K$4:$N$4,0)+1,0)),"")</f>
        <v/>
      </c>
      <c r="Z923" s="948"/>
      <c r="AA923" s="951"/>
      <c r="AB923" s="955"/>
      <c r="AC923" s="996" t="str">
        <f>IFERROR(IF(AND('別紙様式3-2（４・５月）'!O925="",W923&lt;&gt;"",W923&lt;&gt;"―"),X923,X923*VLOOKUP(AG923,'【参考】数式用4'!$DC$3:$DZ$106,MATCH(N923,'【参考】数式用4'!$DC$2:$DZ$2,0))),"")</f>
        <v/>
      </c>
      <c r="AD923" s="998" t="str">
        <f t="shared" si="28"/>
        <v/>
      </c>
      <c r="AE923" s="884" t="str">
        <f t="shared" si="29"/>
        <v/>
      </c>
      <c r="AF923" s="999" t="str">
        <f>IF(O923="","",'別紙様式3-2（４・５月）'!O925&amp;'別紙様式3-2（４・５月）'!P925&amp;'別紙様式3-2（４・５月）'!Q925&amp;"から"&amp;O923)</f>
        <v/>
      </c>
      <c r="AG923" s="999" t="str">
        <f>IF(OR(W923="",W923="―"),"",'別紙様式3-2（４・５月）'!O925&amp;'別紙様式3-2（４・５月）'!P925&amp;'別紙様式3-2（４・５月）'!Q925&amp;"から"&amp;W923)</f>
        <v/>
      </c>
    </row>
    <row r="924" spans="1:33" ht="24.9" customHeight="1">
      <c r="A924" s="894">
        <v>911</v>
      </c>
      <c r="B924" s="742" t="str">
        <f>IF(基本情報入力シート!C963="","",基本情報入力シート!C963)</f>
        <v/>
      </c>
      <c r="C924" s="750"/>
      <c r="D924" s="750"/>
      <c r="E924" s="750"/>
      <c r="F924" s="750"/>
      <c r="G924" s="750"/>
      <c r="H924" s="750"/>
      <c r="I924" s="761"/>
      <c r="J924" s="768" t="str">
        <f>IF(基本情報入力シート!M963="","",基本情報入力シート!M963)</f>
        <v/>
      </c>
      <c r="K924" s="768" t="str">
        <f>IF(基本情報入力シート!R963="","",基本情報入力シート!R963)</f>
        <v/>
      </c>
      <c r="L924" s="768" t="str">
        <f>IF(基本情報入力シート!W963="","",基本情報入力シート!W963)</f>
        <v/>
      </c>
      <c r="M924" s="785" t="str">
        <f>IF(基本情報入力シート!X963="","",基本情報入力シート!X963)</f>
        <v/>
      </c>
      <c r="N924" s="797" t="str">
        <f>IF(基本情報入力シート!Y963="","",基本情報入力シート!Y963)</f>
        <v/>
      </c>
      <c r="O924" s="931"/>
      <c r="P924" s="937"/>
      <c r="Q924" s="941"/>
      <c r="R924" s="948" t="str">
        <f>IFERROR(IF(OR('別紙様式3-2（４・５月）'!R926="",'別紙様式3-2（４・５月）'!Z926="ベア加算"),"",P924*VLOOKUP(N924,'【参考】数式用'!$AD$2:$AH$27,MATCH(O924,'【参考】数式用'!$K$4:$N$4,0)+1,0)),"")</f>
        <v/>
      </c>
      <c r="S924" s="951"/>
      <c r="T924" s="955"/>
      <c r="U924" s="960"/>
      <c r="V924" s="965" t="str">
        <f>IFERROR(IF(AND('別紙様式3-2（４・５月）'!O926="",O924&lt;&gt;""),P924,P924*VLOOKUP(AF924,'【参考】数式用4'!$DC$3:$DZ$106,MATCH(N924,'【参考】数式用4'!$DC$2:$DZ$2,0))),"")</f>
        <v/>
      </c>
      <c r="W924" s="972"/>
      <c r="X924" s="937"/>
      <c r="Y924" s="948" t="str">
        <f>IFERROR(IF(OR('別紙様式3-2（４・５月）'!R926="",'別紙様式3-2（４・５月）'!Z926="ベア加算"),"",X924*VLOOKUP(N924,'【参考】数式用'!$AD$2:$AH$27,MATCH(W924,'【参考】数式用'!$K$4:$N$4,0)+1,0)),"")</f>
        <v/>
      </c>
      <c r="Z924" s="948"/>
      <c r="AA924" s="951"/>
      <c r="AB924" s="955"/>
      <c r="AC924" s="996" t="str">
        <f>IFERROR(IF(AND('別紙様式3-2（４・５月）'!O926="",W924&lt;&gt;"",W924&lt;&gt;"―"),X924,X924*VLOOKUP(AG924,'【参考】数式用4'!$DC$3:$DZ$106,MATCH(N924,'【参考】数式用4'!$DC$2:$DZ$2,0))),"")</f>
        <v/>
      </c>
      <c r="AD924" s="998" t="str">
        <f t="shared" si="28"/>
        <v/>
      </c>
      <c r="AE924" s="884" t="str">
        <f t="shared" si="29"/>
        <v/>
      </c>
      <c r="AF924" s="999" t="str">
        <f>IF(O924="","",'別紙様式3-2（４・５月）'!O926&amp;'別紙様式3-2（４・５月）'!P926&amp;'別紙様式3-2（４・５月）'!Q926&amp;"から"&amp;O924)</f>
        <v/>
      </c>
      <c r="AG924" s="999" t="str">
        <f>IF(OR(W924="",W924="―"),"",'別紙様式3-2（４・５月）'!O926&amp;'別紙様式3-2（４・５月）'!P926&amp;'別紙様式3-2（４・５月）'!Q926&amp;"から"&amp;W924)</f>
        <v/>
      </c>
    </row>
    <row r="925" spans="1:33" ht="24.9" customHeight="1">
      <c r="A925" s="894">
        <v>912</v>
      </c>
      <c r="B925" s="742" t="str">
        <f>IF(基本情報入力シート!C964="","",基本情報入力シート!C964)</f>
        <v/>
      </c>
      <c r="C925" s="750"/>
      <c r="D925" s="750"/>
      <c r="E925" s="750"/>
      <c r="F925" s="750"/>
      <c r="G925" s="750"/>
      <c r="H925" s="750"/>
      <c r="I925" s="761"/>
      <c r="J925" s="768" t="str">
        <f>IF(基本情報入力シート!M964="","",基本情報入力シート!M964)</f>
        <v/>
      </c>
      <c r="K925" s="768" t="str">
        <f>IF(基本情報入力シート!R964="","",基本情報入力シート!R964)</f>
        <v/>
      </c>
      <c r="L925" s="768" t="str">
        <f>IF(基本情報入力シート!W964="","",基本情報入力シート!W964)</f>
        <v/>
      </c>
      <c r="M925" s="785" t="str">
        <f>IF(基本情報入力シート!X964="","",基本情報入力シート!X964)</f>
        <v/>
      </c>
      <c r="N925" s="797" t="str">
        <f>IF(基本情報入力シート!Y964="","",基本情報入力シート!Y964)</f>
        <v/>
      </c>
      <c r="O925" s="931"/>
      <c r="P925" s="937"/>
      <c r="Q925" s="941"/>
      <c r="R925" s="948" t="str">
        <f>IFERROR(IF(OR('別紙様式3-2（４・５月）'!R927="",'別紙様式3-2（４・５月）'!Z927="ベア加算"),"",P925*VLOOKUP(N925,'【参考】数式用'!$AD$2:$AH$27,MATCH(O925,'【参考】数式用'!$K$4:$N$4,0)+1,0)),"")</f>
        <v/>
      </c>
      <c r="S925" s="951"/>
      <c r="T925" s="955"/>
      <c r="U925" s="960"/>
      <c r="V925" s="965" t="str">
        <f>IFERROR(IF(AND('別紙様式3-2（４・５月）'!O927="",O925&lt;&gt;""),P925,P925*VLOOKUP(AF925,'【参考】数式用4'!$DC$3:$DZ$106,MATCH(N925,'【参考】数式用4'!$DC$2:$DZ$2,0))),"")</f>
        <v/>
      </c>
      <c r="W925" s="972"/>
      <c r="X925" s="937"/>
      <c r="Y925" s="948" t="str">
        <f>IFERROR(IF(OR('別紙様式3-2（４・５月）'!R927="",'別紙様式3-2（４・５月）'!Z927="ベア加算"),"",X925*VLOOKUP(N925,'【参考】数式用'!$AD$2:$AH$27,MATCH(W925,'【参考】数式用'!$K$4:$N$4,0)+1,0)),"")</f>
        <v/>
      </c>
      <c r="Z925" s="948"/>
      <c r="AA925" s="951"/>
      <c r="AB925" s="955"/>
      <c r="AC925" s="996" t="str">
        <f>IFERROR(IF(AND('別紙様式3-2（４・５月）'!O927="",W925&lt;&gt;"",W925&lt;&gt;"―"),X925,X925*VLOOKUP(AG925,'【参考】数式用4'!$DC$3:$DZ$106,MATCH(N925,'【参考】数式用4'!$DC$2:$DZ$2,0))),"")</f>
        <v/>
      </c>
      <c r="AD925" s="998" t="str">
        <f t="shared" si="28"/>
        <v/>
      </c>
      <c r="AE925" s="884" t="str">
        <f t="shared" si="29"/>
        <v/>
      </c>
      <c r="AF925" s="999" t="str">
        <f>IF(O925="","",'別紙様式3-2（４・５月）'!O927&amp;'別紙様式3-2（４・５月）'!P927&amp;'別紙様式3-2（４・５月）'!Q927&amp;"から"&amp;O925)</f>
        <v/>
      </c>
      <c r="AG925" s="999" t="str">
        <f>IF(OR(W925="",W925="―"),"",'別紙様式3-2（４・５月）'!O927&amp;'別紙様式3-2（４・５月）'!P927&amp;'別紙様式3-2（４・５月）'!Q927&amp;"から"&amp;W925)</f>
        <v/>
      </c>
    </row>
    <row r="926" spans="1:33" ht="24.9" customHeight="1">
      <c r="A926" s="894">
        <v>913</v>
      </c>
      <c r="B926" s="742" t="str">
        <f>IF(基本情報入力シート!C965="","",基本情報入力シート!C965)</f>
        <v/>
      </c>
      <c r="C926" s="750"/>
      <c r="D926" s="750"/>
      <c r="E926" s="750"/>
      <c r="F926" s="750"/>
      <c r="G926" s="750"/>
      <c r="H926" s="750"/>
      <c r="I926" s="761"/>
      <c r="J926" s="768" t="str">
        <f>IF(基本情報入力シート!M965="","",基本情報入力シート!M965)</f>
        <v/>
      </c>
      <c r="K926" s="768" t="str">
        <f>IF(基本情報入力シート!R965="","",基本情報入力シート!R965)</f>
        <v/>
      </c>
      <c r="L926" s="768" t="str">
        <f>IF(基本情報入力シート!W965="","",基本情報入力シート!W965)</f>
        <v/>
      </c>
      <c r="M926" s="785" t="str">
        <f>IF(基本情報入力シート!X965="","",基本情報入力シート!X965)</f>
        <v/>
      </c>
      <c r="N926" s="797" t="str">
        <f>IF(基本情報入力シート!Y965="","",基本情報入力シート!Y965)</f>
        <v/>
      </c>
      <c r="O926" s="931"/>
      <c r="P926" s="937"/>
      <c r="Q926" s="941"/>
      <c r="R926" s="948" t="str">
        <f>IFERROR(IF(OR('別紙様式3-2（４・５月）'!R928="",'別紙様式3-2（４・５月）'!Z928="ベア加算"),"",P926*VLOOKUP(N926,'【参考】数式用'!$AD$2:$AH$27,MATCH(O926,'【参考】数式用'!$K$4:$N$4,0)+1,0)),"")</f>
        <v/>
      </c>
      <c r="S926" s="951"/>
      <c r="T926" s="955"/>
      <c r="U926" s="960"/>
      <c r="V926" s="965" t="str">
        <f>IFERROR(IF(AND('別紙様式3-2（４・５月）'!O928="",O926&lt;&gt;""),P926,P926*VLOOKUP(AF926,'【参考】数式用4'!$DC$3:$DZ$106,MATCH(N926,'【参考】数式用4'!$DC$2:$DZ$2,0))),"")</f>
        <v/>
      </c>
      <c r="W926" s="972"/>
      <c r="X926" s="937"/>
      <c r="Y926" s="948" t="str">
        <f>IFERROR(IF(OR('別紙様式3-2（４・５月）'!R928="",'別紙様式3-2（４・５月）'!Z928="ベア加算"),"",X926*VLOOKUP(N926,'【参考】数式用'!$AD$2:$AH$27,MATCH(W926,'【参考】数式用'!$K$4:$N$4,0)+1,0)),"")</f>
        <v/>
      </c>
      <c r="Z926" s="948"/>
      <c r="AA926" s="951"/>
      <c r="AB926" s="955"/>
      <c r="AC926" s="996" t="str">
        <f>IFERROR(IF(AND('別紙様式3-2（４・５月）'!O928="",W926&lt;&gt;"",W926&lt;&gt;"―"),X926,X926*VLOOKUP(AG926,'【参考】数式用4'!$DC$3:$DZ$106,MATCH(N926,'【参考】数式用4'!$DC$2:$DZ$2,0))),"")</f>
        <v/>
      </c>
      <c r="AD926" s="998" t="str">
        <f t="shared" si="28"/>
        <v/>
      </c>
      <c r="AE926" s="884" t="str">
        <f t="shared" si="29"/>
        <v/>
      </c>
      <c r="AF926" s="999" t="str">
        <f>IF(O926="","",'別紙様式3-2（４・５月）'!O928&amp;'別紙様式3-2（４・５月）'!P928&amp;'別紙様式3-2（４・５月）'!Q928&amp;"から"&amp;O926)</f>
        <v/>
      </c>
      <c r="AG926" s="999" t="str">
        <f>IF(OR(W926="",W926="―"),"",'別紙様式3-2（４・５月）'!O928&amp;'別紙様式3-2（４・５月）'!P928&amp;'別紙様式3-2（４・５月）'!Q928&amp;"から"&amp;W926)</f>
        <v/>
      </c>
    </row>
    <row r="927" spans="1:33" ht="24.9" customHeight="1">
      <c r="A927" s="894">
        <v>914</v>
      </c>
      <c r="B927" s="742" t="str">
        <f>IF(基本情報入力シート!C966="","",基本情報入力シート!C966)</f>
        <v/>
      </c>
      <c r="C927" s="750"/>
      <c r="D927" s="750"/>
      <c r="E927" s="750"/>
      <c r="F927" s="750"/>
      <c r="G927" s="750"/>
      <c r="H927" s="750"/>
      <c r="I927" s="761"/>
      <c r="J927" s="768" t="str">
        <f>IF(基本情報入力シート!M966="","",基本情報入力シート!M966)</f>
        <v/>
      </c>
      <c r="K927" s="768" t="str">
        <f>IF(基本情報入力シート!R966="","",基本情報入力シート!R966)</f>
        <v/>
      </c>
      <c r="L927" s="768" t="str">
        <f>IF(基本情報入力シート!W966="","",基本情報入力シート!W966)</f>
        <v/>
      </c>
      <c r="M927" s="785" t="str">
        <f>IF(基本情報入力シート!X966="","",基本情報入力シート!X966)</f>
        <v/>
      </c>
      <c r="N927" s="797" t="str">
        <f>IF(基本情報入力シート!Y966="","",基本情報入力シート!Y966)</f>
        <v/>
      </c>
      <c r="O927" s="931"/>
      <c r="P927" s="937"/>
      <c r="Q927" s="941"/>
      <c r="R927" s="948" t="str">
        <f>IFERROR(IF(OR('別紙様式3-2（４・５月）'!R929="",'別紙様式3-2（４・５月）'!Z929="ベア加算"),"",P927*VLOOKUP(N927,'【参考】数式用'!$AD$2:$AH$27,MATCH(O927,'【参考】数式用'!$K$4:$N$4,0)+1,0)),"")</f>
        <v/>
      </c>
      <c r="S927" s="951"/>
      <c r="T927" s="955"/>
      <c r="U927" s="960"/>
      <c r="V927" s="965" t="str">
        <f>IFERROR(IF(AND('別紙様式3-2（４・５月）'!O929="",O927&lt;&gt;""),P927,P927*VLOOKUP(AF927,'【参考】数式用4'!$DC$3:$DZ$106,MATCH(N927,'【参考】数式用4'!$DC$2:$DZ$2,0))),"")</f>
        <v/>
      </c>
      <c r="W927" s="972"/>
      <c r="X927" s="937"/>
      <c r="Y927" s="948" t="str">
        <f>IFERROR(IF(OR('別紙様式3-2（４・５月）'!R929="",'別紙様式3-2（４・５月）'!Z929="ベア加算"),"",X927*VLOOKUP(N927,'【参考】数式用'!$AD$2:$AH$27,MATCH(W927,'【参考】数式用'!$K$4:$N$4,0)+1,0)),"")</f>
        <v/>
      </c>
      <c r="Z927" s="948"/>
      <c r="AA927" s="951"/>
      <c r="AB927" s="955"/>
      <c r="AC927" s="996" t="str">
        <f>IFERROR(IF(AND('別紙様式3-2（４・５月）'!O929="",W927&lt;&gt;"",W927&lt;&gt;"―"),X927,X927*VLOOKUP(AG927,'【参考】数式用4'!$DC$3:$DZ$106,MATCH(N927,'【参考】数式用4'!$DC$2:$DZ$2,0))),"")</f>
        <v/>
      </c>
      <c r="AD927" s="998" t="str">
        <f t="shared" si="28"/>
        <v/>
      </c>
      <c r="AE927" s="884" t="str">
        <f t="shared" si="29"/>
        <v/>
      </c>
      <c r="AF927" s="999" t="str">
        <f>IF(O927="","",'別紙様式3-2（４・５月）'!O929&amp;'別紙様式3-2（４・５月）'!P929&amp;'別紙様式3-2（４・５月）'!Q929&amp;"から"&amp;O927)</f>
        <v/>
      </c>
      <c r="AG927" s="999" t="str">
        <f>IF(OR(W927="",W927="―"),"",'別紙様式3-2（４・５月）'!O929&amp;'別紙様式3-2（４・５月）'!P929&amp;'別紙様式3-2（４・５月）'!Q929&amp;"から"&amp;W927)</f>
        <v/>
      </c>
    </row>
    <row r="928" spans="1:33" ht="24.9" customHeight="1">
      <c r="A928" s="894">
        <v>915</v>
      </c>
      <c r="B928" s="742" t="str">
        <f>IF(基本情報入力シート!C967="","",基本情報入力シート!C967)</f>
        <v/>
      </c>
      <c r="C928" s="750"/>
      <c r="D928" s="750"/>
      <c r="E928" s="750"/>
      <c r="F928" s="750"/>
      <c r="G928" s="750"/>
      <c r="H928" s="750"/>
      <c r="I928" s="761"/>
      <c r="J928" s="768" t="str">
        <f>IF(基本情報入力シート!M967="","",基本情報入力シート!M967)</f>
        <v/>
      </c>
      <c r="K928" s="768" t="str">
        <f>IF(基本情報入力シート!R967="","",基本情報入力シート!R967)</f>
        <v/>
      </c>
      <c r="L928" s="768" t="str">
        <f>IF(基本情報入力シート!W967="","",基本情報入力シート!W967)</f>
        <v/>
      </c>
      <c r="M928" s="785" t="str">
        <f>IF(基本情報入力シート!X967="","",基本情報入力シート!X967)</f>
        <v/>
      </c>
      <c r="N928" s="797" t="str">
        <f>IF(基本情報入力シート!Y967="","",基本情報入力シート!Y967)</f>
        <v/>
      </c>
      <c r="O928" s="931"/>
      <c r="P928" s="937"/>
      <c r="Q928" s="941"/>
      <c r="R928" s="948" t="str">
        <f>IFERROR(IF(OR('別紙様式3-2（４・５月）'!R930="",'別紙様式3-2（４・５月）'!Z930="ベア加算"),"",P928*VLOOKUP(N928,'【参考】数式用'!$AD$2:$AH$27,MATCH(O928,'【参考】数式用'!$K$4:$N$4,0)+1,0)),"")</f>
        <v/>
      </c>
      <c r="S928" s="951"/>
      <c r="T928" s="955"/>
      <c r="U928" s="960"/>
      <c r="V928" s="965" t="str">
        <f>IFERROR(IF(AND('別紙様式3-2（４・５月）'!O930="",O928&lt;&gt;""),P928,P928*VLOOKUP(AF928,'【参考】数式用4'!$DC$3:$DZ$106,MATCH(N928,'【参考】数式用4'!$DC$2:$DZ$2,0))),"")</f>
        <v/>
      </c>
      <c r="W928" s="972"/>
      <c r="X928" s="937"/>
      <c r="Y928" s="948" t="str">
        <f>IFERROR(IF(OR('別紙様式3-2（４・５月）'!R930="",'別紙様式3-2（４・５月）'!Z930="ベア加算"),"",X928*VLOOKUP(N928,'【参考】数式用'!$AD$2:$AH$27,MATCH(W928,'【参考】数式用'!$K$4:$N$4,0)+1,0)),"")</f>
        <v/>
      </c>
      <c r="Z928" s="948"/>
      <c r="AA928" s="951"/>
      <c r="AB928" s="955"/>
      <c r="AC928" s="996" t="str">
        <f>IFERROR(IF(AND('別紙様式3-2（４・５月）'!O930="",W928&lt;&gt;"",W928&lt;&gt;"―"),X928,X928*VLOOKUP(AG928,'【参考】数式用4'!$DC$3:$DZ$106,MATCH(N928,'【参考】数式用4'!$DC$2:$DZ$2,0))),"")</f>
        <v/>
      </c>
      <c r="AD928" s="998" t="str">
        <f t="shared" si="28"/>
        <v/>
      </c>
      <c r="AE928" s="884" t="str">
        <f t="shared" si="29"/>
        <v/>
      </c>
      <c r="AF928" s="999" t="str">
        <f>IF(O928="","",'別紙様式3-2（４・５月）'!O930&amp;'別紙様式3-2（４・５月）'!P930&amp;'別紙様式3-2（４・５月）'!Q930&amp;"から"&amp;O928)</f>
        <v/>
      </c>
      <c r="AG928" s="999" t="str">
        <f>IF(OR(W928="",W928="―"),"",'別紙様式3-2（４・５月）'!O930&amp;'別紙様式3-2（４・５月）'!P930&amp;'別紙様式3-2（４・５月）'!Q930&amp;"から"&amp;W928)</f>
        <v/>
      </c>
    </row>
    <row r="929" spans="1:33" ht="24.9" customHeight="1">
      <c r="A929" s="894">
        <v>916</v>
      </c>
      <c r="B929" s="742" t="str">
        <f>IF(基本情報入力シート!C968="","",基本情報入力シート!C968)</f>
        <v/>
      </c>
      <c r="C929" s="750"/>
      <c r="D929" s="750"/>
      <c r="E929" s="750"/>
      <c r="F929" s="750"/>
      <c r="G929" s="750"/>
      <c r="H929" s="750"/>
      <c r="I929" s="761"/>
      <c r="J929" s="768" t="str">
        <f>IF(基本情報入力シート!M968="","",基本情報入力シート!M968)</f>
        <v/>
      </c>
      <c r="K929" s="768" t="str">
        <f>IF(基本情報入力シート!R968="","",基本情報入力シート!R968)</f>
        <v/>
      </c>
      <c r="L929" s="768" t="str">
        <f>IF(基本情報入力シート!W968="","",基本情報入力シート!W968)</f>
        <v/>
      </c>
      <c r="M929" s="785" t="str">
        <f>IF(基本情報入力シート!X968="","",基本情報入力シート!X968)</f>
        <v/>
      </c>
      <c r="N929" s="797" t="str">
        <f>IF(基本情報入力シート!Y968="","",基本情報入力シート!Y968)</f>
        <v/>
      </c>
      <c r="O929" s="931"/>
      <c r="P929" s="937"/>
      <c r="Q929" s="941"/>
      <c r="R929" s="948" t="str">
        <f>IFERROR(IF(OR('別紙様式3-2（４・５月）'!R931="",'別紙様式3-2（４・５月）'!Z931="ベア加算"),"",P929*VLOOKUP(N929,'【参考】数式用'!$AD$2:$AH$27,MATCH(O929,'【参考】数式用'!$K$4:$N$4,0)+1,0)),"")</f>
        <v/>
      </c>
      <c r="S929" s="951"/>
      <c r="T929" s="955"/>
      <c r="U929" s="960"/>
      <c r="V929" s="965" t="str">
        <f>IFERROR(IF(AND('別紙様式3-2（４・５月）'!O931="",O929&lt;&gt;""),P929,P929*VLOOKUP(AF929,'【参考】数式用4'!$DC$3:$DZ$106,MATCH(N929,'【参考】数式用4'!$DC$2:$DZ$2,0))),"")</f>
        <v/>
      </c>
      <c r="W929" s="972"/>
      <c r="X929" s="937"/>
      <c r="Y929" s="948" t="str">
        <f>IFERROR(IF(OR('別紙様式3-2（４・５月）'!R931="",'別紙様式3-2（４・５月）'!Z931="ベア加算"),"",X929*VLOOKUP(N929,'【参考】数式用'!$AD$2:$AH$27,MATCH(W929,'【参考】数式用'!$K$4:$N$4,0)+1,0)),"")</f>
        <v/>
      </c>
      <c r="Z929" s="948"/>
      <c r="AA929" s="951"/>
      <c r="AB929" s="955"/>
      <c r="AC929" s="996" t="str">
        <f>IFERROR(IF(AND('別紙様式3-2（４・５月）'!O931="",W929&lt;&gt;"",W929&lt;&gt;"―"),X929,X929*VLOOKUP(AG929,'【参考】数式用4'!$DC$3:$DZ$106,MATCH(N929,'【参考】数式用4'!$DC$2:$DZ$2,0))),"")</f>
        <v/>
      </c>
      <c r="AD929" s="998" t="str">
        <f t="shared" si="28"/>
        <v/>
      </c>
      <c r="AE929" s="884" t="str">
        <f t="shared" si="29"/>
        <v/>
      </c>
      <c r="AF929" s="999" t="str">
        <f>IF(O929="","",'別紙様式3-2（４・５月）'!O931&amp;'別紙様式3-2（４・５月）'!P931&amp;'別紙様式3-2（４・５月）'!Q931&amp;"から"&amp;O929)</f>
        <v/>
      </c>
      <c r="AG929" s="999" t="str">
        <f>IF(OR(W929="",W929="―"),"",'別紙様式3-2（４・５月）'!O931&amp;'別紙様式3-2（４・５月）'!P931&amp;'別紙様式3-2（４・５月）'!Q931&amp;"から"&amp;W929)</f>
        <v/>
      </c>
    </row>
    <row r="930" spans="1:33" ht="24.9" customHeight="1">
      <c r="A930" s="894">
        <v>917</v>
      </c>
      <c r="B930" s="742" t="str">
        <f>IF(基本情報入力シート!C969="","",基本情報入力シート!C969)</f>
        <v/>
      </c>
      <c r="C930" s="750"/>
      <c r="D930" s="750"/>
      <c r="E930" s="750"/>
      <c r="F930" s="750"/>
      <c r="G930" s="750"/>
      <c r="H930" s="750"/>
      <c r="I930" s="761"/>
      <c r="J930" s="768" t="str">
        <f>IF(基本情報入力シート!M969="","",基本情報入力シート!M969)</f>
        <v/>
      </c>
      <c r="K930" s="768" t="str">
        <f>IF(基本情報入力シート!R969="","",基本情報入力シート!R969)</f>
        <v/>
      </c>
      <c r="L930" s="768" t="str">
        <f>IF(基本情報入力シート!W969="","",基本情報入力シート!W969)</f>
        <v/>
      </c>
      <c r="M930" s="785" t="str">
        <f>IF(基本情報入力シート!X969="","",基本情報入力シート!X969)</f>
        <v/>
      </c>
      <c r="N930" s="797" t="str">
        <f>IF(基本情報入力シート!Y969="","",基本情報入力シート!Y969)</f>
        <v/>
      </c>
      <c r="O930" s="931"/>
      <c r="P930" s="937"/>
      <c r="Q930" s="941"/>
      <c r="R930" s="948" t="str">
        <f>IFERROR(IF(OR('別紙様式3-2（４・５月）'!R932="",'別紙様式3-2（４・５月）'!Z932="ベア加算"),"",P930*VLOOKUP(N930,'【参考】数式用'!$AD$2:$AH$27,MATCH(O930,'【参考】数式用'!$K$4:$N$4,0)+1,0)),"")</f>
        <v/>
      </c>
      <c r="S930" s="951"/>
      <c r="T930" s="955"/>
      <c r="U930" s="960"/>
      <c r="V930" s="965" t="str">
        <f>IFERROR(IF(AND('別紙様式3-2（４・５月）'!O932="",O930&lt;&gt;""),P930,P930*VLOOKUP(AF930,'【参考】数式用4'!$DC$3:$DZ$106,MATCH(N930,'【参考】数式用4'!$DC$2:$DZ$2,0))),"")</f>
        <v/>
      </c>
      <c r="W930" s="972"/>
      <c r="X930" s="937"/>
      <c r="Y930" s="948" t="str">
        <f>IFERROR(IF(OR('別紙様式3-2（４・５月）'!R932="",'別紙様式3-2（４・５月）'!Z932="ベア加算"),"",X930*VLOOKUP(N930,'【参考】数式用'!$AD$2:$AH$27,MATCH(W930,'【参考】数式用'!$K$4:$N$4,0)+1,0)),"")</f>
        <v/>
      </c>
      <c r="Z930" s="948"/>
      <c r="AA930" s="951"/>
      <c r="AB930" s="955"/>
      <c r="AC930" s="996" t="str">
        <f>IFERROR(IF(AND('別紙様式3-2（４・５月）'!O932="",W930&lt;&gt;"",W930&lt;&gt;"―"),X930,X930*VLOOKUP(AG930,'【参考】数式用4'!$DC$3:$DZ$106,MATCH(N930,'【参考】数式用4'!$DC$2:$DZ$2,0))),"")</f>
        <v/>
      </c>
      <c r="AD930" s="998" t="str">
        <f t="shared" si="28"/>
        <v/>
      </c>
      <c r="AE930" s="884" t="str">
        <f t="shared" si="29"/>
        <v/>
      </c>
      <c r="AF930" s="999" t="str">
        <f>IF(O930="","",'別紙様式3-2（４・５月）'!O932&amp;'別紙様式3-2（４・５月）'!P932&amp;'別紙様式3-2（４・５月）'!Q932&amp;"から"&amp;O930)</f>
        <v/>
      </c>
      <c r="AG930" s="999" t="str">
        <f>IF(OR(W930="",W930="―"),"",'別紙様式3-2（４・５月）'!O932&amp;'別紙様式3-2（４・５月）'!P932&amp;'別紙様式3-2（４・５月）'!Q932&amp;"から"&amp;W930)</f>
        <v/>
      </c>
    </row>
    <row r="931" spans="1:33" ht="24.9" customHeight="1">
      <c r="A931" s="894">
        <v>918</v>
      </c>
      <c r="B931" s="742" t="str">
        <f>IF(基本情報入力シート!C970="","",基本情報入力シート!C970)</f>
        <v/>
      </c>
      <c r="C931" s="750"/>
      <c r="D931" s="750"/>
      <c r="E931" s="750"/>
      <c r="F931" s="750"/>
      <c r="G931" s="750"/>
      <c r="H931" s="750"/>
      <c r="I931" s="761"/>
      <c r="J931" s="768" t="str">
        <f>IF(基本情報入力シート!M970="","",基本情報入力シート!M970)</f>
        <v/>
      </c>
      <c r="K931" s="768" t="str">
        <f>IF(基本情報入力シート!R970="","",基本情報入力シート!R970)</f>
        <v/>
      </c>
      <c r="L931" s="768" t="str">
        <f>IF(基本情報入力シート!W970="","",基本情報入力シート!W970)</f>
        <v/>
      </c>
      <c r="M931" s="785" t="str">
        <f>IF(基本情報入力シート!X970="","",基本情報入力シート!X970)</f>
        <v/>
      </c>
      <c r="N931" s="797" t="str">
        <f>IF(基本情報入力シート!Y970="","",基本情報入力シート!Y970)</f>
        <v/>
      </c>
      <c r="O931" s="931"/>
      <c r="P931" s="937"/>
      <c r="Q931" s="941"/>
      <c r="R931" s="948" t="str">
        <f>IFERROR(IF(OR('別紙様式3-2（４・５月）'!R933="",'別紙様式3-2（４・５月）'!Z933="ベア加算"),"",P931*VLOOKUP(N931,'【参考】数式用'!$AD$2:$AH$27,MATCH(O931,'【参考】数式用'!$K$4:$N$4,0)+1,0)),"")</f>
        <v/>
      </c>
      <c r="S931" s="951"/>
      <c r="T931" s="955"/>
      <c r="U931" s="960"/>
      <c r="V931" s="965" t="str">
        <f>IFERROR(IF(AND('別紙様式3-2（４・５月）'!O933="",O931&lt;&gt;""),P931,P931*VLOOKUP(AF931,'【参考】数式用4'!$DC$3:$DZ$106,MATCH(N931,'【参考】数式用4'!$DC$2:$DZ$2,0))),"")</f>
        <v/>
      </c>
      <c r="W931" s="972"/>
      <c r="X931" s="937"/>
      <c r="Y931" s="948" t="str">
        <f>IFERROR(IF(OR('別紙様式3-2（４・５月）'!R933="",'別紙様式3-2（４・５月）'!Z933="ベア加算"),"",X931*VLOOKUP(N931,'【参考】数式用'!$AD$2:$AH$27,MATCH(W931,'【参考】数式用'!$K$4:$N$4,0)+1,0)),"")</f>
        <v/>
      </c>
      <c r="Z931" s="948"/>
      <c r="AA931" s="951"/>
      <c r="AB931" s="955"/>
      <c r="AC931" s="996" t="str">
        <f>IFERROR(IF(AND('別紙様式3-2（４・５月）'!O933="",W931&lt;&gt;"",W931&lt;&gt;"―"),X931,X931*VLOOKUP(AG931,'【参考】数式用4'!$DC$3:$DZ$106,MATCH(N931,'【参考】数式用4'!$DC$2:$DZ$2,0))),"")</f>
        <v/>
      </c>
      <c r="AD931" s="998" t="str">
        <f t="shared" si="28"/>
        <v/>
      </c>
      <c r="AE931" s="884" t="str">
        <f t="shared" si="29"/>
        <v/>
      </c>
      <c r="AF931" s="999" t="str">
        <f>IF(O931="","",'別紙様式3-2（４・５月）'!O933&amp;'別紙様式3-2（４・５月）'!P933&amp;'別紙様式3-2（４・５月）'!Q933&amp;"から"&amp;O931)</f>
        <v/>
      </c>
      <c r="AG931" s="999" t="str">
        <f>IF(OR(W931="",W931="―"),"",'別紙様式3-2（４・５月）'!O933&amp;'別紙様式3-2（４・５月）'!P933&amp;'別紙様式3-2（４・５月）'!Q933&amp;"から"&amp;W931)</f>
        <v/>
      </c>
    </row>
    <row r="932" spans="1:33" ht="24.9" customHeight="1">
      <c r="A932" s="894">
        <v>919</v>
      </c>
      <c r="B932" s="742" t="str">
        <f>IF(基本情報入力シート!C971="","",基本情報入力シート!C971)</f>
        <v/>
      </c>
      <c r="C932" s="750"/>
      <c r="D932" s="750"/>
      <c r="E932" s="750"/>
      <c r="F932" s="750"/>
      <c r="G932" s="750"/>
      <c r="H932" s="750"/>
      <c r="I932" s="761"/>
      <c r="J932" s="768" t="str">
        <f>IF(基本情報入力シート!M971="","",基本情報入力シート!M971)</f>
        <v/>
      </c>
      <c r="K932" s="768" t="str">
        <f>IF(基本情報入力シート!R971="","",基本情報入力シート!R971)</f>
        <v/>
      </c>
      <c r="L932" s="768" t="str">
        <f>IF(基本情報入力シート!W971="","",基本情報入力シート!W971)</f>
        <v/>
      </c>
      <c r="M932" s="785" t="str">
        <f>IF(基本情報入力シート!X971="","",基本情報入力シート!X971)</f>
        <v/>
      </c>
      <c r="N932" s="797" t="str">
        <f>IF(基本情報入力シート!Y971="","",基本情報入力シート!Y971)</f>
        <v/>
      </c>
      <c r="O932" s="931"/>
      <c r="P932" s="937"/>
      <c r="Q932" s="941"/>
      <c r="R932" s="948" t="str">
        <f>IFERROR(IF(OR('別紙様式3-2（４・５月）'!R934="",'別紙様式3-2（４・５月）'!Z934="ベア加算"),"",P932*VLOOKUP(N932,'【参考】数式用'!$AD$2:$AH$27,MATCH(O932,'【参考】数式用'!$K$4:$N$4,0)+1,0)),"")</f>
        <v/>
      </c>
      <c r="S932" s="951"/>
      <c r="T932" s="955"/>
      <c r="U932" s="960"/>
      <c r="V932" s="965" t="str">
        <f>IFERROR(IF(AND('別紙様式3-2（４・５月）'!O934="",O932&lt;&gt;""),P932,P932*VLOOKUP(AF932,'【参考】数式用4'!$DC$3:$DZ$106,MATCH(N932,'【参考】数式用4'!$DC$2:$DZ$2,0))),"")</f>
        <v/>
      </c>
      <c r="W932" s="972"/>
      <c r="X932" s="937"/>
      <c r="Y932" s="948" t="str">
        <f>IFERROR(IF(OR('別紙様式3-2（４・５月）'!R934="",'別紙様式3-2（４・５月）'!Z934="ベア加算"),"",X932*VLOOKUP(N932,'【参考】数式用'!$AD$2:$AH$27,MATCH(W932,'【参考】数式用'!$K$4:$N$4,0)+1,0)),"")</f>
        <v/>
      </c>
      <c r="Z932" s="948"/>
      <c r="AA932" s="951"/>
      <c r="AB932" s="955"/>
      <c r="AC932" s="996" t="str">
        <f>IFERROR(IF(AND('別紙様式3-2（４・５月）'!O934="",W932&lt;&gt;"",W932&lt;&gt;"―"),X932,X932*VLOOKUP(AG932,'【参考】数式用4'!$DC$3:$DZ$106,MATCH(N932,'【参考】数式用4'!$DC$2:$DZ$2,0))),"")</f>
        <v/>
      </c>
      <c r="AD932" s="998" t="str">
        <f t="shared" si="28"/>
        <v/>
      </c>
      <c r="AE932" s="884" t="str">
        <f t="shared" si="29"/>
        <v/>
      </c>
      <c r="AF932" s="999" t="str">
        <f>IF(O932="","",'別紙様式3-2（４・５月）'!O934&amp;'別紙様式3-2（４・５月）'!P934&amp;'別紙様式3-2（４・５月）'!Q934&amp;"から"&amp;O932)</f>
        <v/>
      </c>
      <c r="AG932" s="999" t="str">
        <f>IF(OR(W932="",W932="―"),"",'別紙様式3-2（４・５月）'!O934&amp;'別紙様式3-2（４・５月）'!P934&amp;'別紙様式3-2（４・５月）'!Q934&amp;"から"&amp;W932)</f>
        <v/>
      </c>
    </row>
    <row r="933" spans="1:33" ht="24.9" customHeight="1">
      <c r="A933" s="894">
        <v>920</v>
      </c>
      <c r="B933" s="742" t="str">
        <f>IF(基本情報入力シート!C972="","",基本情報入力シート!C972)</f>
        <v/>
      </c>
      <c r="C933" s="750"/>
      <c r="D933" s="750"/>
      <c r="E933" s="750"/>
      <c r="F933" s="750"/>
      <c r="G933" s="750"/>
      <c r="H933" s="750"/>
      <c r="I933" s="761"/>
      <c r="J933" s="768" t="str">
        <f>IF(基本情報入力シート!M972="","",基本情報入力シート!M972)</f>
        <v/>
      </c>
      <c r="K933" s="768" t="str">
        <f>IF(基本情報入力シート!R972="","",基本情報入力シート!R972)</f>
        <v/>
      </c>
      <c r="L933" s="768" t="str">
        <f>IF(基本情報入力シート!W972="","",基本情報入力シート!W972)</f>
        <v/>
      </c>
      <c r="M933" s="785" t="str">
        <f>IF(基本情報入力シート!X972="","",基本情報入力シート!X972)</f>
        <v/>
      </c>
      <c r="N933" s="797" t="str">
        <f>IF(基本情報入力シート!Y972="","",基本情報入力シート!Y972)</f>
        <v/>
      </c>
      <c r="O933" s="931"/>
      <c r="P933" s="937"/>
      <c r="Q933" s="941"/>
      <c r="R933" s="948" t="str">
        <f>IFERROR(IF(OR('別紙様式3-2（４・５月）'!R935="",'別紙様式3-2（４・５月）'!Z935="ベア加算"),"",P933*VLOOKUP(N933,'【参考】数式用'!$AD$2:$AH$27,MATCH(O933,'【参考】数式用'!$K$4:$N$4,0)+1,0)),"")</f>
        <v/>
      </c>
      <c r="S933" s="951"/>
      <c r="T933" s="955"/>
      <c r="U933" s="960"/>
      <c r="V933" s="965" t="str">
        <f>IFERROR(IF(AND('別紙様式3-2（４・５月）'!O935="",O933&lt;&gt;""),P933,P933*VLOOKUP(AF933,'【参考】数式用4'!$DC$3:$DZ$106,MATCH(N933,'【参考】数式用4'!$DC$2:$DZ$2,0))),"")</f>
        <v/>
      </c>
      <c r="W933" s="972"/>
      <c r="X933" s="937"/>
      <c r="Y933" s="948" t="str">
        <f>IFERROR(IF(OR('別紙様式3-2（４・５月）'!R935="",'別紙様式3-2（４・５月）'!Z935="ベア加算"),"",X933*VLOOKUP(N933,'【参考】数式用'!$AD$2:$AH$27,MATCH(W933,'【参考】数式用'!$K$4:$N$4,0)+1,0)),"")</f>
        <v/>
      </c>
      <c r="Z933" s="948"/>
      <c r="AA933" s="951"/>
      <c r="AB933" s="955"/>
      <c r="AC933" s="996" t="str">
        <f>IFERROR(IF(AND('別紙様式3-2（４・５月）'!O935="",W933&lt;&gt;"",W933&lt;&gt;"―"),X933,X933*VLOOKUP(AG933,'【参考】数式用4'!$DC$3:$DZ$106,MATCH(N933,'【参考】数式用4'!$DC$2:$DZ$2,0))),"")</f>
        <v/>
      </c>
      <c r="AD933" s="998" t="str">
        <f t="shared" si="28"/>
        <v/>
      </c>
      <c r="AE933" s="884" t="str">
        <f t="shared" si="29"/>
        <v/>
      </c>
      <c r="AF933" s="999" t="str">
        <f>IF(O933="","",'別紙様式3-2（４・５月）'!O935&amp;'別紙様式3-2（４・５月）'!P935&amp;'別紙様式3-2（４・５月）'!Q935&amp;"から"&amp;O933)</f>
        <v/>
      </c>
      <c r="AG933" s="999" t="str">
        <f>IF(OR(W933="",W933="―"),"",'別紙様式3-2（４・５月）'!O935&amp;'別紙様式3-2（４・５月）'!P935&amp;'別紙様式3-2（４・５月）'!Q935&amp;"から"&amp;W933)</f>
        <v/>
      </c>
    </row>
    <row r="934" spans="1:33" ht="24.9" customHeight="1">
      <c r="A934" s="894">
        <v>921</v>
      </c>
      <c r="B934" s="742" t="str">
        <f>IF(基本情報入力シート!C973="","",基本情報入力シート!C973)</f>
        <v/>
      </c>
      <c r="C934" s="750"/>
      <c r="D934" s="750"/>
      <c r="E934" s="750"/>
      <c r="F934" s="750"/>
      <c r="G934" s="750"/>
      <c r="H934" s="750"/>
      <c r="I934" s="761"/>
      <c r="J934" s="768" t="str">
        <f>IF(基本情報入力シート!M973="","",基本情報入力シート!M973)</f>
        <v/>
      </c>
      <c r="K934" s="768" t="str">
        <f>IF(基本情報入力シート!R973="","",基本情報入力シート!R973)</f>
        <v/>
      </c>
      <c r="L934" s="768" t="str">
        <f>IF(基本情報入力シート!W973="","",基本情報入力シート!W973)</f>
        <v/>
      </c>
      <c r="M934" s="785" t="str">
        <f>IF(基本情報入力シート!X973="","",基本情報入力シート!X973)</f>
        <v/>
      </c>
      <c r="N934" s="797" t="str">
        <f>IF(基本情報入力シート!Y973="","",基本情報入力シート!Y973)</f>
        <v/>
      </c>
      <c r="O934" s="931"/>
      <c r="P934" s="937"/>
      <c r="Q934" s="941"/>
      <c r="R934" s="948" t="str">
        <f>IFERROR(IF(OR('別紙様式3-2（４・５月）'!R936="",'別紙様式3-2（４・５月）'!Z936="ベア加算"),"",P934*VLOOKUP(N934,'【参考】数式用'!$AD$2:$AH$27,MATCH(O934,'【参考】数式用'!$K$4:$N$4,0)+1,0)),"")</f>
        <v/>
      </c>
      <c r="S934" s="951"/>
      <c r="T934" s="955"/>
      <c r="U934" s="960"/>
      <c r="V934" s="965" t="str">
        <f>IFERROR(IF(AND('別紙様式3-2（４・５月）'!O936="",O934&lt;&gt;""),P934,P934*VLOOKUP(AF934,'【参考】数式用4'!$DC$3:$DZ$106,MATCH(N934,'【参考】数式用4'!$DC$2:$DZ$2,0))),"")</f>
        <v/>
      </c>
      <c r="W934" s="972"/>
      <c r="X934" s="937"/>
      <c r="Y934" s="948" t="str">
        <f>IFERROR(IF(OR('別紙様式3-2（４・５月）'!R936="",'別紙様式3-2（４・５月）'!Z936="ベア加算"),"",X934*VLOOKUP(N934,'【参考】数式用'!$AD$2:$AH$27,MATCH(W934,'【参考】数式用'!$K$4:$N$4,0)+1,0)),"")</f>
        <v/>
      </c>
      <c r="Z934" s="948"/>
      <c r="AA934" s="951"/>
      <c r="AB934" s="955"/>
      <c r="AC934" s="996" t="str">
        <f>IFERROR(IF(AND('別紙様式3-2（４・５月）'!O936="",W934&lt;&gt;"",W934&lt;&gt;"―"),X934,X934*VLOOKUP(AG934,'【参考】数式用4'!$DC$3:$DZ$106,MATCH(N934,'【参考】数式用4'!$DC$2:$DZ$2,0))),"")</f>
        <v/>
      </c>
      <c r="AD934" s="998" t="str">
        <f t="shared" si="28"/>
        <v/>
      </c>
      <c r="AE934" s="884" t="str">
        <f t="shared" si="29"/>
        <v/>
      </c>
      <c r="AF934" s="999" t="str">
        <f>IF(O934="","",'別紙様式3-2（４・５月）'!O936&amp;'別紙様式3-2（４・５月）'!P936&amp;'別紙様式3-2（４・５月）'!Q936&amp;"から"&amp;O934)</f>
        <v/>
      </c>
      <c r="AG934" s="999" t="str">
        <f>IF(OR(W934="",W934="―"),"",'別紙様式3-2（４・５月）'!O936&amp;'別紙様式3-2（４・５月）'!P936&amp;'別紙様式3-2（４・５月）'!Q936&amp;"から"&amp;W934)</f>
        <v/>
      </c>
    </row>
    <row r="935" spans="1:33" ht="24.9" customHeight="1">
      <c r="A935" s="894">
        <v>922</v>
      </c>
      <c r="B935" s="742" t="str">
        <f>IF(基本情報入力シート!C974="","",基本情報入力シート!C974)</f>
        <v/>
      </c>
      <c r="C935" s="750"/>
      <c r="D935" s="750"/>
      <c r="E935" s="750"/>
      <c r="F935" s="750"/>
      <c r="G935" s="750"/>
      <c r="H935" s="750"/>
      <c r="I935" s="761"/>
      <c r="J935" s="768" t="str">
        <f>IF(基本情報入力シート!M974="","",基本情報入力シート!M974)</f>
        <v/>
      </c>
      <c r="K935" s="768" t="str">
        <f>IF(基本情報入力シート!R974="","",基本情報入力シート!R974)</f>
        <v/>
      </c>
      <c r="L935" s="768" t="str">
        <f>IF(基本情報入力シート!W974="","",基本情報入力シート!W974)</f>
        <v/>
      </c>
      <c r="M935" s="785" t="str">
        <f>IF(基本情報入力シート!X974="","",基本情報入力シート!X974)</f>
        <v/>
      </c>
      <c r="N935" s="797" t="str">
        <f>IF(基本情報入力シート!Y974="","",基本情報入力シート!Y974)</f>
        <v/>
      </c>
      <c r="O935" s="931"/>
      <c r="P935" s="937"/>
      <c r="Q935" s="941"/>
      <c r="R935" s="948" t="str">
        <f>IFERROR(IF(OR('別紙様式3-2（４・５月）'!R937="",'別紙様式3-2（４・５月）'!Z937="ベア加算"),"",P935*VLOOKUP(N935,'【参考】数式用'!$AD$2:$AH$27,MATCH(O935,'【参考】数式用'!$K$4:$N$4,0)+1,0)),"")</f>
        <v/>
      </c>
      <c r="S935" s="951"/>
      <c r="T935" s="955"/>
      <c r="U935" s="960"/>
      <c r="V935" s="965" t="str">
        <f>IFERROR(IF(AND('別紙様式3-2（４・５月）'!O937="",O935&lt;&gt;""),P935,P935*VLOOKUP(AF935,'【参考】数式用4'!$DC$3:$DZ$106,MATCH(N935,'【参考】数式用4'!$DC$2:$DZ$2,0))),"")</f>
        <v/>
      </c>
      <c r="W935" s="972"/>
      <c r="X935" s="937"/>
      <c r="Y935" s="948" t="str">
        <f>IFERROR(IF(OR('別紙様式3-2（４・５月）'!R937="",'別紙様式3-2（４・５月）'!Z937="ベア加算"),"",X935*VLOOKUP(N935,'【参考】数式用'!$AD$2:$AH$27,MATCH(W935,'【参考】数式用'!$K$4:$N$4,0)+1,0)),"")</f>
        <v/>
      </c>
      <c r="Z935" s="948"/>
      <c r="AA935" s="951"/>
      <c r="AB935" s="955"/>
      <c r="AC935" s="996" t="str">
        <f>IFERROR(IF(AND('別紙様式3-2（４・５月）'!O937="",W935&lt;&gt;"",W935&lt;&gt;"―"),X935,X935*VLOOKUP(AG935,'【参考】数式用4'!$DC$3:$DZ$106,MATCH(N935,'【参考】数式用4'!$DC$2:$DZ$2,0))),"")</f>
        <v/>
      </c>
      <c r="AD935" s="998" t="str">
        <f t="shared" si="28"/>
        <v/>
      </c>
      <c r="AE935" s="884" t="str">
        <f t="shared" si="29"/>
        <v/>
      </c>
      <c r="AF935" s="999" t="str">
        <f>IF(O935="","",'別紙様式3-2（４・５月）'!O937&amp;'別紙様式3-2（４・５月）'!P937&amp;'別紙様式3-2（４・５月）'!Q937&amp;"から"&amp;O935)</f>
        <v/>
      </c>
      <c r="AG935" s="999" t="str">
        <f>IF(OR(W935="",W935="―"),"",'別紙様式3-2（４・５月）'!O937&amp;'別紙様式3-2（４・５月）'!P937&amp;'別紙様式3-2（４・５月）'!Q937&amp;"から"&amp;W935)</f>
        <v/>
      </c>
    </row>
    <row r="936" spans="1:33" ht="24.9" customHeight="1">
      <c r="A936" s="894">
        <v>923</v>
      </c>
      <c r="B936" s="742" t="str">
        <f>IF(基本情報入力シート!C975="","",基本情報入力シート!C975)</f>
        <v/>
      </c>
      <c r="C936" s="750"/>
      <c r="D936" s="750"/>
      <c r="E936" s="750"/>
      <c r="F936" s="750"/>
      <c r="G936" s="750"/>
      <c r="H936" s="750"/>
      <c r="I936" s="761"/>
      <c r="J936" s="768" t="str">
        <f>IF(基本情報入力シート!M975="","",基本情報入力シート!M975)</f>
        <v/>
      </c>
      <c r="K936" s="768" t="str">
        <f>IF(基本情報入力シート!R975="","",基本情報入力シート!R975)</f>
        <v/>
      </c>
      <c r="L936" s="768" t="str">
        <f>IF(基本情報入力シート!W975="","",基本情報入力シート!W975)</f>
        <v/>
      </c>
      <c r="M936" s="785" t="str">
        <f>IF(基本情報入力シート!X975="","",基本情報入力シート!X975)</f>
        <v/>
      </c>
      <c r="N936" s="797" t="str">
        <f>IF(基本情報入力シート!Y975="","",基本情報入力シート!Y975)</f>
        <v/>
      </c>
      <c r="O936" s="931"/>
      <c r="P936" s="937"/>
      <c r="Q936" s="941"/>
      <c r="R936" s="948" t="str">
        <f>IFERROR(IF(OR('別紙様式3-2（４・５月）'!R938="",'別紙様式3-2（４・５月）'!Z938="ベア加算"),"",P936*VLOOKUP(N936,'【参考】数式用'!$AD$2:$AH$27,MATCH(O936,'【参考】数式用'!$K$4:$N$4,0)+1,0)),"")</f>
        <v/>
      </c>
      <c r="S936" s="951"/>
      <c r="T936" s="955"/>
      <c r="U936" s="960"/>
      <c r="V936" s="965" t="str">
        <f>IFERROR(IF(AND('別紙様式3-2（４・５月）'!O938="",O936&lt;&gt;""),P936,P936*VLOOKUP(AF936,'【参考】数式用4'!$DC$3:$DZ$106,MATCH(N936,'【参考】数式用4'!$DC$2:$DZ$2,0))),"")</f>
        <v/>
      </c>
      <c r="W936" s="972"/>
      <c r="X936" s="937"/>
      <c r="Y936" s="948" t="str">
        <f>IFERROR(IF(OR('別紙様式3-2（４・５月）'!R938="",'別紙様式3-2（４・５月）'!Z938="ベア加算"),"",X936*VLOOKUP(N936,'【参考】数式用'!$AD$2:$AH$27,MATCH(W936,'【参考】数式用'!$K$4:$N$4,0)+1,0)),"")</f>
        <v/>
      </c>
      <c r="Z936" s="948"/>
      <c r="AA936" s="951"/>
      <c r="AB936" s="955"/>
      <c r="AC936" s="996" t="str">
        <f>IFERROR(IF(AND('別紙様式3-2（４・５月）'!O938="",W936&lt;&gt;"",W936&lt;&gt;"―"),X936,X936*VLOOKUP(AG936,'【参考】数式用4'!$DC$3:$DZ$106,MATCH(N936,'【参考】数式用4'!$DC$2:$DZ$2,0))),"")</f>
        <v/>
      </c>
      <c r="AD936" s="998" t="str">
        <f t="shared" si="28"/>
        <v/>
      </c>
      <c r="AE936" s="884" t="str">
        <f t="shared" si="29"/>
        <v/>
      </c>
      <c r="AF936" s="999" t="str">
        <f>IF(O936="","",'別紙様式3-2（４・５月）'!O938&amp;'別紙様式3-2（４・５月）'!P938&amp;'別紙様式3-2（４・５月）'!Q938&amp;"から"&amp;O936)</f>
        <v/>
      </c>
      <c r="AG936" s="999" t="str">
        <f>IF(OR(W936="",W936="―"),"",'別紙様式3-2（４・５月）'!O938&amp;'別紙様式3-2（４・５月）'!P938&amp;'別紙様式3-2（４・５月）'!Q938&amp;"から"&amp;W936)</f>
        <v/>
      </c>
    </row>
    <row r="937" spans="1:33" ht="24.9" customHeight="1">
      <c r="A937" s="894">
        <v>924</v>
      </c>
      <c r="B937" s="742" t="str">
        <f>IF(基本情報入力シート!C976="","",基本情報入力シート!C976)</f>
        <v/>
      </c>
      <c r="C937" s="750"/>
      <c r="D937" s="750"/>
      <c r="E937" s="750"/>
      <c r="F937" s="750"/>
      <c r="G937" s="750"/>
      <c r="H937" s="750"/>
      <c r="I937" s="761"/>
      <c r="J937" s="768" t="str">
        <f>IF(基本情報入力シート!M976="","",基本情報入力シート!M976)</f>
        <v/>
      </c>
      <c r="K937" s="768" t="str">
        <f>IF(基本情報入力シート!R976="","",基本情報入力シート!R976)</f>
        <v/>
      </c>
      <c r="L937" s="768" t="str">
        <f>IF(基本情報入力シート!W976="","",基本情報入力シート!W976)</f>
        <v/>
      </c>
      <c r="M937" s="785" t="str">
        <f>IF(基本情報入力シート!X976="","",基本情報入力シート!X976)</f>
        <v/>
      </c>
      <c r="N937" s="797" t="str">
        <f>IF(基本情報入力シート!Y976="","",基本情報入力シート!Y976)</f>
        <v/>
      </c>
      <c r="O937" s="931"/>
      <c r="P937" s="937"/>
      <c r="Q937" s="941"/>
      <c r="R937" s="948" t="str">
        <f>IFERROR(IF(OR('別紙様式3-2（４・５月）'!R939="",'別紙様式3-2（４・５月）'!Z939="ベア加算"),"",P937*VLOOKUP(N937,'【参考】数式用'!$AD$2:$AH$27,MATCH(O937,'【参考】数式用'!$K$4:$N$4,0)+1,0)),"")</f>
        <v/>
      </c>
      <c r="S937" s="951"/>
      <c r="T937" s="955"/>
      <c r="U937" s="960"/>
      <c r="V937" s="965" t="str">
        <f>IFERROR(IF(AND('別紙様式3-2（４・５月）'!O939="",O937&lt;&gt;""),P937,P937*VLOOKUP(AF937,'【参考】数式用4'!$DC$3:$DZ$106,MATCH(N937,'【参考】数式用4'!$DC$2:$DZ$2,0))),"")</f>
        <v/>
      </c>
      <c r="W937" s="972"/>
      <c r="X937" s="937"/>
      <c r="Y937" s="948" t="str">
        <f>IFERROR(IF(OR('別紙様式3-2（４・５月）'!R939="",'別紙様式3-2（４・５月）'!Z939="ベア加算"),"",X937*VLOOKUP(N937,'【参考】数式用'!$AD$2:$AH$27,MATCH(W937,'【参考】数式用'!$K$4:$N$4,0)+1,0)),"")</f>
        <v/>
      </c>
      <c r="Z937" s="948"/>
      <c r="AA937" s="951"/>
      <c r="AB937" s="955"/>
      <c r="AC937" s="996" t="str">
        <f>IFERROR(IF(AND('別紙様式3-2（４・５月）'!O939="",W937&lt;&gt;"",W937&lt;&gt;"―"),X937,X937*VLOOKUP(AG937,'【参考】数式用4'!$DC$3:$DZ$106,MATCH(N937,'【参考】数式用4'!$DC$2:$DZ$2,0))),"")</f>
        <v/>
      </c>
      <c r="AD937" s="998" t="str">
        <f t="shared" si="28"/>
        <v/>
      </c>
      <c r="AE937" s="884" t="str">
        <f t="shared" si="29"/>
        <v/>
      </c>
      <c r="AF937" s="999" t="str">
        <f>IF(O937="","",'別紙様式3-2（４・５月）'!O939&amp;'別紙様式3-2（４・５月）'!P939&amp;'別紙様式3-2（４・５月）'!Q939&amp;"から"&amp;O937)</f>
        <v/>
      </c>
      <c r="AG937" s="999" t="str">
        <f>IF(OR(W937="",W937="―"),"",'別紙様式3-2（４・５月）'!O939&amp;'別紙様式3-2（４・５月）'!P939&amp;'別紙様式3-2（４・５月）'!Q939&amp;"から"&amp;W937)</f>
        <v/>
      </c>
    </row>
    <row r="938" spans="1:33" ht="24.9" customHeight="1">
      <c r="A938" s="894">
        <v>925</v>
      </c>
      <c r="B938" s="742" t="str">
        <f>IF(基本情報入力シート!C977="","",基本情報入力シート!C977)</f>
        <v/>
      </c>
      <c r="C938" s="750"/>
      <c r="D938" s="750"/>
      <c r="E938" s="750"/>
      <c r="F938" s="750"/>
      <c r="G938" s="750"/>
      <c r="H938" s="750"/>
      <c r="I938" s="761"/>
      <c r="J938" s="768" t="str">
        <f>IF(基本情報入力シート!M977="","",基本情報入力シート!M977)</f>
        <v/>
      </c>
      <c r="K938" s="768" t="str">
        <f>IF(基本情報入力シート!R977="","",基本情報入力シート!R977)</f>
        <v/>
      </c>
      <c r="L938" s="768" t="str">
        <f>IF(基本情報入力シート!W977="","",基本情報入力シート!W977)</f>
        <v/>
      </c>
      <c r="M938" s="785" t="str">
        <f>IF(基本情報入力シート!X977="","",基本情報入力シート!X977)</f>
        <v/>
      </c>
      <c r="N938" s="797" t="str">
        <f>IF(基本情報入力シート!Y977="","",基本情報入力シート!Y977)</f>
        <v/>
      </c>
      <c r="O938" s="931"/>
      <c r="P938" s="937"/>
      <c r="Q938" s="941"/>
      <c r="R938" s="948" t="str">
        <f>IFERROR(IF(OR('別紙様式3-2（４・５月）'!R940="",'別紙様式3-2（４・５月）'!Z940="ベア加算"),"",P938*VLOOKUP(N938,'【参考】数式用'!$AD$2:$AH$27,MATCH(O938,'【参考】数式用'!$K$4:$N$4,0)+1,0)),"")</f>
        <v/>
      </c>
      <c r="S938" s="951"/>
      <c r="T938" s="955"/>
      <c r="U938" s="960"/>
      <c r="V938" s="965" t="str">
        <f>IFERROR(IF(AND('別紙様式3-2（４・５月）'!O940="",O938&lt;&gt;""),P938,P938*VLOOKUP(AF938,'【参考】数式用4'!$DC$3:$DZ$106,MATCH(N938,'【参考】数式用4'!$DC$2:$DZ$2,0))),"")</f>
        <v/>
      </c>
      <c r="W938" s="972"/>
      <c r="X938" s="937"/>
      <c r="Y938" s="948" t="str">
        <f>IFERROR(IF(OR('別紙様式3-2（４・５月）'!R940="",'別紙様式3-2（４・５月）'!Z940="ベア加算"),"",X938*VLOOKUP(N938,'【参考】数式用'!$AD$2:$AH$27,MATCH(W938,'【参考】数式用'!$K$4:$N$4,0)+1,0)),"")</f>
        <v/>
      </c>
      <c r="Z938" s="948"/>
      <c r="AA938" s="951"/>
      <c r="AB938" s="955"/>
      <c r="AC938" s="996" t="str">
        <f>IFERROR(IF(AND('別紙様式3-2（４・５月）'!O940="",W938&lt;&gt;"",W938&lt;&gt;"―"),X938,X938*VLOOKUP(AG938,'【参考】数式用4'!$DC$3:$DZ$106,MATCH(N938,'【参考】数式用4'!$DC$2:$DZ$2,0))),"")</f>
        <v/>
      </c>
      <c r="AD938" s="998" t="str">
        <f t="shared" si="28"/>
        <v/>
      </c>
      <c r="AE938" s="884" t="str">
        <f t="shared" si="29"/>
        <v/>
      </c>
      <c r="AF938" s="999" t="str">
        <f>IF(O938="","",'別紙様式3-2（４・５月）'!O940&amp;'別紙様式3-2（４・５月）'!P940&amp;'別紙様式3-2（４・５月）'!Q940&amp;"から"&amp;O938)</f>
        <v/>
      </c>
      <c r="AG938" s="999" t="str">
        <f>IF(OR(W938="",W938="―"),"",'別紙様式3-2（４・５月）'!O940&amp;'別紙様式3-2（４・５月）'!P940&amp;'別紙様式3-2（４・５月）'!Q940&amp;"から"&amp;W938)</f>
        <v/>
      </c>
    </row>
    <row r="939" spans="1:33" ht="24.9" customHeight="1">
      <c r="A939" s="894">
        <v>926</v>
      </c>
      <c r="B939" s="742" t="str">
        <f>IF(基本情報入力シート!C978="","",基本情報入力シート!C978)</f>
        <v/>
      </c>
      <c r="C939" s="750"/>
      <c r="D939" s="750"/>
      <c r="E939" s="750"/>
      <c r="F939" s="750"/>
      <c r="G939" s="750"/>
      <c r="H939" s="750"/>
      <c r="I939" s="761"/>
      <c r="J939" s="768" t="str">
        <f>IF(基本情報入力シート!M978="","",基本情報入力シート!M978)</f>
        <v/>
      </c>
      <c r="K939" s="768" t="str">
        <f>IF(基本情報入力シート!R978="","",基本情報入力シート!R978)</f>
        <v/>
      </c>
      <c r="L939" s="768" t="str">
        <f>IF(基本情報入力シート!W978="","",基本情報入力シート!W978)</f>
        <v/>
      </c>
      <c r="M939" s="785" t="str">
        <f>IF(基本情報入力シート!X978="","",基本情報入力シート!X978)</f>
        <v/>
      </c>
      <c r="N939" s="797" t="str">
        <f>IF(基本情報入力シート!Y978="","",基本情報入力シート!Y978)</f>
        <v/>
      </c>
      <c r="O939" s="931"/>
      <c r="P939" s="937"/>
      <c r="Q939" s="941"/>
      <c r="R939" s="948" t="str">
        <f>IFERROR(IF(OR('別紙様式3-2（４・５月）'!R941="",'別紙様式3-2（４・５月）'!Z941="ベア加算"),"",P939*VLOOKUP(N939,'【参考】数式用'!$AD$2:$AH$27,MATCH(O939,'【参考】数式用'!$K$4:$N$4,0)+1,0)),"")</f>
        <v/>
      </c>
      <c r="S939" s="951"/>
      <c r="T939" s="955"/>
      <c r="U939" s="960"/>
      <c r="V939" s="965" t="str">
        <f>IFERROR(IF(AND('別紙様式3-2（４・５月）'!O941="",O939&lt;&gt;""),P939,P939*VLOOKUP(AF939,'【参考】数式用4'!$DC$3:$DZ$106,MATCH(N939,'【参考】数式用4'!$DC$2:$DZ$2,0))),"")</f>
        <v/>
      </c>
      <c r="W939" s="972"/>
      <c r="X939" s="937"/>
      <c r="Y939" s="948" t="str">
        <f>IFERROR(IF(OR('別紙様式3-2（４・５月）'!R941="",'別紙様式3-2（４・５月）'!Z941="ベア加算"),"",X939*VLOOKUP(N939,'【参考】数式用'!$AD$2:$AH$27,MATCH(W939,'【参考】数式用'!$K$4:$N$4,0)+1,0)),"")</f>
        <v/>
      </c>
      <c r="Z939" s="948"/>
      <c r="AA939" s="951"/>
      <c r="AB939" s="955"/>
      <c r="AC939" s="996" t="str">
        <f>IFERROR(IF(AND('別紙様式3-2（４・５月）'!O941="",W939&lt;&gt;"",W939&lt;&gt;"―"),X939,X939*VLOOKUP(AG939,'【参考】数式用4'!$DC$3:$DZ$106,MATCH(N939,'【参考】数式用4'!$DC$2:$DZ$2,0))),"")</f>
        <v/>
      </c>
      <c r="AD939" s="998" t="str">
        <f t="shared" si="28"/>
        <v/>
      </c>
      <c r="AE939" s="884" t="str">
        <f t="shared" si="29"/>
        <v/>
      </c>
      <c r="AF939" s="999" t="str">
        <f>IF(O939="","",'別紙様式3-2（４・５月）'!O941&amp;'別紙様式3-2（４・５月）'!P941&amp;'別紙様式3-2（４・５月）'!Q941&amp;"から"&amp;O939)</f>
        <v/>
      </c>
      <c r="AG939" s="999" t="str">
        <f>IF(OR(W939="",W939="―"),"",'別紙様式3-2（４・５月）'!O941&amp;'別紙様式3-2（４・５月）'!P941&amp;'別紙様式3-2（４・５月）'!Q941&amp;"から"&amp;W939)</f>
        <v/>
      </c>
    </row>
    <row r="940" spans="1:33" ht="24.9" customHeight="1">
      <c r="A940" s="894">
        <v>927</v>
      </c>
      <c r="B940" s="742" t="str">
        <f>IF(基本情報入力シート!C979="","",基本情報入力シート!C979)</f>
        <v/>
      </c>
      <c r="C940" s="750"/>
      <c r="D940" s="750"/>
      <c r="E940" s="750"/>
      <c r="F940" s="750"/>
      <c r="G940" s="750"/>
      <c r="H940" s="750"/>
      <c r="I940" s="761"/>
      <c r="J940" s="768" t="str">
        <f>IF(基本情報入力シート!M979="","",基本情報入力シート!M979)</f>
        <v/>
      </c>
      <c r="K940" s="768" t="str">
        <f>IF(基本情報入力シート!R979="","",基本情報入力シート!R979)</f>
        <v/>
      </c>
      <c r="L940" s="768" t="str">
        <f>IF(基本情報入力シート!W979="","",基本情報入力シート!W979)</f>
        <v/>
      </c>
      <c r="M940" s="785" t="str">
        <f>IF(基本情報入力シート!X979="","",基本情報入力シート!X979)</f>
        <v/>
      </c>
      <c r="N940" s="797" t="str">
        <f>IF(基本情報入力シート!Y979="","",基本情報入力シート!Y979)</f>
        <v/>
      </c>
      <c r="O940" s="931"/>
      <c r="P940" s="937"/>
      <c r="Q940" s="941"/>
      <c r="R940" s="948" t="str">
        <f>IFERROR(IF(OR('別紙様式3-2（４・５月）'!R942="",'別紙様式3-2（４・５月）'!Z942="ベア加算"),"",P940*VLOOKUP(N940,'【参考】数式用'!$AD$2:$AH$27,MATCH(O940,'【参考】数式用'!$K$4:$N$4,0)+1,0)),"")</f>
        <v/>
      </c>
      <c r="S940" s="951"/>
      <c r="T940" s="955"/>
      <c r="U940" s="960"/>
      <c r="V940" s="965" t="str">
        <f>IFERROR(IF(AND('別紙様式3-2（４・５月）'!O942="",O940&lt;&gt;""),P940,P940*VLOOKUP(AF940,'【参考】数式用4'!$DC$3:$DZ$106,MATCH(N940,'【参考】数式用4'!$DC$2:$DZ$2,0))),"")</f>
        <v/>
      </c>
      <c r="W940" s="972"/>
      <c r="X940" s="937"/>
      <c r="Y940" s="948" t="str">
        <f>IFERROR(IF(OR('別紙様式3-2（４・５月）'!R942="",'別紙様式3-2（４・５月）'!Z942="ベア加算"),"",X940*VLOOKUP(N940,'【参考】数式用'!$AD$2:$AH$27,MATCH(W940,'【参考】数式用'!$K$4:$N$4,0)+1,0)),"")</f>
        <v/>
      </c>
      <c r="Z940" s="948"/>
      <c r="AA940" s="951"/>
      <c r="AB940" s="955"/>
      <c r="AC940" s="996" t="str">
        <f>IFERROR(IF(AND('別紙様式3-2（４・５月）'!O942="",W940&lt;&gt;"",W940&lt;&gt;"―"),X940,X940*VLOOKUP(AG940,'【参考】数式用4'!$DC$3:$DZ$106,MATCH(N940,'【参考】数式用4'!$DC$2:$DZ$2,0))),"")</f>
        <v/>
      </c>
      <c r="AD940" s="998" t="str">
        <f t="shared" si="28"/>
        <v/>
      </c>
      <c r="AE940" s="884" t="str">
        <f t="shared" si="29"/>
        <v/>
      </c>
      <c r="AF940" s="999" t="str">
        <f>IF(O940="","",'別紙様式3-2（４・５月）'!O942&amp;'別紙様式3-2（４・５月）'!P942&amp;'別紙様式3-2（４・５月）'!Q942&amp;"から"&amp;O940)</f>
        <v/>
      </c>
      <c r="AG940" s="999" t="str">
        <f>IF(OR(W940="",W940="―"),"",'別紙様式3-2（４・５月）'!O942&amp;'別紙様式3-2（４・５月）'!P942&amp;'別紙様式3-2（４・５月）'!Q942&amp;"から"&amp;W940)</f>
        <v/>
      </c>
    </row>
    <row r="941" spans="1:33" ht="24.9" customHeight="1">
      <c r="A941" s="894">
        <v>928</v>
      </c>
      <c r="B941" s="742" t="str">
        <f>IF(基本情報入力シート!C980="","",基本情報入力シート!C980)</f>
        <v/>
      </c>
      <c r="C941" s="750"/>
      <c r="D941" s="750"/>
      <c r="E941" s="750"/>
      <c r="F941" s="750"/>
      <c r="G941" s="750"/>
      <c r="H941" s="750"/>
      <c r="I941" s="761"/>
      <c r="J941" s="768" t="str">
        <f>IF(基本情報入力シート!M980="","",基本情報入力シート!M980)</f>
        <v/>
      </c>
      <c r="K941" s="768" t="str">
        <f>IF(基本情報入力シート!R980="","",基本情報入力シート!R980)</f>
        <v/>
      </c>
      <c r="L941" s="768" t="str">
        <f>IF(基本情報入力シート!W980="","",基本情報入力シート!W980)</f>
        <v/>
      </c>
      <c r="M941" s="785" t="str">
        <f>IF(基本情報入力シート!X980="","",基本情報入力シート!X980)</f>
        <v/>
      </c>
      <c r="N941" s="797" t="str">
        <f>IF(基本情報入力シート!Y980="","",基本情報入力シート!Y980)</f>
        <v/>
      </c>
      <c r="O941" s="931"/>
      <c r="P941" s="937"/>
      <c r="Q941" s="941"/>
      <c r="R941" s="948" t="str">
        <f>IFERROR(IF(OR('別紙様式3-2（４・５月）'!R943="",'別紙様式3-2（４・５月）'!Z943="ベア加算"),"",P941*VLOOKUP(N941,'【参考】数式用'!$AD$2:$AH$27,MATCH(O941,'【参考】数式用'!$K$4:$N$4,0)+1,0)),"")</f>
        <v/>
      </c>
      <c r="S941" s="951"/>
      <c r="T941" s="955"/>
      <c r="U941" s="960"/>
      <c r="V941" s="965" t="str">
        <f>IFERROR(IF(AND('別紙様式3-2（４・５月）'!O943="",O941&lt;&gt;""),P941,P941*VLOOKUP(AF941,'【参考】数式用4'!$DC$3:$DZ$106,MATCH(N941,'【参考】数式用4'!$DC$2:$DZ$2,0))),"")</f>
        <v/>
      </c>
      <c r="W941" s="972"/>
      <c r="X941" s="937"/>
      <c r="Y941" s="948" t="str">
        <f>IFERROR(IF(OR('別紙様式3-2（４・５月）'!R943="",'別紙様式3-2（４・５月）'!Z943="ベア加算"),"",X941*VLOOKUP(N941,'【参考】数式用'!$AD$2:$AH$27,MATCH(W941,'【参考】数式用'!$K$4:$N$4,0)+1,0)),"")</f>
        <v/>
      </c>
      <c r="Z941" s="948"/>
      <c r="AA941" s="951"/>
      <c r="AB941" s="955"/>
      <c r="AC941" s="996" t="str">
        <f>IFERROR(IF(AND('別紙様式3-2（４・５月）'!O943="",W941&lt;&gt;"",W941&lt;&gt;"―"),X941,X941*VLOOKUP(AG941,'【参考】数式用4'!$DC$3:$DZ$106,MATCH(N941,'【参考】数式用4'!$DC$2:$DZ$2,0))),"")</f>
        <v/>
      </c>
      <c r="AD941" s="998" t="str">
        <f t="shared" si="28"/>
        <v/>
      </c>
      <c r="AE941" s="884" t="str">
        <f t="shared" si="29"/>
        <v/>
      </c>
      <c r="AF941" s="999" t="str">
        <f>IF(O941="","",'別紙様式3-2（４・５月）'!O943&amp;'別紙様式3-2（４・５月）'!P943&amp;'別紙様式3-2（４・５月）'!Q943&amp;"から"&amp;O941)</f>
        <v/>
      </c>
      <c r="AG941" s="999" t="str">
        <f>IF(OR(W941="",W941="―"),"",'別紙様式3-2（４・５月）'!O943&amp;'別紙様式3-2（４・５月）'!P943&amp;'別紙様式3-2（４・５月）'!Q943&amp;"から"&amp;W941)</f>
        <v/>
      </c>
    </row>
    <row r="942" spans="1:33" ht="24.9" customHeight="1">
      <c r="A942" s="894">
        <v>929</v>
      </c>
      <c r="B942" s="742" t="str">
        <f>IF(基本情報入力シート!C981="","",基本情報入力シート!C981)</f>
        <v/>
      </c>
      <c r="C942" s="750"/>
      <c r="D942" s="750"/>
      <c r="E942" s="750"/>
      <c r="F942" s="750"/>
      <c r="G942" s="750"/>
      <c r="H942" s="750"/>
      <c r="I942" s="761"/>
      <c r="J942" s="768" t="str">
        <f>IF(基本情報入力シート!M981="","",基本情報入力シート!M981)</f>
        <v/>
      </c>
      <c r="K942" s="768" t="str">
        <f>IF(基本情報入力シート!R981="","",基本情報入力シート!R981)</f>
        <v/>
      </c>
      <c r="L942" s="768" t="str">
        <f>IF(基本情報入力シート!W981="","",基本情報入力シート!W981)</f>
        <v/>
      </c>
      <c r="M942" s="785" t="str">
        <f>IF(基本情報入力シート!X981="","",基本情報入力シート!X981)</f>
        <v/>
      </c>
      <c r="N942" s="797" t="str">
        <f>IF(基本情報入力シート!Y981="","",基本情報入力シート!Y981)</f>
        <v/>
      </c>
      <c r="O942" s="931"/>
      <c r="P942" s="937"/>
      <c r="Q942" s="941"/>
      <c r="R942" s="948" t="str">
        <f>IFERROR(IF(OR('別紙様式3-2（４・５月）'!R944="",'別紙様式3-2（４・５月）'!Z944="ベア加算"),"",P942*VLOOKUP(N942,'【参考】数式用'!$AD$2:$AH$27,MATCH(O942,'【参考】数式用'!$K$4:$N$4,0)+1,0)),"")</f>
        <v/>
      </c>
      <c r="S942" s="951"/>
      <c r="T942" s="955"/>
      <c r="U942" s="960"/>
      <c r="V942" s="965" t="str">
        <f>IFERROR(IF(AND('別紙様式3-2（４・５月）'!O944="",O942&lt;&gt;""),P942,P942*VLOOKUP(AF942,'【参考】数式用4'!$DC$3:$DZ$106,MATCH(N942,'【参考】数式用4'!$DC$2:$DZ$2,0))),"")</f>
        <v/>
      </c>
      <c r="W942" s="972"/>
      <c r="X942" s="937"/>
      <c r="Y942" s="948" t="str">
        <f>IFERROR(IF(OR('別紙様式3-2（４・５月）'!R944="",'別紙様式3-2（４・５月）'!Z944="ベア加算"),"",X942*VLOOKUP(N942,'【参考】数式用'!$AD$2:$AH$27,MATCH(W942,'【参考】数式用'!$K$4:$N$4,0)+1,0)),"")</f>
        <v/>
      </c>
      <c r="Z942" s="948"/>
      <c r="AA942" s="951"/>
      <c r="AB942" s="955"/>
      <c r="AC942" s="996" t="str">
        <f>IFERROR(IF(AND('別紙様式3-2（４・５月）'!O944="",W942&lt;&gt;"",W942&lt;&gt;"―"),X942,X942*VLOOKUP(AG942,'【参考】数式用4'!$DC$3:$DZ$106,MATCH(N942,'【参考】数式用4'!$DC$2:$DZ$2,0))),"")</f>
        <v/>
      </c>
      <c r="AD942" s="998" t="str">
        <f t="shared" si="28"/>
        <v/>
      </c>
      <c r="AE942" s="884" t="str">
        <f t="shared" si="29"/>
        <v/>
      </c>
      <c r="AF942" s="999" t="str">
        <f>IF(O942="","",'別紙様式3-2（４・５月）'!O944&amp;'別紙様式3-2（４・５月）'!P944&amp;'別紙様式3-2（４・５月）'!Q944&amp;"から"&amp;O942)</f>
        <v/>
      </c>
      <c r="AG942" s="999" t="str">
        <f>IF(OR(W942="",W942="―"),"",'別紙様式3-2（４・５月）'!O944&amp;'別紙様式3-2（４・５月）'!P944&amp;'別紙様式3-2（４・５月）'!Q944&amp;"から"&amp;W942)</f>
        <v/>
      </c>
    </row>
    <row r="943" spans="1:33" ht="24.9" customHeight="1">
      <c r="A943" s="894">
        <v>930</v>
      </c>
      <c r="B943" s="742" t="str">
        <f>IF(基本情報入力シート!C982="","",基本情報入力シート!C982)</f>
        <v/>
      </c>
      <c r="C943" s="750"/>
      <c r="D943" s="750"/>
      <c r="E943" s="750"/>
      <c r="F943" s="750"/>
      <c r="G943" s="750"/>
      <c r="H943" s="750"/>
      <c r="I943" s="761"/>
      <c r="J943" s="768" t="str">
        <f>IF(基本情報入力シート!M982="","",基本情報入力シート!M982)</f>
        <v/>
      </c>
      <c r="K943" s="768" t="str">
        <f>IF(基本情報入力シート!R982="","",基本情報入力シート!R982)</f>
        <v/>
      </c>
      <c r="L943" s="768" t="str">
        <f>IF(基本情報入力シート!W982="","",基本情報入力シート!W982)</f>
        <v/>
      </c>
      <c r="M943" s="785" t="str">
        <f>IF(基本情報入力シート!X982="","",基本情報入力シート!X982)</f>
        <v/>
      </c>
      <c r="N943" s="797" t="str">
        <f>IF(基本情報入力シート!Y982="","",基本情報入力シート!Y982)</f>
        <v/>
      </c>
      <c r="O943" s="931"/>
      <c r="P943" s="937"/>
      <c r="Q943" s="941"/>
      <c r="R943" s="948" t="str">
        <f>IFERROR(IF(OR('別紙様式3-2（４・５月）'!R945="",'別紙様式3-2（４・５月）'!Z945="ベア加算"),"",P943*VLOOKUP(N943,'【参考】数式用'!$AD$2:$AH$27,MATCH(O943,'【参考】数式用'!$K$4:$N$4,0)+1,0)),"")</f>
        <v/>
      </c>
      <c r="S943" s="951"/>
      <c r="T943" s="955"/>
      <c r="U943" s="960"/>
      <c r="V943" s="965" t="str">
        <f>IFERROR(IF(AND('別紙様式3-2（４・５月）'!O945="",O943&lt;&gt;""),P943,P943*VLOOKUP(AF943,'【参考】数式用4'!$DC$3:$DZ$106,MATCH(N943,'【参考】数式用4'!$DC$2:$DZ$2,0))),"")</f>
        <v/>
      </c>
      <c r="W943" s="972"/>
      <c r="X943" s="937"/>
      <c r="Y943" s="948" t="str">
        <f>IFERROR(IF(OR('別紙様式3-2（４・５月）'!R945="",'別紙様式3-2（４・５月）'!Z945="ベア加算"),"",X943*VLOOKUP(N943,'【参考】数式用'!$AD$2:$AH$27,MATCH(W943,'【参考】数式用'!$K$4:$N$4,0)+1,0)),"")</f>
        <v/>
      </c>
      <c r="Z943" s="948"/>
      <c r="AA943" s="951"/>
      <c r="AB943" s="955"/>
      <c r="AC943" s="996" t="str">
        <f>IFERROR(IF(AND('別紙様式3-2（４・５月）'!O945="",W943&lt;&gt;"",W943&lt;&gt;"―"),X943,X943*VLOOKUP(AG943,'【参考】数式用4'!$DC$3:$DZ$106,MATCH(N943,'【参考】数式用4'!$DC$2:$DZ$2,0))),"")</f>
        <v/>
      </c>
      <c r="AD943" s="998" t="str">
        <f t="shared" si="28"/>
        <v/>
      </c>
      <c r="AE943" s="884" t="str">
        <f t="shared" si="29"/>
        <v/>
      </c>
      <c r="AF943" s="999" t="str">
        <f>IF(O943="","",'別紙様式3-2（４・５月）'!O945&amp;'別紙様式3-2（４・５月）'!P945&amp;'別紙様式3-2（４・５月）'!Q945&amp;"から"&amp;O943)</f>
        <v/>
      </c>
      <c r="AG943" s="999" t="str">
        <f>IF(OR(W943="",W943="―"),"",'別紙様式3-2（４・５月）'!O945&amp;'別紙様式3-2（４・５月）'!P945&amp;'別紙様式3-2（４・５月）'!Q945&amp;"から"&amp;W943)</f>
        <v/>
      </c>
    </row>
    <row r="944" spans="1:33" ht="24.9" customHeight="1">
      <c r="A944" s="894">
        <v>931</v>
      </c>
      <c r="B944" s="742" t="str">
        <f>IF(基本情報入力シート!C983="","",基本情報入力シート!C983)</f>
        <v/>
      </c>
      <c r="C944" s="750"/>
      <c r="D944" s="750"/>
      <c r="E944" s="750"/>
      <c r="F944" s="750"/>
      <c r="G944" s="750"/>
      <c r="H944" s="750"/>
      <c r="I944" s="761"/>
      <c r="J944" s="768" t="str">
        <f>IF(基本情報入力シート!M983="","",基本情報入力シート!M983)</f>
        <v/>
      </c>
      <c r="K944" s="768" t="str">
        <f>IF(基本情報入力シート!R983="","",基本情報入力シート!R983)</f>
        <v/>
      </c>
      <c r="L944" s="768" t="str">
        <f>IF(基本情報入力シート!W983="","",基本情報入力シート!W983)</f>
        <v/>
      </c>
      <c r="M944" s="785" t="str">
        <f>IF(基本情報入力シート!X983="","",基本情報入力シート!X983)</f>
        <v/>
      </c>
      <c r="N944" s="797" t="str">
        <f>IF(基本情報入力シート!Y983="","",基本情報入力シート!Y983)</f>
        <v/>
      </c>
      <c r="O944" s="931"/>
      <c r="P944" s="937"/>
      <c r="Q944" s="941"/>
      <c r="R944" s="948" t="str">
        <f>IFERROR(IF(OR('別紙様式3-2（４・５月）'!R946="",'別紙様式3-2（４・５月）'!Z946="ベア加算"),"",P944*VLOOKUP(N944,'【参考】数式用'!$AD$2:$AH$27,MATCH(O944,'【参考】数式用'!$K$4:$N$4,0)+1,0)),"")</f>
        <v/>
      </c>
      <c r="S944" s="951"/>
      <c r="T944" s="955"/>
      <c r="U944" s="960"/>
      <c r="V944" s="965" t="str">
        <f>IFERROR(IF(AND('別紙様式3-2（４・５月）'!O946="",O944&lt;&gt;""),P944,P944*VLOOKUP(AF944,'【参考】数式用4'!$DC$3:$DZ$106,MATCH(N944,'【参考】数式用4'!$DC$2:$DZ$2,0))),"")</f>
        <v/>
      </c>
      <c r="W944" s="972"/>
      <c r="X944" s="937"/>
      <c r="Y944" s="948" t="str">
        <f>IFERROR(IF(OR('別紙様式3-2（４・５月）'!R946="",'別紙様式3-2（４・５月）'!Z946="ベア加算"),"",X944*VLOOKUP(N944,'【参考】数式用'!$AD$2:$AH$27,MATCH(W944,'【参考】数式用'!$K$4:$N$4,0)+1,0)),"")</f>
        <v/>
      </c>
      <c r="Z944" s="948"/>
      <c r="AA944" s="951"/>
      <c r="AB944" s="955"/>
      <c r="AC944" s="996" t="str">
        <f>IFERROR(IF(AND('別紙様式3-2（４・５月）'!O946="",W944&lt;&gt;"",W944&lt;&gt;"―"),X944,X944*VLOOKUP(AG944,'【参考】数式用4'!$DC$3:$DZ$106,MATCH(N944,'【参考】数式用4'!$DC$2:$DZ$2,0))),"")</f>
        <v/>
      </c>
      <c r="AD944" s="998" t="str">
        <f t="shared" si="28"/>
        <v/>
      </c>
      <c r="AE944" s="884" t="str">
        <f t="shared" si="29"/>
        <v/>
      </c>
      <c r="AF944" s="999" t="str">
        <f>IF(O944="","",'別紙様式3-2（４・５月）'!O946&amp;'別紙様式3-2（４・５月）'!P946&amp;'別紙様式3-2（４・５月）'!Q946&amp;"から"&amp;O944)</f>
        <v/>
      </c>
      <c r="AG944" s="999" t="str">
        <f>IF(OR(W944="",W944="―"),"",'別紙様式3-2（４・５月）'!O946&amp;'別紙様式3-2（４・５月）'!P946&amp;'別紙様式3-2（４・５月）'!Q946&amp;"から"&amp;W944)</f>
        <v/>
      </c>
    </row>
    <row r="945" spans="1:33" ht="24.9" customHeight="1">
      <c r="A945" s="894">
        <v>932</v>
      </c>
      <c r="B945" s="742" t="str">
        <f>IF(基本情報入力シート!C984="","",基本情報入力シート!C984)</f>
        <v/>
      </c>
      <c r="C945" s="750"/>
      <c r="D945" s="750"/>
      <c r="E945" s="750"/>
      <c r="F945" s="750"/>
      <c r="G945" s="750"/>
      <c r="H945" s="750"/>
      <c r="I945" s="761"/>
      <c r="J945" s="768" t="str">
        <f>IF(基本情報入力シート!M984="","",基本情報入力シート!M984)</f>
        <v/>
      </c>
      <c r="K945" s="768" t="str">
        <f>IF(基本情報入力シート!R984="","",基本情報入力シート!R984)</f>
        <v/>
      </c>
      <c r="L945" s="768" t="str">
        <f>IF(基本情報入力シート!W984="","",基本情報入力シート!W984)</f>
        <v/>
      </c>
      <c r="M945" s="785" t="str">
        <f>IF(基本情報入力シート!X984="","",基本情報入力シート!X984)</f>
        <v/>
      </c>
      <c r="N945" s="797" t="str">
        <f>IF(基本情報入力シート!Y984="","",基本情報入力シート!Y984)</f>
        <v/>
      </c>
      <c r="O945" s="931"/>
      <c r="P945" s="937"/>
      <c r="Q945" s="941"/>
      <c r="R945" s="948" t="str">
        <f>IFERROR(IF(OR('別紙様式3-2（４・５月）'!R947="",'別紙様式3-2（４・５月）'!Z947="ベア加算"),"",P945*VLOOKUP(N945,'【参考】数式用'!$AD$2:$AH$27,MATCH(O945,'【参考】数式用'!$K$4:$N$4,0)+1,0)),"")</f>
        <v/>
      </c>
      <c r="S945" s="951"/>
      <c r="T945" s="955"/>
      <c r="U945" s="960"/>
      <c r="V945" s="965" t="str">
        <f>IFERROR(IF(AND('別紙様式3-2（４・５月）'!O947="",O945&lt;&gt;""),P945,P945*VLOOKUP(AF945,'【参考】数式用4'!$DC$3:$DZ$106,MATCH(N945,'【参考】数式用4'!$DC$2:$DZ$2,0))),"")</f>
        <v/>
      </c>
      <c r="W945" s="972"/>
      <c r="X945" s="937"/>
      <c r="Y945" s="948" t="str">
        <f>IFERROR(IF(OR('別紙様式3-2（４・５月）'!R947="",'別紙様式3-2（４・５月）'!Z947="ベア加算"),"",X945*VLOOKUP(N945,'【参考】数式用'!$AD$2:$AH$27,MATCH(W945,'【参考】数式用'!$K$4:$N$4,0)+1,0)),"")</f>
        <v/>
      </c>
      <c r="Z945" s="948"/>
      <c r="AA945" s="951"/>
      <c r="AB945" s="955"/>
      <c r="AC945" s="996" t="str">
        <f>IFERROR(IF(AND('別紙様式3-2（４・５月）'!O947="",W945&lt;&gt;"",W945&lt;&gt;"―"),X945,X945*VLOOKUP(AG945,'【参考】数式用4'!$DC$3:$DZ$106,MATCH(N945,'【参考】数式用4'!$DC$2:$DZ$2,0))),"")</f>
        <v/>
      </c>
      <c r="AD945" s="998" t="str">
        <f t="shared" si="28"/>
        <v/>
      </c>
      <c r="AE945" s="884" t="str">
        <f t="shared" si="29"/>
        <v/>
      </c>
      <c r="AF945" s="999" t="str">
        <f>IF(O945="","",'別紙様式3-2（４・５月）'!O947&amp;'別紙様式3-2（４・５月）'!P947&amp;'別紙様式3-2（４・５月）'!Q947&amp;"から"&amp;O945)</f>
        <v/>
      </c>
      <c r="AG945" s="999" t="str">
        <f>IF(OR(W945="",W945="―"),"",'別紙様式3-2（４・５月）'!O947&amp;'別紙様式3-2（４・５月）'!P947&amp;'別紙様式3-2（４・５月）'!Q947&amp;"から"&amp;W945)</f>
        <v/>
      </c>
    </row>
    <row r="946" spans="1:33" ht="24.9" customHeight="1">
      <c r="A946" s="894">
        <v>933</v>
      </c>
      <c r="B946" s="742" t="str">
        <f>IF(基本情報入力シート!C985="","",基本情報入力シート!C985)</f>
        <v/>
      </c>
      <c r="C946" s="750"/>
      <c r="D946" s="750"/>
      <c r="E946" s="750"/>
      <c r="F946" s="750"/>
      <c r="G946" s="750"/>
      <c r="H946" s="750"/>
      <c r="I946" s="761"/>
      <c r="J946" s="768" t="str">
        <f>IF(基本情報入力シート!M985="","",基本情報入力シート!M985)</f>
        <v/>
      </c>
      <c r="K946" s="768" t="str">
        <f>IF(基本情報入力シート!R985="","",基本情報入力シート!R985)</f>
        <v/>
      </c>
      <c r="L946" s="768" t="str">
        <f>IF(基本情報入力シート!W985="","",基本情報入力シート!W985)</f>
        <v/>
      </c>
      <c r="M946" s="785" t="str">
        <f>IF(基本情報入力シート!X985="","",基本情報入力シート!X985)</f>
        <v/>
      </c>
      <c r="N946" s="797" t="str">
        <f>IF(基本情報入力シート!Y985="","",基本情報入力シート!Y985)</f>
        <v/>
      </c>
      <c r="O946" s="931"/>
      <c r="P946" s="937"/>
      <c r="Q946" s="941"/>
      <c r="R946" s="948" t="str">
        <f>IFERROR(IF(OR('別紙様式3-2（４・５月）'!R948="",'別紙様式3-2（４・５月）'!Z948="ベア加算"),"",P946*VLOOKUP(N946,'【参考】数式用'!$AD$2:$AH$27,MATCH(O946,'【参考】数式用'!$K$4:$N$4,0)+1,0)),"")</f>
        <v/>
      </c>
      <c r="S946" s="951"/>
      <c r="T946" s="955"/>
      <c r="U946" s="960"/>
      <c r="V946" s="965" t="str">
        <f>IFERROR(IF(AND('別紙様式3-2（４・５月）'!O948="",O946&lt;&gt;""),P946,P946*VLOOKUP(AF946,'【参考】数式用4'!$DC$3:$DZ$106,MATCH(N946,'【参考】数式用4'!$DC$2:$DZ$2,0))),"")</f>
        <v/>
      </c>
      <c r="W946" s="972"/>
      <c r="X946" s="937"/>
      <c r="Y946" s="948" t="str">
        <f>IFERROR(IF(OR('別紙様式3-2（４・５月）'!R948="",'別紙様式3-2（４・５月）'!Z948="ベア加算"),"",X946*VLOOKUP(N946,'【参考】数式用'!$AD$2:$AH$27,MATCH(W946,'【参考】数式用'!$K$4:$N$4,0)+1,0)),"")</f>
        <v/>
      </c>
      <c r="Z946" s="948"/>
      <c r="AA946" s="951"/>
      <c r="AB946" s="955"/>
      <c r="AC946" s="996" t="str">
        <f>IFERROR(IF(AND('別紙様式3-2（４・５月）'!O948="",W946&lt;&gt;"",W946&lt;&gt;"―"),X946,X946*VLOOKUP(AG946,'【参考】数式用4'!$DC$3:$DZ$106,MATCH(N946,'【参考】数式用4'!$DC$2:$DZ$2,0))),"")</f>
        <v/>
      </c>
      <c r="AD946" s="998" t="str">
        <f t="shared" si="28"/>
        <v/>
      </c>
      <c r="AE946" s="884" t="str">
        <f t="shared" si="29"/>
        <v/>
      </c>
      <c r="AF946" s="999" t="str">
        <f>IF(O946="","",'別紙様式3-2（４・５月）'!O948&amp;'別紙様式3-2（４・５月）'!P948&amp;'別紙様式3-2（４・５月）'!Q948&amp;"から"&amp;O946)</f>
        <v/>
      </c>
      <c r="AG946" s="999" t="str">
        <f>IF(OR(W946="",W946="―"),"",'別紙様式3-2（４・５月）'!O948&amp;'別紙様式3-2（４・５月）'!P948&amp;'別紙様式3-2（４・５月）'!Q948&amp;"から"&amp;W946)</f>
        <v/>
      </c>
    </row>
    <row r="947" spans="1:33" ht="24.9" customHeight="1">
      <c r="A947" s="894">
        <v>934</v>
      </c>
      <c r="B947" s="742" t="str">
        <f>IF(基本情報入力シート!C986="","",基本情報入力シート!C986)</f>
        <v/>
      </c>
      <c r="C947" s="750"/>
      <c r="D947" s="750"/>
      <c r="E947" s="750"/>
      <c r="F947" s="750"/>
      <c r="G947" s="750"/>
      <c r="H947" s="750"/>
      <c r="I947" s="761"/>
      <c r="J947" s="768" t="str">
        <f>IF(基本情報入力シート!M986="","",基本情報入力シート!M986)</f>
        <v/>
      </c>
      <c r="K947" s="768" t="str">
        <f>IF(基本情報入力シート!R986="","",基本情報入力シート!R986)</f>
        <v/>
      </c>
      <c r="L947" s="768" t="str">
        <f>IF(基本情報入力シート!W986="","",基本情報入力シート!W986)</f>
        <v/>
      </c>
      <c r="M947" s="785" t="str">
        <f>IF(基本情報入力シート!X986="","",基本情報入力シート!X986)</f>
        <v/>
      </c>
      <c r="N947" s="797" t="str">
        <f>IF(基本情報入力シート!Y986="","",基本情報入力シート!Y986)</f>
        <v/>
      </c>
      <c r="O947" s="931"/>
      <c r="P947" s="937"/>
      <c r="Q947" s="941"/>
      <c r="R947" s="948" t="str">
        <f>IFERROR(IF(OR('別紙様式3-2（４・５月）'!R949="",'別紙様式3-2（４・５月）'!Z949="ベア加算"),"",P947*VLOOKUP(N947,'【参考】数式用'!$AD$2:$AH$27,MATCH(O947,'【参考】数式用'!$K$4:$N$4,0)+1,0)),"")</f>
        <v/>
      </c>
      <c r="S947" s="951"/>
      <c r="T947" s="955"/>
      <c r="U947" s="960"/>
      <c r="V947" s="965" t="str">
        <f>IFERROR(IF(AND('別紙様式3-2（４・５月）'!O949="",O947&lt;&gt;""),P947,P947*VLOOKUP(AF947,'【参考】数式用4'!$DC$3:$DZ$106,MATCH(N947,'【参考】数式用4'!$DC$2:$DZ$2,0))),"")</f>
        <v/>
      </c>
      <c r="W947" s="972"/>
      <c r="X947" s="937"/>
      <c r="Y947" s="948" t="str">
        <f>IFERROR(IF(OR('別紙様式3-2（４・５月）'!R949="",'別紙様式3-2（４・５月）'!Z949="ベア加算"),"",X947*VLOOKUP(N947,'【参考】数式用'!$AD$2:$AH$27,MATCH(W947,'【参考】数式用'!$K$4:$N$4,0)+1,0)),"")</f>
        <v/>
      </c>
      <c r="Z947" s="948"/>
      <c r="AA947" s="951"/>
      <c r="AB947" s="955"/>
      <c r="AC947" s="996" t="str">
        <f>IFERROR(IF(AND('別紙様式3-2（４・５月）'!O949="",W947&lt;&gt;"",W947&lt;&gt;"―"),X947,X947*VLOOKUP(AG947,'【参考】数式用4'!$DC$3:$DZ$106,MATCH(N947,'【参考】数式用4'!$DC$2:$DZ$2,0))),"")</f>
        <v/>
      </c>
      <c r="AD947" s="998" t="str">
        <f t="shared" si="28"/>
        <v/>
      </c>
      <c r="AE947" s="884" t="str">
        <f t="shared" si="29"/>
        <v/>
      </c>
      <c r="AF947" s="999" t="str">
        <f>IF(O947="","",'別紙様式3-2（４・５月）'!O949&amp;'別紙様式3-2（４・５月）'!P949&amp;'別紙様式3-2（４・５月）'!Q949&amp;"から"&amp;O947)</f>
        <v/>
      </c>
      <c r="AG947" s="999" t="str">
        <f>IF(OR(W947="",W947="―"),"",'別紙様式3-2（４・５月）'!O949&amp;'別紙様式3-2（４・５月）'!P949&amp;'別紙様式3-2（４・５月）'!Q949&amp;"から"&amp;W947)</f>
        <v/>
      </c>
    </row>
    <row r="948" spans="1:33" ht="24.9" customHeight="1">
      <c r="A948" s="894">
        <v>935</v>
      </c>
      <c r="B948" s="742" t="str">
        <f>IF(基本情報入力シート!C987="","",基本情報入力シート!C987)</f>
        <v/>
      </c>
      <c r="C948" s="750"/>
      <c r="D948" s="750"/>
      <c r="E948" s="750"/>
      <c r="F948" s="750"/>
      <c r="G948" s="750"/>
      <c r="H948" s="750"/>
      <c r="I948" s="761"/>
      <c r="J948" s="768" t="str">
        <f>IF(基本情報入力シート!M987="","",基本情報入力シート!M987)</f>
        <v/>
      </c>
      <c r="K948" s="768" t="str">
        <f>IF(基本情報入力シート!R987="","",基本情報入力シート!R987)</f>
        <v/>
      </c>
      <c r="L948" s="768" t="str">
        <f>IF(基本情報入力シート!W987="","",基本情報入力シート!W987)</f>
        <v/>
      </c>
      <c r="M948" s="785" t="str">
        <f>IF(基本情報入力シート!X987="","",基本情報入力シート!X987)</f>
        <v/>
      </c>
      <c r="N948" s="797" t="str">
        <f>IF(基本情報入力シート!Y987="","",基本情報入力シート!Y987)</f>
        <v/>
      </c>
      <c r="O948" s="931"/>
      <c r="P948" s="937"/>
      <c r="Q948" s="941"/>
      <c r="R948" s="948" t="str">
        <f>IFERROR(IF(OR('別紙様式3-2（４・５月）'!R950="",'別紙様式3-2（４・５月）'!Z950="ベア加算"),"",P948*VLOOKUP(N948,'【参考】数式用'!$AD$2:$AH$27,MATCH(O948,'【参考】数式用'!$K$4:$N$4,0)+1,0)),"")</f>
        <v/>
      </c>
      <c r="S948" s="951"/>
      <c r="T948" s="955"/>
      <c r="U948" s="960"/>
      <c r="V948" s="965" t="str">
        <f>IFERROR(IF(AND('別紙様式3-2（４・５月）'!O950="",O948&lt;&gt;""),P948,P948*VLOOKUP(AF948,'【参考】数式用4'!$DC$3:$DZ$106,MATCH(N948,'【参考】数式用4'!$DC$2:$DZ$2,0))),"")</f>
        <v/>
      </c>
      <c r="W948" s="972"/>
      <c r="X948" s="937"/>
      <c r="Y948" s="948" t="str">
        <f>IFERROR(IF(OR('別紙様式3-2（４・５月）'!R950="",'別紙様式3-2（４・５月）'!Z950="ベア加算"),"",X948*VLOOKUP(N948,'【参考】数式用'!$AD$2:$AH$27,MATCH(W948,'【参考】数式用'!$K$4:$N$4,0)+1,0)),"")</f>
        <v/>
      </c>
      <c r="Z948" s="948"/>
      <c r="AA948" s="951"/>
      <c r="AB948" s="955"/>
      <c r="AC948" s="996" t="str">
        <f>IFERROR(IF(AND('別紙様式3-2（４・５月）'!O950="",W948&lt;&gt;"",W948&lt;&gt;"―"),X948,X948*VLOOKUP(AG948,'【参考】数式用4'!$DC$3:$DZ$106,MATCH(N948,'【参考】数式用4'!$DC$2:$DZ$2,0))),"")</f>
        <v/>
      </c>
      <c r="AD948" s="998" t="str">
        <f t="shared" si="28"/>
        <v/>
      </c>
      <c r="AE948" s="884" t="str">
        <f t="shared" si="29"/>
        <v/>
      </c>
      <c r="AF948" s="999" t="str">
        <f>IF(O948="","",'別紙様式3-2（４・５月）'!O950&amp;'別紙様式3-2（４・５月）'!P950&amp;'別紙様式3-2（４・５月）'!Q950&amp;"から"&amp;O948)</f>
        <v/>
      </c>
      <c r="AG948" s="999" t="str">
        <f>IF(OR(W948="",W948="―"),"",'別紙様式3-2（４・５月）'!O950&amp;'別紙様式3-2（４・５月）'!P950&amp;'別紙様式3-2（４・５月）'!Q950&amp;"から"&amp;W948)</f>
        <v/>
      </c>
    </row>
    <row r="949" spans="1:33" ht="24.9" customHeight="1">
      <c r="A949" s="894">
        <v>936</v>
      </c>
      <c r="B949" s="742" t="str">
        <f>IF(基本情報入力シート!C988="","",基本情報入力シート!C988)</f>
        <v/>
      </c>
      <c r="C949" s="750"/>
      <c r="D949" s="750"/>
      <c r="E949" s="750"/>
      <c r="F949" s="750"/>
      <c r="G949" s="750"/>
      <c r="H949" s="750"/>
      <c r="I949" s="761"/>
      <c r="J949" s="768" t="str">
        <f>IF(基本情報入力シート!M988="","",基本情報入力シート!M988)</f>
        <v/>
      </c>
      <c r="K949" s="768" t="str">
        <f>IF(基本情報入力シート!R988="","",基本情報入力シート!R988)</f>
        <v/>
      </c>
      <c r="L949" s="768" t="str">
        <f>IF(基本情報入力シート!W988="","",基本情報入力シート!W988)</f>
        <v/>
      </c>
      <c r="M949" s="785" t="str">
        <f>IF(基本情報入力シート!X988="","",基本情報入力シート!X988)</f>
        <v/>
      </c>
      <c r="N949" s="797" t="str">
        <f>IF(基本情報入力シート!Y988="","",基本情報入力シート!Y988)</f>
        <v/>
      </c>
      <c r="O949" s="931"/>
      <c r="P949" s="937"/>
      <c r="Q949" s="941"/>
      <c r="R949" s="948" t="str">
        <f>IFERROR(IF(OR('別紙様式3-2（４・５月）'!R951="",'別紙様式3-2（４・５月）'!Z951="ベア加算"),"",P949*VLOOKUP(N949,'【参考】数式用'!$AD$2:$AH$27,MATCH(O949,'【参考】数式用'!$K$4:$N$4,0)+1,0)),"")</f>
        <v/>
      </c>
      <c r="S949" s="951"/>
      <c r="T949" s="955"/>
      <c r="U949" s="960"/>
      <c r="V949" s="965" t="str">
        <f>IFERROR(IF(AND('別紙様式3-2（４・５月）'!O951="",O949&lt;&gt;""),P949,P949*VLOOKUP(AF949,'【参考】数式用4'!$DC$3:$DZ$106,MATCH(N949,'【参考】数式用4'!$DC$2:$DZ$2,0))),"")</f>
        <v/>
      </c>
      <c r="W949" s="972"/>
      <c r="X949" s="937"/>
      <c r="Y949" s="948" t="str">
        <f>IFERROR(IF(OR('別紙様式3-2（４・５月）'!R951="",'別紙様式3-2（４・５月）'!Z951="ベア加算"),"",X949*VLOOKUP(N949,'【参考】数式用'!$AD$2:$AH$27,MATCH(W949,'【参考】数式用'!$K$4:$N$4,0)+1,0)),"")</f>
        <v/>
      </c>
      <c r="Z949" s="948"/>
      <c r="AA949" s="951"/>
      <c r="AB949" s="955"/>
      <c r="AC949" s="996" t="str">
        <f>IFERROR(IF(AND('別紙様式3-2（４・５月）'!O951="",W949&lt;&gt;"",W949&lt;&gt;"―"),X949,X949*VLOOKUP(AG949,'【参考】数式用4'!$DC$3:$DZ$106,MATCH(N949,'【参考】数式用4'!$DC$2:$DZ$2,0))),"")</f>
        <v/>
      </c>
      <c r="AD949" s="998" t="str">
        <f t="shared" si="28"/>
        <v/>
      </c>
      <c r="AE949" s="884" t="str">
        <f t="shared" si="29"/>
        <v/>
      </c>
      <c r="AF949" s="999" t="str">
        <f>IF(O949="","",'別紙様式3-2（４・５月）'!O951&amp;'別紙様式3-2（４・５月）'!P951&amp;'別紙様式3-2（４・５月）'!Q951&amp;"から"&amp;O949)</f>
        <v/>
      </c>
      <c r="AG949" s="999" t="str">
        <f>IF(OR(W949="",W949="―"),"",'別紙様式3-2（４・５月）'!O951&amp;'別紙様式3-2（４・５月）'!P951&amp;'別紙様式3-2（４・５月）'!Q951&amp;"から"&amp;W949)</f>
        <v/>
      </c>
    </row>
    <row r="950" spans="1:33" ht="24.9" customHeight="1">
      <c r="A950" s="894">
        <v>937</v>
      </c>
      <c r="B950" s="742" t="str">
        <f>IF(基本情報入力シート!C989="","",基本情報入力シート!C989)</f>
        <v/>
      </c>
      <c r="C950" s="750"/>
      <c r="D950" s="750"/>
      <c r="E950" s="750"/>
      <c r="F950" s="750"/>
      <c r="G950" s="750"/>
      <c r="H950" s="750"/>
      <c r="I950" s="761"/>
      <c r="J950" s="768" t="str">
        <f>IF(基本情報入力シート!M989="","",基本情報入力シート!M989)</f>
        <v/>
      </c>
      <c r="K950" s="768" t="str">
        <f>IF(基本情報入力シート!R989="","",基本情報入力シート!R989)</f>
        <v/>
      </c>
      <c r="L950" s="768" t="str">
        <f>IF(基本情報入力シート!W989="","",基本情報入力シート!W989)</f>
        <v/>
      </c>
      <c r="M950" s="785" t="str">
        <f>IF(基本情報入力シート!X989="","",基本情報入力シート!X989)</f>
        <v/>
      </c>
      <c r="N950" s="797" t="str">
        <f>IF(基本情報入力シート!Y989="","",基本情報入力シート!Y989)</f>
        <v/>
      </c>
      <c r="O950" s="931"/>
      <c r="P950" s="937"/>
      <c r="Q950" s="941"/>
      <c r="R950" s="948" t="str">
        <f>IFERROR(IF(OR('別紙様式3-2（４・５月）'!R952="",'別紙様式3-2（４・５月）'!Z952="ベア加算"),"",P950*VLOOKUP(N950,'【参考】数式用'!$AD$2:$AH$27,MATCH(O950,'【参考】数式用'!$K$4:$N$4,0)+1,0)),"")</f>
        <v/>
      </c>
      <c r="S950" s="951"/>
      <c r="T950" s="955"/>
      <c r="U950" s="960"/>
      <c r="V950" s="965" t="str">
        <f>IFERROR(IF(AND('別紙様式3-2（４・５月）'!O952="",O950&lt;&gt;""),P950,P950*VLOOKUP(AF950,'【参考】数式用4'!$DC$3:$DZ$106,MATCH(N950,'【参考】数式用4'!$DC$2:$DZ$2,0))),"")</f>
        <v/>
      </c>
      <c r="W950" s="972"/>
      <c r="X950" s="937"/>
      <c r="Y950" s="948" t="str">
        <f>IFERROR(IF(OR('別紙様式3-2（４・５月）'!R952="",'別紙様式3-2（４・５月）'!Z952="ベア加算"),"",X950*VLOOKUP(N950,'【参考】数式用'!$AD$2:$AH$27,MATCH(W950,'【参考】数式用'!$K$4:$N$4,0)+1,0)),"")</f>
        <v/>
      </c>
      <c r="Z950" s="948"/>
      <c r="AA950" s="951"/>
      <c r="AB950" s="955"/>
      <c r="AC950" s="996" t="str">
        <f>IFERROR(IF(AND('別紙様式3-2（４・５月）'!O952="",W950&lt;&gt;"",W950&lt;&gt;"―"),X950,X950*VLOOKUP(AG950,'【参考】数式用4'!$DC$3:$DZ$106,MATCH(N950,'【参考】数式用4'!$DC$2:$DZ$2,0))),"")</f>
        <v/>
      </c>
      <c r="AD950" s="998" t="str">
        <f t="shared" si="28"/>
        <v/>
      </c>
      <c r="AE950" s="884" t="str">
        <f t="shared" si="29"/>
        <v/>
      </c>
      <c r="AF950" s="999" t="str">
        <f>IF(O950="","",'別紙様式3-2（４・５月）'!O952&amp;'別紙様式3-2（４・５月）'!P952&amp;'別紙様式3-2（４・５月）'!Q952&amp;"から"&amp;O950)</f>
        <v/>
      </c>
      <c r="AG950" s="999" t="str">
        <f>IF(OR(W950="",W950="―"),"",'別紙様式3-2（４・５月）'!O952&amp;'別紙様式3-2（４・５月）'!P952&amp;'別紙様式3-2（４・５月）'!Q952&amp;"から"&amp;W950)</f>
        <v/>
      </c>
    </row>
    <row r="951" spans="1:33" ht="24.9" customHeight="1">
      <c r="A951" s="894">
        <v>938</v>
      </c>
      <c r="B951" s="742" t="str">
        <f>IF(基本情報入力シート!C990="","",基本情報入力シート!C990)</f>
        <v/>
      </c>
      <c r="C951" s="750"/>
      <c r="D951" s="750"/>
      <c r="E951" s="750"/>
      <c r="F951" s="750"/>
      <c r="G951" s="750"/>
      <c r="H951" s="750"/>
      <c r="I951" s="761"/>
      <c r="J951" s="768" t="str">
        <f>IF(基本情報入力シート!M990="","",基本情報入力シート!M990)</f>
        <v/>
      </c>
      <c r="K951" s="768" t="str">
        <f>IF(基本情報入力シート!R990="","",基本情報入力シート!R990)</f>
        <v/>
      </c>
      <c r="L951" s="768" t="str">
        <f>IF(基本情報入力シート!W990="","",基本情報入力シート!W990)</f>
        <v/>
      </c>
      <c r="M951" s="785" t="str">
        <f>IF(基本情報入力シート!X990="","",基本情報入力シート!X990)</f>
        <v/>
      </c>
      <c r="N951" s="797" t="str">
        <f>IF(基本情報入力シート!Y990="","",基本情報入力シート!Y990)</f>
        <v/>
      </c>
      <c r="O951" s="931"/>
      <c r="P951" s="937"/>
      <c r="Q951" s="941"/>
      <c r="R951" s="948" t="str">
        <f>IFERROR(IF(OR('別紙様式3-2（４・５月）'!R953="",'別紙様式3-2（４・５月）'!Z953="ベア加算"),"",P951*VLOOKUP(N951,'【参考】数式用'!$AD$2:$AH$27,MATCH(O951,'【参考】数式用'!$K$4:$N$4,0)+1,0)),"")</f>
        <v/>
      </c>
      <c r="S951" s="951"/>
      <c r="T951" s="955"/>
      <c r="U951" s="960"/>
      <c r="V951" s="965" t="str">
        <f>IFERROR(IF(AND('別紙様式3-2（４・５月）'!O953="",O951&lt;&gt;""),P951,P951*VLOOKUP(AF951,'【参考】数式用4'!$DC$3:$DZ$106,MATCH(N951,'【参考】数式用4'!$DC$2:$DZ$2,0))),"")</f>
        <v/>
      </c>
      <c r="W951" s="972"/>
      <c r="X951" s="937"/>
      <c r="Y951" s="948" t="str">
        <f>IFERROR(IF(OR('別紙様式3-2（４・５月）'!R953="",'別紙様式3-2（４・５月）'!Z953="ベア加算"),"",X951*VLOOKUP(N951,'【参考】数式用'!$AD$2:$AH$27,MATCH(W951,'【参考】数式用'!$K$4:$N$4,0)+1,0)),"")</f>
        <v/>
      </c>
      <c r="Z951" s="948"/>
      <c r="AA951" s="951"/>
      <c r="AB951" s="955"/>
      <c r="AC951" s="996" t="str">
        <f>IFERROR(IF(AND('別紙様式3-2（４・５月）'!O953="",W951&lt;&gt;"",W951&lt;&gt;"―"),X951,X951*VLOOKUP(AG951,'【参考】数式用4'!$DC$3:$DZ$106,MATCH(N951,'【参考】数式用4'!$DC$2:$DZ$2,0))),"")</f>
        <v/>
      </c>
      <c r="AD951" s="998" t="str">
        <f t="shared" si="28"/>
        <v/>
      </c>
      <c r="AE951" s="884" t="str">
        <f t="shared" si="29"/>
        <v/>
      </c>
      <c r="AF951" s="999" t="str">
        <f>IF(O951="","",'別紙様式3-2（４・５月）'!O953&amp;'別紙様式3-2（４・５月）'!P953&amp;'別紙様式3-2（４・５月）'!Q953&amp;"から"&amp;O951)</f>
        <v/>
      </c>
      <c r="AG951" s="999" t="str">
        <f>IF(OR(W951="",W951="―"),"",'別紙様式3-2（４・５月）'!O953&amp;'別紙様式3-2（４・５月）'!P953&amp;'別紙様式3-2（４・５月）'!Q953&amp;"から"&amp;W951)</f>
        <v/>
      </c>
    </row>
    <row r="952" spans="1:33" ht="24.9" customHeight="1">
      <c r="A952" s="894">
        <v>939</v>
      </c>
      <c r="B952" s="742" t="str">
        <f>IF(基本情報入力シート!C991="","",基本情報入力シート!C991)</f>
        <v/>
      </c>
      <c r="C952" s="750"/>
      <c r="D952" s="750"/>
      <c r="E952" s="750"/>
      <c r="F952" s="750"/>
      <c r="G952" s="750"/>
      <c r="H952" s="750"/>
      <c r="I952" s="761"/>
      <c r="J952" s="768" t="str">
        <f>IF(基本情報入力シート!M991="","",基本情報入力シート!M991)</f>
        <v/>
      </c>
      <c r="K952" s="768" t="str">
        <f>IF(基本情報入力シート!R991="","",基本情報入力シート!R991)</f>
        <v/>
      </c>
      <c r="L952" s="768" t="str">
        <f>IF(基本情報入力シート!W991="","",基本情報入力シート!W991)</f>
        <v/>
      </c>
      <c r="M952" s="785" t="str">
        <f>IF(基本情報入力シート!X991="","",基本情報入力シート!X991)</f>
        <v/>
      </c>
      <c r="N952" s="797" t="str">
        <f>IF(基本情報入力シート!Y991="","",基本情報入力シート!Y991)</f>
        <v/>
      </c>
      <c r="O952" s="931"/>
      <c r="P952" s="937"/>
      <c r="Q952" s="941"/>
      <c r="R952" s="948" t="str">
        <f>IFERROR(IF(OR('別紙様式3-2（４・５月）'!R954="",'別紙様式3-2（４・５月）'!Z954="ベア加算"),"",P952*VLOOKUP(N952,'【参考】数式用'!$AD$2:$AH$27,MATCH(O952,'【参考】数式用'!$K$4:$N$4,0)+1,0)),"")</f>
        <v/>
      </c>
      <c r="S952" s="951"/>
      <c r="T952" s="955"/>
      <c r="U952" s="960"/>
      <c r="V952" s="965" t="str">
        <f>IFERROR(IF(AND('別紙様式3-2（４・５月）'!O954="",O952&lt;&gt;""),P952,P952*VLOOKUP(AF952,'【参考】数式用4'!$DC$3:$DZ$106,MATCH(N952,'【参考】数式用4'!$DC$2:$DZ$2,0))),"")</f>
        <v/>
      </c>
      <c r="W952" s="972"/>
      <c r="X952" s="937"/>
      <c r="Y952" s="948" t="str">
        <f>IFERROR(IF(OR('別紙様式3-2（４・５月）'!R954="",'別紙様式3-2（４・５月）'!Z954="ベア加算"),"",X952*VLOOKUP(N952,'【参考】数式用'!$AD$2:$AH$27,MATCH(W952,'【参考】数式用'!$K$4:$N$4,0)+1,0)),"")</f>
        <v/>
      </c>
      <c r="Z952" s="948"/>
      <c r="AA952" s="951"/>
      <c r="AB952" s="955"/>
      <c r="AC952" s="996" t="str">
        <f>IFERROR(IF(AND('別紙様式3-2（４・５月）'!O954="",W952&lt;&gt;"",W952&lt;&gt;"―"),X952,X952*VLOOKUP(AG952,'【参考】数式用4'!$DC$3:$DZ$106,MATCH(N952,'【参考】数式用4'!$DC$2:$DZ$2,0))),"")</f>
        <v/>
      </c>
      <c r="AD952" s="998" t="str">
        <f t="shared" si="28"/>
        <v/>
      </c>
      <c r="AE952" s="884" t="str">
        <f t="shared" si="29"/>
        <v/>
      </c>
      <c r="AF952" s="999" t="str">
        <f>IF(O952="","",'別紙様式3-2（４・５月）'!O954&amp;'別紙様式3-2（４・５月）'!P954&amp;'別紙様式3-2（４・５月）'!Q954&amp;"から"&amp;O952)</f>
        <v/>
      </c>
      <c r="AG952" s="999" t="str">
        <f>IF(OR(W952="",W952="―"),"",'別紙様式3-2（４・５月）'!O954&amp;'別紙様式3-2（４・５月）'!P954&amp;'別紙様式3-2（４・５月）'!Q954&amp;"から"&amp;W952)</f>
        <v/>
      </c>
    </row>
    <row r="953" spans="1:33" ht="24.9" customHeight="1">
      <c r="A953" s="894">
        <v>940</v>
      </c>
      <c r="B953" s="742" t="str">
        <f>IF(基本情報入力シート!C992="","",基本情報入力シート!C992)</f>
        <v/>
      </c>
      <c r="C953" s="750"/>
      <c r="D953" s="750"/>
      <c r="E953" s="750"/>
      <c r="F953" s="750"/>
      <c r="G953" s="750"/>
      <c r="H953" s="750"/>
      <c r="I953" s="761"/>
      <c r="J953" s="768" t="str">
        <f>IF(基本情報入力シート!M992="","",基本情報入力シート!M992)</f>
        <v/>
      </c>
      <c r="K953" s="768" t="str">
        <f>IF(基本情報入力シート!R992="","",基本情報入力シート!R992)</f>
        <v/>
      </c>
      <c r="L953" s="768" t="str">
        <f>IF(基本情報入力シート!W992="","",基本情報入力シート!W992)</f>
        <v/>
      </c>
      <c r="M953" s="785" t="str">
        <f>IF(基本情報入力シート!X992="","",基本情報入力シート!X992)</f>
        <v/>
      </c>
      <c r="N953" s="797" t="str">
        <f>IF(基本情報入力シート!Y992="","",基本情報入力シート!Y992)</f>
        <v/>
      </c>
      <c r="O953" s="931"/>
      <c r="P953" s="937"/>
      <c r="Q953" s="941"/>
      <c r="R953" s="948" t="str">
        <f>IFERROR(IF(OR('別紙様式3-2（４・５月）'!R955="",'別紙様式3-2（４・５月）'!Z955="ベア加算"),"",P953*VLOOKUP(N953,'【参考】数式用'!$AD$2:$AH$27,MATCH(O953,'【参考】数式用'!$K$4:$N$4,0)+1,0)),"")</f>
        <v/>
      </c>
      <c r="S953" s="951"/>
      <c r="T953" s="955"/>
      <c r="U953" s="960"/>
      <c r="V953" s="965" t="str">
        <f>IFERROR(IF(AND('別紙様式3-2（４・５月）'!O955="",O953&lt;&gt;""),P953,P953*VLOOKUP(AF953,'【参考】数式用4'!$DC$3:$DZ$106,MATCH(N953,'【参考】数式用4'!$DC$2:$DZ$2,0))),"")</f>
        <v/>
      </c>
      <c r="W953" s="972"/>
      <c r="X953" s="937"/>
      <c r="Y953" s="948" t="str">
        <f>IFERROR(IF(OR('別紙様式3-2（４・５月）'!R955="",'別紙様式3-2（４・５月）'!Z955="ベア加算"),"",X953*VLOOKUP(N953,'【参考】数式用'!$AD$2:$AH$27,MATCH(W953,'【参考】数式用'!$K$4:$N$4,0)+1,0)),"")</f>
        <v/>
      </c>
      <c r="Z953" s="948"/>
      <c r="AA953" s="951"/>
      <c r="AB953" s="955"/>
      <c r="AC953" s="996" t="str">
        <f>IFERROR(IF(AND('別紙様式3-2（４・５月）'!O955="",W953&lt;&gt;"",W953&lt;&gt;"―"),X953,X953*VLOOKUP(AG953,'【参考】数式用4'!$DC$3:$DZ$106,MATCH(N953,'【参考】数式用4'!$DC$2:$DZ$2,0))),"")</f>
        <v/>
      </c>
      <c r="AD953" s="998" t="str">
        <f t="shared" si="28"/>
        <v/>
      </c>
      <c r="AE953" s="884" t="str">
        <f t="shared" si="29"/>
        <v/>
      </c>
      <c r="AF953" s="999" t="str">
        <f>IF(O953="","",'別紙様式3-2（４・５月）'!O955&amp;'別紙様式3-2（４・５月）'!P955&amp;'別紙様式3-2（４・５月）'!Q955&amp;"から"&amp;O953)</f>
        <v/>
      </c>
      <c r="AG953" s="999" t="str">
        <f>IF(OR(W953="",W953="―"),"",'別紙様式3-2（４・５月）'!O955&amp;'別紙様式3-2（４・５月）'!P955&amp;'別紙様式3-2（４・５月）'!Q955&amp;"から"&amp;W953)</f>
        <v/>
      </c>
    </row>
    <row r="954" spans="1:33" ht="24.9" customHeight="1">
      <c r="A954" s="894">
        <v>941</v>
      </c>
      <c r="B954" s="742" t="str">
        <f>IF(基本情報入力シート!C993="","",基本情報入力シート!C993)</f>
        <v/>
      </c>
      <c r="C954" s="750"/>
      <c r="D954" s="750"/>
      <c r="E954" s="750"/>
      <c r="F954" s="750"/>
      <c r="G954" s="750"/>
      <c r="H954" s="750"/>
      <c r="I954" s="761"/>
      <c r="J954" s="768" t="str">
        <f>IF(基本情報入力シート!M993="","",基本情報入力シート!M993)</f>
        <v/>
      </c>
      <c r="K954" s="768" t="str">
        <f>IF(基本情報入力シート!R993="","",基本情報入力シート!R993)</f>
        <v/>
      </c>
      <c r="L954" s="768" t="str">
        <f>IF(基本情報入力シート!W993="","",基本情報入力シート!W993)</f>
        <v/>
      </c>
      <c r="M954" s="785" t="str">
        <f>IF(基本情報入力シート!X993="","",基本情報入力シート!X993)</f>
        <v/>
      </c>
      <c r="N954" s="797" t="str">
        <f>IF(基本情報入力シート!Y993="","",基本情報入力シート!Y993)</f>
        <v/>
      </c>
      <c r="O954" s="931"/>
      <c r="P954" s="937"/>
      <c r="Q954" s="941"/>
      <c r="R954" s="948" t="str">
        <f>IFERROR(IF(OR('別紙様式3-2（４・５月）'!R956="",'別紙様式3-2（４・５月）'!Z956="ベア加算"),"",P954*VLOOKUP(N954,'【参考】数式用'!$AD$2:$AH$27,MATCH(O954,'【参考】数式用'!$K$4:$N$4,0)+1,0)),"")</f>
        <v/>
      </c>
      <c r="S954" s="951"/>
      <c r="T954" s="955"/>
      <c r="U954" s="960"/>
      <c r="V954" s="965" t="str">
        <f>IFERROR(IF(AND('別紙様式3-2（４・５月）'!O956="",O954&lt;&gt;""),P954,P954*VLOOKUP(AF954,'【参考】数式用4'!$DC$3:$DZ$106,MATCH(N954,'【参考】数式用4'!$DC$2:$DZ$2,0))),"")</f>
        <v/>
      </c>
      <c r="W954" s="972"/>
      <c r="X954" s="937"/>
      <c r="Y954" s="948" t="str">
        <f>IFERROR(IF(OR('別紙様式3-2（４・５月）'!R956="",'別紙様式3-2（４・５月）'!Z956="ベア加算"),"",X954*VLOOKUP(N954,'【参考】数式用'!$AD$2:$AH$27,MATCH(W954,'【参考】数式用'!$K$4:$N$4,0)+1,0)),"")</f>
        <v/>
      </c>
      <c r="Z954" s="948"/>
      <c r="AA954" s="951"/>
      <c r="AB954" s="955"/>
      <c r="AC954" s="996" t="str">
        <f>IFERROR(IF(AND('別紙様式3-2（４・５月）'!O956="",W954&lt;&gt;"",W954&lt;&gt;"―"),X954,X954*VLOOKUP(AG954,'【参考】数式用4'!$DC$3:$DZ$106,MATCH(N954,'【参考】数式用4'!$DC$2:$DZ$2,0))),"")</f>
        <v/>
      </c>
      <c r="AD954" s="998" t="str">
        <f t="shared" si="28"/>
        <v/>
      </c>
      <c r="AE954" s="884" t="str">
        <f t="shared" si="29"/>
        <v/>
      </c>
      <c r="AF954" s="999" t="str">
        <f>IF(O954="","",'別紙様式3-2（４・５月）'!O956&amp;'別紙様式3-2（４・５月）'!P956&amp;'別紙様式3-2（４・５月）'!Q956&amp;"から"&amp;O954)</f>
        <v/>
      </c>
      <c r="AG954" s="999" t="str">
        <f>IF(OR(W954="",W954="―"),"",'別紙様式3-2（４・５月）'!O956&amp;'別紙様式3-2（４・５月）'!P956&amp;'別紙様式3-2（４・５月）'!Q956&amp;"から"&amp;W954)</f>
        <v/>
      </c>
    </row>
    <row r="955" spans="1:33" ht="24.9" customHeight="1">
      <c r="A955" s="894">
        <v>942</v>
      </c>
      <c r="B955" s="742" t="str">
        <f>IF(基本情報入力シート!C994="","",基本情報入力シート!C994)</f>
        <v/>
      </c>
      <c r="C955" s="750"/>
      <c r="D955" s="750"/>
      <c r="E955" s="750"/>
      <c r="F955" s="750"/>
      <c r="G955" s="750"/>
      <c r="H955" s="750"/>
      <c r="I955" s="761"/>
      <c r="J955" s="768" t="str">
        <f>IF(基本情報入力シート!M994="","",基本情報入力シート!M994)</f>
        <v/>
      </c>
      <c r="K955" s="768" t="str">
        <f>IF(基本情報入力シート!R994="","",基本情報入力シート!R994)</f>
        <v/>
      </c>
      <c r="L955" s="768" t="str">
        <f>IF(基本情報入力シート!W994="","",基本情報入力シート!W994)</f>
        <v/>
      </c>
      <c r="M955" s="785" t="str">
        <f>IF(基本情報入力シート!X994="","",基本情報入力シート!X994)</f>
        <v/>
      </c>
      <c r="N955" s="797" t="str">
        <f>IF(基本情報入力シート!Y994="","",基本情報入力シート!Y994)</f>
        <v/>
      </c>
      <c r="O955" s="931"/>
      <c r="P955" s="937"/>
      <c r="Q955" s="941"/>
      <c r="R955" s="948" t="str">
        <f>IFERROR(IF(OR('別紙様式3-2（４・５月）'!R957="",'別紙様式3-2（４・５月）'!Z957="ベア加算"),"",P955*VLOOKUP(N955,'【参考】数式用'!$AD$2:$AH$27,MATCH(O955,'【参考】数式用'!$K$4:$N$4,0)+1,0)),"")</f>
        <v/>
      </c>
      <c r="S955" s="951"/>
      <c r="T955" s="955"/>
      <c r="U955" s="960"/>
      <c r="V955" s="965" t="str">
        <f>IFERROR(IF(AND('別紙様式3-2（４・５月）'!O957="",O955&lt;&gt;""),P955,P955*VLOOKUP(AF955,'【参考】数式用4'!$DC$3:$DZ$106,MATCH(N955,'【参考】数式用4'!$DC$2:$DZ$2,0))),"")</f>
        <v/>
      </c>
      <c r="W955" s="972"/>
      <c r="X955" s="937"/>
      <c r="Y955" s="948" t="str">
        <f>IFERROR(IF(OR('別紙様式3-2（４・５月）'!R957="",'別紙様式3-2（４・５月）'!Z957="ベア加算"),"",X955*VLOOKUP(N955,'【参考】数式用'!$AD$2:$AH$27,MATCH(W955,'【参考】数式用'!$K$4:$N$4,0)+1,0)),"")</f>
        <v/>
      </c>
      <c r="Z955" s="948"/>
      <c r="AA955" s="951"/>
      <c r="AB955" s="955"/>
      <c r="AC955" s="996" t="str">
        <f>IFERROR(IF(AND('別紙様式3-2（４・５月）'!O957="",W955&lt;&gt;"",W955&lt;&gt;"―"),X955,X955*VLOOKUP(AG955,'【参考】数式用4'!$DC$3:$DZ$106,MATCH(N955,'【参考】数式用4'!$DC$2:$DZ$2,0))),"")</f>
        <v/>
      </c>
      <c r="AD955" s="998" t="str">
        <f t="shared" si="28"/>
        <v/>
      </c>
      <c r="AE955" s="884" t="str">
        <f t="shared" si="29"/>
        <v/>
      </c>
      <c r="AF955" s="999" t="str">
        <f>IF(O955="","",'別紙様式3-2（４・５月）'!O957&amp;'別紙様式3-2（４・５月）'!P957&amp;'別紙様式3-2（４・５月）'!Q957&amp;"から"&amp;O955)</f>
        <v/>
      </c>
      <c r="AG955" s="999" t="str">
        <f>IF(OR(W955="",W955="―"),"",'別紙様式3-2（４・５月）'!O957&amp;'別紙様式3-2（４・５月）'!P957&amp;'別紙様式3-2（４・５月）'!Q957&amp;"から"&amp;W955)</f>
        <v/>
      </c>
    </row>
    <row r="956" spans="1:33" ht="24.9" customHeight="1">
      <c r="A956" s="894">
        <v>943</v>
      </c>
      <c r="B956" s="742" t="str">
        <f>IF(基本情報入力シート!C995="","",基本情報入力シート!C995)</f>
        <v/>
      </c>
      <c r="C956" s="750"/>
      <c r="D956" s="750"/>
      <c r="E956" s="750"/>
      <c r="F956" s="750"/>
      <c r="G956" s="750"/>
      <c r="H956" s="750"/>
      <c r="I956" s="761"/>
      <c r="J956" s="768" t="str">
        <f>IF(基本情報入力シート!M995="","",基本情報入力シート!M995)</f>
        <v/>
      </c>
      <c r="K956" s="768" t="str">
        <f>IF(基本情報入力シート!R995="","",基本情報入力シート!R995)</f>
        <v/>
      </c>
      <c r="L956" s="768" t="str">
        <f>IF(基本情報入力シート!W995="","",基本情報入力シート!W995)</f>
        <v/>
      </c>
      <c r="M956" s="785" t="str">
        <f>IF(基本情報入力シート!X995="","",基本情報入力シート!X995)</f>
        <v/>
      </c>
      <c r="N956" s="797" t="str">
        <f>IF(基本情報入力シート!Y995="","",基本情報入力シート!Y995)</f>
        <v/>
      </c>
      <c r="O956" s="931"/>
      <c r="P956" s="937"/>
      <c r="Q956" s="941"/>
      <c r="R956" s="948" t="str">
        <f>IFERROR(IF(OR('別紙様式3-2（４・５月）'!R958="",'別紙様式3-2（４・５月）'!Z958="ベア加算"),"",P956*VLOOKUP(N956,'【参考】数式用'!$AD$2:$AH$27,MATCH(O956,'【参考】数式用'!$K$4:$N$4,0)+1,0)),"")</f>
        <v/>
      </c>
      <c r="S956" s="951"/>
      <c r="T956" s="955"/>
      <c r="U956" s="960"/>
      <c r="V956" s="965" t="str">
        <f>IFERROR(IF(AND('別紙様式3-2（４・５月）'!O958="",O956&lt;&gt;""),P956,P956*VLOOKUP(AF956,'【参考】数式用4'!$DC$3:$DZ$106,MATCH(N956,'【参考】数式用4'!$DC$2:$DZ$2,0))),"")</f>
        <v/>
      </c>
      <c r="W956" s="972"/>
      <c r="X956" s="937"/>
      <c r="Y956" s="948" t="str">
        <f>IFERROR(IF(OR('別紙様式3-2（４・５月）'!R958="",'別紙様式3-2（４・５月）'!Z958="ベア加算"),"",X956*VLOOKUP(N956,'【参考】数式用'!$AD$2:$AH$27,MATCH(W956,'【参考】数式用'!$K$4:$N$4,0)+1,0)),"")</f>
        <v/>
      </c>
      <c r="Z956" s="948"/>
      <c r="AA956" s="951"/>
      <c r="AB956" s="955"/>
      <c r="AC956" s="996" t="str">
        <f>IFERROR(IF(AND('別紙様式3-2（４・５月）'!O958="",W956&lt;&gt;"",W956&lt;&gt;"―"),X956,X956*VLOOKUP(AG956,'【参考】数式用4'!$DC$3:$DZ$106,MATCH(N956,'【参考】数式用4'!$DC$2:$DZ$2,0))),"")</f>
        <v/>
      </c>
      <c r="AD956" s="998" t="str">
        <f t="shared" si="28"/>
        <v/>
      </c>
      <c r="AE956" s="884" t="str">
        <f t="shared" si="29"/>
        <v/>
      </c>
      <c r="AF956" s="999" t="str">
        <f>IF(O956="","",'別紙様式3-2（４・５月）'!O958&amp;'別紙様式3-2（４・５月）'!P958&amp;'別紙様式3-2（４・５月）'!Q958&amp;"から"&amp;O956)</f>
        <v/>
      </c>
      <c r="AG956" s="999" t="str">
        <f>IF(OR(W956="",W956="―"),"",'別紙様式3-2（４・５月）'!O958&amp;'別紙様式3-2（４・５月）'!P958&amp;'別紙様式3-2（４・５月）'!Q958&amp;"から"&amp;W956)</f>
        <v/>
      </c>
    </row>
    <row r="957" spans="1:33" ht="24.9" customHeight="1">
      <c r="A957" s="894">
        <v>944</v>
      </c>
      <c r="B957" s="742" t="str">
        <f>IF(基本情報入力シート!C996="","",基本情報入力シート!C996)</f>
        <v/>
      </c>
      <c r="C957" s="750"/>
      <c r="D957" s="750"/>
      <c r="E957" s="750"/>
      <c r="F957" s="750"/>
      <c r="G957" s="750"/>
      <c r="H957" s="750"/>
      <c r="I957" s="761"/>
      <c r="J957" s="768" t="str">
        <f>IF(基本情報入力シート!M996="","",基本情報入力シート!M996)</f>
        <v/>
      </c>
      <c r="K957" s="768" t="str">
        <f>IF(基本情報入力シート!R996="","",基本情報入力シート!R996)</f>
        <v/>
      </c>
      <c r="L957" s="768" t="str">
        <f>IF(基本情報入力シート!W996="","",基本情報入力シート!W996)</f>
        <v/>
      </c>
      <c r="M957" s="785" t="str">
        <f>IF(基本情報入力シート!X996="","",基本情報入力シート!X996)</f>
        <v/>
      </c>
      <c r="N957" s="797" t="str">
        <f>IF(基本情報入力シート!Y996="","",基本情報入力シート!Y996)</f>
        <v/>
      </c>
      <c r="O957" s="931"/>
      <c r="P957" s="937"/>
      <c r="Q957" s="941"/>
      <c r="R957" s="948" t="str">
        <f>IFERROR(IF(OR('別紙様式3-2（４・５月）'!R959="",'別紙様式3-2（４・５月）'!Z959="ベア加算"),"",P957*VLOOKUP(N957,'【参考】数式用'!$AD$2:$AH$27,MATCH(O957,'【参考】数式用'!$K$4:$N$4,0)+1,0)),"")</f>
        <v/>
      </c>
      <c r="S957" s="951"/>
      <c r="T957" s="955"/>
      <c r="U957" s="960"/>
      <c r="V957" s="965" t="str">
        <f>IFERROR(IF(AND('別紙様式3-2（４・５月）'!O959="",O957&lt;&gt;""),P957,P957*VLOOKUP(AF957,'【参考】数式用4'!$DC$3:$DZ$106,MATCH(N957,'【参考】数式用4'!$DC$2:$DZ$2,0))),"")</f>
        <v/>
      </c>
      <c r="W957" s="972"/>
      <c r="X957" s="937"/>
      <c r="Y957" s="948" t="str">
        <f>IFERROR(IF(OR('別紙様式3-2（４・５月）'!R959="",'別紙様式3-2（４・５月）'!Z959="ベア加算"),"",X957*VLOOKUP(N957,'【参考】数式用'!$AD$2:$AH$27,MATCH(W957,'【参考】数式用'!$K$4:$N$4,0)+1,0)),"")</f>
        <v/>
      </c>
      <c r="Z957" s="948"/>
      <c r="AA957" s="951"/>
      <c r="AB957" s="955"/>
      <c r="AC957" s="996" t="str">
        <f>IFERROR(IF(AND('別紙様式3-2（４・５月）'!O959="",W957&lt;&gt;"",W957&lt;&gt;"―"),X957,X957*VLOOKUP(AG957,'【参考】数式用4'!$DC$3:$DZ$106,MATCH(N957,'【参考】数式用4'!$DC$2:$DZ$2,0))),"")</f>
        <v/>
      </c>
      <c r="AD957" s="998" t="str">
        <f t="shared" si="28"/>
        <v/>
      </c>
      <c r="AE957" s="884" t="str">
        <f t="shared" si="29"/>
        <v/>
      </c>
      <c r="AF957" s="999" t="str">
        <f>IF(O957="","",'別紙様式3-2（４・５月）'!O959&amp;'別紙様式3-2（４・５月）'!P959&amp;'別紙様式3-2（４・５月）'!Q959&amp;"から"&amp;O957)</f>
        <v/>
      </c>
      <c r="AG957" s="999" t="str">
        <f>IF(OR(W957="",W957="―"),"",'別紙様式3-2（４・５月）'!O959&amp;'別紙様式3-2（４・５月）'!P959&amp;'別紙様式3-2（４・５月）'!Q959&amp;"から"&amp;W957)</f>
        <v/>
      </c>
    </row>
    <row r="958" spans="1:33" ht="24.9" customHeight="1">
      <c r="A958" s="894">
        <v>945</v>
      </c>
      <c r="B958" s="742" t="str">
        <f>IF(基本情報入力シート!C997="","",基本情報入力シート!C997)</f>
        <v/>
      </c>
      <c r="C958" s="750"/>
      <c r="D958" s="750"/>
      <c r="E958" s="750"/>
      <c r="F958" s="750"/>
      <c r="G958" s="750"/>
      <c r="H958" s="750"/>
      <c r="I958" s="761"/>
      <c r="J958" s="768" t="str">
        <f>IF(基本情報入力シート!M997="","",基本情報入力シート!M997)</f>
        <v/>
      </c>
      <c r="K958" s="768" t="str">
        <f>IF(基本情報入力シート!R997="","",基本情報入力シート!R997)</f>
        <v/>
      </c>
      <c r="L958" s="768" t="str">
        <f>IF(基本情報入力シート!W997="","",基本情報入力シート!W997)</f>
        <v/>
      </c>
      <c r="M958" s="785" t="str">
        <f>IF(基本情報入力シート!X997="","",基本情報入力シート!X997)</f>
        <v/>
      </c>
      <c r="N958" s="797" t="str">
        <f>IF(基本情報入力シート!Y997="","",基本情報入力シート!Y997)</f>
        <v/>
      </c>
      <c r="O958" s="931"/>
      <c r="P958" s="937"/>
      <c r="Q958" s="941"/>
      <c r="R958" s="948" t="str">
        <f>IFERROR(IF(OR('別紙様式3-2（４・５月）'!R960="",'別紙様式3-2（４・５月）'!Z960="ベア加算"),"",P958*VLOOKUP(N958,'【参考】数式用'!$AD$2:$AH$27,MATCH(O958,'【参考】数式用'!$K$4:$N$4,0)+1,0)),"")</f>
        <v/>
      </c>
      <c r="S958" s="951"/>
      <c r="T958" s="955"/>
      <c r="U958" s="960"/>
      <c r="V958" s="965" t="str">
        <f>IFERROR(IF(AND('別紙様式3-2（４・５月）'!O960="",O958&lt;&gt;""),P958,P958*VLOOKUP(AF958,'【参考】数式用4'!$DC$3:$DZ$106,MATCH(N958,'【参考】数式用4'!$DC$2:$DZ$2,0))),"")</f>
        <v/>
      </c>
      <c r="W958" s="972"/>
      <c r="X958" s="937"/>
      <c r="Y958" s="948" t="str">
        <f>IFERROR(IF(OR('別紙様式3-2（４・５月）'!R960="",'別紙様式3-2（４・５月）'!Z960="ベア加算"),"",X958*VLOOKUP(N958,'【参考】数式用'!$AD$2:$AH$27,MATCH(W958,'【参考】数式用'!$K$4:$N$4,0)+1,0)),"")</f>
        <v/>
      </c>
      <c r="Z958" s="948"/>
      <c r="AA958" s="951"/>
      <c r="AB958" s="955"/>
      <c r="AC958" s="996" t="str">
        <f>IFERROR(IF(AND('別紙様式3-2（４・５月）'!O960="",W958&lt;&gt;"",W958&lt;&gt;"―"),X958,X958*VLOOKUP(AG958,'【参考】数式用4'!$DC$3:$DZ$106,MATCH(N958,'【参考】数式用4'!$DC$2:$DZ$2,0))),"")</f>
        <v/>
      </c>
      <c r="AD958" s="998" t="str">
        <f t="shared" si="28"/>
        <v/>
      </c>
      <c r="AE958" s="884" t="str">
        <f t="shared" si="29"/>
        <v/>
      </c>
      <c r="AF958" s="999" t="str">
        <f>IF(O958="","",'別紙様式3-2（４・５月）'!O960&amp;'別紙様式3-2（４・５月）'!P960&amp;'別紙様式3-2（４・５月）'!Q960&amp;"から"&amp;O958)</f>
        <v/>
      </c>
      <c r="AG958" s="999" t="str">
        <f>IF(OR(W958="",W958="―"),"",'別紙様式3-2（４・５月）'!O960&amp;'別紙様式3-2（４・５月）'!P960&amp;'別紙様式3-2（４・５月）'!Q960&amp;"から"&amp;W958)</f>
        <v/>
      </c>
    </row>
    <row r="959" spans="1:33" ht="24.9" customHeight="1">
      <c r="A959" s="894">
        <v>946</v>
      </c>
      <c r="B959" s="742" t="str">
        <f>IF(基本情報入力シート!C998="","",基本情報入力シート!C998)</f>
        <v/>
      </c>
      <c r="C959" s="750"/>
      <c r="D959" s="750"/>
      <c r="E959" s="750"/>
      <c r="F959" s="750"/>
      <c r="G959" s="750"/>
      <c r="H959" s="750"/>
      <c r="I959" s="761"/>
      <c r="J959" s="768" t="str">
        <f>IF(基本情報入力シート!M998="","",基本情報入力シート!M998)</f>
        <v/>
      </c>
      <c r="K959" s="768" t="str">
        <f>IF(基本情報入力シート!R998="","",基本情報入力シート!R998)</f>
        <v/>
      </c>
      <c r="L959" s="768" t="str">
        <f>IF(基本情報入力シート!W998="","",基本情報入力シート!W998)</f>
        <v/>
      </c>
      <c r="M959" s="785" t="str">
        <f>IF(基本情報入力シート!X998="","",基本情報入力シート!X998)</f>
        <v/>
      </c>
      <c r="N959" s="797" t="str">
        <f>IF(基本情報入力シート!Y998="","",基本情報入力シート!Y998)</f>
        <v/>
      </c>
      <c r="O959" s="931"/>
      <c r="P959" s="937"/>
      <c r="Q959" s="941"/>
      <c r="R959" s="948" t="str">
        <f>IFERROR(IF(OR('別紙様式3-2（４・５月）'!R961="",'別紙様式3-2（４・５月）'!Z961="ベア加算"),"",P959*VLOOKUP(N959,'【参考】数式用'!$AD$2:$AH$27,MATCH(O959,'【参考】数式用'!$K$4:$N$4,0)+1,0)),"")</f>
        <v/>
      </c>
      <c r="S959" s="951"/>
      <c r="T959" s="955"/>
      <c r="U959" s="960"/>
      <c r="V959" s="965" t="str">
        <f>IFERROR(IF(AND('別紙様式3-2（４・５月）'!O961="",O959&lt;&gt;""),P959,P959*VLOOKUP(AF959,'【参考】数式用4'!$DC$3:$DZ$106,MATCH(N959,'【参考】数式用4'!$DC$2:$DZ$2,0))),"")</f>
        <v/>
      </c>
      <c r="W959" s="972"/>
      <c r="X959" s="937"/>
      <c r="Y959" s="948" t="str">
        <f>IFERROR(IF(OR('別紙様式3-2（４・５月）'!R961="",'別紙様式3-2（４・５月）'!Z961="ベア加算"),"",X959*VLOOKUP(N959,'【参考】数式用'!$AD$2:$AH$27,MATCH(W959,'【参考】数式用'!$K$4:$N$4,0)+1,0)),"")</f>
        <v/>
      </c>
      <c r="Z959" s="948"/>
      <c r="AA959" s="951"/>
      <c r="AB959" s="955"/>
      <c r="AC959" s="996" t="str">
        <f>IFERROR(IF(AND('別紙様式3-2（４・５月）'!O961="",W959&lt;&gt;"",W959&lt;&gt;"―"),X959,X959*VLOOKUP(AG959,'【参考】数式用4'!$DC$3:$DZ$106,MATCH(N959,'【参考】数式用4'!$DC$2:$DZ$2,0))),"")</f>
        <v/>
      </c>
      <c r="AD959" s="998" t="str">
        <f t="shared" si="28"/>
        <v/>
      </c>
      <c r="AE959" s="884" t="str">
        <f t="shared" si="29"/>
        <v/>
      </c>
      <c r="AF959" s="999" t="str">
        <f>IF(O959="","",'別紙様式3-2（４・５月）'!O961&amp;'別紙様式3-2（４・５月）'!P961&amp;'別紙様式3-2（４・５月）'!Q961&amp;"から"&amp;O959)</f>
        <v/>
      </c>
      <c r="AG959" s="999" t="str">
        <f>IF(OR(W959="",W959="―"),"",'別紙様式3-2（４・５月）'!O961&amp;'別紙様式3-2（４・５月）'!P961&amp;'別紙様式3-2（４・５月）'!Q961&amp;"から"&amp;W959)</f>
        <v/>
      </c>
    </row>
    <row r="960" spans="1:33" ht="24.9" customHeight="1">
      <c r="A960" s="894">
        <v>947</v>
      </c>
      <c r="B960" s="742" t="str">
        <f>IF(基本情報入力シート!C999="","",基本情報入力シート!C999)</f>
        <v/>
      </c>
      <c r="C960" s="750"/>
      <c r="D960" s="750"/>
      <c r="E960" s="750"/>
      <c r="F960" s="750"/>
      <c r="G960" s="750"/>
      <c r="H960" s="750"/>
      <c r="I960" s="761"/>
      <c r="J960" s="768" t="str">
        <f>IF(基本情報入力シート!M999="","",基本情報入力シート!M999)</f>
        <v/>
      </c>
      <c r="K960" s="768" t="str">
        <f>IF(基本情報入力シート!R999="","",基本情報入力シート!R999)</f>
        <v/>
      </c>
      <c r="L960" s="768" t="str">
        <f>IF(基本情報入力シート!W999="","",基本情報入力シート!W999)</f>
        <v/>
      </c>
      <c r="M960" s="785" t="str">
        <f>IF(基本情報入力シート!X999="","",基本情報入力シート!X999)</f>
        <v/>
      </c>
      <c r="N960" s="797" t="str">
        <f>IF(基本情報入力シート!Y999="","",基本情報入力シート!Y999)</f>
        <v/>
      </c>
      <c r="O960" s="931"/>
      <c r="P960" s="937"/>
      <c r="Q960" s="941"/>
      <c r="R960" s="948" t="str">
        <f>IFERROR(IF(OR('別紙様式3-2（４・５月）'!R962="",'別紙様式3-2（４・５月）'!Z962="ベア加算"),"",P960*VLOOKUP(N960,'【参考】数式用'!$AD$2:$AH$27,MATCH(O960,'【参考】数式用'!$K$4:$N$4,0)+1,0)),"")</f>
        <v/>
      </c>
      <c r="S960" s="951"/>
      <c r="T960" s="955"/>
      <c r="U960" s="960"/>
      <c r="V960" s="965" t="str">
        <f>IFERROR(IF(AND('別紙様式3-2（４・５月）'!O962="",O960&lt;&gt;""),P960,P960*VLOOKUP(AF960,'【参考】数式用4'!$DC$3:$DZ$106,MATCH(N960,'【参考】数式用4'!$DC$2:$DZ$2,0))),"")</f>
        <v/>
      </c>
      <c r="W960" s="972"/>
      <c r="X960" s="937"/>
      <c r="Y960" s="948" t="str">
        <f>IFERROR(IF(OR('別紙様式3-2（４・５月）'!R962="",'別紙様式3-2（４・５月）'!Z962="ベア加算"),"",X960*VLOOKUP(N960,'【参考】数式用'!$AD$2:$AH$27,MATCH(W960,'【参考】数式用'!$K$4:$N$4,0)+1,0)),"")</f>
        <v/>
      </c>
      <c r="Z960" s="948"/>
      <c r="AA960" s="951"/>
      <c r="AB960" s="955"/>
      <c r="AC960" s="996" t="str">
        <f>IFERROR(IF(AND('別紙様式3-2（４・５月）'!O962="",W960&lt;&gt;"",W960&lt;&gt;"―"),X960,X960*VLOOKUP(AG960,'【参考】数式用4'!$DC$3:$DZ$106,MATCH(N960,'【参考】数式用4'!$DC$2:$DZ$2,0))),"")</f>
        <v/>
      </c>
      <c r="AD960" s="998" t="str">
        <f t="shared" si="28"/>
        <v/>
      </c>
      <c r="AE960" s="884" t="str">
        <f t="shared" si="29"/>
        <v/>
      </c>
      <c r="AF960" s="999" t="str">
        <f>IF(O960="","",'別紙様式3-2（４・５月）'!O962&amp;'別紙様式3-2（４・５月）'!P962&amp;'別紙様式3-2（４・５月）'!Q962&amp;"から"&amp;O960)</f>
        <v/>
      </c>
      <c r="AG960" s="999" t="str">
        <f>IF(OR(W960="",W960="―"),"",'別紙様式3-2（４・５月）'!O962&amp;'別紙様式3-2（４・５月）'!P962&amp;'別紙様式3-2（４・５月）'!Q962&amp;"から"&amp;W960)</f>
        <v/>
      </c>
    </row>
    <row r="961" spans="1:33" ht="24.9" customHeight="1">
      <c r="A961" s="894">
        <v>948</v>
      </c>
      <c r="B961" s="742" t="str">
        <f>IF(基本情報入力シート!C1000="","",基本情報入力シート!C1000)</f>
        <v/>
      </c>
      <c r="C961" s="750"/>
      <c r="D961" s="750"/>
      <c r="E961" s="750"/>
      <c r="F961" s="750"/>
      <c r="G961" s="750"/>
      <c r="H961" s="750"/>
      <c r="I961" s="761"/>
      <c r="J961" s="768" t="str">
        <f>IF(基本情報入力シート!M1000="","",基本情報入力シート!M1000)</f>
        <v/>
      </c>
      <c r="K961" s="768" t="str">
        <f>IF(基本情報入力シート!R1000="","",基本情報入力シート!R1000)</f>
        <v/>
      </c>
      <c r="L961" s="768" t="str">
        <f>IF(基本情報入力シート!W1000="","",基本情報入力シート!W1000)</f>
        <v/>
      </c>
      <c r="M961" s="785" t="str">
        <f>IF(基本情報入力シート!X1000="","",基本情報入力シート!X1000)</f>
        <v/>
      </c>
      <c r="N961" s="797" t="str">
        <f>IF(基本情報入力シート!Y1000="","",基本情報入力シート!Y1000)</f>
        <v/>
      </c>
      <c r="O961" s="931"/>
      <c r="P961" s="937"/>
      <c r="Q961" s="941"/>
      <c r="R961" s="948" t="str">
        <f>IFERROR(IF(OR('別紙様式3-2（４・５月）'!R963="",'別紙様式3-2（４・５月）'!Z963="ベア加算"),"",P961*VLOOKUP(N961,'【参考】数式用'!$AD$2:$AH$27,MATCH(O961,'【参考】数式用'!$K$4:$N$4,0)+1,0)),"")</f>
        <v/>
      </c>
      <c r="S961" s="951"/>
      <c r="T961" s="955"/>
      <c r="U961" s="960"/>
      <c r="V961" s="965" t="str">
        <f>IFERROR(IF(AND('別紙様式3-2（４・５月）'!O963="",O961&lt;&gt;""),P961,P961*VLOOKUP(AF961,'【参考】数式用4'!$DC$3:$DZ$106,MATCH(N961,'【参考】数式用4'!$DC$2:$DZ$2,0))),"")</f>
        <v/>
      </c>
      <c r="W961" s="972"/>
      <c r="X961" s="937"/>
      <c r="Y961" s="948" t="str">
        <f>IFERROR(IF(OR('別紙様式3-2（４・５月）'!R963="",'別紙様式3-2（４・５月）'!Z963="ベア加算"),"",X961*VLOOKUP(N961,'【参考】数式用'!$AD$2:$AH$27,MATCH(W961,'【参考】数式用'!$K$4:$N$4,0)+1,0)),"")</f>
        <v/>
      </c>
      <c r="Z961" s="948"/>
      <c r="AA961" s="951"/>
      <c r="AB961" s="955"/>
      <c r="AC961" s="996" t="str">
        <f>IFERROR(IF(AND('別紙様式3-2（４・５月）'!O963="",W961&lt;&gt;"",W961&lt;&gt;"―"),X961,X961*VLOOKUP(AG961,'【参考】数式用4'!$DC$3:$DZ$106,MATCH(N961,'【参考】数式用4'!$DC$2:$DZ$2,0))),"")</f>
        <v/>
      </c>
      <c r="AD961" s="998" t="str">
        <f t="shared" si="28"/>
        <v/>
      </c>
      <c r="AE961" s="884" t="str">
        <f t="shared" si="29"/>
        <v/>
      </c>
      <c r="AF961" s="999" t="str">
        <f>IF(O961="","",'別紙様式3-2（４・５月）'!O963&amp;'別紙様式3-2（４・５月）'!P963&amp;'別紙様式3-2（４・５月）'!Q963&amp;"から"&amp;O961)</f>
        <v/>
      </c>
      <c r="AG961" s="999" t="str">
        <f>IF(OR(W961="",W961="―"),"",'別紙様式3-2（４・５月）'!O963&amp;'別紙様式3-2（４・５月）'!P963&amp;'別紙様式3-2（４・５月）'!Q963&amp;"から"&amp;W961)</f>
        <v/>
      </c>
    </row>
    <row r="962" spans="1:33" ht="24.9" customHeight="1">
      <c r="A962" s="894">
        <v>949</v>
      </c>
      <c r="B962" s="742" t="str">
        <f>IF(基本情報入力シート!C1001="","",基本情報入力シート!C1001)</f>
        <v/>
      </c>
      <c r="C962" s="750"/>
      <c r="D962" s="750"/>
      <c r="E962" s="750"/>
      <c r="F962" s="750"/>
      <c r="G962" s="750"/>
      <c r="H962" s="750"/>
      <c r="I962" s="761"/>
      <c r="J962" s="768" t="str">
        <f>IF(基本情報入力シート!M1001="","",基本情報入力シート!M1001)</f>
        <v/>
      </c>
      <c r="K962" s="768" t="str">
        <f>IF(基本情報入力シート!R1001="","",基本情報入力シート!R1001)</f>
        <v/>
      </c>
      <c r="L962" s="768" t="str">
        <f>IF(基本情報入力シート!W1001="","",基本情報入力シート!W1001)</f>
        <v/>
      </c>
      <c r="M962" s="785" t="str">
        <f>IF(基本情報入力シート!X1001="","",基本情報入力シート!X1001)</f>
        <v/>
      </c>
      <c r="N962" s="797" t="str">
        <f>IF(基本情報入力シート!Y1001="","",基本情報入力シート!Y1001)</f>
        <v/>
      </c>
      <c r="O962" s="931"/>
      <c r="P962" s="937"/>
      <c r="Q962" s="941"/>
      <c r="R962" s="948" t="str">
        <f>IFERROR(IF(OR('別紙様式3-2（４・５月）'!R964="",'別紙様式3-2（４・５月）'!Z964="ベア加算"),"",P962*VLOOKUP(N962,'【参考】数式用'!$AD$2:$AH$27,MATCH(O962,'【参考】数式用'!$K$4:$N$4,0)+1,0)),"")</f>
        <v/>
      </c>
      <c r="S962" s="951"/>
      <c r="T962" s="955"/>
      <c r="U962" s="960"/>
      <c r="V962" s="965" t="str">
        <f>IFERROR(IF(AND('別紙様式3-2（４・５月）'!O964="",O962&lt;&gt;""),P962,P962*VLOOKUP(AF962,'【参考】数式用4'!$DC$3:$DZ$106,MATCH(N962,'【参考】数式用4'!$DC$2:$DZ$2,0))),"")</f>
        <v/>
      </c>
      <c r="W962" s="972"/>
      <c r="X962" s="937"/>
      <c r="Y962" s="948" t="str">
        <f>IFERROR(IF(OR('別紙様式3-2（４・５月）'!R964="",'別紙様式3-2（４・５月）'!Z964="ベア加算"),"",X962*VLOOKUP(N962,'【参考】数式用'!$AD$2:$AH$27,MATCH(W962,'【参考】数式用'!$K$4:$N$4,0)+1,0)),"")</f>
        <v/>
      </c>
      <c r="Z962" s="948"/>
      <c r="AA962" s="951"/>
      <c r="AB962" s="955"/>
      <c r="AC962" s="996" t="str">
        <f>IFERROR(IF(AND('別紙様式3-2（４・５月）'!O964="",W962&lt;&gt;"",W962&lt;&gt;"―"),X962,X962*VLOOKUP(AG962,'【参考】数式用4'!$DC$3:$DZ$106,MATCH(N962,'【参考】数式用4'!$DC$2:$DZ$2,0))),"")</f>
        <v/>
      </c>
      <c r="AD962" s="998" t="str">
        <f t="shared" si="28"/>
        <v/>
      </c>
      <c r="AE962" s="884" t="str">
        <f t="shared" si="29"/>
        <v/>
      </c>
      <c r="AF962" s="999" t="str">
        <f>IF(O962="","",'別紙様式3-2（４・５月）'!O964&amp;'別紙様式3-2（４・５月）'!P964&amp;'別紙様式3-2（４・５月）'!Q964&amp;"から"&amp;O962)</f>
        <v/>
      </c>
      <c r="AG962" s="999" t="str">
        <f>IF(OR(W962="",W962="―"),"",'別紙様式3-2（４・５月）'!O964&amp;'別紙様式3-2（４・５月）'!P964&amp;'別紙様式3-2（４・５月）'!Q964&amp;"から"&amp;W962)</f>
        <v/>
      </c>
    </row>
    <row r="963" spans="1:33" ht="24.9" customHeight="1">
      <c r="A963" s="894">
        <v>950</v>
      </c>
      <c r="B963" s="742" t="str">
        <f>IF(基本情報入力シート!C1002="","",基本情報入力シート!C1002)</f>
        <v/>
      </c>
      <c r="C963" s="750"/>
      <c r="D963" s="750"/>
      <c r="E963" s="750"/>
      <c r="F963" s="750"/>
      <c r="G963" s="750"/>
      <c r="H963" s="750"/>
      <c r="I963" s="761"/>
      <c r="J963" s="768" t="str">
        <f>IF(基本情報入力シート!M1002="","",基本情報入力シート!M1002)</f>
        <v/>
      </c>
      <c r="K963" s="768" t="str">
        <f>IF(基本情報入力シート!R1002="","",基本情報入力シート!R1002)</f>
        <v/>
      </c>
      <c r="L963" s="768" t="str">
        <f>IF(基本情報入力シート!W1002="","",基本情報入力シート!W1002)</f>
        <v/>
      </c>
      <c r="M963" s="785" t="str">
        <f>IF(基本情報入力シート!X1002="","",基本情報入力シート!X1002)</f>
        <v/>
      </c>
      <c r="N963" s="797" t="str">
        <f>IF(基本情報入力シート!Y1002="","",基本情報入力シート!Y1002)</f>
        <v/>
      </c>
      <c r="O963" s="931"/>
      <c r="P963" s="937"/>
      <c r="Q963" s="941"/>
      <c r="R963" s="948" t="str">
        <f>IFERROR(IF(OR('別紙様式3-2（４・５月）'!R965="",'別紙様式3-2（４・５月）'!Z965="ベア加算"),"",P963*VLOOKUP(N963,'【参考】数式用'!$AD$2:$AH$27,MATCH(O963,'【参考】数式用'!$K$4:$N$4,0)+1,0)),"")</f>
        <v/>
      </c>
      <c r="S963" s="951"/>
      <c r="T963" s="955"/>
      <c r="U963" s="960"/>
      <c r="V963" s="965" t="str">
        <f>IFERROR(IF(AND('別紙様式3-2（４・５月）'!O965="",O963&lt;&gt;""),P963,P963*VLOOKUP(AF963,'【参考】数式用4'!$DC$3:$DZ$106,MATCH(N963,'【参考】数式用4'!$DC$2:$DZ$2,0))),"")</f>
        <v/>
      </c>
      <c r="W963" s="972"/>
      <c r="X963" s="937"/>
      <c r="Y963" s="948" t="str">
        <f>IFERROR(IF(OR('別紙様式3-2（４・５月）'!R965="",'別紙様式3-2（４・５月）'!Z965="ベア加算"),"",X963*VLOOKUP(N963,'【参考】数式用'!$AD$2:$AH$27,MATCH(W963,'【参考】数式用'!$K$4:$N$4,0)+1,0)),"")</f>
        <v/>
      </c>
      <c r="Z963" s="948"/>
      <c r="AA963" s="951"/>
      <c r="AB963" s="955"/>
      <c r="AC963" s="996" t="str">
        <f>IFERROR(IF(AND('別紙様式3-2（４・５月）'!O965="",W963&lt;&gt;"",W963&lt;&gt;"―"),X963,X963*VLOOKUP(AG963,'【参考】数式用4'!$DC$3:$DZ$106,MATCH(N963,'【参考】数式用4'!$DC$2:$DZ$2,0))),"")</f>
        <v/>
      </c>
      <c r="AD963" s="998" t="str">
        <f t="shared" si="28"/>
        <v/>
      </c>
      <c r="AE963" s="884" t="str">
        <f t="shared" si="29"/>
        <v/>
      </c>
      <c r="AF963" s="999" t="str">
        <f>IF(O963="","",'別紙様式3-2（４・５月）'!O965&amp;'別紙様式3-2（４・５月）'!P965&amp;'別紙様式3-2（４・５月）'!Q965&amp;"から"&amp;O963)</f>
        <v/>
      </c>
      <c r="AG963" s="999" t="str">
        <f>IF(OR(W963="",W963="―"),"",'別紙様式3-2（４・５月）'!O965&amp;'別紙様式3-2（４・５月）'!P965&amp;'別紙様式3-2（４・５月）'!Q965&amp;"から"&amp;W963)</f>
        <v/>
      </c>
    </row>
    <row r="964" spans="1:33" ht="24.9" customHeight="1">
      <c r="A964" s="894">
        <v>951</v>
      </c>
      <c r="B964" s="742" t="str">
        <f>IF(基本情報入力シート!C1003="","",基本情報入力シート!C1003)</f>
        <v/>
      </c>
      <c r="C964" s="750"/>
      <c r="D964" s="750"/>
      <c r="E964" s="750"/>
      <c r="F964" s="750"/>
      <c r="G964" s="750"/>
      <c r="H964" s="750"/>
      <c r="I964" s="761"/>
      <c r="J964" s="768" t="str">
        <f>IF(基本情報入力シート!M1003="","",基本情報入力シート!M1003)</f>
        <v/>
      </c>
      <c r="K964" s="768" t="str">
        <f>IF(基本情報入力シート!R1003="","",基本情報入力シート!R1003)</f>
        <v/>
      </c>
      <c r="L964" s="768" t="str">
        <f>IF(基本情報入力シート!W1003="","",基本情報入力シート!W1003)</f>
        <v/>
      </c>
      <c r="M964" s="785" t="str">
        <f>IF(基本情報入力シート!X1003="","",基本情報入力シート!X1003)</f>
        <v/>
      </c>
      <c r="N964" s="797" t="str">
        <f>IF(基本情報入力シート!Y1003="","",基本情報入力シート!Y1003)</f>
        <v/>
      </c>
      <c r="O964" s="931"/>
      <c r="P964" s="937"/>
      <c r="Q964" s="941"/>
      <c r="R964" s="948" t="str">
        <f>IFERROR(IF(OR('別紙様式3-2（４・５月）'!R966="",'別紙様式3-2（４・５月）'!Z966="ベア加算"),"",P964*VLOOKUP(N964,'【参考】数式用'!$AD$2:$AH$27,MATCH(O964,'【参考】数式用'!$K$4:$N$4,0)+1,0)),"")</f>
        <v/>
      </c>
      <c r="S964" s="951"/>
      <c r="T964" s="955"/>
      <c r="U964" s="960"/>
      <c r="V964" s="965" t="str">
        <f>IFERROR(IF(AND('別紙様式3-2（４・５月）'!O966="",O964&lt;&gt;""),P964,P964*VLOOKUP(AF964,'【参考】数式用4'!$DC$3:$DZ$106,MATCH(N964,'【参考】数式用4'!$DC$2:$DZ$2,0))),"")</f>
        <v/>
      </c>
      <c r="W964" s="972"/>
      <c r="X964" s="937"/>
      <c r="Y964" s="948" t="str">
        <f>IFERROR(IF(OR('別紙様式3-2（４・５月）'!R966="",'別紙様式3-2（４・５月）'!Z966="ベア加算"),"",X964*VLOOKUP(N964,'【参考】数式用'!$AD$2:$AH$27,MATCH(W964,'【参考】数式用'!$K$4:$N$4,0)+1,0)),"")</f>
        <v/>
      </c>
      <c r="Z964" s="948"/>
      <c r="AA964" s="951"/>
      <c r="AB964" s="955"/>
      <c r="AC964" s="996" t="str">
        <f>IFERROR(IF(AND('別紙様式3-2（４・５月）'!O966="",W964&lt;&gt;"",W964&lt;&gt;"―"),X964,X964*VLOOKUP(AG964,'【参考】数式用4'!$DC$3:$DZ$106,MATCH(N964,'【参考】数式用4'!$DC$2:$DZ$2,0))),"")</f>
        <v/>
      </c>
      <c r="AD964" s="998" t="str">
        <f t="shared" si="28"/>
        <v/>
      </c>
      <c r="AE964" s="884" t="str">
        <f t="shared" si="29"/>
        <v/>
      </c>
      <c r="AF964" s="999" t="str">
        <f>IF(O964="","",'別紙様式3-2（４・５月）'!O966&amp;'別紙様式3-2（４・５月）'!P966&amp;'別紙様式3-2（４・５月）'!Q966&amp;"から"&amp;O964)</f>
        <v/>
      </c>
      <c r="AG964" s="999" t="str">
        <f>IF(OR(W964="",W964="―"),"",'別紙様式3-2（４・５月）'!O966&amp;'別紙様式3-2（４・５月）'!P966&amp;'別紙様式3-2（４・５月）'!Q966&amp;"から"&amp;W964)</f>
        <v/>
      </c>
    </row>
    <row r="965" spans="1:33" ht="24.9" customHeight="1">
      <c r="A965" s="894">
        <v>952</v>
      </c>
      <c r="B965" s="742" t="str">
        <f>IF(基本情報入力シート!C1004="","",基本情報入力シート!C1004)</f>
        <v/>
      </c>
      <c r="C965" s="750"/>
      <c r="D965" s="750"/>
      <c r="E965" s="750"/>
      <c r="F965" s="750"/>
      <c r="G965" s="750"/>
      <c r="H965" s="750"/>
      <c r="I965" s="761"/>
      <c r="J965" s="768" t="str">
        <f>IF(基本情報入力シート!M1004="","",基本情報入力シート!M1004)</f>
        <v/>
      </c>
      <c r="K965" s="768" t="str">
        <f>IF(基本情報入力シート!R1004="","",基本情報入力シート!R1004)</f>
        <v/>
      </c>
      <c r="L965" s="768" t="str">
        <f>IF(基本情報入力シート!W1004="","",基本情報入力シート!W1004)</f>
        <v/>
      </c>
      <c r="M965" s="785" t="str">
        <f>IF(基本情報入力シート!X1004="","",基本情報入力シート!X1004)</f>
        <v/>
      </c>
      <c r="N965" s="797" t="str">
        <f>IF(基本情報入力シート!Y1004="","",基本情報入力シート!Y1004)</f>
        <v/>
      </c>
      <c r="O965" s="931"/>
      <c r="P965" s="937"/>
      <c r="Q965" s="941"/>
      <c r="R965" s="948" t="str">
        <f>IFERROR(IF(OR('別紙様式3-2（４・５月）'!R967="",'別紙様式3-2（４・５月）'!Z967="ベア加算"),"",P965*VLOOKUP(N965,'【参考】数式用'!$AD$2:$AH$27,MATCH(O965,'【参考】数式用'!$K$4:$N$4,0)+1,0)),"")</f>
        <v/>
      </c>
      <c r="S965" s="951"/>
      <c r="T965" s="955"/>
      <c r="U965" s="960"/>
      <c r="V965" s="965" t="str">
        <f>IFERROR(IF(AND('別紙様式3-2（４・５月）'!O967="",O965&lt;&gt;""),P965,P965*VLOOKUP(AF965,'【参考】数式用4'!$DC$3:$DZ$106,MATCH(N965,'【参考】数式用4'!$DC$2:$DZ$2,0))),"")</f>
        <v/>
      </c>
      <c r="W965" s="972"/>
      <c r="X965" s="937"/>
      <c r="Y965" s="948" t="str">
        <f>IFERROR(IF(OR('別紙様式3-2（４・５月）'!R967="",'別紙様式3-2（４・５月）'!Z967="ベア加算"),"",X965*VLOOKUP(N965,'【参考】数式用'!$AD$2:$AH$27,MATCH(W965,'【参考】数式用'!$K$4:$N$4,0)+1,0)),"")</f>
        <v/>
      </c>
      <c r="Z965" s="948"/>
      <c r="AA965" s="951"/>
      <c r="AB965" s="955"/>
      <c r="AC965" s="996" t="str">
        <f>IFERROR(IF(AND('別紙様式3-2（４・５月）'!O967="",W965&lt;&gt;"",W965&lt;&gt;"―"),X965,X965*VLOOKUP(AG965,'【参考】数式用4'!$DC$3:$DZ$106,MATCH(N965,'【参考】数式用4'!$DC$2:$DZ$2,0))),"")</f>
        <v/>
      </c>
      <c r="AD965" s="998" t="str">
        <f t="shared" si="28"/>
        <v/>
      </c>
      <c r="AE965" s="884" t="str">
        <f t="shared" si="29"/>
        <v/>
      </c>
      <c r="AF965" s="999" t="str">
        <f>IF(O965="","",'別紙様式3-2（４・５月）'!O967&amp;'別紙様式3-2（４・５月）'!P967&amp;'別紙様式3-2（４・５月）'!Q967&amp;"から"&amp;O965)</f>
        <v/>
      </c>
      <c r="AG965" s="999" t="str">
        <f>IF(OR(W965="",W965="―"),"",'別紙様式3-2（４・５月）'!O967&amp;'別紙様式3-2（４・５月）'!P967&amp;'別紙様式3-2（４・５月）'!Q967&amp;"から"&amp;W965)</f>
        <v/>
      </c>
    </row>
    <row r="966" spans="1:33" ht="24.9" customHeight="1">
      <c r="A966" s="894">
        <v>953</v>
      </c>
      <c r="B966" s="742" t="str">
        <f>IF(基本情報入力シート!C1005="","",基本情報入力シート!C1005)</f>
        <v/>
      </c>
      <c r="C966" s="750"/>
      <c r="D966" s="750"/>
      <c r="E966" s="750"/>
      <c r="F966" s="750"/>
      <c r="G966" s="750"/>
      <c r="H966" s="750"/>
      <c r="I966" s="761"/>
      <c r="J966" s="768" t="str">
        <f>IF(基本情報入力シート!M1005="","",基本情報入力シート!M1005)</f>
        <v/>
      </c>
      <c r="K966" s="768" t="str">
        <f>IF(基本情報入力シート!R1005="","",基本情報入力シート!R1005)</f>
        <v/>
      </c>
      <c r="L966" s="768" t="str">
        <f>IF(基本情報入力シート!W1005="","",基本情報入力シート!W1005)</f>
        <v/>
      </c>
      <c r="M966" s="785" t="str">
        <f>IF(基本情報入力シート!X1005="","",基本情報入力シート!X1005)</f>
        <v/>
      </c>
      <c r="N966" s="797" t="str">
        <f>IF(基本情報入力シート!Y1005="","",基本情報入力シート!Y1005)</f>
        <v/>
      </c>
      <c r="O966" s="931"/>
      <c r="P966" s="937"/>
      <c r="Q966" s="941"/>
      <c r="R966" s="948" t="str">
        <f>IFERROR(IF(OR('別紙様式3-2（４・５月）'!R968="",'別紙様式3-2（４・５月）'!Z968="ベア加算"),"",P966*VLOOKUP(N966,'【参考】数式用'!$AD$2:$AH$27,MATCH(O966,'【参考】数式用'!$K$4:$N$4,0)+1,0)),"")</f>
        <v/>
      </c>
      <c r="S966" s="951"/>
      <c r="T966" s="955"/>
      <c r="U966" s="960"/>
      <c r="V966" s="965" t="str">
        <f>IFERROR(IF(AND('別紙様式3-2（４・５月）'!O968="",O966&lt;&gt;""),P966,P966*VLOOKUP(AF966,'【参考】数式用4'!$DC$3:$DZ$106,MATCH(N966,'【参考】数式用4'!$DC$2:$DZ$2,0))),"")</f>
        <v/>
      </c>
      <c r="W966" s="972"/>
      <c r="X966" s="937"/>
      <c r="Y966" s="948" t="str">
        <f>IFERROR(IF(OR('別紙様式3-2（４・５月）'!R968="",'別紙様式3-2（４・５月）'!Z968="ベア加算"),"",X966*VLOOKUP(N966,'【参考】数式用'!$AD$2:$AH$27,MATCH(W966,'【参考】数式用'!$K$4:$N$4,0)+1,0)),"")</f>
        <v/>
      </c>
      <c r="Z966" s="948"/>
      <c r="AA966" s="951"/>
      <c r="AB966" s="955"/>
      <c r="AC966" s="996" t="str">
        <f>IFERROR(IF(AND('別紙様式3-2（４・５月）'!O968="",W966&lt;&gt;"",W966&lt;&gt;"―"),X966,X966*VLOOKUP(AG966,'【参考】数式用4'!$DC$3:$DZ$106,MATCH(N966,'【参考】数式用4'!$DC$2:$DZ$2,0))),"")</f>
        <v/>
      </c>
      <c r="AD966" s="998" t="str">
        <f t="shared" si="28"/>
        <v/>
      </c>
      <c r="AE966" s="884" t="str">
        <f t="shared" si="29"/>
        <v/>
      </c>
      <c r="AF966" s="999" t="str">
        <f>IF(O966="","",'別紙様式3-2（４・５月）'!O968&amp;'別紙様式3-2（４・５月）'!P968&amp;'別紙様式3-2（４・５月）'!Q968&amp;"から"&amp;O966)</f>
        <v/>
      </c>
      <c r="AG966" s="999" t="str">
        <f>IF(OR(W966="",W966="―"),"",'別紙様式3-2（４・５月）'!O968&amp;'別紙様式3-2（４・５月）'!P968&amp;'別紙様式3-2（４・５月）'!Q968&amp;"から"&amp;W966)</f>
        <v/>
      </c>
    </row>
    <row r="967" spans="1:33" ht="24.9" customHeight="1">
      <c r="A967" s="894">
        <v>954</v>
      </c>
      <c r="B967" s="742" t="str">
        <f>IF(基本情報入力シート!C1006="","",基本情報入力シート!C1006)</f>
        <v/>
      </c>
      <c r="C967" s="750"/>
      <c r="D967" s="750"/>
      <c r="E967" s="750"/>
      <c r="F967" s="750"/>
      <c r="G967" s="750"/>
      <c r="H967" s="750"/>
      <c r="I967" s="761"/>
      <c r="J967" s="768" t="str">
        <f>IF(基本情報入力シート!M1006="","",基本情報入力シート!M1006)</f>
        <v/>
      </c>
      <c r="K967" s="768" t="str">
        <f>IF(基本情報入力シート!R1006="","",基本情報入力シート!R1006)</f>
        <v/>
      </c>
      <c r="L967" s="768" t="str">
        <f>IF(基本情報入力シート!W1006="","",基本情報入力シート!W1006)</f>
        <v/>
      </c>
      <c r="M967" s="785" t="str">
        <f>IF(基本情報入力シート!X1006="","",基本情報入力シート!X1006)</f>
        <v/>
      </c>
      <c r="N967" s="797" t="str">
        <f>IF(基本情報入力シート!Y1006="","",基本情報入力シート!Y1006)</f>
        <v/>
      </c>
      <c r="O967" s="931"/>
      <c r="P967" s="937"/>
      <c r="Q967" s="941"/>
      <c r="R967" s="948" t="str">
        <f>IFERROR(IF(OR('別紙様式3-2（４・５月）'!R969="",'別紙様式3-2（４・５月）'!Z969="ベア加算"),"",P967*VLOOKUP(N967,'【参考】数式用'!$AD$2:$AH$27,MATCH(O967,'【参考】数式用'!$K$4:$N$4,0)+1,0)),"")</f>
        <v/>
      </c>
      <c r="S967" s="951"/>
      <c r="T967" s="955"/>
      <c r="U967" s="960"/>
      <c r="V967" s="965" t="str">
        <f>IFERROR(IF(AND('別紙様式3-2（４・５月）'!O969="",O967&lt;&gt;""),P967,P967*VLOOKUP(AF967,'【参考】数式用4'!$DC$3:$DZ$106,MATCH(N967,'【参考】数式用4'!$DC$2:$DZ$2,0))),"")</f>
        <v/>
      </c>
      <c r="W967" s="972"/>
      <c r="X967" s="937"/>
      <c r="Y967" s="948" t="str">
        <f>IFERROR(IF(OR('別紙様式3-2（４・５月）'!R969="",'別紙様式3-2（４・５月）'!Z969="ベア加算"),"",X967*VLOOKUP(N967,'【参考】数式用'!$AD$2:$AH$27,MATCH(W967,'【参考】数式用'!$K$4:$N$4,0)+1,0)),"")</f>
        <v/>
      </c>
      <c r="Z967" s="948"/>
      <c r="AA967" s="951"/>
      <c r="AB967" s="955"/>
      <c r="AC967" s="996" t="str">
        <f>IFERROR(IF(AND('別紙様式3-2（４・５月）'!O969="",W967&lt;&gt;"",W967&lt;&gt;"―"),X967,X967*VLOOKUP(AG967,'【参考】数式用4'!$DC$3:$DZ$106,MATCH(N967,'【参考】数式用4'!$DC$2:$DZ$2,0))),"")</f>
        <v/>
      </c>
      <c r="AD967" s="998" t="str">
        <f t="shared" si="28"/>
        <v/>
      </c>
      <c r="AE967" s="884" t="str">
        <f t="shared" si="29"/>
        <v/>
      </c>
      <c r="AF967" s="999" t="str">
        <f>IF(O967="","",'別紙様式3-2（４・５月）'!O969&amp;'別紙様式3-2（４・５月）'!P969&amp;'別紙様式3-2（４・５月）'!Q969&amp;"から"&amp;O967)</f>
        <v/>
      </c>
      <c r="AG967" s="999" t="str">
        <f>IF(OR(W967="",W967="―"),"",'別紙様式3-2（４・５月）'!O969&amp;'別紙様式3-2（４・５月）'!P969&amp;'別紙様式3-2（４・５月）'!Q969&amp;"から"&amp;W967)</f>
        <v/>
      </c>
    </row>
    <row r="968" spans="1:33" ht="24.9" customHeight="1">
      <c r="A968" s="894">
        <v>955</v>
      </c>
      <c r="B968" s="742" t="str">
        <f>IF(基本情報入力シート!C1007="","",基本情報入力シート!C1007)</f>
        <v/>
      </c>
      <c r="C968" s="750"/>
      <c r="D968" s="750"/>
      <c r="E968" s="750"/>
      <c r="F968" s="750"/>
      <c r="G968" s="750"/>
      <c r="H968" s="750"/>
      <c r="I968" s="761"/>
      <c r="J968" s="768" t="str">
        <f>IF(基本情報入力シート!M1007="","",基本情報入力シート!M1007)</f>
        <v/>
      </c>
      <c r="K968" s="768" t="str">
        <f>IF(基本情報入力シート!R1007="","",基本情報入力シート!R1007)</f>
        <v/>
      </c>
      <c r="L968" s="768" t="str">
        <f>IF(基本情報入力シート!W1007="","",基本情報入力シート!W1007)</f>
        <v/>
      </c>
      <c r="M968" s="785" t="str">
        <f>IF(基本情報入力シート!X1007="","",基本情報入力シート!X1007)</f>
        <v/>
      </c>
      <c r="N968" s="797" t="str">
        <f>IF(基本情報入力シート!Y1007="","",基本情報入力シート!Y1007)</f>
        <v/>
      </c>
      <c r="O968" s="931"/>
      <c r="P968" s="937"/>
      <c r="Q968" s="941"/>
      <c r="R968" s="948" t="str">
        <f>IFERROR(IF(OR('別紙様式3-2（４・５月）'!R970="",'別紙様式3-2（４・５月）'!Z970="ベア加算"),"",P968*VLOOKUP(N968,'【参考】数式用'!$AD$2:$AH$27,MATCH(O968,'【参考】数式用'!$K$4:$N$4,0)+1,0)),"")</f>
        <v/>
      </c>
      <c r="S968" s="951"/>
      <c r="T968" s="955"/>
      <c r="U968" s="960"/>
      <c r="V968" s="965" t="str">
        <f>IFERROR(IF(AND('別紙様式3-2（４・５月）'!O970="",O968&lt;&gt;""),P968,P968*VLOOKUP(AF968,'【参考】数式用4'!$DC$3:$DZ$106,MATCH(N968,'【参考】数式用4'!$DC$2:$DZ$2,0))),"")</f>
        <v/>
      </c>
      <c r="W968" s="972"/>
      <c r="X968" s="937"/>
      <c r="Y968" s="948" t="str">
        <f>IFERROR(IF(OR('別紙様式3-2（４・５月）'!R970="",'別紙様式3-2（４・５月）'!Z970="ベア加算"),"",X968*VLOOKUP(N968,'【参考】数式用'!$AD$2:$AH$27,MATCH(W968,'【参考】数式用'!$K$4:$N$4,0)+1,0)),"")</f>
        <v/>
      </c>
      <c r="Z968" s="948"/>
      <c r="AA968" s="951"/>
      <c r="AB968" s="955"/>
      <c r="AC968" s="996" t="str">
        <f>IFERROR(IF(AND('別紙様式3-2（４・５月）'!O970="",W968&lt;&gt;"",W968&lt;&gt;"―"),X968,X968*VLOOKUP(AG968,'【参考】数式用4'!$DC$3:$DZ$106,MATCH(N968,'【参考】数式用4'!$DC$2:$DZ$2,0))),"")</f>
        <v/>
      </c>
      <c r="AD968" s="998" t="str">
        <f t="shared" si="28"/>
        <v/>
      </c>
      <c r="AE968" s="884" t="str">
        <f t="shared" si="29"/>
        <v/>
      </c>
      <c r="AF968" s="999" t="str">
        <f>IF(O968="","",'別紙様式3-2（４・５月）'!O970&amp;'別紙様式3-2（４・５月）'!P970&amp;'別紙様式3-2（４・５月）'!Q970&amp;"から"&amp;O968)</f>
        <v/>
      </c>
      <c r="AG968" s="999" t="str">
        <f>IF(OR(W968="",W968="―"),"",'別紙様式3-2（４・５月）'!O970&amp;'別紙様式3-2（４・５月）'!P970&amp;'別紙様式3-2（４・５月）'!Q970&amp;"から"&amp;W968)</f>
        <v/>
      </c>
    </row>
    <row r="969" spans="1:33" ht="24.9" customHeight="1">
      <c r="A969" s="894">
        <v>956</v>
      </c>
      <c r="B969" s="742" t="str">
        <f>IF(基本情報入力シート!C1008="","",基本情報入力シート!C1008)</f>
        <v/>
      </c>
      <c r="C969" s="750"/>
      <c r="D969" s="750"/>
      <c r="E969" s="750"/>
      <c r="F969" s="750"/>
      <c r="G969" s="750"/>
      <c r="H969" s="750"/>
      <c r="I969" s="761"/>
      <c r="J969" s="768" t="str">
        <f>IF(基本情報入力シート!M1008="","",基本情報入力シート!M1008)</f>
        <v/>
      </c>
      <c r="K969" s="768" t="str">
        <f>IF(基本情報入力シート!R1008="","",基本情報入力シート!R1008)</f>
        <v/>
      </c>
      <c r="L969" s="768" t="str">
        <f>IF(基本情報入力シート!W1008="","",基本情報入力シート!W1008)</f>
        <v/>
      </c>
      <c r="M969" s="785" t="str">
        <f>IF(基本情報入力シート!X1008="","",基本情報入力シート!X1008)</f>
        <v/>
      </c>
      <c r="N969" s="797" t="str">
        <f>IF(基本情報入力シート!Y1008="","",基本情報入力シート!Y1008)</f>
        <v/>
      </c>
      <c r="O969" s="931"/>
      <c r="P969" s="937"/>
      <c r="Q969" s="941"/>
      <c r="R969" s="948" t="str">
        <f>IFERROR(IF(OR('別紙様式3-2（４・５月）'!R971="",'別紙様式3-2（４・５月）'!Z971="ベア加算"),"",P969*VLOOKUP(N969,'【参考】数式用'!$AD$2:$AH$27,MATCH(O969,'【参考】数式用'!$K$4:$N$4,0)+1,0)),"")</f>
        <v/>
      </c>
      <c r="S969" s="951"/>
      <c r="T969" s="955"/>
      <c r="U969" s="960"/>
      <c r="V969" s="965" t="str">
        <f>IFERROR(IF(AND('別紙様式3-2（４・５月）'!O971="",O969&lt;&gt;""),P969,P969*VLOOKUP(AF969,'【参考】数式用4'!$DC$3:$DZ$106,MATCH(N969,'【参考】数式用4'!$DC$2:$DZ$2,0))),"")</f>
        <v/>
      </c>
      <c r="W969" s="972"/>
      <c r="X969" s="937"/>
      <c r="Y969" s="948" t="str">
        <f>IFERROR(IF(OR('別紙様式3-2（４・５月）'!R971="",'別紙様式3-2（４・５月）'!Z971="ベア加算"),"",X969*VLOOKUP(N969,'【参考】数式用'!$AD$2:$AH$27,MATCH(W969,'【参考】数式用'!$K$4:$N$4,0)+1,0)),"")</f>
        <v/>
      </c>
      <c r="Z969" s="948"/>
      <c r="AA969" s="951"/>
      <c r="AB969" s="955"/>
      <c r="AC969" s="996" t="str">
        <f>IFERROR(IF(AND('別紙様式3-2（４・５月）'!O971="",W969&lt;&gt;"",W969&lt;&gt;"―"),X969,X969*VLOOKUP(AG969,'【参考】数式用4'!$DC$3:$DZ$106,MATCH(N969,'【参考】数式用4'!$DC$2:$DZ$2,0))),"")</f>
        <v/>
      </c>
      <c r="AD969" s="998" t="str">
        <f t="shared" si="28"/>
        <v/>
      </c>
      <c r="AE969" s="884" t="str">
        <f t="shared" si="29"/>
        <v/>
      </c>
      <c r="AF969" s="999" t="str">
        <f>IF(O969="","",'別紙様式3-2（４・５月）'!O971&amp;'別紙様式3-2（４・５月）'!P971&amp;'別紙様式3-2（４・５月）'!Q971&amp;"から"&amp;O969)</f>
        <v/>
      </c>
      <c r="AG969" s="999" t="str">
        <f>IF(OR(W969="",W969="―"),"",'別紙様式3-2（４・５月）'!O971&amp;'別紙様式3-2（４・５月）'!P971&amp;'別紙様式3-2（４・５月）'!Q971&amp;"から"&amp;W969)</f>
        <v/>
      </c>
    </row>
    <row r="970" spans="1:33" ht="24.9" customHeight="1">
      <c r="A970" s="894">
        <v>957</v>
      </c>
      <c r="B970" s="742" t="str">
        <f>IF(基本情報入力シート!C1009="","",基本情報入力シート!C1009)</f>
        <v/>
      </c>
      <c r="C970" s="750"/>
      <c r="D970" s="750"/>
      <c r="E970" s="750"/>
      <c r="F970" s="750"/>
      <c r="G970" s="750"/>
      <c r="H970" s="750"/>
      <c r="I970" s="761"/>
      <c r="J970" s="768" t="str">
        <f>IF(基本情報入力シート!M1009="","",基本情報入力シート!M1009)</f>
        <v/>
      </c>
      <c r="K970" s="768" t="str">
        <f>IF(基本情報入力シート!R1009="","",基本情報入力シート!R1009)</f>
        <v/>
      </c>
      <c r="L970" s="768" t="str">
        <f>IF(基本情報入力シート!W1009="","",基本情報入力シート!W1009)</f>
        <v/>
      </c>
      <c r="M970" s="785" t="str">
        <f>IF(基本情報入力シート!X1009="","",基本情報入力シート!X1009)</f>
        <v/>
      </c>
      <c r="N970" s="797" t="str">
        <f>IF(基本情報入力シート!Y1009="","",基本情報入力シート!Y1009)</f>
        <v/>
      </c>
      <c r="O970" s="931"/>
      <c r="P970" s="937"/>
      <c r="Q970" s="941"/>
      <c r="R970" s="948" t="str">
        <f>IFERROR(IF(OR('別紙様式3-2（４・５月）'!R972="",'別紙様式3-2（４・５月）'!Z972="ベア加算"),"",P970*VLOOKUP(N970,'【参考】数式用'!$AD$2:$AH$27,MATCH(O970,'【参考】数式用'!$K$4:$N$4,0)+1,0)),"")</f>
        <v/>
      </c>
      <c r="S970" s="951"/>
      <c r="T970" s="955"/>
      <c r="U970" s="960"/>
      <c r="V970" s="965" t="str">
        <f>IFERROR(IF(AND('別紙様式3-2（４・５月）'!O972="",O970&lt;&gt;""),P970,P970*VLOOKUP(AF970,'【参考】数式用4'!$DC$3:$DZ$106,MATCH(N970,'【参考】数式用4'!$DC$2:$DZ$2,0))),"")</f>
        <v/>
      </c>
      <c r="W970" s="972"/>
      <c r="X970" s="937"/>
      <c r="Y970" s="948" t="str">
        <f>IFERROR(IF(OR('別紙様式3-2（４・５月）'!R972="",'別紙様式3-2（４・５月）'!Z972="ベア加算"),"",X970*VLOOKUP(N970,'【参考】数式用'!$AD$2:$AH$27,MATCH(W970,'【参考】数式用'!$K$4:$N$4,0)+1,0)),"")</f>
        <v/>
      </c>
      <c r="Z970" s="948"/>
      <c r="AA970" s="951"/>
      <c r="AB970" s="955"/>
      <c r="AC970" s="996" t="str">
        <f>IFERROR(IF(AND('別紙様式3-2（４・５月）'!O972="",W970&lt;&gt;"",W970&lt;&gt;"―"),X970,X970*VLOOKUP(AG970,'【参考】数式用4'!$DC$3:$DZ$106,MATCH(N970,'【参考】数式用4'!$DC$2:$DZ$2,0))),"")</f>
        <v/>
      </c>
      <c r="AD970" s="998" t="str">
        <f t="shared" si="28"/>
        <v/>
      </c>
      <c r="AE970" s="884" t="str">
        <f t="shared" si="29"/>
        <v/>
      </c>
      <c r="AF970" s="999" t="str">
        <f>IF(O970="","",'別紙様式3-2（４・５月）'!O972&amp;'別紙様式3-2（４・５月）'!P972&amp;'別紙様式3-2（４・５月）'!Q972&amp;"から"&amp;O970)</f>
        <v/>
      </c>
      <c r="AG970" s="999" t="str">
        <f>IF(OR(W970="",W970="―"),"",'別紙様式3-2（４・５月）'!O972&amp;'別紙様式3-2（４・５月）'!P972&amp;'別紙様式3-2（４・５月）'!Q972&amp;"から"&amp;W970)</f>
        <v/>
      </c>
    </row>
    <row r="971" spans="1:33" ht="24.9" customHeight="1">
      <c r="A971" s="894">
        <v>958</v>
      </c>
      <c r="B971" s="742" t="str">
        <f>IF(基本情報入力シート!C1010="","",基本情報入力シート!C1010)</f>
        <v/>
      </c>
      <c r="C971" s="750"/>
      <c r="D971" s="750"/>
      <c r="E971" s="750"/>
      <c r="F971" s="750"/>
      <c r="G971" s="750"/>
      <c r="H971" s="750"/>
      <c r="I971" s="761"/>
      <c r="J971" s="768" t="str">
        <f>IF(基本情報入力シート!M1010="","",基本情報入力シート!M1010)</f>
        <v/>
      </c>
      <c r="K971" s="768" t="str">
        <f>IF(基本情報入力シート!R1010="","",基本情報入力シート!R1010)</f>
        <v/>
      </c>
      <c r="L971" s="768" t="str">
        <f>IF(基本情報入力シート!W1010="","",基本情報入力シート!W1010)</f>
        <v/>
      </c>
      <c r="M971" s="785" t="str">
        <f>IF(基本情報入力シート!X1010="","",基本情報入力シート!X1010)</f>
        <v/>
      </c>
      <c r="N971" s="797" t="str">
        <f>IF(基本情報入力シート!Y1010="","",基本情報入力シート!Y1010)</f>
        <v/>
      </c>
      <c r="O971" s="931"/>
      <c r="P971" s="937"/>
      <c r="Q971" s="941"/>
      <c r="R971" s="948" t="str">
        <f>IFERROR(IF(OR('別紙様式3-2（４・５月）'!R973="",'別紙様式3-2（４・５月）'!Z973="ベア加算"),"",P971*VLOOKUP(N971,'【参考】数式用'!$AD$2:$AH$27,MATCH(O971,'【参考】数式用'!$K$4:$N$4,0)+1,0)),"")</f>
        <v/>
      </c>
      <c r="S971" s="951"/>
      <c r="T971" s="955"/>
      <c r="U971" s="960"/>
      <c r="V971" s="965" t="str">
        <f>IFERROR(IF(AND('別紙様式3-2（４・５月）'!O973="",O971&lt;&gt;""),P971,P971*VLOOKUP(AF971,'【参考】数式用4'!$DC$3:$DZ$106,MATCH(N971,'【参考】数式用4'!$DC$2:$DZ$2,0))),"")</f>
        <v/>
      </c>
      <c r="W971" s="972"/>
      <c r="X971" s="937"/>
      <c r="Y971" s="948" t="str">
        <f>IFERROR(IF(OR('別紙様式3-2（４・５月）'!R973="",'別紙様式3-2（４・５月）'!Z973="ベア加算"),"",X971*VLOOKUP(N971,'【参考】数式用'!$AD$2:$AH$27,MATCH(W971,'【参考】数式用'!$K$4:$N$4,0)+1,0)),"")</f>
        <v/>
      </c>
      <c r="Z971" s="948"/>
      <c r="AA971" s="951"/>
      <c r="AB971" s="955"/>
      <c r="AC971" s="996" t="str">
        <f>IFERROR(IF(AND('別紙様式3-2（４・５月）'!O973="",W971&lt;&gt;"",W971&lt;&gt;"―"),X971,X971*VLOOKUP(AG971,'【参考】数式用4'!$DC$3:$DZ$106,MATCH(N971,'【参考】数式用4'!$DC$2:$DZ$2,0))),"")</f>
        <v/>
      </c>
      <c r="AD971" s="998" t="str">
        <f t="shared" si="28"/>
        <v/>
      </c>
      <c r="AE971" s="884" t="str">
        <f t="shared" si="29"/>
        <v/>
      </c>
      <c r="AF971" s="999" t="str">
        <f>IF(O971="","",'別紙様式3-2（４・５月）'!O973&amp;'別紙様式3-2（４・５月）'!P973&amp;'別紙様式3-2（４・５月）'!Q973&amp;"から"&amp;O971)</f>
        <v/>
      </c>
      <c r="AG971" s="999" t="str">
        <f>IF(OR(W971="",W971="―"),"",'別紙様式3-2（４・５月）'!O973&amp;'別紙様式3-2（４・５月）'!P973&amp;'別紙様式3-2（４・５月）'!Q973&amp;"から"&amp;W971)</f>
        <v/>
      </c>
    </row>
    <row r="972" spans="1:33" ht="24.9" customHeight="1">
      <c r="A972" s="894">
        <v>959</v>
      </c>
      <c r="B972" s="742" t="str">
        <f>IF(基本情報入力シート!C1011="","",基本情報入力シート!C1011)</f>
        <v/>
      </c>
      <c r="C972" s="750"/>
      <c r="D972" s="750"/>
      <c r="E972" s="750"/>
      <c r="F972" s="750"/>
      <c r="G972" s="750"/>
      <c r="H972" s="750"/>
      <c r="I972" s="761"/>
      <c r="J972" s="768" t="str">
        <f>IF(基本情報入力シート!M1011="","",基本情報入力シート!M1011)</f>
        <v/>
      </c>
      <c r="K972" s="768" t="str">
        <f>IF(基本情報入力シート!R1011="","",基本情報入力シート!R1011)</f>
        <v/>
      </c>
      <c r="L972" s="768" t="str">
        <f>IF(基本情報入力シート!W1011="","",基本情報入力シート!W1011)</f>
        <v/>
      </c>
      <c r="M972" s="785" t="str">
        <f>IF(基本情報入力シート!X1011="","",基本情報入力シート!X1011)</f>
        <v/>
      </c>
      <c r="N972" s="797" t="str">
        <f>IF(基本情報入力シート!Y1011="","",基本情報入力シート!Y1011)</f>
        <v/>
      </c>
      <c r="O972" s="931"/>
      <c r="P972" s="937"/>
      <c r="Q972" s="941"/>
      <c r="R972" s="948" t="str">
        <f>IFERROR(IF(OR('別紙様式3-2（４・５月）'!R974="",'別紙様式3-2（４・５月）'!Z974="ベア加算"),"",P972*VLOOKUP(N972,'【参考】数式用'!$AD$2:$AH$27,MATCH(O972,'【参考】数式用'!$K$4:$N$4,0)+1,0)),"")</f>
        <v/>
      </c>
      <c r="S972" s="951"/>
      <c r="T972" s="955"/>
      <c r="U972" s="960"/>
      <c r="V972" s="965" t="str">
        <f>IFERROR(IF(AND('別紙様式3-2（４・５月）'!O974="",O972&lt;&gt;""),P972,P972*VLOOKUP(AF972,'【参考】数式用4'!$DC$3:$DZ$106,MATCH(N972,'【参考】数式用4'!$DC$2:$DZ$2,0))),"")</f>
        <v/>
      </c>
      <c r="W972" s="972"/>
      <c r="X972" s="937"/>
      <c r="Y972" s="948" t="str">
        <f>IFERROR(IF(OR('別紙様式3-2（４・５月）'!R974="",'別紙様式3-2（４・５月）'!Z974="ベア加算"),"",X972*VLOOKUP(N972,'【参考】数式用'!$AD$2:$AH$27,MATCH(W972,'【参考】数式用'!$K$4:$N$4,0)+1,0)),"")</f>
        <v/>
      </c>
      <c r="Z972" s="948"/>
      <c r="AA972" s="951"/>
      <c r="AB972" s="955"/>
      <c r="AC972" s="996" t="str">
        <f>IFERROR(IF(AND('別紙様式3-2（４・５月）'!O974="",W972&lt;&gt;"",W972&lt;&gt;"―"),X972,X972*VLOOKUP(AG972,'【参考】数式用4'!$DC$3:$DZ$106,MATCH(N972,'【参考】数式用4'!$DC$2:$DZ$2,0))),"")</f>
        <v/>
      </c>
      <c r="AD972" s="998" t="str">
        <f t="shared" si="28"/>
        <v/>
      </c>
      <c r="AE972" s="884" t="str">
        <f t="shared" si="29"/>
        <v/>
      </c>
      <c r="AF972" s="999" t="str">
        <f>IF(O972="","",'別紙様式3-2（４・５月）'!O974&amp;'別紙様式3-2（４・５月）'!P974&amp;'別紙様式3-2（４・５月）'!Q974&amp;"から"&amp;O972)</f>
        <v/>
      </c>
      <c r="AG972" s="999" t="str">
        <f>IF(OR(W972="",W972="―"),"",'別紙様式3-2（４・５月）'!O974&amp;'別紙様式3-2（４・５月）'!P974&amp;'別紙様式3-2（４・５月）'!Q974&amp;"から"&amp;W972)</f>
        <v/>
      </c>
    </row>
    <row r="973" spans="1:33" ht="24.9" customHeight="1">
      <c r="A973" s="894">
        <v>960</v>
      </c>
      <c r="B973" s="742" t="str">
        <f>IF(基本情報入力シート!C1012="","",基本情報入力シート!C1012)</f>
        <v/>
      </c>
      <c r="C973" s="750"/>
      <c r="D973" s="750"/>
      <c r="E973" s="750"/>
      <c r="F973" s="750"/>
      <c r="G973" s="750"/>
      <c r="H973" s="750"/>
      <c r="I973" s="761"/>
      <c r="J973" s="768" t="str">
        <f>IF(基本情報入力シート!M1012="","",基本情報入力シート!M1012)</f>
        <v/>
      </c>
      <c r="K973" s="768" t="str">
        <f>IF(基本情報入力シート!R1012="","",基本情報入力シート!R1012)</f>
        <v/>
      </c>
      <c r="L973" s="768" t="str">
        <f>IF(基本情報入力シート!W1012="","",基本情報入力シート!W1012)</f>
        <v/>
      </c>
      <c r="M973" s="785" t="str">
        <f>IF(基本情報入力シート!X1012="","",基本情報入力シート!X1012)</f>
        <v/>
      </c>
      <c r="N973" s="797" t="str">
        <f>IF(基本情報入力シート!Y1012="","",基本情報入力シート!Y1012)</f>
        <v/>
      </c>
      <c r="O973" s="931"/>
      <c r="P973" s="937"/>
      <c r="Q973" s="941"/>
      <c r="R973" s="948" t="str">
        <f>IFERROR(IF(OR('別紙様式3-2（４・５月）'!R975="",'別紙様式3-2（４・５月）'!Z975="ベア加算"),"",P973*VLOOKUP(N973,'【参考】数式用'!$AD$2:$AH$27,MATCH(O973,'【参考】数式用'!$K$4:$N$4,0)+1,0)),"")</f>
        <v/>
      </c>
      <c r="S973" s="951"/>
      <c r="T973" s="955"/>
      <c r="U973" s="960"/>
      <c r="V973" s="965" t="str">
        <f>IFERROR(IF(AND('別紙様式3-2（４・５月）'!O975="",O973&lt;&gt;""),P973,P973*VLOOKUP(AF973,'【参考】数式用4'!$DC$3:$DZ$106,MATCH(N973,'【参考】数式用4'!$DC$2:$DZ$2,0))),"")</f>
        <v/>
      </c>
      <c r="W973" s="972"/>
      <c r="X973" s="937"/>
      <c r="Y973" s="948" t="str">
        <f>IFERROR(IF(OR('別紙様式3-2（４・５月）'!R975="",'別紙様式3-2（４・５月）'!Z975="ベア加算"),"",X973*VLOOKUP(N973,'【参考】数式用'!$AD$2:$AH$27,MATCH(W973,'【参考】数式用'!$K$4:$N$4,0)+1,0)),"")</f>
        <v/>
      </c>
      <c r="Z973" s="948"/>
      <c r="AA973" s="951"/>
      <c r="AB973" s="955"/>
      <c r="AC973" s="996" t="str">
        <f>IFERROR(IF(AND('別紙様式3-2（４・５月）'!O975="",W973&lt;&gt;"",W973&lt;&gt;"―"),X973,X973*VLOOKUP(AG973,'【参考】数式用4'!$DC$3:$DZ$106,MATCH(N973,'【参考】数式用4'!$DC$2:$DZ$2,0))),"")</f>
        <v/>
      </c>
      <c r="AD973" s="998" t="str">
        <f t="shared" si="28"/>
        <v/>
      </c>
      <c r="AE973" s="884" t="str">
        <f t="shared" si="29"/>
        <v/>
      </c>
      <c r="AF973" s="999" t="str">
        <f>IF(O973="","",'別紙様式3-2（４・５月）'!O975&amp;'別紙様式3-2（４・５月）'!P975&amp;'別紙様式3-2（４・５月）'!Q975&amp;"から"&amp;O973)</f>
        <v/>
      </c>
      <c r="AG973" s="999" t="str">
        <f>IF(OR(W973="",W973="―"),"",'別紙様式3-2（４・５月）'!O975&amp;'別紙様式3-2（４・５月）'!P975&amp;'別紙様式3-2（４・５月）'!Q975&amp;"から"&amp;W973)</f>
        <v/>
      </c>
    </row>
    <row r="974" spans="1:33" ht="24.9" customHeight="1">
      <c r="A974" s="894">
        <v>961</v>
      </c>
      <c r="B974" s="742" t="str">
        <f>IF(基本情報入力シート!C1013="","",基本情報入力シート!C1013)</f>
        <v/>
      </c>
      <c r="C974" s="750"/>
      <c r="D974" s="750"/>
      <c r="E974" s="750"/>
      <c r="F974" s="750"/>
      <c r="G974" s="750"/>
      <c r="H974" s="750"/>
      <c r="I974" s="761"/>
      <c r="J974" s="768" t="str">
        <f>IF(基本情報入力シート!M1013="","",基本情報入力シート!M1013)</f>
        <v/>
      </c>
      <c r="K974" s="768" t="str">
        <f>IF(基本情報入力シート!R1013="","",基本情報入力シート!R1013)</f>
        <v/>
      </c>
      <c r="L974" s="768" t="str">
        <f>IF(基本情報入力シート!W1013="","",基本情報入力シート!W1013)</f>
        <v/>
      </c>
      <c r="M974" s="785" t="str">
        <f>IF(基本情報入力シート!X1013="","",基本情報入力シート!X1013)</f>
        <v/>
      </c>
      <c r="N974" s="797" t="str">
        <f>IF(基本情報入力シート!Y1013="","",基本情報入力シート!Y1013)</f>
        <v/>
      </c>
      <c r="O974" s="931"/>
      <c r="P974" s="937"/>
      <c r="Q974" s="941"/>
      <c r="R974" s="948" t="str">
        <f>IFERROR(IF(OR('別紙様式3-2（４・５月）'!R976="",'別紙様式3-2（４・５月）'!Z976="ベア加算"),"",P974*VLOOKUP(N974,'【参考】数式用'!$AD$2:$AH$27,MATCH(O974,'【参考】数式用'!$K$4:$N$4,0)+1,0)),"")</f>
        <v/>
      </c>
      <c r="S974" s="951"/>
      <c r="T974" s="955"/>
      <c r="U974" s="960"/>
      <c r="V974" s="965" t="str">
        <f>IFERROR(IF(AND('別紙様式3-2（４・５月）'!O976="",O974&lt;&gt;""),P974,P974*VLOOKUP(AF974,'【参考】数式用4'!$DC$3:$DZ$106,MATCH(N974,'【参考】数式用4'!$DC$2:$DZ$2,0))),"")</f>
        <v/>
      </c>
      <c r="W974" s="972"/>
      <c r="X974" s="937"/>
      <c r="Y974" s="948" t="str">
        <f>IFERROR(IF(OR('別紙様式3-2（４・５月）'!R976="",'別紙様式3-2（４・５月）'!Z976="ベア加算"),"",X974*VLOOKUP(N974,'【参考】数式用'!$AD$2:$AH$27,MATCH(W974,'【参考】数式用'!$K$4:$N$4,0)+1,0)),"")</f>
        <v/>
      </c>
      <c r="Z974" s="948"/>
      <c r="AA974" s="951"/>
      <c r="AB974" s="955"/>
      <c r="AC974" s="996" t="str">
        <f>IFERROR(IF(AND('別紙様式3-2（４・５月）'!O976="",W974&lt;&gt;"",W974&lt;&gt;"―"),X974,X974*VLOOKUP(AG974,'【参考】数式用4'!$DC$3:$DZ$106,MATCH(N974,'【参考】数式用4'!$DC$2:$DZ$2,0))),"")</f>
        <v/>
      </c>
      <c r="AD974" s="998" t="str">
        <f t="shared" ref="AD974:AD1037" si="30">IF(OR(O974="新加算Ⅰ",O974="新加算Ⅱ",O974="新加算Ⅴ（１）",O974="新加算Ⅴ（２）",O974="新加算Ⅴ（３）",O974="新加算Ⅴ（４）",O974="新加算Ⅴ（５）",O974="新加算Ⅴ（６）",O974="新加算Ⅴ（７）",O974="新加算Ⅴ（９）",O974="新加算Ⅴ（10）",O974="新加算Ⅴ（12）"),IF(AND(N974&lt;&gt;"訪問型サービス（総合事業）",N974&lt;&gt;"通所型サービス（総合事業）",N974&lt;&gt;"（介護予防）短期入所生活介護",N974&lt;&gt;"（介護予防）短期入所療養介護（老健）",N974&lt;&gt;"（介護予防）短期入所療養介護 （病院等（老健以外）)",N974&lt;&gt;"（介護予防）短期入所療養介護（医療院）"),1,""),"")</f>
        <v/>
      </c>
      <c r="AE974" s="884" t="str">
        <f t="shared" ref="AE974:AE1037" si="31">IF(OR(W974="新加算Ⅰ",W974="新加算Ⅱ"),IF(AND(N974&lt;&gt;"訪問型サービス（総合事業）",N974&lt;&gt;"通所型サービス（総合事業）",N974&lt;&gt;"（介護予防）短期入所生活介護",N974&lt;&gt;"（介護予防）短期入所療養介護（老健）",N974&lt;&gt;"（介護予防）短期入所療養介護 （病院等（老健以外）)",N974&lt;&gt;"（介護予防）短期入所療養介護（医療院）"),1,""),"")</f>
        <v/>
      </c>
      <c r="AF974" s="999" t="str">
        <f>IF(O974="","",'別紙様式3-2（４・５月）'!O976&amp;'別紙様式3-2（４・５月）'!P976&amp;'別紙様式3-2（４・５月）'!Q976&amp;"から"&amp;O974)</f>
        <v/>
      </c>
      <c r="AG974" s="999" t="str">
        <f>IF(OR(W974="",W974="―"),"",'別紙様式3-2（４・５月）'!O976&amp;'別紙様式3-2（４・５月）'!P976&amp;'別紙様式3-2（４・５月）'!Q976&amp;"から"&amp;W974)</f>
        <v/>
      </c>
    </row>
    <row r="975" spans="1:33" ht="24.9" customHeight="1">
      <c r="A975" s="894">
        <v>962</v>
      </c>
      <c r="B975" s="742" t="str">
        <f>IF(基本情報入力シート!C1014="","",基本情報入力シート!C1014)</f>
        <v/>
      </c>
      <c r="C975" s="750"/>
      <c r="D975" s="750"/>
      <c r="E975" s="750"/>
      <c r="F975" s="750"/>
      <c r="G975" s="750"/>
      <c r="H975" s="750"/>
      <c r="I975" s="761"/>
      <c r="J975" s="768" t="str">
        <f>IF(基本情報入力シート!M1014="","",基本情報入力シート!M1014)</f>
        <v/>
      </c>
      <c r="K975" s="768" t="str">
        <f>IF(基本情報入力シート!R1014="","",基本情報入力シート!R1014)</f>
        <v/>
      </c>
      <c r="L975" s="768" t="str">
        <f>IF(基本情報入力シート!W1014="","",基本情報入力シート!W1014)</f>
        <v/>
      </c>
      <c r="M975" s="785" t="str">
        <f>IF(基本情報入力シート!X1014="","",基本情報入力シート!X1014)</f>
        <v/>
      </c>
      <c r="N975" s="797" t="str">
        <f>IF(基本情報入力シート!Y1014="","",基本情報入力シート!Y1014)</f>
        <v/>
      </c>
      <c r="O975" s="931"/>
      <c r="P975" s="937"/>
      <c r="Q975" s="941"/>
      <c r="R975" s="948" t="str">
        <f>IFERROR(IF(OR('別紙様式3-2（４・５月）'!R977="",'別紙様式3-2（４・５月）'!Z977="ベア加算"),"",P975*VLOOKUP(N975,'【参考】数式用'!$AD$2:$AH$27,MATCH(O975,'【参考】数式用'!$K$4:$N$4,0)+1,0)),"")</f>
        <v/>
      </c>
      <c r="S975" s="951"/>
      <c r="T975" s="955"/>
      <c r="U975" s="960"/>
      <c r="V975" s="965" t="str">
        <f>IFERROR(IF(AND('別紙様式3-2（４・５月）'!O977="",O975&lt;&gt;""),P975,P975*VLOOKUP(AF975,'【参考】数式用4'!$DC$3:$DZ$106,MATCH(N975,'【参考】数式用4'!$DC$2:$DZ$2,0))),"")</f>
        <v/>
      </c>
      <c r="W975" s="972"/>
      <c r="X975" s="937"/>
      <c r="Y975" s="948" t="str">
        <f>IFERROR(IF(OR('別紙様式3-2（４・５月）'!R977="",'別紙様式3-2（４・５月）'!Z977="ベア加算"),"",X975*VLOOKUP(N975,'【参考】数式用'!$AD$2:$AH$27,MATCH(W975,'【参考】数式用'!$K$4:$N$4,0)+1,0)),"")</f>
        <v/>
      </c>
      <c r="Z975" s="948"/>
      <c r="AA975" s="951"/>
      <c r="AB975" s="955"/>
      <c r="AC975" s="996" t="str">
        <f>IFERROR(IF(AND('別紙様式3-2（４・５月）'!O977="",W975&lt;&gt;"",W975&lt;&gt;"―"),X975,X975*VLOOKUP(AG975,'【参考】数式用4'!$DC$3:$DZ$106,MATCH(N975,'【参考】数式用4'!$DC$2:$DZ$2,0))),"")</f>
        <v/>
      </c>
      <c r="AD975" s="998" t="str">
        <f t="shared" si="30"/>
        <v/>
      </c>
      <c r="AE975" s="884" t="str">
        <f t="shared" si="31"/>
        <v/>
      </c>
      <c r="AF975" s="999" t="str">
        <f>IF(O975="","",'別紙様式3-2（４・５月）'!O977&amp;'別紙様式3-2（４・５月）'!P977&amp;'別紙様式3-2（４・５月）'!Q977&amp;"から"&amp;O975)</f>
        <v/>
      </c>
      <c r="AG975" s="999" t="str">
        <f>IF(OR(W975="",W975="―"),"",'別紙様式3-2（４・５月）'!O977&amp;'別紙様式3-2（４・５月）'!P977&amp;'別紙様式3-2（４・５月）'!Q977&amp;"から"&amp;W975)</f>
        <v/>
      </c>
    </row>
    <row r="976" spans="1:33" ht="24.9" customHeight="1">
      <c r="A976" s="894">
        <v>963</v>
      </c>
      <c r="B976" s="742" t="str">
        <f>IF(基本情報入力シート!C1015="","",基本情報入力シート!C1015)</f>
        <v/>
      </c>
      <c r="C976" s="750"/>
      <c r="D976" s="750"/>
      <c r="E976" s="750"/>
      <c r="F976" s="750"/>
      <c r="G976" s="750"/>
      <c r="H976" s="750"/>
      <c r="I976" s="761"/>
      <c r="J976" s="768" t="str">
        <f>IF(基本情報入力シート!M1015="","",基本情報入力シート!M1015)</f>
        <v/>
      </c>
      <c r="K976" s="768" t="str">
        <f>IF(基本情報入力シート!R1015="","",基本情報入力シート!R1015)</f>
        <v/>
      </c>
      <c r="L976" s="768" t="str">
        <f>IF(基本情報入力シート!W1015="","",基本情報入力シート!W1015)</f>
        <v/>
      </c>
      <c r="M976" s="785" t="str">
        <f>IF(基本情報入力シート!X1015="","",基本情報入力シート!X1015)</f>
        <v/>
      </c>
      <c r="N976" s="797" t="str">
        <f>IF(基本情報入力シート!Y1015="","",基本情報入力シート!Y1015)</f>
        <v/>
      </c>
      <c r="O976" s="931"/>
      <c r="P976" s="937"/>
      <c r="Q976" s="941"/>
      <c r="R976" s="948" t="str">
        <f>IFERROR(IF(OR('別紙様式3-2（４・５月）'!R978="",'別紙様式3-2（４・５月）'!Z978="ベア加算"),"",P976*VLOOKUP(N976,'【参考】数式用'!$AD$2:$AH$27,MATCH(O976,'【参考】数式用'!$K$4:$N$4,0)+1,0)),"")</f>
        <v/>
      </c>
      <c r="S976" s="951"/>
      <c r="T976" s="955"/>
      <c r="U976" s="960"/>
      <c r="V976" s="965" t="str">
        <f>IFERROR(IF(AND('別紙様式3-2（４・５月）'!O978="",O976&lt;&gt;""),P976,P976*VLOOKUP(AF976,'【参考】数式用4'!$DC$3:$DZ$106,MATCH(N976,'【参考】数式用4'!$DC$2:$DZ$2,0))),"")</f>
        <v/>
      </c>
      <c r="W976" s="972"/>
      <c r="X976" s="937"/>
      <c r="Y976" s="948" t="str">
        <f>IFERROR(IF(OR('別紙様式3-2（４・５月）'!R978="",'別紙様式3-2（４・５月）'!Z978="ベア加算"),"",X976*VLOOKUP(N976,'【参考】数式用'!$AD$2:$AH$27,MATCH(W976,'【参考】数式用'!$K$4:$N$4,0)+1,0)),"")</f>
        <v/>
      </c>
      <c r="Z976" s="948"/>
      <c r="AA976" s="951"/>
      <c r="AB976" s="955"/>
      <c r="AC976" s="996" t="str">
        <f>IFERROR(IF(AND('別紙様式3-2（４・５月）'!O978="",W976&lt;&gt;"",W976&lt;&gt;"―"),X976,X976*VLOOKUP(AG976,'【参考】数式用4'!$DC$3:$DZ$106,MATCH(N976,'【参考】数式用4'!$DC$2:$DZ$2,0))),"")</f>
        <v/>
      </c>
      <c r="AD976" s="998" t="str">
        <f t="shared" si="30"/>
        <v/>
      </c>
      <c r="AE976" s="884" t="str">
        <f t="shared" si="31"/>
        <v/>
      </c>
      <c r="AF976" s="999" t="str">
        <f>IF(O976="","",'別紙様式3-2（４・５月）'!O978&amp;'別紙様式3-2（４・５月）'!P978&amp;'別紙様式3-2（４・５月）'!Q978&amp;"から"&amp;O976)</f>
        <v/>
      </c>
      <c r="AG976" s="999" t="str">
        <f>IF(OR(W976="",W976="―"),"",'別紙様式3-2（４・５月）'!O978&amp;'別紙様式3-2（４・５月）'!P978&amp;'別紙様式3-2（４・５月）'!Q978&amp;"から"&amp;W976)</f>
        <v/>
      </c>
    </row>
    <row r="977" spans="1:33" ht="24.9" customHeight="1">
      <c r="A977" s="894">
        <v>964</v>
      </c>
      <c r="B977" s="742" t="str">
        <f>IF(基本情報入力シート!C1016="","",基本情報入力シート!C1016)</f>
        <v/>
      </c>
      <c r="C977" s="750"/>
      <c r="D977" s="750"/>
      <c r="E977" s="750"/>
      <c r="F977" s="750"/>
      <c r="G977" s="750"/>
      <c r="H977" s="750"/>
      <c r="I977" s="761"/>
      <c r="J977" s="768" t="str">
        <f>IF(基本情報入力シート!M1016="","",基本情報入力シート!M1016)</f>
        <v/>
      </c>
      <c r="K977" s="768" t="str">
        <f>IF(基本情報入力シート!R1016="","",基本情報入力シート!R1016)</f>
        <v/>
      </c>
      <c r="L977" s="768" t="str">
        <f>IF(基本情報入力シート!W1016="","",基本情報入力シート!W1016)</f>
        <v/>
      </c>
      <c r="M977" s="785" t="str">
        <f>IF(基本情報入力シート!X1016="","",基本情報入力シート!X1016)</f>
        <v/>
      </c>
      <c r="N977" s="797" t="str">
        <f>IF(基本情報入力シート!Y1016="","",基本情報入力シート!Y1016)</f>
        <v/>
      </c>
      <c r="O977" s="931"/>
      <c r="P977" s="937"/>
      <c r="Q977" s="941"/>
      <c r="R977" s="948" t="str">
        <f>IFERROR(IF(OR('別紙様式3-2（４・５月）'!R979="",'別紙様式3-2（４・５月）'!Z979="ベア加算"),"",P977*VLOOKUP(N977,'【参考】数式用'!$AD$2:$AH$27,MATCH(O977,'【参考】数式用'!$K$4:$N$4,0)+1,0)),"")</f>
        <v/>
      </c>
      <c r="S977" s="951"/>
      <c r="T977" s="955"/>
      <c r="U977" s="960"/>
      <c r="V977" s="965" t="str">
        <f>IFERROR(IF(AND('別紙様式3-2（４・５月）'!O979="",O977&lt;&gt;""),P977,P977*VLOOKUP(AF977,'【参考】数式用4'!$DC$3:$DZ$106,MATCH(N977,'【参考】数式用4'!$DC$2:$DZ$2,0))),"")</f>
        <v/>
      </c>
      <c r="W977" s="972"/>
      <c r="X977" s="937"/>
      <c r="Y977" s="948" t="str">
        <f>IFERROR(IF(OR('別紙様式3-2（４・５月）'!R979="",'別紙様式3-2（４・５月）'!Z979="ベア加算"),"",X977*VLOOKUP(N977,'【参考】数式用'!$AD$2:$AH$27,MATCH(W977,'【参考】数式用'!$K$4:$N$4,0)+1,0)),"")</f>
        <v/>
      </c>
      <c r="Z977" s="948"/>
      <c r="AA977" s="951"/>
      <c r="AB977" s="955"/>
      <c r="AC977" s="996" t="str">
        <f>IFERROR(IF(AND('別紙様式3-2（４・５月）'!O979="",W977&lt;&gt;"",W977&lt;&gt;"―"),X977,X977*VLOOKUP(AG977,'【参考】数式用4'!$DC$3:$DZ$106,MATCH(N977,'【参考】数式用4'!$DC$2:$DZ$2,0))),"")</f>
        <v/>
      </c>
      <c r="AD977" s="998" t="str">
        <f t="shared" si="30"/>
        <v/>
      </c>
      <c r="AE977" s="884" t="str">
        <f t="shared" si="31"/>
        <v/>
      </c>
      <c r="AF977" s="999" t="str">
        <f>IF(O977="","",'別紙様式3-2（４・５月）'!O979&amp;'別紙様式3-2（４・５月）'!P979&amp;'別紙様式3-2（４・５月）'!Q979&amp;"から"&amp;O977)</f>
        <v/>
      </c>
      <c r="AG977" s="999" t="str">
        <f>IF(OR(W977="",W977="―"),"",'別紙様式3-2（４・５月）'!O979&amp;'別紙様式3-2（４・５月）'!P979&amp;'別紙様式3-2（４・５月）'!Q979&amp;"から"&amp;W977)</f>
        <v/>
      </c>
    </row>
    <row r="978" spans="1:33" ht="24.9" customHeight="1">
      <c r="A978" s="894">
        <v>965</v>
      </c>
      <c r="B978" s="742" t="str">
        <f>IF(基本情報入力シート!C1017="","",基本情報入力シート!C1017)</f>
        <v/>
      </c>
      <c r="C978" s="750"/>
      <c r="D978" s="750"/>
      <c r="E978" s="750"/>
      <c r="F978" s="750"/>
      <c r="G978" s="750"/>
      <c r="H978" s="750"/>
      <c r="I978" s="761"/>
      <c r="J978" s="768" t="str">
        <f>IF(基本情報入力シート!M1017="","",基本情報入力シート!M1017)</f>
        <v/>
      </c>
      <c r="K978" s="768" t="str">
        <f>IF(基本情報入力シート!R1017="","",基本情報入力シート!R1017)</f>
        <v/>
      </c>
      <c r="L978" s="768" t="str">
        <f>IF(基本情報入力シート!W1017="","",基本情報入力シート!W1017)</f>
        <v/>
      </c>
      <c r="M978" s="785" t="str">
        <f>IF(基本情報入力シート!X1017="","",基本情報入力シート!X1017)</f>
        <v/>
      </c>
      <c r="N978" s="797" t="str">
        <f>IF(基本情報入力シート!Y1017="","",基本情報入力シート!Y1017)</f>
        <v/>
      </c>
      <c r="O978" s="931"/>
      <c r="P978" s="937"/>
      <c r="Q978" s="941"/>
      <c r="R978" s="948" t="str">
        <f>IFERROR(IF(OR('別紙様式3-2（４・５月）'!R980="",'別紙様式3-2（４・５月）'!Z980="ベア加算"),"",P978*VLOOKUP(N978,'【参考】数式用'!$AD$2:$AH$27,MATCH(O978,'【参考】数式用'!$K$4:$N$4,0)+1,0)),"")</f>
        <v/>
      </c>
      <c r="S978" s="951"/>
      <c r="T978" s="955"/>
      <c r="U978" s="960"/>
      <c r="V978" s="965" t="str">
        <f>IFERROR(IF(AND('別紙様式3-2（４・５月）'!O980="",O978&lt;&gt;""),P978,P978*VLOOKUP(AF978,'【参考】数式用4'!$DC$3:$DZ$106,MATCH(N978,'【参考】数式用4'!$DC$2:$DZ$2,0))),"")</f>
        <v/>
      </c>
      <c r="W978" s="972"/>
      <c r="X978" s="937"/>
      <c r="Y978" s="948" t="str">
        <f>IFERROR(IF(OR('別紙様式3-2（４・５月）'!R980="",'別紙様式3-2（４・５月）'!Z980="ベア加算"),"",X978*VLOOKUP(N978,'【参考】数式用'!$AD$2:$AH$27,MATCH(W978,'【参考】数式用'!$K$4:$N$4,0)+1,0)),"")</f>
        <v/>
      </c>
      <c r="Z978" s="948"/>
      <c r="AA978" s="951"/>
      <c r="AB978" s="955"/>
      <c r="AC978" s="996" t="str">
        <f>IFERROR(IF(AND('別紙様式3-2（４・５月）'!O980="",W978&lt;&gt;"",W978&lt;&gt;"―"),X978,X978*VLOOKUP(AG978,'【参考】数式用4'!$DC$3:$DZ$106,MATCH(N978,'【参考】数式用4'!$DC$2:$DZ$2,0))),"")</f>
        <v/>
      </c>
      <c r="AD978" s="998" t="str">
        <f t="shared" si="30"/>
        <v/>
      </c>
      <c r="AE978" s="884" t="str">
        <f t="shared" si="31"/>
        <v/>
      </c>
      <c r="AF978" s="999" t="str">
        <f>IF(O978="","",'別紙様式3-2（４・５月）'!O980&amp;'別紙様式3-2（４・５月）'!P980&amp;'別紙様式3-2（４・５月）'!Q980&amp;"から"&amp;O978)</f>
        <v/>
      </c>
      <c r="AG978" s="999" t="str">
        <f>IF(OR(W978="",W978="―"),"",'別紙様式3-2（４・５月）'!O980&amp;'別紙様式3-2（４・５月）'!P980&amp;'別紙様式3-2（４・５月）'!Q980&amp;"から"&amp;W978)</f>
        <v/>
      </c>
    </row>
    <row r="979" spans="1:33" ht="24.9" customHeight="1">
      <c r="A979" s="894">
        <v>966</v>
      </c>
      <c r="B979" s="742" t="str">
        <f>IF(基本情報入力シート!C1018="","",基本情報入力シート!C1018)</f>
        <v/>
      </c>
      <c r="C979" s="750"/>
      <c r="D979" s="750"/>
      <c r="E979" s="750"/>
      <c r="F979" s="750"/>
      <c r="G979" s="750"/>
      <c r="H979" s="750"/>
      <c r="I979" s="761"/>
      <c r="J979" s="768" t="str">
        <f>IF(基本情報入力シート!M1018="","",基本情報入力シート!M1018)</f>
        <v/>
      </c>
      <c r="K979" s="768" t="str">
        <f>IF(基本情報入力シート!R1018="","",基本情報入力シート!R1018)</f>
        <v/>
      </c>
      <c r="L979" s="768" t="str">
        <f>IF(基本情報入力シート!W1018="","",基本情報入力シート!W1018)</f>
        <v/>
      </c>
      <c r="M979" s="785" t="str">
        <f>IF(基本情報入力シート!X1018="","",基本情報入力シート!X1018)</f>
        <v/>
      </c>
      <c r="N979" s="797" t="str">
        <f>IF(基本情報入力シート!Y1018="","",基本情報入力シート!Y1018)</f>
        <v/>
      </c>
      <c r="O979" s="931"/>
      <c r="P979" s="937"/>
      <c r="Q979" s="941"/>
      <c r="R979" s="948" t="str">
        <f>IFERROR(IF(OR('別紙様式3-2（４・５月）'!R981="",'別紙様式3-2（４・５月）'!Z981="ベア加算"),"",P979*VLOOKUP(N979,'【参考】数式用'!$AD$2:$AH$27,MATCH(O979,'【参考】数式用'!$K$4:$N$4,0)+1,0)),"")</f>
        <v/>
      </c>
      <c r="S979" s="951"/>
      <c r="T979" s="955"/>
      <c r="U979" s="960"/>
      <c r="V979" s="965" t="str">
        <f>IFERROR(IF(AND('別紙様式3-2（４・５月）'!O981="",O979&lt;&gt;""),P979,P979*VLOOKUP(AF979,'【参考】数式用4'!$DC$3:$DZ$106,MATCH(N979,'【参考】数式用4'!$DC$2:$DZ$2,0))),"")</f>
        <v/>
      </c>
      <c r="W979" s="972"/>
      <c r="X979" s="937"/>
      <c r="Y979" s="948" t="str">
        <f>IFERROR(IF(OR('別紙様式3-2（４・５月）'!R981="",'別紙様式3-2（４・５月）'!Z981="ベア加算"),"",X979*VLOOKUP(N979,'【参考】数式用'!$AD$2:$AH$27,MATCH(W979,'【参考】数式用'!$K$4:$N$4,0)+1,0)),"")</f>
        <v/>
      </c>
      <c r="Z979" s="948"/>
      <c r="AA979" s="951"/>
      <c r="AB979" s="955"/>
      <c r="AC979" s="996" t="str">
        <f>IFERROR(IF(AND('別紙様式3-2（４・５月）'!O981="",W979&lt;&gt;"",W979&lt;&gt;"―"),X979,X979*VLOOKUP(AG979,'【参考】数式用4'!$DC$3:$DZ$106,MATCH(N979,'【参考】数式用4'!$DC$2:$DZ$2,0))),"")</f>
        <v/>
      </c>
      <c r="AD979" s="998" t="str">
        <f t="shared" si="30"/>
        <v/>
      </c>
      <c r="AE979" s="884" t="str">
        <f t="shared" si="31"/>
        <v/>
      </c>
      <c r="AF979" s="999" t="str">
        <f>IF(O979="","",'別紙様式3-2（４・５月）'!O981&amp;'別紙様式3-2（４・５月）'!P981&amp;'別紙様式3-2（４・５月）'!Q981&amp;"から"&amp;O979)</f>
        <v/>
      </c>
      <c r="AG979" s="999" t="str">
        <f>IF(OR(W979="",W979="―"),"",'別紙様式3-2（４・５月）'!O981&amp;'別紙様式3-2（４・５月）'!P981&amp;'別紙様式3-2（４・５月）'!Q981&amp;"から"&amp;W979)</f>
        <v/>
      </c>
    </row>
    <row r="980" spans="1:33" ht="24.9" customHeight="1">
      <c r="A980" s="894">
        <v>967</v>
      </c>
      <c r="B980" s="742" t="str">
        <f>IF(基本情報入力シート!C1019="","",基本情報入力シート!C1019)</f>
        <v/>
      </c>
      <c r="C980" s="750"/>
      <c r="D980" s="750"/>
      <c r="E980" s="750"/>
      <c r="F980" s="750"/>
      <c r="G980" s="750"/>
      <c r="H980" s="750"/>
      <c r="I980" s="761"/>
      <c r="J980" s="768" t="str">
        <f>IF(基本情報入力シート!M1019="","",基本情報入力シート!M1019)</f>
        <v/>
      </c>
      <c r="K980" s="768" t="str">
        <f>IF(基本情報入力シート!R1019="","",基本情報入力シート!R1019)</f>
        <v/>
      </c>
      <c r="L980" s="768" t="str">
        <f>IF(基本情報入力シート!W1019="","",基本情報入力シート!W1019)</f>
        <v/>
      </c>
      <c r="M980" s="785" t="str">
        <f>IF(基本情報入力シート!X1019="","",基本情報入力シート!X1019)</f>
        <v/>
      </c>
      <c r="N980" s="797" t="str">
        <f>IF(基本情報入力シート!Y1019="","",基本情報入力シート!Y1019)</f>
        <v/>
      </c>
      <c r="O980" s="931"/>
      <c r="P980" s="937"/>
      <c r="Q980" s="941"/>
      <c r="R980" s="948" t="str">
        <f>IFERROR(IF(OR('別紙様式3-2（４・５月）'!R982="",'別紙様式3-2（４・５月）'!Z982="ベア加算"),"",P980*VLOOKUP(N980,'【参考】数式用'!$AD$2:$AH$27,MATCH(O980,'【参考】数式用'!$K$4:$N$4,0)+1,0)),"")</f>
        <v/>
      </c>
      <c r="S980" s="951"/>
      <c r="T980" s="955"/>
      <c r="U980" s="960"/>
      <c r="V980" s="965" t="str">
        <f>IFERROR(IF(AND('別紙様式3-2（４・５月）'!O982="",O980&lt;&gt;""),P980,P980*VLOOKUP(AF980,'【参考】数式用4'!$DC$3:$DZ$106,MATCH(N980,'【参考】数式用4'!$DC$2:$DZ$2,0))),"")</f>
        <v/>
      </c>
      <c r="W980" s="972"/>
      <c r="X980" s="937"/>
      <c r="Y980" s="948" t="str">
        <f>IFERROR(IF(OR('別紙様式3-2（４・５月）'!R982="",'別紙様式3-2（４・５月）'!Z982="ベア加算"),"",X980*VLOOKUP(N980,'【参考】数式用'!$AD$2:$AH$27,MATCH(W980,'【参考】数式用'!$K$4:$N$4,0)+1,0)),"")</f>
        <v/>
      </c>
      <c r="Z980" s="948"/>
      <c r="AA980" s="951"/>
      <c r="AB980" s="955"/>
      <c r="AC980" s="996" t="str">
        <f>IFERROR(IF(AND('別紙様式3-2（４・５月）'!O982="",W980&lt;&gt;"",W980&lt;&gt;"―"),X980,X980*VLOOKUP(AG980,'【参考】数式用4'!$DC$3:$DZ$106,MATCH(N980,'【参考】数式用4'!$DC$2:$DZ$2,0))),"")</f>
        <v/>
      </c>
      <c r="AD980" s="998" t="str">
        <f t="shared" si="30"/>
        <v/>
      </c>
      <c r="AE980" s="884" t="str">
        <f t="shared" si="31"/>
        <v/>
      </c>
      <c r="AF980" s="999" t="str">
        <f>IF(O980="","",'別紙様式3-2（４・５月）'!O982&amp;'別紙様式3-2（４・５月）'!P982&amp;'別紙様式3-2（４・５月）'!Q982&amp;"から"&amp;O980)</f>
        <v/>
      </c>
      <c r="AG980" s="999" t="str">
        <f>IF(OR(W980="",W980="―"),"",'別紙様式3-2（４・５月）'!O982&amp;'別紙様式3-2（４・５月）'!P982&amp;'別紙様式3-2（４・５月）'!Q982&amp;"から"&amp;W980)</f>
        <v/>
      </c>
    </row>
    <row r="981" spans="1:33" ht="24.9" customHeight="1">
      <c r="A981" s="894">
        <v>968</v>
      </c>
      <c r="B981" s="742" t="str">
        <f>IF(基本情報入力シート!C1020="","",基本情報入力シート!C1020)</f>
        <v/>
      </c>
      <c r="C981" s="750"/>
      <c r="D981" s="750"/>
      <c r="E981" s="750"/>
      <c r="F981" s="750"/>
      <c r="G981" s="750"/>
      <c r="H981" s="750"/>
      <c r="I981" s="761"/>
      <c r="J981" s="768" t="str">
        <f>IF(基本情報入力シート!M1020="","",基本情報入力シート!M1020)</f>
        <v/>
      </c>
      <c r="K981" s="768" t="str">
        <f>IF(基本情報入力シート!R1020="","",基本情報入力シート!R1020)</f>
        <v/>
      </c>
      <c r="L981" s="768" t="str">
        <f>IF(基本情報入力シート!W1020="","",基本情報入力シート!W1020)</f>
        <v/>
      </c>
      <c r="M981" s="785" t="str">
        <f>IF(基本情報入力シート!X1020="","",基本情報入力シート!X1020)</f>
        <v/>
      </c>
      <c r="N981" s="797" t="str">
        <f>IF(基本情報入力シート!Y1020="","",基本情報入力シート!Y1020)</f>
        <v/>
      </c>
      <c r="O981" s="931"/>
      <c r="P981" s="937"/>
      <c r="Q981" s="941"/>
      <c r="R981" s="948" t="str">
        <f>IFERROR(IF(OR('別紙様式3-2（４・５月）'!R983="",'別紙様式3-2（４・５月）'!Z983="ベア加算"),"",P981*VLOOKUP(N981,'【参考】数式用'!$AD$2:$AH$27,MATCH(O981,'【参考】数式用'!$K$4:$N$4,0)+1,0)),"")</f>
        <v/>
      </c>
      <c r="S981" s="951"/>
      <c r="T981" s="955"/>
      <c r="U981" s="960"/>
      <c r="V981" s="965" t="str">
        <f>IFERROR(IF(AND('別紙様式3-2（４・５月）'!O983="",O981&lt;&gt;""),P981,P981*VLOOKUP(AF981,'【参考】数式用4'!$DC$3:$DZ$106,MATCH(N981,'【参考】数式用4'!$DC$2:$DZ$2,0))),"")</f>
        <v/>
      </c>
      <c r="W981" s="972"/>
      <c r="X981" s="937"/>
      <c r="Y981" s="948" t="str">
        <f>IFERROR(IF(OR('別紙様式3-2（４・５月）'!R983="",'別紙様式3-2（４・５月）'!Z983="ベア加算"),"",X981*VLOOKUP(N981,'【参考】数式用'!$AD$2:$AH$27,MATCH(W981,'【参考】数式用'!$K$4:$N$4,0)+1,0)),"")</f>
        <v/>
      </c>
      <c r="Z981" s="948"/>
      <c r="AA981" s="951"/>
      <c r="AB981" s="955"/>
      <c r="AC981" s="996" t="str">
        <f>IFERROR(IF(AND('別紙様式3-2（４・５月）'!O983="",W981&lt;&gt;"",W981&lt;&gt;"―"),X981,X981*VLOOKUP(AG981,'【参考】数式用4'!$DC$3:$DZ$106,MATCH(N981,'【参考】数式用4'!$DC$2:$DZ$2,0))),"")</f>
        <v/>
      </c>
      <c r="AD981" s="998" t="str">
        <f t="shared" si="30"/>
        <v/>
      </c>
      <c r="AE981" s="884" t="str">
        <f t="shared" si="31"/>
        <v/>
      </c>
      <c r="AF981" s="999" t="str">
        <f>IF(O981="","",'別紙様式3-2（４・５月）'!O983&amp;'別紙様式3-2（４・５月）'!P983&amp;'別紙様式3-2（４・５月）'!Q983&amp;"から"&amp;O981)</f>
        <v/>
      </c>
      <c r="AG981" s="999" t="str">
        <f>IF(OR(W981="",W981="―"),"",'別紙様式3-2（４・５月）'!O983&amp;'別紙様式3-2（４・５月）'!P983&amp;'別紙様式3-2（４・５月）'!Q983&amp;"から"&amp;W981)</f>
        <v/>
      </c>
    </row>
    <row r="982" spans="1:33" ht="24.9" customHeight="1">
      <c r="A982" s="894">
        <v>969</v>
      </c>
      <c r="B982" s="742" t="str">
        <f>IF(基本情報入力シート!C1021="","",基本情報入力シート!C1021)</f>
        <v/>
      </c>
      <c r="C982" s="750"/>
      <c r="D982" s="750"/>
      <c r="E982" s="750"/>
      <c r="F982" s="750"/>
      <c r="G982" s="750"/>
      <c r="H982" s="750"/>
      <c r="I982" s="761"/>
      <c r="J982" s="768" t="str">
        <f>IF(基本情報入力シート!M1021="","",基本情報入力シート!M1021)</f>
        <v/>
      </c>
      <c r="K982" s="768" t="str">
        <f>IF(基本情報入力シート!R1021="","",基本情報入力シート!R1021)</f>
        <v/>
      </c>
      <c r="L982" s="768" t="str">
        <f>IF(基本情報入力シート!W1021="","",基本情報入力シート!W1021)</f>
        <v/>
      </c>
      <c r="M982" s="785" t="str">
        <f>IF(基本情報入力シート!X1021="","",基本情報入力シート!X1021)</f>
        <v/>
      </c>
      <c r="N982" s="797" t="str">
        <f>IF(基本情報入力シート!Y1021="","",基本情報入力シート!Y1021)</f>
        <v/>
      </c>
      <c r="O982" s="931"/>
      <c r="P982" s="937"/>
      <c r="Q982" s="941"/>
      <c r="R982" s="948" t="str">
        <f>IFERROR(IF(OR('別紙様式3-2（４・５月）'!R984="",'別紙様式3-2（４・５月）'!Z984="ベア加算"),"",P982*VLOOKUP(N982,'【参考】数式用'!$AD$2:$AH$27,MATCH(O982,'【参考】数式用'!$K$4:$N$4,0)+1,0)),"")</f>
        <v/>
      </c>
      <c r="S982" s="951"/>
      <c r="T982" s="955"/>
      <c r="U982" s="960"/>
      <c r="V982" s="965" t="str">
        <f>IFERROR(IF(AND('別紙様式3-2（４・５月）'!O984="",O982&lt;&gt;""),P982,P982*VLOOKUP(AF982,'【参考】数式用4'!$DC$3:$DZ$106,MATCH(N982,'【参考】数式用4'!$DC$2:$DZ$2,0))),"")</f>
        <v/>
      </c>
      <c r="W982" s="972"/>
      <c r="X982" s="937"/>
      <c r="Y982" s="948" t="str">
        <f>IFERROR(IF(OR('別紙様式3-2（４・５月）'!R984="",'別紙様式3-2（４・５月）'!Z984="ベア加算"),"",X982*VLOOKUP(N982,'【参考】数式用'!$AD$2:$AH$27,MATCH(W982,'【参考】数式用'!$K$4:$N$4,0)+1,0)),"")</f>
        <v/>
      </c>
      <c r="Z982" s="948"/>
      <c r="AA982" s="951"/>
      <c r="AB982" s="955"/>
      <c r="AC982" s="996" t="str">
        <f>IFERROR(IF(AND('別紙様式3-2（４・５月）'!O984="",W982&lt;&gt;"",W982&lt;&gt;"―"),X982,X982*VLOOKUP(AG982,'【参考】数式用4'!$DC$3:$DZ$106,MATCH(N982,'【参考】数式用4'!$DC$2:$DZ$2,0))),"")</f>
        <v/>
      </c>
      <c r="AD982" s="998" t="str">
        <f t="shared" si="30"/>
        <v/>
      </c>
      <c r="AE982" s="884" t="str">
        <f t="shared" si="31"/>
        <v/>
      </c>
      <c r="AF982" s="999" t="str">
        <f>IF(O982="","",'別紙様式3-2（４・５月）'!O984&amp;'別紙様式3-2（４・５月）'!P984&amp;'別紙様式3-2（４・５月）'!Q984&amp;"から"&amp;O982)</f>
        <v/>
      </c>
      <c r="AG982" s="999" t="str">
        <f>IF(OR(W982="",W982="―"),"",'別紙様式3-2（４・５月）'!O984&amp;'別紙様式3-2（４・５月）'!P984&amp;'別紙様式3-2（４・５月）'!Q984&amp;"から"&amp;W982)</f>
        <v/>
      </c>
    </row>
    <row r="983" spans="1:33" ht="24.9" customHeight="1">
      <c r="A983" s="894">
        <v>970</v>
      </c>
      <c r="B983" s="742" t="str">
        <f>IF(基本情報入力シート!C1022="","",基本情報入力シート!C1022)</f>
        <v/>
      </c>
      <c r="C983" s="750"/>
      <c r="D983" s="750"/>
      <c r="E983" s="750"/>
      <c r="F983" s="750"/>
      <c r="G983" s="750"/>
      <c r="H983" s="750"/>
      <c r="I983" s="761"/>
      <c r="J983" s="768" t="str">
        <f>IF(基本情報入力シート!M1022="","",基本情報入力シート!M1022)</f>
        <v/>
      </c>
      <c r="K983" s="768" t="str">
        <f>IF(基本情報入力シート!R1022="","",基本情報入力シート!R1022)</f>
        <v/>
      </c>
      <c r="L983" s="768" t="str">
        <f>IF(基本情報入力シート!W1022="","",基本情報入力シート!W1022)</f>
        <v/>
      </c>
      <c r="M983" s="785" t="str">
        <f>IF(基本情報入力シート!X1022="","",基本情報入力シート!X1022)</f>
        <v/>
      </c>
      <c r="N983" s="797" t="str">
        <f>IF(基本情報入力シート!Y1022="","",基本情報入力シート!Y1022)</f>
        <v/>
      </c>
      <c r="O983" s="931"/>
      <c r="P983" s="937"/>
      <c r="Q983" s="941"/>
      <c r="R983" s="948" t="str">
        <f>IFERROR(IF(OR('別紙様式3-2（４・５月）'!R985="",'別紙様式3-2（４・５月）'!Z985="ベア加算"),"",P983*VLOOKUP(N983,'【参考】数式用'!$AD$2:$AH$27,MATCH(O983,'【参考】数式用'!$K$4:$N$4,0)+1,0)),"")</f>
        <v/>
      </c>
      <c r="S983" s="951"/>
      <c r="T983" s="955"/>
      <c r="U983" s="960"/>
      <c r="V983" s="965" t="str">
        <f>IFERROR(IF(AND('別紙様式3-2（４・５月）'!O985="",O983&lt;&gt;""),P983,P983*VLOOKUP(AF983,'【参考】数式用4'!$DC$3:$DZ$106,MATCH(N983,'【参考】数式用4'!$DC$2:$DZ$2,0))),"")</f>
        <v/>
      </c>
      <c r="W983" s="972"/>
      <c r="X983" s="937"/>
      <c r="Y983" s="948" t="str">
        <f>IFERROR(IF(OR('別紙様式3-2（４・５月）'!R985="",'別紙様式3-2（４・５月）'!Z985="ベア加算"),"",X983*VLOOKUP(N983,'【参考】数式用'!$AD$2:$AH$27,MATCH(W983,'【参考】数式用'!$K$4:$N$4,0)+1,0)),"")</f>
        <v/>
      </c>
      <c r="Z983" s="948"/>
      <c r="AA983" s="951"/>
      <c r="AB983" s="955"/>
      <c r="AC983" s="996" t="str">
        <f>IFERROR(IF(AND('別紙様式3-2（４・５月）'!O985="",W983&lt;&gt;"",W983&lt;&gt;"―"),X983,X983*VLOOKUP(AG983,'【参考】数式用4'!$DC$3:$DZ$106,MATCH(N983,'【参考】数式用4'!$DC$2:$DZ$2,0))),"")</f>
        <v/>
      </c>
      <c r="AD983" s="998" t="str">
        <f t="shared" si="30"/>
        <v/>
      </c>
      <c r="AE983" s="884" t="str">
        <f t="shared" si="31"/>
        <v/>
      </c>
      <c r="AF983" s="999" t="str">
        <f>IF(O983="","",'別紙様式3-2（４・５月）'!O985&amp;'別紙様式3-2（４・５月）'!P985&amp;'別紙様式3-2（４・５月）'!Q985&amp;"から"&amp;O983)</f>
        <v/>
      </c>
      <c r="AG983" s="999" t="str">
        <f>IF(OR(W983="",W983="―"),"",'別紙様式3-2（４・５月）'!O985&amp;'別紙様式3-2（４・５月）'!P985&amp;'別紙様式3-2（４・５月）'!Q985&amp;"から"&amp;W983)</f>
        <v/>
      </c>
    </row>
    <row r="984" spans="1:33" ht="24.9" customHeight="1">
      <c r="A984" s="894">
        <v>971</v>
      </c>
      <c r="B984" s="742" t="str">
        <f>IF(基本情報入力シート!C1023="","",基本情報入力シート!C1023)</f>
        <v/>
      </c>
      <c r="C984" s="750"/>
      <c r="D984" s="750"/>
      <c r="E984" s="750"/>
      <c r="F984" s="750"/>
      <c r="G984" s="750"/>
      <c r="H984" s="750"/>
      <c r="I984" s="761"/>
      <c r="J984" s="768" t="str">
        <f>IF(基本情報入力シート!M1023="","",基本情報入力シート!M1023)</f>
        <v/>
      </c>
      <c r="K984" s="768" t="str">
        <f>IF(基本情報入力シート!R1023="","",基本情報入力シート!R1023)</f>
        <v/>
      </c>
      <c r="L984" s="768" t="str">
        <f>IF(基本情報入力シート!W1023="","",基本情報入力シート!W1023)</f>
        <v/>
      </c>
      <c r="M984" s="785" t="str">
        <f>IF(基本情報入力シート!X1023="","",基本情報入力シート!X1023)</f>
        <v/>
      </c>
      <c r="N984" s="797" t="str">
        <f>IF(基本情報入力シート!Y1023="","",基本情報入力シート!Y1023)</f>
        <v/>
      </c>
      <c r="O984" s="931"/>
      <c r="P984" s="937"/>
      <c r="Q984" s="941"/>
      <c r="R984" s="948" t="str">
        <f>IFERROR(IF(OR('別紙様式3-2（４・５月）'!R986="",'別紙様式3-2（４・５月）'!Z986="ベア加算"),"",P984*VLOOKUP(N984,'【参考】数式用'!$AD$2:$AH$27,MATCH(O984,'【参考】数式用'!$K$4:$N$4,0)+1,0)),"")</f>
        <v/>
      </c>
      <c r="S984" s="951"/>
      <c r="T984" s="955"/>
      <c r="U984" s="960"/>
      <c r="V984" s="965" t="str">
        <f>IFERROR(IF(AND('別紙様式3-2（４・５月）'!O986="",O984&lt;&gt;""),P984,P984*VLOOKUP(AF984,'【参考】数式用4'!$DC$3:$DZ$106,MATCH(N984,'【参考】数式用4'!$DC$2:$DZ$2,0))),"")</f>
        <v/>
      </c>
      <c r="W984" s="972"/>
      <c r="X984" s="937"/>
      <c r="Y984" s="948" t="str">
        <f>IFERROR(IF(OR('別紙様式3-2（４・５月）'!R986="",'別紙様式3-2（４・５月）'!Z986="ベア加算"),"",X984*VLOOKUP(N984,'【参考】数式用'!$AD$2:$AH$27,MATCH(W984,'【参考】数式用'!$K$4:$N$4,0)+1,0)),"")</f>
        <v/>
      </c>
      <c r="Z984" s="948"/>
      <c r="AA984" s="951"/>
      <c r="AB984" s="955"/>
      <c r="AC984" s="996" t="str">
        <f>IFERROR(IF(AND('別紙様式3-2（４・５月）'!O986="",W984&lt;&gt;"",W984&lt;&gt;"―"),X984,X984*VLOOKUP(AG984,'【参考】数式用4'!$DC$3:$DZ$106,MATCH(N984,'【参考】数式用4'!$DC$2:$DZ$2,0))),"")</f>
        <v/>
      </c>
      <c r="AD984" s="998" t="str">
        <f t="shared" si="30"/>
        <v/>
      </c>
      <c r="AE984" s="884" t="str">
        <f t="shared" si="31"/>
        <v/>
      </c>
      <c r="AF984" s="999" t="str">
        <f>IF(O984="","",'別紙様式3-2（４・５月）'!O986&amp;'別紙様式3-2（４・５月）'!P986&amp;'別紙様式3-2（４・５月）'!Q986&amp;"から"&amp;O984)</f>
        <v/>
      </c>
      <c r="AG984" s="999" t="str">
        <f>IF(OR(W984="",W984="―"),"",'別紙様式3-2（４・５月）'!O986&amp;'別紙様式3-2（４・５月）'!P986&amp;'別紙様式3-2（４・５月）'!Q986&amp;"から"&amp;W984)</f>
        <v/>
      </c>
    </row>
    <row r="985" spans="1:33" ht="24.9" customHeight="1">
      <c r="A985" s="894">
        <v>972</v>
      </c>
      <c r="B985" s="742" t="str">
        <f>IF(基本情報入力シート!C1024="","",基本情報入力シート!C1024)</f>
        <v/>
      </c>
      <c r="C985" s="750"/>
      <c r="D985" s="750"/>
      <c r="E985" s="750"/>
      <c r="F985" s="750"/>
      <c r="G985" s="750"/>
      <c r="H985" s="750"/>
      <c r="I985" s="761"/>
      <c r="J985" s="768" t="str">
        <f>IF(基本情報入力シート!M1024="","",基本情報入力シート!M1024)</f>
        <v/>
      </c>
      <c r="K985" s="768" t="str">
        <f>IF(基本情報入力シート!R1024="","",基本情報入力シート!R1024)</f>
        <v/>
      </c>
      <c r="L985" s="768" t="str">
        <f>IF(基本情報入力シート!W1024="","",基本情報入力シート!W1024)</f>
        <v/>
      </c>
      <c r="M985" s="785" t="str">
        <f>IF(基本情報入力シート!X1024="","",基本情報入力シート!X1024)</f>
        <v/>
      </c>
      <c r="N985" s="797" t="str">
        <f>IF(基本情報入力シート!Y1024="","",基本情報入力シート!Y1024)</f>
        <v/>
      </c>
      <c r="O985" s="931"/>
      <c r="P985" s="937"/>
      <c r="Q985" s="941"/>
      <c r="R985" s="948" t="str">
        <f>IFERROR(IF(OR('別紙様式3-2（４・５月）'!R987="",'別紙様式3-2（４・５月）'!Z987="ベア加算"),"",P985*VLOOKUP(N985,'【参考】数式用'!$AD$2:$AH$27,MATCH(O985,'【参考】数式用'!$K$4:$N$4,0)+1,0)),"")</f>
        <v/>
      </c>
      <c r="S985" s="951"/>
      <c r="T985" s="955"/>
      <c r="U985" s="960"/>
      <c r="V985" s="965" t="str">
        <f>IFERROR(IF(AND('別紙様式3-2（４・５月）'!O987="",O985&lt;&gt;""),P985,P985*VLOOKUP(AF985,'【参考】数式用4'!$DC$3:$DZ$106,MATCH(N985,'【参考】数式用4'!$DC$2:$DZ$2,0))),"")</f>
        <v/>
      </c>
      <c r="W985" s="972"/>
      <c r="X985" s="937"/>
      <c r="Y985" s="948" t="str">
        <f>IFERROR(IF(OR('別紙様式3-2（４・５月）'!R987="",'別紙様式3-2（４・５月）'!Z987="ベア加算"),"",X985*VLOOKUP(N985,'【参考】数式用'!$AD$2:$AH$27,MATCH(W985,'【参考】数式用'!$K$4:$N$4,0)+1,0)),"")</f>
        <v/>
      </c>
      <c r="Z985" s="948"/>
      <c r="AA985" s="951"/>
      <c r="AB985" s="955"/>
      <c r="AC985" s="996" t="str">
        <f>IFERROR(IF(AND('別紙様式3-2（４・５月）'!O987="",W985&lt;&gt;"",W985&lt;&gt;"―"),X985,X985*VLOOKUP(AG985,'【参考】数式用4'!$DC$3:$DZ$106,MATCH(N985,'【参考】数式用4'!$DC$2:$DZ$2,0))),"")</f>
        <v/>
      </c>
      <c r="AD985" s="998" t="str">
        <f t="shared" si="30"/>
        <v/>
      </c>
      <c r="AE985" s="884" t="str">
        <f t="shared" si="31"/>
        <v/>
      </c>
      <c r="AF985" s="999" t="str">
        <f>IF(O985="","",'別紙様式3-2（４・５月）'!O987&amp;'別紙様式3-2（４・５月）'!P987&amp;'別紙様式3-2（４・５月）'!Q987&amp;"から"&amp;O985)</f>
        <v/>
      </c>
      <c r="AG985" s="999" t="str">
        <f>IF(OR(W985="",W985="―"),"",'別紙様式3-2（４・５月）'!O987&amp;'別紙様式3-2（４・５月）'!P987&amp;'別紙様式3-2（４・５月）'!Q987&amp;"から"&amp;W985)</f>
        <v/>
      </c>
    </row>
    <row r="986" spans="1:33" ht="24.9" customHeight="1">
      <c r="A986" s="894">
        <v>973</v>
      </c>
      <c r="B986" s="742" t="str">
        <f>IF(基本情報入力シート!C1025="","",基本情報入力シート!C1025)</f>
        <v/>
      </c>
      <c r="C986" s="750"/>
      <c r="D986" s="750"/>
      <c r="E986" s="750"/>
      <c r="F986" s="750"/>
      <c r="G986" s="750"/>
      <c r="H986" s="750"/>
      <c r="I986" s="761"/>
      <c r="J986" s="768" t="str">
        <f>IF(基本情報入力シート!M1025="","",基本情報入力シート!M1025)</f>
        <v/>
      </c>
      <c r="K986" s="768" t="str">
        <f>IF(基本情報入力シート!R1025="","",基本情報入力シート!R1025)</f>
        <v/>
      </c>
      <c r="L986" s="768" t="str">
        <f>IF(基本情報入力シート!W1025="","",基本情報入力シート!W1025)</f>
        <v/>
      </c>
      <c r="M986" s="785" t="str">
        <f>IF(基本情報入力シート!X1025="","",基本情報入力シート!X1025)</f>
        <v/>
      </c>
      <c r="N986" s="797" t="str">
        <f>IF(基本情報入力シート!Y1025="","",基本情報入力シート!Y1025)</f>
        <v/>
      </c>
      <c r="O986" s="931"/>
      <c r="P986" s="937"/>
      <c r="Q986" s="941"/>
      <c r="R986" s="948" t="str">
        <f>IFERROR(IF(OR('別紙様式3-2（４・５月）'!R988="",'別紙様式3-2（４・５月）'!Z988="ベア加算"),"",P986*VLOOKUP(N986,'【参考】数式用'!$AD$2:$AH$27,MATCH(O986,'【参考】数式用'!$K$4:$N$4,0)+1,0)),"")</f>
        <v/>
      </c>
      <c r="S986" s="951"/>
      <c r="T986" s="955"/>
      <c r="U986" s="960"/>
      <c r="V986" s="965" t="str">
        <f>IFERROR(IF(AND('別紙様式3-2（４・５月）'!O988="",O986&lt;&gt;""),P986,P986*VLOOKUP(AF986,'【参考】数式用4'!$DC$3:$DZ$106,MATCH(N986,'【参考】数式用4'!$DC$2:$DZ$2,0))),"")</f>
        <v/>
      </c>
      <c r="W986" s="972"/>
      <c r="X986" s="937"/>
      <c r="Y986" s="948" t="str">
        <f>IFERROR(IF(OR('別紙様式3-2（４・５月）'!R988="",'別紙様式3-2（４・５月）'!Z988="ベア加算"),"",X986*VLOOKUP(N986,'【参考】数式用'!$AD$2:$AH$27,MATCH(W986,'【参考】数式用'!$K$4:$N$4,0)+1,0)),"")</f>
        <v/>
      </c>
      <c r="Z986" s="948"/>
      <c r="AA986" s="951"/>
      <c r="AB986" s="955"/>
      <c r="AC986" s="996" t="str">
        <f>IFERROR(IF(AND('別紙様式3-2（４・５月）'!O988="",W986&lt;&gt;"",W986&lt;&gt;"―"),X986,X986*VLOOKUP(AG986,'【参考】数式用4'!$DC$3:$DZ$106,MATCH(N986,'【参考】数式用4'!$DC$2:$DZ$2,0))),"")</f>
        <v/>
      </c>
      <c r="AD986" s="998" t="str">
        <f t="shared" si="30"/>
        <v/>
      </c>
      <c r="AE986" s="884" t="str">
        <f t="shared" si="31"/>
        <v/>
      </c>
      <c r="AF986" s="999" t="str">
        <f>IF(O986="","",'別紙様式3-2（４・５月）'!O988&amp;'別紙様式3-2（４・５月）'!P988&amp;'別紙様式3-2（４・５月）'!Q988&amp;"から"&amp;O986)</f>
        <v/>
      </c>
      <c r="AG986" s="999" t="str">
        <f>IF(OR(W986="",W986="―"),"",'別紙様式3-2（４・５月）'!O988&amp;'別紙様式3-2（４・５月）'!P988&amp;'別紙様式3-2（４・５月）'!Q988&amp;"から"&amp;W986)</f>
        <v/>
      </c>
    </row>
    <row r="987" spans="1:33" ht="24.9" customHeight="1">
      <c r="A987" s="894">
        <v>974</v>
      </c>
      <c r="B987" s="742" t="str">
        <f>IF(基本情報入力シート!C1026="","",基本情報入力シート!C1026)</f>
        <v/>
      </c>
      <c r="C987" s="750"/>
      <c r="D987" s="750"/>
      <c r="E987" s="750"/>
      <c r="F987" s="750"/>
      <c r="G987" s="750"/>
      <c r="H987" s="750"/>
      <c r="I987" s="761"/>
      <c r="J987" s="768" t="str">
        <f>IF(基本情報入力シート!M1026="","",基本情報入力シート!M1026)</f>
        <v/>
      </c>
      <c r="K987" s="768" t="str">
        <f>IF(基本情報入力シート!R1026="","",基本情報入力シート!R1026)</f>
        <v/>
      </c>
      <c r="L987" s="768" t="str">
        <f>IF(基本情報入力シート!W1026="","",基本情報入力シート!W1026)</f>
        <v/>
      </c>
      <c r="M987" s="785" t="str">
        <f>IF(基本情報入力シート!X1026="","",基本情報入力シート!X1026)</f>
        <v/>
      </c>
      <c r="N987" s="797" t="str">
        <f>IF(基本情報入力シート!Y1026="","",基本情報入力シート!Y1026)</f>
        <v/>
      </c>
      <c r="O987" s="931"/>
      <c r="P987" s="937"/>
      <c r="Q987" s="941"/>
      <c r="R987" s="948" t="str">
        <f>IFERROR(IF(OR('別紙様式3-2（４・５月）'!R989="",'別紙様式3-2（４・５月）'!Z989="ベア加算"),"",P987*VLOOKUP(N987,'【参考】数式用'!$AD$2:$AH$27,MATCH(O987,'【参考】数式用'!$K$4:$N$4,0)+1,0)),"")</f>
        <v/>
      </c>
      <c r="S987" s="951"/>
      <c r="T987" s="955"/>
      <c r="U987" s="960"/>
      <c r="V987" s="965" t="str">
        <f>IFERROR(IF(AND('別紙様式3-2（４・５月）'!O989="",O987&lt;&gt;""),P987,P987*VLOOKUP(AF987,'【参考】数式用4'!$DC$3:$DZ$106,MATCH(N987,'【参考】数式用4'!$DC$2:$DZ$2,0))),"")</f>
        <v/>
      </c>
      <c r="W987" s="972"/>
      <c r="X987" s="937"/>
      <c r="Y987" s="948" t="str">
        <f>IFERROR(IF(OR('別紙様式3-2（４・５月）'!R989="",'別紙様式3-2（４・５月）'!Z989="ベア加算"),"",X987*VLOOKUP(N987,'【参考】数式用'!$AD$2:$AH$27,MATCH(W987,'【参考】数式用'!$K$4:$N$4,0)+1,0)),"")</f>
        <v/>
      </c>
      <c r="Z987" s="948"/>
      <c r="AA987" s="951"/>
      <c r="AB987" s="955"/>
      <c r="AC987" s="996" t="str">
        <f>IFERROR(IF(AND('別紙様式3-2（４・５月）'!O989="",W987&lt;&gt;"",W987&lt;&gt;"―"),X987,X987*VLOOKUP(AG987,'【参考】数式用4'!$DC$3:$DZ$106,MATCH(N987,'【参考】数式用4'!$DC$2:$DZ$2,0))),"")</f>
        <v/>
      </c>
      <c r="AD987" s="998" t="str">
        <f t="shared" si="30"/>
        <v/>
      </c>
      <c r="AE987" s="884" t="str">
        <f t="shared" si="31"/>
        <v/>
      </c>
      <c r="AF987" s="999" t="str">
        <f>IF(O987="","",'別紙様式3-2（４・５月）'!O989&amp;'別紙様式3-2（４・５月）'!P989&amp;'別紙様式3-2（４・５月）'!Q989&amp;"から"&amp;O987)</f>
        <v/>
      </c>
      <c r="AG987" s="999" t="str">
        <f>IF(OR(W987="",W987="―"),"",'別紙様式3-2（４・５月）'!O989&amp;'別紙様式3-2（４・５月）'!P989&amp;'別紙様式3-2（４・５月）'!Q989&amp;"から"&amp;W987)</f>
        <v/>
      </c>
    </row>
    <row r="988" spans="1:33" ht="24.9" customHeight="1">
      <c r="A988" s="894">
        <v>975</v>
      </c>
      <c r="B988" s="742" t="str">
        <f>IF(基本情報入力シート!C1027="","",基本情報入力シート!C1027)</f>
        <v/>
      </c>
      <c r="C988" s="750"/>
      <c r="D988" s="750"/>
      <c r="E988" s="750"/>
      <c r="F988" s="750"/>
      <c r="G988" s="750"/>
      <c r="H988" s="750"/>
      <c r="I988" s="761"/>
      <c r="J988" s="768" t="str">
        <f>IF(基本情報入力シート!M1027="","",基本情報入力シート!M1027)</f>
        <v/>
      </c>
      <c r="K988" s="768" t="str">
        <f>IF(基本情報入力シート!R1027="","",基本情報入力シート!R1027)</f>
        <v/>
      </c>
      <c r="L988" s="768" t="str">
        <f>IF(基本情報入力シート!W1027="","",基本情報入力シート!W1027)</f>
        <v/>
      </c>
      <c r="M988" s="785" t="str">
        <f>IF(基本情報入力シート!X1027="","",基本情報入力シート!X1027)</f>
        <v/>
      </c>
      <c r="N988" s="797" t="str">
        <f>IF(基本情報入力シート!Y1027="","",基本情報入力シート!Y1027)</f>
        <v/>
      </c>
      <c r="O988" s="931"/>
      <c r="P988" s="937"/>
      <c r="Q988" s="941"/>
      <c r="R988" s="948" t="str">
        <f>IFERROR(IF(OR('別紙様式3-2（４・５月）'!R990="",'別紙様式3-2（４・５月）'!Z990="ベア加算"),"",P988*VLOOKUP(N988,'【参考】数式用'!$AD$2:$AH$27,MATCH(O988,'【参考】数式用'!$K$4:$N$4,0)+1,0)),"")</f>
        <v/>
      </c>
      <c r="S988" s="951"/>
      <c r="T988" s="955"/>
      <c r="U988" s="960"/>
      <c r="V988" s="965" t="str">
        <f>IFERROR(IF(AND('別紙様式3-2（４・５月）'!O990="",O988&lt;&gt;""),P988,P988*VLOOKUP(AF988,'【参考】数式用4'!$DC$3:$DZ$106,MATCH(N988,'【参考】数式用4'!$DC$2:$DZ$2,0))),"")</f>
        <v/>
      </c>
      <c r="W988" s="972"/>
      <c r="X988" s="937"/>
      <c r="Y988" s="948" t="str">
        <f>IFERROR(IF(OR('別紙様式3-2（４・５月）'!R990="",'別紙様式3-2（４・５月）'!Z990="ベア加算"),"",X988*VLOOKUP(N988,'【参考】数式用'!$AD$2:$AH$27,MATCH(W988,'【参考】数式用'!$K$4:$N$4,0)+1,0)),"")</f>
        <v/>
      </c>
      <c r="Z988" s="948"/>
      <c r="AA988" s="951"/>
      <c r="AB988" s="955"/>
      <c r="AC988" s="996" t="str">
        <f>IFERROR(IF(AND('別紙様式3-2（４・５月）'!O990="",W988&lt;&gt;"",W988&lt;&gt;"―"),X988,X988*VLOOKUP(AG988,'【参考】数式用4'!$DC$3:$DZ$106,MATCH(N988,'【参考】数式用4'!$DC$2:$DZ$2,0))),"")</f>
        <v/>
      </c>
      <c r="AD988" s="998" t="str">
        <f t="shared" si="30"/>
        <v/>
      </c>
      <c r="AE988" s="884" t="str">
        <f t="shared" si="31"/>
        <v/>
      </c>
      <c r="AF988" s="999" t="str">
        <f>IF(O988="","",'別紙様式3-2（４・５月）'!O990&amp;'別紙様式3-2（４・５月）'!P990&amp;'別紙様式3-2（４・５月）'!Q990&amp;"から"&amp;O988)</f>
        <v/>
      </c>
      <c r="AG988" s="999" t="str">
        <f>IF(OR(W988="",W988="―"),"",'別紙様式3-2（４・５月）'!O990&amp;'別紙様式3-2（４・５月）'!P990&amp;'別紙様式3-2（４・５月）'!Q990&amp;"から"&amp;W988)</f>
        <v/>
      </c>
    </row>
    <row r="989" spans="1:33" ht="24.9" customHeight="1">
      <c r="A989" s="894">
        <v>976</v>
      </c>
      <c r="B989" s="742" t="str">
        <f>IF(基本情報入力シート!C1028="","",基本情報入力シート!C1028)</f>
        <v/>
      </c>
      <c r="C989" s="750"/>
      <c r="D989" s="750"/>
      <c r="E989" s="750"/>
      <c r="F989" s="750"/>
      <c r="G989" s="750"/>
      <c r="H989" s="750"/>
      <c r="I989" s="761"/>
      <c r="J989" s="768" t="str">
        <f>IF(基本情報入力シート!M1028="","",基本情報入力シート!M1028)</f>
        <v/>
      </c>
      <c r="K989" s="768" t="str">
        <f>IF(基本情報入力シート!R1028="","",基本情報入力シート!R1028)</f>
        <v/>
      </c>
      <c r="L989" s="768" t="str">
        <f>IF(基本情報入力シート!W1028="","",基本情報入力シート!W1028)</f>
        <v/>
      </c>
      <c r="M989" s="785" t="str">
        <f>IF(基本情報入力シート!X1028="","",基本情報入力シート!X1028)</f>
        <v/>
      </c>
      <c r="N989" s="797" t="str">
        <f>IF(基本情報入力シート!Y1028="","",基本情報入力シート!Y1028)</f>
        <v/>
      </c>
      <c r="O989" s="931"/>
      <c r="P989" s="937"/>
      <c r="Q989" s="941"/>
      <c r="R989" s="948" t="str">
        <f>IFERROR(IF(OR('別紙様式3-2（４・５月）'!R991="",'別紙様式3-2（４・５月）'!Z991="ベア加算"),"",P989*VLOOKUP(N989,'【参考】数式用'!$AD$2:$AH$27,MATCH(O989,'【参考】数式用'!$K$4:$N$4,0)+1,0)),"")</f>
        <v/>
      </c>
      <c r="S989" s="951"/>
      <c r="T989" s="955"/>
      <c r="U989" s="960"/>
      <c r="V989" s="965" t="str">
        <f>IFERROR(IF(AND('別紙様式3-2（４・５月）'!O991="",O989&lt;&gt;""),P989,P989*VLOOKUP(AF989,'【参考】数式用4'!$DC$3:$DZ$106,MATCH(N989,'【参考】数式用4'!$DC$2:$DZ$2,0))),"")</f>
        <v/>
      </c>
      <c r="W989" s="972"/>
      <c r="X989" s="937"/>
      <c r="Y989" s="948" t="str">
        <f>IFERROR(IF(OR('別紙様式3-2（４・５月）'!R991="",'別紙様式3-2（４・５月）'!Z991="ベア加算"),"",X989*VLOOKUP(N989,'【参考】数式用'!$AD$2:$AH$27,MATCH(W989,'【参考】数式用'!$K$4:$N$4,0)+1,0)),"")</f>
        <v/>
      </c>
      <c r="Z989" s="948"/>
      <c r="AA989" s="951"/>
      <c r="AB989" s="955"/>
      <c r="AC989" s="996" t="str">
        <f>IFERROR(IF(AND('別紙様式3-2（４・５月）'!O991="",W989&lt;&gt;"",W989&lt;&gt;"―"),X989,X989*VLOOKUP(AG989,'【参考】数式用4'!$DC$3:$DZ$106,MATCH(N989,'【参考】数式用4'!$DC$2:$DZ$2,0))),"")</f>
        <v/>
      </c>
      <c r="AD989" s="998" t="str">
        <f t="shared" si="30"/>
        <v/>
      </c>
      <c r="AE989" s="884" t="str">
        <f t="shared" si="31"/>
        <v/>
      </c>
      <c r="AF989" s="999" t="str">
        <f>IF(O989="","",'別紙様式3-2（４・５月）'!O991&amp;'別紙様式3-2（４・５月）'!P991&amp;'別紙様式3-2（４・５月）'!Q991&amp;"から"&amp;O989)</f>
        <v/>
      </c>
      <c r="AG989" s="999" t="str">
        <f>IF(OR(W989="",W989="―"),"",'別紙様式3-2（４・５月）'!O991&amp;'別紙様式3-2（４・５月）'!P991&amp;'別紙様式3-2（４・５月）'!Q991&amp;"から"&amp;W989)</f>
        <v/>
      </c>
    </row>
    <row r="990" spans="1:33" ht="24.9" customHeight="1">
      <c r="A990" s="894">
        <v>977</v>
      </c>
      <c r="B990" s="742" t="str">
        <f>IF(基本情報入力シート!C1029="","",基本情報入力シート!C1029)</f>
        <v/>
      </c>
      <c r="C990" s="750"/>
      <c r="D990" s="750"/>
      <c r="E990" s="750"/>
      <c r="F990" s="750"/>
      <c r="G990" s="750"/>
      <c r="H990" s="750"/>
      <c r="I990" s="761"/>
      <c r="J990" s="768" t="str">
        <f>IF(基本情報入力シート!M1029="","",基本情報入力シート!M1029)</f>
        <v/>
      </c>
      <c r="K990" s="768" t="str">
        <f>IF(基本情報入力シート!R1029="","",基本情報入力シート!R1029)</f>
        <v/>
      </c>
      <c r="L990" s="768" t="str">
        <f>IF(基本情報入力シート!W1029="","",基本情報入力シート!W1029)</f>
        <v/>
      </c>
      <c r="M990" s="785" t="str">
        <f>IF(基本情報入力シート!X1029="","",基本情報入力シート!X1029)</f>
        <v/>
      </c>
      <c r="N990" s="797" t="str">
        <f>IF(基本情報入力シート!Y1029="","",基本情報入力シート!Y1029)</f>
        <v/>
      </c>
      <c r="O990" s="931"/>
      <c r="P990" s="937"/>
      <c r="Q990" s="941"/>
      <c r="R990" s="948" t="str">
        <f>IFERROR(IF(OR('別紙様式3-2（４・５月）'!R992="",'別紙様式3-2（４・５月）'!Z992="ベア加算"),"",P990*VLOOKUP(N990,'【参考】数式用'!$AD$2:$AH$27,MATCH(O990,'【参考】数式用'!$K$4:$N$4,0)+1,0)),"")</f>
        <v/>
      </c>
      <c r="S990" s="951"/>
      <c r="T990" s="955"/>
      <c r="U990" s="960"/>
      <c r="V990" s="965" t="str">
        <f>IFERROR(IF(AND('別紙様式3-2（４・５月）'!O992="",O990&lt;&gt;""),P990,P990*VLOOKUP(AF990,'【参考】数式用4'!$DC$3:$DZ$106,MATCH(N990,'【参考】数式用4'!$DC$2:$DZ$2,0))),"")</f>
        <v/>
      </c>
      <c r="W990" s="972"/>
      <c r="X990" s="937"/>
      <c r="Y990" s="948" t="str">
        <f>IFERROR(IF(OR('別紙様式3-2（４・５月）'!R992="",'別紙様式3-2（４・５月）'!Z992="ベア加算"),"",X990*VLOOKUP(N990,'【参考】数式用'!$AD$2:$AH$27,MATCH(W990,'【参考】数式用'!$K$4:$N$4,0)+1,0)),"")</f>
        <v/>
      </c>
      <c r="Z990" s="948"/>
      <c r="AA990" s="951"/>
      <c r="AB990" s="955"/>
      <c r="AC990" s="996" t="str">
        <f>IFERROR(IF(AND('別紙様式3-2（４・５月）'!O992="",W990&lt;&gt;"",W990&lt;&gt;"―"),X990,X990*VLOOKUP(AG990,'【参考】数式用4'!$DC$3:$DZ$106,MATCH(N990,'【参考】数式用4'!$DC$2:$DZ$2,0))),"")</f>
        <v/>
      </c>
      <c r="AD990" s="998" t="str">
        <f t="shared" si="30"/>
        <v/>
      </c>
      <c r="AE990" s="884" t="str">
        <f t="shared" si="31"/>
        <v/>
      </c>
      <c r="AF990" s="999" t="str">
        <f>IF(O990="","",'別紙様式3-2（４・５月）'!O992&amp;'別紙様式3-2（４・５月）'!P992&amp;'別紙様式3-2（４・５月）'!Q992&amp;"から"&amp;O990)</f>
        <v/>
      </c>
      <c r="AG990" s="999" t="str">
        <f>IF(OR(W990="",W990="―"),"",'別紙様式3-2（４・５月）'!O992&amp;'別紙様式3-2（４・５月）'!P992&amp;'別紙様式3-2（４・５月）'!Q992&amp;"から"&amp;W990)</f>
        <v/>
      </c>
    </row>
    <row r="991" spans="1:33" ht="24.9" customHeight="1">
      <c r="A991" s="894">
        <v>978</v>
      </c>
      <c r="B991" s="742" t="str">
        <f>IF(基本情報入力シート!C1030="","",基本情報入力シート!C1030)</f>
        <v/>
      </c>
      <c r="C991" s="750"/>
      <c r="D991" s="750"/>
      <c r="E991" s="750"/>
      <c r="F991" s="750"/>
      <c r="G991" s="750"/>
      <c r="H991" s="750"/>
      <c r="I991" s="761"/>
      <c r="J991" s="768" t="str">
        <f>IF(基本情報入力シート!M1030="","",基本情報入力シート!M1030)</f>
        <v/>
      </c>
      <c r="K991" s="768" t="str">
        <f>IF(基本情報入力シート!R1030="","",基本情報入力シート!R1030)</f>
        <v/>
      </c>
      <c r="L991" s="768" t="str">
        <f>IF(基本情報入力シート!W1030="","",基本情報入力シート!W1030)</f>
        <v/>
      </c>
      <c r="M991" s="785" t="str">
        <f>IF(基本情報入力シート!X1030="","",基本情報入力シート!X1030)</f>
        <v/>
      </c>
      <c r="N991" s="797" t="str">
        <f>IF(基本情報入力シート!Y1030="","",基本情報入力シート!Y1030)</f>
        <v/>
      </c>
      <c r="O991" s="931"/>
      <c r="P991" s="937"/>
      <c r="Q991" s="941"/>
      <c r="R991" s="948" t="str">
        <f>IFERROR(IF(OR('別紙様式3-2（４・５月）'!R993="",'別紙様式3-2（４・５月）'!Z993="ベア加算"),"",P991*VLOOKUP(N991,'【参考】数式用'!$AD$2:$AH$27,MATCH(O991,'【参考】数式用'!$K$4:$N$4,0)+1,0)),"")</f>
        <v/>
      </c>
      <c r="S991" s="951"/>
      <c r="T991" s="955"/>
      <c r="U991" s="960"/>
      <c r="V991" s="965" t="str">
        <f>IFERROR(IF(AND('別紙様式3-2（４・５月）'!O993="",O991&lt;&gt;""),P991,P991*VLOOKUP(AF991,'【参考】数式用4'!$DC$3:$DZ$106,MATCH(N991,'【参考】数式用4'!$DC$2:$DZ$2,0))),"")</f>
        <v/>
      </c>
      <c r="W991" s="972"/>
      <c r="X991" s="937"/>
      <c r="Y991" s="948" t="str">
        <f>IFERROR(IF(OR('別紙様式3-2（４・５月）'!R993="",'別紙様式3-2（４・５月）'!Z993="ベア加算"),"",X991*VLOOKUP(N991,'【参考】数式用'!$AD$2:$AH$27,MATCH(W991,'【参考】数式用'!$K$4:$N$4,0)+1,0)),"")</f>
        <v/>
      </c>
      <c r="Z991" s="948"/>
      <c r="AA991" s="951"/>
      <c r="AB991" s="955"/>
      <c r="AC991" s="996" t="str">
        <f>IFERROR(IF(AND('別紙様式3-2（４・５月）'!O993="",W991&lt;&gt;"",W991&lt;&gt;"―"),X991,X991*VLOOKUP(AG991,'【参考】数式用4'!$DC$3:$DZ$106,MATCH(N991,'【参考】数式用4'!$DC$2:$DZ$2,0))),"")</f>
        <v/>
      </c>
      <c r="AD991" s="998" t="str">
        <f t="shared" si="30"/>
        <v/>
      </c>
      <c r="AE991" s="884" t="str">
        <f t="shared" si="31"/>
        <v/>
      </c>
      <c r="AF991" s="999" t="str">
        <f>IF(O991="","",'別紙様式3-2（４・５月）'!O993&amp;'別紙様式3-2（４・５月）'!P993&amp;'別紙様式3-2（４・５月）'!Q993&amp;"から"&amp;O991)</f>
        <v/>
      </c>
      <c r="AG991" s="999" t="str">
        <f>IF(OR(W991="",W991="―"),"",'別紙様式3-2（４・５月）'!O993&amp;'別紙様式3-2（４・５月）'!P993&amp;'別紙様式3-2（４・５月）'!Q993&amp;"から"&amp;W991)</f>
        <v/>
      </c>
    </row>
    <row r="992" spans="1:33" ht="24.9" customHeight="1">
      <c r="A992" s="894">
        <v>979</v>
      </c>
      <c r="B992" s="742" t="str">
        <f>IF(基本情報入力シート!C1031="","",基本情報入力シート!C1031)</f>
        <v/>
      </c>
      <c r="C992" s="750"/>
      <c r="D992" s="750"/>
      <c r="E992" s="750"/>
      <c r="F992" s="750"/>
      <c r="G992" s="750"/>
      <c r="H992" s="750"/>
      <c r="I992" s="761"/>
      <c r="J992" s="768" t="str">
        <f>IF(基本情報入力シート!M1031="","",基本情報入力シート!M1031)</f>
        <v/>
      </c>
      <c r="K992" s="768" t="str">
        <f>IF(基本情報入力シート!R1031="","",基本情報入力シート!R1031)</f>
        <v/>
      </c>
      <c r="L992" s="768" t="str">
        <f>IF(基本情報入力シート!W1031="","",基本情報入力シート!W1031)</f>
        <v/>
      </c>
      <c r="M992" s="785" t="str">
        <f>IF(基本情報入力シート!X1031="","",基本情報入力シート!X1031)</f>
        <v/>
      </c>
      <c r="N992" s="797" t="str">
        <f>IF(基本情報入力シート!Y1031="","",基本情報入力シート!Y1031)</f>
        <v/>
      </c>
      <c r="O992" s="931"/>
      <c r="P992" s="937"/>
      <c r="Q992" s="941"/>
      <c r="R992" s="948" t="str">
        <f>IFERROR(IF(OR('別紙様式3-2（４・５月）'!R994="",'別紙様式3-2（４・５月）'!Z994="ベア加算"),"",P992*VLOOKUP(N992,'【参考】数式用'!$AD$2:$AH$27,MATCH(O992,'【参考】数式用'!$K$4:$N$4,0)+1,0)),"")</f>
        <v/>
      </c>
      <c r="S992" s="951"/>
      <c r="T992" s="955"/>
      <c r="U992" s="960"/>
      <c r="V992" s="965" t="str">
        <f>IFERROR(IF(AND('別紙様式3-2（４・５月）'!O994="",O992&lt;&gt;""),P992,P992*VLOOKUP(AF992,'【参考】数式用4'!$DC$3:$DZ$106,MATCH(N992,'【参考】数式用4'!$DC$2:$DZ$2,0))),"")</f>
        <v/>
      </c>
      <c r="W992" s="972"/>
      <c r="X992" s="937"/>
      <c r="Y992" s="948" t="str">
        <f>IFERROR(IF(OR('別紙様式3-2（４・５月）'!R994="",'別紙様式3-2（４・５月）'!Z994="ベア加算"),"",X992*VLOOKUP(N992,'【参考】数式用'!$AD$2:$AH$27,MATCH(W992,'【参考】数式用'!$K$4:$N$4,0)+1,0)),"")</f>
        <v/>
      </c>
      <c r="Z992" s="948"/>
      <c r="AA992" s="951"/>
      <c r="AB992" s="955"/>
      <c r="AC992" s="996" t="str">
        <f>IFERROR(IF(AND('別紙様式3-2（４・５月）'!O994="",W992&lt;&gt;"",W992&lt;&gt;"―"),X992,X992*VLOOKUP(AG992,'【参考】数式用4'!$DC$3:$DZ$106,MATCH(N992,'【参考】数式用4'!$DC$2:$DZ$2,0))),"")</f>
        <v/>
      </c>
      <c r="AD992" s="998" t="str">
        <f t="shared" si="30"/>
        <v/>
      </c>
      <c r="AE992" s="884" t="str">
        <f t="shared" si="31"/>
        <v/>
      </c>
      <c r="AF992" s="999" t="str">
        <f>IF(O992="","",'別紙様式3-2（４・５月）'!O994&amp;'別紙様式3-2（４・５月）'!P994&amp;'別紙様式3-2（４・５月）'!Q994&amp;"から"&amp;O992)</f>
        <v/>
      </c>
      <c r="AG992" s="999" t="str">
        <f>IF(OR(W992="",W992="―"),"",'別紙様式3-2（４・５月）'!O994&amp;'別紙様式3-2（４・５月）'!P994&amp;'別紙様式3-2（４・５月）'!Q994&amp;"から"&amp;W992)</f>
        <v/>
      </c>
    </row>
    <row r="993" spans="1:33" ht="24.9" customHeight="1">
      <c r="A993" s="894">
        <v>980</v>
      </c>
      <c r="B993" s="742" t="str">
        <f>IF(基本情報入力シート!C1032="","",基本情報入力シート!C1032)</f>
        <v/>
      </c>
      <c r="C993" s="750"/>
      <c r="D993" s="750"/>
      <c r="E993" s="750"/>
      <c r="F993" s="750"/>
      <c r="G993" s="750"/>
      <c r="H993" s="750"/>
      <c r="I993" s="761"/>
      <c r="J993" s="768" t="str">
        <f>IF(基本情報入力シート!M1032="","",基本情報入力シート!M1032)</f>
        <v/>
      </c>
      <c r="K993" s="768" t="str">
        <f>IF(基本情報入力シート!R1032="","",基本情報入力シート!R1032)</f>
        <v/>
      </c>
      <c r="L993" s="768" t="str">
        <f>IF(基本情報入力シート!W1032="","",基本情報入力シート!W1032)</f>
        <v/>
      </c>
      <c r="M993" s="785" t="str">
        <f>IF(基本情報入力シート!X1032="","",基本情報入力シート!X1032)</f>
        <v/>
      </c>
      <c r="N993" s="797" t="str">
        <f>IF(基本情報入力シート!Y1032="","",基本情報入力シート!Y1032)</f>
        <v/>
      </c>
      <c r="O993" s="931"/>
      <c r="P993" s="937"/>
      <c r="Q993" s="941"/>
      <c r="R993" s="948" t="str">
        <f>IFERROR(IF(OR('別紙様式3-2（４・５月）'!R995="",'別紙様式3-2（４・５月）'!Z995="ベア加算"),"",P993*VLOOKUP(N993,'【参考】数式用'!$AD$2:$AH$27,MATCH(O993,'【参考】数式用'!$K$4:$N$4,0)+1,0)),"")</f>
        <v/>
      </c>
      <c r="S993" s="951"/>
      <c r="T993" s="955"/>
      <c r="U993" s="960"/>
      <c r="V993" s="965" t="str">
        <f>IFERROR(IF(AND('別紙様式3-2（４・５月）'!O995="",O993&lt;&gt;""),P993,P993*VLOOKUP(AF993,'【参考】数式用4'!$DC$3:$DZ$106,MATCH(N993,'【参考】数式用4'!$DC$2:$DZ$2,0))),"")</f>
        <v/>
      </c>
      <c r="W993" s="972"/>
      <c r="X993" s="937"/>
      <c r="Y993" s="948" t="str">
        <f>IFERROR(IF(OR('別紙様式3-2（４・５月）'!R995="",'別紙様式3-2（４・５月）'!Z995="ベア加算"),"",X993*VLOOKUP(N993,'【参考】数式用'!$AD$2:$AH$27,MATCH(W993,'【参考】数式用'!$K$4:$N$4,0)+1,0)),"")</f>
        <v/>
      </c>
      <c r="Z993" s="948"/>
      <c r="AA993" s="951"/>
      <c r="AB993" s="955"/>
      <c r="AC993" s="996" t="str">
        <f>IFERROR(IF(AND('別紙様式3-2（４・５月）'!O995="",W993&lt;&gt;"",W993&lt;&gt;"―"),X993,X993*VLOOKUP(AG993,'【参考】数式用4'!$DC$3:$DZ$106,MATCH(N993,'【参考】数式用4'!$DC$2:$DZ$2,0))),"")</f>
        <v/>
      </c>
      <c r="AD993" s="998" t="str">
        <f t="shared" si="30"/>
        <v/>
      </c>
      <c r="AE993" s="884" t="str">
        <f t="shared" si="31"/>
        <v/>
      </c>
      <c r="AF993" s="999" t="str">
        <f>IF(O993="","",'別紙様式3-2（４・５月）'!O995&amp;'別紙様式3-2（４・５月）'!P995&amp;'別紙様式3-2（４・５月）'!Q995&amp;"から"&amp;O993)</f>
        <v/>
      </c>
      <c r="AG993" s="999" t="str">
        <f>IF(OR(W993="",W993="―"),"",'別紙様式3-2（４・５月）'!O995&amp;'別紙様式3-2（４・５月）'!P995&amp;'別紙様式3-2（４・５月）'!Q995&amp;"から"&amp;W993)</f>
        <v/>
      </c>
    </row>
    <row r="994" spans="1:33" ht="24.9" customHeight="1">
      <c r="A994" s="894">
        <v>981</v>
      </c>
      <c r="B994" s="742" t="str">
        <f>IF(基本情報入力シート!C1033="","",基本情報入力シート!C1033)</f>
        <v/>
      </c>
      <c r="C994" s="750"/>
      <c r="D994" s="750"/>
      <c r="E994" s="750"/>
      <c r="F994" s="750"/>
      <c r="G994" s="750"/>
      <c r="H994" s="750"/>
      <c r="I994" s="761"/>
      <c r="J994" s="768" t="str">
        <f>IF(基本情報入力シート!M1033="","",基本情報入力シート!M1033)</f>
        <v/>
      </c>
      <c r="K994" s="768" t="str">
        <f>IF(基本情報入力シート!R1033="","",基本情報入力シート!R1033)</f>
        <v/>
      </c>
      <c r="L994" s="768" t="str">
        <f>IF(基本情報入力シート!W1033="","",基本情報入力シート!W1033)</f>
        <v/>
      </c>
      <c r="M994" s="785" t="str">
        <f>IF(基本情報入力シート!X1033="","",基本情報入力シート!X1033)</f>
        <v/>
      </c>
      <c r="N994" s="797" t="str">
        <f>IF(基本情報入力シート!Y1033="","",基本情報入力シート!Y1033)</f>
        <v/>
      </c>
      <c r="O994" s="931"/>
      <c r="P994" s="937"/>
      <c r="Q994" s="941"/>
      <c r="R994" s="948" t="str">
        <f>IFERROR(IF(OR('別紙様式3-2（４・５月）'!R996="",'別紙様式3-2（４・５月）'!Z996="ベア加算"),"",P994*VLOOKUP(N994,'【参考】数式用'!$AD$2:$AH$27,MATCH(O994,'【参考】数式用'!$K$4:$N$4,0)+1,0)),"")</f>
        <v/>
      </c>
      <c r="S994" s="951"/>
      <c r="T994" s="955"/>
      <c r="U994" s="960"/>
      <c r="V994" s="965" t="str">
        <f>IFERROR(IF(AND('別紙様式3-2（４・５月）'!O996="",O994&lt;&gt;""),P994,P994*VLOOKUP(AF994,'【参考】数式用4'!$DC$3:$DZ$106,MATCH(N994,'【参考】数式用4'!$DC$2:$DZ$2,0))),"")</f>
        <v/>
      </c>
      <c r="W994" s="972"/>
      <c r="X994" s="937"/>
      <c r="Y994" s="948" t="str">
        <f>IFERROR(IF(OR('別紙様式3-2（４・５月）'!R996="",'別紙様式3-2（４・５月）'!Z996="ベア加算"),"",X994*VLOOKUP(N994,'【参考】数式用'!$AD$2:$AH$27,MATCH(W994,'【参考】数式用'!$K$4:$N$4,0)+1,0)),"")</f>
        <v/>
      </c>
      <c r="Z994" s="948"/>
      <c r="AA994" s="951"/>
      <c r="AB994" s="955"/>
      <c r="AC994" s="996" t="str">
        <f>IFERROR(IF(AND('別紙様式3-2（４・５月）'!O996="",W994&lt;&gt;"",W994&lt;&gt;"―"),X994,X994*VLOOKUP(AG994,'【参考】数式用4'!$DC$3:$DZ$106,MATCH(N994,'【参考】数式用4'!$DC$2:$DZ$2,0))),"")</f>
        <v/>
      </c>
      <c r="AD994" s="998" t="str">
        <f t="shared" si="30"/>
        <v/>
      </c>
      <c r="AE994" s="884" t="str">
        <f t="shared" si="31"/>
        <v/>
      </c>
      <c r="AF994" s="999" t="str">
        <f>IF(O994="","",'別紙様式3-2（４・５月）'!O996&amp;'別紙様式3-2（４・５月）'!P996&amp;'別紙様式3-2（４・５月）'!Q996&amp;"から"&amp;O994)</f>
        <v/>
      </c>
      <c r="AG994" s="999" t="str">
        <f>IF(OR(W994="",W994="―"),"",'別紙様式3-2（４・５月）'!O996&amp;'別紙様式3-2（４・５月）'!P996&amp;'別紙様式3-2（４・５月）'!Q996&amp;"から"&amp;W994)</f>
        <v/>
      </c>
    </row>
    <row r="995" spans="1:33" ht="24.9" customHeight="1">
      <c r="A995" s="894">
        <v>982</v>
      </c>
      <c r="B995" s="742" t="str">
        <f>IF(基本情報入力シート!C1034="","",基本情報入力シート!C1034)</f>
        <v/>
      </c>
      <c r="C995" s="750"/>
      <c r="D995" s="750"/>
      <c r="E995" s="750"/>
      <c r="F995" s="750"/>
      <c r="G995" s="750"/>
      <c r="H995" s="750"/>
      <c r="I995" s="761"/>
      <c r="J995" s="768" t="str">
        <f>IF(基本情報入力シート!M1034="","",基本情報入力シート!M1034)</f>
        <v/>
      </c>
      <c r="K995" s="768" t="str">
        <f>IF(基本情報入力シート!R1034="","",基本情報入力シート!R1034)</f>
        <v/>
      </c>
      <c r="L995" s="768" t="str">
        <f>IF(基本情報入力シート!W1034="","",基本情報入力シート!W1034)</f>
        <v/>
      </c>
      <c r="M995" s="785" t="str">
        <f>IF(基本情報入力シート!X1034="","",基本情報入力シート!X1034)</f>
        <v/>
      </c>
      <c r="N995" s="797" t="str">
        <f>IF(基本情報入力シート!Y1034="","",基本情報入力シート!Y1034)</f>
        <v/>
      </c>
      <c r="O995" s="931"/>
      <c r="P995" s="937"/>
      <c r="Q995" s="941"/>
      <c r="R995" s="948" t="str">
        <f>IFERROR(IF(OR('別紙様式3-2（４・５月）'!R997="",'別紙様式3-2（４・５月）'!Z997="ベア加算"),"",P995*VLOOKUP(N995,'【参考】数式用'!$AD$2:$AH$27,MATCH(O995,'【参考】数式用'!$K$4:$N$4,0)+1,0)),"")</f>
        <v/>
      </c>
      <c r="S995" s="951"/>
      <c r="T995" s="955"/>
      <c r="U995" s="960"/>
      <c r="V995" s="965" t="str">
        <f>IFERROR(IF(AND('別紙様式3-2（４・５月）'!O997="",O995&lt;&gt;""),P995,P995*VLOOKUP(AF995,'【参考】数式用4'!$DC$3:$DZ$106,MATCH(N995,'【参考】数式用4'!$DC$2:$DZ$2,0))),"")</f>
        <v/>
      </c>
      <c r="W995" s="972"/>
      <c r="X995" s="937"/>
      <c r="Y995" s="948" t="str">
        <f>IFERROR(IF(OR('別紙様式3-2（４・５月）'!R997="",'別紙様式3-2（４・５月）'!Z997="ベア加算"),"",X995*VLOOKUP(N995,'【参考】数式用'!$AD$2:$AH$27,MATCH(W995,'【参考】数式用'!$K$4:$N$4,0)+1,0)),"")</f>
        <v/>
      </c>
      <c r="Z995" s="948"/>
      <c r="AA995" s="951"/>
      <c r="AB995" s="955"/>
      <c r="AC995" s="996" t="str">
        <f>IFERROR(IF(AND('別紙様式3-2（４・５月）'!O997="",W995&lt;&gt;"",W995&lt;&gt;"―"),X995,X995*VLOOKUP(AG995,'【参考】数式用4'!$DC$3:$DZ$106,MATCH(N995,'【参考】数式用4'!$DC$2:$DZ$2,0))),"")</f>
        <v/>
      </c>
      <c r="AD995" s="998" t="str">
        <f t="shared" si="30"/>
        <v/>
      </c>
      <c r="AE995" s="884" t="str">
        <f t="shared" si="31"/>
        <v/>
      </c>
      <c r="AF995" s="999" t="str">
        <f>IF(O995="","",'別紙様式3-2（４・５月）'!O997&amp;'別紙様式3-2（４・５月）'!P997&amp;'別紙様式3-2（４・５月）'!Q997&amp;"から"&amp;O995)</f>
        <v/>
      </c>
      <c r="AG995" s="999" t="str">
        <f>IF(OR(W995="",W995="―"),"",'別紙様式3-2（４・５月）'!O997&amp;'別紙様式3-2（４・５月）'!P997&amp;'別紙様式3-2（４・５月）'!Q997&amp;"から"&amp;W995)</f>
        <v/>
      </c>
    </row>
    <row r="996" spans="1:33" ht="24.9" customHeight="1">
      <c r="A996" s="894">
        <v>983</v>
      </c>
      <c r="B996" s="742" t="str">
        <f>IF(基本情報入力シート!C1035="","",基本情報入力シート!C1035)</f>
        <v/>
      </c>
      <c r="C996" s="750"/>
      <c r="D996" s="750"/>
      <c r="E996" s="750"/>
      <c r="F996" s="750"/>
      <c r="G996" s="750"/>
      <c r="H996" s="750"/>
      <c r="I996" s="761"/>
      <c r="J996" s="768" t="str">
        <f>IF(基本情報入力シート!M1035="","",基本情報入力シート!M1035)</f>
        <v/>
      </c>
      <c r="K996" s="768" t="str">
        <f>IF(基本情報入力シート!R1035="","",基本情報入力シート!R1035)</f>
        <v/>
      </c>
      <c r="L996" s="768" t="str">
        <f>IF(基本情報入力シート!W1035="","",基本情報入力シート!W1035)</f>
        <v/>
      </c>
      <c r="M996" s="785" t="str">
        <f>IF(基本情報入力シート!X1035="","",基本情報入力シート!X1035)</f>
        <v/>
      </c>
      <c r="N996" s="797" t="str">
        <f>IF(基本情報入力シート!Y1035="","",基本情報入力シート!Y1035)</f>
        <v/>
      </c>
      <c r="O996" s="931"/>
      <c r="P996" s="937"/>
      <c r="Q996" s="941"/>
      <c r="R996" s="948" t="str">
        <f>IFERROR(IF(OR('別紙様式3-2（４・５月）'!R998="",'別紙様式3-2（４・５月）'!Z998="ベア加算"),"",P996*VLOOKUP(N996,'【参考】数式用'!$AD$2:$AH$27,MATCH(O996,'【参考】数式用'!$K$4:$N$4,0)+1,0)),"")</f>
        <v/>
      </c>
      <c r="S996" s="951"/>
      <c r="T996" s="955"/>
      <c r="U996" s="960"/>
      <c r="V996" s="965" t="str">
        <f>IFERROR(IF(AND('別紙様式3-2（４・５月）'!O998="",O996&lt;&gt;""),P996,P996*VLOOKUP(AF996,'【参考】数式用4'!$DC$3:$DZ$106,MATCH(N996,'【参考】数式用4'!$DC$2:$DZ$2,0))),"")</f>
        <v/>
      </c>
      <c r="W996" s="972"/>
      <c r="X996" s="937"/>
      <c r="Y996" s="948" t="str">
        <f>IFERROR(IF(OR('別紙様式3-2（４・５月）'!R998="",'別紙様式3-2（４・５月）'!Z998="ベア加算"),"",X996*VLOOKUP(N996,'【参考】数式用'!$AD$2:$AH$27,MATCH(W996,'【参考】数式用'!$K$4:$N$4,0)+1,0)),"")</f>
        <v/>
      </c>
      <c r="Z996" s="948"/>
      <c r="AA996" s="951"/>
      <c r="AB996" s="955"/>
      <c r="AC996" s="996" t="str">
        <f>IFERROR(IF(AND('別紙様式3-2（４・５月）'!O998="",W996&lt;&gt;"",W996&lt;&gt;"―"),X996,X996*VLOOKUP(AG996,'【参考】数式用4'!$DC$3:$DZ$106,MATCH(N996,'【参考】数式用4'!$DC$2:$DZ$2,0))),"")</f>
        <v/>
      </c>
      <c r="AD996" s="998" t="str">
        <f t="shared" si="30"/>
        <v/>
      </c>
      <c r="AE996" s="884" t="str">
        <f t="shared" si="31"/>
        <v/>
      </c>
      <c r="AF996" s="999" t="str">
        <f>IF(O996="","",'別紙様式3-2（４・５月）'!O998&amp;'別紙様式3-2（４・５月）'!P998&amp;'別紙様式3-2（４・５月）'!Q998&amp;"から"&amp;O996)</f>
        <v/>
      </c>
      <c r="AG996" s="999" t="str">
        <f>IF(OR(W996="",W996="―"),"",'別紙様式3-2（４・５月）'!O998&amp;'別紙様式3-2（４・５月）'!P998&amp;'別紙様式3-2（４・５月）'!Q998&amp;"から"&amp;W996)</f>
        <v/>
      </c>
    </row>
    <row r="997" spans="1:33" ht="24.9" customHeight="1">
      <c r="A997" s="894">
        <v>984</v>
      </c>
      <c r="B997" s="742" t="str">
        <f>IF(基本情報入力シート!C1036="","",基本情報入力シート!C1036)</f>
        <v/>
      </c>
      <c r="C997" s="750"/>
      <c r="D997" s="750"/>
      <c r="E997" s="750"/>
      <c r="F997" s="750"/>
      <c r="G997" s="750"/>
      <c r="H997" s="750"/>
      <c r="I997" s="761"/>
      <c r="J997" s="768" t="str">
        <f>IF(基本情報入力シート!M1036="","",基本情報入力シート!M1036)</f>
        <v/>
      </c>
      <c r="K997" s="768" t="str">
        <f>IF(基本情報入力シート!R1036="","",基本情報入力シート!R1036)</f>
        <v/>
      </c>
      <c r="L997" s="768" t="str">
        <f>IF(基本情報入力シート!W1036="","",基本情報入力シート!W1036)</f>
        <v/>
      </c>
      <c r="M997" s="785" t="str">
        <f>IF(基本情報入力シート!X1036="","",基本情報入力シート!X1036)</f>
        <v/>
      </c>
      <c r="N997" s="797" t="str">
        <f>IF(基本情報入力シート!Y1036="","",基本情報入力シート!Y1036)</f>
        <v/>
      </c>
      <c r="O997" s="931"/>
      <c r="P997" s="937"/>
      <c r="Q997" s="941"/>
      <c r="R997" s="948" t="str">
        <f>IFERROR(IF(OR('別紙様式3-2（４・５月）'!R999="",'別紙様式3-2（４・５月）'!Z999="ベア加算"),"",P997*VLOOKUP(N997,'【参考】数式用'!$AD$2:$AH$27,MATCH(O997,'【参考】数式用'!$K$4:$N$4,0)+1,0)),"")</f>
        <v/>
      </c>
      <c r="S997" s="951"/>
      <c r="T997" s="955"/>
      <c r="U997" s="960"/>
      <c r="V997" s="965" t="str">
        <f>IFERROR(IF(AND('別紙様式3-2（４・５月）'!O999="",O997&lt;&gt;""),P997,P997*VLOOKUP(AF997,'【参考】数式用4'!$DC$3:$DZ$106,MATCH(N997,'【参考】数式用4'!$DC$2:$DZ$2,0))),"")</f>
        <v/>
      </c>
      <c r="W997" s="972"/>
      <c r="X997" s="937"/>
      <c r="Y997" s="948" t="str">
        <f>IFERROR(IF(OR('別紙様式3-2（４・５月）'!R999="",'別紙様式3-2（４・５月）'!Z999="ベア加算"),"",X997*VLOOKUP(N997,'【参考】数式用'!$AD$2:$AH$27,MATCH(W997,'【参考】数式用'!$K$4:$N$4,0)+1,0)),"")</f>
        <v/>
      </c>
      <c r="Z997" s="948"/>
      <c r="AA997" s="951"/>
      <c r="AB997" s="955"/>
      <c r="AC997" s="996" t="str">
        <f>IFERROR(IF(AND('別紙様式3-2（４・５月）'!O999="",W997&lt;&gt;"",W997&lt;&gt;"―"),X997,X997*VLOOKUP(AG997,'【参考】数式用4'!$DC$3:$DZ$106,MATCH(N997,'【参考】数式用4'!$DC$2:$DZ$2,0))),"")</f>
        <v/>
      </c>
      <c r="AD997" s="998" t="str">
        <f t="shared" si="30"/>
        <v/>
      </c>
      <c r="AE997" s="884" t="str">
        <f t="shared" si="31"/>
        <v/>
      </c>
      <c r="AF997" s="999" t="str">
        <f>IF(O997="","",'別紙様式3-2（４・５月）'!O999&amp;'別紙様式3-2（４・５月）'!P999&amp;'別紙様式3-2（４・５月）'!Q999&amp;"から"&amp;O997)</f>
        <v/>
      </c>
      <c r="AG997" s="999" t="str">
        <f>IF(OR(W997="",W997="―"),"",'別紙様式3-2（４・５月）'!O999&amp;'別紙様式3-2（４・５月）'!P999&amp;'別紙様式3-2（４・５月）'!Q999&amp;"から"&amp;W997)</f>
        <v/>
      </c>
    </row>
    <row r="998" spans="1:33" ht="24.9" customHeight="1">
      <c r="A998" s="894">
        <v>985</v>
      </c>
      <c r="B998" s="742" t="str">
        <f>IF(基本情報入力シート!C1037="","",基本情報入力シート!C1037)</f>
        <v/>
      </c>
      <c r="C998" s="750"/>
      <c r="D998" s="750"/>
      <c r="E998" s="750"/>
      <c r="F998" s="750"/>
      <c r="G998" s="750"/>
      <c r="H998" s="750"/>
      <c r="I998" s="761"/>
      <c r="J998" s="768" t="str">
        <f>IF(基本情報入力シート!M1037="","",基本情報入力シート!M1037)</f>
        <v/>
      </c>
      <c r="K998" s="768" t="str">
        <f>IF(基本情報入力シート!R1037="","",基本情報入力シート!R1037)</f>
        <v/>
      </c>
      <c r="L998" s="768" t="str">
        <f>IF(基本情報入力シート!W1037="","",基本情報入力シート!W1037)</f>
        <v/>
      </c>
      <c r="M998" s="785" t="str">
        <f>IF(基本情報入力シート!X1037="","",基本情報入力シート!X1037)</f>
        <v/>
      </c>
      <c r="N998" s="797" t="str">
        <f>IF(基本情報入力シート!Y1037="","",基本情報入力シート!Y1037)</f>
        <v/>
      </c>
      <c r="O998" s="931"/>
      <c r="P998" s="937"/>
      <c r="Q998" s="941"/>
      <c r="R998" s="948" t="str">
        <f>IFERROR(IF(OR('別紙様式3-2（４・５月）'!R1000="",'別紙様式3-2（４・５月）'!Z1000="ベア加算"),"",P998*VLOOKUP(N998,'【参考】数式用'!$AD$2:$AH$27,MATCH(O998,'【参考】数式用'!$K$4:$N$4,0)+1,0)),"")</f>
        <v/>
      </c>
      <c r="S998" s="951"/>
      <c r="T998" s="955"/>
      <c r="U998" s="960"/>
      <c r="V998" s="965" t="str">
        <f>IFERROR(IF(AND('別紙様式3-2（４・５月）'!O1000="",O998&lt;&gt;""),P998,P998*VLOOKUP(AF998,'【参考】数式用4'!$DC$3:$DZ$106,MATCH(N998,'【参考】数式用4'!$DC$2:$DZ$2,0))),"")</f>
        <v/>
      </c>
      <c r="W998" s="972"/>
      <c r="X998" s="937"/>
      <c r="Y998" s="948" t="str">
        <f>IFERROR(IF(OR('別紙様式3-2（４・５月）'!R1000="",'別紙様式3-2（４・５月）'!Z1000="ベア加算"),"",X998*VLOOKUP(N998,'【参考】数式用'!$AD$2:$AH$27,MATCH(W998,'【参考】数式用'!$K$4:$N$4,0)+1,0)),"")</f>
        <v/>
      </c>
      <c r="Z998" s="948"/>
      <c r="AA998" s="951"/>
      <c r="AB998" s="955"/>
      <c r="AC998" s="996" t="str">
        <f>IFERROR(IF(AND('別紙様式3-2（４・５月）'!O1000="",W998&lt;&gt;"",W998&lt;&gt;"―"),X998,X998*VLOOKUP(AG998,'【参考】数式用4'!$DC$3:$DZ$106,MATCH(N998,'【参考】数式用4'!$DC$2:$DZ$2,0))),"")</f>
        <v/>
      </c>
      <c r="AD998" s="998" t="str">
        <f t="shared" si="30"/>
        <v/>
      </c>
      <c r="AE998" s="884" t="str">
        <f t="shared" si="31"/>
        <v/>
      </c>
      <c r="AF998" s="999" t="str">
        <f>IF(O998="","",'別紙様式3-2（４・５月）'!O1000&amp;'別紙様式3-2（４・５月）'!P1000&amp;'別紙様式3-2（４・５月）'!Q1000&amp;"から"&amp;O998)</f>
        <v/>
      </c>
      <c r="AG998" s="999" t="str">
        <f>IF(OR(W998="",W998="―"),"",'別紙様式3-2（４・５月）'!O1000&amp;'別紙様式3-2（４・５月）'!P1000&amp;'別紙様式3-2（４・５月）'!Q1000&amp;"から"&amp;W998)</f>
        <v/>
      </c>
    </row>
    <row r="999" spans="1:33" ht="24.9" customHeight="1">
      <c r="A999" s="894">
        <v>986</v>
      </c>
      <c r="B999" s="742" t="str">
        <f>IF(基本情報入力シート!C1038="","",基本情報入力シート!C1038)</f>
        <v/>
      </c>
      <c r="C999" s="750"/>
      <c r="D999" s="750"/>
      <c r="E999" s="750"/>
      <c r="F999" s="750"/>
      <c r="G999" s="750"/>
      <c r="H999" s="750"/>
      <c r="I999" s="761"/>
      <c r="J999" s="768" t="str">
        <f>IF(基本情報入力シート!M1038="","",基本情報入力シート!M1038)</f>
        <v/>
      </c>
      <c r="K999" s="768" t="str">
        <f>IF(基本情報入力シート!R1038="","",基本情報入力シート!R1038)</f>
        <v/>
      </c>
      <c r="L999" s="768" t="str">
        <f>IF(基本情報入力シート!W1038="","",基本情報入力シート!W1038)</f>
        <v/>
      </c>
      <c r="M999" s="785" t="str">
        <f>IF(基本情報入力シート!X1038="","",基本情報入力シート!X1038)</f>
        <v/>
      </c>
      <c r="N999" s="797" t="str">
        <f>IF(基本情報入力シート!Y1038="","",基本情報入力シート!Y1038)</f>
        <v/>
      </c>
      <c r="O999" s="931"/>
      <c r="P999" s="937"/>
      <c r="Q999" s="941"/>
      <c r="R999" s="948" t="str">
        <f>IFERROR(IF(OR('別紙様式3-2（４・５月）'!R1001="",'別紙様式3-2（４・５月）'!Z1001="ベア加算"),"",P999*VLOOKUP(N999,'【参考】数式用'!$AD$2:$AH$27,MATCH(O999,'【参考】数式用'!$K$4:$N$4,0)+1,0)),"")</f>
        <v/>
      </c>
      <c r="S999" s="951"/>
      <c r="T999" s="955"/>
      <c r="U999" s="960"/>
      <c r="V999" s="965" t="str">
        <f>IFERROR(IF(AND('別紙様式3-2（４・５月）'!O1001="",O999&lt;&gt;""),P999,P999*VLOOKUP(AF999,'【参考】数式用4'!$DC$3:$DZ$106,MATCH(N999,'【参考】数式用4'!$DC$2:$DZ$2,0))),"")</f>
        <v/>
      </c>
      <c r="W999" s="972"/>
      <c r="X999" s="937"/>
      <c r="Y999" s="948" t="str">
        <f>IFERROR(IF(OR('別紙様式3-2（４・５月）'!R1001="",'別紙様式3-2（４・５月）'!Z1001="ベア加算"),"",X999*VLOOKUP(N999,'【参考】数式用'!$AD$2:$AH$27,MATCH(W999,'【参考】数式用'!$K$4:$N$4,0)+1,0)),"")</f>
        <v/>
      </c>
      <c r="Z999" s="948"/>
      <c r="AA999" s="951"/>
      <c r="AB999" s="955"/>
      <c r="AC999" s="996" t="str">
        <f>IFERROR(IF(AND('別紙様式3-2（４・５月）'!O1001="",W999&lt;&gt;"",W999&lt;&gt;"―"),X999,X999*VLOOKUP(AG999,'【参考】数式用4'!$DC$3:$DZ$106,MATCH(N999,'【参考】数式用4'!$DC$2:$DZ$2,0))),"")</f>
        <v/>
      </c>
      <c r="AD999" s="998" t="str">
        <f t="shared" si="30"/>
        <v/>
      </c>
      <c r="AE999" s="884" t="str">
        <f t="shared" si="31"/>
        <v/>
      </c>
      <c r="AF999" s="999" t="str">
        <f>IF(O999="","",'別紙様式3-2（４・５月）'!O1001&amp;'別紙様式3-2（４・５月）'!P1001&amp;'別紙様式3-2（４・５月）'!Q1001&amp;"から"&amp;O999)</f>
        <v/>
      </c>
      <c r="AG999" s="999" t="str">
        <f>IF(OR(W999="",W999="―"),"",'別紙様式3-2（４・５月）'!O1001&amp;'別紙様式3-2（４・５月）'!P1001&amp;'別紙様式3-2（４・５月）'!Q1001&amp;"から"&amp;W999)</f>
        <v/>
      </c>
    </row>
    <row r="1000" spans="1:33" ht="24.9" customHeight="1">
      <c r="A1000" s="894">
        <v>987</v>
      </c>
      <c r="B1000" s="742" t="str">
        <f>IF(基本情報入力シート!C1039="","",基本情報入力シート!C1039)</f>
        <v/>
      </c>
      <c r="C1000" s="750"/>
      <c r="D1000" s="750"/>
      <c r="E1000" s="750"/>
      <c r="F1000" s="750"/>
      <c r="G1000" s="750"/>
      <c r="H1000" s="750"/>
      <c r="I1000" s="761"/>
      <c r="J1000" s="768" t="str">
        <f>IF(基本情報入力シート!M1039="","",基本情報入力シート!M1039)</f>
        <v/>
      </c>
      <c r="K1000" s="768" t="str">
        <f>IF(基本情報入力シート!R1039="","",基本情報入力シート!R1039)</f>
        <v/>
      </c>
      <c r="L1000" s="768" t="str">
        <f>IF(基本情報入力シート!W1039="","",基本情報入力シート!W1039)</f>
        <v/>
      </c>
      <c r="M1000" s="785" t="str">
        <f>IF(基本情報入力シート!X1039="","",基本情報入力シート!X1039)</f>
        <v/>
      </c>
      <c r="N1000" s="797" t="str">
        <f>IF(基本情報入力シート!Y1039="","",基本情報入力シート!Y1039)</f>
        <v/>
      </c>
      <c r="O1000" s="931"/>
      <c r="P1000" s="937"/>
      <c r="Q1000" s="941"/>
      <c r="R1000" s="948" t="str">
        <f>IFERROR(IF(OR('別紙様式3-2（４・５月）'!R1002="",'別紙様式3-2（４・５月）'!Z1002="ベア加算"),"",P1000*VLOOKUP(N1000,'【参考】数式用'!$AD$2:$AH$27,MATCH(O1000,'【参考】数式用'!$K$4:$N$4,0)+1,0)),"")</f>
        <v/>
      </c>
      <c r="S1000" s="951"/>
      <c r="T1000" s="955"/>
      <c r="U1000" s="960"/>
      <c r="V1000" s="965" t="str">
        <f>IFERROR(IF(AND('別紙様式3-2（４・５月）'!O1002="",O1000&lt;&gt;""),P1000,P1000*VLOOKUP(AF1000,'【参考】数式用4'!$DC$3:$DZ$106,MATCH(N1000,'【参考】数式用4'!$DC$2:$DZ$2,0))),"")</f>
        <v/>
      </c>
      <c r="W1000" s="972"/>
      <c r="X1000" s="937"/>
      <c r="Y1000" s="948" t="str">
        <f>IFERROR(IF(OR('別紙様式3-2（４・５月）'!R1002="",'別紙様式3-2（４・５月）'!Z1002="ベア加算"),"",X1000*VLOOKUP(N1000,'【参考】数式用'!$AD$2:$AH$27,MATCH(W1000,'【参考】数式用'!$K$4:$N$4,0)+1,0)),"")</f>
        <v/>
      </c>
      <c r="Z1000" s="948"/>
      <c r="AA1000" s="951"/>
      <c r="AB1000" s="955"/>
      <c r="AC1000" s="996" t="str">
        <f>IFERROR(IF(AND('別紙様式3-2（４・５月）'!O1002="",W1000&lt;&gt;"",W1000&lt;&gt;"―"),X1000,X1000*VLOOKUP(AG1000,'【参考】数式用4'!$DC$3:$DZ$106,MATCH(N1000,'【参考】数式用4'!$DC$2:$DZ$2,0))),"")</f>
        <v/>
      </c>
      <c r="AD1000" s="998" t="str">
        <f t="shared" si="30"/>
        <v/>
      </c>
      <c r="AE1000" s="884" t="str">
        <f t="shared" si="31"/>
        <v/>
      </c>
      <c r="AF1000" s="999" t="str">
        <f>IF(O1000="","",'別紙様式3-2（４・５月）'!O1002&amp;'別紙様式3-2（４・５月）'!P1002&amp;'別紙様式3-2（４・５月）'!Q1002&amp;"から"&amp;O1000)</f>
        <v/>
      </c>
      <c r="AG1000" s="999" t="str">
        <f>IF(OR(W1000="",W1000="―"),"",'別紙様式3-2（４・５月）'!O1002&amp;'別紙様式3-2（４・５月）'!P1002&amp;'別紙様式3-2（４・５月）'!Q1002&amp;"から"&amp;W1000)</f>
        <v/>
      </c>
    </row>
    <row r="1001" spans="1:33" ht="24.9" customHeight="1">
      <c r="A1001" s="894">
        <v>988</v>
      </c>
      <c r="B1001" s="742" t="str">
        <f>IF(基本情報入力シート!C1040="","",基本情報入力シート!C1040)</f>
        <v/>
      </c>
      <c r="C1001" s="750"/>
      <c r="D1001" s="750"/>
      <c r="E1001" s="750"/>
      <c r="F1001" s="750"/>
      <c r="G1001" s="750"/>
      <c r="H1001" s="750"/>
      <c r="I1001" s="761"/>
      <c r="J1001" s="768" t="str">
        <f>IF(基本情報入力シート!M1040="","",基本情報入力シート!M1040)</f>
        <v/>
      </c>
      <c r="K1001" s="768" t="str">
        <f>IF(基本情報入力シート!R1040="","",基本情報入力シート!R1040)</f>
        <v/>
      </c>
      <c r="L1001" s="768" t="str">
        <f>IF(基本情報入力シート!W1040="","",基本情報入力シート!W1040)</f>
        <v/>
      </c>
      <c r="M1001" s="785" t="str">
        <f>IF(基本情報入力シート!X1040="","",基本情報入力シート!X1040)</f>
        <v/>
      </c>
      <c r="N1001" s="797" t="str">
        <f>IF(基本情報入力シート!Y1040="","",基本情報入力シート!Y1040)</f>
        <v/>
      </c>
      <c r="O1001" s="931"/>
      <c r="P1001" s="937"/>
      <c r="Q1001" s="941"/>
      <c r="R1001" s="948" t="str">
        <f>IFERROR(IF(OR('別紙様式3-2（４・５月）'!R1003="",'別紙様式3-2（４・５月）'!Z1003="ベア加算"),"",P1001*VLOOKUP(N1001,'【参考】数式用'!$AD$2:$AH$27,MATCH(O1001,'【参考】数式用'!$K$4:$N$4,0)+1,0)),"")</f>
        <v/>
      </c>
      <c r="S1001" s="951"/>
      <c r="T1001" s="955"/>
      <c r="U1001" s="960"/>
      <c r="V1001" s="965" t="str">
        <f>IFERROR(IF(AND('別紙様式3-2（４・５月）'!O1003="",O1001&lt;&gt;""),P1001,P1001*VLOOKUP(AF1001,'【参考】数式用4'!$DC$3:$DZ$106,MATCH(N1001,'【参考】数式用4'!$DC$2:$DZ$2,0))),"")</f>
        <v/>
      </c>
      <c r="W1001" s="972"/>
      <c r="X1001" s="937"/>
      <c r="Y1001" s="948" t="str">
        <f>IFERROR(IF(OR('別紙様式3-2（４・５月）'!R1003="",'別紙様式3-2（４・５月）'!Z1003="ベア加算"),"",X1001*VLOOKUP(N1001,'【参考】数式用'!$AD$2:$AH$27,MATCH(W1001,'【参考】数式用'!$K$4:$N$4,0)+1,0)),"")</f>
        <v/>
      </c>
      <c r="Z1001" s="948"/>
      <c r="AA1001" s="951"/>
      <c r="AB1001" s="955"/>
      <c r="AC1001" s="996" t="str">
        <f>IFERROR(IF(AND('別紙様式3-2（４・５月）'!O1003="",W1001&lt;&gt;"",W1001&lt;&gt;"―"),X1001,X1001*VLOOKUP(AG1001,'【参考】数式用4'!$DC$3:$DZ$106,MATCH(N1001,'【参考】数式用4'!$DC$2:$DZ$2,0))),"")</f>
        <v/>
      </c>
      <c r="AD1001" s="998" t="str">
        <f t="shared" si="30"/>
        <v/>
      </c>
      <c r="AE1001" s="884" t="str">
        <f t="shared" si="31"/>
        <v/>
      </c>
      <c r="AF1001" s="999" t="str">
        <f>IF(O1001="","",'別紙様式3-2（４・５月）'!O1003&amp;'別紙様式3-2（４・５月）'!P1003&amp;'別紙様式3-2（４・５月）'!Q1003&amp;"から"&amp;O1001)</f>
        <v/>
      </c>
      <c r="AG1001" s="999" t="str">
        <f>IF(OR(W1001="",W1001="―"),"",'別紙様式3-2（４・５月）'!O1003&amp;'別紙様式3-2（４・５月）'!P1003&amp;'別紙様式3-2（４・５月）'!Q1003&amp;"から"&amp;W1001)</f>
        <v/>
      </c>
    </row>
    <row r="1002" spans="1:33" ht="24.9" customHeight="1">
      <c r="A1002" s="894">
        <v>989</v>
      </c>
      <c r="B1002" s="742" t="str">
        <f>IF(基本情報入力シート!C1041="","",基本情報入力シート!C1041)</f>
        <v/>
      </c>
      <c r="C1002" s="750"/>
      <c r="D1002" s="750"/>
      <c r="E1002" s="750"/>
      <c r="F1002" s="750"/>
      <c r="G1002" s="750"/>
      <c r="H1002" s="750"/>
      <c r="I1002" s="761"/>
      <c r="J1002" s="768" t="str">
        <f>IF(基本情報入力シート!M1041="","",基本情報入力シート!M1041)</f>
        <v/>
      </c>
      <c r="K1002" s="768" t="str">
        <f>IF(基本情報入力シート!R1041="","",基本情報入力シート!R1041)</f>
        <v/>
      </c>
      <c r="L1002" s="768" t="str">
        <f>IF(基本情報入力シート!W1041="","",基本情報入力シート!W1041)</f>
        <v/>
      </c>
      <c r="M1002" s="785" t="str">
        <f>IF(基本情報入力シート!X1041="","",基本情報入力シート!X1041)</f>
        <v/>
      </c>
      <c r="N1002" s="797" t="str">
        <f>IF(基本情報入力シート!Y1041="","",基本情報入力シート!Y1041)</f>
        <v/>
      </c>
      <c r="O1002" s="931"/>
      <c r="P1002" s="937"/>
      <c r="Q1002" s="941"/>
      <c r="R1002" s="948" t="str">
        <f>IFERROR(IF(OR('別紙様式3-2（４・５月）'!R1004="",'別紙様式3-2（４・５月）'!Z1004="ベア加算"),"",P1002*VLOOKUP(N1002,'【参考】数式用'!$AD$2:$AH$27,MATCH(O1002,'【参考】数式用'!$K$4:$N$4,0)+1,0)),"")</f>
        <v/>
      </c>
      <c r="S1002" s="951"/>
      <c r="T1002" s="955"/>
      <c r="U1002" s="960"/>
      <c r="V1002" s="965" t="str">
        <f>IFERROR(IF(AND('別紙様式3-2（４・５月）'!O1004="",O1002&lt;&gt;""),P1002,P1002*VLOOKUP(AF1002,'【参考】数式用4'!$DC$3:$DZ$106,MATCH(N1002,'【参考】数式用4'!$DC$2:$DZ$2,0))),"")</f>
        <v/>
      </c>
      <c r="W1002" s="972"/>
      <c r="X1002" s="937"/>
      <c r="Y1002" s="948" t="str">
        <f>IFERROR(IF(OR('別紙様式3-2（４・５月）'!R1004="",'別紙様式3-2（４・５月）'!Z1004="ベア加算"),"",X1002*VLOOKUP(N1002,'【参考】数式用'!$AD$2:$AH$27,MATCH(W1002,'【参考】数式用'!$K$4:$N$4,0)+1,0)),"")</f>
        <v/>
      </c>
      <c r="Z1002" s="948"/>
      <c r="AA1002" s="951"/>
      <c r="AB1002" s="955"/>
      <c r="AC1002" s="996" t="str">
        <f>IFERROR(IF(AND('別紙様式3-2（４・５月）'!O1004="",W1002&lt;&gt;"",W1002&lt;&gt;"―"),X1002,X1002*VLOOKUP(AG1002,'【参考】数式用4'!$DC$3:$DZ$106,MATCH(N1002,'【参考】数式用4'!$DC$2:$DZ$2,0))),"")</f>
        <v/>
      </c>
      <c r="AD1002" s="998" t="str">
        <f t="shared" si="30"/>
        <v/>
      </c>
      <c r="AE1002" s="884" t="str">
        <f t="shared" si="31"/>
        <v/>
      </c>
      <c r="AF1002" s="999" t="str">
        <f>IF(O1002="","",'別紙様式3-2（４・５月）'!O1004&amp;'別紙様式3-2（４・５月）'!P1004&amp;'別紙様式3-2（４・５月）'!Q1004&amp;"から"&amp;O1002)</f>
        <v/>
      </c>
      <c r="AG1002" s="999" t="str">
        <f>IF(OR(W1002="",W1002="―"),"",'別紙様式3-2（４・５月）'!O1004&amp;'別紙様式3-2（４・５月）'!P1004&amp;'別紙様式3-2（４・５月）'!Q1004&amp;"から"&amp;W1002)</f>
        <v/>
      </c>
    </row>
    <row r="1003" spans="1:33" ht="24.9" customHeight="1">
      <c r="A1003" s="894">
        <v>990</v>
      </c>
      <c r="B1003" s="742" t="str">
        <f>IF(基本情報入力シート!C1042="","",基本情報入力シート!C1042)</f>
        <v/>
      </c>
      <c r="C1003" s="750"/>
      <c r="D1003" s="750"/>
      <c r="E1003" s="750"/>
      <c r="F1003" s="750"/>
      <c r="G1003" s="750"/>
      <c r="H1003" s="750"/>
      <c r="I1003" s="761"/>
      <c r="J1003" s="768" t="str">
        <f>IF(基本情報入力シート!M1042="","",基本情報入力シート!M1042)</f>
        <v/>
      </c>
      <c r="K1003" s="768" t="str">
        <f>IF(基本情報入力シート!R1042="","",基本情報入力シート!R1042)</f>
        <v/>
      </c>
      <c r="L1003" s="768" t="str">
        <f>IF(基本情報入力シート!W1042="","",基本情報入力シート!W1042)</f>
        <v/>
      </c>
      <c r="M1003" s="785" t="str">
        <f>IF(基本情報入力シート!X1042="","",基本情報入力シート!X1042)</f>
        <v/>
      </c>
      <c r="N1003" s="797" t="str">
        <f>IF(基本情報入力シート!Y1042="","",基本情報入力シート!Y1042)</f>
        <v/>
      </c>
      <c r="O1003" s="931"/>
      <c r="P1003" s="937"/>
      <c r="Q1003" s="941"/>
      <c r="R1003" s="948" t="str">
        <f>IFERROR(IF(OR('別紙様式3-2（４・５月）'!R1005="",'別紙様式3-2（４・５月）'!Z1005="ベア加算"),"",P1003*VLOOKUP(N1003,'【参考】数式用'!$AD$2:$AH$27,MATCH(O1003,'【参考】数式用'!$K$4:$N$4,0)+1,0)),"")</f>
        <v/>
      </c>
      <c r="S1003" s="951"/>
      <c r="T1003" s="955"/>
      <c r="U1003" s="960"/>
      <c r="V1003" s="965" t="str">
        <f>IFERROR(IF(AND('別紙様式3-2（４・５月）'!O1005="",O1003&lt;&gt;""),P1003,P1003*VLOOKUP(AF1003,'【参考】数式用4'!$DC$3:$DZ$106,MATCH(N1003,'【参考】数式用4'!$DC$2:$DZ$2,0))),"")</f>
        <v/>
      </c>
      <c r="W1003" s="972"/>
      <c r="X1003" s="937"/>
      <c r="Y1003" s="948" t="str">
        <f>IFERROR(IF(OR('別紙様式3-2（４・５月）'!R1005="",'別紙様式3-2（４・５月）'!Z1005="ベア加算"),"",X1003*VLOOKUP(N1003,'【参考】数式用'!$AD$2:$AH$27,MATCH(W1003,'【参考】数式用'!$K$4:$N$4,0)+1,0)),"")</f>
        <v/>
      </c>
      <c r="Z1003" s="948"/>
      <c r="AA1003" s="951"/>
      <c r="AB1003" s="955"/>
      <c r="AC1003" s="996" t="str">
        <f>IFERROR(IF(AND('別紙様式3-2（４・５月）'!O1005="",W1003&lt;&gt;"",W1003&lt;&gt;"―"),X1003,X1003*VLOOKUP(AG1003,'【参考】数式用4'!$DC$3:$DZ$106,MATCH(N1003,'【参考】数式用4'!$DC$2:$DZ$2,0))),"")</f>
        <v/>
      </c>
      <c r="AD1003" s="998" t="str">
        <f t="shared" si="30"/>
        <v/>
      </c>
      <c r="AE1003" s="884" t="str">
        <f t="shared" si="31"/>
        <v/>
      </c>
      <c r="AF1003" s="999" t="str">
        <f>IF(O1003="","",'別紙様式3-2（４・５月）'!O1005&amp;'別紙様式3-2（４・５月）'!P1005&amp;'別紙様式3-2（４・５月）'!Q1005&amp;"から"&amp;O1003)</f>
        <v/>
      </c>
      <c r="AG1003" s="999" t="str">
        <f>IF(OR(W1003="",W1003="―"),"",'別紙様式3-2（４・５月）'!O1005&amp;'別紙様式3-2（４・５月）'!P1005&amp;'別紙様式3-2（４・５月）'!Q1005&amp;"から"&amp;W1003)</f>
        <v/>
      </c>
    </row>
    <row r="1004" spans="1:33" ht="24.9" customHeight="1">
      <c r="A1004" s="894">
        <v>991</v>
      </c>
      <c r="B1004" s="742" t="str">
        <f>IF(基本情報入力シート!C1043="","",基本情報入力シート!C1043)</f>
        <v/>
      </c>
      <c r="C1004" s="750"/>
      <c r="D1004" s="750"/>
      <c r="E1004" s="750"/>
      <c r="F1004" s="750"/>
      <c r="G1004" s="750"/>
      <c r="H1004" s="750"/>
      <c r="I1004" s="761"/>
      <c r="J1004" s="768" t="str">
        <f>IF(基本情報入力シート!M1043="","",基本情報入力シート!M1043)</f>
        <v/>
      </c>
      <c r="K1004" s="768" t="str">
        <f>IF(基本情報入力シート!R1043="","",基本情報入力シート!R1043)</f>
        <v/>
      </c>
      <c r="L1004" s="768" t="str">
        <f>IF(基本情報入力シート!W1043="","",基本情報入力シート!W1043)</f>
        <v/>
      </c>
      <c r="M1004" s="785" t="str">
        <f>IF(基本情報入力シート!X1043="","",基本情報入力シート!X1043)</f>
        <v/>
      </c>
      <c r="N1004" s="797" t="str">
        <f>IF(基本情報入力シート!Y1043="","",基本情報入力シート!Y1043)</f>
        <v/>
      </c>
      <c r="O1004" s="931"/>
      <c r="P1004" s="937"/>
      <c r="Q1004" s="941"/>
      <c r="R1004" s="948" t="str">
        <f>IFERROR(IF(OR('別紙様式3-2（４・５月）'!R1006="",'別紙様式3-2（４・５月）'!Z1006="ベア加算"),"",P1004*VLOOKUP(N1004,'【参考】数式用'!$AD$2:$AH$27,MATCH(O1004,'【参考】数式用'!$K$4:$N$4,0)+1,0)),"")</f>
        <v/>
      </c>
      <c r="S1004" s="951"/>
      <c r="T1004" s="955"/>
      <c r="U1004" s="960"/>
      <c r="V1004" s="965" t="str">
        <f>IFERROR(IF(AND('別紙様式3-2（４・５月）'!O1006="",O1004&lt;&gt;""),P1004,P1004*VLOOKUP(AF1004,'【参考】数式用4'!$DC$3:$DZ$106,MATCH(N1004,'【参考】数式用4'!$DC$2:$DZ$2,0))),"")</f>
        <v/>
      </c>
      <c r="W1004" s="972"/>
      <c r="X1004" s="937"/>
      <c r="Y1004" s="948" t="str">
        <f>IFERROR(IF(OR('別紙様式3-2（４・５月）'!R1006="",'別紙様式3-2（４・５月）'!Z1006="ベア加算"),"",X1004*VLOOKUP(N1004,'【参考】数式用'!$AD$2:$AH$27,MATCH(W1004,'【参考】数式用'!$K$4:$N$4,0)+1,0)),"")</f>
        <v/>
      </c>
      <c r="Z1004" s="948"/>
      <c r="AA1004" s="951"/>
      <c r="AB1004" s="955"/>
      <c r="AC1004" s="996" t="str">
        <f>IFERROR(IF(AND('別紙様式3-2（４・５月）'!O1006="",W1004&lt;&gt;"",W1004&lt;&gt;"―"),X1004,X1004*VLOOKUP(AG1004,'【参考】数式用4'!$DC$3:$DZ$106,MATCH(N1004,'【参考】数式用4'!$DC$2:$DZ$2,0))),"")</f>
        <v/>
      </c>
      <c r="AD1004" s="998" t="str">
        <f t="shared" si="30"/>
        <v/>
      </c>
      <c r="AE1004" s="884" t="str">
        <f t="shared" si="31"/>
        <v/>
      </c>
      <c r="AF1004" s="999" t="str">
        <f>IF(O1004="","",'別紙様式3-2（４・５月）'!O1006&amp;'別紙様式3-2（４・５月）'!P1006&amp;'別紙様式3-2（４・５月）'!Q1006&amp;"から"&amp;O1004)</f>
        <v/>
      </c>
      <c r="AG1004" s="999" t="str">
        <f>IF(OR(W1004="",W1004="―"),"",'別紙様式3-2（４・５月）'!O1006&amp;'別紙様式3-2（４・５月）'!P1006&amp;'別紙様式3-2（４・５月）'!Q1006&amp;"から"&amp;W1004)</f>
        <v/>
      </c>
    </row>
    <row r="1005" spans="1:33" ht="24.9" customHeight="1">
      <c r="A1005" s="894">
        <v>992</v>
      </c>
      <c r="B1005" s="742" t="str">
        <f>IF(基本情報入力シート!C1044="","",基本情報入力シート!C1044)</f>
        <v/>
      </c>
      <c r="C1005" s="750"/>
      <c r="D1005" s="750"/>
      <c r="E1005" s="750"/>
      <c r="F1005" s="750"/>
      <c r="G1005" s="750"/>
      <c r="H1005" s="750"/>
      <c r="I1005" s="761"/>
      <c r="J1005" s="768" t="str">
        <f>IF(基本情報入力シート!M1044="","",基本情報入力シート!M1044)</f>
        <v/>
      </c>
      <c r="K1005" s="768" t="str">
        <f>IF(基本情報入力シート!R1044="","",基本情報入力シート!R1044)</f>
        <v/>
      </c>
      <c r="L1005" s="768" t="str">
        <f>IF(基本情報入力シート!W1044="","",基本情報入力シート!W1044)</f>
        <v/>
      </c>
      <c r="M1005" s="785" t="str">
        <f>IF(基本情報入力シート!X1044="","",基本情報入力シート!X1044)</f>
        <v/>
      </c>
      <c r="N1005" s="797" t="str">
        <f>IF(基本情報入力シート!Y1044="","",基本情報入力シート!Y1044)</f>
        <v/>
      </c>
      <c r="O1005" s="931"/>
      <c r="P1005" s="937"/>
      <c r="Q1005" s="941"/>
      <c r="R1005" s="948" t="str">
        <f>IFERROR(IF(OR('別紙様式3-2（４・５月）'!R1007="",'別紙様式3-2（４・５月）'!Z1007="ベア加算"),"",P1005*VLOOKUP(N1005,'【参考】数式用'!$AD$2:$AH$27,MATCH(O1005,'【参考】数式用'!$K$4:$N$4,0)+1,0)),"")</f>
        <v/>
      </c>
      <c r="S1005" s="951"/>
      <c r="T1005" s="955"/>
      <c r="U1005" s="960"/>
      <c r="V1005" s="965" t="str">
        <f>IFERROR(IF(AND('別紙様式3-2（４・５月）'!O1007="",O1005&lt;&gt;""),P1005,P1005*VLOOKUP(AF1005,'【参考】数式用4'!$DC$3:$DZ$106,MATCH(N1005,'【参考】数式用4'!$DC$2:$DZ$2,0))),"")</f>
        <v/>
      </c>
      <c r="W1005" s="972"/>
      <c r="X1005" s="937"/>
      <c r="Y1005" s="948" t="str">
        <f>IFERROR(IF(OR('別紙様式3-2（４・５月）'!R1007="",'別紙様式3-2（４・５月）'!Z1007="ベア加算"),"",X1005*VLOOKUP(N1005,'【参考】数式用'!$AD$2:$AH$27,MATCH(W1005,'【参考】数式用'!$K$4:$N$4,0)+1,0)),"")</f>
        <v/>
      </c>
      <c r="Z1005" s="948"/>
      <c r="AA1005" s="951"/>
      <c r="AB1005" s="955"/>
      <c r="AC1005" s="996" t="str">
        <f>IFERROR(IF(AND('別紙様式3-2（４・５月）'!O1007="",W1005&lt;&gt;"",W1005&lt;&gt;"―"),X1005,X1005*VLOOKUP(AG1005,'【参考】数式用4'!$DC$3:$DZ$106,MATCH(N1005,'【参考】数式用4'!$DC$2:$DZ$2,0))),"")</f>
        <v/>
      </c>
      <c r="AD1005" s="998" t="str">
        <f t="shared" si="30"/>
        <v/>
      </c>
      <c r="AE1005" s="884" t="str">
        <f t="shared" si="31"/>
        <v/>
      </c>
      <c r="AF1005" s="999" t="str">
        <f>IF(O1005="","",'別紙様式3-2（４・５月）'!O1007&amp;'別紙様式3-2（４・５月）'!P1007&amp;'別紙様式3-2（４・５月）'!Q1007&amp;"から"&amp;O1005)</f>
        <v/>
      </c>
      <c r="AG1005" s="999" t="str">
        <f>IF(OR(W1005="",W1005="―"),"",'別紙様式3-2（４・５月）'!O1007&amp;'別紙様式3-2（４・５月）'!P1007&amp;'別紙様式3-2（４・５月）'!Q1007&amp;"から"&amp;W1005)</f>
        <v/>
      </c>
    </row>
    <row r="1006" spans="1:33" ht="24.9" customHeight="1">
      <c r="A1006" s="894">
        <v>993</v>
      </c>
      <c r="B1006" s="742" t="str">
        <f>IF(基本情報入力シート!C1045="","",基本情報入力シート!C1045)</f>
        <v/>
      </c>
      <c r="C1006" s="750"/>
      <c r="D1006" s="750"/>
      <c r="E1006" s="750"/>
      <c r="F1006" s="750"/>
      <c r="G1006" s="750"/>
      <c r="H1006" s="750"/>
      <c r="I1006" s="761"/>
      <c r="J1006" s="768" t="str">
        <f>IF(基本情報入力シート!M1045="","",基本情報入力シート!M1045)</f>
        <v/>
      </c>
      <c r="K1006" s="768" t="str">
        <f>IF(基本情報入力シート!R1045="","",基本情報入力シート!R1045)</f>
        <v/>
      </c>
      <c r="L1006" s="768" t="str">
        <f>IF(基本情報入力シート!W1045="","",基本情報入力シート!W1045)</f>
        <v/>
      </c>
      <c r="M1006" s="785" t="str">
        <f>IF(基本情報入力シート!X1045="","",基本情報入力シート!X1045)</f>
        <v/>
      </c>
      <c r="N1006" s="797" t="str">
        <f>IF(基本情報入力シート!Y1045="","",基本情報入力シート!Y1045)</f>
        <v/>
      </c>
      <c r="O1006" s="931"/>
      <c r="P1006" s="937"/>
      <c r="Q1006" s="941"/>
      <c r="R1006" s="948" t="str">
        <f>IFERROR(IF(OR('別紙様式3-2（４・５月）'!R1008="",'別紙様式3-2（４・５月）'!Z1008="ベア加算"),"",P1006*VLOOKUP(N1006,'【参考】数式用'!$AD$2:$AH$27,MATCH(O1006,'【参考】数式用'!$K$4:$N$4,0)+1,0)),"")</f>
        <v/>
      </c>
      <c r="S1006" s="951"/>
      <c r="T1006" s="955"/>
      <c r="U1006" s="960"/>
      <c r="V1006" s="965" t="str">
        <f>IFERROR(IF(AND('別紙様式3-2（４・５月）'!O1008="",O1006&lt;&gt;""),P1006,P1006*VLOOKUP(AF1006,'【参考】数式用4'!$DC$3:$DZ$106,MATCH(N1006,'【参考】数式用4'!$DC$2:$DZ$2,0))),"")</f>
        <v/>
      </c>
      <c r="W1006" s="972"/>
      <c r="X1006" s="937"/>
      <c r="Y1006" s="948" t="str">
        <f>IFERROR(IF(OR('別紙様式3-2（４・５月）'!R1008="",'別紙様式3-2（４・５月）'!Z1008="ベア加算"),"",X1006*VLOOKUP(N1006,'【参考】数式用'!$AD$2:$AH$27,MATCH(W1006,'【参考】数式用'!$K$4:$N$4,0)+1,0)),"")</f>
        <v/>
      </c>
      <c r="Z1006" s="948"/>
      <c r="AA1006" s="951"/>
      <c r="AB1006" s="955"/>
      <c r="AC1006" s="996" t="str">
        <f>IFERROR(IF(AND('別紙様式3-2（４・５月）'!O1008="",W1006&lt;&gt;"",W1006&lt;&gt;"―"),X1006,X1006*VLOOKUP(AG1006,'【参考】数式用4'!$DC$3:$DZ$106,MATCH(N1006,'【参考】数式用4'!$DC$2:$DZ$2,0))),"")</f>
        <v/>
      </c>
      <c r="AD1006" s="998" t="str">
        <f t="shared" si="30"/>
        <v/>
      </c>
      <c r="AE1006" s="884" t="str">
        <f t="shared" si="31"/>
        <v/>
      </c>
      <c r="AF1006" s="999" t="str">
        <f>IF(O1006="","",'別紙様式3-2（４・５月）'!O1008&amp;'別紙様式3-2（４・５月）'!P1008&amp;'別紙様式3-2（４・５月）'!Q1008&amp;"から"&amp;O1006)</f>
        <v/>
      </c>
      <c r="AG1006" s="999" t="str">
        <f>IF(OR(W1006="",W1006="―"),"",'別紙様式3-2（４・５月）'!O1008&amp;'別紙様式3-2（４・５月）'!P1008&amp;'別紙様式3-2（４・５月）'!Q1008&amp;"から"&amp;W1006)</f>
        <v/>
      </c>
    </row>
    <row r="1007" spans="1:33" ht="24.9" customHeight="1">
      <c r="A1007" s="894">
        <v>994</v>
      </c>
      <c r="B1007" s="742" t="str">
        <f>IF(基本情報入力シート!C1046="","",基本情報入力シート!C1046)</f>
        <v/>
      </c>
      <c r="C1007" s="750"/>
      <c r="D1007" s="750"/>
      <c r="E1007" s="750"/>
      <c r="F1007" s="750"/>
      <c r="G1007" s="750"/>
      <c r="H1007" s="750"/>
      <c r="I1007" s="761"/>
      <c r="J1007" s="768" t="str">
        <f>IF(基本情報入力シート!M1046="","",基本情報入力シート!M1046)</f>
        <v/>
      </c>
      <c r="K1007" s="768" t="str">
        <f>IF(基本情報入力シート!R1046="","",基本情報入力シート!R1046)</f>
        <v/>
      </c>
      <c r="L1007" s="768" t="str">
        <f>IF(基本情報入力シート!W1046="","",基本情報入力シート!W1046)</f>
        <v/>
      </c>
      <c r="M1007" s="785" t="str">
        <f>IF(基本情報入力シート!X1046="","",基本情報入力シート!X1046)</f>
        <v/>
      </c>
      <c r="N1007" s="797" t="str">
        <f>IF(基本情報入力シート!Y1046="","",基本情報入力シート!Y1046)</f>
        <v/>
      </c>
      <c r="O1007" s="931"/>
      <c r="P1007" s="937"/>
      <c r="Q1007" s="941"/>
      <c r="R1007" s="948" t="str">
        <f>IFERROR(IF(OR('別紙様式3-2（４・５月）'!R1009="",'別紙様式3-2（４・５月）'!Z1009="ベア加算"),"",P1007*VLOOKUP(N1007,'【参考】数式用'!$AD$2:$AH$27,MATCH(O1007,'【参考】数式用'!$K$4:$N$4,0)+1,0)),"")</f>
        <v/>
      </c>
      <c r="S1007" s="951"/>
      <c r="T1007" s="955"/>
      <c r="U1007" s="960"/>
      <c r="V1007" s="965" t="str">
        <f>IFERROR(IF(AND('別紙様式3-2（４・５月）'!O1009="",O1007&lt;&gt;""),P1007,P1007*VLOOKUP(AF1007,'【参考】数式用4'!$DC$3:$DZ$106,MATCH(N1007,'【参考】数式用4'!$DC$2:$DZ$2,0))),"")</f>
        <v/>
      </c>
      <c r="W1007" s="972"/>
      <c r="X1007" s="937"/>
      <c r="Y1007" s="948" t="str">
        <f>IFERROR(IF(OR('別紙様式3-2（４・５月）'!R1009="",'別紙様式3-2（４・５月）'!Z1009="ベア加算"),"",X1007*VLOOKUP(N1007,'【参考】数式用'!$AD$2:$AH$27,MATCH(W1007,'【参考】数式用'!$K$4:$N$4,0)+1,0)),"")</f>
        <v/>
      </c>
      <c r="Z1007" s="948"/>
      <c r="AA1007" s="951"/>
      <c r="AB1007" s="955"/>
      <c r="AC1007" s="996" t="str">
        <f>IFERROR(IF(AND('別紙様式3-2（４・５月）'!O1009="",W1007&lt;&gt;"",W1007&lt;&gt;"―"),X1007,X1007*VLOOKUP(AG1007,'【参考】数式用4'!$DC$3:$DZ$106,MATCH(N1007,'【参考】数式用4'!$DC$2:$DZ$2,0))),"")</f>
        <v/>
      </c>
      <c r="AD1007" s="998" t="str">
        <f t="shared" si="30"/>
        <v/>
      </c>
      <c r="AE1007" s="884" t="str">
        <f t="shared" si="31"/>
        <v/>
      </c>
      <c r="AF1007" s="999" t="str">
        <f>IF(O1007="","",'別紙様式3-2（４・５月）'!O1009&amp;'別紙様式3-2（４・５月）'!P1009&amp;'別紙様式3-2（４・５月）'!Q1009&amp;"から"&amp;O1007)</f>
        <v/>
      </c>
      <c r="AG1007" s="999" t="str">
        <f>IF(OR(W1007="",W1007="―"),"",'別紙様式3-2（４・５月）'!O1009&amp;'別紙様式3-2（４・５月）'!P1009&amp;'別紙様式3-2（４・５月）'!Q1009&amp;"から"&amp;W1007)</f>
        <v/>
      </c>
    </row>
    <row r="1008" spans="1:33" ht="24.9" customHeight="1">
      <c r="A1008" s="894">
        <v>995</v>
      </c>
      <c r="B1008" s="742" t="str">
        <f>IF(基本情報入力シート!C1047="","",基本情報入力シート!C1047)</f>
        <v/>
      </c>
      <c r="C1008" s="750"/>
      <c r="D1008" s="750"/>
      <c r="E1008" s="750"/>
      <c r="F1008" s="750"/>
      <c r="G1008" s="750"/>
      <c r="H1008" s="750"/>
      <c r="I1008" s="761"/>
      <c r="J1008" s="768" t="str">
        <f>IF(基本情報入力シート!M1047="","",基本情報入力シート!M1047)</f>
        <v/>
      </c>
      <c r="K1008" s="768" t="str">
        <f>IF(基本情報入力シート!R1047="","",基本情報入力シート!R1047)</f>
        <v/>
      </c>
      <c r="L1008" s="768" t="str">
        <f>IF(基本情報入力シート!W1047="","",基本情報入力シート!W1047)</f>
        <v/>
      </c>
      <c r="M1008" s="785" t="str">
        <f>IF(基本情報入力シート!X1047="","",基本情報入力シート!X1047)</f>
        <v/>
      </c>
      <c r="N1008" s="797" t="str">
        <f>IF(基本情報入力シート!Y1047="","",基本情報入力シート!Y1047)</f>
        <v/>
      </c>
      <c r="O1008" s="931"/>
      <c r="P1008" s="937"/>
      <c r="Q1008" s="941"/>
      <c r="R1008" s="948" t="str">
        <f>IFERROR(IF(OR('別紙様式3-2（４・５月）'!R1010="",'別紙様式3-2（４・５月）'!Z1010="ベア加算"),"",P1008*VLOOKUP(N1008,'【参考】数式用'!$AD$2:$AH$27,MATCH(O1008,'【参考】数式用'!$K$4:$N$4,0)+1,0)),"")</f>
        <v/>
      </c>
      <c r="S1008" s="951"/>
      <c r="T1008" s="955"/>
      <c r="U1008" s="960"/>
      <c r="V1008" s="965" t="str">
        <f>IFERROR(IF(AND('別紙様式3-2（４・５月）'!O1010="",O1008&lt;&gt;""),P1008,P1008*VLOOKUP(AF1008,'【参考】数式用4'!$DC$3:$DZ$106,MATCH(N1008,'【参考】数式用4'!$DC$2:$DZ$2,0))),"")</f>
        <v/>
      </c>
      <c r="W1008" s="972"/>
      <c r="X1008" s="937"/>
      <c r="Y1008" s="948" t="str">
        <f>IFERROR(IF(OR('別紙様式3-2（４・５月）'!R1010="",'別紙様式3-2（４・５月）'!Z1010="ベア加算"),"",X1008*VLOOKUP(N1008,'【参考】数式用'!$AD$2:$AH$27,MATCH(W1008,'【参考】数式用'!$K$4:$N$4,0)+1,0)),"")</f>
        <v/>
      </c>
      <c r="Z1008" s="948"/>
      <c r="AA1008" s="951"/>
      <c r="AB1008" s="955"/>
      <c r="AC1008" s="996" t="str">
        <f>IFERROR(IF(AND('別紙様式3-2（４・５月）'!O1010="",W1008&lt;&gt;"",W1008&lt;&gt;"―"),X1008,X1008*VLOOKUP(AG1008,'【参考】数式用4'!$DC$3:$DZ$106,MATCH(N1008,'【参考】数式用4'!$DC$2:$DZ$2,0))),"")</f>
        <v/>
      </c>
      <c r="AD1008" s="998" t="str">
        <f t="shared" si="30"/>
        <v/>
      </c>
      <c r="AE1008" s="884" t="str">
        <f t="shared" si="31"/>
        <v/>
      </c>
      <c r="AF1008" s="999" t="str">
        <f>IF(O1008="","",'別紙様式3-2（４・５月）'!O1010&amp;'別紙様式3-2（４・５月）'!P1010&amp;'別紙様式3-2（４・５月）'!Q1010&amp;"から"&amp;O1008)</f>
        <v/>
      </c>
      <c r="AG1008" s="999" t="str">
        <f>IF(OR(W1008="",W1008="―"),"",'別紙様式3-2（４・５月）'!O1010&amp;'別紙様式3-2（４・５月）'!P1010&amp;'別紙様式3-2（４・５月）'!Q1010&amp;"から"&amp;W1008)</f>
        <v/>
      </c>
    </row>
    <row r="1009" spans="1:33" ht="24.9" customHeight="1">
      <c r="A1009" s="894">
        <v>996</v>
      </c>
      <c r="B1009" s="742" t="str">
        <f>IF(基本情報入力シート!C1048="","",基本情報入力シート!C1048)</f>
        <v/>
      </c>
      <c r="C1009" s="750"/>
      <c r="D1009" s="750"/>
      <c r="E1009" s="750"/>
      <c r="F1009" s="750"/>
      <c r="G1009" s="750"/>
      <c r="H1009" s="750"/>
      <c r="I1009" s="761"/>
      <c r="J1009" s="768" t="str">
        <f>IF(基本情報入力シート!M1048="","",基本情報入力シート!M1048)</f>
        <v/>
      </c>
      <c r="K1009" s="768" t="str">
        <f>IF(基本情報入力シート!R1048="","",基本情報入力シート!R1048)</f>
        <v/>
      </c>
      <c r="L1009" s="768" t="str">
        <f>IF(基本情報入力シート!W1048="","",基本情報入力シート!W1048)</f>
        <v/>
      </c>
      <c r="M1009" s="785" t="str">
        <f>IF(基本情報入力シート!X1048="","",基本情報入力シート!X1048)</f>
        <v/>
      </c>
      <c r="N1009" s="797" t="str">
        <f>IF(基本情報入力シート!Y1048="","",基本情報入力シート!Y1048)</f>
        <v/>
      </c>
      <c r="O1009" s="931"/>
      <c r="P1009" s="937"/>
      <c r="Q1009" s="941"/>
      <c r="R1009" s="948" t="str">
        <f>IFERROR(IF(OR('別紙様式3-2（４・５月）'!R1011="",'別紙様式3-2（４・５月）'!Z1011="ベア加算"),"",P1009*VLOOKUP(N1009,'【参考】数式用'!$AD$2:$AH$27,MATCH(O1009,'【参考】数式用'!$K$4:$N$4,0)+1,0)),"")</f>
        <v/>
      </c>
      <c r="S1009" s="951"/>
      <c r="T1009" s="955"/>
      <c r="U1009" s="960"/>
      <c r="V1009" s="965" t="str">
        <f>IFERROR(IF(AND('別紙様式3-2（４・５月）'!O1011="",O1009&lt;&gt;""),P1009,P1009*VLOOKUP(AF1009,'【参考】数式用4'!$DC$3:$DZ$106,MATCH(N1009,'【参考】数式用4'!$DC$2:$DZ$2,0))),"")</f>
        <v/>
      </c>
      <c r="W1009" s="972"/>
      <c r="X1009" s="937"/>
      <c r="Y1009" s="948" t="str">
        <f>IFERROR(IF(OR('別紙様式3-2（４・５月）'!R1011="",'別紙様式3-2（４・５月）'!Z1011="ベア加算"),"",X1009*VLOOKUP(N1009,'【参考】数式用'!$AD$2:$AH$27,MATCH(W1009,'【参考】数式用'!$K$4:$N$4,0)+1,0)),"")</f>
        <v/>
      </c>
      <c r="Z1009" s="948"/>
      <c r="AA1009" s="951"/>
      <c r="AB1009" s="955"/>
      <c r="AC1009" s="996" t="str">
        <f>IFERROR(IF(AND('別紙様式3-2（４・５月）'!O1011="",W1009&lt;&gt;"",W1009&lt;&gt;"―"),X1009,X1009*VLOOKUP(AG1009,'【参考】数式用4'!$DC$3:$DZ$106,MATCH(N1009,'【参考】数式用4'!$DC$2:$DZ$2,0))),"")</f>
        <v/>
      </c>
      <c r="AD1009" s="998" t="str">
        <f t="shared" si="30"/>
        <v/>
      </c>
      <c r="AE1009" s="884" t="str">
        <f t="shared" si="31"/>
        <v/>
      </c>
      <c r="AF1009" s="999" t="str">
        <f>IF(O1009="","",'別紙様式3-2（４・５月）'!O1011&amp;'別紙様式3-2（４・５月）'!P1011&amp;'別紙様式3-2（４・５月）'!Q1011&amp;"から"&amp;O1009)</f>
        <v/>
      </c>
      <c r="AG1009" s="999" t="str">
        <f>IF(OR(W1009="",W1009="―"),"",'別紙様式3-2（４・５月）'!O1011&amp;'別紙様式3-2（４・５月）'!P1011&amp;'別紙様式3-2（４・５月）'!Q1011&amp;"から"&amp;W1009)</f>
        <v/>
      </c>
    </row>
    <row r="1010" spans="1:33" ht="24.9" customHeight="1">
      <c r="A1010" s="894">
        <v>997</v>
      </c>
      <c r="B1010" s="742" t="str">
        <f>IF(基本情報入力シート!C1049="","",基本情報入力シート!C1049)</f>
        <v/>
      </c>
      <c r="C1010" s="750"/>
      <c r="D1010" s="750"/>
      <c r="E1010" s="750"/>
      <c r="F1010" s="750"/>
      <c r="G1010" s="750"/>
      <c r="H1010" s="750"/>
      <c r="I1010" s="761"/>
      <c r="J1010" s="768" t="str">
        <f>IF(基本情報入力シート!M1049="","",基本情報入力シート!M1049)</f>
        <v/>
      </c>
      <c r="K1010" s="768" t="str">
        <f>IF(基本情報入力シート!R1049="","",基本情報入力シート!R1049)</f>
        <v/>
      </c>
      <c r="L1010" s="768" t="str">
        <f>IF(基本情報入力シート!W1049="","",基本情報入力シート!W1049)</f>
        <v/>
      </c>
      <c r="M1010" s="785" t="str">
        <f>IF(基本情報入力シート!X1049="","",基本情報入力シート!X1049)</f>
        <v/>
      </c>
      <c r="N1010" s="797" t="str">
        <f>IF(基本情報入力シート!Y1049="","",基本情報入力シート!Y1049)</f>
        <v/>
      </c>
      <c r="O1010" s="931"/>
      <c r="P1010" s="937"/>
      <c r="Q1010" s="941"/>
      <c r="R1010" s="948" t="str">
        <f>IFERROR(IF(OR('別紙様式3-2（４・５月）'!R1012="",'別紙様式3-2（４・５月）'!Z1012="ベア加算"),"",P1010*VLOOKUP(N1010,'【参考】数式用'!$AD$2:$AH$27,MATCH(O1010,'【参考】数式用'!$K$4:$N$4,0)+1,0)),"")</f>
        <v/>
      </c>
      <c r="S1010" s="951"/>
      <c r="T1010" s="955"/>
      <c r="U1010" s="960"/>
      <c r="V1010" s="965" t="str">
        <f>IFERROR(IF(AND('別紙様式3-2（４・５月）'!O1012="",O1010&lt;&gt;""),P1010,P1010*VLOOKUP(AF1010,'【参考】数式用4'!$DC$3:$DZ$106,MATCH(N1010,'【参考】数式用4'!$DC$2:$DZ$2,0))),"")</f>
        <v/>
      </c>
      <c r="W1010" s="972"/>
      <c r="X1010" s="937"/>
      <c r="Y1010" s="948" t="str">
        <f>IFERROR(IF(OR('別紙様式3-2（４・５月）'!R1012="",'別紙様式3-2（４・５月）'!Z1012="ベア加算"),"",X1010*VLOOKUP(N1010,'【参考】数式用'!$AD$2:$AH$27,MATCH(W1010,'【参考】数式用'!$K$4:$N$4,0)+1,0)),"")</f>
        <v/>
      </c>
      <c r="Z1010" s="948"/>
      <c r="AA1010" s="951"/>
      <c r="AB1010" s="955"/>
      <c r="AC1010" s="996" t="str">
        <f>IFERROR(IF(AND('別紙様式3-2（４・５月）'!O1012="",W1010&lt;&gt;"",W1010&lt;&gt;"―"),X1010,X1010*VLOOKUP(AG1010,'【参考】数式用4'!$DC$3:$DZ$106,MATCH(N1010,'【参考】数式用4'!$DC$2:$DZ$2,0))),"")</f>
        <v/>
      </c>
      <c r="AD1010" s="998" t="str">
        <f t="shared" si="30"/>
        <v/>
      </c>
      <c r="AE1010" s="884" t="str">
        <f t="shared" si="31"/>
        <v/>
      </c>
      <c r="AF1010" s="999" t="str">
        <f>IF(O1010="","",'別紙様式3-2（４・５月）'!O1012&amp;'別紙様式3-2（４・５月）'!P1012&amp;'別紙様式3-2（４・５月）'!Q1012&amp;"から"&amp;O1010)</f>
        <v/>
      </c>
      <c r="AG1010" s="999" t="str">
        <f>IF(OR(W1010="",W1010="―"),"",'別紙様式3-2（４・５月）'!O1012&amp;'別紙様式3-2（４・５月）'!P1012&amp;'別紙様式3-2（４・５月）'!Q1012&amp;"から"&amp;W1010)</f>
        <v/>
      </c>
    </row>
    <row r="1011" spans="1:33" ht="24.9" customHeight="1">
      <c r="A1011" s="894">
        <v>998</v>
      </c>
      <c r="B1011" s="742" t="str">
        <f>IF(基本情報入力シート!C1050="","",基本情報入力シート!C1050)</f>
        <v/>
      </c>
      <c r="C1011" s="750"/>
      <c r="D1011" s="750"/>
      <c r="E1011" s="750"/>
      <c r="F1011" s="750"/>
      <c r="G1011" s="750"/>
      <c r="H1011" s="750"/>
      <c r="I1011" s="761"/>
      <c r="J1011" s="768" t="str">
        <f>IF(基本情報入力シート!M1050="","",基本情報入力シート!M1050)</f>
        <v/>
      </c>
      <c r="K1011" s="768" t="str">
        <f>IF(基本情報入力シート!R1050="","",基本情報入力シート!R1050)</f>
        <v/>
      </c>
      <c r="L1011" s="768" t="str">
        <f>IF(基本情報入力シート!W1050="","",基本情報入力シート!W1050)</f>
        <v/>
      </c>
      <c r="M1011" s="785" t="str">
        <f>IF(基本情報入力シート!X1050="","",基本情報入力シート!X1050)</f>
        <v/>
      </c>
      <c r="N1011" s="797" t="str">
        <f>IF(基本情報入力シート!Y1050="","",基本情報入力シート!Y1050)</f>
        <v/>
      </c>
      <c r="O1011" s="931"/>
      <c r="P1011" s="937"/>
      <c r="Q1011" s="941"/>
      <c r="R1011" s="948" t="str">
        <f>IFERROR(IF(OR('別紙様式3-2（４・５月）'!R1013="",'別紙様式3-2（４・５月）'!Z1013="ベア加算"),"",P1011*VLOOKUP(N1011,'【参考】数式用'!$AD$2:$AH$27,MATCH(O1011,'【参考】数式用'!$K$4:$N$4,0)+1,0)),"")</f>
        <v/>
      </c>
      <c r="S1011" s="951"/>
      <c r="T1011" s="955"/>
      <c r="U1011" s="960"/>
      <c r="V1011" s="965" t="str">
        <f>IFERROR(IF(AND('別紙様式3-2（４・５月）'!O1013="",O1011&lt;&gt;""),P1011,P1011*VLOOKUP(AF1011,'【参考】数式用4'!$DC$3:$DZ$106,MATCH(N1011,'【参考】数式用4'!$DC$2:$DZ$2,0))),"")</f>
        <v/>
      </c>
      <c r="W1011" s="972"/>
      <c r="X1011" s="937"/>
      <c r="Y1011" s="948" t="str">
        <f>IFERROR(IF(OR('別紙様式3-2（４・５月）'!R1013="",'別紙様式3-2（４・５月）'!Z1013="ベア加算"),"",X1011*VLOOKUP(N1011,'【参考】数式用'!$AD$2:$AH$27,MATCH(W1011,'【参考】数式用'!$K$4:$N$4,0)+1,0)),"")</f>
        <v/>
      </c>
      <c r="Z1011" s="948"/>
      <c r="AA1011" s="951"/>
      <c r="AB1011" s="955"/>
      <c r="AC1011" s="996" t="str">
        <f>IFERROR(IF(AND('別紙様式3-2（４・５月）'!O1013="",W1011&lt;&gt;"",W1011&lt;&gt;"―"),X1011,X1011*VLOOKUP(AG1011,'【参考】数式用4'!$DC$3:$DZ$106,MATCH(N1011,'【参考】数式用4'!$DC$2:$DZ$2,0))),"")</f>
        <v/>
      </c>
      <c r="AD1011" s="998" t="str">
        <f t="shared" si="30"/>
        <v/>
      </c>
      <c r="AE1011" s="884" t="str">
        <f t="shared" si="31"/>
        <v/>
      </c>
      <c r="AF1011" s="999" t="str">
        <f>IF(O1011="","",'別紙様式3-2（４・５月）'!O1013&amp;'別紙様式3-2（４・５月）'!P1013&amp;'別紙様式3-2（４・５月）'!Q1013&amp;"から"&amp;O1011)</f>
        <v/>
      </c>
      <c r="AG1011" s="999" t="str">
        <f>IF(OR(W1011="",W1011="―"),"",'別紙様式3-2（４・５月）'!O1013&amp;'別紙様式3-2（４・５月）'!P1013&amp;'別紙様式3-2（４・５月）'!Q1013&amp;"から"&amp;W1011)</f>
        <v/>
      </c>
    </row>
    <row r="1012" spans="1:33" ht="24.9" customHeight="1">
      <c r="A1012" s="894">
        <v>999</v>
      </c>
      <c r="B1012" s="742" t="str">
        <f>IF(基本情報入力シート!C1051="","",基本情報入力シート!C1051)</f>
        <v/>
      </c>
      <c r="C1012" s="750"/>
      <c r="D1012" s="750"/>
      <c r="E1012" s="750"/>
      <c r="F1012" s="750"/>
      <c r="G1012" s="750"/>
      <c r="H1012" s="750"/>
      <c r="I1012" s="761"/>
      <c r="J1012" s="768" t="str">
        <f>IF(基本情報入力シート!M1051="","",基本情報入力シート!M1051)</f>
        <v/>
      </c>
      <c r="K1012" s="768" t="str">
        <f>IF(基本情報入力シート!R1051="","",基本情報入力シート!R1051)</f>
        <v/>
      </c>
      <c r="L1012" s="768" t="str">
        <f>IF(基本情報入力シート!W1051="","",基本情報入力シート!W1051)</f>
        <v/>
      </c>
      <c r="M1012" s="785" t="str">
        <f>IF(基本情報入力シート!X1051="","",基本情報入力シート!X1051)</f>
        <v/>
      </c>
      <c r="N1012" s="797" t="str">
        <f>IF(基本情報入力シート!Y1051="","",基本情報入力シート!Y1051)</f>
        <v/>
      </c>
      <c r="O1012" s="931"/>
      <c r="P1012" s="937"/>
      <c r="Q1012" s="941"/>
      <c r="R1012" s="948" t="str">
        <f>IFERROR(IF(OR('別紙様式3-2（４・５月）'!R1014="",'別紙様式3-2（４・５月）'!Z1014="ベア加算"),"",P1012*VLOOKUP(N1012,'【参考】数式用'!$AD$2:$AH$27,MATCH(O1012,'【参考】数式用'!$K$4:$N$4,0)+1,0)),"")</f>
        <v/>
      </c>
      <c r="S1012" s="951"/>
      <c r="T1012" s="955"/>
      <c r="U1012" s="960"/>
      <c r="V1012" s="965" t="str">
        <f>IFERROR(IF(AND('別紙様式3-2（４・５月）'!O1014="",O1012&lt;&gt;""),P1012,P1012*VLOOKUP(AF1012,'【参考】数式用4'!$DC$3:$DZ$106,MATCH(N1012,'【参考】数式用4'!$DC$2:$DZ$2,0))),"")</f>
        <v/>
      </c>
      <c r="W1012" s="972"/>
      <c r="X1012" s="937"/>
      <c r="Y1012" s="948" t="str">
        <f>IFERROR(IF(OR('別紙様式3-2（４・５月）'!R1014="",'別紙様式3-2（４・５月）'!Z1014="ベア加算"),"",X1012*VLOOKUP(N1012,'【参考】数式用'!$AD$2:$AH$27,MATCH(W1012,'【参考】数式用'!$K$4:$N$4,0)+1,0)),"")</f>
        <v/>
      </c>
      <c r="Z1012" s="948"/>
      <c r="AA1012" s="951"/>
      <c r="AB1012" s="955"/>
      <c r="AC1012" s="996" t="str">
        <f>IFERROR(IF(AND('別紙様式3-2（４・５月）'!O1014="",W1012&lt;&gt;"",W1012&lt;&gt;"―"),X1012,X1012*VLOOKUP(AG1012,'【参考】数式用4'!$DC$3:$DZ$106,MATCH(N1012,'【参考】数式用4'!$DC$2:$DZ$2,0))),"")</f>
        <v/>
      </c>
      <c r="AD1012" s="998" t="str">
        <f t="shared" si="30"/>
        <v/>
      </c>
      <c r="AE1012" s="884" t="str">
        <f t="shared" si="31"/>
        <v/>
      </c>
      <c r="AF1012" s="999" t="str">
        <f>IF(O1012="","",'別紙様式3-2（４・５月）'!O1014&amp;'別紙様式3-2（４・５月）'!P1014&amp;'別紙様式3-2（４・５月）'!Q1014&amp;"から"&amp;O1012)</f>
        <v/>
      </c>
      <c r="AG1012" s="999" t="str">
        <f>IF(OR(W1012="",W1012="―"),"",'別紙様式3-2（４・５月）'!O1014&amp;'別紙様式3-2（４・５月）'!P1014&amp;'別紙様式3-2（４・５月）'!Q1014&amp;"から"&amp;W1012)</f>
        <v/>
      </c>
    </row>
    <row r="1013" spans="1:33" ht="24.9" customHeight="1">
      <c r="A1013" s="894">
        <v>1000</v>
      </c>
      <c r="B1013" s="742" t="str">
        <f>IF(基本情報入力シート!C1052="","",基本情報入力シート!C1052)</f>
        <v/>
      </c>
      <c r="C1013" s="750"/>
      <c r="D1013" s="750"/>
      <c r="E1013" s="750"/>
      <c r="F1013" s="750"/>
      <c r="G1013" s="750"/>
      <c r="H1013" s="750"/>
      <c r="I1013" s="761"/>
      <c r="J1013" s="768" t="str">
        <f>IF(基本情報入力シート!M1052="","",基本情報入力シート!M1052)</f>
        <v/>
      </c>
      <c r="K1013" s="768" t="str">
        <f>IF(基本情報入力シート!R1052="","",基本情報入力シート!R1052)</f>
        <v/>
      </c>
      <c r="L1013" s="768" t="str">
        <f>IF(基本情報入力シート!W1052="","",基本情報入力シート!W1052)</f>
        <v/>
      </c>
      <c r="M1013" s="785" t="str">
        <f>IF(基本情報入力シート!X1052="","",基本情報入力シート!X1052)</f>
        <v/>
      </c>
      <c r="N1013" s="797" t="str">
        <f>IF(基本情報入力シート!Y1052="","",基本情報入力シート!Y1052)</f>
        <v/>
      </c>
      <c r="O1013" s="931"/>
      <c r="P1013" s="937"/>
      <c r="Q1013" s="941"/>
      <c r="R1013" s="948" t="str">
        <f>IFERROR(IF(OR('別紙様式3-2（４・５月）'!R1015="",'別紙様式3-2（４・５月）'!Z1015="ベア加算"),"",P1013*VLOOKUP(N1013,'【参考】数式用'!$AD$2:$AH$27,MATCH(O1013,'【参考】数式用'!$K$4:$N$4,0)+1,0)),"")</f>
        <v/>
      </c>
      <c r="S1013" s="951"/>
      <c r="T1013" s="955"/>
      <c r="U1013" s="960"/>
      <c r="V1013" s="965" t="str">
        <f>IFERROR(IF(AND('別紙様式3-2（４・５月）'!O1015="",O1013&lt;&gt;""),P1013,P1013*VLOOKUP(AF1013,'【参考】数式用4'!$DC$3:$DZ$106,MATCH(N1013,'【参考】数式用4'!$DC$2:$DZ$2,0))),"")</f>
        <v/>
      </c>
      <c r="W1013" s="972"/>
      <c r="X1013" s="937"/>
      <c r="Y1013" s="948" t="str">
        <f>IFERROR(IF(OR('別紙様式3-2（４・５月）'!R1015="",'別紙様式3-2（４・５月）'!Z1015="ベア加算"),"",X1013*VLOOKUP(N1013,'【参考】数式用'!$AD$2:$AH$27,MATCH(W1013,'【参考】数式用'!$K$4:$N$4,0)+1,0)),"")</f>
        <v/>
      </c>
      <c r="Z1013" s="948"/>
      <c r="AA1013" s="951"/>
      <c r="AB1013" s="955"/>
      <c r="AC1013" s="996" t="str">
        <f>IFERROR(IF(AND('別紙様式3-2（４・５月）'!O1015="",W1013&lt;&gt;"",W1013&lt;&gt;"―"),X1013,X1013*VLOOKUP(AG1013,'【参考】数式用4'!$DC$3:$DZ$106,MATCH(N1013,'【参考】数式用4'!$DC$2:$DZ$2,0))),"")</f>
        <v/>
      </c>
      <c r="AD1013" s="998" t="str">
        <f t="shared" si="30"/>
        <v/>
      </c>
      <c r="AE1013" s="884" t="str">
        <f t="shared" si="31"/>
        <v/>
      </c>
      <c r="AF1013" s="999" t="str">
        <f>IF(O1013="","",'別紙様式3-2（４・５月）'!O1015&amp;'別紙様式3-2（４・５月）'!P1015&amp;'別紙様式3-2（４・５月）'!Q1015&amp;"から"&amp;O1013)</f>
        <v/>
      </c>
      <c r="AG1013" s="999" t="str">
        <f>IF(OR(W1013="",W1013="―"),"",'別紙様式3-2（４・５月）'!O1015&amp;'別紙様式3-2（４・５月）'!P1015&amp;'別紙様式3-2（４・５月）'!Q1015&amp;"から"&amp;W1013)</f>
        <v/>
      </c>
    </row>
    <row r="1014" spans="1:33" ht="24.9" customHeight="1">
      <c r="A1014" s="894">
        <v>1001</v>
      </c>
      <c r="B1014" s="742" t="str">
        <f>IF(基本情報入力シート!C1053="","",基本情報入力シート!C1053)</f>
        <v/>
      </c>
      <c r="C1014" s="750"/>
      <c r="D1014" s="750"/>
      <c r="E1014" s="750"/>
      <c r="F1014" s="750"/>
      <c r="G1014" s="750"/>
      <c r="H1014" s="750"/>
      <c r="I1014" s="761"/>
      <c r="J1014" s="768" t="str">
        <f>IF(基本情報入力シート!M1053="","",基本情報入力シート!M1053)</f>
        <v/>
      </c>
      <c r="K1014" s="768" t="str">
        <f>IF(基本情報入力シート!R1053="","",基本情報入力シート!R1053)</f>
        <v/>
      </c>
      <c r="L1014" s="768" t="str">
        <f>IF(基本情報入力シート!W1053="","",基本情報入力シート!W1053)</f>
        <v/>
      </c>
      <c r="M1014" s="785" t="str">
        <f>IF(基本情報入力シート!X1053="","",基本情報入力シート!X1053)</f>
        <v/>
      </c>
      <c r="N1014" s="797" t="str">
        <f>IF(基本情報入力シート!Y1053="","",基本情報入力シート!Y1053)</f>
        <v/>
      </c>
      <c r="O1014" s="931"/>
      <c r="P1014" s="937"/>
      <c r="Q1014" s="941"/>
      <c r="R1014" s="948" t="str">
        <f>IFERROR(IF(OR('別紙様式3-2（４・５月）'!R1016="",'別紙様式3-2（４・５月）'!Z1016="ベア加算"),"",P1014*VLOOKUP(N1014,'【参考】数式用'!$AD$2:$AH$27,MATCH(O1014,'【参考】数式用'!$K$4:$N$4,0)+1,0)),"")</f>
        <v/>
      </c>
      <c r="S1014" s="951"/>
      <c r="T1014" s="955"/>
      <c r="U1014" s="960"/>
      <c r="V1014" s="965" t="str">
        <f>IFERROR(IF(AND('別紙様式3-2（４・５月）'!O1016="",O1014&lt;&gt;""),P1014,P1014*VLOOKUP(AF1014,'【参考】数式用4'!$DC$3:$DZ$106,MATCH(N1014,'【参考】数式用4'!$DC$2:$DZ$2,0))),"")</f>
        <v/>
      </c>
      <c r="W1014" s="972"/>
      <c r="X1014" s="937"/>
      <c r="Y1014" s="948" t="str">
        <f>IFERROR(IF(OR('別紙様式3-2（４・５月）'!R1016="",'別紙様式3-2（４・５月）'!Z1016="ベア加算"),"",X1014*VLOOKUP(N1014,'【参考】数式用'!$AD$2:$AH$27,MATCH(W1014,'【参考】数式用'!$K$4:$N$4,0)+1,0)),"")</f>
        <v/>
      </c>
      <c r="Z1014" s="948"/>
      <c r="AA1014" s="951"/>
      <c r="AB1014" s="955"/>
      <c r="AC1014" s="996" t="str">
        <f>IFERROR(IF(AND('別紙様式3-2（４・５月）'!O1016="",W1014&lt;&gt;"",W1014&lt;&gt;"―"),X1014,X1014*VLOOKUP(AG1014,'【参考】数式用4'!$DC$3:$DZ$106,MATCH(N1014,'【参考】数式用4'!$DC$2:$DZ$2,0))),"")</f>
        <v/>
      </c>
      <c r="AD1014" s="998" t="str">
        <f t="shared" si="30"/>
        <v/>
      </c>
      <c r="AE1014" s="884" t="str">
        <f t="shared" si="31"/>
        <v/>
      </c>
      <c r="AF1014" s="999" t="str">
        <f>IF(O1014="","",'別紙様式3-2（４・５月）'!O1016&amp;'別紙様式3-2（４・５月）'!P1016&amp;'別紙様式3-2（４・５月）'!Q1016&amp;"から"&amp;O1014)</f>
        <v/>
      </c>
      <c r="AG1014" s="999" t="str">
        <f>IF(OR(W1014="",W1014="―"),"",'別紙様式3-2（４・５月）'!O1016&amp;'別紙様式3-2（４・５月）'!P1016&amp;'別紙様式3-2（４・５月）'!Q1016&amp;"から"&amp;W1014)</f>
        <v/>
      </c>
    </row>
    <row r="1015" spans="1:33" ht="24.9" customHeight="1">
      <c r="A1015" s="894">
        <v>1002</v>
      </c>
      <c r="B1015" s="742" t="str">
        <f>IF(基本情報入力シート!C1054="","",基本情報入力シート!C1054)</f>
        <v/>
      </c>
      <c r="C1015" s="750"/>
      <c r="D1015" s="750"/>
      <c r="E1015" s="750"/>
      <c r="F1015" s="750"/>
      <c r="G1015" s="750"/>
      <c r="H1015" s="750"/>
      <c r="I1015" s="761"/>
      <c r="J1015" s="768" t="str">
        <f>IF(基本情報入力シート!M1054="","",基本情報入力シート!M1054)</f>
        <v/>
      </c>
      <c r="K1015" s="768" t="str">
        <f>IF(基本情報入力シート!R1054="","",基本情報入力シート!R1054)</f>
        <v/>
      </c>
      <c r="L1015" s="768" t="str">
        <f>IF(基本情報入力シート!W1054="","",基本情報入力シート!W1054)</f>
        <v/>
      </c>
      <c r="M1015" s="785" t="str">
        <f>IF(基本情報入力シート!X1054="","",基本情報入力シート!X1054)</f>
        <v/>
      </c>
      <c r="N1015" s="797" t="str">
        <f>IF(基本情報入力シート!Y1054="","",基本情報入力シート!Y1054)</f>
        <v/>
      </c>
      <c r="O1015" s="931"/>
      <c r="P1015" s="937"/>
      <c r="Q1015" s="941"/>
      <c r="R1015" s="948" t="str">
        <f>IFERROR(IF(OR('別紙様式3-2（４・５月）'!R1017="",'別紙様式3-2（４・５月）'!Z1017="ベア加算"),"",P1015*VLOOKUP(N1015,'【参考】数式用'!$AD$2:$AH$27,MATCH(O1015,'【参考】数式用'!$K$4:$N$4,0)+1,0)),"")</f>
        <v/>
      </c>
      <c r="S1015" s="951"/>
      <c r="T1015" s="955"/>
      <c r="U1015" s="960"/>
      <c r="V1015" s="965" t="str">
        <f>IFERROR(IF(AND('別紙様式3-2（４・５月）'!O1017="",O1015&lt;&gt;""),P1015,P1015*VLOOKUP(AF1015,'【参考】数式用4'!$DC$3:$DZ$106,MATCH(N1015,'【参考】数式用4'!$DC$2:$DZ$2,0))),"")</f>
        <v/>
      </c>
      <c r="W1015" s="972"/>
      <c r="X1015" s="937"/>
      <c r="Y1015" s="948" t="str">
        <f>IFERROR(IF(OR('別紙様式3-2（４・５月）'!R1017="",'別紙様式3-2（４・５月）'!Z1017="ベア加算"),"",X1015*VLOOKUP(N1015,'【参考】数式用'!$AD$2:$AH$27,MATCH(W1015,'【参考】数式用'!$K$4:$N$4,0)+1,0)),"")</f>
        <v/>
      </c>
      <c r="Z1015" s="948"/>
      <c r="AA1015" s="951"/>
      <c r="AB1015" s="955"/>
      <c r="AC1015" s="996" t="str">
        <f>IFERROR(IF(AND('別紙様式3-2（４・５月）'!O1017="",W1015&lt;&gt;"",W1015&lt;&gt;"―"),X1015,X1015*VLOOKUP(AG1015,'【参考】数式用4'!$DC$3:$DZ$106,MATCH(N1015,'【参考】数式用4'!$DC$2:$DZ$2,0))),"")</f>
        <v/>
      </c>
      <c r="AD1015" s="998" t="str">
        <f t="shared" si="30"/>
        <v/>
      </c>
      <c r="AE1015" s="884" t="str">
        <f t="shared" si="31"/>
        <v/>
      </c>
      <c r="AF1015" s="999" t="str">
        <f>IF(O1015="","",'別紙様式3-2（４・５月）'!O1017&amp;'別紙様式3-2（４・５月）'!P1017&amp;'別紙様式3-2（４・５月）'!Q1017&amp;"から"&amp;O1015)</f>
        <v/>
      </c>
      <c r="AG1015" s="999" t="str">
        <f>IF(OR(W1015="",W1015="―"),"",'別紙様式3-2（４・５月）'!O1017&amp;'別紙様式3-2（４・５月）'!P1017&amp;'別紙様式3-2（４・５月）'!Q1017&amp;"から"&amp;W1015)</f>
        <v/>
      </c>
    </row>
    <row r="1016" spans="1:33" ht="24.9" customHeight="1">
      <c r="A1016" s="894">
        <v>1003</v>
      </c>
      <c r="B1016" s="742" t="str">
        <f>IF(基本情報入力シート!C1055="","",基本情報入力シート!C1055)</f>
        <v/>
      </c>
      <c r="C1016" s="750"/>
      <c r="D1016" s="750"/>
      <c r="E1016" s="750"/>
      <c r="F1016" s="750"/>
      <c r="G1016" s="750"/>
      <c r="H1016" s="750"/>
      <c r="I1016" s="761"/>
      <c r="J1016" s="768" t="str">
        <f>IF(基本情報入力シート!M1055="","",基本情報入力シート!M1055)</f>
        <v/>
      </c>
      <c r="K1016" s="768" t="str">
        <f>IF(基本情報入力シート!R1055="","",基本情報入力シート!R1055)</f>
        <v/>
      </c>
      <c r="L1016" s="768" t="str">
        <f>IF(基本情報入力シート!W1055="","",基本情報入力シート!W1055)</f>
        <v/>
      </c>
      <c r="M1016" s="785" t="str">
        <f>IF(基本情報入力シート!X1055="","",基本情報入力シート!X1055)</f>
        <v/>
      </c>
      <c r="N1016" s="797" t="str">
        <f>IF(基本情報入力シート!Y1055="","",基本情報入力シート!Y1055)</f>
        <v/>
      </c>
      <c r="O1016" s="931"/>
      <c r="P1016" s="937"/>
      <c r="Q1016" s="941"/>
      <c r="R1016" s="948" t="str">
        <f>IFERROR(IF(OR('別紙様式3-2（４・５月）'!R1018="",'別紙様式3-2（４・５月）'!Z1018="ベア加算"),"",P1016*VLOOKUP(N1016,'【参考】数式用'!$AD$2:$AH$27,MATCH(O1016,'【参考】数式用'!$K$4:$N$4,0)+1,0)),"")</f>
        <v/>
      </c>
      <c r="S1016" s="951"/>
      <c r="T1016" s="955"/>
      <c r="U1016" s="960"/>
      <c r="V1016" s="965" t="str">
        <f>IFERROR(IF(AND('別紙様式3-2（４・５月）'!O1018="",O1016&lt;&gt;""),P1016,P1016*VLOOKUP(AF1016,'【参考】数式用4'!$DC$3:$DZ$106,MATCH(N1016,'【参考】数式用4'!$DC$2:$DZ$2,0))),"")</f>
        <v/>
      </c>
      <c r="W1016" s="972"/>
      <c r="X1016" s="937"/>
      <c r="Y1016" s="948" t="str">
        <f>IFERROR(IF(OR('別紙様式3-2（４・５月）'!R1018="",'別紙様式3-2（４・５月）'!Z1018="ベア加算"),"",X1016*VLOOKUP(N1016,'【参考】数式用'!$AD$2:$AH$27,MATCH(W1016,'【参考】数式用'!$K$4:$N$4,0)+1,0)),"")</f>
        <v/>
      </c>
      <c r="Z1016" s="948"/>
      <c r="AA1016" s="951"/>
      <c r="AB1016" s="955"/>
      <c r="AC1016" s="996" t="str">
        <f>IFERROR(IF(AND('別紙様式3-2（４・５月）'!O1018="",W1016&lt;&gt;"",W1016&lt;&gt;"―"),X1016,X1016*VLOOKUP(AG1016,'【参考】数式用4'!$DC$3:$DZ$106,MATCH(N1016,'【参考】数式用4'!$DC$2:$DZ$2,0))),"")</f>
        <v/>
      </c>
      <c r="AD1016" s="998" t="str">
        <f t="shared" si="30"/>
        <v/>
      </c>
      <c r="AE1016" s="884" t="str">
        <f t="shared" si="31"/>
        <v/>
      </c>
      <c r="AF1016" s="999" t="str">
        <f>IF(O1016="","",'別紙様式3-2（４・５月）'!O1018&amp;'別紙様式3-2（４・５月）'!P1018&amp;'別紙様式3-2（４・５月）'!Q1018&amp;"から"&amp;O1016)</f>
        <v/>
      </c>
      <c r="AG1016" s="999" t="str">
        <f>IF(OR(W1016="",W1016="―"),"",'別紙様式3-2（４・５月）'!O1018&amp;'別紙様式3-2（４・５月）'!P1018&amp;'別紙様式3-2（４・５月）'!Q1018&amp;"から"&amp;W1016)</f>
        <v/>
      </c>
    </row>
    <row r="1017" spans="1:33" ht="24.9" customHeight="1">
      <c r="A1017" s="894">
        <v>1004</v>
      </c>
      <c r="B1017" s="742" t="str">
        <f>IF(基本情報入力シート!C1056="","",基本情報入力シート!C1056)</f>
        <v/>
      </c>
      <c r="C1017" s="750"/>
      <c r="D1017" s="750"/>
      <c r="E1017" s="750"/>
      <c r="F1017" s="750"/>
      <c r="G1017" s="750"/>
      <c r="H1017" s="750"/>
      <c r="I1017" s="761"/>
      <c r="J1017" s="768" t="str">
        <f>IF(基本情報入力シート!M1056="","",基本情報入力シート!M1056)</f>
        <v/>
      </c>
      <c r="K1017" s="768" t="str">
        <f>IF(基本情報入力シート!R1056="","",基本情報入力シート!R1056)</f>
        <v/>
      </c>
      <c r="L1017" s="768" t="str">
        <f>IF(基本情報入力シート!W1056="","",基本情報入力シート!W1056)</f>
        <v/>
      </c>
      <c r="M1017" s="785" t="str">
        <f>IF(基本情報入力シート!X1056="","",基本情報入力シート!X1056)</f>
        <v/>
      </c>
      <c r="N1017" s="797" t="str">
        <f>IF(基本情報入力シート!Y1056="","",基本情報入力シート!Y1056)</f>
        <v/>
      </c>
      <c r="O1017" s="931"/>
      <c r="P1017" s="937"/>
      <c r="Q1017" s="941"/>
      <c r="R1017" s="948" t="str">
        <f>IFERROR(IF(OR('別紙様式3-2（４・５月）'!R1019="",'別紙様式3-2（４・５月）'!Z1019="ベア加算"),"",P1017*VLOOKUP(N1017,'【参考】数式用'!$AD$2:$AH$27,MATCH(O1017,'【参考】数式用'!$K$4:$N$4,0)+1,0)),"")</f>
        <v/>
      </c>
      <c r="S1017" s="951"/>
      <c r="T1017" s="955"/>
      <c r="U1017" s="960"/>
      <c r="V1017" s="965" t="str">
        <f>IFERROR(IF(AND('別紙様式3-2（４・５月）'!O1019="",O1017&lt;&gt;""),P1017,P1017*VLOOKUP(AF1017,'【参考】数式用4'!$DC$3:$DZ$106,MATCH(N1017,'【参考】数式用4'!$DC$2:$DZ$2,0))),"")</f>
        <v/>
      </c>
      <c r="W1017" s="972"/>
      <c r="X1017" s="937"/>
      <c r="Y1017" s="948" t="str">
        <f>IFERROR(IF(OR('別紙様式3-2（４・５月）'!R1019="",'別紙様式3-2（４・５月）'!Z1019="ベア加算"),"",X1017*VLOOKUP(N1017,'【参考】数式用'!$AD$2:$AH$27,MATCH(W1017,'【参考】数式用'!$K$4:$N$4,0)+1,0)),"")</f>
        <v/>
      </c>
      <c r="Z1017" s="948"/>
      <c r="AA1017" s="951"/>
      <c r="AB1017" s="955"/>
      <c r="AC1017" s="996" t="str">
        <f>IFERROR(IF(AND('別紙様式3-2（４・５月）'!O1019="",W1017&lt;&gt;"",W1017&lt;&gt;"―"),X1017,X1017*VLOOKUP(AG1017,'【参考】数式用4'!$DC$3:$DZ$106,MATCH(N1017,'【参考】数式用4'!$DC$2:$DZ$2,0))),"")</f>
        <v/>
      </c>
      <c r="AD1017" s="998" t="str">
        <f t="shared" si="30"/>
        <v/>
      </c>
      <c r="AE1017" s="884" t="str">
        <f t="shared" si="31"/>
        <v/>
      </c>
      <c r="AF1017" s="999" t="str">
        <f>IF(O1017="","",'別紙様式3-2（４・５月）'!O1019&amp;'別紙様式3-2（４・５月）'!P1019&amp;'別紙様式3-2（４・５月）'!Q1019&amp;"から"&amp;O1017)</f>
        <v/>
      </c>
      <c r="AG1017" s="999" t="str">
        <f>IF(OR(W1017="",W1017="―"),"",'別紙様式3-2（４・５月）'!O1019&amp;'別紙様式3-2（４・５月）'!P1019&amp;'別紙様式3-2（４・５月）'!Q1019&amp;"から"&amp;W1017)</f>
        <v/>
      </c>
    </row>
    <row r="1018" spans="1:33" ht="24.9" customHeight="1">
      <c r="A1018" s="894">
        <v>1005</v>
      </c>
      <c r="B1018" s="742" t="str">
        <f>IF(基本情報入力シート!C1057="","",基本情報入力シート!C1057)</f>
        <v/>
      </c>
      <c r="C1018" s="750"/>
      <c r="D1018" s="750"/>
      <c r="E1018" s="750"/>
      <c r="F1018" s="750"/>
      <c r="G1018" s="750"/>
      <c r="H1018" s="750"/>
      <c r="I1018" s="761"/>
      <c r="J1018" s="768" t="str">
        <f>IF(基本情報入力シート!M1057="","",基本情報入力シート!M1057)</f>
        <v/>
      </c>
      <c r="K1018" s="768" t="str">
        <f>IF(基本情報入力シート!R1057="","",基本情報入力シート!R1057)</f>
        <v/>
      </c>
      <c r="L1018" s="768" t="str">
        <f>IF(基本情報入力シート!W1057="","",基本情報入力シート!W1057)</f>
        <v/>
      </c>
      <c r="M1018" s="785" t="str">
        <f>IF(基本情報入力シート!X1057="","",基本情報入力シート!X1057)</f>
        <v/>
      </c>
      <c r="N1018" s="797" t="str">
        <f>IF(基本情報入力シート!Y1057="","",基本情報入力シート!Y1057)</f>
        <v/>
      </c>
      <c r="O1018" s="931"/>
      <c r="P1018" s="937"/>
      <c r="Q1018" s="941"/>
      <c r="R1018" s="948" t="str">
        <f>IFERROR(IF(OR('別紙様式3-2（４・５月）'!R1020="",'別紙様式3-2（４・５月）'!Z1020="ベア加算"),"",P1018*VLOOKUP(N1018,'【参考】数式用'!$AD$2:$AH$27,MATCH(O1018,'【参考】数式用'!$K$4:$N$4,0)+1,0)),"")</f>
        <v/>
      </c>
      <c r="S1018" s="951"/>
      <c r="T1018" s="955"/>
      <c r="U1018" s="960"/>
      <c r="V1018" s="965" t="str">
        <f>IFERROR(IF(AND('別紙様式3-2（４・５月）'!O1020="",O1018&lt;&gt;""),P1018,P1018*VLOOKUP(AF1018,'【参考】数式用4'!$DC$3:$DZ$106,MATCH(N1018,'【参考】数式用4'!$DC$2:$DZ$2,0))),"")</f>
        <v/>
      </c>
      <c r="W1018" s="972"/>
      <c r="X1018" s="937"/>
      <c r="Y1018" s="948" t="str">
        <f>IFERROR(IF(OR('別紙様式3-2（４・５月）'!R1020="",'別紙様式3-2（４・５月）'!Z1020="ベア加算"),"",X1018*VLOOKUP(N1018,'【参考】数式用'!$AD$2:$AH$27,MATCH(W1018,'【参考】数式用'!$K$4:$N$4,0)+1,0)),"")</f>
        <v/>
      </c>
      <c r="Z1018" s="948"/>
      <c r="AA1018" s="951"/>
      <c r="AB1018" s="955"/>
      <c r="AC1018" s="996" t="str">
        <f>IFERROR(IF(AND('別紙様式3-2（４・５月）'!O1020="",W1018&lt;&gt;"",W1018&lt;&gt;"―"),X1018,X1018*VLOOKUP(AG1018,'【参考】数式用4'!$DC$3:$DZ$106,MATCH(N1018,'【参考】数式用4'!$DC$2:$DZ$2,0))),"")</f>
        <v/>
      </c>
      <c r="AD1018" s="998" t="str">
        <f t="shared" si="30"/>
        <v/>
      </c>
      <c r="AE1018" s="884" t="str">
        <f t="shared" si="31"/>
        <v/>
      </c>
      <c r="AF1018" s="999" t="str">
        <f>IF(O1018="","",'別紙様式3-2（４・５月）'!O1020&amp;'別紙様式3-2（４・５月）'!P1020&amp;'別紙様式3-2（４・５月）'!Q1020&amp;"から"&amp;O1018)</f>
        <v/>
      </c>
      <c r="AG1018" s="999" t="str">
        <f>IF(OR(W1018="",W1018="―"),"",'別紙様式3-2（４・５月）'!O1020&amp;'別紙様式3-2（４・５月）'!P1020&amp;'別紙様式3-2（４・５月）'!Q1020&amp;"から"&amp;W1018)</f>
        <v/>
      </c>
    </row>
    <row r="1019" spans="1:33" ht="24.9" customHeight="1">
      <c r="A1019" s="894">
        <v>1006</v>
      </c>
      <c r="B1019" s="742" t="str">
        <f>IF(基本情報入力シート!C1058="","",基本情報入力シート!C1058)</f>
        <v/>
      </c>
      <c r="C1019" s="750"/>
      <c r="D1019" s="750"/>
      <c r="E1019" s="750"/>
      <c r="F1019" s="750"/>
      <c r="G1019" s="750"/>
      <c r="H1019" s="750"/>
      <c r="I1019" s="761"/>
      <c r="J1019" s="768" t="str">
        <f>IF(基本情報入力シート!M1058="","",基本情報入力シート!M1058)</f>
        <v/>
      </c>
      <c r="K1019" s="768" t="str">
        <f>IF(基本情報入力シート!R1058="","",基本情報入力シート!R1058)</f>
        <v/>
      </c>
      <c r="L1019" s="768" t="str">
        <f>IF(基本情報入力シート!W1058="","",基本情報入力シート!W1058)</f>
        <v/>
      </c>
      <c r="M1019" s="785" t="str">
        <f>IF(基本情報入力シート!X1058="","",基本情報入力シート!X1058)</f>
        <v/>
      </c>
      <c r="N1019" s="797" t="str">
        <f>IF(基本情報入力シート!Y1058="","",基本情報入力シート!Y1058)</f>
        <v/>
      </c>
      <c r="O1019" s="931"/>
      <c r="P1019" s="937"/>
      <c r="Q1019" s="941"/>
      <c r="R1019" s="948" t="str">
        <f>IFERROR(IF(OR('別紙様式3-2（４・５月）'!R1021="",'別紙様式3-2（４・５月）'!Z1021="ベア加算"),"",P1019*VLOOKUP(N1019,'【参考】数式用'!$AD$2:$AH$27,MATCH(O1019,'【参考】数式用'!$K$4:$N$4,0)+1,0)),"")</f>
        <v/>
      </c>
      <c r="S1019" s="951"/>
      <c r="T1019" s="955"/>
      <c r="U1019" s="960"/>
      <c r="V1019" s="965" t="str">
        <f>IFERROR(IF(AND('別紙様式3-2（４・５月）'!O1021="",O1019&lt;&gt;""),P1019,P1019*VLOOKUP(AF1019,'【参考】数式用4'!$DC$3:$DZ$106,MATCH(N1019,'【参考】数式用4'!$DC$2:$DZ$2,0))),"")</f>
        <v/>
      </c>
      <c r="W1019" s="972"/>
      <c r="X1019" s="937"/>
      <c r="Y1019" s="948" t="str">
        <f>IFERROR(IF(OR('別紙様式3-2（４・５月）'!R1021="",'別紙様式3-2（４・５月）'!Z1021="ベア加算"),"",X1019*VLOOKUP(N1019,'【参考】数式用'!$AD$2:$AH$27,MATCH(W1019,'【参考】数式用'!$K$4:$N$4,0)+1,0)),"")</f>
        <v/>
      </c>
      <c r="Z1019" s="948"/>
      <c r="AA1019" s="951"/>
      <c r="AB1019" s="955"/>
      <c r="AC1019" s="996" t="str">
        <f>IFERROR(IF(AND('別紙様式3-2（４・５月）'!O1021="",W1019&lt;&gt;"",W1019&lt;&gt;"―"),X1019,X1019*VLOOKUP(AG1019,'【参考】数式用4'!$DC$3:$DZ$106,MATCH(N1019,'【参考】数式用4'!$DC$2:$DZ$2,0))),"")</f>
        <v/>
      </c>
      <c r="AD1019" s="998" t="str">
        <f t="shared" si="30"/>
        <v/>
      </c>
      <c r="AE1019" s="884" t="str">
        <f t="shared" si="31"/>
        <v/>
      </c>
      <c r="AF1019" s="999" t="str">
        <f>IF(O1019="","",'別紙様式3-2（４・５月）'!O1021&amp;'別紙様式3-2（４・５月）'!P1021&amp;'別紙様式3-2（４・５月）'!Q1021&amp;"から"&amp;O1019)</f>
        <v/>
      </c>
      <c r="AG1019" s="999" t="str">
        <f>IF(OR(W1019="",W1019="―"),"",'別紙様式3-2（４・５月）'!O1021&amp;'別紙様式3-2（４・５月）'!P1021&amp;'別紙様式3-2（４・５月）'!Q1021&amp;"から"&amp;W1019)</f>
        <v/>
      </c>
    </row>
    <row r="1020" spans="1:33" ht="24.9" customHeight="1">
      <c r="A1020" s="894">
        <v>1007</v>
      </c>
      <c r="B1020" s="742" t="str">
        <f>IF(基本情報入力シート!C1059="","",基本情報入力シート!C1059)</f>
        <v/>
      </c>
      <c r="C1020" s="750"/>
      <c r="D1020" s="750"/>
      <c r="E1020" s="750"/>
      <c r="F1020" s="750"/>
      <c r="G1020" s="750"/>
      <c r="H1020" s="750"/>
      <c r="I1020" s="761"/>
      <c r="J1020" s="768" t="str">
        <f>IF(基本情報入力シート!M1059="","",基本情報入力シート!M1059)</f>
        <v/>
      </c>
      <c r="K1020" s="768" t="str">
        <f>IF(基本情報入力シート!R1059="","",基本情報入力シート!R1059)</f>
        <v/>
      </c>
      <c r="L1020" s="768" t="str">
        <f>IF(基本情報入力シート!W1059="","",基本情報入力シート!W1059)</f>
        <v/>
      </c>
      <c r="M1020" s="785" t="str">
        <f>IF(基本情報入力シート!X1059="","",基本情報入力シート!X1059)</f>
        <v/>
      </c>
      <c r="N1020" s="797" t="str">
        <f>IF(基本情報入力シート!Y1059="","",基本情報入力シート!Y1059)</f>
        <v/>
      </c>
      <c r="O1020" s="931"/>
      <c r="P1020" s="937"/>
      <c r="Q1020" s="941"/>
      <c r="R1020" s="948" t="str">
        <f>IFERROR(IF(OR('別紙様式3-2（４・５月）'!R1022="",'別紙様式3-2（４・５月）'!Z1022="ベア加算"),"",P1020*VLOOKUP(N1020,'【参考】数式用'!$AD$2:$AH$27,MATCH(O1020,'【参考】数式用'!$K$4:$N$4,0)+1,0)),"")</f>
        <v/>
      </c>
      <c r="S1020" s="951"/>
      <c r="T1020" s="955"/>
      <c r="U1020" s="960"/>
      <c r="V1020" s="965" t="str">
        <f>IFERROR(IF(AND('別紙様式3-2（４・５月）'!O1022="",O1020&lt;&gt;""),P1020,P1020*VLOOKUP(AF1020,'【参考】数式用4'!$DC$3:$DZ$106,MATCH(N1020,'【参考】数式用4'!$DC$2:$DZ$2,0))),"")</f>
        <v/>
      </c>
      <c r="W1020" s="972"/>
      <c r="X1020" s="937"/>
      <c r="Y1020" s="948" t="str">
        <f>IFERROR(IF(OR('別紙様式3-2（４・５月）'!R1022="",'別紙様式3-2（４・５月）'!Z1022="ベア加算"),"",X1020*VLOOKUP(N1020,'【参考】数式用'!$AD$2:$AH$27,MATCH(W1020,'【参考】数式用'!$K$4:$N$4,0)+1,0)),"")</f>
        <v/>
      </c>
      <c r="Z1020" s="948"/>
      <c r="AA1020" s="951"/>
      <c r="AB1020" s="955"/>
      <c r="AC1020" s="996" t="str">
        <f>IFERROR(IF(AND('別紙様式3-2（４・５月）'!O1022="",W1020&lt;&gt;"",W1020&lt;&gt;"―"),X1020,X1020*VLOOKUP(AG1020,'【参考】数式用4'!$DC$3:$DZ$106,MATCH(N1020,'【参考】数式用4'!$DC$2:$DZ$2,0))),"")</f>
        <v/>
      </c>
      <c r="AD1020" s="998" t="str">
        <f t="shared" si="30"/>
        <v/>
      </c>
      <c r="AE1020" s="884" t="str">
        <f t="shared" si="31"/>
        <v/>
      </c>
      <c r="AF1020" s="999" t="str">
        <f>IF(O1020="","",'別紙様式3-2（４・５月）'!O1022&amp;'別紙様式3-2（４・５月）'!P1022&amp;'別紙様式3-2（４・５月）'!Q1022&amp;"から"&amp;O1020)</f>
        <v/>
      </c>
      <c r="AG1020" s="999" t="str">
        <f>IF(OR(W1020="",W1020="―"),"",'別紙様式3-2（４・５月）'!O1022&amp;'別紙様式3-2（４・５月）'!P1022&amp;'別紙様式3-2（４・５月）'!Q1022&amp;"から"&amp;W1020)</f>
        <v/>
      </c>
    </row>
    <row r="1021" spans="1:33" ht="24.9" customHeight="1">
      <c r="A1021" s="894">
        <v>1008</v>
      </c>
      <c r="B1021" s="742" t="str">
        <f>IF(基本情報入力シート!C1060="","",基本情報入力シート!C1060)</f>
        <v/>
      </c>
      <c r="C1021" s="750"/>
      <c r="D1021" s="750"/>
      <c r="E1021" s="750"/>
      <c r="F1021" s="750"/>
      <c r="G1021" s="750"/>
      <c r="H1021" s="750"/>
      <c r="I1021" s="761"/>
      <c r="J1021" s="768" t="str">
        <f>IF(基本情報入力シート!M1060="","",基本情報入力シート!M1060)</f>
        <v/>
      </c>
      <c r="K1021" s="768" t="str">
        <f>IF(基本情報入力シート!R1060="","",基本情報入力シート!R1060)</f>
        <v/>
      </c>
      <c r="L1021" s="768" t="str">
        <f>IF(基本情報入力シート!W1060="","",基本情報入力シート!W1060)</f>
        <v/>
      </c>
      <c r="M1021" s="785" t="str">
        <f>IF(基本情報入力シート!X1060="","",基本情報入力シート!X1060)</f>
        <v/>
      </c>
      <c r="N1021" s="797" t="str">
        <f>IF(基本情報入力シート!Y1060="","",基本情報入力シート!Y1060)</f>
        <v/>
      </c>
      <c r="O1021" s="931"/>
      <c r="P1021" s="937"/>
      <c r="Q1021" s="941"/>
      <c r="R1021" s="948" t="str">
        <f>IFERROR(IF(OR('別紙様式3-2（４・５月）'!R1023="",'別紙様式3-2（４・５月）'!Z1023="ベア加算"),"",P1021*VLOOKUP(N1021,'【参考】数式用'!$AD$2:$AH$27,MATCH(O1021,'【参考】数式用'!$K$4:$N$4,0)+1,0)),"")</f>
        <v/>
      </c>
      <c r="S1021" s="951"/>
      <c r="T1021" s="955"/>
      <c r="U1021" s="960"/>
      <c r="V1021" s="965" t="str">
        <f>IFERROR(IF(AND('別紙様式3-2（４・５月）'!O1023="",O1021&lt;&gt;""),P1021,P1021*VLOOKUP(AF1021,'【参考】数式用4'!$DC$3:$DZ$106,MATCH(N1021,'【参考】数式用4'!$DC$2:$DZ$2,0))),"")</f>
        <v/>
      </c>
      <c r="W1021" s="972"/>
      <c r="X1021" s="937"/>
      <c r="Y1021" s="948" t="str">
        <f>IFERROR(IF(OR('別紙様式3-2（４・５月）'!R1023="",'別紙様式3-2（４・５月）'!Z1023="ベア加算"),"",X1021*VLOOKUP(N1021,'【参考】数式用'!$AD$2:$AH$27,MATCH(W1021,'【参考】数式用'!$K$4:$N$4,0)+1,0)),"")</f>
        <v/>
      </c>
      <c r="Z1021" s="948"/>
      <c r="AA1021" s="951"/>
      <c r="AB1021" s="955"/>
      <c r="AC1021" s="996" t="str">
        <f>IFERROR(IF(AND('別紙様式3-2（４・５月）'!O1023="",W1021&lt;&gt;"",W1021&lt;&gt;"―"),X1021,X1021*VLOOKUP(AG1021,'【参考】数式用4'!$DC$3:$DZ$106,MATCH(N1021,'【参考】数式用4'!$DC$2:$DZ$2,0))),"")</f>
        <v/>
      </c>
      <c r="AD1021" s="998" t="str">
        <f t="shared" si="30"/>
        <v/>
      </c>
      <c r="AE1021" s="884" t="str">
        <f t="shared" si="31"/>
        <v/>
      </c>
      <c r="AF1021" s="999" t="str">
        <f>IF(O1021="","",'別紙様式3-2（４・５月）'!O1023&amp;'別紙様式3-2（４・５月）'!P1023&amp;'別紙様式3-2（４・５月）'!Q1023&amp;"から"&amp;O1021)</f>
        <v/>
      </c>
      <c r="AG1021" s="999" t="str">
        <f>IF(OR(W1021="",W1021="―"),"",'別紙様式3-2（４・５月）'!O1023&amp;'別紙様式3-2（４・５月）'!P1023&amp;'別紙様式3-2（４・５月）'!Q1023&amp;"から"&amp;W1021)</f>
        <v/>
      </c>
    </row>
    <row r="1022" spans="1:33" ht="24.9" customHeight="1">
      <c r="A1022" s="894">
        <v>1009</v>
      </c>
      <c r="B1022" s="742" t="str">
        <f>IF(基本情報入力シート!C1061="","",基本情報入力シート!C1061)</f>
        <v/>
      </c>
      <c r="C1022" s="750"/>
      <c r="D1022" s="750"/>
      <c r="E1022" s="750"/>
      <c r="F1022" s="750"/>
      <c r="G1022" s="750"/>
      <c r="H1022" s="750"/>
      <c r="I1022" s="761"/>
      <c r="J1022" s="768" t="str">
        <f>IF(基本情報入力シート!M1061="","",基本情報入力シート!M1061)</f>
        <v/>
      </c>
      <c r="K1022" s="768" t="str">
        <f>IF(基本情報入力シート!R1061="","",基本情報入力シート!R1061)</f>
        <v/>
      </c>
      <c r="L1022" s="768" t="str">
        <f>IF(基本情報入力シート!W1061="","",基本情報入力シート!W1061)</f>
        <v/>
      </c>
      <c r="M1022" s="785" t="str">
        <f>IF(基本情報入力シート!X1061="","",基本情報入力シート!X1061)</f>
        <v/>
      </c>
      <c r="N1022" s="797" t="str">
        <f>IF(基本情報入力シート!Y1061="","",基本情報入力シート!Y1061)</f>
        <v/>
      </c>
      <c r="O1022" s="931"/>
      <c r="P1022" s="937"/>
      <c r="Q1022" s="941"/>
      <c r="R1022" s="948" t="str">
        <f>IFERROR(IF(OR('別紙様式3-2（４・５月）'!R1024="",'別紙様式3-2（４・５月）'!Z1024="ベア加算"),"",P1022*VLOOKUP(N1022,'【参考】数式用'!$AD$2:$AH$27,MATCH(O1022,'【参考】数式用'!$K$4:$N$4,0)+1,0)),"")</f>
        <v/>
      </c>
      <c r="S1022" s="951"/>
      <c r="T1022" s="955"/>
      <c r="U1022" s="960"/>
      <c r="V1022" s="965" t="str">
        <f>IFERROR(IF(AND('別紙様式3-2（４・５月）'!O1024="",O1022&lt;&gt;""),P1022,P1022*VLOOKUP(AF1022,'【参考】数式用4'!$DC$3:$DZ$106,MATCH(N1022,'【参考】数式用4'!$DC$2:$DZ$2,0))),"")</f>
        <v/>
      </c>
      <c r="W1022" s="972"/>
      <c r="X1022" s="937"/>
      <c r="Y1022" s="948" t="str">
        <f>IFERROR(IF(OR('別紙様式3-2（４・５月）'!R1024="",'別紙様式3-2（４・５月）'!Z1024="ベア加算"),"",X1022*VLOOKUP(N1022,'【参考】数式用'!$AD$2:$AH$27,MATCH(W1022,'【参考】数式用'!$K$4:$N$4,0)+1,0)),"")</f>
        <v/>
      </c>
      <c r="Z1022" s="948"/>
      <c r="AA1022" s="951"/>
      <c r="AB1022" s="955"/>
      <c r="AC1022" s="996" t="str">
        <f>IFERROR(IF(AND('別紙様式3-2（４・５月）'!O1024="",W1022&lt;&gt;"",W1022&lt;&gt;"―"),X1022,X1022*VLOOKUP(AG1022,'【参考】数式用4'!$DC$3:$DZ$106,MATCH(N1022,'【参考】数式用4'!$DC$2:$DZ$2,0))),"")</f>
        <v/>
      </c>
      <c r="AD1022" s="998" t="str">
        <f t="shared" si="30"/>
        <v/>
      </c>
      <c r="AE1022" s="884" t="str">
        <f t="shared" si="31"/>
        <v/>
      </c>
      <c r="AF1022" s="999" t="str">
        <f>IF(O1022="","",'別紙様式3-2（４・５月）'!O1024&amp;'別紙様式3-2（４・５月）'!P1024&amp;'別紙様式3-2（４・５月）'!Q1024&amp;"から"&amp;O1022)</f>
        <v/>
      </c>
      <c r="AG1022" s="999" t="str">
        <f>IF(OR(W1022="",W1022="―"),"",'別紙様式3-2（４・５月）'!O1024&amp;'別紙様式3-2（４・５月）'!P1024&amp;'別紙様式3-2（４・５月）'!Q1024&amp;"から"&amp;W1022)</f>
        <v/>
      </c>
    </row>
    <row r="1023" spans="1:33" ht="24.9" customHeight="1">
      <c r="A1023" s="894">
        <v>1010</v>
      </c>
      <c r="B1023" s="742" t="str">
        <f>IF(基本情報入力シート!C1062="","",基本情報入力シート!C1062)</f>
        <v/>
      </c>
      <c r="C1023" s="750"/>
      <c r="D1023" s="750"/>
      <c r="E1023" s="750"/>
      <c r="F1023" s="750"/>
      <c r="G1023" s="750"/>
      <c r="H1023" s="750"/>
      <c r="I1023" s="761"/>
      <c r="J1023" s="768" t="str">
        <f>IF(基本情報入力シート!M1062="","",基本情報入力シート!M1062)</f>
        <v/>
      </c>
      <c r="K1023" s="768" t="str">
        <f>IF(基本情報入力シート!R1062="","",基本情報入力シート!R1062)</f>
        <v/>
      </c>
      <c r="L1023" s="768" t="str">
        <f>IF(基本情報入力シート!W1062="","",基本情報入力シート!W1062)</f>
        <v/>
      </c>
      <c r="M1023" s="785" t="str">
        <f>IF(基本情報入力シート!X1062="","",基本情報入力シート!X1062)</f>
        <v/>
      </c>
      <c r="N1023" s="797" t="str">
        <f>IF(基本情報入力シート!Y1062="","",基本情報入力シート!Y1062)</f>
        <v/>
      </c>
      <c r="O1023" s="931"/>
      <c r="P1023" s="937"/>
      <c r="Q1023" s="941"/>
      <c r="R1023" s="948" t="str">
        <f>IFERROR(IF(OR('別紙様式3-2（４・５月）'!R1025="",'別紙様式3-2（４・５月）'!Z1025="ベア加算"),"",P1023*VLOOKUP(N1023,'【参考】数式用'!$AD$2:$AH$27,MATCH(O1023,'【参考】数式用'!$K$4:$N$4,0)+1,0)),"")</f>
        <v/>
      </c>
      <c r="S1023" s="951"/>
      <c r="T1023" s="955"/>
      <c r="U1023" s="960"/>
      <c r="V1023" s="965" t="str">
        <f>IFERROR(IF(AND('別紙様式3-2（４・５月）'!O1025="",O1023&lt;&gt;""),P1023,P1023*VLOOKUP(AF1023,'【参考】数式用4'!$DC$3:$DZ$106,MATCH(N1023,'【参考】数式用4'!$DC$2:$DZ$2,0))),"")</f>
        <v/>
      </c>
      <c r="W1023" s="972"/>
      <c r="X1023" s="937"/>
      <c r="Y1023" s="948" t="str">
        <f>IFERROR(IF(OR('別紙様式3-2（４・５月）'!R1025="",'別紙様式3-2（４・５月）'!Z1025="ベア加算"),"",X1023*VLOOKUP(N1023,'【参考】数式用'!$AD$2:$AH$27,MATCH(W1023,'【参考】数式用'!$K$4:$N$4,0)+1,0)),"")</f>
        <v/>
      </c>
      <c r="Z1023" s="948"/>
      <c r="AA1023" s="951"/>
      <c r="AB1023" s="955"/>
      <c r="AC1023" s="996" t="str">
        <f>IFERROR(IF(AND('別紙様式3-2（４・５月）'!O1025="",W1023&lt;&gt;"",W1023&lt;&gt;"―"),X1023,X1023*VLOOKUP(AG1023,'【参考】数式用4'!$DC$3:$DZ$106,MATCH(N1023,'【参考】数式用4'!$DC$2:$DZ$2,0))),"")</f>
        <v/>
      </c>
      <c r="AD1023" s="998" t="str">
        <f t="shared" si="30"/>
        <v/>
      </c>
      <c r="AE1023" s="884" t="str">
        <f t="shared" si="31"/>
        <v/>
      </c>
      <c r="AF1023" s="999" t="str">
        <f>IF(O1023="","",'別紙様式3-2（４・５月）'!O1025&amp;'別紙様式3-2（４・５月）'!P1025&amp;'別紙様式3-2（４・５月）'!Q1025&amp;"から"&amp;O1023)</f>
        <v/>
      </c>
      <c r="AG1023" s="999" t="str">
        <f>IF(OR(W1023="",W1023="―"),"",'別紙様式3-2（４・５月）'!O1025&amp;'別紙様式3-2（４・５月）'!P1025&amp;'別紙様式3-2（４・５月）'!Q1025&amp;"から"&amp;W1023)</f>
        <v/>
      </c>
    </row>
    <row r="1024" spans="1:33" ht="24.9" customHeight="1">
      <c r="A1024" s="894">
        <v>1011</v>
      </c>
      <c r="B1024" s="742" t="str">
        <f>IF(基本情報入力シート!C1063="","",基本情報入力シート!C1063)</f>
        <v/>
      </c>
      <c r="C1024" s="750"/>
      <c r="D1024" s="750"/>
      <c r="E1024" s="750"/>
      <c r="F1024" s="750"/>
      <c r="G1024" s="750"/>
      <c r="H1024" s="750"/>
      <c r="I1024" s="761"/>
      <c r="J1024" s="768" t="str">
        <f>IF(基本情報入力シート!M1063="","",基本情報入力シート!M1063)</f>
        <v/>
      </c>
      <c r="K1024" s="768" t="str">
        <f>IF(基本情報入力シート!R1063="","",基本情報入力シート!R1063)</f>
        <v/>
      </c>
      <c r="L1024" s="768" t="str">
        <f>IF(基本情報入力シート!W1063="","",基本情報入力シート!W1063)</f>
        <v/>
      </c>
      <c r="M1024" s="785" t="str">
        <f>IF(基本情報入力シート!X1063="","",基本情報入力シート!X1063)</f>
        <v/>
      </c>
      <c r="N1024" s="797" t="str">
        <f>IF(基本情報入力シート!Y1063="","",基本情報入力シート!Y1063)</f>
        <v/>
      </c>
      <c r="O1024" s="931"/>
      <c r="P1024" s="937"/>
      <c r="Q1024" s="941"/>
      <c r="R1024" s="948" t="str">
        <f>IFERROR(IF(OR('別紙様式3-2（４・５月）'!R1026="",'別紙様式3-2（４・５月）'!Z1026="ベア加算"),"",P1024*VLOOKUP(N1024,'【参考】数式用'!$AD$2:$AH$27,MATCH(O1024,'【参考】数式用'!$K$4:$N$4,0)+1,0)),"")</f>
        <v/>
      </c>
      <c r="S1024" s="951"/>
      <c r="T1024" s="955"/>
      <c r="U1024" s="960"/>
      <c r="V1024" s="965" t="str">
        <f>IFERROR(IF(AND('別紙様式3-2（４・５月）'!O1026="",O1024&lt;&gt;""),P1024,P1024*VLOOKUP(AF1024,'【参考】数式用4'!$DC$3:$DZ$106,MATCH(N1024,'【参考】数式用4'!$DC$2:$DZ$2,0))),"")</f>
        <v/>
      </c>
      <c r="W1024" s="972"/>
      <c r="X1024" s="937"/>
      <c r="Y1024" s="948" t="str">
        <f>IFERROR(IF(OR('別紙様式3-2（４・５月）'!R1026="",'別紙様式3-2（４・５月）'!Z1026="ベア加算"),"",X1024*VLOOKUP(N1024,'【参考】数式用'!$AD$2:$AH$27,MATCH(W1024,'【参考】数式用'!$K$4:$N$4,0)+1,0)),"")</f>
        <v/>
      </c>
      <c r="Z1024" s="948"/>
      <c r="AA1024" s="951"/>
      <c r="AB1024" s="955"/>
      <c r="AC1024" s="996" t="str">
        <f>IFERROR(IF(AND('別紙様式3-2（４・５月）'!O1026="",W1024&lt;&gt;"",W1024&lt;&gt;"―"),X1024,X1024*VLOOKUP(AG1024,'【参考】数式用4'!$DC$3:$DZ$106,MATCH(N1024,'【参考】数式用4'!$DC$2:$DZ$2,0))),"")</f>
        <v/>
      </c>
      <c r="AD1024" s="998" t="str">
        <f t="shared" si="30"/>
        <v/>
      </c>
      <c r="AE1024" s="884" t="str">
        <f t="shared" si="31"/>
        <v/>
      </c>
      <c r="AF1024" s="999" t="str">
        <f>IF(O1024="","",'別紙様式3-2（４・５月）'!O1026&amp;'別紙様式3-2（４・５月）'!P1026&amp;'別紙様式3-2（４・５月）'!Q1026&amp;"から"&amp;O1024)</f>
        <v/>
      </c>
      <c r="AG1024" s="999" t="str">
        <f>IF(OR(W1024="",W1024="―"),"",'別紙様式3-2（４・５月）'!O1026&amp;'別紙様式3-2（４・５月）'!P1026&amp;'別紙様式3-2（４・５月）'!Q1026&amp;"から"&amp;W1024)</f>
        <v/>
      </c>
    </row>
    <row r="1025" spans="1:33" ht="24.9" customHeight="1">
      <c r="A1025" s="894">
        <v>1012</v>
      </c>
      <c r="B1025" s="742" t="str">
        <f>IF(基本情報入力シート!C1064="","",基本情報入力シート!C1064)</f>
        <v/>
      </c>
      <c r="C1025" s="750"/>
      <c r="D1025" s="750"/>
      <c r="E1025" s="750"/>
      <c r="F1025" s="750"/>
      <c r="G1025" s="750"/>
      <c r="H1025" s="750"/>
      <c r="I1025" s="761"/>
      <c r="J1025" s="768" t="str">
        <f>IF(基本情報入力シート!M1064="","",基本情報入力シート!M1064)</f>
        <v/>
      </c>
      <c r="K1025" s="768" t="str">
        <f>IF(基本情報入力シート!R1064="","",基本情報入力シート!R1064)</f>
        <v/>
      </c>
      <c r="L1025" s="768" t="str">
        <f>IF(基本情報入力シート!W1064="","",基本情報入力シート!W1064)</f>
        <v/>
      </c>
      <c r="M1025" s="785" t="str">
        <f>IF(基本情報入力シート!X1064="","",基本情報入力シート!X1064)</f>
        <v/>
      </c>
      <c r="N1025" s="797" t="str">
        <f>IF(基本情報入力シート!Y1064="","",基本情報入力シート!Y1064)</f>
        <v/>
      </c>
      <c r="O1025" s="931"/>
      <c r="P1025" s="937"/>
      <c r="Q1025" s="941"/>
      <c r="R1025" s="948" t="str">
        <f>IFERROR(IF(OR('別紙様式3-2（４・５月）'!R1027="",'別紙様式3-2（４・５月）'!Z1027="ベア加算"),"",P1025*VLOOKUP(N1025,'【参考】数式用'!$AD$2:$AH$27,MATCH(O1025,'【参考】数式用'!$K$4:$N$4,0)+1,0)),"")</f>
        <v/>
      </c>
      <c r="S1025" s="951"/>
      <c r="T1025" s="955"/>
      <c r="U1025" s="960"/>
      <c r="V1025" s="965" t="str">
        <f>IFERROR(IF(AND('別紙様式3-2（４・５月）'!O1027="",O1025&lt;&gt;""),P1025,P1025*VLOOKUP(AF1025,'【参考】数式用4'!$DC$3:$DZ$106,MATCH(N1025,'【参考】数式用4'!$DC$2:$DZ$2,0))),"")</f>
        <v/>
      </c>
      <c r="W1025" s="972"/>
      <c r="X1025" s="937"/>
      <c r="Y1025" s="948" t="str">
        <f>IFERROR(IF(OR('別紙様式3-2（４・５月）'!R1027="",'別紙様式3-2（４・５月）'!Z1027="ベア加算"),"",X1025*VLOOKUP(N1025,'【参考】数式用'!$AD$2:$AH$27,MATCH(W1025,'【参考】数式用'!$K$4:$N$4,0)+1,0)),"")</f>
        <v/>
      </c>
      <c r="Z1025" s="948"/>
      <c r="AA1025" s="951"/>
      <c r="AB1025" s="955"/>
      <c r="AC1025" s="996" t="str">
        <f>IFERROR(IF(AND('別紙様式3-2（４・５月）'!O1027="",W1025&lt;&gt;"",W1025&lt;&gt;"―"),X1025,X1025*VLOOKUP(AG1025,'【参考】数式用4'!$DC$3:$DZ$106,MATCH(N1025,'【参考】数式用4'!$DC$2:$DZ$2,0))),"")</f>
        <v/>
      </c>
      <c r="AD1025" s="998" t="str">
        <f t="shared" si="30"/>
        <v/>
      </c>
      <c r="AE1025" s="884" t="str">
        <f t="shared" si="31"/>
        <v/>
      </c>
      <c r="AF1025" s="999" t="str">
        <f>IF(O1025="","",'別紙様式3-2（４・５月）'!O1027&amp;'別紙様式3-2（４・５月）'!P1027&amp;'別紙様式3-2（４・５月）'!Q1027&amp;"から"&amp;O1025)</f>
        <v/>
      </c>
      <c r="AG1025" s="999" t="str">
        <f>IF(OR(W1025="",W1025="―"),"",'別紙様式3-2（４・５月）'!O1027&amp;'別紙様式3-2（４・５月）'!P1027&amp;'別紙様式3-2（４・５月）'!Q1027&amp;"から"&amp;W1025)</f>
        <v/>
      </c>
    </row>
    <row r="1026" spans="1:33" ht="24.9" customHeight="1">
      <c r="A1026" s="894">
        <v>1013</v>
      </c>
      <c r="B1026" s="742" t="str">
        <f>IF(基本情報入力シート!C1065="","",基本情報入力シート!C1065)</f>
        <v/>
      </c>
      <c r="C1026" s="750"/>
      <c r="D1026" s="750"/>
      <c r="E1026" s="750"/>
      <c r="F1026" s="750"/>
      <c r="G1026" s="750"/>
      <c r="H1026" s="750"/>
      <c r="I1026" s="761"/>
      <c r="J1026" s="768" t="str">
        <f>IF(基本情報入力シート!M1065="","",基本情報入力シート!M1065)</f>
        <v/>
      </c>
      <c r="K1026" s="768" t="str">
        <f>IF(基本情報入力シート!R1065="","",基本情報入力シート!R1065)</f>
        <v/>
      </c>
      <c r="L1026" s="768" t="str">
        <f>IF(基本情報入力シート!W1065="","",基本情報入力シート!W1065)</f>
        <v/>
      </c>
      <c r="M1026" s="785" t="str">
        <f>IF(基本情報入力シート!X1065="","",基本情報入力シート!X1065)</f>
        <v/>
      </c>
      <c r="N1026" s="797" t="str">
        <f>IF(基本情報入力シート!Y1065="","",基本情報入力シート!Y1065)</f>
        <v/>
      </c>
      <c r="O1026" s="931"/>
      <c r="P1026" s="937"/>
      <c r="Q1026" s="941"/>
      <c r="R1026" s="948" t="str">
        <f>IFERROR(IF(OR('別紙様式3-2（４・５月）'!R1028="",'別紙様式3-2（４・５月）'!Z1028="ベア加算"),"",P1026*VLOOKUP(N1026,'【参考】数式用'!$AD$2:$AH$27,MATCH(O1026,'【参考】数式用'!$K$4:$N$4,0)+1,0)),"")</f>
        <v/>
      </c>
      <c r="S1026" s="951"/>
      <c r="T1026" s="955"/>
      <c r="U1026" s="960"/>
      <c r="V1026" s="965" t="str">
        <f>IFERROR(IF(AND('別紙様式3-2（４・５月）'!O1028="",O1026&lt;&gt;""),P1026,P1026*VLOOKUP(AF1026,'【参考】数式用4'!$DC$3:$DZ$106,MATCH(N1026,'【参考】数式用4'!$DC$2:$DZ$2,0))),"")</f>
        <v/>
      </c>
      <c r="W1026" s="972"/>
      <c r="X1026" s="937"/>
      <c r="Y1026" s="948" t="str">
        <f>IFERROR(IF(OR('別紙様式3-2（４・５月）'!R1028="",'別紙様式3-2（４・５月）'!Z1028="ベア加算"),"",X1026*VLOOKUP(N1026,'【参考】数式用'!$AD$2:$AH$27,MATCH(W1026,'【参考】数式用'!$K$4:$N$4,0)+1,0)),"")</f>
        <v/>
      </c>
      <c r="Z1026" s="948"/>
      <c r="AA1026" s="951"/>
      <c r="AB1026" s="955"/>
      <c r="AC1026" s="996" t="str">
        <f>IFERROR(IF(AND('別紙様式3-2（４・５月）'!O1028="",W1026&lt;&gt;"",W1026&lt;&gt;"―"),X1026,X1026*VLOOKUP(AG1026,'【参考】数式用4'!$DC$3:$DZ$106,MATCH(N1026,'【参考】数式用4'!$DC$2:$DZ$2,0))),"")</f>
        <v/>
      </c>
      <c r="AD1026" s="998" t="str">
        <f t="shared" si="30"/>
        <v/>
      </c>
      <c r="AE1026" s="884" t="str">
        <f t="shared" si="31"/>
        <v/>
      </c>
      <c r="AF1026" s="999" t="str">
        <f>IF(O1026="","",'別紙様式3-2（４・５月）'!O1028&amp;'別紙様式3-2（４・５月）'!P1028&amp;'別紙様式3-2（４・５月）'!Q1028&amp;"から"&amp;O1026)</f>
        <v/>
      </c>
      <c r="AG1026" s="999" t="str">
        <f>IF(OR(W1026="",W1026="―"),"",'別紙様式3-2（４・５月）'!O1028&amp;'別紙様式3-2（４・５月）'!P1028&amp;'別紙様式3-2（４・５月）'!Q1028&amp;"から"&amp;W1026)</f>
        <v/>
      </c>
    </row>
    <row r="1027" spans="1:33" ht="24.9" customHeight="1">
      <c r="A1027" s="894">
        <v>1014</v>
      </c>
      <c r="B1027" s="742" t="str">
        <f>IF(基本情報入力シート!C1066="","",基本情報入力シート!C1066)</f>
        <v/>
      </c>
      <c r="C1027" s="750"/>
      <c r="D1027" s="750"/>
      <c r="E1027" s="750"/>
      <c r="F1027" s="750"/>
      <c r="G1027" s="750"/>
      <c r="H1027" s="750"/>
      <c r="I1027" s="761"/>
      <c r="J1027" s="768" t="str">
        <f>IF(基本情報入力シート!M1066="","",基本情報入力シート!M1066)</f>
        <v/>
      </c>
      <c r="K1027" s="768" t="str">
        <f>IF(基本情報入力シート!R1066="","",基本情報入力シート!R1066)</f>
        <v/>
      </c>
      <c r="L1027" s="768" t="str">
        <f>IF(基本情報入力シート!W1066="","",基本情報入力シート!W1066)</f>
        <v/>
      </c>
      <c r="M1027" s="785" t="str">
        <f>IF(基本情報入力シート!X1066="","",基本情報入力シート!X1066)</f>
        <v/>
      </c>
      <c r="N1027" s="797" t="str">
        <f>IF(基本情報入力シート!Y1066="","",基本情報入力シート!Y1066)</f>
        <v/>
      </c>
      <c r="O1027" s="931"/>
      <c r="P1027" s="937"/>
      <c r="Q1027" s="941"/>
      <c r="R1027" s="948" t="str">
        <f>IFERROR(IF(OR('別紙様式3-2（４・５月）'!R1029="",'別紙様式3-2（４・５月）'!Z1029="ベア加算"),"",P1027*VLOOKUP(N1027,'【参考】数式用'!$AD$2:$AH$27,MATCH(O1027,'【参考】数式用'!$K$4:$N$4,0)+1,0)),"")</f>
        <v/>
      </c>
      <c r="S1027" s="951"/>
      <c r="T1027" s="955"/>
      <c r="U1027" s="960"/>
      <c r="V1027" s="965" t="str">
        <f>IFERROR(IF(AND('別紙様式3-2（４・５月）'!O1029="",O1027&lt;&gt;""),P1027,P1027*VLOOKUP(AF1027,'【参考】数式用4'!$DC$3:$DZ$106,MATCH(N1027,'【参考】数式用4'!$DC$2:$DZ$2,0))),"")</f>
        <v/>
      </c>
      <c r="W1027" s="972"/>
      <c r="X1027" s="937"/>
      <c r="Y1027" s="948" t="str">
        <f>IFERROR(IF(OR('別紙様式3-2（４・５月）'!R1029="",'別紙様式3-2（４・５月）'!Z1029="ベア加算"),"",X1027*VLOOKUP(N1027,'【参考】数式用'!$AD$2:$AH$27,MATCH(W1027,'【参考】数式用'!$K$4:$N$4,0)+1,0)),"")</f>
        <v/>
      </c>
      <c r="Z1027" s="948"/>
      <c r="AA1027" s="951"/>
      <c r="AB1027" s="955"/>
      <c r="AC1027" s="996" t="str">
        <f>IFERROR(IF(AND('別紙様式3-2（４・５月）'!O1029="",W1027&lt;&gt;"",W1027&lt;&gt;"―"),X1027,X1027*VLOOKUP(AG1027,'【参考】数式用4'!$DC$3:$DZ$106,MATCH(N1027,'【参考】数式用4'!$DC$2:$DZ$2,0))),"")</f>
        <v/>
      </c>
      <c r="AD1027" s="998" t="str">
        <f t="shared" si="30"/>
        <v/>
      </c>
      <c r="AE1027" s="884" t="str">
        <f t="shared" si="31"/>
        <v/>
      </c>
      <c r="AF1027" s="999" t="str">
        <f>IF(O1027="","",'別紙様式3-2（４・５月）'!O1029&amp;'別紙様式3-2（４・５月）'!P1029&amp;'別紙様式3-2（４・５月）'!Q1029&amp;"から"&amp;O1027)</f>
        <v/>
      </c>
      <c r="AG1027" s="999" t="str">
        <f>IF(OR(W1027="",W1027="―"),"",'別紙様式3-2（４・５月）'!O1029&amp;'別紙様式3-2（４・５月）'!P1029&amp;'別紙様式3-2（４・５月）'!Q1029&amp;"から"&amp;W1027)</f>
        <v/>
      </c>
    </row>
    <row r="1028" spans="1:33" ht="24.9" customHeight="1">
      <c r="A1028" s="894">
        <v>1015</v>
      </c>
      <c r="B1028" s="742" t="str">
        <f>IF(基本情報入力シート!C1067="","",基本情報入力シート!C1067)</f>
        <v/>
      </c>
      <c r="C1028" s="750"/>
      <c r="D1028" s="750"/>
      <c r="E1028" s="750"/>
      <c r="F1028" s="750"/>
      <c r="G1028" s="750"/>
      <c r="H1028" s="750"/>
      <c r="I1028" s="761"/>
      <c r="J1028" s="768" t="str">
        <f>IF(基本情報入力シート!M1067="","",基本情報入力シート!M1067)</f>
        <v/>
      </c>
      <c r="K1028" s="768" t="str">
        <f>IF(基本情報入力シート!R1067="","",基本情報入力シート!R1067)</f>
        <v/>
      </c>
      <c r="L1028" s="768" t="str">
        <f>IF(基本情報入力シート!W1067="","",基本情報入力シート!W1067)</f>
        <v/>
      </c>
      <c r="M1028" s="785" t="str">
        <f>IF(基本情報入力シート!X1067="","",基本情報入力シート!X1067)</f>
        <v/>
      </c>
      <c r="N1028" s="797" t="str">
        <f>IF(基本情報入力シート!Y1067="","",基本情報入力シート!Y1067)</f>
        <v/>
      </c>
      <c r="O1028" s="931"/>
      <c r="P1028" s="937"/>
      <c r="Q1028" s="941"/>
      <c r="R1028" s="948" t="str">
        <f>IFERROR(IF(OR('別紙様式3-2（４・５月）'!R1030="",'別紙様式3-2（４・５月）'!Z1030="ベア加算"),"",P1028*VLOOKUP(N1028,'【参考】数式用'!$AD$2:$AH$27,MATCH(O1028,'【参考】数式用'!$K$4:$N$4,0)+1,0)),"")</f>
        <v/>
      </c>
      <c r="S1028" s="951"/>
      <c r="T1028" s="955"/>
      <c r="U1028" s="960"/>
      <c r="V1028" s="965" t="str">
        <f>IFERROR(IF(AND('別紙様式3-2（４・５月）'!O1030="",O1028&lt;&gt;""),P1028,P1028*VLOOKUP(AF1028,'【参考】数式用4'!$DC$3:$DZ$106,MATCH(N1028,'【参考】数式用4'!$DC$2:$DZ$2,0))),"")</f>
        <v/>
      </c>
      <c r="W1028" s="972"/>
      <c r="X1028" s="937"/>
      <c r="Y1028" s="948" t="str">
        <f>IFERROR(IF(OR('別紙様式3-2（４・５月）'!R1030="",'別紙様式3-2（４・５月）'!Z1030="ベア加算"),"",X1028*VLOOKUP(N1028,'【参考】数式用'!$AD$2:$AH$27,MATCH(W1028,'【参考】数式用'!$K$4:$N$4,0)+1,0)),"")</f>
        <v/>
      </c>
      <c r="Z1028" s="948"/>
      <c r="AA1028" s="951"/>
      <c r="AB1028" s="955"/>
      <c r="AC1028" s="996" t="str">
        <f>IFERROR(IF(AND('別紙様式3-2（４・５月）'!O1030="",W1028&lt;&gt;"",W1028&lt;&gt;"―"),X1028,X1028*VLOOKUP(AG1028,'【参考】数式用4'!$DC$3:$DZ$106,MATCH(N1028,'【参考】数式用4'!$DC$2:$DZ$2,0))),"")</f>
        <v/>
      </c>
      <c r="AD1028" s="998" t="str">
        <f t="shared" si="30"/>
        <v/>
      </c>
      <c r="AE1028" s="884" t="str">
        <f t="shared" si="31"/>
        <v/>
      </c>
      <c r="AF1028" s="999" t="str">
        <f>IF(O1028="","",'別紙様式3-2（４・５月）'!O1030&amp;'別紙様式3-2（４・５月）'!P1030&amp;'別紙様式3-2（４・５月）'!Q1030&amp;"から"&amp;O1028)</f>
        <v/>
      </c>
      <c r="AG1028" s="999" t="str">
        <f>IF(OR(W1028="",W1028="―"),"",'別紙様式3-2（４・５月）'!O1030&amp;'別紙様式3-2（４・５月）'!P1030&amp;'別紙様式3-2（４・５月）'!Q1030&amp;"から"&amp;W1028)</f>
        <v/>
      </c>
    </row>
    <row r="1029" spans="1:33" ht="24.9" customHeight="1">
      <c r="A1029" s="894">
        <v>1016</v>
      </c>
      <c r="B1029" s="742" t="str">
        <f>IF(基本情報入力シート!C1068="","",基本情報入力シート!C1068)</f>
        <v/>
      </c>
      <c r="C1029" s="750"/>
      <c r="D1029" s="750"/>
      <c r="E1029" s="750"/>
      <c r="F1029" s="750"/>
      <c r="G1029" s="750"/>
      <c r="H1029" s="750"/>
      <c r="I1029" s="761"/>
      <c r="J1029" s="768" t="str">
        <f>IF(基本情報入力シート!M1068="","",基本情報入力シート!M1068)</f>
        <v/>
      </c>
      <c r="K1029" s="768" t="str">
        <f>IF(基本情報入力シート!R1068="","",基本情報入力シート!R1068)</f>
        <v/>
      </c>
      <c r="L1029" s="768" t="str">
        <f>IF(基本情報入力シート!W1068="","",基本情報入力シート!W1068)</f>
        <v/>
      </c>
      <c r="M1029" s="785" t="str">
        <f>IF(基本情報入力シート!X1068="","",基本情報入力シート!X1068)</f>
        <v/>
      </c>
      <c r="N1029" s="797" t="str">
        <f>IF(基本情報入力シート!Y1068="","",基本情報入力シート!Y1068)</f>
        <v/>
      </c>
      <c r="O1029" s="931"/>
      <c r="P1029" s="937"/>
      <c r="Q1029" s="941"/>
      <c r="R1029" s="948" t="str">
        <f>IFERROR(IF(OR('別紙様式3-2（４・５月）'!R1031="",'別紙様式3-2（４・５月）'!Z1031="ベア加算"),"",P1029*VLOOKUP(N1029,'【参考】数式用'!$AD$2:$AH$27,MATCH(O1029,'【参考】数式用'!$K$4:$N$4,0)+1,0)),"")</f>
        <v/>
      </c>
      <c r="S1029" s="951"/>
      <c r="T1029" s="955"/>
      <c r="U1029" s="960"/>
      <c r="V1029" s="965" t="str">
        <f>IFERROR(IF(AND('別紙様式3-2（４・５月）'!O1031="",O1029&lt;&gt;""),P1029,P1029*VLOOKUP(AF1029,'【参考】数式用4'!$DC$3:$DZ$106,MATCH(N1029,'【参考】数式用4'!$DC$2:$DZ$2,0))),"")</f>
        <v/>
      </c>
      <c r="W1029" s="972"/>
      <c r="X1029" s="937"/>
      <c r="Y1029" s="948" t="str">
        <f>IFERROR(IF(OR('別紙様式3-2（４・５月）'!R1031="",'別紙様式3-2（４・５月）'!Z1031="ベア加算"),"",X1029*VLOOKUP(N1029,'【参考】数式用'!$AD$2:$AH$27,MATCH(W1029,'【参考】数式用'!$K$4:$N$4,0)+1,0)),"")</f>
        <v/>
      </c>
      <c r="Z1029" s="948"/>
      <c r="AA1029" s="951"/>
      <c r="AB1029" s="955"/>
      <c r="AC1029" s="996" t="str">
        <f>IFERROR(IF(AND('別紙様式3-2（４・５月）'!O1031="",W1029&lt;&gt;"",W1029&lt;&gt;"―"),X1029,X1029*VLOOKUP(AG1029,'【参考】数式用4'!$DC$3:$DZ$106,MATCH(N1029,'【参考】数式用4'!$DC$2:$DZ$2,0))),"")</f>
        <v/>
      </c>
      <c r="AD1029" s="998" t="str">
        <f t="shared" si="30"/>
        <v/>
      </c>
      <c r="AE1029" s="884" t="str">
        <f t="shared" si="31"/>
        <v/>
      </c>
      <c r="AF1029" s="999" t="str">
        <f>IF(O1029="","",'別紙様式3-2（４・５月）'!O1031&amp;'別紙様式3-2（４・５月）'!P1031&amp;'別紙様式3-2（４・５月）'!Q1031&amp;"から"&amp;O1029)</f>
        <v/>
      </c>
      <c r="AG1029" s="999" t="str">
        <f>IF(OR(W1029="",W1029="―"),"",'別紙様式3-2（４・５月）'!O1031&amp;'別紙様式3-2（４・５月）'!P1031&amp;'別紙様式3-2（４・５月）'!Q1031&amp;"から"&amp;W1029)</f>
        <v/>
      </c>
    </row>
    <row r="1030" spans="1:33" ht="24.9" customHeight="1">
      <c r="A1030" s="894">
        <v>1017</v>
      </c>
      <c r="B1030" s="742" t="str">
        <f>IF(基本情報入力シート!C1069="","",基本情報入力シート!C1069)</f>
        <v/>
      </c>
      <c r="C1030" s="750"/>
      <c r="D1030" s="750"/>
      <c r="E1030" s="750"/>
      <c r="F1030" s="750"/>
      <c r="G1030" s="750"/>
      <c r="H1030" s="750"/>
      <c r="I1030" s="761"/>
      <c r="J1030" s="768" t="str">
        <f>IF(基本情報入力シート!M1069="","",基本情報入力シート!M1069)</f>
        <v/>
      </c>
      <c r="K1030" s="768" t="str">
        <f>IF(基本情報入力シート!R1069="","",基本情報入力シート!R1069)</f>
        <v/>
      </c>
      <c r="L1030" s="768" t="str">
        <f>IF(基本情報入力シート!W1069="","",基本情報入力シート!W1069)</f>
        <v/>
      </c>
      <c r="M1030" s="785" t="str">
        <f>IF(基本情報入力シート!X1069="","",基本情報入力シート!X1069)</f>
        <v/>
      </c>
      <c r="N1030" s="797" t="str">
        <f>IF(基本情報入力シート!Y1069="","",基本情報入力シート!Y1069)</f>
        <v/>
      </c>
      <c r="O1030" s="931"/>
      <c r="P1030" s="937"/>
      <c r="Q1030" s="941"/>
      <c r="R1030" s="948" t="str">
        <f>IFERROR(IF(OR('別紙様式3-2（４・５月）'!R1032="",'別紙様式3-2（４・５月）'!Z1032="ベア加算"),"",P1030*VLOOKUP(N1030,'【参考】数式用'!$AD$2:$AH$27,MATCH(O1030,'【参考】数式用'!$K$4:$N$4,0)+1,0)),"")</f>
        <v/>
      </c>
      <c r="S1030" s="951"/>
      <c r="T1030" s="955"/>
      <c r="U1030" s="960"/>
      <c r="V1030" s="965" t="str">
        <f>IFERROR(IF(AND('別紙様式3-2（４・５月）'!O1032="",O1030&lt;&gt;""),P1030,P1030*VLOOKUP(AF1030,'【参考】数式用4'!$DC$3:$DZ$106,MATCH(N1030,'【参考】数式用4'!$DC$2:$DZ$2,0))),"")</f>
        <v/>
      </c>
      <c r="W1030" s="972"/>
      <c r="X1030" s="937"/>
      <c r="Y1030" s="948" t="str">
        <f>IFERROR(IF(OR('別紙様式3-2（４・５月）'!R1032="",'別紙様式3-2（４・５月）'!Z1032="ベア加算"),"",X1030*VLOOKUP(N1030,'【参考】数式用'!$AD$2:$AH$27,MATCH(W1030,'【参考】数式用'!$K$4:$N$4,0)+1,0)),"")</f>
        <v/>
      </c>
      <c r="Z1030" s="948"/>
      <c r="AA1030" s="951"/>
      <c r="AB1030" s="955"/>
      <c r="AC1030" s="996" t="str">
        <f>IFERROR(IF(AND('別紙様式3-2（４・５月）'!O1032="",W1030&lt;&gt;"",W1030&lt;&gt;"―"),X1030,X1030*VLOOKUP(AG1030,'【参考】数式用4'!$DC$3:$DZ$106,MATCH(N1030,'【参考】数式用4'!$DC$2:$DZ$2,0))),"")</f>
        <v/>
      </c>
      <c r="AD1030" s="998" t="str">
        <f t="shared" si="30"/>
        <v/>
      </c>
      <c r="AE1030" s="884" t="str">
        <f t="shared" si="31"/>
        <v/>
      </c>
      <c r="AF1030" s="999" t="str">
        <f>IF(O1030="","",'別紙様式3-2（４・５月）'!O1032&amp;'別紙様式3-2（４・５月）'!P1032&amp;'別紙様式3-2（４・５月）'!Q1032&amp;"から"&amp;O1030)</f>
        <v/>
      </c>
      <c r="AG1030" s="999" t="str">
        <f>IF(OR(W1030="",W1030="―"),"",'別紙様式3-2（４・５月）'!O1032&amp;'別紙様式3-2（４・５月）'!P1032&amp;'別紙様式3-2（４・５月）'!Q1032&amp;"から"&amp;W1030)</f>
        <v/>
      </c>
    </row>
    <row r="1031" spans="1:33" ht="24.9" customHeight="1">
      <c r="A1031" s="894">
        <v>1018</v>
      </c>
      <c r="B1031" s="742" t="str">
        <f>IF(基本情報入力シート!C1070="","",基本情報入力シート!C1070)</f>
        <v/>
      </c>
      <c r="C1031" s="750"/>
      <c r="D1031" s="750"/>
      <c r="E1031" s="750"/>
      <c r="F1031" s="750"/>
      <c r="G1031" s="750"/>
      <c r="H1031" s="750"/>
      <c r="I1031" s="761"/>
      <c r="J1031" s="768" t="str">
        <f>IF(基本情報入力シート!M1070="","",基本情報入力シート!M1070)</f>
        <v/>
      </c>
      <c r="K1031" s="768" t="str">
        <f>IF(基本情報入力シート!R1070="","",基本情報入力シート!R1070)</f>
        <v/>
      </c>
      <c r="L1031" s="768" t="str">
        <f>IF(基本情報入力シート!W1070="","",基本情報入力シート!W1070)</f>
        <v/>
      </c>
      <c r="M1031" s="785" t="str">
        <f>IF(基本情報入力シート!X1070="","",基本情報入力シート!X1070)</f>
        <v/>
      </c>
      <c r="N1031" s="797" t="str">
        <f>IF(基本情報入力シート!Y1070="","",基本情報入力シート!Y1070)</f>
        <v/>
      </c>
      <c r="O1031" s="931"/>
      <c r="P1031" s="937"/>
      <c r="Q1031" s="941"/>
      <c r="R1031" s="948" t="str">
        <f>IFERROR(IF(OR('別紙様式3-2（４・５月）'!R1033="",'別紙様式3-2（４・５月）'!Z1033="ベア加算"),"",P1031*VLOOKUP(N1031,'【参考】数式用'!$AD$2:$AH$27,MATCH(O1031,'【参考】数式用'!$K$4:$N$4,0)+1,0)),"")</f>
        <v/>
      </c>
      <c r="S1031" s="951"/>
      <c r="T1031" s="955"/>
      <c r="U1031" s="960"/>
      <c r="V1031" s="965" t="str">
        <f>IFERROR(IF(AND('別紙様式3-2（４・５月）'!O1033="",O1031&lt;&gt;""),P1031,P1031*VLOOKUP(AF1031,'【参考】数式用4'!$DC$3:$DZ$106,MATCH(N1031,'【参考】数式用4'!$DC$2:$DZ$2,0))),"")</f>
        <v/>
      </c>
      <c r="W1031" s="972"/>
      <c r="X1031" s="937"/>
      <c r="Y1031" s="948" t="str">
        <f>IFERROR(IF(OR('別紙様式3-2（４・５月）'!R1033="",'別紙様式3-2（４・５月）'!Z1033="ベア加算"),"",X1031*VLOOKUP(N1031,'【参考】数式用'!$AD$2:$AH$27,MATCH(W1031,'【参考】数式用'!$K$4:$N$4,0)+1,0)),"")</f>
        <v/>
      </c>
      <c r="Z1031" s="948"/>
      <c r="AA1031" s="951"/>
      <c r="AB1031" s="955"/>
      <c r="AC1031" s="996" t="str">
        <f>IFERROR(IF(AND('別紙様式3-2（４・５月）'!O1033="",W1031&lt;&gt;"",W1031&lt;&gt;"―"),X1031,X1031*VLOOKUP(AG1031,'【参考】数式用4'!$DC$3:$DZ$106,MATCH(N1031,'【参考】数式用4'!$DC$2:$DZ$2,0))),"")</f>
        <v/>
      </c>
      <c r="AD1031" s="998" t="str">
        <f t="shared" si="30"/>
        <v/>
      </c>
      <c r="AE1031" s="884" t="str">
        <f t="shared" si="31"/>
        <v/>
      </c>
      <c r="AF1031" s="999" t="str">
        <f>IF(O1031="","",'別紙様式3-2（４・５月）'!O1033&amp;'別紙様式3-2（４・５月）'!P1033&amp;'別紙様式3-2（４・５月）'!Q1033&amp;"から"&amp;O1031)</f>
        <v/>
      </c>
      <c r="AG1031" s="999" t="str">
        <f>IF(OR(W1031="",W1031="―"),"",'別紙様式3-2（４・５月）'!O1033&amp;'別紙様式3-2（４・５月）'!P1033&amp;'別紙様式3-2（４・５月）'!Q1033&amp;"から"&amp;W1031)</f>
        <v/>
      </c>
    </row>
    <row r="1032" spans="1:33" ht="24.9" customHeight="1">
      <c r="A1032" s="894">
        <v>1019</v>
      </c>
      <c r="B1032" s="742" t="str">
        <f>IF(基本情報入力シート!C1071="","",基本情報入力シート!C1071)</f>
        <v/>
      </c>
      <c r="C1032" s="750"/>
      <c r="D1032" s="750"/>
      <c r="E1032" s="750"/>
      <c r="F1032" s="750"/>
      <c r="G1032" s="750"/>
      <c r="H1032" s="750"/>
      <c r="I1032" s="761"/>
      <c r="J1032" s="768" t="str">
        <f>IF(基本情報入力シート!M1071="","",基本情報入力シート!M1071)</f>
        <v/>
      </c>
      <c r="K1032" s="768" t="str">
        <f>IF(基本情報入力シート!R1071="","",基本情報入力シート!R1071)</f>
        <v/>
      </c>
      <c r="L1032" s="768" t="str">
        <f>IF(基本情報入力シート!W1071="","",基本情報入力シート!W1071)</f>
        <v/>
      </c>
      <c r="M1032" s="785" t="str">
        <f>IF(基本情報入力シート!X1071="","",基本情報入力シート!X1071)</f>
        <v/>
      </c>
      <c r="N1032" s="797" t="str">
        <f>IF(基本情報入力シート!Y1071="","",基本情報入力シート!Y1071)</f>
        <v/>
      </c>
      <c r="O1032" s="931"/>
      <c r="P1032" s="937"/>
      <c r="Q1032" s="941"/>
      <c r="R1032" s="948" t="str">
        <f>IFERROR(IF(OR('別紙様式3-2（４・５月）'!R1034="",'別紙様式3-2（４・５月）'!Z1034="ベア加算"),"",P1032*VLOOKUP(N1032,'【参考】数式用'!$AD$2:$AH$27,MATCH(O1032,'【参考】数式用'!$K$4:$N$4,0)+1,0)),"")</f>
        <v/>
      </c>
      <c r="S1032" s="951"/>
      <c r="T1032" s="955"/>
      <c r="U1032" s="960"/>
      <c r="V1032" s="965" t="str">
        <f>IFERROR(IF(AND('別紙様式3-2（４・５月）'!O1034="",O1032&lt;&gt;""),P1032,P1032*VLOOKUP(AF1032,'【参考】数式用4'!$DC$3:$DZ$106,MATCH(N1032,'【参考】数式用4'!$DC$2:$DZ$2,0))),"")</f>
        <v/>
      </c>
      <c r="W1032" s="972"/>
      <c r="X1032" s="937"/>
      <c r="Y1032" s="948" t="str">
        <f>IFERROR(IF(OR('別紙様式3-2（４・５月）'!R1034="",'別紙様式3-2（４・５月）'!Z1034="ベア加算"),"",X1032*VLOOKUP(N1032,'【参考】数式用'!$AD$2:$AH$27,MATCH(W1032,'【参考】数式用'!$K$4:$N$4,0)+1,0)),"")</f>
        <v/>
      </c>
      <c r="Z1032" s="948"/>
      <c r="AA1032" s="951"/>
      <c r="AB1032" s="955"/>
      <c r="AC1032" s="996" t="str">
        <f>IFERROR(IF(AND('別紙様式3-2（４・５月）'!O1034="",W1032&lt;&gt;"",W1032&lt;&gt;"―"),X1032,X1032*VLOOKUP(AG1032,'【参考】数式用4'!$DC$3:$DZ$106,MATCH(N1032,'【参考】数式用4'!$DC$2:$DZ$2,0))),"")</f>
        <v/>
      </c>
      <c r="AD1032" s="998" t="str">
        <f t="shared" si="30"/>
        <v/>
      </c>
      <c r="AE1032" s="884" t="str">
        <f t="shared" si="31"/>
        <v/>
      </c>
      <c r="AF1032" s="999" t="str">
        <f>IF(O1032="","",'別紙様式3-2（４・５月）'!O1034&amp;'別紙様式3-2（４・５月）'!P1034&amp;'別紙様式3-2（４・５月）'!Q1034&amp;"から"&amp;O1032)</f>
        <v/>
      </c>
      <c r="AG1032" s="999" t="str">
        <f>IF(OR(W1032="",W1032="―"),"",'別紙様式3-2（４・５月）'!O1034&amp;'別紙様式3-2（４・５月）'!P1034&amp;'別紙様式3-2（４・５月）'!Q1034&amp;"から"&amp;W1032)</f>
        <v/>
      </c>
    </row>
    <row r="1033" spans="1:33" ht="24.9" customHeight="1">
      <c r="A1033" s="894">
        <v>1020</v>
      </c>
      <c r="B1033" s="742" t="str">
        <f>IF(基本情報入力シート!C1072="","",基本情報入力シート!C1072)</f>
        <v/>
      </c>
      <c r="C1033" s="750"/>
      <c r="D1033" s="750"/>
      <c r="E1033" s="750"/>
      <c r="F1033" s="750"/>
      <c r="G1033" s="750"/>
      <c r="H1033" s="750"/>
      <c r="I1033" s="761"/>
      <c r="J1033" s="768" t="str">
        <f>IF(基本情報入力シート!M1072="","",基本情報入力シート!M1072)</f>
        <v/>
      </c>
      <c r="K1033" s="768" t="str">
        <f>IF(基本情報入力シート!R1072="","",基本情報入力シート!R1072)</f>
        <v/>
      </c>
      <c r="L1033" s="768" t="str">
        <f>IF(基本情報入力シート!W1072="","",基本情報入力シート!W1072)</f>
        <v/>
      </c>
      <c r="M1033" s="785" t="str">
        <f>IF(基本情報入力シート!X1072="","",基本情報入力シート!X1072)</f>
        <v/>
      </c>
      <c r="N1033" s="797" t="str">
        <f>IF(基本情報入力シート!Y1072="","",基本情報入力シート!Y1072)</f>
        <v/>
      </c>
      <c r="O1033" s="931"/>
      <c r="P1033" s="937"/>
      <c r="Q1033" s="941"/>
      <c r="R1033" s="948" t="str">
        <f>IFERROR(IF(OR('別紙様式3-2（４・５月）'!R1035="",'別紙様式3-2（４・５月）'!Z1035="ベア加算"),"",P1033*VLOOKUP(N1033,'【参考】数式用'!$AD$2:$AH$27,MATCH(O1033,'【参考】数式用'!$K$4:$N$4,0)+1,0)),"")</f>
        <v/>
      </c>
      <c r="S1033" s="951"/>
      <c r="T1033" s="955"/>
      <c r="U1033" s="960"/>
      <c r="V1033" s="965" t="str">
        <f>IFERROR(IF(AND('別紙様式3-2（４・５月）'!O1035="",O1033&lt;&gt;""),P1033,P1033*VLOOKUP(AF1033,'【参考】数式用4'!$DC$3:$DZ$106,MATCH(N1033,'【参考】数式用4'!$DC$2:$DZ$2,0))),"")</f>
        <v/>
      </c>
      <c r="W1033" s="972"/>
      <c r="X1033" s="937"/>
      <c r="Y1033" s="948" t="str">
        <f>IFERROR(IF(OR('別紙様式3-2（４・５月）'!R1035="",'別紙様式3-2（４・５月）'!Z1035="ベア加算"),"",X1033*VLOOKUP(N1033,'【参考】数式用'!$AD$2:$AH$27,MATCH(W1033,'【参考】数式用'!$K$4:$N$4,0)+1,0)),"")</f>
        <v/>
      </c>
      <c r="Z1033" s="948"/>
      <c r="AA1033" s="951"/>
      <c r="AB1033" s="955"/>
      <c r="AC1033" s="996" t="str">
        <f>IFERROR(IF(AND('別紙様式3-2（４・５月）'!O1035="",W1033&lt;&gt;"",W1033&lt;&gt;"―"),X1033,X1033*VLOOKUP(AG1033,'【参考】数式用4'!$DC$3:$DZ$106,MATCH(N1033,'【参考】数式用4'!$DC$2:$DZ$2,0))),"")</f>
        <v/>
      </c>
      <c r="AD1033" s="998" t="str">
        <f t="shared" si="30"/>
        <v/>
      </c>
      <c r="AE1033" s="884" t="str">
        <f t="shared" si="31"/>
        <v/>
      </c>
      <c r="AF1033" s="999" t="str">
        <f>IF(O1033="","",'別紙様式3-2（４・５月）'!O1035&amp;'別紙様式3-2（４・５月）'!P1035&amp;'別紙様式3-2（４・５月）'!Q1035&amp;"から"&amp;O1033)</f>
        <v/>
      </c>
      <c r="AG1033" s="999" t="str">
        <f>IF(OR(W1033="",W1033="―"),"",'別紙様式3-2（４・５月）'!O1035&amp;'別紙様式3-2（４・５月）'!P1035&amp;'別紙様式3-2（４・５月）'!Q1035&amp;"から"&amp;W1033)</f>
        <v/>
      </c>
    </row>
    <row r="1034" spans="1:33" ht="24.9" customHeight="1">
      <c r="A1034" s="894">
        <v>1021</v>
      </c>
      <c r="B1034" s="742" t="str">
        <f>IF(基本情報入力シート!C1073="","",基本情報入力シート!C1073)</f>
        <v/>
      </c>
      <c r="C1034" s="750"/>
      <c r="D1034" s="750"/>
      <c r="E1034" s="750"/>
      <c r="F1034" s="750"/>
      <c r="G1034" s="750"/>
      <c r="H1034" s="750"/>
      <c r="I1034" s="761"/>
      <c r="J1034" s="768" t="str">
        <f>IF(基本情報入力シート!M1073="","",基本情報入力シート!M1073)</f>
        <v/>
      </c>
      <c r="K1034" s="768" t="str">
        <f>IF(基本情報入力シート!R1073="","",基本情報入力シート!R1073)</f>
        <v/>
      </c>
      <c r="L1034" s="768" t="str">
        <f>IF(基本情報入力シート!W1073="","",基本情報入力シート!W1073)</f>
        <v/>
      </c>
      <c r="M1034" s="785" t="str">
        <f>IF(基本情報入力シート!X1073="","",基本情報入力シート!X1073)</f>
        <v/>
      </c>
      <c r="N1034" s="797" t="str">
        <f>IF(基本情報入力シート!Y1073="","",基本情報入力シート!Y1073)</f>
        <v/>
      </c>
      <c r="O1034" s="931"/>
      <c r="P1034" s="937"/>
      <c r="Q1034" s="941"/>
      <c r="R1034" s="948" t="str">
        <f>IFERROR(IF(OR('別紙様式3-2（４・５月）'!R1036="",'別紙様式3-2（４・５月）'!Z1036="ベア加算"),"",P1034*VLOOKUP(N1034,'【参考】数式用'!$AD$2:$AH$27,MATCH(O1034,'【参考】数式用'!$K$4:$N$4,0)+1,0)),"")</f>
        <v/>
      </c>
      <c r="S1034" s="951"/>
      <c r="T1034" s="955"/>
      <c r="U1034" s="960"/>
      <c r="V1034" s="965" t="str">
        <f>IFERROR(IF(AND('別紙様式3-2（４・５月）'!O1036="",O1034&lt;&gt;""),P1034,P1034*VLOOKUP(AF1034,'【参考】数式用4'!$DC$3:$DZ$106,MATCH(N1034,'【参考】数式用4'!$DC$2:$DZ$2,0))),"")</f>
        <v/>
      </c>
      <c r="W1034" s="972"/>
      <c r="X1034" s="937"/>
      <c r="Y1034" s="948" t="str">
        <f>IFERROR(IF(OR('別紙様式3-2（４・５月）'!R1036="",'別紙様式3-2（４・５月）'!Z1036="ベア加算"),"",X1034*VLOOKUP(N1034,'【参考】数式用'!$AD$2:$AH$27,MATCH(W1034,'【参考】数式用'!$K$4:$N$4,0)+1,0)),"")</f>
        <v/>
      </c>
      <c r="Z1034" s="948"/>
      <c r="AA1034" s="951"/>
      <c r="AB1034" s="955"/>
      <c r="AC1034" s="996" t="str">
        <f>IFERROR(IF(AND('別紙様式3-2（４・５月）'!O1036="",W1034&lt;&gt;"",W1034&lt;&gt;"―"),X1034,X1034*VLOOKUP(AG1034,'【参考】数式用4'!$DC$3:$DZ$106,MATCH(N1034,'【参考】数式用4'!$DC$2:$DZ$2,0))),"")</f>
        <v/>
      </c>
      <c r="AD1034" s="998" t="str">
        <f t="shared" si="30"/>
        <v/>
      </c>
      <c r="AE1034" s="884" t="str">
        <f t="shared" si="31"/>
        <v/>
      </c>
      <c r="AF1034" s="999" t="str">
        <f>IF(O1034="","",'別紙様式3-2（４・５月）'!O1036&amp;'別紙様式3-2（４・５月）'!P1036&amp;'別紙様式3-2（４・５月）'!Q1036&amp;"から"&amp;O1034)</f>
        <v/>
      </c>
      <c r="AG1034" s="999" t="str">
        <f>IF(OR(W1034="",W1034="―"),"",'別紙様式3-2（４・５月）'!O1036&amp;'別紙様式3-2（４・５月）'!P1036&amp;'別紙様式3-2（４・５月）'!Q1036&amp;"から"&amp;W1034)</f>
        <v/>
      </c>
    </row>
    <row r="1035" spans="1:33" ht="24.9" customHeight="1">
      <c r="A1035" s="894">
        <v>1022</v>
      </c>
      <c r="B1035" s="742" t="str">
        <f>IF(基本情報入力シート!C1074="","",基本情報入力シート!C1074)</f>
        <v/>
      </c>
      <c r="C1035" s="750"/>
      <c r="D1035" s="750"/>
      <c r="E1035" s="750"/>
      <c r="F1035" s="750"/>
      <c r="G1035" s="750"/>
      <c r="H1035" s="750"/>
      <c r="I1035" s="761"/>
      <c r="J1035" s="768" t="str">
        <f>IF(基本情報入力シート!M1074="","",基本情報入力シート!M1074)</f>
        <v/>
      </c>
      <c r="K1035" s="768" t="str">
        <f>IF(基本情報入力シート!R1074="","",基本情報入力シート!R1074)</f>
        <v/>
      </c>
      <c r="L1035" s="768" t="str">
        <f>IF(基本情報入力シート!W1074="","",基本情報入力シート!W1074)</f>
        <v/>
      </c>
      <c r="M1035" s="785" t="str">
        <f>IF(基本情報入力シート!X1074="","",基本情報入力シート!X1074)</f>
        <v/>
      </c>
      <c r="N1035" s="797" t="str">
        <f>IF(基本情報入力シート!Y1074="","",基本情報入力シート!Y1074)</f>
        <v/>
      </c>
      <c r="O1035" s="931"/>
      <c r="P1035" s="937"/>
      <c r="Q1035" s="941"/>
      <c r="R1035" s="948" t="str">
        <f>IFERROR(IF(OR('別紙様式3-2（４・５月）'!R1037="",'別紙様式3-2（４・５月）'!Z1037="ベア加算"),"",P1035*VLOOKUP(N1035,'【参考】数式用'!$AD$2:$AH$27,MATCH(O1035,'【参考】数式用'!$K$4:$N$4,0)+1,0)),"")</f>
        <v/>
      </c>
      <c r="S1035" s="951"/>
      <c r="T1035" s="955"/>
      <c r="U1035" s="960"/>
      <c r="V1035" s="965" t="str">
        <f>IFERROR(IF(AND('別紙様式3-2（４・５月）'!O1037="",O1035&lt;&gt;""),P1035,P1035*VLOOKUP(AF1035,'【参考】数式用4'!$DC$3:$DZ$106,MATCH(N1035,'【参考】数式用4'!$DC$2:$DZ$2,0))),"")</f>
        <v/>
      </c>
      <c r="W1035" s="972"/>
      <c r="X1035" s="937"/>
      <c r="Y1035" s="948" t="str">
        <f>IFERROR(IF(OR('別紙様式3-2（４・５月）'!R1037="",'別紙様式3-2（４・５月）'!Z1037="ベア加算"),"",X1035*VLOOKUP(N1035,'【参考】数式用'!$AD$2:$AH$27,MATCH(W1035,'【参考】数式用'!$K$4:$N$4,0)+1,0)),"")</f>
        <v/>
      </c>
      <c r="Z1035" s="948"/>
      <c r="AA1035" s="951"/>
      <c r="AB1035" s="955"/>
      <c r="AC1035" s="996" t="str">
        <f>IFERROR(IF(AND('別紙様式3-2（４・５月）'!O1037="",W1035&lt;&gt;"",W1035&lt;&gt;"―"),X1035,X1035*VLOOKUP(AG1035,'【参考】数式用4'!$DC$3:$DZ$106,MATCH(N1035,'【参考】数式用4'!$DC$2:$DZ$2,0))),"")</f>
        <v/>
      </c>
      <c r="AD1035" s="998" t="str">
        <f t="shared" si="30"/>
        <v/>
      </c>
      <c r="AE1035" s="884" t="str">
        <f t="shared" si="31"/>
        <v/>
      </c>
      <c r="AF1035" s="999" t="str">
        <f>IF(O1035="","",'別紙様式3-2（４・５月）'!O1037&amp;'別紙様式3-2（４・５月）'!P1037&amp;'別紙様式3-2（４・５月）'!Q1037&amp;"から"&amp;O1035)</f>
        <v/>
      </c>
      <c r="AG1035" s="999" t="str">
        <f>IF(OR(W1035="",W1035="―"),"",'別紙様式3-2（４・５月）'!O1037&amp;'別紙様式3-2（４・５月）'!P1037&amp;'別紙様式3-2（４・５月）'!Q1037&amp;"から"&amp;W1035)</f>
        <v/>
      </c>
    </row>
    <row r="1036" spans="1:33" ht="24.9" customHeight="1">
      <c r="A1036" s="894">
        <v>1023</v>
      </c>
      <c r="B1036" s="742" t="str">
        <f>IF(基本情報入力シート!C1075="","",基本情報入力シート!C1075)</f>
        <v/>
      </c>
      <c r="C1036" s="750"/>
      <c r="D1036" s="750"/>
      <c r="E1036" s="750"/>
      <c r="F1036" s="750"/>
      <c r="G1036" s="750"/>
      <c r="H1036" s="750"/>
      <c r="I1036" s="761"/>
      <c r="J1036" s="768" t="str">
        <f>IF(基本情報入力シート!M1075="","",基本情報入力シート!M1075)</f>
        <v/>
      </c>
      <c r="K1036" s="768" t="str">
        <f>IF(基本情報入力シート!R1075="","",基本情報入力シート!R1075)</f>
        <v/>
      </c>
      <c r="L1036" s="768" t="str">
        <f>IF(基本情報入力シート!W1075="","",基本情報入力シート!W1075)</f>
        <v/>
      </c>
      <c r="M1036" s="785" t="str">
        <f>IF(基本情報入力シート!X1075="","",基本情報入力シート!X1075)</f>
        <v/>
      </c>
      <c r="N1036" s="797" t="str">
        <f>IF(基本情報入力シート!Y1075="","",基本情報入力シート!Y1075)</f>
        <v/>
      </c>
      <c r="O1036" s="931"/>
      <c r="P1036" s="937"/>
      <c r="Q1036" s="941"/>
      <c r="R1036" s="948" t="str">
        <f>IFERROR(IF(OR('別紙様式3-2（４・５月）'!R1038="",'別紙様式3-2（４・５月）'!Z1038="ベア加算"),"",P1036*VLOOKUP(N1036,'【参考】数式用'!$AD$2:$AH$27,MATCH(O1036,'【参考】数式用'!$K$4:$N$4,0)+1,0)),"")</f>
        <v/>
      </c>
      <c r="S1036" s="951"/>
      <c r="T1036" s="955"/>
      <c r="U1036" s="960"/>
      <c r="V1036" s="965" t="str">
        <f>IFERROR(IF(AND('別紙様式3-2（４・５月）'!O1038="",O1036&lt;&gt;""),P1036,P1036*VLOOKUP(AF1036,'【参考】数式用4'!$DC$3:$DZ$106,MATCH(N1036,'【参考】数式用4'!$DC$2:$DZ$2,0))),"")</f>
        <v/>
      </c>
      <c r="W1036" s="972"/>
      <c r="X1036" s="937"/>
      <c r="Y1036" s="948" t="str">
        <f>IFERROR(IF(OR('別紙様式3-2（４・５月）'!R1038="",'別紙様式3-2（４・５月）'!Z1038="ベア加算"),"",X1036*VLOOKUP(N1036,'【参考】数式用'!$AD$2:$AH$27,MATCH(W1036,'【参考】数式用'!$K$4:$N$4,0)+1,0)),"")</f>
        <v/>
      </c>
      <c r="Z1036" s="948"/>
      <c r="AA1036" s="951"/>
      <c r="AB1036" s="955"/>
      <c r="AC1036" s="996" t="str">
        <f>IFERROR(IF(AND('別紙様式3-2（４・５月）'!O1038="",W1036&lt;&gt;"",W1036&lt;&gt;"―"),X1036,X1036*VLOOKUP(AG1036,'【参考】数式用4'!$DC$3:$DZ$106,MATCH(N1036,'【参考】数式用4'!$DC$2:$DZ$2,0))),"")</f>
        <v/>
      </c>
      <c r="AD1036" s="998" t="str">
        <f t="shared" si="30"/>
        <v/>
      </c>
      <c r="AE1036" s="884" t="str">
        <f t="shared" si="31"/>
        <v/>
      </c>
      <c r="AF1036" s="999" t="str">
        <f>IF(O1036="","",'別紙様式3-2（４・５月）'!O1038&amp;'別紙様式3-2（４・５月）'!P1038&amp;'別紙様式3-2（４・５月）'!Q1038&amp;"から"&amp;O1036)</f>
        <v/>
      </c>
      <c r="AG1036" s="999" t="str">
        <f>IF(OR(W1036="",W1036="―"),"",'別紙様式3-2（４・５月）'!O1038&amp;'別紙様式3-2（４・５月）'!P1038&amp;'別紙様式3-2（４・５月）'!Q1038&amp;"から"&amp;W1036)</f>
        <v/>
      </c>
    </row>
    <row r="1037" spans="1:33" ht="24.9" customHeight="1">
      <c r="A1037" s="894">
        <v>1024</v>
      </c>
      <c r="B1037" s="742" t="str">
        <f>IF(基本情報入力シート!C1076="","",基本情報入力シート!C1076)</f>
        <v/>
      </c>
      <c r="C1037" s="750"/>
      <c r="D1037" s="750"/>
      <c r="E1037" s="750"/>
      <c r="F1037" s="750"/>
      <c r="G1037" s="750"/>
      <c r="H1037" s="750"/>
      <c r="I1037" s="761"/>
      <c r="J1037" s="768" t="str">
        <f>IF(基本情報入力シート!M1076="","",基本情報入力シート!M1076)</f>
        <v/>
      </c>
      <c r="K1037" s="768" t="str">
        <f>IF(基本情報入力シート!R1076="","",基本情報入力シート!R1076)</f>
        <v/>
      </c>
      <c r="L1037" s="768" t="str">
        <f>IF(基本情報入力シート!W1076="","",基本情報入力シート!W1076)</f>
        <v/>
      </c>
      <c r="M1037" s="785" t="str">
        <f>IF(基本情報入力シート!X1076="","",基本情報入力シート!X1076)</f>
        <v/>
      </c>
      <c r="N1037" s="797" t="str">
        <f>IF(基本情報入力シート!Y1076="","",基本情報入力シート!Y1076)</f>
        <v/>
      </c>
      <c r="O1037" s="931"/>
      <c r="P1037" s="937"/>
      <c r="Q1037" s="941"/>
      <c r="R1037" s="948" t="str">
        <f>IFERROR(IF(OR('別紙様式3-2（４・５月）'!R1039="",'別紙様式3-2（４・５月）'!Z1039="ベア加算"),"",P1037*VLOOKUP(N1037,'【参考】数式用'!$AD$2:$AH$27,MATCH(O1037,'【参考】数式用'!$K$4:$N$4,0)+1,0)),"")</f>
        <v/>
      </c>
      <c r="S1037" s="951"/>
      <c r="T1037" s="955"/>
      <c r="U1037" s="960"/>
      <c r="V1037" s="965" t="str">
        <f>IFERROR(IF(AND('別紙様式3-2（４・５月）'!O1039="",O1037&lt;&gt;""),P1037,P1037*VLOOKUP(AF1037,'【参考】数式用4'!$DC$3:$DZ$106,MATCH(N1037,'【参考】数式用4'!$DC$2:$DZ$2,0))),"")</f>
        <v/>
      </c>
      <c r="W1037" s="972"/>
      <c r="X1037" s="937"/>
      <c r="Y1037" s="948" t="str">
        <f>IFERROR(IF(OR('別紙様式3-2（４・５月）'!R1039="",'別紙様式3-2（４・５月）'!Z1039="ベア加算"),"",X1037*VLOOKUP(N1037,'【参考】数式用'!$AD$2:$AH$27,MATCH(W1037,'【参考】数式用'!$K$4:$N$4,0)+1,0)),"")</f>
        <v/>
      </c>
      <c r="Z1037" s="948"/>
      <c r="AA1037" s="951"/>
      <c r="AB1037" s="955"/>
      <c r="AC1037" s="996" t="str">
        <f>IFERROR(IF(AND('別紙様式3-2（４・５月）'!O1039="",W1037&lt;&gt;"",W1037&lt;&gt;"―"),X1037,X1037*VLOOKUP(AG1037,'【参考】数式用4'!$DC$3:$DZ$106,MATCH(N1037,'【参考】数式用4'!$DC$2:$DZ$2,0))),"")</f>
        <v/>
      </c>
      <c r="AD1037" s="998" t="str">
        <f t="shared" si="30"/>
        <v/>
      </c>
      <c r="AE1037" s="884" t="str">
        <f t="shared" si="31"/>
        <v/>
      </c>
      <c r="AF1037" s="999" t="str">
        <f>IF(O1037="","",'別紙様式3-2（４・５月）'!O1039&amp;'別紙様式3-2（４・５月）'!P1039&amp;'別紙様式3-2（４・５月）'!Q1039&amp;"から"&amp;O1037)</f>
        <v/>
      </c>
      <c r="AG1037" s="999" t="str">
        <f>IF(OR(W1037="",W1037="―"),"",'別紙様式3-2（４・５月）'!O1039&amp;'別紙様式3-2（４・５月）'!P1039&amp;'別紙様式3-2（４・５月）'!Q1039&amp;"から"&amp;W1037)</f>
        <v/>
      </c>
    </row>
    <row r="1038" spans="1:33" ht="24.9" customHeight="1">
      <c r="A1038" s="894">
        <v>1025</v>
      </c>
      <c r="B1038" s="742" t="str">
        <f>IF(基本情報入力シート!C1077="","",基本情報入力シート!C1077)</f>
        <v/>
      </c>
      <c r="C1038" s="750"/>
      <c r="D1038" s="750"/>
      <c r="E1038" s="750"/>
      <c r="F1038" s="750"/>
      <c r="G1038" s="750"/>
      <c r="H1038" s="750"/>
      <c r="I1038" s="761"/>
      <c r="J1038" s="768" t="str">
        <f>IF(基本情報入力シート!M1077="","",基本情報入力シート!M1077)</f>
        <v/>
      </c>
      <c r="K1038" s="768" t="str">
        <f>IF(基本情報入力シート!R1077="","",基本情報入力シート!R1077)</f>
        <v/>
      </c>
      <c r="L1038" s="768" t="str">
        <f>IF(基本情報入力シート!W1077="","",基本情報入力シート!W1077)</f>
        <v/>
      </c>
      <c r="M1038" s="785" t="str">
        <f>IF(基本情報入力シート!X1077="","",基本情報入力シート!X1077)</f>
        <v/>
      </c>
      <c r="N1038" s="797" t="str">
        <f>IF(基本情報入力シート!Y1077="","",基本情報入力シート!Y1077)</f>
        <v/>
      </c>
      <c r="O1038" s="931"/>
      <c r="P1038" s="937"/>
      <c r="Q1038" s="941"/>
      <c r="R1038" s="948" t="str">
        <f>IFERROR(IF(OR('別紙様式3-2（４・５月）'!R1040="",'別紙様式3-2（４・５月）'!Z1040="ベア加算"),"",P1038*VLOOKUP(N1038,'【参考】数式用'!$AD$2:$AH$27,MATCH(O1038,'【参考】数式用'!$K$4:$N$4,0)+1,0)),"")</f>
        <v/>
      </c>
      <c r="S1038" s="951"/>
      <c r="T1038" s="955"/>
      <c r="U1038" s="960"/>
      <c r="V1038" s="965" t="str">
        <f>IFERROR(IF(AND('別紙様式3-2（４・５月）'!O1040="",O1038&lt;&gt;""),P1038,P1038*VLOOKUP(AF1038,'【参考】数式用4'!$DC$3:$DZ$106,MATCH(N1038,'【参考】数式用4'!$DC$2:$DZ$2,0))),"")</f>
        <v/>
      </c>
      <c r="W1038" s="972"/>
      <c r="X1038" s="937"/>
      <c r="Y1038" s="948" t="str">
        <f>IFERROR(IF(OR('別紙様式3-2（４・５月）'!R1040="",'別紙様式3-2（４・５月）'!Z1040="ベア加算"),"",X1038*VLOOKUP(N1038,'【参考】数式用'!$AD$2:$AH$27,MATCH(W1038,'【参考】数式用'!$K$4:$N$4,0)+1,0)),"")</f>
        <v/>
      </c>
      <c r="Z1038" s="948"/>
      <c r="AA1038" s="951"/>
      <c r="AB1038" s="955"/>
      <c r="AC1038" s="996" t="str">
        <f>IFERROR(IF(AND('別紙様式3-2（４・５月）'!O1040="",W1038&lt;&gt;"",W1038&lt;&gt;"―"),X1038,X1038*VLOOKUP(AG1038,'【参考】数式用4'!$DC$3:$DZ$106,MATCH(N1038,'【参考】数式用4'!$DC$2:$DZ$2,0))),"")</f>
        <v/>
      </c>
      <c r="AD1038" s="998" t="str">
        <f t="shared" ref="AD1038:AD1101" si="32">IF(OR(O1038="新加算Ⅰ",O1038="新加算Ⅱ",O1038="新加算Ⅴ（１）",O1038="新加算Ⅴ（２）",O1038="新加算Ⅴ（３）",O1038="新加算Ⅴ（４）",O1038="新加算Ⅴ（５）",O1038="新加算Ⅴ（６）",O1038="新加算Ⅴ（７）",O1038="新加算Ⅴ（９）",O1038="新加算Ⅴ（10）",O1038="新加算Ⅴ（12）"),IF(AND(N1038&lt;&gt;"訪問型サービス（総合事業）",N1038&lt;&gt;"通所型サービス（総合事業）",N1038&lt;&gt;"（介護予防）短期入所生活介護",N1038&lt;&gt;"（介護予防）短期入所療養介護（老健）",N1038&lt;&gt;"（介護予防）短期入所療養介護 （病院等（老健以外）)",N1038&lt;&gt;"（介護予防）短期入所療養介護（医療院）"),1,""),"")</f>
        <v/>
      </c>
      <c r="AE1038" s="884" t="str">
        <f t="shared" ref="AE1038:AE1101" si="33">IF(OR(W1038="新加算Ⅰ",W1038="新加算Ⅱ"),IF(AND(N1038&lt;&gt;"訪問型サービス（総合事業）",N1038&lt;&gt;"通所型サービス（総合事業）",N1038&lt;&gt;"（介護予防）短期入所生活介護",N1038&lt;&gt;"（介護予防）短期入所療養介護（老健）",N1038&lt;&gt;"（介護予防）短期入所療養介護 （病院等（老健以外）)",N1038&lt;&gt;"（介護予防）短期入所療養介護（医療院）"),1,""),"")</f>
        <v/>
      </c>
      <c r="AF1038" s="999" t="str">
        <f>IF(O1038="","",'別紙様式3-2（４・５月）'!O1040&amp;'別紙様式3-2（４・５月）'!P1040&amp;'別紙様式3-2（４・５月）'!Q1040&amp;"から"&amp;O1038)</f>
        <v/>
      </c>
      <c r="AG1038" s="999" t="str">
        <f>IF(OR(W1038="",W1038="―"),"",'別紙様式3-2（４・５月）'!O1040&amp;'別紙様式3-2（４・５月）'!P1040&amp;'別紙様式3-2（４・５月）'!Q1040&amp;"から"&amp;W1038)</f>
        <v/>
      </c>
    </row>
    <row r="1039" spans="1:33" ht="24.9" customHeight="1">
      <c r="A1039" s="894">
        <v>1026</v>
      </c>
      <c r="B1039" s="742" t="str">
        <f>IF(基本情報入力シート!C1078="","",基本情報入力シート!C1078)</f>
        <v/>
      </c>
      <c r="C1039" s="750"/>
      <c r="D1039" s="750"/>
      <c r="E1039" s="750"/>
      <c r="F1039" s="750"/>
      <c r="G1039" s="750"/>
      <c r="H1039" s="750"/>
      <c r="I1039" s="761"/>
      <c r="J1039" s="768" t="str">
        <f>IF(基本情報入力シート!M1078="","",基本情報入力シート!M1078)</f>
        <v/>
      </c>
      <c r="K1039" s="768" t="str">
        <f>IF(基本情報入力シート!R1078="","",基本情報入力シート!R1078)</f>
        <v/>
      </c>
      <c r="L1039" s="768" t="str">
        <f>IF(基本情報入力シート!W1078="","",基本情報入力シート!W1078)</f>
        <v/>
      </c>
      <c r="M1039" s="785" t="str">
        <f>IF(基本情報入力シート!X1078="","",基本情報入力シート!X1078)</f>
        <v/>
      </c>
      <c r="N1039" s="797" t="str">
        <f>IF(基本情報入力シート!Y1078="","",基本情報入力シート!Y1078)</f>
        <v/>
      </c>
      <c r="O1039" s="931"/>
      <c r="P1039" s="937"/>
      <c r="Q1039" s="941"/>
      <c r="R1039" s="948" t="str">
        <f>IFERROR(IF(OR('別紙様式3-2（４・５月）'!R1041="",'別紙様式3-2（４・５月）'!Z1041="ベア加算"),"",P1039*VLOOKUP(N1039,'【参考】数式用'!$AD$2:$AH$27,MATCH(O1039,'【参考】数式用'!$K$4:$N$4,0)+1,0)),"")</f>
        <v/>
      </c>
      <c r="S1039" s="951"/>
      <c r="T1039" s="955"/>
      <c r="U1039" s="960"/>
      <c r="V1039" s="965" t="str">
        <f>IFERROR(IF(AND('別紙様式3-2（４・５月）'!O1041="",O1039&lt;&gt;""),P1039,P1039*VLOOKUP(AF1039,'【参考】数式用4'!$DC$3:$DZ$106,MATCH(N1039,'【参考】数式用4'!$DC$2:$DZ$2,0))),"")</f>
        <v/>
      </c>
      <c r="W1039" s="972"/>
      <c r="X1039" s="937"/>
      <c r="Y1039" s="948" t="str">
        <f>IFERROR(IF(OR('別紙様式3-2（４・５月）'!R1041="",'別紙様式3-2（４・５月）'!Z1041="ベア加算"),"",X1039*VLOOKUP(N1039,'【参考】数式用'!$AD$2:$AH$27,MATCH(W1039,'【参考】数式用'!$K$4:$N$4,0)+1,0)),"")</f>
        <v/>
      </c>
      <c r="Z1039" s="948"/>
      <c r="AA1039" s="951"/>
      <c r="AB1039" s="955"/>
      <c r="AC1039" s="996" t="str">
        <f>IFERROR(IF(AND('別紙様式3-2（４・５月）'!O1041="",W1039&lt;&gt;"",W1039&lt;&gt;"―"),X1039,X1039*VLOOKUP(AG1039,'【参考】数式用4'!$DC$3:$DZ$106,MATCH(N1039,'【参考】数式用4'!$DC$2:$DZ$2,0))),"")</f>
        <v/>
      </c>
      <c r="AD1039" s="998" t="str">
        <f t="shared" si="32"/>
        <v/>
      </c>
      <c r="AE1039" s="884" t="str">
        <f t="shared" si="33"/>
        <v/>
      </c>
      <c r="AF1039" s="999" t="str">
        <f>IF(O1039="","",'別紙様式3-2（４・５月）'!O1041&amp;'別紙様式3-2（４・５月）'!P1041&amp;'別紙様式3-2（４・５月）'!Q1041&amp;"から"&amp;O1039)</f>
        <v/>
      </c>
      <c r="AG1039" s="999" t="str">
        <f>IF(OR(W1039="",W1039="―"),"",'別紙様式3-2（４・５月）'!O1041&amp;'別紙様式3-2（４・５月）'!P1041&amp;'別紙様式3-2（４・５月）'!Q1041&amp;"から"&amp;W1039)</f>
        <v/>
      </c>
    </row>
    <row r="1040" spans="1:33" ht="24.9" customHeight="1">
      <c r="A1040" s="894">
        <v>1027</v>
      </c>
      <c r="B1040" s="742" t="str">
        <f>IF(基本情報入力シート!C1079="","",基本情報入力シート!C1079)</f>
        <v/>
      </c>
      <c r="C1040" s="750"/>
      <c r="D1040" s="750"/>
      <c r="E1040" s="750"/>
      <c r="F1040" s="750"/>
      <c r="G1040" s="750"/>
      <c r="H1040" s="750"/>
      <c r="I1040" s="761"/>
      <c r="J1040" s="768" t="str">
        <f>IF(基本情報入力シート!M1079="","",基本情報入力シート!M1079)</f>
        <v/>
      </c>
      <c r="K1040" s="768" t="str">
        <f>IF(基本情報入力シート!R1079="","",基本情報入力シート!R1079)</f>
        <v/>
      </c>
      <c r="L1040" s="768" t="str">
        <f>IF(基本情報入力シート!W1079="","",基本情報入力シート!W1079)</f>
        <v/>
      </c>
      <c r="M1040" s="785" t="str">
        <f>IF(基本情報入力シート!X1079="","",基本情報入力シート!X1079)</f>
        <v/>
      </c>
      <c r="N1040" s="797" t="str">
        <f>IF(基本情報入力シート!Y1079="","",基本情報入力シート!Y1079)</f>
        <v/>
      </c>
      <c r="O1040" s="931"/>
      <c r="P1040" s="937"/>
      <c r="Q1040" s="941"/>
      <c r="R1040" s="948" t="str">
        <f>IFERROR(IF(OR('別紙様式3-2（４・５月）'!R1042="",'別紙様式3-2（４・５月）'!Z1042="ベア加算"),"",P1040*VLOOKUP(N1040,'【参考】数式用'!$AD$2:$AH$27,MATCH(O1040,'【参考】数式用'!$K$4:$N$4,0)+1,0)),"")</f>
        <v/>
      </c>
      <c r="S1040" s="951"/>
      <c r="T1040" s="955"/>
      <c r="U1040" s="960"/>
      <c r="V1040" s="965" t="str">
        <f>IFERROR(IF(AND('別紙様式3-2（４・５月）'!O1042="",O1040&lt;&gt;""),P1040,P1040*VLOOKUP(AF1040,'【参考】数式用4'!$DC$3:$DZ$106,MATCH(N1040,'【参考】数式用4'!$DC$2:$DZ$2,0))),"")</f>
        <v/>
      </c>
      <c r="W1040" s="972"/>
      <c r="X1040" s="937"/>
      <c r="Y1040" s="948" t="str">
        <f>IFERROR(IF(OR('別紙様式3-2（４・５月）'!R1042="",'別紙様式3-2（４・５月）'!Z1042="ベア加算"),"",X1040*VLOOKUP(N1040,'【参考】数式用'!$AD$2:$AH$27,MATCH(W1040,'【参考】数式用'!$K$4:$N$4,0)+1,0)),"")</f>
        <v/>
      </c>
      <c r="Z1040" s="948"/>
      <c r="AA1040" s="951"/>
      <c r="AB1040" s="955"/>
      <c r="AC1040" s="996" t="str">
        <f>IFERROR(IF(AND('別紙様式3-2（４・５月）'!O1042="",W1040&lt;&gt;"",W1040&lt;&gt;"―"),X1040,X1040*VLOOKUP(AG1040,'【参考】数式用4'!$DC$3:$DZ$106,MATCH(N1040,'【参考】数式用4'!$DC$2:$DZ$2,0))),"")</f>
        <v/>
      </c>
      <c r="AD1040" s="998" t="str">
        <f t="shared" si="32"/>
        <v/>
      </c>
      <c r="AE1040" s="884" t="str">
        <f t="shared" si="33"/>
        <v/>
      </c>
      <c r="AF1040" s="999" t="str">
        <f>IF(O1040="","",'別紙様式3-2（４・５月）'!O1042&amp;'別紙様式3-2（４・５月）'!P1042&amp;'別紙様式3-2（４・５月）'!Q1042&amp;"から"&amp;O1040)</f>
        <v/>
      </c>
      <c r="AG1040" s="999" t="str">
        <f>IF(OR(W1040="",W1040="―"),"",'別紙様式3-2（４・５月）'!O1042&amp;'別紙様式3-2（４・５月）'!P1042&amp;'別紙様式3-2（４・５月）'!Q1042&amp;"から"&amp;W1040)</f>
        <v/>
      </c>
    </row>
    <row r="1041" spans="1:33" ht="24.9" customHeight="1">
      <c r="A1041" s="894">
        <v>1028</v>
      </c>
      <c r="B1041" s="742" t="str">
        <f>IF(基本情報入力シート!C1080="","",基本情報入力シート!C1080)</f>
        <v/>
      </c>
      <c r="C1041" s="750"/>
      <c r="D1041" s="750"/>
      <c r="E1041" s="750"/>
      <c r="F1041" s="750"/>
      <c r="G1041" s="750"/>
      <c r="H1041" s="750"/>
      <c r="I1041" s="761"/>
      <c r="J1041" s="768" t="str">
        <f>IF(基本情報入力シート!M1080="","",基本情報入力シート!M1080)</f>
        <v/>
      </c>
      <c r="K1041" s="768" t="str">
        <f>IF(基本情報入力シート!R1080="","",基本情報入力シート!R1080)</f>
        <v/>
      </c>
      <c r="L1041" s="768" t="str">
        <f>IF(基本情報入力シート!W1080="","",基本情報入力シート!W1080)</f>
        <v/>
      </c>
      <c r="M1041" s="785" t="str">
        <f>IF(基本情報入力シート!X1080="","",基本情報入力シート!X1080)</f>
        <v/>
      </c>
      <c r="N1041" s="797" t="str">
        <f>IF(基本情報入力シート!Y1080="","",基本情報入力シート!Y1080)</f>
        <v/>
      </c>
      <c r="O1041" s="931"/>
      <c r="P1041" s="937"/>
      <c r="Q1041" s="941"/>
      <c r="R1041" s="948" t="str">
        <f>IFERROR(IF(OR('別紙様式3-2（４・５月）'!R1043="",'別紙様式3-2（４・５月）'!Z1043="ベア加算"),"",P1041*VLOOKUP(N1041,'【参考】数式用'!$AD$2:$AH$27,MATCH(O1041,'【参考】数式用'!$K$4:$N$4,0)+1,0)),"")</f>
        <v/>
      </c>
      <c r="S1041" s="951"/>
      <c r="T1041" s="955"/>
      <c r="U1041" s="960"/>
      <c r="V1041" s="965" t="str">
        <f>IFERROR(IF(AND('別紙様式3-2（４・５月）'!O1043="",O1041&lt;&gt;""),P1041,P1041*VLOOKUP(AF1041,'【参考】数式用4'!$DC$3:$DZ$106,MATCH(N1041,'【参考】数式用4'!$DC$2:$DZ$2,0))),"")</f>
        <v/>
      </c>
      <c r="W1041" s="972"/>
      <c r="X1041" s="937"/>
      <c r="Y1041" s="948" t="str">
        <f>IFERROR(IF(OR('別紙様式3-2（４・５月）'!R1043="",'別紙様式3-2（４・５月）'!Z1043="ベア加算"),"",X1041*VLOOKUP(N1041,'【参考】数式用'!$AD$2:$AH$27,MATCH(W1041,'【参考】数式用'!$K$4:$N$4,0)+1,0)),"")</f>
        <v/>
      </c>
      <c r="Z1041" s="948"/>
      <c r="AA1041" s="951"/>
      <c r="AB1041" s="955"/>
      <c r="AC1041" s="996" t="str">
        <f>IFERROR(IF(AND('別紙様式3-2（４・５月）'!O1043="",W1041&lt;&gt;"",W1041&lt;&gt;"―"),X1041,X1041*VLOOKUP(AG1041,'【参考】数式用4'!$DC$3:$DZ$106,MATCH(N1041,'【参考】数式用4'!$DC$2:$DZ$2,0))),"")</f>
        <v/>
      </c>
      <c r="AD1041" s="998" t="str">
        <f t="shared" si="32"/>
        <v/>
      </c>
      <c r="AE1041" s="884" t="str">
        <f t="shared" si="33"/>
        <v/>
      </c>
      <c r="AF1041" s="999" t="str">
        <f>IF(O1041="","",'別紙様式3-2（４・５月）'!O1043&amp;'別紙様式3-2（４・５月）'!P1043&amp;'別紙様式3-2（４・５月）'!Q1043&amp;"から"&amp;O1041)</f>
        <v/>
      </c>
      <c r="AG1041" s="999" t="str">
        <f>IF(OR(W1041="",W1041="―"),"",'別紙様式3-2（４・５月）'!O1043&amp;'別紙様式3-2（４・５月）'!P1043&amp;'別紙様式3-2（４・５月）'!Q1043&amp;"から"&amp;W1041)</f>
        <v/>
      </c>
    </row>
    <row r="1042" spans="1:33" ht="24.9" customHeight="1">
      <c r="A1042" s="894">
        <v>1029</v>
      </c>
      <c r="B1042" s="742" t="str">
        <f>IF(基本情報入力シート!C1081="","",基本情報入力シート!C1081)</f>
        <v/>
      </c>
      <c r="C1042" s="750"/>
      <c r="D1042" s="750"/>
      <c r="E1042" s="750"/>
      <c r="F1042" s="750"/>
      <c r="G1042" s="750"/>
      <c r="H1042" s="750"/>
      <c r="I1042" s="761"/>
      <c r="J1042" s="768" t="str">
        <f>IF(基本情報入力シート!M1081="","",基本情報入力シート!M1081)</f>
        <v/>
      </c>
      <c r="K1042" s="768" t="str">
        <f>IF(基本情報入力シート!R1081="","",基本情報入力シート!R1081)</f>
        <v/>
      </c>
      <c r="L1042" s="768" t="str">
        <f>IF(基本情報入力シート!W1081="","",基本情報入力シート!W1081)</f>
        <v/>
      </c>
      <c r="M1042" s="785" t="str">
        <f>IF(基本情報入力シート!X1081="","",基本情報入力シート!X1081)</f>
        <v/>
      </c>
      <c r="N1042" s="797" t="str">
        <f>IF(基本情報入力シート!Y1081="","",基本情報入力シート!Y1081)</f>
        <v/>
      </c>
      <c r="O1042" s="931"/>
      <c r="P1042" s="937"/>
      <c r="Q1042" s="941"/>
      <c r="R1042" s="948" t="str">
        <f>IFERROR(IF(OR('別紙様式3-2（４・５月）'!R1044="",'別紙様式3-2（４・５月）'!Z1044="ベア加算"),"",P1042*VLOOKUP(N1042,'【参考】数式用'!$AD$2:$AH$27,MATCH(O1042,'【参考】数式用'!$K$4:$N$4,0)+1,0)),"")</f>
        <v/>
      </c>
      <c r="S1042" s="951"/>
      <c r="T1042" s="955"/>
      <c r="U1042" s="960"/>
      <c r="V1042" s="965" t="str">
        <f>IFERROR(IF(AND('別紙様式3-2（４・５月）'!O1044="",O1042&lt;&gt;""),P1042,P1042*VLOOKUP(AF1042,'【参考】数式用4'!$DC$3:$DZ$106,MATCH(N1042,'【参考】数式用4'!$DC$2:$DZ$2,0))),"")</f>
        <v/>
      </c>
      <c r="W1042" s="972"/>
      <c r="X1042" s="937"/>
      <c r="Y1042" s="948" t="str">
        <f>IFERROR(IF(OR('別紙様式3-2（４・５月）'!R1044="",'別紙様式3-2（４・５月）'!Z1044="ベア加算"),"",X1042*VLOOKUP(N1042,'【参考】数式用'!$AD$2:$AH$27,MATCH(W1042,'【参考】数式用'!$K$4:$N$4,0)+1,0)),"")</f>
        <v/>
      </c>
      <c r="Z1042" s="948"/>
      <c r="AA1042" s="951"/>
      <c r="AB1042" s="955"/>
      <c r="AC1042" s="996" t="str">
        <f>IFERROR(IF(AND('別紙様式3-2（４・５月）'!O1044="",W1042&lt;&gt;"",W1042&lt;&gt;"―"),X1042,X1042*VLOOKUP(AG1042,'【参考】数式用4'!$DC$3:$DZ$106,MATCH(N1042,'【参考】数式用4'!$DC$2:$DZ$2,0))),"")</f>
        <v/>
      </c>
      <c r="AD1042" s="998" t="str">
        <f t="shared" si="32"/>
        <v/>
      </c>
      <c r="AE1042" s="884" t="str">
        <f t="shared" si="33"/>
        <v/>
      </c>
      <c r="AF1042" s="999" t="str">
        <f>IF(O1042="","",'別紙様式3-2（４・５月）'!O1044&amp;'別紙様式3-2（４・５月）'!P1044&amp;'別紙様式3-2（４・５月）'!Q1044&amp;"から"&amp;O1042)</f>
        <v/>
      </c>
      <c r="AG1042" s="999" t="str">
        <f>IF(OR(W1042="",W1042="―"),"",'別紙様式3-2（４・５月）'!O1044&amp;'別紙様式3-2（４・５月）'!P1044&amp;'別紙様式3-2（４・５月）'!Q1044&amp;"から"&amp;W1042)</f>
        <v/>
      </c>
    </row>
    <row r="1043" spans="1:33" ht="24.9" customHeight="1">
      <c r="A1043" s="894">
        <v>1030</v>
      </c>
      <c r="B1043" s="742" t="str">
        <f>IF(基本情報入力シート!C1082="","",基本情報入力シート!C1082)</f>
        <v/>
      </c>
      <c r="C1043" s="750"/>
      <c r="D1043" s="750"/>
      <c r="E1043" s="750"/>
      <c r="F1043" s="750"/>
      <c r="G1043" s="750"/>
      <c r="H1043" s="750"/>
      <c r="I1043" s="761"/>
      <c r="J1043" s="768" t="str">
        <f>IF(基本情報入力シート!M1082="","",基本情報入力シート!M1082)</f>
        <v/>
      </c>
      <c r="K1043" s="768" t="str">
        <f>IF(基本情報入力シート!R1082="","",基本情報入力シート!R1082)</f>
        <v/>
      </c>
      <c r="L1043" s="768" t="str">
        <f>IF(基本情報入力シート!W1082="","",基本情報入力シート!W1082)</f>
        <v/>
      </c>
      <c r="M1043" s="785" t="str">
        <f>IF(基本情報入力シート!X1082="","",基本情報入力シート!X1082)</f>
        <v/>
      </c>
      <c r="N1043" s="797" t="str">
        <f>IF(基本情報入力シート!Y1082="","",基本情報入力シート!Y1082)</f>
        <v/>
      </c>
      <c r="O1043" s="931"/>
      <c r="P1043" s="937"/>
      <c r="Q1043" s="941"/>
      <c r="R1043" s="948" t="str">
        <f>IFERROR(IF(OR('別紙様式3-2（４・５月）'!R1045="",'別紙様式3-2（４・５月）'!Z1045="ベア加算"),"",P1043*VLOOKUP(N1043,'【参考】数式用'!$AD$2:$AH$27,MATCH(O1043,'【参考】数式用'!$K$4:$N$4,0)+1,0)),"")</f>
        <v/>
      </c>
      <c r="S1043" s="951"/>
      <c r="T1043" s="955"/>
      <c r="U1043" s="960"/>
      <c r="V1043" s="965" t="str">
        <f>IFERROR(IF(AND('別紙様式3-2（４・５月）'!O1045="",O1043&lt;&gt;""),P1043,P1043*VLOOKUP(AF1043,'【参考】数式用4'!$DC$3:$DZ$106,MATCH(N1043,'【参考】数式用4'!$DC$2:$DZ$2,0))),"")</f>
        <v/>
      </c>
      <c r="W1043" s="972"/>
      <c r="X1043" s="937"/>
      <c r="Y1043" s="948" t="str">
        <f>IFERROR(IF(OR('別紙様式3-2（４・５月）'!R1045="",'別紙様式3-2（４・５月）'!Z1045="ベア加算"),"",X1043*VLOOKUP(N1043,'【参考】数式用'!$AD$2:$AH$27,MATCH(W1043,'【参考】数式用'!$K$4:$N$4,0)+1,0)),"")</f>
        <v/>
      </c>
      <c r="Z1043" s="948"/>
      <c r="AA1043" s="951"/>
      <c r="AB1043" s="955"/>
      <c r="AC1043" s="996" t="str">
        <f>IFERROR(IF(AND('別紙様式3-2（４・５月）'!O1045="",W1043&lt;&gt;"",W1043&lt;&gt;"―"),X1043,X1043*VLOOKUP(AG1043,'【参考】数式用4'!$DC$3:$DZ$106,MATCH(N1043,'【参考】数式用4'!$DC$2:$DZ$2,0))),"")</f>
        <v/>
      </c>
      <c r="AD1043" s="998" t="str">
        <f t="shared" si="32"/>
        <v/>
      </c>
      <c r="AE1043" s="884" t="str">
        <f t="shared" si="33"/>
        <v/>
      </c>
      <c r="AF1043" s="999" t="str">
        <f>IF(O1043="","",'別紙様式3-2（４・５月）'!O1045&amp;'別紙様式3-2（４・５月）'!P1045&amp;'別紙様式3-2（４・５月）'!Q1045&amp;"から"&amp;O1043)</f>
        <v/>
      </c>
      <c r="AG1043" s="999" t="str">
        <f>IF(OR(W1043="",W1043="―"),"",'別紙様式3-2（４・５月）'!O1045&amp;'別紙様式3-2（４・５月）'!P1045&amp;'別紙様式3-2（４・５月）'!Q1045&amp;"から"&amp;W1043)</f>
        <v/>
      </c>
    </row>
    <row r="1044" spans="1:33" ht="24.9" customHeight="1">
      <c r="A1044" s="894">
        <v>1031</v>
      </c>
      <c r="B1044" s="742" t="str">
        <f>IF(基本情報入力シート!C1083="","",基本情報入力シート!C1083)</f>
        <v/>
      </c>
      <c r="C1044" s="750"/>
      <c r="D1044" s="750"/>
      <c r="E1044" s="750"/>
      <c r="F1044" s="750"/>
      <c r="G1044" s="750"/>
      <c r="H1044" s="750"/>
      <c r="I1044" s="761"/>
      <c r="J1044" s="768" t="str">
        <f>IF(基本情報入力シート!M1083="","",基本情報入力シート!M1083)</f>
        <v/>
      </c>
      <c r="K1044" s="768" t="str">
        <f>IF(基本情報入力シート!R1083="","",基本情報入力シート!R1083)</f>
        <v/>
      </c>
      <c r="L1044" s="768" t="str">
        <f>IF(基本情報入力シート!W1083="","",基本情報入力シート!W1083)</f>
        <v/>
      </c>
      <c r="M1044" s="785" t="str">
        <f>IF(基本情報入力シート!X1083="","",基本情報入力シート!X1083)</f>
        <v/>
      </c>
      <c r="N1044" s="797" t="str">
        <f>IF(基本情報入力シート!Y1083="","",基本情報入力シート!Y1083)</f>
        <v/>
      </c>
      <c r="O1044" s="931"/>
      <c r="P1044" s="937"/>
      <c r="Q1044" s="941"/>
      <c r="R1044" s="948" t="str">
        <f>IFERROR(IF(OR('別紙様式3-2（４・５月）'!R1046="",'別紙様式3-2（４・５月）'!Z1046="ベア加算"),"",P1044*VLOOKUP(N1044,'【参考】数式用'!$AD$2:$AH$27,MATCH(O1044,'【参考】数式用'!$K$4:$N$4,0)+1,0)),"")</f>
        <v/>
      </c>
      <c r="S1044" s="951"/>
      <c r="T1044" s="955"/>
      <c r="U1044" s="960"/>
      <c r="V1044" s="965" t="str">
        <f>IFERROR(IF(AND('別紙様式3-2（４・５月）'!O1046="",O1044&lt;&gt;""),P1044,P1044*VLOOKUP(AF1044,'【参考】数式用4'!$DC$3:$DZ$106,MATCH(N1044,'【参考】数式用4'!$DC$2:$DZ$2,0))),"")</f>
        <v/>
      </c>
      <c r="W1044" s="972"/>
      <c r="X1044" s="937"/>
      <c r="Y1044" s="948" t="str">
        <f>IFERROR(IF(OR('別紙様式3-2（４・５月）'!R1046="",'別紙様式3-2（４・５月）'!Z1046="ベア加算"),"",X1044*VLOOKUP(N1044,'【参考】数式用'!$AD$2:$AH$27,MATCH(W1044,'【参考】数式用'!$K$4:$N$4,0)+1,0)),"")</f>
        <v/>
      </c>
      <c r="Z1044" s="948"/>
      <c r="AA1044" s="951"/>
      <c r="AB1044" s="955"/>
      <c r="AC1044" s="996" t="str">
        <f>IFERROR(IF(AND('別紙様式3-2（４・５月）'!O1046="",W1044&lt;&gt;"",W1044&lt;&gt;"―"),X1044,X1044*VLOOKUP(AG1044,'【参考】数式用4'!$DC$3:$DZ$106,MATCH(N1044,'【参考】数式用4'!$DC$2:$DZ$2,0))),"")</f>
        <v/>
      </c>
      <c r="AD1044" s="998" t="str">
        <f t="shared" si="32"/>
        <v/>
      </c>
      <c r="AE1044" s="884" t="str">
        <f t="shared" si="33"/>
        <v/>
      </c>
      <c r="AF1044" s="999" t="str">
        <f>IF(O1044="","",'別紙様式3-2（４・５月）'!O1046&amp;'別紙様式3-2（４・５月）'!P1046&amp;'別紙様式3-2（４・５月）'!Q1046&amp;"から"&amp;O1044)</f>
        <v/>
      </c>
      <c r="AG1044" s="999" t="str">
        <f>IF(OR(W1044="",W1044="―"),"",'別紙様式3-2（４・５月）'!O1046&amp;'別紙様式3-2（４・５月）'!P1046&amp;'別紙様式3-2（４・５月）'!Q1046&amp;"から"&amp;W1044)</f>
        <v/>
      </c>
    </row>
    <row r="1045" spans="1:33" ht="24.9" customHeight="1">
      <c r="A1045" s="894">
        <v>1032</v>
      </c>
      <c r="B1045" s="742" t="str">
        <f>IF(基本情報入力シート!C1084="","",基本情報入力シート!C1084)</f>
        <v/>
      </c>
      <c r="C1045" s="750"/>
      <c r="D1045" s="750"/>
      <c r="E1045" s="750"/>
      <c r="F1045" s="750"/>
      <c r="G1045" s="750"/>
      <c r="H1045" s="750"/>
      <c r="I1045" s="761"/>
      <c r="J1045" s="768" t="str">
        <f>IF(基本情報入力シート!M1084="","",基本情報入力シート!M1084)</f>
        <v/>
      </c>
      <c r="K1045" s="768" t="str">
        <f>IF(基本情報入力シート!R1084="","",基本情報入力シート!R1084)</f>
        <v/>
      </c>
      <c r="L1045" s="768" t="str">
        <f>IF(基本情報入力シート!W1084="","",基本情報入力シート!W1084)</f>
        <v/>
      </c>
      <c r="M1045" s="785" t="str">
        <f>IF(基本情報入力シート!X1084="","",基本情報入力シート!X1084)</f>
        <v/>
      </c>
      <c r="N1045" s="797" t="str">
        <f>IF(基本情報入力シート!Y1084="","",基本情報入力シート!Y1084)</f>
        <v/>
      </c>
      <c r="O1045" s="931"/>
      <c r="P1045" s="937"/>
      <c r="Q1045" s="941"/>
      <c r="R1045" s="948" t="str">
        <f>IFERROR(IF(OR('別紙様式3-2（４・５月）'!R1047="",'別紙様式3-2（４・５月）'!Z1047="ベア加算"),"",P1045*VLOOKUP(N1045,'【参考】数式用'!$AD$2:$AH$27,MATCH(O1045,'【参考】数式用'!$K$4:$N$4,0)+1,0)),"")</f>
        <v/>
      </c>
      <c r="S1045" s="951"/>
      <c r="T1045" s="955"/>
      <c r="U1045" s="960"/>
      <c r="V1045" s="965" t="str">
        <f>IFERROR(IF(AND('別紙様式3-2（４・５月）'!O1047="",O1045&lt;&gt;""),P1045,P1045*VLOOKUP(AF1045,'【参考】数式用4'!$DC$3:$DZ$106,MATCH(N1045,'【参考】数式用4'!$DC$2:$DZ$2,0))),"")</f>
        <v/>
      </c>
      <c r="W1045" s="972"/>
      <c r="X1045" s="937"/>
      <c r="Y1045" s="948" t="str">
        <f>IFERROR(IF(OR('別紙様式3-2（４・５月）'!R1047="",'別紙様式3-2（４・５月）'!Z1047="ベア加算"),"",X1045*VLOOKUP(N1045,'【参考】数式用'!$AD$2:$AH$27,MATCH(W1045,'【参考】数式用'!$K$4:$N$4,0)+1,0)),"")</f>
        <v/>
      </c>
      <c r="Z1045" s="948"/>
      <c r="AA1045" s="951"/>
      <c r="AB1045" s="955"/>
      <c r="AC1045" s="996" t="str">
        <f>IFERROR(IF(AND('別紙様式3-2（４・５月）'!O1047="",W1045&lt;&gt;"",W1045&lt;&gt;"―"),X1045,X1045*VLOOKUP(AG1045,'【参考】数式用4'!$DC$3:$DZ$106,MATCH(N1045,'【参考】数式用4'!$DC$2:$DZ$2,0))),"")</f>
        <v/>
      </c>
      <c r="AD1045" s="998" t="str">
        <f t="shared" si="32"/>
        <v/>
      </c>
      <c r="AE1045" s="884" t="str">
        <f t="shared" si="33"/>
        <v/>
      </c>
      <c r="AF1045" s="999" t="str">
        <f>IF(O1045="","",'別紙様式3-2（４・５月）'!O1047&amp;'別紙様式3-2（４・５月）'!P1047&amp;'別紙様式3-2（４・５月）'!Q1047&amp;"から"&amp;O1045)</f>
        <v/>
      </c>
      <c r="AG1045" s="999" t="str">
        <f>IF(OR(W1045="",W1045="―"),"",'別紙様式3-2（４・５月）'!O1047&amp;'別紙様式3-2（４・５月）'!P1047&amp;'別紙様式3-2（４・５月）'!Q1047&amp;"から"&amp;W1045)</f>
        <v/>
      </c>
    </row>
    <row r="1046" spans="1:33" ht="24.9" customHeight="1">
      <c r="A1046" s="894">
        <v>1033</v>
      </c>
      <c r="B1046" s="742" t="str">
        <f>IF(基本情報入力シート!C1085="","",基本情報入力シート!C1085)</f>
        <v/>
      </c>
      <c r="C1046" s="750"/>
      <c r="D1046" s="750"/>
      <c r="E1046" s="750"/>
      <c r="F1046" s="750"/>
      <c r="G1046" s="750"/>
      <c r="H1046" s="750"/>
      <c r="I1046" s="761"/>
      <c r="J1046" s="768" t="str">
        <f>IF(基本情報入力シート!M1085="","",基本情報入力シート!M1085)</f>
        <v/>
      </c>
      <c r="K1046" s="768" t="str">
        <f>IF(基本情報入力シート!R1085="","",基本情報入力シート!R1085)</f>
        <v/>
      </c>
      <c r="L1046" s="768" t="str">
        <f>IF(基本情報入力シート!W1085="","",基本情報入力シート!W1085)</f>
        <v/>
      </c>
      <c r="M1046" s="785" t="str">
        <f>IF(基本情報入力シート!X1085="","",基本情報入力シート!X1085)</f>
        <v/>
      </c>
      <c r="N1046" s="797" t="str">
        <f>IF(基本情報入力シート!Y1085="","",基本情報入力シート!Y1085)</f>
        <v/>
      </c>
      <c r="O1046" s="931"/>
      <c r="P1046" s="937"/>
      <c r="Q1046" s="941"/>
      <c r="R1046" s="948" t="str">
        <f>IFERROR(IF(OR('別紙様式3-2（４・５月）'!R1048="",'別紙様式3-2（４・５月）'!Z1048="ベア加算"),"",P1046*VLOOKUP(N1046,'【参考】数式用'!$AD$2:$AH$27,MATCH(O1046,'【参考】数式用'!$K$4:$N$4,0)+1,0)),"")</f>
        <v/>
      </c>
      <c r="S1046" s="951"/>
      <c r="T1046" s="955"/>
      <c r="U1046" s="960"/>
      <c r="V1046" s="965" t="str">
        <f>IFERROR(IF(AND('別紙様式3-2（４・５月）'!O1048="",O1046&lt;&gt;""),P1046,P1046*VLOOKUP(AF1046,'【参考】数式用4'!$DC$3:$DZ$106,MATCH(N1046,'【参考】数式用4'!$DC$2:$DZ$2,0))),"")</f>
        <v/>
      </c>
      <c r="W1046" s="972"/>
      <c r="X1046" s="937"/>
      <c r="Y1046" s="948" t="str">
        <f>IFERROR(IF(OR('別紙様式3-2（４・５月）'!R1048="",'別紙様式3-2（４・５月）'!Z1048="ベア加算"),"",X1046*VLOOKUP(N1046,'【参考】数式用'!$AD$2:$AH$27,MATCH(W1046,'【参考】数式用'!$K$4:$N$4,0)+1,0)),"")</f>
        <v/>
      </c>
      <c r="Z1046" s="948"/>
      <c r="AA1046" s="951"/>
      <c r="AB1046" s="955"/>
      <c r="AC1046" s="996" t="str">
        <f>IFERROR(IF(AND('別紙様式3-2（４・５月）'!O1048="",W1046&lt;&gt;"",W1046&lt;&gt;"―"),X1046,X1046*VLOOKUP(AG1046,'【参考】数式用4'!$DC$3:$DZ$106,MATCH(N1046,'【参考】数式用4'!$DC$2:$DZ$2,0))),"")</f>
        <v/>
      </c>
      <c r="AD1046" s="998" t="str">
        <f t="shared" si="32"/>
        <v/>
      </c>
      <c r="AE1046" s="884" t="str">
        <f t="shared" si="33"/>
        <v/>
      </c>
      <c r="AF1046" s="999" t="str">
        <f>IF(O1046="","",'別紙様式3-2（４・５月）'!O1048&amp;'別紙様式3-2（４・５月）'!P1048&amp;'別紙様式3-2（４・５月）'!Q1048&amp;"から"&amp;O1046)</f>
        <v/>
      </c>
      <c r="AG1046" s="999" t="str">
        <f>IF(OR(W1046="",W1046="―"),"",'別紙様式3-2（４・５月）'!O1048&amp;'別紙様式3-2（４・５月）'!P1048&amp;'別紙様式3-2（４・５月）'!Q1048&amp;"から"&amp;W1046)</f>
        <v/>
      </c>
    </row>
    <row r="1047" spans="1:33" ht="24.9" customHeight="1">
      <c r="A1047" s="894">
        <v>1034</v>
      </c>
      <c r="B1047" s="742" t="str">
        <f>IF(基本情報入力シート!C1086="","",基本情報入力シート!C1086)</f>
        <v/>
      </c>
      <c r="C1047" s="750"/>
      <c r="D1047" s="750"/>
      <c r="E1047" s="750"/>
      <c r="F1047" s="750"/>
      <c r="G1047" s="750"/>
      <c r="H1047" s="750"/>
      <c r="I1047" s="761"/>
      <c r="J1047" s="768" t="str">
        <f>IF(基本情報入力シート!M1086="","",基本情報入力シート!M1086)</f>
        <v/>
      </c>
      <c r="K1047" s="768" t="str">
        <f>IF(基本情報入力シート!R1086="","",基本情報入力シート!R1086)</f>
        <v/>
      </c>
      <c r="L1047" s="768" t="str">
        <f>IF(基本情報入力シート!W1086="","",基本情報入力シート!W1086)</f>
        <v/>
      </c>
      <c r="M1047" s="785" t="str">
        <f>IF(基本情報入力シート!X1086="","",基本情報入力シート!X1086)</f>
        <v/>
      </c>
      <c r="N1047" s="797" t="str">
        <f>IF(基本情報入力シート!Y1086="","",基本情報入力シート!Y1086)</f>
        <v/>
      </c>
      <c r="O1047" s="931"/>
      <c r="P1047" s="937"/>
      <c r="Q1047" s="941"/>
      <c r="R1047" s="948" t="str">
        <f>IFERROR(IF(OR('別紙様式3-2（４・５月）'!R1049="",'別紙様式3-2（４・５月）'!Z1049="ベア加算"),"",P1047*VLOOKUP(N1047,'【参考】数式用'!$AD$2:$AH$27,MATCH(O1047,'【参考】数式用'!$K$4:$N$4,0)+1,0)),"")</f>
        <v/>
      </c>
      <c r="S1047" s="951"/>
      <c r="T1047" s="955"/>
      <c r="U1047" s="960"/>
      <c r="V1047" s="965" t="str">
        <f>IFERROR(IF(AND('別紙様式3-2（４・５月）'!O1049="",O1047&lt;&gt;""),P1047,P1047*VLOOKUP(AF1047,'【参考】数式用4'!$DC$3:$DZ$106,MATCH(N1047,'【参考】数式用4'!$DC$2:$DZ$2,0))),"")</f>
        <v/>
      </c>
      <c r="W1047" s="972"/>
      <c r="X1047" s="937"/>
      <c r="Y1047" s="948" t="str">
        <f>IFERROR(IF(OR('別紙様式3-2（４・５月）'!R1049="",'別紙様式3-2（４・５月）'!Z1049="ベア加算"),"",X1047*VLOOKUP(N1047,'【参考】数式用'!$AD$2:$AH$27,MATCH(W1047,'【参考】数式用'!$K$4:$N$4,0)+1,0)),"")</f>
        <v/>
      </c>
      <c r="Z1047" s="948"/>
      <c r="AA1047" s="951"/>
      <c r="AB1047" s="955"/>
      <c r="AC1047" s="996" t="str">
        <f>IFERROR(IF(AND('別紙様式3-2（４・５月）'!O1049="",W1047&lt;&gt;"",W1047&lt;&gt;"―"),X1047,X1047*VLOOKUP(AG1047,'【参考】数式用4'!$DC$3:$DZ$106,MATCH(N1047,'【参考】数式用4'!$DC$2:$DZ$2,0))),"")</f>
        <v/>
      </c>
      <c r="AD1047" s="998" t="str">
        <f t="shared" si="32"/>
        <v/>
      </c>
      <c r="AE1047" s="884" t="str">
        <f t="shared" si="33"/>
        <v/>
      </c>
      <c r="AF1047" s="999" t="str">
        <f>IF(O1047="","",'別紙様式3-2（４・５月）'!O1049&amp;'別紙様式3-2（４・５月）'!P1049&amp;'別紙様式3-2（４・５月）'!Q1049&amp;"から"&amp;O1047)</f>
        <v/>
      </c>
      <c r="AG1047" s="999" t="str">
        <f>IF(OR(W1047="",W1047="―"),"",'別紙様式3-2（４・５月）'!O1049&amp;'別紙様式3-2（４・５月）'!P1049&amp;'別紙様式3-2（４・５月）'!Q1049&amp;"から"&amp;W1047)</f>
        <v/>
      </c>
    </row>
    <row r="1048" spans="1:33" ht="24.9" customHeight="1">
      <c r="A1048" s="894">
        <v>1035</v>
      </c>
      <c r="B1048" s="742" t="str">
        <f>IF(基本情報入力シート!C1087="","",基本情報入力シート!C1087)</f>
        <v/>
      </c>
      <c r="C1048" s="750"/>
      <c r="D1048" s="750"/>
      <c r="E1048" s="750"/>
      <c r="F1048" s="750"/>
      <c r="G1048" s="750"/>
      <c r="H1048" s="750"/>
      <c r="I1048" s="761"/>
      <c r="J1048" s="768" t="str">
        <f>IF(基本情報入力シート!M1087="","",基本情報入力シート!M1087)</f>
        <v/>
      </c>
      <c r="K1048" s="768" t="str">
        <f>IF(基本情報入力シート!R1087="","",基本情報入力シート!R1087)</f>
        <v/>
      </c>
      <c r="L1048" s="768" t="str">
        <f>IF(基本情報入力シート!W1087="","",基本情報入力シート!W1087)</f>
        <v/>
      </c>
      <c r="M1048" s="785" t="str">
        <f>IF(基本情報入力シート!X1087="","",基本情報入力シート!X1087)</f>
        <v/>
      </c>
      <c r="N1048" s="797" t="str">
        <f>IF(基本情報入力シート!Y1087="","",基本情報入力シート!Y1087)</f>
        <v/>
      </c>
      <c r="O1048" s="931"/>
      <c r="P1048" s="937"/>
      <c r="Q1048" s="941"/>
      <c r="R1048" s="948" t="str">
        <f>IFERROR(IF(OR('別紙様式3-2（４・５月）'!R1050="",'別紙様式3-2（４・５月）'!Z1050="ベア加算"),"",P1048*VLOOKUP(N1048,'【参考】数式用'!$AD$2:$AH$27,MATCH(O1048,'【参考】数式用'!$K$4:$N$4,0)+1,0)),"")</f>
        <v/>
      </c>
      <c r="S1048" s="951"/>
      <c r="T1048" s="955"/>
      <c r="U1048" s="960"/>
      <c r="V1048" s="965" t="str">
        <f>IFERROR(IF(AND('別紙様式3-2（４・５月）'!O1050="",O1048&lt;&gt;""),P1048,P1048*VLOOKUP(AF1048,'【参考】数式用4'!$DC$3:$DZ$106,MATCH(N1048,'【参考】数式用4'!$DC$2:$DZ$2,0))),"")</f>
        <v/>
      </c>
      <c r="W1048" s="972"/>
      <c r="X1048" s="937"/>
      <c r="Y1048" s="948" t="str">
        <f>IFERROR(IF(OR('別紙様式3-2（４・５月）'!R1050="",'別紙様式3-2（４・５月）'!Z1050="ベア加算"),"",X1048*VLOOKUP(N1048,'【参考】数式用'!$AD$2:$AH$27,MATCH(W1048,'【参考】数式用'!$K$4:$N$4,0)+1,0)),"")</f>
        <v/>
      </c>
      <c r="Z1048" s="948"/>
      <c r="AA1048" s="951"/>
      <c r="AB1048" s="955"/>
      <c r="AC1048" s="996" t="str">
        <f>IFERROR(IF(AND('別紙様式3-2（４・５月）'!O1050="",W1048&lt;&gt;"",W1048&lt;&gt;"―"),X1048,X1048*VLOOKUP(AG1048,'【参考】数式用4'!$DC$3:$DZ$106,MATCH(N1048,'【参考】数式用4'!$DC$2:$DZ$2,0))),"")</f>
        <v/>
      </c>
      <c r="AD1048" s="998" t="str">
        <f t="shared" si="32"/>
        <v/>
      </c>
      <c r="AE1048" s="884" t="str">
        <f t="shared" si="33"/>
        <v/>
      </c>
      <c r="AF1048" s="999" t="str">
        <f>IF(O1048="","",'別紙様式3-2（４・５月）'!O1050&amp;'別紙様式3-2（４・５月）'!P1050&amp;'別紙様式3-2（４・５月）'!Q1050&amp;"から"&amp;O1048)</f>
        <v/>
      </c>
      <c r="AG1048" s="999" t="str">
        <f>IF(OR(W1048="",W1048="―"),"",'別紙様式3-2（４・５月）'!O1050&amp;'別紙様式3-2（４・５月）'!P1050&amp;'別紙様式3-2（４・５月）'!Q1050&amp;"から"&amp;W1048)</f>
        <v/>
      </c>
    </row>
    <row r="1049" spans="1:33" ht="24.9" customHeight="1">
      <c r="A1049" s="894">
        <v>1036</v>
      </c>
      <c r="B1049" s="742" t="str">
        <f>IF(基本情報入力シート!C1088="","",基本情報入力シート!C1088)</f>
        <v/>
      </c>
      <c r="C1049" s="750"/>
      <c r="D1049" s="750"/>
      <c r="E1049" s="750"/>
      <c r="F1049" s="750"/>
      <c r="G1049" s="750"/>
      <c r="H1049" s="750"/>
      <c r="I1049" s="761"/>
      <c r="J1049" s="768" t="str">
        <f>IF(基本情報入力シート!M1088="","",基本情報入力シート!M1088)</f>
        <v/>
      </c>
      <c r="K1049" s="768" t="str">
        <f>IF(基本情報入力シート!R1088="","",基本情報入力シート!R1088)</f>
        <v/>
      </c>
      <c r="L1049" s="768" t="str">
        <f>IF(基本情報入力シート!W1088="","",基本情報入力シート!W1088)</f>
        <v/>
      </c>
      <c r="M1049" s="785" t="str">
        <f>IF(基本情報入力シート!X1088="","",基本情報入力シート!X1088)</f>
        <v/>
      </c>
      <c r="N1049" s="797" t="str">
        <f>IF(基本情報入力シート!Y1088="","",基本情報入力シート!Y1088)</f>
        <v/>
      </c>
      <c r="O1049" s="931"/>
      <c r="P1049" s="937"/>
      <c r="Q1049" s="941"/>
      <c r="R1049" s="948" t="str">
        <f>IFERROR(IF(OR('別紙様式3-2（４・５月）'!R1051="",'別紙様式3-2（４・５月）'!Z1051="ベア加算"),"",P1049*VLOOKUP(N1049,'【参考】数式用'!$AD$2:$AH$27,MATCH(O1049,'【参考】数式用'!$K$4:$N$4,0)+1,0)),"")</f>
        <v/>
      </c>
      <c r="S1049" s="951"/>
      <c r="T1049" s="955"/>
      <c r="U1049" s="960"/>
      <c r="V1049" s="965" t="str">
        <f>IFERROR(IF(AND('別紙様式3-2（４・５月）'!O1051="",O1049&lt;&gt;""),P1049,P1049*VLOOKUP(AF1049,'【参考】数式用4'!$DC$3:$DZ$106,MATCH(N1049,'【参考】数式用4'!$DC$2:$DZ$2,0))),"")</f>
        <v/>
      </c>
      <c r="W1049" s="972"/>
      <c r="X1049" s="937"/>
      <c r="Y1049" s="948" t="str">
        <f>IFERROR(IF(OR('別紙様式3-2（４・５月）'!R1051="",'別紙様式3-2（４・５月）'!Z1051="ベア加算"),"",X1049*VLOOKUP(N1049,'【参考】数式用'!$AD$2:$AH$27,MATCH(W1049,'【参考】数式用'!$K$4:$N$4,0)+1,0)),"")</f>
        <v/>
      </c>
      <c r="Z1049" s="948"/>
      <c r="AA1049" s="951"/>
      <c r="AB1049" s="955"/>
      <c r="AC1049" s="996" t="str">
        <f>IFERROR(IF(AND('別紙様式3-2（４・５月）'!O1051="",W1049&lt;&gt;"",W1049&lt;&gt;"―"),X1049,X1049*VLOOKUP(AG1049,'【参考】数式用4'!$DC$3:$DZ$106,MATCH(N1049,'【参考】数式用4'!$DC$2:$DZ$2,0))),"")</f>
        <v/>
      </c>
      <c r="AD1049" s="998" t="str">
        <f t="shared" si="32"/>
        <v/>
      </c>
      <c r="AE1049" s="884" t="str">
        <f t="shared" si="33"/>
        <v/>
      </c>
      <c r="AF1049" s="999" t="str">
        <f>IF(O1049="","",'別紙様式3-2（４・５月）'!O1051&amp;'別紙様式3-2（４・５月）'!P1051&amp;'別紙様式3-2（４・５月）'!Q1051&amp;"から"&amp;O1049)</f>
        <v/>
      </c>
      <c r="AG1049" s="999" t="str">
        <f>IF(OR(W1049="",W1049="―"),"",'別紙様式3-2（４・５月）'!O1051&amp;'別紙様式3-2（４・５月）'!P1051&amp;'別紙様式3-2（４・５月）'!Q1051&amp;"から"&amp;W1049)</f>
        <v/>
      </c>
    </row>
    <row r="1050" spans="1:33" ht="24.9" customHeight="1">
      <c r="A1050" s="894">
        <v>1037</v>
      </c>
      <c r="B1050" s="742" t="str">
        <f>IF(基本情報入力シート!C1089="","",基本情報入力シート!C1089)</f>
        <v/>
      </c>
      <c r="C1050" s="750"/>
      <c r="D1050" s="750"/>
      <c r="E1050" s="750"/>
      <c r="F1050" s="750"/>
      <c r="G1050" s="750"/>
      <c r="H1050" s="750"/>
      <c r="I1050" s="761"/>
      <c r="J1050" s="768" t="str">
        <f>IF(基本情報入力シート!M1089="","",基本情報入力シート!M1089)</f>
        <v/>
      </c>
      <c r="K1050" s="768" t="str">
        <f>IF(基本情報入力シート!R1089="","",基本情報入力シート!R1089)</f>
        <v/>
      </c>
      <c r="L1050" s="768" t="str">
        <f>IF(基本情報入力シート!W1089="","",基本情報入力シート!W1089)</f>
        <v/>
      </c>
      <c r="M1050" s="785" t="str">
        <f>IF(基本情報入力シート!X1089="","",基本情報入力シート!X1089)</f>
        <v/>
      </c>
      <c r="N1050" s="797" t="str">
        <f>IF(基本情報入力シート!Y1089="","",基本情報入力シート!Y1089)</f>
        <v/>
      </c>
      <c r="O1050" s="931"/>
      <c r="P1050" s="937"/>
      <c r="Q1050" s="941"/>
      <c r="R1050" s="948" t="str">
        <f>IFERROR(IF(OR('別紙様式3-2（４・５月）'!R1052="",'別紙様式3-2（４・５月）'!Z1052="ベア加算"),"",P1050*VLOOKUP(N1050,'【参考】数式用'!$AD$2:$AH$27,MATCH(O1050,'【参考】数式用'!$K$4:$N$4,0)+1,0)),"")</f>
        <v/>
      </c>
      <c r="S1050" s="951"/>
      <c r="T1050" s="955"/>
      <c r="U1050" s="960"/>
      <c r="V1050" s="965" t="str">
        <f>IFERROR(IF(AND('別紙様式3-2（４・５月）'!O1052="",O1050&lt;&gt;""),P1050,P1050*VLOOKUP(AF1050,'【参考】数式用4'!$DC$3:$DZ$106,MATCH(N1050,'【参考】数式用4'!$DC$2:$DZ$2,0))),"")</f>
        <v/>
      </c>
      <c r="W1050" s="972"/>
      <c r="X1050" s="937"/>
      <c r="Y1050" s="948" t="str">
        <f>IFERROR(IF(OR('別紙様式3-2（４・５月）'!R1052="",'別紙様式3-2（４・５月）'!Z1052="ベア加算"),"",X1050*VLOOKUP(N1050,'【参考】数式用'!$AD$2:$AH$27,MATCH(W1050,'【参考】数式用'!$K$4:$N$4,0)+1,0)),"")</f>
        <v/>
      </c>
      <c r="Z1050" s="948"/>
      <c r="AA1050" s="951"/>
      <c r="AB1050" s="955"/>
      <c r="AC1050" s="996" t="str">
        <f>IFERROR(IF(AND('別紙様式3-2（４・５月）'!O1052="",W1050&lt;&gt;"",W1050&lt;&gt;"―"),X1050,X1050*VLOOKUP(AG1050,'【参考】数式用4'!$DC$3:$DZ$106,MATCH(N1050,'【参考】数式用4'!$DC$2:$DZ$2,0))),"")</f>
        <v/>
      </c>
      <c r="AD1050" s="998" t="str">
        <f t="shared" si="32"/>
        <v/>
      </c>
      <c r="AE1050" s="884" t="str">
        <f t="shared" si="33"/>
        <v/>
      </c>
      <c r="AF1050" s="999" t="str">
        <f>IF(O1050="","",'別紙様式3-2（４・５月）'!O1052&amp;'別紙様式3-2（４・５月）'!P1052&amp;'別紙様式3-2（４・５月）'!Q1052&amp;"から"&amp;O1050)</f>
        <v/>
      </c>
      <c r="AG1050" s="999" t="str">
        <f>IF(OR(W1050="",W1050="―"),"",'別紙様式3-2（４・５月）'!O1052&amp;'別紙様式3-2（４・５月）'!P1052&amp;'別紙様式3-2（４・５月）'!Q1052&amp;"から"&amp;W1050)</f>
        <v/>
      </c>
    </row>
    <row r="1051" spans="1:33" ht="24.9" customHeight="1">
      <c r="A1051" s="894">
        <v>1038</v>
      </c>
      <c r="B1051" s="742" t="str">
        <f>IF(基本情報入力シート!C1090="","",基本情報入力シート!C1090)</f>
        <v/>
      </c>
      <c r="C1051" s="750"/>
      <c r="D1051" s="750"/>
      <c r="E1051" s="750"/>
      <c r="F1051" s="750"/>
      <c r="G1051" s="750"/>
      <c r="H1051" s="750"/>
      <c r="I1051" s="761"/>
      <c r="J1051" s="768" t="str">
        <f>IF(基本情報入力シート!M1090="","",基本情報入力シート!M1090)</f>
        <v/>
      </c>
      <c r="K1051" s="768" t="str">
        <f>IF(基本情報入力シート!R1090="","",基本情報入力シート!R1090)</f>
        <v/>
      </c>
      <c r="L1051" s="768" t="str">
        <f>IF(基本情報入力シート!W1090="","",基本情報入力シート!W1090)</f>
        <v/>
      </c>
      <c r="M1051" s="785" t="str">
        <f>IF(基本情報入力シート!X1090="","",基本情報入力シート!X1090)</f>
        <v/>
      </c>
      <c r="N1051" s="797" t="str">
        <f>IF(基本情報入力シート!Y1090="","",基本情報入力シート!Y1090)</f>
        <v/>
      </c>
      <c r="O1051" s="931"/>
      <c r="P1051" s="937"/>
      <c r="Q1051" s="941"/>
      <c r="R1051" s="948" t="str">
        <f>IFERROR(IF(OR('別紙様式3-2（４・５月）'!R1053="",'別紙様式3-2（４・５月）'!Z1053="ベア加算"),"",P1051*VLOOKUP(N1051,'【参考】数式用'!$AD$2:$AH$27,MATCH(O1051,'【参考】数式用'!$K$4:$N$4,0)+1,0)),"")</f>
        <v/>
      </c>
      <c r="S1051" s="951"/>
      <c r="T1051" s="955"/>
      <c r="U1051" s="960"/>
      <c r="V1051" s="965" t="str">
        <f>IFERROR(IF(AND('別紙様式3-2（４・５月）'!O1053="",O1051&lt;&gt;""),P1051,P1051*VLOOKUP(AF1051,'【参考】数式用4'!$DC$3:$DZ$106,MATCH(N1051,'【参考】数式用4'!$DC$2:$DZ$2,0))),"")</f>
        <v/>
      </c>
      <c r="W1051" s="972"/>
      <c r="X1051" s="937"/>
      <c r="Y1051" s="948" t="str">
        <f>IFERROR(IF(OR('別紙様式3-2（４・５月）'!R1053="",'別紙様式3-2（４・５月）'!Z1053="ベア加算"),"",X1051*VLOOKUP(N1051,'【参考】数式用'!$AD$2:$AH$27,MATCH(W1051,'【参考】数式用'!$K$4:$N$4,0)+1,0)),"")</f>
        <v/>
      </c>
      <c r="Z1051" s="948"/>
      <c r="AA1051" s="951"/>
      <c r="AB1051" s="955"/>
      <c r="AC1051" s="996" t="str">
        <f>IFERROR(IF(AND('別紙様式3-2（４・５月）'!O1053="",W1051&lt;&gt;"",W1051&lt;&gt;"―"),X1051,X1051*VLOOKUP(AG1051,'【参考】数式用4'!$DC$3:$DZ$106,MATCH(N1051,'【参考】数式用4'!$DC$2:$DZ$2,0))),"")</f>
        <v/>
      </c>
      <c r="AD1051" s="998" t="str">
        <f t="shared" si="32"/>
        <v/>
      </c>
      <c r="AE1051" s="884" t="str">
        <f t="shared" si="33"/>
        <v/>
      </c>
      <c r="AF1051" s="999" t="str">
        <f>IF(O1051="","",'別紙様式3-2（４・５月）'!O1053&amp;'別紙様式3-2（４・５月）'!P1053&amp;'別紙様式3-2（４・５月）'!Q1053&amp;"から"&amp;O1051)</f>
        <v/>
      </c>
      <c r="AG1051" s="999" t="str">
        <f>IF(OR(W1051="",W1051="―"),"",'別紙様式3-2（４・５月）'!O1053&amp;'別紙様式3-2（４・５月）'!P1053&amp;'別紙様式3-2（４・５月）'!Q1053&amp;"から"&amp;W1051)</f>
        <v/>
      </c>
    </row>
    <row r="1052" spans="1:33" ht="24.9" customHeight="1">
      <c r="A1052" s="894">
        <v>1039</v>
      </c>
      <c r="B1052" s="742" t="str">
        <f>IF(基本情報入力シート!C1091="","",基本情報入力シート!C1091)</f>
        <v/>
      </c>
      <c r="C1052" s="750"/>
      <c r="D1052" s="750"/>
      <c r="E1052" s="750"/>
      <c r="F1052" s="750"/>
      <c r="G1052" s="750"/>
      <c r="H1052" s="750"/>
      <c r="I1052" s="761"/>
      <c r="J1052" s="768" t="str">
        <f>IF(基本情報入力シート!M1091="","",基本情報入力シート!M1091)</f>
        <v/>
      </c>
      <c r="K1052" s="768" t="str">
        <f>IF(基本情報入力シート!R1091="","",基本情報入力シート!R1091)</f>
        <v/>
      </c>
      <c r="L1052" s="768" t="str">
        <f>IF(基本情報入力シート!W1091="","",基本情報入力シート!W1091)</f>
        <v/>
      </c>
      <c r="M1052" s="785" t="str">
        <f>IF(基本情報入力シート!X1091="","",基本情報入力シート!X1091)</f>
        <v/>
      </c>
      <c r="N1052" s="797" t="str">
        <f>IF(基本情報入力シート!Y1091="","",基本情報入力シート!Y1091)</f>
        <v/>
      </c>
      <c r="O1052" s="931"/>
      <c r="P1052" s="937"/>
      <c r="Q1052" s="941"/>
      <c r="R1052" s="948" t="str">
        <f>IFERROR(IF(OR('別紙様式3-2（４・５月）'!R1054="",'別紙様式3-2（４・５月）'!Z1054="ベア加算"),"",P1052*VLOOKUP(N1052,'【参考】数式用'!$AD$2:$AH$27,MATCH(O1052,'【参考】数式用'!$K$4:$N$4,0)+1,0)),"")</f>
        <v/>
      </c>
      <c r="S1052" s="951"/>
      <c r="T1052" s="955"/>
      <c r="U1052" s="960"/>
      <c r="V1052" s="965" t="str">
        <f>IFERROR(IF(AND('別紙様式3-2（４・５月）'!O1054="",O1052&lt;&gt;""),P1052,P1052*VLOOKUP(AF1052,'【参考】数式用4'!$DC$3:$DZ$106,MATCH(N1052,'【参考】数式用4'!$DC$2:$DZ$2,0))),"")</f>
        <v/>
      </c>
      <c r="W1052" s="972"/>
      <c r="X1052" s="937"/>
      <c r="Y1052" s="948" t="str">
        <f>IFERROR(IF(OR('別紙様式3-2（４・５月）'!R1054="",'別紙様式3-2（４・５月）'!Z1054="ベア加算"),"",X1052*VLOOKUP(N1052,'【参考】数式用'!$AD$2:$AH$27,MATCH(W1052,'【参考】数式用'!$K$4:$N$4,0)+1,0)),"")</f>
        <v/>
      </c>
      <c r="Z1052" s="948"/>
      <c r="AA1052" s="951"/>
      <c r="AB1052" s="955"/>
      <c r="AC1052" s="996" t="str">
        <f>IFERROR(IF(AND('別紙様式3-2（４・５月）'!O1054="",W1052&lt;&gt;"",W1052&lt;&gt;"―"),X1052,X1052*VLOOKUP(AG1052,'【参考】数式用4'!$DC$3:$DZ$106,MATCH(N1052,'【参考】数式用4'!$DC$2:$DZ$2,0))),"")</f>
        <v/>
      </c>
      <c r="AD1052" s="998" t="str">
        <f t="shared" si="32"/>
        <v/>
      </c>
      <c r="AE1052" s="884" t="str">
        <f t="shared" si="33"/>
        <v/>
      </c>
      <c r="AF1052" s="999" t="str">
        <f>IF(O1052="","",'別紙様式3-2（４・５月）'!O1054&amp;'別紙様式3-2（４・５月）'!P1054&amp;'別紙様式3-2（４・５月）'!Q1054&amp;"から"&amp;O1052)</f>
        <v/>
      </c>
      <c r="AG1052" s="999" t="str">
        <f>IF(OR(W1052="",W1052="―"),"",'別紙様式3-2（４・５月）'!O1054&amp;'別紙様式3-2（４・５月）'!P1054&amp;'別紙様式3-2（４・５月）'!Q1054&amp;"から"&amp;W1052)</f>
        <v/>
      </c>
    </row>
    <row r="1053" spans="1:33" ht="24.9" customHeight="1">
      <c r="A1053" s="894">
        <v>1040</v>
      </c>
      <c r="B1053" s="742" t="str">
        <f>IF(基本情報入力シート!C1092="","",基本情報入力シート!C1092)</f>
        <v/>
      </c>
      <c r="C1053" s="750"/>
      <c r="D1053" s="750"/>
      <c r="E1053" s="750"/>
      <c r="F1053" s="750"/>
      <c r="G1053" s="750"/>
      <c r="H1053" s="750"/>
      <c r="I1053" s="761"/>
      <c r="J1053" s="768" t="str">
        <f>IF(基本情報入力シート!M1092="","",基本情報入力シート!M1092)</f>
        <v/>
      </c>
      <c r="K1053" s="768" t="str">
        <f>IF(基本情報入力シート!R1092="","",基本情報入力シート!R1092)</f>
        <v/>
      </c>
      <c r="L1053" s="768" t="str">
        <f>IF(基本情報入力シート!W1092="","",基本情報入力シート!W1092)</f>
        <v/>
      </c>
      <c r="M1053" s="785" t="str">
        <f>IF(基本情報入力シート!X1092="","",基本情報入力シート!X1092)</f>
        <v/>
      </c>
      <c r="N1053" s="797" t="str">
        <f>IF(基本情報入力シート!Y1092="","",基本情報入力シート!Y1092)</f>
        <v/>
      </c>
      <c r="O1053" s="931"/>
      <c r="P1053" s="937"/>
      <c r="Q1053" s="941"/>
      <c r="R1053" s="948" t="str">
        <f>IFERROR(IF(OR('別紙様式3-2（４・５月）'!R1055="",'別紙様式3-2（４・５月）'!Z1055="ベア加算"),"",P1053*VLOOKUP(N1053,'【参考】数式用'!$AD$2:$AH$27,MATCH(O1053,'【参考】数式用'!$K$4:$N$4,0)+1,0)),"")</f>
        <v/>
      </c>
      <c r="S1053" s="951"/>
      <c r="T1053" s="955"/>
      <c r="U1053" s="960"/>
      <c r="V1053" s="965" t="str">
        <f>IFERROR(IF(AND('別紙様式3-2（４・５月）'!O1055="",O1053&lt;&gt;""),P1053,P1053*VLOOKUP(AF1053,'【参考】数式用4'!$DC$3:$DZ$106,MATCH(N1053,'【参考】数式用4'!$DC$2:$DZ$2,0))),"")</f>
        <v/>
      </c>
      <c r="W1053" s="972"/>
      <c r="X1053" s="937"/>
      <c r="Y1053" s="948" t="str">
        <f>IFERROR(IF(OR('別紙様式3-2（４・５月）'!R1055="",'別紙様式3-2（４・５月）'!Z1055="ベア加算"),"",X1053*VLOOKUP(N1053,'【参考】数式用'!$AD$2:$AH$27,MATCH(W1053,'【参考】数式用'!$K$4:$N$4,0)+1,0)),"")</f>
        <v/>
      </c>
      <c r="Z1053" s="948"/>
      <c r="AA1053" s="951"/>
      <c r="AB1053" s="955"/>
      <c r="AC1053" s="996" t="str">
        <f>IFERROR(IF(AND('別紙様式3-2（４・５月）'!O1055="",W1053&lt;&gt;"",W1053&lt;&gt;"―"),X1053,X1053*VLOOKUP(AG1053,'【参考】数式用4'!$DC$3:$DZ$106,MATCH(N1053,'【参考】数式用4'!$DC$2:$DZ$2,0))),"")</f>
        <v/>
      </c>
      <c r="AD1053" s="998" t="str">
        <f t="shared" si="32"/>
        <v/>
      </c>
      <c r="AE1053" s="884" t="str">
        <f t="shared" si="33"/>
        <v/>
      </c>
      <c r="AF1053" s="999" t="str">
        <f>IF(O1053="","",'別紙様式3-2（４・５月）'!O1055&amp;'別紙様式3-2（４・５月）'!P1055&amp;'別紙様式3-2（４・５月）'!Q1055&amp;"から"&amp;O1053)</f>
        <v/>
      </c>
      <c r="AG1053" s="999" t="str">
        <f>IF(OR(W1053="",W1053="―"),"",'別紙様式3-2（４・５月）'!O1055&amp;'別紙様式3-2（４・５月）'!P1055&amp;'別紙様式3-2（４・５月）'!Q1055&amp;"から"&amp;W1053)</f>
        <v/>
      </c>
    </row>
    <row r="1054" spans="1:33" ht="24.9" customHeight="1">
      <c r="A1054" s="894">
        <v>1041</v>
      </c>
      <c r="B1054" s="742" t="str">
        <f>IF(基本情報入力シート!C1093="","",基本情報入力シート!C1093)</f>
        <v/>
      </c>
      <c r="C1054" s="750"/>
      <c r="D1054" s="750"/>
      <c r="E1054" s="750"/>
      <c r="F1054" s="750"/>
      <c r="G1054" s="750"/>
      <c r="H1054" s="750"/>
      <c r="I1054" s="761"/>
      <c r="J1054" s="768" t="str">
        <f>IF(基本情報入力シート!M1093="","",基本情報入力シート!M1093)</f>
        <v/>
      </c>
      <c r="K1054" s="768" t="str">
        <f>IF(基本情報入力シート!R1093="","",基本情報入力シート!R1093)</f>
        <v/>
      </c>
      <c r="L1054" s="768" t="str">
        <f>IF(基本情報入力シート!W1093="","",基本情報入力シート!W1093)</f>
        <v/>
      </c>
      <c r="M1054" s="785" t="str">
        <f>IF(基本情報入力シート!X1093="","",基本情報入力シート!X1093)</f>
        <v/>
      </c>
      <c r="N1054" s="797" t="str">
        <f>IF(基本情報入力シート!Y1093="","",基本情報入力シート!Y1093)</f>
        <v/>
      </c>
      <c r="O1054" s="931"/>
      <c r="P1054" s="937"/>
      <c r="Q1054" s="941"/>
      <c r="R1054" s="948" t="str">
        <f>IFERROR(IF(OR('別紙様式3-2（４・５月）'!R1056="",'別紙様式3-2（４・５月）'!Z1056="ベア加算"),"",P1054*VLOOKUP(N1054,'【参考】数式用'!$AD$2:$AH$27,MATCH(O1054,'【参考】数式用'!$K$4:$N$4,0)+1,0)),"")</f>
        <v/>
      </c>
      <c r="S1054" s="951"/>
      <c r="T1054" s="955"/>
      <c r="U1054" s="960"/>
      <c r="V1054" s="965" t="str">
        <f>IFERROR(IF(AND('別紙様式3-2（４・５月）'!O1056="",O1054&lt;&gt;""),P1054,P1054*VLOOKUP(AF1054,'【参考】数式用4'!$DC$3:$DZ$106,MATCH(N1054,'【参考】数式用4'!$DC$2:$DZ$2,0))),"")</f>
        <v/>
      </c>
      <c r="W1054" s="972"/>
      <c r="X1054" s="937"/>
      <c r="Y1054" s="948" t="str">
        <f>IFERROR(IF(OR('別紙様式3-2（４・５月）'!R1056="",'別紙様式3-2（４・５月）'!Z1056="ベア加算"),"",X1054*VLOOKUP(N1054,'【参考】数式用'!$AD$2:$AH$27,MATCH(W1054,'【参考】数式用'!$K$4:$N$4,0)+1,0)),"")</f>
        <v/>
      </c>
      <c r="Z1054" s="948"/>
      <c r="AA1054" s="951"/>
      <c r="AB1054" s="955"/>
      <c r="AC1054" s="996" t="str">
        <f>IFERROR(IF(AND('別紙様式3-2（４・５月）'!O1056="",W1054&lt;&gt;"",W1054&lt;&gt;"―"),X1054,X1054*VLOOKUP(AG1054,'【参考】数式用4'!$DC$3:$DZ$106,MATCH(N1054,'【参考】数式用4'!$DC$2:$DZ$2,0))),"")</f>
        <v/>
      </c>
      <c r="AD1054" s="998" t="str">
        <f t="shared" si="32"/>
        <v/>
      </c>
      <c r="AE1054" s="884" t="str">
        <f t="shared" si="33"/>
        <v/>
      </c>
      <c r="AF1054" s="999" t="str">
        <f>IF(O1054="","",'別紙様式3-2（４・５月）'!O1056&amp;'別紙様式3-2（４・５月）'!P1056&amp;'別紙様式3-2（４・５月）'!Q1056&amp;"から"&amp;O1054)</f>
        <v/>
      </c>
      <c r="AG1054" s="999" t="str">
        <f>IF(OR(W1054="",W1054="―"),"",'別紙様式3-2（４・５月）'!O1056&amp;'別紙様式3-2（４・５月）'!P1056&amp;'別紙様式3-2（４・５月）'!Q1056&amp;"から"&amp;W1054)</f>
        <v/>
      </c>
    </row>
    <row r="1055" spans="1:33" ht="24.9" customHeight="1">
      <c r="A1055" s="894">
        <v>1042</v>
      </c>
      <c r="B1055" s="742" t="str">
        <f>IF(基本情報入力シート!C1094="","",基本情報入力シート!C1094)</f>
        <v/>
      </c>
      <c r="C1055" s="750"/>
      <c r="D1055" s="750"/>
      <c r="E1055" s="750"/>
      <c r="F1055" s="750"/>
      <c r="G1055" s="750"/>
      <c r="H1055" s="750"/>
      <c r="I1055" s="761"/>
      <c r="J1055" s="768" t="str">
        <f>IF(基本情報入力シート!M1094="","",基本情報入力シート!M1094)</f>
        <v/>
      </c>
      <c r="K1055" s="768" t="str">
        <f>IF(基本情報入力シート!R1094="","",基本情報入力シート!R1094)</f>
        <v/>
      </c>
      <c r="L1055" s="768" t="str">
        <f>IF(基本情報入力シート!W1094="","",基本情報入力シート!W1094)</f>
        <v/>
      </c>
      <c r="M1055" s="785" t="str">
        <f>IF(基本情報入力シート!X1094="","",基本情報入力シート!X1094)</f>
        <v/>
      </c>
      <c r="N1055" s="797" t="str">
        <f>IF(基本情報入力シート!Y1094="","",基本情報入力シート!Y1094)</f>
        <v/>
      </c>
      <c r="O1055" s="931"/>
      <c r="P1055" s="937"/>
      <c r="Q1055" s="941"/>
      <c r="R1055" s="948" t="str">
        <f>IFERROR(IF(OR('別紙様式3-2（４・５月）'!R1057="",'別紙様式3-2（４・５月）'!Z1057="ベア加算"),"",P1055*VLOOKUP(N1055,'【参考】数式用'!$AD$2:$AH$27,MATCH(O1055,'【参考】数式用'!$K$4:$N$4,0)+1,0)),"")</f>
        <v/>
      </c>
      <c r="S1055" s="951"/>
      <c r="T1055" s="955"/>
      <c r="U1055" s="960"/>
      <c r="V1055" s="965" t="str">
        <f>IFERROR(IF(AND('別紙様式3-2（４・５月）'!O1057="",O1055&lt;&gt;""),P1055,P1055*VLOOKUP(AF1055,'【参考】数式用4'!$DC$3:$DZ$106,MATCH(N1055,'【参考】数式用4'!$DC$2:$DZ$2,0))),"")</f>
        <v/>
      </c>
      <c r="W1055" s="972"/>
      <c r="X1055" s="937"/>
      <c r="Y1055" s="948" t="str">
        <f>IFERROR(IF(OR('別紙様式3-2（４・５月）'!R1057="",'別紙様式3-2（４・５月）'!Z1057="ベア加算"),"",X1055*VLOOKUP(N1055,'【参考】数式用'!$AD$2:$AH$27,MATCH(W1055,'【参考】数式用'!$K$4:$N$4,0)+1,0)),"")</f>
        <v/>
      </c>
      <c r="Z1055" s="948"/>
      <c r="AA1055" s="951"/>
      <c r="AB1055" s="955"/>
      <c r="AC1055" s="996" t="str">
        <f>IFERROR(IF(AND('別紙様式3-2（４・５月）'!O1057="",W1055&lt;&gt;"",W1055&lt;&gt;"―"),X1055,X1055*VLOOKUP(AG1055,'【参考】数式用4'!$DC$3:$DZ$106,MATCH(N1055,'【参考】数式用4'!$DC$2:$DZ$2,0))),"")</f>
        <v/>
      </c>
      <c r="AD1055" s="998" t="str">
        <f t="shared" si="32"/>
        <v/>
      </c>
      <c r="AE1055" s="884" t="str">
        <f t="shared" si="33"/>
        <v/>
      </c>
      <c r="AF1055" s="999" t="str">
        <f>IF(O1055="","",'別紙様式3-2（４・５月）'!O1057&amp;'別紙様式3-2（４・５月）'!P1057&amp;'別紙様式3-2（４・５月）'!Q1057&amp;"から"&amp;O1055)</f>
        <v/>
      </c>
      <c r="AG1055" s="999" t="str">
        <f>IF(OR(W1055="",W1055="―"),"",'別紙様式3-2（４・５月）'!O1057&amp;'別紙様式3-2（４・５月）'!P1057&amp;'別紙様式3-2（４・５月）'!Q1057&amp;"から"&amp;W1055)</f>
        <v/>
      </c>
    </row>
    <row r="1056" spans="1:33" ht="24.9" customHeight="1">
      <c r="A1056" s="894">
        <v>1043</v>
      </c>
      <c r="B1056" s="742" t="str">
        <f>IF(基本情報入力シート!C1095="","",基本情報入力シート!C1095)</f>
        <v/>
      </c>
      <c r="C1056" s="750"/>
      <c r="D1056" s="750"/>
      <c r="E1056" s="750"/>
      <c r="F1056" s="750"/>
      <c r="G1056" s="750"/>
      <c r="H1056" s="750"/>
      <c r="I1056" s="761"/>
      <c r="J1056" s="768" t="str">
        <f>IF(基本情報入力シート!M1095="","",基本情報入力シート!M1095)</f>
        <v/>
      </c>
      <c r="K1056" s="768" t="str">
        <f>IF(基本情報入力シート!R1095="","",基本情報入力シート!R1095)</f>
        <v/>
      </c>
      <c r="L1056" s="768" t="str">
        <f>IF(基本情報入力シート!W1095="","",基本情報入力シート!W1095)</f>
        <v/>
      </c>
      <c r="M1056" s="785" t="str">
        <f>IF(基本情報入力シート!X1095="","",基本情報入力シート!X1095)</f>
        <v/>
      </c>
      <c r="N1056" s="797" t="str">
        <f>IF(基本情報入力シート!Y1095="","",基本情報入力シート!Y1095)</f>
        <v/>
      </c>
      <c r="O1056" s="931"/>
      <c r="P1056" s="937"/>
      <c r="Q1056" s="941"/>
      <c r="R1056" s="948" t="str">
        <f>IFERROR(IF(OR('別紙様式3-2（４・５月）'!R1058="",'別紙様式3-2（４・５月）'!Z1058="ベア加算"),"",P1056*VLOOKUP(N1056,'【参考】数式用'!$AD$2:$AH$27,MATCH(O1056,'【参考】数式用'!$K$4:$N$4,0)+1,0)),"")</f>
        <v/>
      </c>
      <c r="S1056" s="951"/>
      <c r="T1056" s="955"/>
      <c r="U1056" s="960"/>
      <c r="V1056" s="965" t="str">
        <f>IFERROR(IF(AND('別紙様式3-2（４・５月）'!O1058="",O1056&lt;&gt;""),P1056,P1056*VLOOKUP(AF1056,'【参考】数式用4'!$DC$3:$DZ$106,MATCH(N1056,'【参考】数式用4'!$DC$2:$DZ$2,0))),"")</f>
        <v/>
      </c>
      <c r="W1056" s="972"/>
      <c r="X1056" s="937"/>
      <c r="Y1056" s="948" t="str">
        <f>IFERROR(IF(OR('別紙様式3-2（４・５月）'!R1058="",'別紙様式3-2（４・５月）'!Z1058="ベア加算"),"",X1056*VLOOKUP(N1056,'【参考】数式用'!$AD$2:$AH$27,MATCH(W1056,'【参考】数式用'!$K$4:$N$4,0)+1,0)),"")</f>
        <v/>
      </c>
      <c r="Z1056" s="948"/>
      <c r="AA1056" s="951"/>
      <c r="AB1056" s="955"/>
      <c r="AC1056" s="996" t="str">
        <f>IFERROR(IF(AND('別紙様式3-2（４・５月）'!O1058="",W1056&lt;&gt;"",W1056&lt;&gt;"―"),X1056,X1056*VLOOKUP(AG1056,'【参考】数式用4'!$DC$3:$DZ$106,MATCH(N1056,'【参考】数式用4'!$DC$2:$DZ$2,0))),"")</f>
        <v/>
      </c>
      <c r="AD1056" s="998" t="str">
        <f t="shared" si="32"/>
        <v/>
      </c>
      <c r="AE1056" s="884" t="str">
        <f t="shared" si="33"/>
        <v/>
      </c>
      <c r="AF1056" s="999" t="str">
        <f>IF(O1056="","",'別紙様式3-2（４・５月）'!O1058&amp;'別紙様式3-2（４・５月）'!P1058&amp;'別紙様式3-2（４・５月）'!Q1058&amp;"から"&amp;O1056)</f>
        <v/>
      </c>
      <c r="AG1056" s="999" t="str">
        <f>IF(OR(W1056="",W1056="―"),"",'別紙様式3-2（４・５月）'!O1058&amp;'別紙様式3-2（４・５月）'!P1058&amp;'別紙様式3-2（４・５月）'!Q1058&amp;"から"&amp;W1056)</f>
        <v/>
      </c>
    </row>
    <row r="1057" spans="1:33" ht="24.9" customHeight="1">
      <c r="A1057" s="894">
        <v>1044</v>
      </c>
      <c r="B1057" s="742" t="str">
        <f>IF(基本情報入力シート!C1096="","",基本情報入力シート!C1096)</f>
        <v/>
      </c>
      <c r="C1057" s="750"/>
      <c r="D1057" s="750"/>
      <c r="E1057" s="750"/>
      <c r="F1057" s="750"/>
      <c r="G1057" s="750"/>
      <c r="H1057" s="750"/>
      <c r="I1057" s="761"/>
      <c r="J1057" s="768" t="str">
        <f>IF(基本情報入力シート!M1096="","",基本情報入力シート!M1096)</f>
        <v/>
      </c>
      <c r="K1057" s="768" t="str">
        <f>IF(基本情報入力シート!R1096="","",基本情報入力シート!R1096)</f>
        <v/>
      </c>
      <c r="L1057" s="768" t="str">
        <f>IF(基本情報入力シート!W1096="","",基本情報入力シート!W1096)</f>
        <v/>
      </c>
      <c r="M1057" s="785" t="str">
        <f>IF(基本情報入力シート!X1096="","",基本情報入力シート!X1096)</f>
        <v/>
      </c>
      <c r="N1057" s="797" t="str">
        <f>IF(基本情報入力シート!Y1096="","",基本情報入力シート!Y1096)</f>
        <v/>
      </c>
      <c r="O1057" s="931"/>
      <c r="P1057" s="937"/>
      <c r="Q1057" s="941"/>
      <c r="R1057" s="948" t="str">
        <f>IFERROR(IF(OR('別紙様式3-2（４・５月）'!R1059="",'別紙様式3-2（４・５月）'!Z1059="ベア加算"),"",P1057*VLOOKUP(N1057,'【参考】数式用'!$AD$2:$AH$27,MATCH(O1057,'【参考】数式用'!$K$4:$N$4,0)+1,0)),"")</f>
        <v/>
      </c>
      <c r="S1057" s="951"/>
      <c r="T1057" s="955"/>
      <c r="U1057" s="960"/>
      <c r="V1057" s="965" t="str">
        <f>IFERROR(IF(AND('別紙様式3-2（４・５月）'!O1059="",O1057&lt;&gt;""),P1057,P1057*VLOOKUP(AF1057,'【参考】数式用4'!$DC$3:$DZ$106,MATCH(N1057,'【参考】数式用4'!$DC$2:$DZ$2,0))),"")</f>
        <v/>
      </c>
      <c r="W1057" s="972"/>
      <c r="X1057" s="937"/>
      <c r="Y1057" s="948" t="str">
        <f>IFERROR(IF(OR('別紙様式3-2（４・５月）'!R1059="",'別紙様式3-2（４・５月）'!Z1059="ベア加算"),"",X1057*VLOOKUP(N1057,'【参考】数式用'!$AD$2:$AH$27,MATCH(W1057,'【参考】数式用'!$K$4:$N$4,0)+1,0)),"")</f>
        <v/>
      </c>
      <c r="Z1057" s="948"/>
      <c r="AA1057" s="951"/>
      <c r="AB1057" s="955"/>
      <c r="AC1057" s="996" t="str">
        <f>IFERROR(IF(AND('別紙様式3-2（４・５月）'!O1059="",W1057&lt;&gt;"",W1057&lt;&gt;"―"),X1057,X1057*VLOOKUP(AG1057,'【参考】数式用4'!$DC$3:$DZ$106,MATCH(N1057,'【参考】数式用4'!$DC$2:$DZ$2,0))),"")</f>
        <v/>
      </c>
      <c r="AD1057" s="998" t="str">
        <f t="shared" si="32"/>
        <v/>
      </c>
      <c r="AE1057" s="884" t="str">
        <f t="shared" si="33"/>
        <v/>
      </c>
      <c r="AF1057" s="999" t="str">
        <f>IF(O1057="","",'別紙様式3-2（４・５月）'!O1059&amp;'別紙様式3-2（４・５月）'!P1059&amp;'別紙様式3-2（４・５月）'!Q1059&amp;"から"&amp;O1057)</f>
        <v/>
      </c>
      <c r="AG1057" s="999" t="str">
        <f>IF(OR(W1057="",W1057="―"),"",'別紙様式3-2（４・５月）'!O1059&amp;'別紙様式3-2（４・５月）'!P1059&amp;'別紙様式3-2（４・５月）'!Q1059&amp;"から"&amp;W1057)</f>
        <v/>
      </c>
    </row>
    <row r="1058" spans="1:33" ht="24.9" customHeight="1">
      <c r="A1058" s="894">
        <v>1045</v>
      </c>
      <c r="B1058" s="742" t="str">
        <f>IF(基本情報入力シート!C1097="","",基本情報入力シート!C1097)</f>
        <v/>
      </c>
      <c r="C1058" s="750"/>
      <c r="D1058" s="750"/>
      <c r="E1058" s="750"/>
      <c r="F1058" s="750"/>
      <c r="G1058" s="750"/>
      <c r="H1058" s="750"/>
      <c r="I1058" s="761"/>
      <c r="J1058" s="768" t="str">
        <f>IF(基本情報入力シート!M1097="","",基本情報入力シート!M1097)</f>
        <v/>
      </c>
      <c r="K1058" s="768" t="str">
        <f>IF(基本情報入力シート!R1097="","",基本情報入力シート!R1097)</f>
        <v/>
      </c>
      <c r="L1058" s="768" t="str">
        <f>IF(基本情報入力シート!W1097="","",基本情報入力シート!W1097)</f>
        <v/>
      </c>
      <c r="M1058" s="785" t="str">
        <f>IF(基本情報入力シート!X1097="","",基本情報入力シート!X1097)</f>
        <v/>
      </c>
      <c r="N1058" s="797" t="str">
        <f>IF(基本情報入力シート!Y1097="","",基本情報入力シート!Y1097)</f>
        <v/>
      </c>
      <c r="O1058" s="931"/>
      <c r="P1058" s="937"/>
      <c r="Q1058" s="941"/>
      <c r="R1058" s="948" t="str">
        <f>IFERROR(IF(OR('別紙様式3-2（４・５月）'!R1060="",'別紙様式3-2（４・５月）'!Z1060="ベア加算"),"",P1058*VLOOKUP(N1058,'【参考】数式用'!$AD$2:$AH$27,MATCH(O1058,'【参考】数式用'!$K$4:$N$4,0)+1,0)),"")</f>
        <v/>
      </c>
      <c r="S1058" s="951"/>
      <c r="T1058" s="955"/>
      <c r="U1058" s="960"/>
      <c r="V1058" s="965" t="str">
        <f>IFERROR(IF(AND('別紙様式3-2（４・５月）'!O1060="",O1058&lt;&gt;""),P1058,P1058*VLOOKUP(AF1058,'【参考】数式用4'!$DC$3:$DZ$106,MATCH(N1058,'【参考】数式用4'!$DC$2:$DZ$2,0))),"")</f>
        <v/>
      </c>
      <c r="W1058" s="972"/>
      <c r="X1058" s="937"/>
      <c r="Y1058" s="948" t="str">
        <f>IFERROR(IF(OR('別紙様式3-2（４・５月）'!R1060="",'別紙様式3-2（４・５月）'!Z1060="ベア加算"),"",X1058*VLOOKUP(N1058,'【参考】数式用'!$AD$2:$AH$27,MATCH(W1058,'【参考】数式用'!$K$4:$N$4,0)+1,0)),"")</f>
        <v/>
      </c>
      <c r="Z1058" s="948"/>
      <c r="AA1058" s="951"/>
      <c r="AB1058" s="955"/>
      <c r="AC1058" s="996" t="str">
        <f>IFERROR(IF(AND('別紙様式3-2（４・５月）'!O1060="",W1058&lt;&gt;"",W1058&lt;&gt;"―"),X1058,X1058*VLOOKUP(AG1058,'【参考】数式用4'!$DC$3:$DZ$106,MATCH(N1058,'【参考】数式用4'!$DC$2:$DZ$2,0))),"")</f>
        <v/>
      </c>
      <c r="AD1058" s="998" t="str">
        <f t="shared" si="32"/>
        <v/>
      </c>
      <c r="AE1058" s="884" t="str">
        <f t="shared" si="33"/>
        <v/>
      </c>
      <c r="AF1058" s="999" t="str">
        <f>IF(O1058="","",'別紙様式3-2（４・５月）'!O1060&amp;'別紙様式3-2（４・５月）'!P1060&amp;'別紙様式3-2（４・５月）'!Q1060&amp;"から"&amp;O1058)</f>
        <v/>
      </c>
      <c r="AG1058" s="999" t="str">
        <f>IF(OR(W1058="",W1058="―"),"",'別紙様式3-2（４・５月）'!O1060&amp;'別紙様式3-2（４・５月）'!P1060&amp;'別紙様式3-2（４・５月）'!Q1060&amp;"から"&amp;W1058)</f>
        <v/>
      </c>
    </row>
    <row r="1059" spans="1:33" ht="24.9" customHeight="1">
      <c r="A1059" s="894">
        <v>1046</v>
      </c>
      <c r="B1059" s="742" t="str">
        <f>IF(基本情報入力シート!C1098="","",基本情報入力シート!C1098)</f>
        <v/>
      </c>
      <c r="C1059" s="750"/>
      <c r="D1059" s="750"/>
      <c r="E1059" s="750"/>
      <c r="F1059" s="750"/>
      <c r="G1059" s="750"/>
      <c r="H1059" s="750"/>
      <c r="I1059" s="761"/>
      <c r="J1059" s="768" t="str">
        <f>IF(基本情報入力シート!M1098="","",基本情報入力シート!M1098)</f>
        <v/>
      </c>
      <c r="K1059" s="768" t="str">
        <f>IF(基本情報入力シート!R1098="","",基本情報入力シート!R1098)</f>
        <v/>
      </c>
      <c r="L1059" s="768" t="str">
        <f>IF(基本情報入力シート!W1098="","",基本情報入力シート!W1098)</f>
        <v/>
      </c>
      <c r="M1059" s="785" t="str">
        <f>IF(基本情報入力シート!X1098="","",基本情報入力シート!X1098)</f>
        <v/>
      </c>
      <c r="N1059" s="797" t="str">
        <f>IF(基本情報入力シート!Y1098="","",基本情報入力シート!Y1098)</f>
        <v/>
      </c>
      <c r="O1059" s="931"/>
      <c r="P1059" s="937"/>
      <c r="Q1059" s="941"/>
      <c r="R1059" s="948" t="str">
        <f>IFERROR(IF(OR('別紙様式3-2（４・５月）'!R1061="",'別紙様式3-2（４・５月）'!Z1061="ベア加算"),"",P1059*VLOOKUP(N1059,'【参考】数式用'!$AD$2:$AH$27,MATCH(O1059,'【参考】数式用'!$K$4:$N$4,0)+1,0)),"")</f>
        <v/>
      </c>
      <c r="S1059" s="951"/>
      <c r="T1059" s="955"/>
      <c r="U1059" s="960"/>
      <c r="V1059" s="965" t="str">
        <f>IFERROR(IF(AND('別紙様式3-2（４・５月）'!O1061="",O1059&lt;&gt;""),P1059,P1059*VLOOKUP(AF1059,'【参考】数式用4'!$DC$3:$DZ$106,MATCH(N1059,'【参考】数式用4'!$DC$2:$DZ$2,0))),"")</f>
        <v/>
      </c>
      <c r="W1059" s="972"/>
      <c r="X1059" s="937"/>
      <c r="Y1059" s="948" t="str">
        <f>IFERROR(IF(OR('別紙様式3-2（４・５月）'!R1061="",'別紙様式3-2（４・５月）'!Z1061="ベア加算"),"",X1059*VLOOKUP(N1059,'【参考】数式用'!$AD$2:$AH$27,MATCH(W1059,'【参考】数式用'!$K$4:$N$4,0)+1,0)),"")</f>
        <v/>
      </c>
      <c r="Z1059" s="948"/>
      <c r="AA1059" s="951"/>
      <c r="AB1059" s="955"/>
      <c r="AC1059" s="996" t="str">
        <f>IFERROR(IF(AND('別紙様式3-2（４・５月）'!O1061="",W1059&lt;&gt;"",W1059&lt;&gt;"―"),X1059,X1059*VLOOKUP(AG1059,'【参考】数式用4'!$DC$3:$DZ$106,MATCH(N1059,'【参考】数式用4'!$DC$2:$DZ$2,0))),"")</f>
        <v/>
      </c>
      <c r="AD1059" s="998" t="str">
        <f t="shared" si="32"/>
        <v/>
      </c>
      <c r="AE1059" s="884" t="str">
        <f t="shared" si="33"/>
        <v/>
      </c>
      <c r="AF1059" s="999" t="str">
        <f>IF(O1059="","",'別紙様式3-2（４・５月）'!O1061&amp;'別紙様式3-2（４・５月）'!P1061&amp;'別紙様式3-2（４・５月）'!Q1061&amp;"から"&amp;O1059)</f>
        <v/>
      </c>
      <c r="AG1059" s="999" t="str">
        <f>IF(OR(W1059="",W1059="―"),"",'別紙様式3-2（４・５月）'!O1061&amp;'別紙様式3-2（４・５月）'!P1061&amp;'別紙様式3-2（４・５月）'!Q1061&amp;"から"&amp;W1059)</f>
        <v/>
      </c>
    </row>
    <row r="1060" spans="1:33" ht="24.9" customHeight="1">
      <c r="A1060" s="894">
        <v>1047</v>
      </c>
      <c r="B1060" s="742" t="str">
        <f>IF(基本情報入力シート!C1099="","",基本情報入力シート!C1099)</f>
        <v/>
      </c>
      <c r="C1060" s="750"/>
      <c r="D1060" s="750"/>
      <c r="E1060" s="750"/>
      <c r="F1060" s="750"/>
      <c r="G1060" s="750"/>
      <c r="H1060" s="750"/>
      <c r="I1060" s="761"/>
      <c r="J1060" s="768" t="str">
        <f>IF(基本情報入力シート!M1099="","",基本情報入力シート!M1099)</f>
        <v/>
      </c>
      <c r="K1060" s="768" t="str">
        <f>IF(基本情報入力シート!R1099="","",基本情報入力シート!R1099)</f>
        <v/>
      </c>
      <c r="L1060" s="768" t="str">
        <f>IF(基本情報入力シート!W1099="","",基本情報入力シート!W1099)</f>
        <v/>
      </c>
      <c r="M1060" s="785" t="str">
        <f>IF(基本情報入力シート!X1099="","",基本情報入力シート!X1099)</f>
        <v/>
      </c>
      <c r="N1060" s="797" t="str">
        <f>IF(基本情報入力シート!Y1099="","",基本情報入力シート!Y1099)</f>
        <v/>
      </c>
      <c r="O1060" s="931"/>
      <c r="P1060" s="937"/>
      <c r="Q1060" s="941"/>
      <c r="R1060" s="948" t="str">
        <f>IFERROR(IF(OR('別紙様式3-2（４・５月）'!R1062="",'別紙様式3-2（４・５月）'!Z1062="ベア加算"),"",P1060*VLOOKUP(N1060,'【参考】数式用'!$AD$2:$AH$27,MATCH(O1060,'【参考】数式用'!$K$4:$N$4,0)+1,0)),"")</f>
        <v/>
      </c>
      <c r="S1060" s="951"/>
      <c r="T1060" s="955"/>
      <c r="U1060" s="960"/>
      <c r="V1060" s="965" t="str">
        <f>IFERROR(IF(AND('別紙様式3-2（４・５月）'!O1062="",O1060&lt;&gt;""),P1060,P1060*VLOOKUP(AF1060,'【参考】数式用4'!$DC$3:$DZ$106,MATCH(N1060,'【参考】数式用4'!$DC$2:$DZ$2,0))),"")</f>
        <v/>
      </c>
      <c r="W1060" s="972"/>
      <c r="X1060" s="937"/>
      <c r="Y1060" s="948" t="str">
        <f>IFERROR(IF(OR('別紙様式3-2（４・５月）'!R1062="",'別紙様式3-2（４・５月）'!Z1062="ベア加算"),"",X1060*VLOOKUP(N1060,'【参考】数式用'!$AD$2:$AH$27,MATCH(W1060,'【参考】数式用'!$K$4:$N$4,0)+1,0)),"")</f>
        <v/>
      </c>
      <c r="Z1060" s="948"/>
      <c r="AA1060" s="951"/>
      <c r="AB1060" s="955"/>
      <c r="AC1060" s="996" t="str">
        <f>IFERROR(IF(AND('別紙様式3-2（４・５月）'!O1062="",W1060&lt;&gt;"",W1060&lt;&gt;"―"),X1060,X1060*VLOOKUP(AG1060,'【参考】数式用4'!$DC$3:$DZ$106,MATCH(N1060,'【参考】数式用4'!$DC$2:$DZ$2,0))),"")</f>
        <v/>
      </c>
      <c r="AD1060" s="998" t="str">
        <f t="shared" si="32"/>
        <v/>
      </c>
      <c r="AE1060" s="884" t="str">
        <f t="shared" si="33"/>
        <v/>
      </c>
      <c r="AF1060" s="999" t="str">
        <f>IF(O1060="","",'別紙様式3-2（４・５月）'!O1062&amp;'別紙様式3-2（４・５月）'!P1062&amp;'別紙様式3-2（４・５月）'!Q1062&amp;"から"&amp;O1060)</f>
        <v/>
      </c>
      <c r="AG1060" s="999" t="str">
        <f>IF(OR(W1060="",W1060="―"),"",'別紙様式3-2（４・５月）'!O1062&amp;'別紙様式3-2（４・５月）'!P1062&amp;'別紙様式3-2（４・５月）'!Q1062&amp;"から"&amp;W1060)</f>
        <v/>
      </c>
    </row>
    <row r="1061" spans="1:33" ht="24.9" customHeight="1">
      <c r="A1061" s="894">
        <v>1048</v>
      </c>
      <c r="B1061" s="742" t="str">
        <f>IF(基本情報入力シート!C1100="","",基本情報入力シート!C1100)</f>
        <v/>
      </c>
      <c r="C1061" s="750"/>
      <c r="D1061" s="750"/>
      <c r="E1061" s="750"/>
      <c r="F1061" s="750"/>
      <c r="G1061" s="750"/>
      <c r="H1061" s="750"/>
      <c r="I1061" s="761"/>
      <c r="J1061" s="768" t="str">
        <f>IF(基本情報入力シート!M1100="","",基本情報入力シート!M1100)</f>
        <v/>
      </c>
      <c r="K1061" s="768" t="str">
        <f>IF(基本情報入力シート!R1100="","",基本情報入力シート!R1100)</f>
        <v/>
      </c>
      <c r="L1061" s="768" t="str">
        <f>IF(基本情報入力シート!W1100="","",基本情報入力シート!W1100)</f>
        <v/>
      </c>
      <c r="M1061" s="785" t="str">
        <f>IF(基本情報入力シート!X1100="","",基本情報入力シート!X1100)</f>
        <v/>
      </c>
      <c r="N1061" s="797" t="str">
        <f>IF(基本情報入力シート!Y1100="","",基本情報入力シート!Y1100)</f>
        <v/>
      </c>
      <c r="O1061" s="931"/>
      <c r="P1061" s="937"/>
      <c r="Q1061" s="941"/>
      <c r="R1061" s="948" t="str">
        <f>IFERROR(IF(OR('別紙様式3-2（４・５月）'!R1063="",'別紙様式3-2（４・５月）'!Z1063="ベア加算"),"",P1061*VLOOKUP(N1061,'【参考】数式用'!$AD$2:$AH$27,MATCH(O1061,'【参考】数式用'!$K$4:$N$4,0)+1,0)),"")</f>
        <v/>
      </c>
      <c r="S1061" s="951"/>
      <c r="T1061" s="955"/>
      <c r="U1061" s="960"/>
      <c r="V1061" s="965" t="str">
        <f>IFERROR(IF(AND('別紙様式3-2（４・５月）'!O1063="",O1061&lt;&gt;""),P1061,P1061*VLOOKUP(AF1061,'【参考】数式用4'!$DC$3:$DZ$106,MATCH(N1061,'【参考】数式用4'!$DC$2:$DZ$2,0))),"")</f>
        <v/>
      </c>
      <c r="W1061" s="972"/>
      <c r="X1061" s="937"/>
      <c r="Y1061" s="948" t="str">
        <f>IFERROR(IF(OR('別紙様式3-2（４・５月）'!R1063="",'別紙様式3-2（４・５月）'!Z1063="ベア加算"),"",X1061*VLOOKUP(N1061,'【参考】数式用'!$AD$2:$AH$27,MATCH(W1061,'【参考】数式用'!$K$4:$N$4,0)+1,0)),"")</f>
        <v/>
      </c>
      <c r="Z1061" s="948"/>
      <c r="AA1061" s="951"/>
      <c r="AB1061" s="955"/>
      <c r="AC1061" s="996" t="str">
        <f>IFERROR(IF(AND('別紙様式3-2（４・５月）'!O1063="",W1061&lt;&gt;"",W1061&lt;&gt;"―"),X1061,X1061*VLOOKUP(AG1061,'【参考】数式用4'!$DC$3:$DZ$106,MATCH(N1061,'【参考】数式用4'!$DC$2:$DZ$2,0))),"")</f>
        <v/>
      </c>
      <c r="AD1061" s="998" t="str">
        <f t="shared" si="32"/>
        <v/>
      </c>
      <c r="AE1061" s="884" t="str">
        <f t="shared" si="33"/>
        <v/>
      </c>
      <c r="AF1061" s="999" t="str">
        <f>IF(O1061="","",'別紙様式3-2（４・５月）'!O1063&amp;'別紙様式3-2（４・５月）'!P1063&amp;'別紙様式3-2（４・５月）'!Q1063&amp;"から"&amp;O1061)</f>
        <v/>
      </c>
      <c r="AG1061" s="999" t="str">
        <f>IF(OR(W1061="",W1061="―"),"",'別紙様式3-2（４・５月）'!O1063&amp;'別紙様式3-2（４・５月）'!P1063&amp;'別紙様式3-2（４・５月）'!Q1063&amp;"から"&amp;W1061)</f>
        <v/>
      </c>
    </row>
    <row r="1062" spans="1:33" ht="24.9" customHeight="1">
      <c r="A1062" s="894">
        <v>1049</v>
      </c>
      <c r="B1062" s="742" t="str">
        <f>IF(基本情報入力シート!C1101="","",基本情報入力シート!C1101)</f>
        <v/>
      </c>
      <c r="C1062" s="750"/>
      <c r="D1062" s="750"/>
      <c r="E1062" s="750"/>
      <c r="F1062" s="750"/>
      <c r="G1062" s="750"/>
      <c r="H1062" s="750"/>
      <c r="I1062" s="761"/>
      <c r="J1062" s="768" t="str">
        <f>IF(基本情報入力シート!M1101="","",基本情報入力シート!M1101)</f>
        <v/>
      </c>
      <c r="K1062" s="768" t="str">
        <f>IF(基本情報入力シート!R1101="","",基本情報入力シート!R1101)</f>
        <v/>
      </c>
      <c r="L1062" s="768" t="str">
        <f>IF(基本情報入力シート!W1101="","",基本情報入力シート!W1101)</f>
        <v/>
      </c>
      <c r="M1062" s="785" t="str">
        <f>IF(基本情報入力シート!X1101="","",基本情報入力シート!X1101)</f>
        <v/>
      </c>
      <c r="N1062" s="797" t="str">
        <f>IF(基本情報入力シート!Y1101="","",基本情報入力シート!Y1101)</f>
        <v/>
      </c>
      <c r="O1062" s="931"/>
      <c r="P1062" s="937"/>
      <c r="Q1062" s="941"/>
      <c r="R1062" s="948" t="str">
        <f>IFERROR(IF(OR('別紙様式3-2（４・５月）'!R1064="",'別紙様式3-2（４・５月）'!Z1064="ベア加算"),"",P1062*VLOOKUP(N1062,'【参考】数式用'!$AD$2:$AH$27,MATCH(O1062,'【参考】数式用'!$K$4:$N$4,0)+1,0)),"")</f>
        <v/>
      </c>
      <c r="S1062" s="951"/>
      <c r="T1062" s="955"/>
      <c r="U1062" s="960"/>
      <c r="V1062" s="965" t="str">
        <f>IFERROR(IF(AND('別紙様式3-2（４・５月）'!O1064="",O1062&lt;&gt;""),P1062,P1062*VLOOKUP(AF1062,'【参考】数式用4'!$DC$3:$DZ$106,MATCH(N1062,'【参考】数式用4'!$DC$2:$DZ$2,0))),"")</f>
        <v/>
      </c>
      <c r="W1062" s="972"/>
      <c r="X1062" s="937"/>
      <c r="Y1062" s="948" t="str">
        <f>IFERROR(IF(OR('別紙様式3-2（４・５月）'!R1064="",'別紙様式3-2（４・５月）'!Z1064="ベア加算"),"",X1062*VLOOKUP(N1062,'【参考】数式用'!$AD$2:$AH$27,MATCH(W1062,'【参考】数式用'!$K$4:$N$4,0)+1,0)),"")</f>
        <v/>
      </c>
      <c r="Z1062" s="948"/>
      <c r="AA1062" s="951"/>
      <c r="AB1062" s="955"/>
      <c r="AC1062" s="996" t="str">
        <f>IFERROR(IF(AND('別紙様式3-2（４・５月）'!O1064="",W1062&lt;&gt;"",W1062&lt;&gt;"―"),X1062,X1062*VLOOKUP(AG1062,'【参考】数式用4'!$DC$3:$DZ$106,MATCH(N1062,'【参考】数式用4'!$DC$2:$DZ$2,0))),"")</f>
        <v/>
      </c>
      <c r="AD1062" s="998" t="str">
        <f t="shared" si="32"/>
        <v/>
      </c>
      <c r="AE1062" s="884" t="str">
        <f t="shared" si="33"/>
        <v/>
      </c>
      <c r="AF1062" s="999" t="str">
        <f>IF(O1062="","",'別紙様式3-2（４・５月）'!O1064&amp;'別紙様式3-2（４・５月）'!P1064&amp;'別紙様式3-2（４・５月）'!Q1064&amp;"から"&amp;O1062)</f>
        <v/>
      </c>
      <c r="AG1062" s="999" t="str">
        <f>IF(OR(W1062="",W1062="―"),"",'別紙様式3-2（４・５月）'!O1064&amp;'別紙様式3-2（４・５月）'!P1064&amp;'別紙様式3-2（４・５月）'!Q1064&amp;"から"&amp;W1062)</f>
        <v/>
      </c>
    </row>
    <row r="1063" spans="1:33" ht="24.9" customHeight="1">
      <c r="A1063" s="894">
        <v>1050</v>
      </c>
      <c r="B1063" s="742" t="str">
        <f>IF(基本情報入力シート!C1102="","",基本情報入力シート!C1102)</f>
        <v/>
      </c>
      <c r="C1063" s="750"/>
      <c r="D1063" s="750"/>
      <c r="E1063" s="750"/>
      <c r="F1063" s="750"/>
      <c r="G1063" s="750"/>
      <c r="H1063" s="750"/>
      <c r="I1063" s="761"/>
      <c r="J1063" s="768" t="str">
        <f>IF(基本情報入力シート!M1102="","",基本情報入力シート!M1102)</f>
        <v/>
      </c>
      <c r="K1063" s="768" t="str">
        <f>IF(基本情報入力シート!R1102="","",基本情報入力シート!R1102)</f>
        <v/>
      </c>
      <c r="L1063" s="768" t="str">
        <f>IF(基本情報入力シート!W1102="","",基本情報入力シート!W1102)</f>
        <v/>
      </c>
      <c r="M1063" s="785" t="str">
        <f>IF(基本情報入力シート!X1102="","",基本情報入力シート!X1102)</f>
        <v/>
      </c>
      <c r="N1063" s="797" t="str">
        <f>IF(基本情報入力シート!Y1102="","",基本情報入力シート!Y1102)</f>
        <v/>
      </c>
      <c r="O1063" s="931"/>
      <c r="P1063" s="937"/>
      <c r="Q1063" s="941"/>
      <c r="R1063" s="948" t="str">
        <f>IFERROR(IF(OR('別紙様式3-2（４・５月）'!R1065="",'別紙様式3-2（４・５月）'!Z1065="ベア加算"),"",P1063*VLOOKUP(N1063,'【参考】数式用'!$AD$2:$AH$27,MATCH(O1063,'【参考】数式用'!$K$4:$N$4,0)+1,0)),"")</f>
        <v/>
      </c>
      <c r="S1063" s="951"/>
      <c r="T1063" s="955"/>
      <c r="U1063" s="960"/>
      <c r="V1063" s="965" t="str">
        <f>IFERROR(IF(AND('別紙様式3-2（４・５月）'!O1065="",O1063&lt;&gt;""),P1063,P1063*VLOOKUP(AF1063,'【参考】数式用4'!$DC$3:$DZ$106,MATCH(N1063,'【参考】数式用4'!$DC$2:$DZ$2,0))),"")</f>
        <v/>
      </c>
      <c r="W1063" s="972"/>
      <c r="X1063" s="937"/>
      <c r="Y1063" s="948" t="str">
        <f>IFERROR(IF(OR('別紙様式3-2（４・５月）'!R1065="",'別紙様式3-2（４・５月）'!Z1065="ベア加算"),"",X1063*VLOOKUP(N1063,'【参考】数式用'!$AD$2:$AH$27,MATCH(W1063,'【参考】数式用'!$K$4:$N$4,0)+1,0)),"")</f>
        <v/>
      </c>
      <c r="Z1063" s="948"/>
      <c r="AA1063" s="951"/>
      <c r="AB1063" s="955"/>
      <c r="AC1063" s="996" t="str">
        <f>IFERROR(IF(AND('別紙様式3-2（４・５月）'!O1065="",W1063&lt;&gt;"",W1063&lt;&gt;"―"),X1063,X1063*VLOOKUP(AG1063,'【参考】数式用4'!$DC$3:$DZ$106,MATCH(N1063,'【参考】数式用4'!$DC$2:$DZ$2,0))),"")</f>
        <v/>
      </c>
      <c r="AD1063" s="998" t="str">
        <f t="shared" si="32"/>
        <v/>
      </c>
      <c r="AE1063" s="884" t="str">
        <f t="shared" si="33"/>
        <v/>
      </c>
      <c r="AF1063" s="999" t="str">
        <f>IF(O1063="","",'別紙様式3-2（４・５月）'!O1065&amp;'別紙様式3-2（４・５月）'!P1065&amp;'別紙様式3-2（４・５月）'!Q1065&amp;"から"&amp;O1063)</f>
        <v/>
      </c>
      <c r="AG1063" s="999" t="str">
        <f>IF(OR(W1063="",W1063="―"),"",'別紙様式3-2（４・５月）'!O1065&amp;'別紙様式3-2（４・５月）'!P1065&amp;'別紙様式3-2（４・５月）'!Q1065&amp;"から"&amp;W1063)</f>
        <v/>
      </c>
    </row>
    <row r="1064" spans="1:33" ht="24.9" customHeight="1">
      <c r="A1064" s="894">
        <v>1051</v>
      </c>
      <c r="B1064" s="742" t="str">
        <f>IF(基本情報入力シート!C1103="","",基本情報入力シート!C1103)</f>
        <v/>
      </c>
      <c r="C1064" s="750"/>
      <c r="D1064" s="750"/>
      <c r="E1064" s="750"/>
      <c r="F1064" s="750"/>
      <c r="G1064" s="750"/>
      <c r="H1064" s="750"/>
      <c r="I1064" s="761"/>
      <c r="J1064" s="768" t="str">
        <f>IF(基本情報入力シート!M1103="","",基本情報入力シート!M1103)</f>
        <v/>
      </c>
      <c r="K1064" s="768" t="str">
        <f>IF(基本情報入力シート!R1103="","",基本情報入力シート!R1103)</f>
        <v/>
      </c>
      <c r="L1064" s="768" t="str">
        <f>IF(基本情報入力シート!W1103="","",基本情報入力シート!W1103)</f>
        <v/>
      </c>
      <c r="M1064" s="785" t="str">
        <f>IF(基本情報入力シート!X1103="","",基本情報入力シート!X1103)</f>
        <v/>
      </c>
      <c r="N1064" s="797" t="str">
        <f>IF(基本情報入力シート!Y1103="","",基本情報入力シート!Y1103)</f>
        <v/>
      </c>
      <c r="O1064" s="931"/>
      <c r="P1064" s="937"/>
      <c r="Q1064" s="941"/>
      <c r="R1064" s="948" t="str">
        <f>IFERROR(IF(OR('別紙様式3-2（４・５月）'!R1066="",'別紙様式3-2（４・５月）'!Z1066="ベア加算"),"",P1064*VLOOKUP(N1064,'【参考】数式用'!$AD$2:$AH$27,MATCH(O1064,'【参考】数式用'!$K$4:$N$4,0)+1,0)),"")</f>
        <v/>
      </c>
      <c r="S1064" s="951"/>
      <c r="T1064" s="955"/>
      <c r="U1064" s="960"/>
      <c r="V1064" s="965" t="str">
        <f>IFERROR(IF(AND('別紙様式3-2（４・５月）'!O1066="",O1064&lt;&gt;""),P1064,P1064*VLOOKUP(AF1064,'【参考】数式用4'!$DC$3:$DZ$106,MATCH(N1064,'【参考】数式用4'!$DC$2:$DZ$2,0))),"")</f>
        <v/>
      </c>
      <c r="W1064" s="972"/>
      <c r="X1064" s="937"/>
      <c r="Y1064" s="948" t="str">
        <f>IFERROR(IF(OR('別紙様式3-2（４・５月）'!R1066="",'別紙様式3-2（４・５月）'!Z1066="ベア加算"),"",X1064*VLOOKUP(N1064,'【参考】数式用'!$AD$2:$AH$27,MATCH(W1064,'【参考】数式用'!$K$4:$N$4,0)+1,0)),"")</f>
        <v/>
      </c>
      <c r="Z1064" s="948"/>
      <c r="AA1064" s="951"/>
      <c r="AB1064" s="955"/>
      <c r="AC1064" s="996" t="str">
        <f>IFERROR(IF(AND('別紙様式3-2（４・５月）'!O1066="",W1064&lt;&gt;"",W1064&lt;&gt;"―"),X1064,X1064*VLOOKUP(AG1064,'【参考】数式用4'!$DC$3:$DZ$106,MATCH(N1064,'【参考】数式用4'!$DC$2:$DZ$2,0))),"")</f>
        <v/>
      </c>
      <c r="AD1064" s="998" t="str">
        <f t="shared" si="32"/>
        <v/>
      </c>
      <c r="AE1064" s="884" t="str">
        <f t="shared" si="33"/>
        <v/>
      </c>
      <c r="AF1064" s="999" t="str">
        <f>IF(O1064="","",'別紙様式3-2（４・５月）'!O1066&amp;'別紙様式3-2（４・５月）'!P1066&amp;'別紙様式3-2（４・５月）'!Q1066&amp;"から"&amp;O1064)</f>
        <v/>
      </c>
      <c r="AG1064" s="999" t="str">
        <f>IF(OR(W1064="",W1064="―"),"",'別紙様式3-2（４・５月）'!O1066&amp;'別紙様式3-2（４・５月）'!P1066&amp;'別紙様式3-2（４・５月）'!Q1066&amp;"から"&amp;W1064)</f>
        <v/>
      </c>
    </row>
    <row r="1065" spans="1:33" ht="24.9" customHeight="1">
      <c r="A1065" s="894">
        <v>1052</v>
      </c>
      <c r="B1065" s="742" t="str">
        <f>IF(基本情報入力シート!C1104="","",基本情報入力シート!C1104)</f>
        <v/>
      </c>
      <c r="C1065" s="750"/>
      <c r="D1065" s="750"/>
      <c r="E1065" s="750"/>
      <c r="F1065" s="750"/>
      <c r="G1065" s="750"/>
      <c r="H1065" s="750"/>
      <c r="I1065" s="761"/>
      <c r="J1065" s="768" t="str">
        <f>IF(基本情報入力シート!M1104="","",基本情報入力シート!M1104)</f>
        <v/>
      </c>
      <c r="K1065" s="768" t="str">
        <f>IF(基本情報入力シート!R1104="","",基本情報入力シート!R1104)</f>
        <v/>
      </c>
      <c r="L1065" s="768" t="str">
        <f>IF(基本情報入力シート!W1104="","",基本情報入力シート!W1104)</f>
        <v/>
      </c>
      <c r="M1065" s="785" t="str">
        <f>IF(基本情報入力シート!X1104="","",基本情報入力シート!X1104)</f>
        <v/>
      </c>
      <c r="N1065" s="797" t="str">
        <f>IF(基本情報入力シート!Y1104="","",基本情報入力シート!Y1104)</f>
        <v/>
      </c>
      <c r="O1065" s="931"/>
      <c r="P1065" s="937"/>
      <c r="Q1065" s="941"/>
      <c r="R1065" s="948" t="str">
        <f>IFERROR(IF(OR('別紙様式3-2（４・５月）'!R1067="",'別紙様式3-2（４・５月）'!Z1067="ベア加算"),"",P1065*VLOOKUP(N1065,'【参考】数式用'!$AD$2:$AH$27,MATCH(O1065,'【参考】数式用'!$K$4:$N$4,0)+1,0)),"")</f>
        <v/>
      </c>
      <c r="S1065" s="951"/>
      <c r="T1065" s="955"/>
      <c r="U1065" s="960"/>
      <c r="V1065" s="965" t="str">
        <f>IFERROR(IF(AND('別紙様式3-2（４・５月）'!O1067="",O1065&lt;&gt;""),P1065,P1065*VLOOKUP(AF1065,'【参考】数式用4'!$DC$3:$DZ$106,MATCH(N1065,'【参考】数式用4'!$DC$2:$DZ$2,0))),"")</f>
        <v/>
      </c>
      <c r="W1065" s="972"/>
      <c r="X1065" s="937"/>
      <c r="Y1065" s="948" t="str">
        <f>IFERROR(IF(OR('別紙様式3-2（４・５月）'!R1067="",'別紙様式3-2（４・５月）'!Z1067="ベア加算"),"",X1065*VLOOKUP(N1065,'【参考】数式用'!$AD$2:$AH$27,MATCH(W1065,'【参考】数式用'!$K$4:$N$4,0)+1,0)),"")</f>
        <v/>
      </c>
      <c r="Z1065" s="948"/>
      <c r="AA1065" s="951"/>
      <c r="AB1065" s="955"/>
      <c r="AC1065" s="996" t="str">
        <f>IFERROR(IF(AND('別紙様式3-2（４・５月）'!O1067="",W1065&lt;&gt;"",W1065&lt;&gt;"―"),X1065,X1065*VLOOKUP(AG1065,'【参考】数式用4'!$DC$3:$DZ$106,MATCH(N1065,'【参考】数式用4'!$DC$2:$DZ$2,0))),"")</f>
        <v/>
      </c>
      <c r="AD1065" s="998" t="str">
        <f t="shared" si="32"/>
        <v/>
      </c>
      <c r="AE1065" s="884" t="str">
        <f t="shared" si="33"/>
        <v/>
      </c>
      <c r="AF1065" s="999" t="str">
        <f>IF(O1065="","",'別紙様式3-2（４・５月）'!O1067&amp;'別紙様式3-2（４・５月）'!P1067&amp;'別紙様式3-2（４・５月）'!Q1067&amp;"から"&amp;O1065)</f>
        <v/>
      </c>
      <c r="AG1065" s="999" t="str">
        <f>IF(OR(W1065="",W1065="―"),"",'別紙様式3-2（４・５月）'!O1067&amp;'別紙様式3-2（４・５月）'!P1067&amp;'別紙様式3-2（４・５月）'!Q1067&amp;"から"&amp;W1065)</f>
        <v/>
      </c>
    </row>
    <row r="1066" spans="1:33" ht="24.9" customHeight="1">
      <c r="A1066" s="894">
        <v>1053</v>
      </c>
      <c r="B1066" s="742" t="str">
        <f>IF(基本情報入力シート!C1105="","",基本情報入力シート!C1105)</f>
        <v/>
      </c>
      <c r="C1066" s="750"/>
      <c r="D1066" s="750"/>
      <c r="E1066" s="750"/>
      <c r="F1066" s="750"/>
      <c r="G1066" s="750"/>
      <c r="H1066" s="750"/>
      <c r="I1066" s="761"/>
      <c r="J1066" s="768" t="str">
        <f>IF(基本情報入力シート!M1105="","",基本情報入力シート!M1105)</f>
        <v/>
      </c>
      <c r="K1066" s="768" t="str">
        <f>IF(基本情報入力シート!R1105="","",基本情報入力シート!R1105)</f>
        <v/>
      </c>
      <c r="L1066" s="768" t="str">
        <f>IF(基本情報入力シート!W1105="","",基本情報入力シート!W1105)</f>
        <v/>
      </c>
      <c r="M1066" s="785" t="str">
        <f>IF(基本情報入力シート!X1105="","",基本情報入力シート!X1105)</f>
        <v/>
      </c>
      <c r="N1066" s="797" t="str">
        <f>IF(基本情報入力シート!Y1105="","",基本情報入力シート!Y1105)</f>
        <v/>
      </c>
      <c r="O1066" s="931"/>
      <c r="P1066" s="937"/>
      <c r="Q1066" s="941"/>
      <c r="R1066" s="948" t="str">
        <f>IFERROR(IF(OR('別紙様式3-2（４・５月）'!R1068="",'別紙様式3-2（４・５月）'!Z1068="ベア加算"),"",P1066*VLOOKUP(N1066,'【参考】数式用'!$AD$2:$AH$27,MATCH(O1066,'【参考】数式用'!$K$4:$N$4,0)+1,0)),"")</f>
        <v/>
      </c>
      <c r="S1066" s="951"/>
      <c r="T1066" s="955"/>
      <c r="U1066" s="960"/>
      <c r="V1066" s="965" t="str">
        <f>IFERROR(IF(AND('別紙様式3-2（４・５月）'!O1068="",O1066&lt;&gt;""),P1066,P1066*VLOOKUP(AF1066,'【参考】数式用4'!$DC$3:$DZ$106,MATCH(N1066,'【参考】数式用4'!$DC$2:$DZ$2,0))),"")</f>
        <v/>
      </c>
      <c r="W1066" s="972"/>
      <c r="X1066" s="937"/>
      <c r="Y1066" s="948" t="str">
        <f>IFERROR(IF(OR('別紙様式3-2（４・５月）'!R1068="",'別紙様式3-2（４・５月）'!Z1068="ベア加算"),"",X1066*VLOOKUP(N1066,'【参考】数式用'!$AD$2:$AH$27,MATCH(W1066,'【参考】数式用'!$K$4:$N$4,0)+1,0)),"")</f>
        <v/>
      </c>
      <c r="Z1066" s="948"/>
      <c r="AA1066" s="951"/>
      <c r="AB1066" s="955"/>
      <c r="AC1066" s="996" t="str">
        <f>IFERROR(IF(AND('別紙様式3-2（４・５月）'!O1068="",W1066&lt;&gt;"",W1066&lt;&gt;"―"),X1066,X1066*VLOOKUP(AG1066,'【参考】数式用4'!$DC$3:$DZ$106,MATCH(N1066,'【参考】数式用4'!$DC$2:$DZ$2,0))),"")</f>
        <v/>
      </c>
      <c r="AD1066" s="998" t="str">
        <f t="shared" si="32"/>
        <v/>
      </c>
      <c r="AE1066" s="884" t="str">
        <f t="shared" si="33"/>
        <v/>
      </c>
      <c r="AF1066" s="999" t="str">
        <f>IF(O1066="","",'別紙様式3-2（４・５月）'!O1068&amp;'別紙様式3-2（４・５月）'!P1068&amp;'別紙様式3-2（４・５月）'!Q1068&amp;"から"&amp;O1066)</f>
        <v/>
      </c>
      <c r="AG1066" s="999" t="str">
        <f>IF(OR(W1066="",W1066="―"),"",'別紙様式3-2（４・５月）'!O1068&amp;'別紙様式3-2（４・５月）'!P1068&amp;'別紙様式3-2（４・５月）'!Q1068&amp;"から"&amp;W1066)</f>
        <v/>
      </c>
    </row>
    <row r="1067" spans="1:33" ht="24.9" customHeight="1">
      <c r="A1067" s="894">
        <v>1054</v>
      </c>
      <c r="B1067" s="742" t="str">
        <f>IF(基本情報入力シート!C1106="","",基本情報入力シート!C1106)</f>
        <v/>
      </c>
      <c r="C1067" s="750"/>
      <c r="D1067" s="750"/>
      <c r="E1067" s="750"/>
      <c r="F1067" s="750"/>
      <c r="G1067" s="750"/>
      <c r="H1067" s="750"/>
      <c r="I1067" s="761"/>
      <c r="J1067" s="768" t="str">
        <f>IF(基本情報入力シート!M1106="","",基本情報入力シート!M1106)</f>
        <v/>
      </c>
      <c r="K1067" s="768" t="str">
        <f>IF(基本情報入力シート!R1106="","",基本情報入力シート!R1106)</f>
        <v/>
      </c>
      <c r="L1067" s="768" t="str">
        <f>IF(基本情報入力シート!W1106="","",基本情報入力シート!W1106)</f>
        <v/>
      </c>
      <c r="M1067" s="785" t="str">
        <f>IF(基本情報入力シート!X1106="","",基本情報入力シート!X1106)</f>
        <v/>
      </c>
      <c r="N1067" s="797" t="str">
        <f>IF(基本情報入力シート!Y1106="","",基本情報入力シート!Y1106)</f>
        <v/>
      </c>
      <c r="O1067" s="931"/>
      <c r="P1067" s="937"/>
      <c r="Q1067" s="941"/>
      <c r="R1067" s="948" t="str">
        <f>IFERROR(IF(OR('別紙様式3-2（４・５月）'!R1069="",'別紙様式3-2（４・５月）'!Z1069="ベア加算"),"",P1067*VLOOKUP(N1067,'【参考】数式用'!$AD$2:$AH$27,MATCH(O1067,'【参考】数式用'!$K$4:$N$4,0)+1,0)),"")</f>
        <v/>
      </c>
      <c r="S1067" s="951"/>
      <c r="T1067" s="955"/>
      <c r="U1067" s="960"/>
      <c r="V1067" s="965" t="str">
        <f>IFERROR(IF(AND('別紙様式3-2（４・５月）'!O1069="",O1067&lt;&gt;""),P1067,P1067*VLOOKUP(AF1067,'【参考】数式用4'!$DC$3:$DZ$106,MATCH(N1067,'【参考】数式用4'!$DC$2:$DZ$2,0))),"")</f>
        <v/>
      </c>
      <c r="W1067" s="972"/>
      <c r="X1067" s="937"/>
      <c r="Y1067" s="948" t="str">
        <f>IFERROR(IF(OR('別紙様式3-2（４・５月）'!R1069="",'別紙様式3-2（４・５月）'!Z1069="ベア加算"),"",X1067*VLOOKUP(N1067,'【参考】数式用'!$AD$2:$AH$27,MATCH(W1067,'【参考】数式用'!$K$4:$N$4,0)+1,0)),"")</f>
        <v/>
      </c>
      <c r="Z1067" s="948"/>
      <c r="AA1067" s="951"/>
      <c r="AB1067" s="955"/>
      <c r="AC1067" s="996" t="str">
        <f>IFERROR(IF(AND('別紙様式3-2（４・５月）'!O1069="",W1067&lt;&gt;"",W1067&lt;&gt;"―"),X1067,X1067*VLOOKUP(AG1067,'【参考】数式用4'!$DC$3:$DZ$106,MATCH(N1067,'【参考】数式用4'!$DC$2:$DZ$2,0))),"")</f>
        <v/>
      </c>
      <c r="AD1067" s="998" t="str">
        <f t="shared" si="32"/>
        <v/>
      </c>
      <c r="AE1067" s="884" t="str">
        <f t="shared" si="33"/>
        <v/>
      </c>
      <c r="AF1067" s="999" t="str">
        <f>IF(O1067="","",'別紙様式3-2（４・５月）'!O1069&amp;'別紙様式3-2（４・５月）'!P1069&amp;'別紙様式3-2（４・５月）'!Q1069&amp;"から"&amp;O1067)</f>
        <v/>
      </c>
      <c r="AG1067" s="999" t="str">
        <f>IF(OR(W1067="",W1067="―"),"",'別紙様式3-2（４・５月）'!O1069&amp;'別紙様式3-2（４・５月）'!P1069&amp;'別紙様式3-2（４・５月）'!Q1069&amp;"から"&amp;W1067)</f>
        <v/>
      </c>
    </row>
    <row r="1068" spans="1:33" ht="24.9" customHeight="1">
      <c r="A1068" s="894">
        <v>1055</v>
      </c>
      <c r="B1068" s="742" t="str">
        <f>IF(基本情報入力シート!C1107="","",基本情報入力シート!C1107)</f>
        <v/>
      </c>
      <c r="C1068" s="750"/>
      <c r="D1068" s="750"/>
      <c r="E1068" s="750"/>
      <c r="F1068" s="750"/>
      <c r="G1068" s="750"/>
      <c r="H1068" s="750"/>
      <c r="I1068" s="761"/>
      <c r="J1068" s="768" t="str">
        <f>IF(基本情報入力シート!M1107="","",基本情報入力シート!M1107)</f>
        <v/>
      </c>
      <c r="K1068" s="768" t="str">
        <f>IF(基本情報入力シート!R1107="","",基本情報入力シート!R1107)</f>
        <v/>
      </c>
      <c r="L1068" s="768" t="str">
        <f>IF(基本情報入力シート!W1107="","",基本情報入力シート!W1107)</f>
        <v/>
      </c>
      <c r="M1068" s="785" t="str">
        <f>IF(基本情報入力シート!X1107="","",基本情報入力シート!X1107)</f>
        <v/>
      </c>
      <c r="N1068" s="797" t="str">
        <f>IF(基本情報入力シート!Y1107="","",基本情報入力シート!Y1107)</f>
        <v/>
      </c>
      <c r="O1068" s="931"/>
      <c r="P1068" s="937"/>
      <c r="Q1068" s="941"/>
      <c r="R1068" s="948" t="str">
        <f>IFERROR(IF(OR('別紙様式3-2（４・５月）'!R1070="",'別紙様式3-2（４・５月）'!Z1070="ベア加算"),"",P1068*VLOOKUP(N1068,'【参考】数式用'!$AD$2:$AH$27,MATCH(O1068,'【参考】数式用'!$K$4:$N$4,0)+1,0)),"")</f>
        <v/>
      </c>
      <c r="S1068" s="951"/>
      <c r="T1068" s="955"/>
      <c r="U1068" s="960"/>
      <c r="V1068" s="965" t="str">
        <f>IFERROR(IF(AND('別紙様式3-2（４・５月）'!O1070="",O1068&lt;&gt;""),P1068,P1068*VLOOKUP(AF1068,'【参考】数式用4'!$DC$3:$DZ$106,MATCH(N1068,'【参考】数式用4'!$DC$2:$DZ$2,0))),"")</f>
        <v/>
      </c>
      <c r="W1068" s="972"/>
      <c r="X1068" s="937"/>
      <c r="Y1068" s="948" t="str">
        <f>IFERROR(IF(OR('別紙様式3-2（４・５月）'!R1070="",'別紙様式3-2（４・５月）'!Z1070="ベア加算"),"",X1068*VLOOKUP(N1068,'【参考】数式用'!$AD$2:$AH$27,MATCH(W1068,'【参考】数式用'!$K$4:$N$4,0)+1,0)),"")</f>
        <v/>
      </c>
      <c r="Z1068" s="948"/>
      <c r="AA1068" s="951"/>
      <c r="AB1068" s="955"/>
      <c r="AC1068" s="996" t="str">
        <f>IFERROR(IF(AND('別紙様式3-2（４・５月）'!O1070="",W1068&lt;&gt;"",W1068&lt;&gt;"―"),X1068,X1068*VLOOKUP(AG1068,'【参考】数式用4'!$DC$3:$DZ$106,MATCH(N1068,'【参考】数式用4'!$DC$2:$DZ$2,0))),"")</f>
        <v/>
      </c>
      <c r="AD1068" s="998" t="str">
        <f t="shared" si="32"/>
        <v/>
      </c>
      <c r="AE1068" s="884" t="str">
        <f t="shared" si="33"/>
        <v/>
      </c>
      <c r="AF1068" s="999" t="str">
        <f>IF(O1068="","",'別紙様式3-2（４・５月）'!O1070&amp;'別紙様式3-2（４・５月）'!P1070&amp;'別紙様式3-2（４・５月）'!Q1070&amp;"から"&amp;O1068)</f>
        <v/>
      </c>
      <c r="AG1068" s="999" t="str">
        <f>IF(OR(W1068="",W1068="―"),"",'別紙様式3-2（４・５月）'!O1070&amp;'別紙様式3-2（４・５月）'!P1070&amp;'別紙様式3-2（４・５月）'!Q1070&amp;"から"&amp;W1068)</f>
        <v/>
      </c>
    </row>
    <row r="1069" spans="1:33" ht="24.9" customHeight="1">
      <c r="A1069" s="894">
        <v>1056</v>
      </c>
      <c r="B1069" s="742" t="str">
        <f>IF(基本情報入力シート!C1108="","",基本情報入力シート!C1108)</f>
        <v/>
      </c>
      <c r="C1069" s="750"/>
      <c r="D1069" s="750"/>
      <c r="E1069" s="750"/>
      <c r="F1069" s="750"/>
      <c r="G1069" s="750"/>
      <c r="H1069" s="750"/>
      <c r="I1069" s="761"/>
      <c r="J1069" s="768" t="str">
        <f>IF(基本情報入力シート!M1108="","",基本情報入力シート!M1108)</f>
        <v/>
      </c>
      <c r="K1069" s="768" t="str">
        <f>IF(基本情報入力シート!R1108="","",基本情報入力シート!R1108)</f>
        <v/>
      </c>
      <c r="L1069" s="768" t="str">
        <f>IF(基本情報入力シート!W1108="","",基本情報入力シート!W1108)</f>
        <v/>
      </c>
      <c r="M1069" s="785" t="str">
        <f>IF(基本情報入力シート!X1108="","",基本情報入力シート!X1108)</f>
        <v/>
      </c>
      <c r="N1069" s="797" t="str">
        <f>IF(基本情報入力シート!Y1108="","",基本情報入力シート!Y1108)</f>
        <v/>
      </c>
      <c r="O1069" s="931"/>
      <c r="P1069" s="937"/>
      <c r="Q1069" s="941"/>
      <c r="R1069" s="948" t="str">
        <f>IFERROR(IF(OR('別紙様式3-2（４・５月）'!R1071="",'別紙様式3-2（４・５月）'!Z1071="ベア加算"),"",P1069*VLOOKUP(N1069,'【参考】数式用'!$AD$2:$AH$27,MATCH(O1069,'【参考】数式用'!$K$4:$N$4,0)+1,0)),"")</f>
        <v/>
      </c>
      <c r="S1069" s="951"/>
      <c r="T1069" s="955"/>
      <c r="U1069" s="960"/>
      <c r="V1069" s="965" t="str">
        <f>IFERROR(IF(AND('別紙様式3-2（４・５月）'!O1071="",O1069&lt;&gt;""),P1069,P1069*VLOOKUP(AF1069,'【参考】数式用4'!$DC$3:$DZ$106,MATCH(N1069,'【参考】数式用4'!$DC$2:$DZ$2,0))),"")</f>
        <v/>
      </c>
      <c r="W1069" s="972"/>
      <c r="X1069" s="937"/>
      <c r="Y1069" s="948" t="str">
        <f>IFERROR(IF(OR('別紙様式3-2（４・５月）'!R1071="",'別紙様式3-2（４・５月）'!Z1071="ベア加算"),"",X1069*VLOOKUP(N1069,'【参考】数式用'!$AD$2:$AH$27,MATCH(W1069,'【参考】数式用'!$K$4:$N$4,0)+1,0)),"")</f>
        <v/>
      </c>
      <c r="Z1069" s="948"/>
      <c r="AA1069" s="951"/>
      <c r="AB1069" s="955"/>
      <c r="AC1069" s="996" t="str">
        <f>IFERROR(IF(AND('別紙様式3-2（４・５月）'!O1071="",W1069&lt;&gt;"",W1069&lt;&gt;"―"),X1069,X1069*VLOOKUP(AG1069,'【参考】数式用4'!$DC$3:$DZ$106,MATCH(N1069,'【参考】数式用4'!$DC$2:$DZ$2,0))),"")</f>
        <v/>
      </c>
      <c r="AD1069" s="998" t="str">
        <f t="shared" si="32"/>
        <v/>
      </c>
      <c r="AE1069" s="884" t="str">
        <f t="shared" si="33"/>
        <v/>
      </c>
      <c r="AF1069" s="999" t="str">
        <f>IF(O1069="","",'別紙様式3-2（４・５月）'!O1071&amp;'別紙様式3-2（４・５月）'!P1071&amp;'別紙様式3-2（４・５月）'!Q1071&amp;"から"&amp;O1069)</f>
        <v/>
      </c>
      <c r="AG1069" s="999" t="str">
        <f>IF(OR(W1069="",W1069="―"),"",'別紙様式3-2（４・５月）'!O1071&amp;'別紙様式3-2（４・５月）'!P1071&amp;'別紙様式3-2（４・５月）'!Q1071&amp;"から"&amp;W1069)</f>
        <v/>
      </c>
    </row>
    <row r="1070" spans="1:33" ht="24.9" customHeight="1">
      <c r="A1070" s="894">
        <v>1057</v>
      </c>
      <c r="B1070" s="742" t="str">
        <f>IF(基本情報入力シート!C1109="","",基本情報入力シート!C1109)</f>
        <v/>
      </c>
      <c r="C1070" s="750"/>
      <c r="D1070" s="750"/>
      <c r="E1070" s="750"/>
      <c r="F1070" s="750"/>
      <c r="G1070" s="750"/>
      <c r="H1070" s="750"/>
      <c r="I1070" s="761"/>
      <c r="J1070" s="768" t="str">
        <f>IF(基本情報入力シート!M1109="","",基本情報入力シート!M1109)</f>
        <v/>
      </c>
      <c r="K1070" s="768" t="str">
        <f>IF(基本情報入力シート!R1109="","",基本情報入力シート!R1109)</f>
        <v/>
      </c>
      <c r="L1070" s="768" t="str">
        <f>IF(基本情報入力シート!W1109="","",基本情報入力シート!W1109)</f>
        <v/>
      </c>
      <c r="M1070" s="785" t="str">
        <f>IF(基本情報入力シート!X1109="","",基本情報入力シート!X1109)</f>
        <v/>
      </c>
      <c r="N1070" s="797" t="str">
        <f>IF(基本情報入力シート!Y1109="","",基本情報入力シート!Y1109)</f>
        <v/>
      </c>
      <c r="O1070" s="931"/>
      <c r="P1070" s="937"/>
      <c r="Q1070" s="941"/>
      <c r="R1070" s="948" t="str">
        <f>IFERROR(IF(OR('別紙様式3-2（４・５月）'!R1072="",'別紙様式3-2（４・５月）'!Z1072="ベア加算"),"",P1070*VLOOKUP(N1070,'【参考】数式用'!$AD$2:$AH$27,MATCH(O1070,'【参考】数式用'!$K$4:$N$4,0)+1,0)),"")</f>
        <v/>
      </c>
      <c r="S1070" s="951"/>
      <c r="T1070" s="955"/>
      <c r="U1070" s="960"/>
      <c r="V1070" s="965" t="str">
        <f>IFERROR(IF(AND('別紙様式3-2（４・５月）'!O1072="",O1070&lt;&gt;""),P1070,P1070*VLOOKUP(AF1070,'【参考】数式用4'!$DC$3:$DZ$106,MATCH(N1070,'【参考】数式用4'!$DC$2:$DZ$2,0))),"")</f>
        <v/>
      </c>
      <c r="W1070" s="972"/>
      <c r="X1070" s="937"/>
      <c r="Y1070" s="948" t="str">
        <f>IFERROR(IF(OR('別紙様式3-2（４・５月）'!R1072="",'別紙様式3-2（４・５月）'!Z1072="ベア加算"),"",X1070*VLOOKUP(N1070,'【参考】数式用'!$AD$2:$AH$27,MATCH(W1070,'【参考】数式用'!$K$4:$N$4,0)+1,0)),"")</f>
        <v/>
      </c>
      <c r="Z1070" s="948"/>
      <c r="AA1070" s="951"/>
      <c r="AB1070" s="955"/>
      <c r="AC1070" s="996" t="str">
        <f>IFERROR(IF(AND('別紙様式3-2（４・５月）'!O1072="",W1070&lt;&gt;"",W1070&lt;&gt;"―"),X1070,X1070*VLOOKUP(AG1070,'【参考】数式用4'!$DC$3:$DZ$106,MATCH(N1070,'【参考】数式用4'!$DC$2:$DZ$2,0))),"")</f>
        <v/>
      </c>
      <c r="AD1070" s="998" t="str">
        <f t="shared" si="32"/>
        <v/>
      </c>
      <c r="AE1070" s="884" t="str">
        <f t="shared" si="33"/>
        <v/>
      </c>
      <c r="AF1070" s="999" t="str">
        <f>IF(O1070="","",'別紙様式3-2（４・５月）'!O1072&amp;'別紙様式3-2（４・５月）'!P1072&amp;'別紙様式3-2（４・５月）'!Q1072&amp;"から"&amp;O1070)</f>
        <v/>
      </c>
      <c r="AG1070" s="999" t="str">
        <f>IF(OR(W1070="",W1070="―"),"",'別紙様式3-2（４・５月）'!O1072&amp;'別紙様式3-2（４・５月）'!P1072&amp;'別紙様式3-2（４・５月）'!Q1072&amp;"から"&amp;W1070)</f>
        <v/>
      </c>
    </row>
    <row r="1071" spans="1:33" ht="24.9" customHeight="1">
      <c r="A1071" s="894">
        <v>1058</v>
      </c>
      <c r="B1071" s="742" t="str">
        <f>IF(基本情報入力シート!C1110="","",基本情報入力シート!C1110)</f>
        <v/>
      </c>
      <c r="C1071" s="750"/>
      <c r="D1071" s="750"/>
      <c r="E1071" s="750"/>
      <c r="F1071" s="750"/>
      <c r="G1071" s="750"/>
      <c r="H1071" s="750"/>
      <c r="I1071" s="761"/>
      <c r="J1071" s="768" t="str">
        <f>IF(基本情報入力シート!M1110="","",基本情報入力シート!M1110)</f>
        <v/>
      </c>
      <c r="K1071" s="768" t="str">
        <f>IF(基本情報入力シート!R1110="","",基本情報入力シート!R1110)</f>
        <v/>
      </c>
      <c r="L1071" s="768" t="str">
        <f>IF(基本情報入力シート!W1110="","",基本情報入力シート!W1110)</f>
        <v/>
      </c>
      <c r="M1071" s="785" t="str">
        <f>IF(基本情報入力シート!X1110="","",基本情報入力シート!X1110)</f>
        <v/>
      </c>
      <c r="N1071" s="797" t="str">
        <f>IF(基本情報入力シート!Y1110="","",基本情報入力シート!Y1110)</f>
        <v/>
      </c>
      <c r="O1071" s="931"/>
      <c r="P1071" s="937"/>
      <c r="Q1071" s="941"/>
      <c r="R1071" s="948" t="str">
        <f>IFERROR(IF(OR('別紙様式3-2（４・５月）'!R1073="",'別紙様式3-2（４・５月）'!Z1073="ベア加算"),"",P1071*VLOOKUP(N1071,'【参考】数式用'!$AD$2:$AH$27,MATCH(O1071,'【参考】数式用'!$K$4:$N$4,0)+1,0)),"")</f>
        <v/>
      </c>
      <c r="S1071" s="951"/>
      <c r="T1071" s="955"/>
      <c r="U1071" s="960"/>
      <c r="V1071" s="965" t="str">
        <f>IFERROR(IF(AND('別紙様式3-2（４・５月）'!O1073="",O1071&lt;&gt;""),P1071,P1071*VLOOKUP(AF1071,'【参考】数式用4'!$DC$3:$DZ$106,MATCH(N1071,'【参考】数式用4'!$DC$2:$DZ$2,0))),"")</f>
        <v/>
      </c>
      <c r="W1071" s="972"/>
      <c r="X1071" s="937"/>
      <c r="Y1071" s="948" t="str">
        <f>IFERROR(IF(OR('別紙様式3-2（４・５月）'!R1073="",'別紙様式3-2（４・５月）'!Z1073="ベア加算"),"",X1071*VLOOKUP(N1071,'【参考】数式用'!$AD$2:$AH$27,MATCH(W1071,'【参考】数式用'!$K$4:$N$4,0)+1,0)),"")</f>
        <v/>
      </c>
      <c r="Z1071" s="948"/>
      <c r="AA1071" s="951"/>
      <c r="AB1071" s="955"/>
      <c r="AC1071" s="996" t="str">
        <f>IFERROR(IF(AND('別紙様式3-2（４・５月）'!O1073="",W1071&lt;&gt;"",W1071&lt;&gt;"―"),X1071,X1071*VLOOKUP(AG1071,'【参考】数式用4'!$DC$3:$DZ$106,MATCH(N1071,'【参考】数式用4'!$DC$2:$DZ$2,0))),"")</f>
        <v/>
      </c>
      <c r="AD1071" s="998" t="str">
        <f t="shared" si="32"/>
        <v/>
      </c>
      <c r="AE1071" s="884" t="str">
        <f t="shared" si="33"/>
        <v/>
      </c>
      <c r="AF1071" s="999" t="str">
        <f>IF(O1071="","",'別紙様式3-2（４・５月）'!O1073&amp;'別紙様式3-2（４・５月）'!P1073&amp;'別紙様式3-2（４・５月）'!Q1073&amp;"から"&amp;O1071)</f>
        <v/>
      </c>
      <c r="AG1071" s="999" t="str">
        <f>IF(OR(W1071="",W1071="―"),"",'別紙様式3-2（４・５月）'!O1073&amp;'別紙様式3-2（４・５月）'!P1073&amp;'別紙様式3-2（４・５月）'!Q1073&amp;"から"&amp;W1071)</f>
        <v/>
      </c>
    </row>
    <row r="1072" spans="1:33" ht="24.9" customHeight="1">
      <c r="A1072" s="894">
        <v>1059</v>
      </c>
      <c r="B1072" s="742" t="str">
        <f>IF(基本情報入力シート!C1111="","",基本情報入力シート!C1111)</f>
        <v/>
      </c>
      <c r="C1072" s="750"/>
      <c r="D1072" s="750"/>
      <c r="E1072" s="750"/>
      <c r="F1072" s="750"/>
      <c r="G1072" s="750"/>
      <c r="H1072" s="750"/>
      <c r="I1072" s="761"/>
      <c r="J1072" s="768" t="str">
        <f>IF(基本情報入力シート!M1111="","",基本情報入力シート!M1111)</f>
        <v/>
      </c>
      <c r="K1072" s="768" t="str">
        <f>IF(基本情報入力シート!R1111="","",基本情報入力シート!R1111)</f>
        <v/>
      </c>
      <c r="L1072" s="768" t="str">
        <f>IF(基本情報入力シート!W1111="","",基本情報入力シート!W1111)</f>
        <v/>
      </c>
      <c r="M1072" s="785" t="str">
        <f>IF(基本情報入力シート!X1111="","",基本情報入力シート!X1111)</f>
        <v/>
      </c>
      <c r="N1072" s="797" t="str">
        <f>IF(基本情報入力シート!Y1111="","",基本情報入力シート!Y1111)</f>
        <v/>
      </c>
      <c r="O1072" s="931"/>
      <c r="P1072" s="937"/>
      <c r="Q1072" s="941"/>
      <c r="R1072" s="948" t="str">
        <f>IFERROR(IF(OR('別紙様式3-2（４・５月）'!R1074="",'別紙様式3-2（４・５月）'!Z1074="ベア加算"),"",P1072*VLOOKUP(N1072,'【参考】数式用'!$AD$2:$AH$27,MATCH(O1072,'【参考】数式用'!$K$4:$N$4,0)+1,0)),"")</f>
        <v/>
      </c>
      <c r="S1072" s="951"/>
      <c r="T1072" s="955"/>
      <c r="U1072" s="960"/>
      <c r="V1072" s="965" t="str">
        <f>IFERROR(IF(AND('別紙様式3-2（４・５月）'!O1074="",O1072&lt;&gt;""),P1072,P1072*VLOOKUP(AF1072,'【参考】数式用4'!$DC$3:$DZ$106,MATCH(N1072,'【参考】数式用4'!$DC$2:$DZ$2,0))),"")</f>
        <v/>
      </c>
      <c r="W1072" s="972"/>
      <c r="X1072" s="937"/>
      <c r="Y1072" s="948" t="str">
        <f>IFERROR(IF(OR('別紙様式3-2（４・５月）'!R1074="",'別紙様式3-2（４・５月）'!Z1074="ベア加算"),"",X1072*VLOOKUP(N1072,'【参考】数式用'!$AD$2:$AH$27,MATCH(W1072,'【参考】数式用'!$K$4:$N$4,0)+1,0)),"")</f>
        <v/>
      </c>
      <c r="Z1072" s="948"/>
      <c r="AA1072" s="951"/>
      <c r="AB1072" s="955"/>
      <c r="AC1072" s="996" t="str">
        <f>IFERROR(IF(AND('別紙様式3-2（４・５月）'!O1074="",W1072&lt;&gt;"",W1072&lt;&gt;"―"),X1072,X1072*VLOOKUP(AG1072,'【参考】数式用4'!$DC$3:$DZ$106,MATCH(N1072,'【参考】数式用4'!$DC$2:$DZ$2,0))),"")</f>
        <v/>
      </c>
      <c r="AD1072" s="998" t="str">
        <f t="shared" si="32"/>
        <v/>
      </c>
      <c r="AE1072" s="884" t="str">
        <f t="shared" si="33"/>
        <v/>
      </c>
      <c r="AF1072" s="999" t="str">
        <f>IF(O1072="","",'別紙様式3-2（４・５月）'!O1074&amp;'別紙様式3-2（４・５月）'!P1074&amp;'別紙様式3-2（４・５月）'!Q1074&amp;"から"&amp;O1072)</f>
        <v/>
      </c>
      <c r="AG1072" s="999" t="str">
        <f>IF(OR(W1072="",W1072="―"),"",'別紙様式3-2（４・５月）'!O1074&amp;'別紙様式3-2（４・５月）'!P1074&amp;'別紙様式3-2（４・５月）'!Q1074&amp;"から"&amp;W1072)</f>
        <v/>
      </c>
    </row>
    <row r="1073" spans="1:33" ht="24.9" customHeight="1">
      <c r="A1073" s="894">
        <v>1060</v>
      </c>
      <c r="B1073" s="742" t="str">
        <f>IF(基本情報入力シート!C1112="","",基本情報入力シート!C1112)</f>
        <v/>
      </c>
      <c r="C1073" s="750"/>
      <c r="D1073" s="750"/>
      <c r="E1073" s="750"/>
      <c r="F1073" s="750"/>
      <c r="G1073" s="750"/>
      <c r="H1073" s="750"/>
      <c r="I1073" s="761"/>
      <c r="J1073" s="768" t="str">
        <f>IF(基本情報入力シート!M1112="","",基本情報入力シート!M1112)</f>
        <v/>
      </c>
      <c r="K1073" s="768" t="str">
        <f>IF(基本情報入力シート!R1112="","",基本情報入力シート!R1112)</f>
        <v/>
      </c>
      <c r="L1073" s="768" t="str">
        <f>IF(基本情報入力シート!W1112="","",基本情報入力シート!W1112)</f>
        <v/>
      </c>
      <c r="M1073" s="785" t="str">
        <f>IF(基本情報入力シート!X1112="","",基本情報入力シート!X1112)</f>
        <v/>
      </c>
      <c r="N1073" s="797" t="str">
        <f>IF(基本情報入力シート!Y1112="","",基本情報入力シート!Y1112)</f>
        <v/>
      </c>
      <c r="O1073" s="931"/>
      <c r="P1073" s="937"/>
      <c r="Q1073" s="941"/>
      <c r="R1073" s="948" t="str">
        <f>IFERROR(IF(OR('別紙様式3-2（４・５月）'!R1075="",'別紙様式3-2（４・５月）'!Z1075="ベア加算"),"",P1073*VLOOKUP(N1073,'【参考】数式用'!$AD$2:$AH$27,MATCH(O1073,'【参考】数式用'!$K$4:$N$4,0)+1,0)),"")</f>
        <v/>
      </c>
      <c r="S1073" s="951"/>
      <c r="T1073" s="955"/>
      <c r="U1073" s="960"/>
      <c r="V1073" s="965" t="str">
        <f>IFERROR(IF(AND('別紙様式3-2（４・５月）'!O1075="",O1073&lt;&gt;""),P1073,P1073*VLOOKUP(AF1073,'【参考】数式用4'!$DC$3:$DZ$106,MATCH(N1073,'【参考】数式用4'!$DC$2:$DZ$2,0))),"")</f>
        <v/>
      </c>
      <c r="W1073" s="972"/>
      <c r="X1073" s="937"/>
      <c r="Y1073" s="948" t="str">
        <f>IFERROR(IF(OR('別紙様式3-2（４・５月）'!R1075="",'別紙様式3-2（４・５月）'!Z1075="ベア加算"),"",X1073*VLOOKUP(N1073,'【参考】数式用'!$AD$2:$AH$27,MATCH(W1073,'【参考】数式用'!$K$4:$N$4,0)+1,0)),"")</f>
        <v/>
      </c>
      <c r="Z1073" s="948"/>
      <c r="AA1073" s="951"/>
      <c r="AB1073" s="955"/>
      <c r="AC1073" s="996" t="str">
        <f>IFERROR(IF(AND('別紙様式3-2（４・５月）'!O1075="",W1073&lt;&gt;"",W1073&lt;&gt;"―"),X1073,X1073*VLOOKUP(AG1073,'【参考】数式用4'!$DC$3:$DZ$106,MATCH(N1073,'【参考】数式用4'!$DC$2:$DZ$2,0))),"")</f>
        <v/>
      </c>
      <c r="AD1073" s="998" t="str">
        <f t="shared" si="32"/>
        <v/>
      </c>
      <c r="AE1073" s="884" t="str">
        <f t="shared" si="33"/>
        <v/>
      </c>
      <c r="AF1073" s="999" t="str">
        <f>IF(O1073="","",'別紙様式3-2（４・５月）'!O1075&amp;'別紙様式3-2（４・５月）'!P1075&amp;'別紙様式3-2（４・５月）'!Q1075&amp;"から"&amp;O1073)</f>
        <v/>
      </c>
      <c r="AG1073" s="999" t="str">
        <f>IF(OR(W1073="",W1073="―"),"",'別紙様式3-2（４・５月）'!O1075&amp;'別紙様式3-2（４・５月）'!P1075&amp;'別紙様式3-2（４・５月）'!Q1075&amp;"から"&amp;W1073)</f>
        <v/>
      </c>
    </row>
    <row r="1074" spans="1:33" ht="24.9" customHeight="1">
      <c r="A1074" s="894">
        <v>1061</v>
      </c>
      <c r="B1074" s="742" t="str">
        <f>IF(基本情報入力シート!C1113="","",基本情報入力シート!C1113)</f>
        <v/>
      </c>
      <c r="C1074" s="750"/>
      <c r="D1074" s="750"/>
      <c r="E1074" s="750"/>
      <c r="F1074" s="750"/>
      <c r="G1074" s="750"/>
      <c r="H1074" s="750"/>
      <c r="I1074" s="761"/>
      <c r="J1074" s="768" t="str">
        <f>IF(基本情報入力シート!M1113="","",基本情報入力シート!M1113)</f>
        <v/>
      </c>
      <c r="K1074" s="768" t="str">
        <f>IF(基本情報入力シート!R1113="","",基本情報入力シート!R1113)</f>
        <v/>
      </c>
      <c r="L1074" s="768" t="str">
        <f>IF(基本情報入力シート!W1113="","",基本情報入力シート!W1113)</f>
        <v/>
      </c>
      <c r="M1074" s="785" t="str">
        <f>IF(基本情報入力シート!X1113="","",基本情報入力シート!X1113)</f>
        <v/>
      </c>
      <c r="N1074" s="797" t="str">
        <f>IF(基本情報入力シート!Y1113="","",基本情報入力シート!Y1113)</f>
        <v/>
      </c>
      <c r="O1074" s="931"/>
      <c r="P1074" s="937"/>
      <c r="Q1074" s="941"/>
      <c r="R1074" s="948" t="str">
        <f>IFERROR(IF(OR('別紙様式3-2（４・５月）'!R1076="",'別紙様式3-2（４・５月）'!Z1076="ベア加算"),"",P1074*VLOOKUP(N1074,'【参考】数式用'!$AD$2:$AH$27,MATCH(O1074,'【参考】数式用'!$K$4:$N$4,0)+1,0)),"")</f>
        <v/>
      </c>
      <c r="S1074" s="951"/>
      <c r="T1074" s="955"/>
      <c r="U1074" s="960"/>
      <c r="V1074" s="965" t="str">
        <f>IFERROR(IF(AND('別紙様式3-2（４・５月）'!O1076="",O1074&lt;&gt;""),P1074,P1074*VLOOKUP(AF1074,'【参考】数式用4'!$DC$3:$DZ$106,MATCH(N1074,'【参考】数式用4'!$DC$2:$DZ$2,0))),"")</f>
        <v/>
      </c>
      <c r="W1074" s="972"/>
      <c r="X1074" s="937"/>
      <c r="Y1074" s="948" t="str">
        <f>IFERROR(IF(OR('別紙様式3-2（４・５月）'!R1076="",'別紙様式3-2（４・５月）'!Z1076="ベア加算"),"",X1074*VLOOKUP(N1074,'【参考】数式用'!$AD$2:$AH$27,MATCH(W1074,'【参考】数式用'!$K$4:$N$4,0)+1,0)),"")</f>
        <v/>
      </c>
      <c r="Z1074" s="948"/>
      <c r="AA1074" s="951"/>
      <c r="AB1074" s="955"/>
      <c r="AC1074" s="996" t="str">
        <f>IFERROR(IF(AND('別紙様式3-2（４・５月）'!O1076="",W1074&lt;&gt;"",W1074&lt;&gt;"―"),X1074,X1074*VLOOKUP(AG1074,'【参考】数式用4'!$DC$3:$DZ$106,MATCH(N1074,'【参考】数式用4'!$DC$2:$DZ$2,0))),"")</f>
        <v/>
      </c>
      <c r="AD1074" s="998" t="str">
        <f t="shared" si="32"/>
        <v/>
      </c>
      <c r="AE1074" s="884" t="str">
        <f t="shared" si="33"/>
        <v/>
      </c>
      <c r="AF1074" s="999" t="str">
        <f>IF(O1074="","",'別紙様式3-2（４・５月）'!O1076&amp;'別紙様式3-2（４・５月）'!P1076&amp;'別紙様式3-2（４・５月）'!Q1076&amp;"から"&amp;O1074)</f>
        <v/>
      </c>
      <c r="AG1074" s="999" t="str">
        <f>IF(OR(W1074="",W1074="―"),"",'別紙様式3-2（４・５月）'!O1076&amp;'別紙様式3-2（４・５月）'!P1076&amp;'別紙様式3-2（４・５月）'!Q1076&amp;"から"&amp;W1074)</f>
        <v/>
      </c>
    </row>
    <row r="1075" spans="1:33" ht="24.9" customHeight="1">
      <c r="A1075" s="894">
        <v>1062</v>
      </c>
      <c r="B1075" s="742" t="str">
        <f>IF(基本情報入力シート!C1114="","",基本情報入力シート!C1114)</f>
        <v/>
      </c>
      <c r="C1075" s="750"/>
      <c r="D1075" s="750"/>
      <c r="E1075" s="750"/>
      <c r="F1075" s="750"/>
      <c r="G1075" s="750"/>
      <c r="H1075" s="750"/>
      <c r="I1075" s="761"/>
      <c r="J1075" s="768" t="str">
        <f>IF(基本情報入力シート!M1114="","",基本情報入力シート!M1114)</f>
        <v/>
      </c>
      <c r="K1075" s="768" t="str">
        <f>IF(基本情報入力シート!R1114="","",基本情報入力シート!R1114)</f>
        <v/>
      </c>
      <c r="L1075" s="768" t="str">
        <f>IF(基本情報入力シート!W1114="","",基本情報入力シート!W1114)</f>
        <v/>
      </c>
      <c r="M1075" s="785" t="str">
        <f>IF(基本情報入力シート!X1114="","",基本情報入力シート!X1114)</f>
        <v/>
      </c>
      <c r="N1075" s="797" t="str">
        <f>IF(基本情報入力シート!Y1114="","",基本情報入力シート!Y1114)</f>
        <v/>
      </c>
      <c r="O1075" s="931"/>
      <c r="P1075" s="937"/>
      <c r="Q1075" s="941"/>
      <c r="R1075" s="948" t="str">
        <f>IFERROR(IF(OR('別紙様式3-2（４・５月）'!R1077="",'別紙様式3-2（４・５月）'!Z1077="ベア加算"),"",P1075*VLOOKUP(N1075,'【参考】数式用'!$AD$2:$AH$27,MATCH(O1075,'【参考】数式用'!$K$4:$N$4,0)+1,0)),"")</f>
        <v/>
      </c>
      <c r="S1075" s="951"/>
      <c r="T1075" s="955"/>
      <c r="U1075" s="960"/>
      <c r="V1075" s="965" t="str">
        <f>IFERROR(IF(AND('別紙様式3-2（４・５月）'!O1077="",O1075&lt;&gt;""),P1075,P1075*VLOOKUP(AF1075,'【参考】数式用4'!$DC$3:$DZ$106,MATCH(N1075,'【参考】数式用4'!$DC$2:$DZ$2,0))),"")</f>
        <v/>
      </c>
      <c r="W1075" s="972"/>
      <c r="X1075" s="937"/>
      <c r="Y1075" s="948" t="str">
        <f>IFERROR(IF(OR('別紙様式3-2（４・５月）'!R1077="",'別紙様式3-2（４・５月）'!Z1077="ベア加算"),"",X1075*VLOOKUP(N1075,'【参考】数式用'!$AD$2:$AH$27,MATCH(W1075,'【参考】数式用'!$K$4:$N$4,0)+1,0)),"")</f>
        <v/>
      </c>
      <c r="Z1075" s="948"/>
      <c r="AA1075" s="951"/>
      <c r="AB1075" s="955"/>
      <c r="AC1075" s="996" t="str">
        <f>IFERROR(IF(AND('別紙様式3-2（４・５月）'!O1077="",W1075&lt;&gt;"",W1075&lt;&gt;"―"),X1075,X1075*VLOOKUP(AG1075,'【参考】数式用4'!$DC$3:$DZ$106,MATCH(N1075,'【参考】数式用4'!$DC$2:$DZ$2,0))),"")</f>
        <v/>
      </c>
      <c r="AD1075" s="998" t="str">
        <f t="shared" si="32"/>
        <v/>
      </c>
      <c r="AE1075" s="884" t="str">
        <f t="shared" si="33"/>
        <v/>
      </c>
      <c r="AF1075" s="999" t="str">
        <f>IF(O1075="","",'別紙様式3-2（４・５月）'!O1077&amp;'別紙様式3-2（４・５月）'!P1077&amp;'別紙様式3-2（４・５月）'!Q1077&amp;"から"&amp;O1075)</f>
        <v/>
      </c>
      <c r="AG1075" s="999" t="str">
        <f>IF(OR(W1075="",W1075="―"),"",'別紙様式3-2（４・５月）'!O1077&amp;'別紙様式3-2（４・５月）'!P1077&amp;'別紙様式3-2（４・５月）'!Q1077&amp;"から"&amp;W1075)</f>
        <v/>
      </c>
    </row>
    <row r="1076" spans="1:33" ht="24.9" customHeight="1">
      <c r="A1076" s="894">
        <v>1063</v>
      </c>
      <c r="B1076" s="742" t="str">
        <f>IF(基本情報入力シート!C1115="","",基本情報入力シート!C1115)</f>
        <v/>
      </c>
      <c r="C1076" s="750"/>
      <c r="D1076" s="750"/>
      <c r="E1076" s="750"/>
      <c r="F1076" s="750"/>
      <c r="G1076" s="750"/>
      <c r="H1076" s="750"/>
      <c r="I1076" s="761"/>
      <c r="J1076" s="768" t="str">
        <f>IF(基本情報入力シート!M1115="","",基本情報入力シート!M1115)</f>
        <v/>
      </c>
      <c r="K1076" s="768" t="str">
        <f>IF(基本情報入力シート!R1115="","",基本情報入力シート!R1115)</f>
        <v/>
      </c>
      <c r="L1076" s="768" t="str">
        <f>IF(基本情報入力シート!W1115="","",基本情報入力シート!W1115)</f>
        <v/>
      </c>
      <c r="M1076" s="785" t="str">
        <f>IF(基本情報入力シート!X1115="","",基本情報入力シート!X1115)</f>
        <v/>
      </c>
      <c r="N1076" s="797" t="str">
        <f>IF(基本情報入力シート!Y1115="","",基本情報入力シート!Y1115)</f>
        <v/>
      </c>
      <c r="O1076" s="931"/>
      <c r="P1076" s="937"/>
      <c r="Q1076" s="941"/>
      <c r="R1076" s="948" t="str">
        <f>IFERROR(IF(OR('別紙様式3-2（４・５月）'!R1078="",'別紙様式3-2（４・５月）'!Z1078="ベア加算"),"",P1076*VLOOKUP(N1076,'【参考】数式用'!$AD$2:$AH$27,MATCH(O1076,'【参考】数式用'!$K$4:$N$4,0)+1,0)),"")</f>
        <v/>
      </c>
      <c r="S1076" s="951"/>
      <c r="T1076" s="955"/>
      <c r="U1076" s="960"/>
      <c r="V1076" s="965" t="str">
        <f>IFERROR(IF(AND('別紙様式3-2（４・５月）'!O1078="",O1076&lt;&gt;""),P1076,P1076*VLOOKUP(AF1076,'【参考】数式用4'!$DC$3:$DZ$106,MATCH(N1076,'【参考】数式用4'!$DC$2:$DZ$2,0))),"")</f>
        <v/>
      </c>
      <c r="W1076" s="972"/>
      <c r="X1076" s="937"/>
      <c r="Y1076" s="948" t="str">
        <f>IFERROR(IF(OR('別紙様式3-2（４・５月）'!R1078="",'別紙様式3-2（４・５月）'!Z1078="ベア加算"),"",X1076*VLOOKUP(N1076,'【参考】数式用'!$AD$2:$AH$27,MATCH(W1076,'【参考】数式用'!$K$4:$N$4,0)+1,0)),"")</f>
        <v/>
      </c>
      <c r="Z1076" s="948"/>
      <c r="AA1076" s="951"/>
      <c r="AB1076" s="955"/>
      <c r="AC1076" s="996" t="str">
        <f>IFERROR(IF(AND('別紙様式3-2（４・５月）'!O1078="",W1076&lt;&gt;"",W1076&lt;&gt;"―"),X1076,X1076*VLOOKUP(AG1076,'【参考】数式用4'!$DC$3:$DZ$106,MATCH(N1076,'【参考】数式用4'!$DC$2:$DZ$2,0))),"")</f>
        <v/>
      </c>
      <c r="AD1076" s="998" t="str">
        <f t="shared" si="32"/>
        <v/>
      </c>
      <c r="AE1076" s="884" t="str">
        <f t="shared" si="33"/>
        <v/>
      </c>
      <c r="AF1076" s="999" t="str">
        <f>IF(O1076="","",'別紙様式3-2（４・５月）'!O1078&amp;'別紙様式3-2（４・５月）'!P1078&amp;'別紙様式3-2（４・５月）'!Q1078&amp;"から"&amp;O1076)</f>
        <v/>
      </c>
      <c r="AG1076" s="999" t="str">
        <f>IF(OR(W1076="",W1076="―"),"",'別紙様式3-2（４・５月）'!O1078&amp;'別紙様式3-2（４・５月）'!P1078&amp;'別紙様式3-2（４・５月）'!Q1078&amp;"から"&amp;W1076)</f>
        <v/>
      </c>
    </row>
    <row r="1077" spans="1:33" ht="24.9" customHeight="1">
      <c r="A1077" s="894">
        <v>1064</v>
      </c>
      <c r="B1077" s="742" t="str">
        <f>IF(基本情報入力シート!C1116="","",基本情報入力シート!C1116)</f>
        <v/>
      </c>
      <c r="C1077" s="750"/>
      <c r="D1077" s="750"/>
      <c r="E1077" s="750"/>
      <c r="F1077" s="750"/>
      <c r="G1077" s="750"/>
      <c r="H1077" s="750"/>
      <c r="I1077" s="761"/>
      <c r="J1077" s="768" t="str">
        <f>IF(基本情報入力シート!M1116="","",基本情報入力シート!M1116)</f>
        <v/>
      </c>
      <c r="K1077" s="768" t="str">
        <f>IF(基本情報入力シート!R1116="","",基本情報入力シート!R1116)</f>
        <v/>
      </c>
      <c r="L1077" s="768" t="str">
        <f>IF(基本情報入力シート!W1116="","",基本情報入力シート!W1116)</f>
        <v/>
      </c>
      <c r="M1077" s="785" t="str">
        <f>IF(基本情報入力シート!X1116="","",基本情報入力シート!X1116)</f>
        <v/>
      </c>
      <c r="N1077" s="797" t="str">
        <f>IF(基本情報入力シート!Y1116="","",基本情報入力シート!Y1116)</f>
        <v/>
      </c>
      <c r="O1077" s="931"/>
      <c r="P1077" s="937"/>
      <c r="Q1077" s="941"/>
      <c r="R1077" s="948" t="str">
        <f>IFERROR(IF(OR('別紙様式3-2（４・５月）'!R1079="",'別紙様式3-2（４・５月）'!Z1079="ベア加算"),"",P1077*VLOOKUP(N1077,'【参考】数式用'!$AD$2:$AH$27,MATCH(O1077,'【参考】数式用'!$K$4:$N$4,0)+1,0)),"")</f>
        <v/>
      </c>
      <c r="S1077" s="951"/>
      <c r="T1077" s="955"/>
      <c r="U1077" s="960"/>
      <c r="V1077" s="965" t="str">
        <f>IFERROR(IF(AND('別紙様式3-2（４・５月）'!O1079="",O1077&lt;&gt;""),P1077,P1077*VLOOKUP(AF1077,'【参考】数式用4'!$DC$3:$DZ$106,MATCH(N1077,'【参考】数式用4'!$DC$2:$DZ$2,0))),"")</f>
        <v/>
      </c>
      <c r="W1077" s="972"/>
      <c r="X1077" s="937"/>
      <c r="Y1077" s="948" t="str">
        <f>IFERROR(IF(OR('別紙様式3-2（４・５月）'!R1079="",'別紙様式3-2（４・５月）'!Z1079="ベア加算"),"",X1077*VLOOKUP(N1077,'【参考】数式用'!$AD$2:$AH$27,MATCH(W1077,'【参考】数式用'!$K$4:$N$4,0)+1,0)),"")</f>
        <v/>
      </c>
      <c r="Z1077" s="948"/>
      <c r="AA1077" s="951"/>
      <c r="AB1077" s="955"/>
      <c r="AC1077" s="996" t="str">
        <f>IFERROR(IF(AND('別紙様式3-2（４・５月）'!O1079="",W1077&lt;&gt;"",W1077&lt;&gt;"―"),X1077,X1077*VLOOKUP(AG1077,'【参考】数式用4'!$DC$3:$DZ$106,MATCH(N1077,'【参考】数式用4'!$DC$2:$DZ$2,0))),"")</f>
        <v/>
      </c>
      <c r="AD1077" s="998" t="str">
        <f t="shared" si="32"/>
        <v/>
      </c>
      <c r="AE1077" s="884" t="str">
        <f t="shared" si="33"/>
        <v/>
      </c>
      <c r="AF1077" s="999" t="str">
        <f>IF(O1077="","",'別紙様式3-2（４・５月）'!O1079&amp;'別紙様式3-2（４・５月）'!P1079&amp;'別紙様式3-2（４・５月）'!Q1079&amp;"から"&amp;O1077)</f>
        <v/>
      </c>
      <c r="AG1077" s="999" t="str">
        <f>IF(OR(W1077="",W1077="―"),"",'別紙様式3-2（４・５月）'!O1079&amp;'別紙様式3-2（４・５月）'!P1079&amp;'別紙様式3-2（４・５月）'!Q1079&amp;"から"&amp;W1077)</f>
        <v/>
      </c>
    </row>
    <row r="1078" spans="1:33" ht="24.9" customHeight="1">
      <c r="A1078" s="894">
        <v>1065</v>
      </c>
      <c r="B1078" s="742" t="str">
        <f>IF(基本情報入力シート!C1117="","",基本情報入力シート!C1117)</f>
        <v/>
      </c>
      <c r="C1078" s="750"/>
      <c r="D1078" s="750"/>
      <c r="E1078" s="750"/>
      <c r="F1078" s="750"/>
      <c r="G1078" s="750"/>
      <c r="H1078" s="750"/>
      <c r="I1078" s="761"/>
      <c r="J1078" s="768" t="str">
        <f>IF(基本情報入力シート!M1117="","",基本情報入力シート!M1117)</f>
        <v/>
      </c>
      <c r="K1078" s="768" t="str">
        <f>IF(基本情報入力シート!R1117="","",基本情報入力シート!R1117)</f>
        <v/>
      </c>
      <c r="L1078" s="768" t="str">
        <f>IF(基本情報入力シート!W1117="","",基本情報入力シート!W1117)</f>
        <v/>
      </c>
      <c r="M1078" s="785" t="str">
        <f>IF(基本情報入力シート!X1117="","",基本情報入力シート!X1117)</f>
        <v/>
      </c>
      <c r="N1078" s="797" t="str">
        <f>IF(基本情報入力シート!Y1117="","",基本情報入力シート!Y1117)</f>
        <v/>
      </c>
      <c r="O1078" s="931"/>
      <c r="P1078" s="937"/>
      <c r="Q1078" s="941"/>
      <c r="R1078" s="948" t="str">
        <f>IFERROR(IF(OR('別紙様式3-2（４・５月）'!R1080="",'別紙様式3-2（４・５月）'!Z1080="ベア加算"),"",P1078*VLOOKUP(N1078,'【参考】数式用'!$AD$2:$AH$27,MATCH(O1078,'【参考】数式用'!$K$4:$N$4,0)+1,0)),"")</f>
        <v/>
      </c>
      <c r="S1078" s="951"/>
      <c r="T1078" s="955"/>
      <c r="U1078" s="960"/>
      <c r="V1078" s="965" t="str">
        <f>IFERROR(IF(AND('別紙様式3-2（４・５月）'!O1080="",O1078&lt;&gt;""),P1078,P1078*VLOOKUP(AF1078,'【参考】数式用4'!$DC$3:$DZ$106,MATCH(N1078,'【参考】数式用4'!$DC$2:$DZ$2,0))),"")</f>
        <v/>
      </c>
      <c r="W1078" s="972"/>
      <c r="X1078" s="937"/>
      <c r="Y1078" s="948" t="str">
        <f>IFERROR(IF(OR('別紙様式3-2（４・５月）'!R1080="",'別紙様式3-2（４・５月）'!Z1080="ベア加算"),"",X1078*VLOOKUP(N1078,'【参考】数式用'!$AD$2:$AH$27,MATCH(W1078,'【参考】数式用'!$K$4:$N$4,0)+1,0)),"")</f>
        <v/>
      </c>
      <c r="Z1078" s="948"/>
      <c r="AA1078" s="951"/>
      <c r="AB1078" s="955"/>
      <c r="AC1078" s="996" t="str">
        <f>IFERROR(IF(AND('別紙様式3-2（４・５月）'!O1080="",W1078&lt;&gt;"",W1078&lt;&gt;"―"),X1078,X1078*VLOOKUP(AG1078,'【参考】数式用4'!$DC$3:$DZ$106,MATCH(N1078,'【参考】数式用4'!$DC$2:$DZ$2,0))),"")</f>
        <v/>
      </c>
      <c r="AD1078" s="998" t="str">
        <f t="shared" si="32"/>
        <v/>
      </c>
      <c r="AE1078" s="884" t="str">
        <f t="shared" si="33"/>
        <v/>
      </c>
      <c r="AF1078" s="999" t="str">
        <f>IF(O1078="","",'別紙様式3-2（４・５月）'!O1080&amp;'別紙様式3-2（４・５月）'!P1080&amp;'別紙様式3-2（４・５月）'!Q1080&amp;"から"&amp;O1078)</f>
        <v/>
      </c>
      <c r="AG1078" s="999" t="str">
        <f>IF(OR(W1078="",W1078="―"),"",'別紙様式3-2（４・５月）'!O1080&amp;'別紙様式3-2（４・５月）'!P1080&amp;'別紙様式3-2（４・５月）'!Q1080&amp;"から"&amp;W1078)</f>
        <v/>
      </c>
    </row>
    <row r="1079" spans="1:33" ht="24.9" customHeight="1">
      <c r="A1079" s="894">
        <v>1066</v>
      </c>
      <c r="B1079" s="742" t="str">
        <f>IF(基本情報入力シート!C1118="","",基本情報入力シート!C1118)</f>
        <v/>
      </c>
      <c r="C1079" s="750"/>
      <c r="D1079" s="750"/>
      <c r="E1079" s="750"/>
      <c r="F1079" s="750"/>
      <c r="G1079" s="750"/>
      <c r="H1079" s="750"/>
      <c r="I1079" s="761"/>
      <c r="J1079" s="768" t="str">
        <f>IF(基本情報入力シート!M1118="","",基本情報入力シート!M1118)</f>
        <v/>
      </c>
      <c r="K1079" s="768" t="str">
        <f>IF(基本情報入力シート!R1118="","",基本情報入力シート!R1118)</f>
        <v/>
      </c>
      <c r="L1079" s="768" t="str">
        <f>IF(基本情報入力シート!W1118="","",基本情報入力シート!W1118)</f>
        <v/>
      </c>
      <c r="M1079" s="785" t="str">
        <f>IF(基本情報入力シート!X1118="","",基本情報入力シート!X1118)</f>
        <v/>
      </c>
      <c r="N1079" s="797" t="str">
        <f>IF(基本情報入力シート!Y1118="","",基本情報入力シート!Y1118)</f>
        <v/>
      </c>
      <c r="O1079" s="931"/>
      <c r="P1079" s="937"/>
      <c r="Q1079" s="941"/>
      <c r="R1079" s="948" t="str">
        <f>IFERROR(IF(OR('別紙様式3-2（４・５月）'!R1081="",'別紙様式3-2（４・５月）'!Z1081="ベア加算"),"",P1079*VLOOKUP(N1079,'【参考】数式用'!$AD$2:$AH$27,MATCH(O1079,'【参考】数式用'!$K$4:$N$4,0)+1,0)),"")</f>
        <v/>
      </c>
      <c r="S1079" s="951"/>
      <c r="T1079" s="955"/>
      <c r="U1079" s="960"/>
      <c r="V1079" s="965" t="str">
        <f>IFERROR(IF(AND('別紙様式3-2（４・５月）'!O1081="",O1079&lt;&gt;""),P1079,P1079*VLOOKUP(AF1079,'【参考】数式用4'!$DC$3:$DZ$106,MATCH(N1079,'【参考】数式用4'!$DC$2:$DZ$2,0))),"")</f>
        <v/>
      </c>
      <c r="W1079" s="972"/>
      <c r="X1079" s="937"/>
      <c r="Y1079" s="948" t="str">
        <f>IFERROR(IF(OR('別紙様式3-2（４・５月）'!R1081="",'別紙様式3-2（４・５月）'!Z1081="ベア加算"),"",X1079*VLOOKUP(N1079,'【参考】数式用'!$AD$2:$AH$27,MATCH(W1079,'【参考】数式用'!$K$4:$N$4,0)+1,0)),"")</f>
        <v/>
      </c>
      <c r="Z1079" s="948"/>
      <c r="AA1079" s="951"/>
      <c r="AB1079" s="955"/>
      <c r="AC1079" s="996" t="str">
        <f>IFERROR(IF(AND('別紙様式3-2（４・５月）'!O1081="",W1079&lt;&gt;"",W1079&lt;&gt;"―"),X1079,X1079*VLOOKUP(AG1079,'【参考】数式用4'!$DC$3:$DZ$106,MATCH(N1079,'【参考】数式用4'!$DC$2:$DZ$2,0))),"")</f>
        <v/>
      </c>
      <c r="AD1079" s="998" t="str">
        <f t="shared" si="32"/>
        <v/>
      </c>
      <c r="AE1079" s="884" t="str">
        <f t="shared" si="33"/>
        <v/>
      </c>
      <c r="AF1079" s="999" t="str">
        <f>IF(O1079="","",'別紙様式3-2（４・５月）'!O1081&amp;'別紙様式3-2（４・５月）'!P1081&amp;'別紙様式3-2（４・５月）'!Q1081&amp;"から"&amp;O1079)</f>
        <v/>
      </c>
      <c r="AG1079" s="999" t="str">
        <f>IF(OR(W1079="",W1079="―"),"",'別紙様式3-2（４・５月）'!O1081&amp;'別紙様式3-2（４・５月）'!P1081&amp;'別紙様式3-2（４・５月）'!Q1081&amp;"から"&amp;W1079)</f>
        <v/>
      </c>
    </row>
    <row r="1080" spans="1:33" ht="24.9" customHeight="1">
      <c r="A1080" s="894">
        <v>1067</v>
      </c>
      <c r="B1080" s="742" t="str">
        <f>IF(基本情報入力シート!C1119="","",基本情報入力シート!C1119)</f>
        <v/>
      </c>
      <c r="C1080" s="750"/>
      <c r="D1080" s="750"/>
      <c r="E1080" s="750"/>
      <c r="F1080" s="750"/>
      <c r="G1080" s="750"/>
      <c r="H1080" s="750"/>
      <c r="I1080" s="761"/>
      <c r="J1080" s="768" t="str">
        <f>IF(基本情報入力シート!M1119="","",基本情報入力シート!M1119)</f>
        <v/>
      </c>
      <c r="K1080" s="768" t="str">
        <f>IF(基本情報入力シート!R1119="","",基本情報入力シート!R1119)</f>
        <v/>
      </c>
      <c r="L1080" s="768" t="str">
        <f>IF(基本情報入力シート!W1119="","",基本情報入力シート!W1119)</f>
        <v/>
      </c>
      <c r="M1080" s="785" t="str">
        <f>IF(基本情報入力シート!X1119="","",基本情報入力シート!X1119)</f>
        <v/>
      </c>
      <c r="N1080" s="797" t="str">
        <f>IF(基本情報入力シート!Y1119="","",基本情報入力シート!Y1119)</f>
        <v/>
      </c>
      <c r="O1080" s="931"/>
      <c r="P1080" s="937"/>
      <c r="Q1080" s="941"/>
      <c r="R1080" s="948" t="str">
        <f>IFERROR(IF(OR('別紙様式3-2（４・５月）'!R1082="",'別紙様式3-2（４・５月）'!Z1082="ベア加算"),"",P1080*VLOOKUP(N1080,'【参考】数式用'!$AD$2:$AH$27,MATCH(O1080,'【参考】数式用'!$K$4:$N$4,0)+1,0)),"")</f>
        <v/>
      </c>
      <c r="S1080" s="951"/>
      <c r="T1080" s="955"/>
      <c r="U1080" s="960"/>
      <c r="V1080" s="965" t="str">
        <f>IFERROR(IF(AND('別紙様式3-2（４・５月）'!O1082="",O1080&lt;&gt;""),P1080,P1080*VLOOKUP(AF1080,'【参考】数式用4'!$DC$3:$DZ$106,MATCH(N1080,'【参考】数式用4'!$DC$2:$DZ$2,0))),"")</f>
        <v/>
      </c>
      <c r="W1080" s="972"/>
      <c r="X1080" s="937"/>
      <c r="Y1080" s="948" t="str">
        <f>IFERROR(IF(OR('別紙様式3-2（４・５月）'!R1082="",'別紙様式3-2（４・５月）'!Z1082="ベア加算"),"",X1080*VLOOKUP(N1080,'【参考】数式用'!$AD$2:$AH$27,MATCH(W1080,'【参考】数式用'!$K$4:$N$4,0)+1,0)),"")</f>
        <v/>
      </c>
      <c r="Z1080" s="948"/>
      <c r="AA1080" s="951"/>
      <c r="AB1080" s="955"/>
      <c r="AC1080" s="996" t="str">
        <f>IFERROR(IF(AND('別紙様式3-2（４・５月）'!O1082="",W1080&lt;&gt;"",W1080&lt;&gt;"―"),X1080,X1080*VLOOKUP(AG1080,'【参考】数式用4'!$DC$3:$DZ$106,MATCH(N1080,'【参考】数式用4'!$DC$2:$DZ$2,0))),"")</f>
        <v/>
      </c>
      <c r="AD1080" s="998" t="str">
        <f t="shared" si="32"/>
        <v/>
      </c>
      <c r="AE1080" s="884" t="str">
        <f t="shared" si="33"/>
        <v/>
      </c>
      <c r="AF1080" s="999" t="str">
        <f>IF(O1080="","",'別紙様式3-2（４・５月）'!O1082&amp;'別紙様式3-2（４・５月）'!P1082&amp;'別紙様式3-2（４・５月）'!Q1082&amp;"から"&amp;O1080)</f>
        <v/>
      </c>
      <c r="AG1080" s="999" t="str">
        <f>IF(OR(W1080="",W1080="―"),"",'別紙様式3-2（４・５月）'!O1082&amp;'別紙様式3-2（４・５月）'!P1082&amp;'別紙様式3-2（４・５月）'!Q1082&amp;"から"&amp;W1080)</f>
        <v/>
      </c>
    </row>
    <row r="1081" spans="1:33" ht="24.9" customHeight="1">
      <c r="A1081" s="894">
        <v>1068</v>
      </c>
      <c r="B1081" s="742" t="str">
        <f>IF(基本情報入力シート!C1120="","",基本情報入力シート!C1120)</f>
        <v/>
      </c>
      <c r="C1081" s="750"/>
      <c r="D1081" s="750"/>
      <c r="E1081" s="750"/>
      <c r="F1081" s="750"/>
      <c r="G1081" s="750"/>
      <c r="H1081" s="750"/>
      <c r="I1081" s="761"/>
      <c r="J1081" s="768" t="str">
        <f>IF(基本情報入力シート!M1120="","",基本情報入力シート!M1120)</f>
        <v/>
      </c>
      <c r="K1081" s="768" t="str">
        <f>IF(基本情報入力シート!R1120="","",基本情報入力シート!R1120)</f>
        <v/>
      </c>
      <c r="L1081" s="768" t="str">
        <f>IF(基本情報入力シート!W1120="","",基本情報入力シート!W1120)</f>
        <v/>
      </c>
      <c r="M1081" s="785" t="str">
        <f>IF(基本情報入力シート!X1120="","",基本情報入力シート!X1120)</f>
        <v/>
      </c>
      <c r="N1081" s="797" t="str">
        <f>IF(基本情報入力シート!Y1120="","",基本情報入力シート!Y1120)</f>
        <v/>
      </c>
      <c r="O1081" s="931"/>
      <c r="P1081" s="937"/>
      <c r="Q1081" s="941"/>
      <c r="R1081" s="948" t="str">
        <f>IFERROR(IF(OR('別紙様式3-2（４・５月）'!R1083="",'別紙様式3-2（４・５月）'!Z1083="ベア加算"),"",P1081*VLOOKUP(N1081,'【参考】数式用'!$AD$2:$AH$27,MATCH(O1081,'【参考】数式用'!$K$4:$N$4,0)+1,0)),"")</f>
        <v/>
      </c>
      <c r="S1081" s="951"/>
      <c r="T1081" s="955"/>
      <c r="U1081" s="960"/>
      <c r="V1081" s="965" t="str">
        <f>IFERROR(IF(AND('別紙様式3-2（４・５月）'!O1083="",O1081&lt;&gt;""),P1081,P1081*VLOOKUP(AF1081,'【参考】数式用4'!$DC$3:$DZ$106,MATCH(N1081,'【参考】数式用4'!$DC$2:$DZ$2,0))),"")</f>
        <v/>
      </c>
      <c r="W1081" s="972"/>
      <c r="X1081" s="937"/>
      <c r="Y1081" s="948" t="str">
        <f>IFERROR(IF(OR('別紙様式3-2（４・５月）'!R1083="",'別紙様式3-2（４・５月）'!Z1083="ベア加算"),"",X1081*VLOOKUP(N1081,'【参考】数式用'!$AD$2:$AH$27,MATCH(W1081,'【参考】数式用'!$K$4:$N$4,0)+1,0)),"")</f>
        <v/>
      </c>
      <c r="Z1081" s="948"/>
      <c r="AA1081" s="951"/>
      <c r="AB1081" s="955"/>
      <c r="AC1081" s="996" t="str">
        <f>IFERROR(IF(AND('別紙様式3-2（４・５月）'!O1083="",W1081&lt;&gt;"",W1081&lt;&gt;"―"),X1081,X1081*VLOOKUP(AG1081,'【参考】数式用4'!$DC$3:$DZ$106,MATCH(N1081,'【参考】数式用4'!$DC$2:$DZ$2,0))),"")</f>
        <v/>
      </c>
      <c r="AD1081" s="998" t="str">
        <f t="shared" si="32"/>
        <v/>
      </c>
      <c r="AE1081" s="884" t="str">
        <f t="shared" si="33"/>
        <v/>
      </c>
      <c r="AF1081" s="999" t="str">
        <f>IF(O1081="","",'別紙様式3-2（４・５月）'!O1083&amp;'別紙様式3-2（４・５月）'!P1083&amp;'別紙様式3-2（４・５月）'!Q1083&amp;"から"&amp;O1081)</f>
        <v/>
      </c>
      <c r="AG1081" s="999" t="str">
        <f>IF(OR(W1081="",W1081="―"),"",'別紙様式3-2（４・５月）'!O1083&amp;'別紙様式3-2（４・５月）'!P1083&amp;'別紙様式3-2（４・５月）'!Q1083&amp;"から"&amp;W1081)</f>
        <v/>
      </c>
    </row>
    <row r="1082" spans="1:33" ht="24.9" customHeight="1">
      <c r="A1082" s="894">
        <v>1069</v>
      </c>
      <c r="B1082" s="742" t="str">
        <f>IF(基本情報入力シート!C1121="","",基本情報入力シート!C1121)</f>
        <v/>
      </c>
      <c r="C1082" s="750"/>
      <c r="D1082" s="750"/>
      <c r="E1082" s="750"/>
      <c r="F1082" s="750"/>
      <c r="G1082" s="750"/>
      <c r="H1082" s="750"/>
      <c r="I1082" s="761"/>
      <c r="J1082" s="768" t="str">
        <f>IF(基本情報入力シート!M1121="","",基本情報入力シート!M1121)</f>
        <v/>
      </c>
      <c r="K1082" s="768" t="str">
        <f>IF(基本情報入力シート!R1121="","",基本情報入力シート!R1121)</f>
        <v/>
      </c>
      <c r="L1082" s="768" t="str">
        <f>IF(基本情報入力シート!W1121="","",基本情報入力シート!W1121)</f>
        <v/>
      </c>
      <c r="M1082" s="785" t="str">
        <f>IF(基本情報入力シート!X1121="","",基本情報入力シート!X1121)</f>
        <v/>
      </c>
      <c r="N1082" s="797" t="str">
        <f>IF(基本情報入力シート!Y1121="","",基本情報入力シート!Y1121)</f>
        <v/>
      </c>
      <c r="O1082" s="931"/>
      <c r="P1082" s="937"/>
      <c r="Q1082" s="941"/>
      <c r="R1082" s="948" t="str">
        <f>IFERROR(IF(OR('別紙様式3-2（４・５月）'!R1084="",'別紙様式3-2（４・５月）'!Z1084="ベア加算"),"",P1082*VLOOKUP(N1082,'【参考】数式用'!$AD$2:$AH$27,MATCH(O1082,'【参考】数式用'!$K$4:$N$4,0)+1,0)),"")</f>
        <v/>
      </c>
      <c r="S1082" s="951"/>
      <c r="T1082" s="955"/>
      <c r="U1082" s="960"/>
      <c r="V1082" s="965" t="str">
        <f>IFERROR(IF(AND('別紙様式3-2（４・５月）'!O1084="",O1082&lt;&gt;""),P1082,P1082*VLOOKUP(AF1082,'【参考】数式用4'!$DC$3:$DZ$106,MATCH(N1082,'【参考】数式用4'!$DC$2:$DZ$2,0))),"")</f>
        <v/>
      </c>
      <c r="W1082" s="972"/>
      <c r="X1082" s="937"/>
      <c r="Y1082" s="948" t="str">
        <f>IFERROR(IF(OR('別紙様式3-2（４・５月）'!R1084="",'別紙様式3-2（４・５月）'!Z1084="ベア加算"),"",X1082*VLOOKUP(N1082,'【参考】数式用'!$AD$2:$AH$27,MATCH(W1082,'【参考】数式用'!$K$4:$N$4,0)+1,0)),"")</f>
        <v/>
      </c>
      <c r="Z1082" s="948"/>
      <c r="AA1082" s="951"/>
      <c r="AB1082" s="955"/>
      <c r="AC1082" s="996" t="str">
        <f>IFERROR(IF(AND('別紙様式3-2（４・５月）'!O1084="",W1082&lt;&gt;"",W1082&lt;&gt;"―"),X1082,X1082*VLOOKUP(AG1082,'【参考】数式用4'!$DC$3:$DZ$106,MATCH(N1082,'【参考】数式用4'!$DC$2:$DZ$2,0))),"")</f>
        <v/>
      </c>
      <c r="AD1082" s="998" t="str">
        <f t="shared" si="32"/>
        <v/>
      </c>
      <c r="AE1082" s="884" t="str">
        <f t="shared" si="33"/>
        <v/>
      </c>
      <c r="AF1082" s="999" t="str">
        <f>IF(O1082="","",'別紙様式3-2（４・５月）'!O1084&amp;'別紙様式3-2（４・５月）'!P1084&amp;'別紙様式3-2（４・５月）'!Q1084&amp;"から"&amp;O1082)</f>
        <v/>
      </c>
      <c r="AG1082" s="999" t="str">
        <f>IF(OR(W1082="",W1082="―"),"",'別紙様式3-2（４・５月）'!O1084&amp;'別紙様式3-2（４・５月）'!P1084&amp;'別紙様式3-2（４・５月）'!Q1084&amp;"から"&amp;W1082)</f>
        <v/>
      </c>
    </row>
    <row r="1083" spans="1:33" ht="24.9" customHeight="1">
      <c r="A1083" s="894">
        <v>1070</v>
      </c>
      <c r="B1083" s="742" t="str">
        <f>IF(基本情報入力シート!C1122="","",基本情報入力シート!C1122)</f>
        <v/>
      </c>
      <c r="C1083" s="750"/>
      <c r="D1083" s="750"/>
      <c r="E1083" s="750"/>
      <c r="F1083" s="750"/>
      <c r="G1083" s="750"/>
      <c r="H1083" s="750"/>
      <c r="I1083" s="761"/>
      <c r="J1083" s="768" t="str">
        <f>IF(基本情報入力シート!M1122="","",基本情報入力シート!M1122)</f>
        <v/>
      </c>
      <c r="K1083" s="768" t="str">
        <f>IF(基本情報入力シート!R1122="","",基本情報入力シート!R1122)</f>
        <v/>
      </c>
      <c r="L1083" s="768" t="str">
        <f>IF(基本情報入力シート!W1122="","",基本情報入力シート!W1122)</f>
        <v/>
      </c>
      <c r="M1083" s="785" t="str">
        <f>IF(基本情報入力シート!X1122="","",基本情報入力シート!X1122)</f>
        <v/>
      </c>
      <c r="N1083" s="797" t="str">
        <f>IF(基本情報入力シート!Y1122="","",基本情報入力シート!Y1122)</f>
        <v/>
      </c>
      <c r="O1083" s="931"/>
      <c r="P1083" s="937"/>
      <c r="Q1083" s="941"/>
      <c r="R1083" s="948" t="str">
        <f>IFERROR(IF(OR('別紙様式3-2（４・５月）'!R1085="",'別紙様式3-2（４・５月）'!Z1085="ベア加算"),"",P1083*VLOOKUP(N1083,'【参考】数式用'!$AD$2:$AH$27,MATCH(O1083,'【参考】数式用'!$K$4:$N$4,0)+1,0)),"")</f>
        <v/>
      </c>
      <c r="S1083" s="951"/>
      <c r="T1083" s="955"/>
      <c r="U1083" s="960"/>
      <c r="V1083" s="965" t="str">
        <f>IFERROR(IF(AND('別紙様式3-2（４・５月）'!O1085="",O1083&lt;&gt;""),P1083,P1083*VLOOKUP(AF1083,'【参考】数式用4'!$DC$3:$DZ$106,MATCH(N1083,'【参考】数式用4'!$DC$2:$DZ$2,0))),"")</f>
        <v/>
      </c>
      <c r="W1083" s="972"/>
      <c r="X1083" s="937"/>
      <c r="Y1083" s="948" t="str">
        <f>IFERROR(IF(OR('別紙様式3-2（４・５月）'!R1085="",'別紙様式3-2（４・５月）'!Z1085="ベア加算"),"",X1083*VLOOKUP(N1083,'【参考】数式用'!$AD$2:$AH$27,MATCH(W1083,'【参考】数式用'!$K$4:$N$4,0)+1,0)),"")</f>
        <v/>
      </c>
      <c r="Z1083" s="948"/>
      <c r="AA1083" s="951"/>
      <c r="AB1083" s="955"/>
      <c r="AC1083" s="996" t="str">
        <f>IFERROR(IF(AND('別紙様式3-2（４・５月）'!O1085="",W1083&lt;&gt;"",W1083&lt;&gt;"―"),X1083,X1083*VLOOKUP(AG1083,'【参考】数式用4'!$DC$3:$DZ$106,MATCH(N1083,'【参考】数式用4'!$DC$2:$DZ$2,0))),"")</f>
        <v/>
      </c>
      <c r="AD1083" s="998" t="str">
        <f t="shared" si="32"/>
        <v/>
      </c>
      <c r="AE1083" s="884" t="str">
        <f t="shared" si="33"/>
        <v/>
      </c>
      <c r="AF1083" s="999" t="str">
        <f>IF(O1083="","",'別紙様式3-2（４・５月）'!O1085&amp;'別紙様式3-2（４・５月）'!P1085&amp;'別紙様式3-2（４・５月）'!Q1085&amp;"から"&amp;O1083)</f>
        <v/>
      </c>
      <c r="AG1083" s="999" t="str">
        <f>IF(OR(W1083="",W1083="―"),"",'別紙様式3-2（４・５月）'!O1085&amp;'別紙様式3-2（４・５月）'!P1085&amp;'別紙様式3-2（４・５月）'!Q1085&amp;"から"&amp;W1083)</f>
        <v/>
      </c>
    </row>
    <row r="1084" spans="1:33" ht="24.9" customHeight="1">
      <c r="A1084" s="894">
        <v>1071</v>
      </c>
      <c r="B1084" s="742" t="str">
        <f>IF(基本情報入力シート!C1123="","",基本情報入力シート!C1123)</f>
        <v/>
      </c>
      <c r="C1084" s="750"/>
      <c r="D1084" s="750"/>
      <c r="E1084" s="750"/>
      <c r="F1084" s="750"/>
      <c r="G1084" s="750"/>
      <c r="H1084" s="750"/>
      <c r="I1084" s="761"/>
      <c r="J1084" s="768" t="str">
        <f>IF(基本情報入力シート!M1123="","",基本情報入力シート!M1123)</f>
        <v/>
      </c>
      <c r="K1084" s="768" t="str">
        <f>IF(基本情報入力シート!R1123="","",基本情報入力シート!R1123)</f>
        <v/>
      </c>
      <c r="L1084" s="768" t="str">
        <f>IF(基本情報入力シート!W1123="","",基本情報入力シート!W1123)</f>
        <v/>
      </c>
      <c r="M1084" s="785" t="str">
        <f>IF(基本情報入力シート!X1123="","",基本情報入力シート!X1123)</f>
        <v/>
      </c>
      <c r="N1084" s="797" t="str">
        <f>IF(基本情報入力シート!Y1123="","",基本情報入力シート!Y1123)</f>
        <v/>
      </c>
      <c r="O1084" s="931"/>
      <c r="P1084" s="937"/>
      <c r="Q1084" s="941"/>
      <c r="R1084" s="948" t="str">
        <f>IFERROR(IF(OR('別紙様式3-2（４・５月）'!R1086="",'別紙様式3-2（４・５月）'!Z1086="ベア加算"),"",P1084*VLOOKUP(N1084,'【参考】数式用'!$AD$2:$AH$27,MATCH(O1084,'【参考】数式用'!$K$4:$N$4,0)+1,0)),"")</f>
        <v/>
      </c>
      <c r="S1084" s="951"/>
      <c r="T1084" s="955"/>
      <c r="U1084" s="960"/>
      <c r="V1084" s="965" t="str">
        <f>IFERROR(IF(AND('別紙様式3-2（４・５月）'!O1086="",O1084&lt;&gt;""),P1084,P1084*VLOOKUP(AF1084,'【参考】数式用4'!$DC$3:$DZ$106,MATCH(N1084,'【参考】数式用4'!$DC$2:$DZ$2,0))),"")</f>
        <v/>
      </c>
      <c r="W1084" s="972"/>
      <c r="X1084" s="937"/>
      <c r="Y1084" s="948" t="str">
        <f>IFERROR(IF(OR('別紙様式3-2（４・５月）'!R1086="",'別紙様式3-2（４・５月）'!Z1086="ベア加算"),"",X1084*VLOOKUP(N1084,'【参考】数式用'!$AD$2:$AH$27,MATCH(W1084,'【参考】数式用'!$K$4:$N$4,0)+1,0)),"")</f>
        <v/>
      </c>
      <c r="Z1084" s="948"/>
      <c r="AA1084" s="951"/>
      <c r="AB1084" s="955"/>
      <c r="AC1084" s="996" t="str">
        <f>IFERROR(IF(AND('別紙様式3-2（４・５月）'!O1086="",W1084&lt;&gt;"",W1084&lt;&gt;"―"),X1084,X1084*VLOOKUP(AG1084,'【参考】数式用4'!$DC$3:$DZ$106,MATCH(N1084,'【参考】数式用4'!$DC$2:$DZ$2,0))),"")</f>
        <v/>
      </c>
      <c r="AD1084" s="998" t="str">
        <f t="shared" si="32"/>
        <v/>
      </c>
      <c r="AE1084" s="884" t="str">
        <f t="shared" si="33"/>
        <v/>
      </c>
      <c r="AF1084" s="999" t="str">
        <f>IF(O1084="","",'別紙様式3-2（４・５月）'!O1086&amp;'別紙様式3-2（４・５月）'!P1086&amp;'別紙様式3-2（４・５月）'!Q1086&amp;"から"&amp;O1084)</f>
        <v/>
      </c>
      <c r="AG1084" s="999" t="str">
        <f>IF(OR(W1084="",W1084="―"),"",'別紙様式3-2（４・５月）'!O1086&amp;'別紙様式3-2（４・５月）'!P1086&amp;'別紙様式3-2（４・５月）'!Q1086&amp;"から"&amp;W1084)</f>
        <v/>
      </c>
    </row>
    <row r="1085" spans="1:33" ht="24.9" customHeight="1">
      <c r="A1085" s="894">
        <v>1072</v>
      </c>
      <c r="B1085" s="742" t="str">
        <f>IF(基本情報入力シート!C1124="","",基本情報入力シート!C1124)</f>
        <v/>
      </c>
      <c r="C1085" s="750"/>
      <c r="D1085" s="750"/>
      <c r="E1085" s="750"/>
      <c r="F1085" s="750"/>
      <c r="G1085" s="750"/>
      <c r="H1085" s="750"/>
      <c r="I1085" s="761"/>
      <c r="J1085" s="768" t="str">
        <f>IF(基本情報入力シート!M1124="","",基本情報入力シート!M1124)</f>
        <v/>
      </c>
      <c r="K1085" s="768" t="str">
        <f>IF(基本情報入力シート!R1124="","",基本情報入力シート!R1124)</f>
        <v/>
      </c>
      <c r="L1085" s="768" t="str">
        <f>IF(基本情報入力シート!W1124="","",基本情報入力シート!W1124)</f>
        <v/>
      </c>
      <c r="M1085" s="785" t="str">
        <f>IF(基本情報入力シート!X1124="","",基本情報入力シート!X1124)</f>
        <v/>
      </c>
      <c r="N1085" s="797" t="str">
        <f>IF(基本情報入力シート!Y1124="","",基本情報入力シート!Y1124)</f>
        <v/>
      </c>
      <c r="O1085" s="931"/>
      <c r="P1085" s="937"/>
      <c r="Q1085" s="941"/>
      <c r="R1085" s="948" t="str">
        <f>IFERROR(IF(OR('別紙様式3-2（４・５月）'!R1087="",'別紙様式3-2（４・５月）'!Z1087="ベア加算"),"",P1085*VLOOKUP(N1085,'【参考】数式用'!$AD$2:$AH$27,MATCH(O1085,'【参考】数式用'!$K$4:$N$4,0)+1,0)),"")</f>
        <v/>
      </c>
      <c r="S1085" s="951"/>
      <c r="T1085" s="955"/>
      <c r="U1085" s="960"/>
      <c r="V1085" s="965" t="str">
        <f>IFERROR(IF(AND('別紙様式3-2（４・５月）'!O1087="",O1085&lt;&gt;""),P1085,P1085*VLOOKUP(AF1085,'【参考】数式用4'!$DC$3:$DZ$106,MATCH(N1085,'【参考】数式用4'!$DC$2:$DZ$2,0))),"")</f>
        <v/>
      </c>
      <c r="W1085" s="972"/>
      <c r="X1085" s="937"/>
      <c r="Y1085" s="948" t="str">
        <f>IFERROR(IF(OR('別紙様式3-2（４・５月）'!R1087="",'別紙様式3-2（４・５月）'!Z1087="ベア加算"),"",X1085*VLOOKUP(N1085,'【参考】数式用'!$AD$2:$AH$27,MATCH(W1085,'【参考】数式用'!$K$4:$N$4,0)+1,0)),"")</f>
        <v/>
      </c>
      <c r="Z1085" s="948"/>
      <c r="AA1085" s="951"/>
      <c r="AB1085" s="955"/>
      <c r="AC1085" s="996" t="str">
        <f>IFERROR(IF(AND('別紙様式3-2（４・５月）'!O1087="",W1085&lt;&gt;"",W1085&lt;&gt;"―"),X1085,X1085*VLOOKUP(AG1085,'【参考】数式用4'!$DC$3:$DZ$106,MATCH(N1085,'【参考】数式用4'!$DC$2:$DZ$2,0))),"")</f>
        <v/>
      </c>
      <c r="AD1085" s="998" t="str">
        <f t="shared" si="32"/>
        <v/>
      </c>
      <c r="AE1085" s="884" t="str">
        <f t="shared" si="33"/>
        <v/>
      </c>
      <c r="AF1085" s="999" t="str">
        <f>IF(O1085="","",'別紙様式3-2（４・５月）'!O1087&amp;'別紙様式3-2（４・５月）'!P1087&amp;'別紙様式3-2（４・５月）'!Q1087&amp;"から"&amp;O1085)</f>
        <v/>
      </c>
      <c r="AG1085" s="999" t="str">
        <f>IF(OR(W1085="",W1085="―"),"",'別紙様式3-2（４・５月）'!O1087&amp;'別紙様式3-2（４・５月）'!P1087&amp;'別紙様式3-2（４・５月）'!Q1087&amp;"から"&amp;W1085)</f>
        <v/>
      </c>
    </row>
    <row r="1086" spans="1:33" ht="24.9" customHeight="1">
      <c r="A1086" s="894">
        <v>1073</v>
      </c>
      <c r="B1086" s="742" t="str">
        <f>IF(基本情報入力シート!C1125="","",基本情報入力シート!C1125)</f>
        <v/>
      </c>
      <c r="C1086" s="750"/>
      <c r="D1086" s="750"/>
      <c r="E1086" s="750"/>
      <c r="F1086" s="750"/>
      <c r="G1086" s="750"/>
      <c r="H1086" s="750"/>
      <c r="I1086" s="761"/>
      <c r="J1086" s="768" t="str">
        <f>IF(基本情報入力シート!M1125="","",基本情報入力シート!M1125)</f>
        <v/>
      </c>
      <c r="K1086" s="768" t="str">
        <f>IF(基本情報入力シート!R1125="","",基本情報入力シート!R1125)</f>
        <v/>
      </c>
      <c r="L1086" s="768" t="str">
        <f>IF(基本情報入力シート!W1125="","",基本情報入力シート!W1125)</f>
        <v/>
      </c>
      <c r="M1086" s="785" t="str">
        <f>IF(基本情報入力シート!X1125="","",基本情報入力シート!X1125)</f>
        <v/>
      </c>
      <c r="N1086" s="797" t="str">
        <f>IF(基本情報入力シート!Y1125="","",基本情報入力シート!Y1125)</f>
        <v/>
      </c>
      <c r="O1086" s="931"/>
      <c r="P1086" s="937"/>
      <c r="Q1086" s="941"/>
      <c r="R1086" s="948" t="str">
        <f>IFERROR(IF(OR('別紙様式3-2（４・５月）'!R1088="",'別紙様式3-2（４・５月）'!Z1088="ベア加算"),"",P1086*VLOOKUP(N1086,'【参考】数式用'!$AD$2:$AH$27,MATCH(O1086,'【参考】数式用'!$K$4:$N$4,0)+1,0)),"")</f>
        <v/>
      </c>
      <c r="S1086" s="951"/>
      <c r="T1086" s="955"/>
      <c r="U1086" s="960"/>
      <c r="V1086" s="965" t="str">
        <f>IFERROR(IF(AND('別紙様式3-2（４・５月）'!O1088="",O1086&lt;&gt;""),P1086,P1086*VLOOKUP(AF1086,'【参考】数式用4'!$DC$3:$DZ$106,MATCH(N1086,'【参考】数式用4'!$DC$2:$DZ$2,0))),"")</f>
        <v/>
      </c>
      <c r="W1086" s="972"/>
      <c r="X1086" s="937"/>
      <c r="Y1086" s="948" t="str">
        <f>IFERROR(IF(OR('別紙様式3-2（４・５月）'!R1088="",'別紙様式3-2（４・５月）'!Z1088="ベア加算"),"",X1086*VLOOKUP(N1086,'【参考】数式用'!$AD$2:$AH$27,MATCH(W1086,'【参考】数式用'!$K$4:$N$4,0)+1,0)),"")</f>
        <v/>
      </c>
      <c r="Z1086" s="948"/>
      <c r="AA1086" s="951"/>
      <c r="AB1086" s="955"/>
      <c r="AC1086" s="996" t="str">
        <f>IFERROR(IF(AND('別紙様式3-2（４・５月）'!O1088="",W1086&lt;&gt;"",W1086&lt;&gt;"―"),X1086,X1086*VLOOKUP(AG1086,'【参考】数式用4'!$DC$3:$DZ$106,MATCH(N1086,'【参考】数式用4'!$DC$2:$DZ$2,0))),"")</f>
        <v/>
      </c>
      <c r="AD1086" s="998" t="str">
        <f t="shared" si="32"/>
        <v/>
      </c>
      <c r="AE1086" s="884" t="str">
        <f t="shared" si="33"/>
        <v/>
      </c>
      <c r="AF1086" s="999" t="str">
        <f>IF(O1086="","",'別紙様式3-2（４・５月）'!O1088&amp;'別紙様式3-2（４・５月）'!P1088&amp;'別紙様式3-2（４・５月）'!Q1088&amp;"から"&amp;O1086)</f>
        <v/>
      </c>
      <c r="AG1086" s="999" t="str">
        <f>IF(OR(W1086="",W1086="―"),"",'別紙様式3-2（４・５月）'!O1088&amp;'別紙様式3-2（４・５月）'!P1088&amp;'別紙様式3-2（４・５月）'!Q1088&amp;"から"&amp;W1086)</f>
        <v/>
      </c>
    </row>
    <row r="1087" spans="1:33" ht="24.9" customHeight="1">
      <c r="A1087" s="894">
        <v>1074</v>
      </c>
      <c r="B1087" s="742" t="str">
        <f>IF(基本情報入力シート!C1126="","",基本情報入力シート!C1126)</f>
        <v/>
      </c>
      <c r="C1087" s="750"/>
      <c r="D1087" s="750"/>
      <c r="E1087" s="750"/>
      <c r="F1087" s="750"/>
      <c r="G1087" s="750"/>
      <c r="H1087" s="750"/>
      <c r="I1087" s="761"/>
      <c r="J1087" s="768" t="str">
        <f>IF(基本情報入力シート!M1126="","",基本情報入力シート!M1126)</f>
        <v/>
      </c>
      <c r="K1087" s="768" t="str">
        <f>IF(基本情報入力シート!R1126="","",基本情報入力シート!R1126)</f>
        <v/>
      </c>
      <c r="L1087" s="768" t="str">
        <f>IF(基本情報入力シート!W1126="","",基本情報入力シート!W1126)</f>
        <v/>
      </c>
      <c r="M1087" s="785" t="str">
        <f>IF(基本情報入力シート!X1126="","",基本情報入力シート!X1126)</f>
        <v/>
      </c>
      <c r="N1087" s="797" t="str">
        <f>IF(基本情報入力シート!Y1126="","",基本情報入力シート!Y1126)</f>
        <v/>
      </c>
      <c r="O1087" s="931"/>
      <c r="P1087" s="937"/>
      <c r="Q1087" s="941"/>
      <c r="R1087" s="948" t="str">
        <f>IFERROR(IF(OR('別紙様式3-2（４・５月）'!R1089="",'別紙様式3-2（４・５月）'!Z1089="ベア加算"),"",P1087*VLOOKUP(N1087,'【参考】数式用'!$AD$2:$AH$27,MATCH(O1087,'【参考】数式用'!$K$4:$N$4,0)+1,0)),"")</f>
        <v/>
      </c>
      <c r="S1087" s="951"/>
      <c r="T1087" s="955"/>
      <c r="U1087" s="960"/>
      <c r="V1087" s="965" t="str">
        <f>IFERROR(IF(AND('別紙様式3-2（４・５月）'!O1089="",O1087&lt;&gt;""),P1087,P1087*VLOOKUP(AF1087,'【参考】数式用4'!$DC$3:$DZ$106,MATCH(N1087,'【参考】数式用4'!$DC$2:$DZ$2,0))),"")</f>
        <v/>
      </c>
      <c r="W1087" s="972"/>
      <c r="X1087" s="937"/>
      <c r="Y1087" s="948" t="str">
        <f>IFERROR(IF(OR('別紙様式3-2（４・５月）'!R1089="",'別紙様式3-2（４・５月）'!Z1089="ベア加算"),"",X1087*VLOOKUP(N1087,'【参考】数式用'!$AD$2:$AH$27,MATCH(W1087,'【参考】数式用'!$K$4:$N$4,0)+1,0)),"")</f>
        <v/>
      </c>
      <c r="Z1087" s="948"/>
      <c r="AA1087" s="951"/>
      <c r="AB1087" s="955"/>
      <c r="AC1087" s="996" t="str">
        <f>IFERROR(IF(AND('別紙様式3-2（４・５月）'!O1089="",W1087&lt;&gt;"",W1087&lt;&gt;"―"),X1087,X1087*VLOOKUP(AG1087,'【参考】数式用4'!$DC$3:$DZ$106,MATCH(N1087,'【参考】数式用4'!$DC$2:$DZ$2,0))),"")</f>
        <v/>
      </c>
      <c r="AD1087" s="998" t="str">
        <f t="shared" si="32"/>
        <v/>
      </c>
      <c r="AE1087" s="884" t="str">
        <f t="shared" si="33"/>
        <v/>
      </c>
      <c r="AF1087" s="999" t="str">
        <f>IF(O1087="","",'別紙様式3-2（４・５月）'!O1089&amp;'別紙様式3-2（４・５月）'!P1089&amp;'別紙様式3-2（４・５月）'!Q1089&amp;"から"&amp;O1087)</f>
        <v/>
      </c>
      <c r="AG1087" s="999" t="str">
        <f>IF(OR(W1087="",W1087="―"),"",'別紙様式3-2（４・５月）'!O1089&amp;'別紙様式3-2（４・５月）'!P1089&amp;'別紙様式3-2（４・５月）'!Q1089&amp;"から"&amp;W1087)</f>
        <v/>
      </c>
    </row>
    <row r="1088" spans="1:33" ht="24.9" customHeight="1">
      <c r="A1088" s="894">
        <v>1075</v>
      </c>
      <c r="B1088" s="742" t="str">
        <f>IF(基本情報入力シート!C1127="","",基本情報入力シート!C1127)</f>
        <v/>
      </c>
      <c r="C1088" s="750"/>
      <c r="D1088" s="750"/>
      <c r="E1088" s="750"/>
      <c r="F1088" s="750"/>
      <c r="G1088" s="750"/>
      <c r="H1088" s="750"/>
      <c r="I1088" s="761"/>
      <c r="J1088" s="768" t="str">
        <f>IF(基本情報入力シート!M1127="","",基本情報入力シート!M1127)</f>
        <v/>
      </c>
      <c r="K1088" s="768" t="str">
        <f>IF(基本情報入力シート!R1127="","",基本情報入力シート!R1127)</f>
        <v/>
      </c>
      <c r="L1088" s="768" t="str">
        <f>IF(基本情報入力シート!W1127="","",基本情報入力シート!W1127)</f>
        <v/>
      </c>
      <c r="M1088" s="785" t="str">
        <f>IF(基本情報入力シート!X1127="","",基本情報入力シート!X1127)</f>
        <v/>
      </c>
      <c r="N1088" s="797" t="str">
        <f>IF(基本情報入力シート!Y1127="","",基本情報入力シート!Y1127)</f>
        <v/>
      </c>
      <c r="O1088" s="931"/>
      <c r="P1088" s="937"/>
      <c r="Q1088" s="941"/>
      <c r="R1088" s="948" t="str">
        <f>IFERROR(IF(OR('別紙様式3-2（４・５月）'!R1090="",'別紙様式3-2（４・５月）'!Z1090="ベア加算"),"",P1088*VLOOKUP(N1088,'【参考】数式用'!$AD$2:$AH$27,MATCH(O1088,'【参考】数式用'!$K$4:$N$4,0)+1,0)),"")</f>
        <v/>
      </c>
      <c r="S1088" s="951"/>
      <c r="T1088" s="955"/>
      <c r="U1088" s="960"/>
      <c r="V1088" s="965" t="str">
        <f>IFERROR(IF(AND('別紙様式3-2（４・５月）'!O1090="",O1088&lt;&gt;""),P1088,P1088*VLOOKUP(AF1088,'【参考】数式用4'!$DC$3:$DZ$106,MATCH(N1088,'【参考】数式用4'!$DC$2:$DZ$2,0))),"")</f>
        <v/>
      </c>
      <c r="W1088" s="972"/>
      <c r="X1088" s="937"/>
      <c r="Y1088" s="948" t="str">
        <f>IFERROR(IF(OR('別紙様式3-2（４・５月）'!R1090="",'別紙様式3-2（４・５月）'!Z1090="ベア加算"),"",X1088*VLOOKUP(N1088,'【参考】数式用'!$AD$2:$AH$27,MATCH(W1088,'【参考】数式用'!$K$4:$N$4,0)+1,0)),"")</f>
        <v/>
      </c>
      <c r="Z1088" s="948"/>
      <c r="AA1088" s="951"/>
      <c r="AB1088" s="955"/>
      <c r="AC1088" s="996" t="str">
        <f>IFERROR(IF(AND('別紙様式3-2（４・５月）'!O1090="",W1088&lt;&gt;"",W1088&lt;&gt;"―"),X1088,X1088*VLOOKUP(AG1088,'【参考】数式用4'!$DC$3:$DZ$106,MATCH(N1088,'【参考】数式用4'!$DC$2:$DZ$2,0))),"")</f>
        <v/>
      </c>
      <c r="AD1088" s="998" t="str">
        <f t="shared" si="32"/>
        <v/>
      </c>
      <c r="AE1088" s="884" t="str">
        <f t="shared" si="33"/>
        <v/>
      </c>
      <c r="AF1088" s="999" t="str">
        <f>IF(O1088="","",'別紙様式3-2（４・５月）'!O1090&amp;'別紙様式3-2（４・５月）'!P1090&amp;'別紙様式3-2（４・５月）'!Q1090&amp;"から"&amp;O1088)</f>
        <v/>
      </c>
      <c r="AG1088" s="999" t="str">
        <f>IF(OR(W1088="",W1088="―"),"",'別紙様式3-2（４・５月）'!O1090&amp;'別紙様式3-2（４・５月）'!P1090&amp;'別紙様式3-2（４・５月）'!Q1090&amp;"から"&amp;W1088)</f>
        <v/>
      </c>
    </row>
    <row r="1089" spans="1:33" ht="24.9" customHeight="1">
      <c r="A1089" s="894">
        <v>1076</v>
      </c>
      <c r="B1089" s="742" t="str">
        <f>IF(基本情報入力シート!C1128="","",基本情報入力シート!C1128)</f>
        <v/>
      </c>
      <c r="C1089" s="750"/>
      <c r="D1089" s="750"/>
      <c r="E1089" s="750"/>
      <c r="F1089" s="750"/>
      <c r="G1089" s="750"/>
      <c r="H1089" s="750"/>
      <c r="I1089" s="761"/>
      <c r="J1089" s="768" t="str">
        <f>IF(基本情報入力シート!M1128="","",基本情報入力シート!M1128)</f>
        <v/>
      </c>
      <c r="K1089" s="768" t="str">
        <f>IF(基本情報入力シート!R1128="","",基本情報入力シート!R1128)</f>
        <v/>
      </c>
      <c r="L1089" s="768" t="str">
        <f>IF(基本情報入力シート!W1128="","",基本情報入力シート!W1128)</f>
        <v/>
      </c>
      <c r="M1089" s="785" t="str">
        <f>IF(基本情報入力シート!X1128="","",基本情報入力シート!X1128)</f>
        <v/>
      </c>
      <c r="N1089" s="797" t="str">
        <f>IF(基本情報入力シート!Y1128="","",基本情報入力シート!Y1128)</f>
        <v/>
      </c>
      <c r="O1089" s="931"/>
      <c r="P1089" s="937"/>
      <c r="Q1089" s="941"/>
      <c r="R1089" s="948" t="str">
        <f>IFERROR(IF(OR('別紙様式3-2（４・５月）'!R1091="",'別紙様式3-2（４・５月）'!Z1091="ベア加算"),"",P1089*VLOOKUP(N1089,'【参考】数式用'!$AD$2:$AH$27,MATCH(O1089,'【参考】数式用'!$K$4:$N$4,0)+1,0)),"")</f>
        <v/>
      </c>
      <c r="S1089" s="951"/>
      <c r="T1089" s="955"/>
      <c r="U1089" s="960"/>
      <c r="V1089" s="965" t="str">
        <f>IFERROR(IF(AND('別紙様式3-2（４・５月）'!O1091="",O1089&lt;&gt;""),P1089,P1089*VLOOKUP(AF1089,'【参考】数式用4'!$DC$3:$DZ$106,MATCH(N1089,'【参考】数式用4'!$DC$2:$DZ$2,0))),"")</f>
        <v/>
      </c>
      <c r="W1089" s="972"/>
      <c r="X1089" s="937"/>
      <c r="Y1089" s="948" t="str">
        <f>IFERROR(IF(OR('別紙様式3-2（４・５月）'!R1091="",'別紙様式3-2（４・５月）'!Z1091="ベア加算"),"",X1089*VLOOKUP(N1089,'【参考】数式用'!$AD$2:$AH$27,MATCH(W1089,'【参考】数式用'!$K$4:$N$4,0)+1,0)),"")</f>
        <v/>
      </c>
      <c r="Z1089" s="948"/>
      <c r="AA1089" s="951"/>
      <c r="AB1089" s="955"/>
      <c r="AC1089" s="996" t="str">
        <f>IFERROR(IF(AND('別紙様式3-2（４・５月）'!O1091="",W1089&lt;&gt;"",W1089&lt;&gt;"―"),X1089,X1089*VLOOKUP(AG1089,'【参考】数式用4'!$DC$3:$DZ$106,MATCH(N1089,'【参考】数式用4'!$DC$2:$DZ$2,0))),"")</f>
        <v/>
      </c>
      <c r="AD1089" s="998" t="str">
        <f t="shared" si="32"/>
        <v/>
      </c>
      <c r="AE1089" s="884" t="str">
        <f t="shared" si="33"/>
        <v/>
      </c>
      <c r="AF1089" s="999" t="str">
        <f>IF(O1089="","",'別紙様式3-2（４・５月）'!O1091&amp;'別紙様式3-2（４・５月）'!P1091&amp;'別紙様式3-2（４・５月）'!Q1091&amp;"から"&amp;O1089)</f>
        <v/>
      </c>
      <c r="AG1089" s="999" t="str">
        <f>IF(OR(W1089="",W1089="―"),"",'別紙様式3-2（４・５月）'!O1091&amp;'別紙様式3-2（４・５月）'!P1091&amp;'別紙様式3-2（４・５月）'!Q1091&amp;"から"&amp;W1089)</f>
        <v/>
      </c>
    </row>
    <row r="1090" spans="1:33" ht="24.9" customHeight="1">
      <c r="A1090" s="894">
        <v>1077</v>
      </c>
      <c r="B1090" s="742" t="str">
        <f>IF(基本情報入力シート!C1129="","",基本情報入力シート!C1129)</f>
        <v/>
      </c>
      <c r="C1090" s="750"/>
      <c r="D1090" s="750"/>
      <c r="E1090" s="750"/>
      <c r="F1090" s="750"/>
      <c r="G1090" s="750"/>
      <c r="H1090" s="750"/>
      <c r="I1090" s="761"/>
      <c r="J1090" s="768" t="str">
        <f>IF(基本情報入力シート!M1129="","",基本情報入力シート!M1129)</f>
        <v/>
      </c>
      <c r="K1090" s="768" t="str">
        <f>IF(基本情報入力シート!R1129="","",基本情報入力シート!R1129)</f>
        <v/>
      </c>
      <c r="L1090" s="768" t="str">
        <f>IF(基本情報入力シート!W1129="","",基本情報入力シート!W1129)</f>
        <v/>
      </c>
      <c r="M1090" s="785" t="str">
        <f>IF(基本情報入力シート!X1129="","",基本情報入力シート!X1129)</f>
        <v/>
      </c>
      <c r="N1090" s="797" t="str">
        <f>IF(基本情報入力シート!Y1129="","",基本情報入力シート!Y1129)</f>
        <v/>
      </c>
      <c r="O1090" s="931"/>
      <c r="P1090" s="937"/>
      <c r="Q1090" s="941"/>
      <c r="R1090" s="948" t="str">
        <f>IFERROR(IF(OR('別紙様式3-2（４・５月）'!R1092="",'別紙様式3-2（４・５月）'!Z1092="ベア加算"),"",P1090*VLOOKUP(N1090,'【参考】数式用'!$AD$2:$AH$27,MATCH(O1090,'【参考】数式用'!$K$4:$N$4,0)+1,0)),"")</f>
        <v/>
      </c>
      <c r="S1090" s="951"/>
      <c r="T1090" s="955"/>
      <c r="U1090" s="960"/>
      <c r="V1090" s="965" t="str">
        <f>IFERROR(IF(AND('別紙様式3-2（４・５月）'!O1092="",O1090&lt;&gt;""),P1090,P1090*VLOOKUP(AF1090,'【参考】数式用4'!$DC$3:$DZ$106,MATCH(N1090,'【参考】数式用4'!$DC$2:$DZ$2,0))),"")</f>
        <v/>
      </c>
      <c r="W1090" s="972"/>
      <c r="X1090" s="937"/>
      <c r="Y1090" s="948" t="str">
        <f>IFERROR(IF(OR('別紙様式3-2（４・５月）'!R1092="",'別紙様式3-2（４・５月）'!Z1092="ベア加算"),"",X1090*VLOOKUP(N1090,'【参考】数式用'!$AD$2:$AH$27,MATCH(W1090,'【参考】数式用'!$K$4:$N$4,0)+1,0)),"")</f>
        <v/>
      </c>
      <c r="Z1090" s="948"/>
      <c r="AA1090" s="951"/>
      <c r="AB1090" s="955"/>
      <c r="AC1090" s="996" t="str">
        <f>IFERROR(IF(AND('別紙様式3-2（４・５月）'!O1092="",W1090&lt;&gt;"",W1090&lt;&gt;"―"),X1090,X1090*VLOOKUP(AG1090,'【参考】数式用4'!$DC$3:$DZ$106,MATCH(N1090,'【参考】数式用4'!$DC$2:$DZ$2,0))),"")</f>
        <v/>
      </c>
      <c r="AD1090" s="998" t="str">
        <f t="shared" si="32"/>
        <v/>
      </c>
      <c r="AE1090" s="884" t="str">
        <f t="shared" si="33"/>
        <v/>
      </c>
      <c r="AF1090" s="999" t="str">
        <f>IF(O1090="","",'別紙様式3-2（４・５月）'!O1092&amp;'別紙様式3-2（４・５月）'!P1092&amp;'別紙様式3-2（４・５月）'!Q1092&amp;"から"&amp;O1090)</f>
        <v/>
      </c>
      <c r="AG1090" s="999" t="str">
        <f>IF(OR(W1090="",W1090="―"),"",'別紙様式3-2（４・５月）'!O1092&amp;'別紙様式3-2（４・５月）'!P1092&amp;'別紙様式3-2（４・５月）'!Q1092&amp;"から"&amp;W1090)</f>
        <v/>
      </c>
    </row>
    <row r="1091" spans="1:33" ht="24.9" customHeight="1">
      <c r="A1091" s="894">
        <v>1078</v>
      </c>
      <c r="B1091" s="742" t="str">
        <f>IF(基本情報入力シート!C1130="","",基本情報入力シート!C1130)</f>
        <v/>
      </c>
      <c r="C1091" s="750"/>
      <c r="D1091" s="750"/>
      <c r="E1091" s="750"/>
      <c r="F1091" s="750"/>
      <c r="G1091" s="750"/>
      <c r="H1091" s="750"/>
      <c r="I1091" s="761"/>
      <c r="J1091" s="768" t="str">
        <f>IF(基本情報入力シート!M1130="","",基本情報入力シート!M1130)</f>
        <v/>
      </c>
      <c r="K1091" s="768" t="str">
        <f>IF(基本情報入力シート!R1130="","",基本情報入力シート!R1130)</f>
        <v/>
      </c>
      <c r="L1091" s="768" t="str">
        <f>IF(基本情報入力シート!W1130="","",基本情報入力シート!W1130)</f>
        <v/>
      </c>
      <c r="M1091" s="785" t="str">
        <f>IF(基本情報入力シート!X1130="","",基本情報入力シート!X1130)</f>
        <v/>
      </c>
      <c r="N1091" s="797" t="str">
        <f>IF(基本情報入力シート!Y1130="","",基本情報入力シート!Y1130)</f>
        <v/>
      </c>
      <c r="O1091" s="931"/>
      <c r="P1091" s="937"/>
      <c r="Q1091" s="941"/>
      <c r="R1091" s="948" t="str">
        <f>IFERROR(IF(OR('別紙様式3-2（４・５月）'!R1093="",'別紙様式3-2（４・５月）'!Z1093="ベア加算"),"",P1091*VLOOKUP(N1091,'【参考】数式用'!$AD$2:$AH$27,MATCH(O1091,'【参考】数式用'!$K$4:$N$4,0)+1,0)),"")</f>
        <v/>
      </c>
      <c r="S1091" s="951"/>
      <c r="T1091" s="955"/>
      <c r="U1091" s="960"/>
      <c r="V1091" s="965" t="str">
        <f>IFERROR(IF(AND('別紙様式3-2（４・５月）'!O1093="",O1091&lt;&gt;""),P1091,P1091*VLOOKUP(AF1091,'【参考】数式用4'!$DC$3:$DZ$106,MATCH(N1091,'【参考】数式用4'!$DC$2:$DZ$2,0))),"")</f>
        <v/>
      </c>
      <c r="W1091" s="972"/>
      <c r="X1091" s="937"/>
      <c r="Y1091" s="948" t="str">
        <f>IFERROR(IF(OR('別紙様式3-2（４・５月）'!R1093="",'別紙様式3-2（４・５月）'!Z1093="ベア加算"),"",X1091*VLOOKUP(N1091,'【参考】数式用'!$AD$2:$AH$27,MATCH(W1091,'【参考】数式用'!$K$4:$N$4,0)+1,0)),"")</f>
        <v/>
      </c>
      <c r="Z1091" s="948"/>
      <c r="AA1091" s="951"/>
      <c r="AB1091" s="955"/>
      <c r="AC1091" s="996" t="str">
        <f>IFERROR(IF(AND('別紙様式3-2（４・５月）'!O1093="",W1091&lt;&gt;"",W1091&lt;&gt;"―"),X1091,X1091*VLOOKUP(AG1091,'【参考】数式用4'!$DC$3:$DZ$106,MATCH(N1091,'【参考】数式用4'!$DC$2:$DZ$2,0))),"")</f>
        <v/>
      </c>
      <c r="AD1091" s="998" t="str">
        <f t="shared" si="32"/>
        <v/>
      </c>
      <c r="AE1091" s="884" t="str">
        <f t="shared" si="33"/>
        <v/>
      </c>
      <c r="AF1091" s="999" t="str">
        <f>IF(O1091="","",'別紙様式3-2（４・５月）'!O1093&amp;'別紙様式3-2（４・５月）'!P1093&amp;'別紙様式3-2（４・５月）'!Q1093&amp;"から"&amp;O1091)</f>
        <v/>
      </c>
      <c r="AG1091" s="999" t="str">
        <f>IF(OR(W1091="",W1091="―"),"",'別紙様式3-2（４・５月）'!O1093&amp;'別紙様式3-2（４・５月）'!P1093&amp;'別紙様式3-2（４・５月）'!Q1093&amp;"から"&amp;W1091)</f>
        <v/>
      </c>
    </row>
    <row r="1092" spans="1:33" ht="24.9" customHeight="1">
      <c r="A1092" s="894">
        <v>1079</v>
      </c>
      <c r="B1092" s="742" t="str">
        <f>IF(基本情報入力シート!C1131="","",基本情報入力シート!C1131)</f>
        <v/>
      </c>
      <c r="C1092" s="750"/>
      <c r="D1092" s="750"/>
      <c r="E1092" s="750"/>
      <c r="F1092" s="750"/>
      <c r="G1092" s="750"/>
      <c r="H1092" s="750"/>
      <c r="I1092" s="761"/>
      <c r="J1092" s="768" t="str">
        <f>IF(基本情報入力シート!M1131="","",基本情報入力シート!M1131)</f>
        <v/>
      </c>
      <c r="K1092" s="768" t="str">
        <f>IF(基本情報入力シート!R1131="","",基本情報入力シート!R1131)</f>
        <v/>
      </c>
      <c r="L1092" s="768" t="str">
        <f>IF(基本情報入力シート!W1131="","",基本情報入力シート!W1131)</f>
        <v/>
      </c>
      <c r="M1092" s="785" t="str">
        <f>IF(基本情報入力シート!X1131="","",基本情報入力シート!X1131)</f>
        <v/>
      </c>
      <c r="N1092" s="797" t="str">
        <f>IF(基本情報入力シート!Y1131="","",基本情報入力シート!Y1131)</f>
        <v/>
      </c>
      <c r="O1092" s="931"/>
      <c r="P1092" s="937"/>
      <c r="Q1092" s="941"/>
      <c r="R1092" s="948" t="str">
        <f>IFERROR(IF(OR('別紙様式3-2（４・５月）'!R1094="",'別紙様式3-2（４・５月）'!Z1094="ベア加算"),"",P1092*VLOOKUP(N1092,'【参考】数式用'!$AD$2:$AH$27,MATCH(O1092,'【参考】数式用'!$K$4:$N$4,0)+1,0)),"")</f>
        <v/>
      </c>
      <c r="S1092" s="951"/>
      <c r="T1092" s="955"/>
      <c r="U1092" s="960"/>
      <c r="V1092" s="965" t="str">
        <f>IFERROR(IF(AND('別紙様式3-2（４・５月）'!O1094="",O1092&lt;&gt;""),P1092,P1092*VLOOKUP(AF1092,'【参考】数式用4'!$DC$3:$DZ$106,MATCH(N1092,'【参考】数式用4'!$DC$2:$DZ$2,0))),"")</f>
        <v/>
      </c>
      <c r="W1092" s="972"/>
      <c r="X1092" s="937"/>
      <c r="Y1092" s="948" t="str">
        <f>IFERROR(IF(OR('別紙様式3-2（４・５月）'!R1094="",'別紙様式3-2（４・５月）'!Z1094="ベア加算"),"",X1092*VLOOKUP(N1092,'【参考】数式用'!$AD$2:$AH$27,MATCH(W1092,'【参考】数式用'!$K$4:$N$4,0)+1,0)),"")</f>
        <v/>
      </c>
      <c r="Z1092" s="948"/>
      <c r="AA1092" s="951"/>
      <c r="AB1092" s="955"/>
      <c r="AC1092" s="996" t="str">
        <f>IFERROR(IF(AND('別紙様式3-2（４・５月）'!O1094="",W1092&lt;&gt;"",W1092&lt;&gt;"―"),X1092,X1092*VLOOKUP(AG1092,'【参考】数式用4'!$DC$3:$DZ$106,MATCH(N1092,'【参考】数式用4'!$DC$2:$DZ$2,0))),"")</f>
        <v/>
      </c>
      <c r="AD1092" s="998" t="str">
        <f t="shared" si="32"/>
        <v/>
      </c>
      <c r="AE1092" s="884" t="str">
        <f t="shared" si="33"/>
        <v/>
      </c>
      <c r="AF1092" s="999" t="str">
        <f>IF(O1092="","",'別紙様式3-2（４・５月）'!O1094&amp;'別紙様式3-2（４・５月）'!P1094&amp;'別紙様式3-2（４・５月）'!Q1094&amp;"から"&amp;O1092)</f>
        <v/>
      </c>
      <c r="AG1092" s="999" t="str">
        <f>IF(OR(W1092="",W1092="―"),"",'別紙様式3-2（４・５月）'!O1094&amp;'別紙様式3-2（４・５月）'!P1094&amp;'別紙様式3-2（４・５月）'!Q1094&amp;"から"&amp;W1092)</f>
        <v/>
      </c>
    </row>
    <row r="1093" spans="1:33" ht="24.9" customHeight="1">
      <c r="A1093" s="894">
        <v>1080</v>
      </c>
      <c r="B1093" s="742" t="str">
        <f>IF(基本情報入力シート!C1132="","",基本情報入力シート!C1132)</f>
        <v/>
      </c>
      <c r="C1093" s="750"/>
      <c r="D1093" s="750"/>
      <c r="E1093" s="750"/>
      <c r="F1093" s="750"/>
      <c r="G1093" s="750"/>
      <c r="H1093" s="750"/>
      <c r="I1093" s="761"/>
      <c r="J1093" s="768" t="str">
        <f>IF(基本情報入力シート!M1132="","",基本情報入力シート!M1132)</f>
        <v/>
      </c>
      <c r="K1093" s="768" t="str">
        <f>IF(基本情報入力シート!R1132="","",基本情報入力シート!R1132)</f>
        <v/>
      </c>
      <c r="L1093" s="768" t="str">
        <f>IF(基本情報入力シート!W1132="","",基本情報入力シート!W1132)</f>
        <v/>
      </c>
      <c r="M1093" s="785" t="str">
        <f>IF(基本情報入力シート!X1132="","",基本情報入力シート!X1132)</f>
        <v/>
      </c>
      <c r="N1093" s="797" t="str">
        <f>IF(基本情報入力シート!Y1132="","",基本情報入力シート!Y1132)</f>
        <v/>
      </c>
      <c r="O1093" s="931"/>
      <c r="P1093" s="937"/>
      <c r="Q1093" s="941"/>
      <c r="R1093" s="948" t="str">
        <f>IFERROR(IF(OR('別紙様式3-2（４・５月）'!R1095="",'別紙様式3-2（４・５月）'!Z1095="ベア加算"),"",P1093*VLOOKUP(N1093,'【参考】数式用'!$AD$2:$AH$27,MATCH(O1093,'【参考】数式用'!$K$4:$N$4,0)+1,0)),"")</f>
        <v/>
      </c>
      <c r="S1093" s="951"/>
      <c r="T1093" s="955"/>
      <c r="U1093" s="960"/>
      <c r="V1093" s="965" t="str">
        <f>IFERROR(IF(AND('別紙様式3-2（４・５月）'!O1095="",O1093&lt;&gt;""),P1093,P1093*VLOOKUP(AF1093,'【参考】数式用4'!$DC$3:$DZ$106,MATCH(N1093,'【参考】数式用4'!$DC$2:$DZ$2,0))),"")</f>
        <v/>
      </c>
      <c r="W1093" s="972"/>
      <c r="X1093" s="937"/>
      <c r="Y1093" s="948" t="str">
        <f>IFERROR(IF(OR('別紙様式3-2（４・５月）'!R1095="",'別紙様式3-2（４・５月）'!Z1095="ベア加算"),"",X1093*VLOOKUP(N1093,'【参考】数式用'!$AD$2:$AH$27,MATCH(W1093,'【参考】数式用'!$K$4:$N$4,0)+1,0)),"")</f>
        <v/>
      </c>
      <c r="Z1093" s="948"/>
      <c r="AA1093" s="951"/>
      <c r="AB1093" s="955"/>
      <c r="AC1093" s="996" t="str">
        <f>IFERROR(IF(AND('別紙様式3-2（４・５月）'!O1095="",W1093&lt;&gt;"",W1093&lt;&gt;"―"),X1093,X1093*VLOOKUP(AG1093,'【参考】数式用4'!$DC$3:$DZ$106,MATCH(N1093,'【参考】数式用4'!$DC$2:$DZ$2,0))),"")</f>
        <v/>
      </c>
      <c r="AD1093" s="998" t="str">
        <f t="shared" si="32"/>
        <v/>
      </c>
      <c r="AE1093" s="884" t="str">
        <f t="shared" si="33"/>
        <v/>
      </c>
      <c r="AF1093" s="999" t="str">
        <f>IF(O1093="","",'別紙様式3-2（４・５月）'!O1095&amp;'別紙様式3-2（４・５月）'!P1095&amp;'別紙様式3-2（４・５月）'!Q1095&amp;"から"&amp;O1093)</f>
        <v/>
      </c>
      <c r="AG1093" s="999" t="str">
        <f>IF(OR(W1093="",W1093="―"),"",'別紙様式3-2（４・５月）'!O1095&amp;'別紙様式3-2（４・５月）'!P1095&amp;'別紙様式3-2（４・５月）'!Q1095&amp;"から"&amp;W1093)</f>
        <v/>
      </c>
    </row>
    <row r="1094" spans="1:33" ht="24.9" customHeight="1">
      <c r="A1094" s="894">
        <v>1081</v>
      </c>
      <c r="B1094" s="742" t="str">
        <f>IF(基本情報入力シート!C1133="","",基本情報入力シート!C1133)</f>
        <v/>
      </c>
      <c r="C1094" s="750"/>
      <c r="D1094" s="750"/>
      <c r="E1094" s="750"/>
      <c r="F1094" s="750"/>
      <c r="G1094" s="750"/>
      <c r="H1094" s="750"/>
      <c r="I1094" s="761"/>
      <c r="J1094" s="768" t="str">
        <f>IF(基本情報入力シート!M1133="","",基本情報入力シート!M1133)</f>
        <v/>
      </c>
      <c r="K1094" s="768" t="str">
        <f>IF(基本情報入力シート!R1133="","",基本情報入力シート!R1133)</f>
        <v/>
      </c>
      <c r="L1094" s="768" t="str">
        <f>IF(基本情報入力シート!W1133="","",基本情報入力シート!W1133)</f>
        <v/>
      </c>
      <c r="M1094" s="785" t="str">
        <f>IF(基本情報入力シート!X1133="","",基本情報入力シート!X1133)</f>
        <v/>
      </c>
      <c r="N1094" s="797" t="str">
        <f>IF(基本情報入力シート!Y1133="","",基本情報入力シート!Y1133)</f>
        <v/>
      </c>
      <c r="O1094" s="931"/>
      <c r="P1094" s="937"/>
      <c r="Q1094" s="941"/>
      <c r="R1094" s="948" t="str">
        <f>IFERROR(IF(OR('別紙様式3-2（４・５月）'!R1096="",'別紙様式3-2（４・５月）'!Z1096="ベア加算"),"",P1094*VLOOKUP(N1094,'【参考】数式用'!$AD$2:$AH$27,MATCH(O1094,'【参考】数式用'!$K$4:$N$4,0)+1,0)),"")</f>
        <v/>
      </c>
      <c r="S1094" s="951"/>
      <c r="T1094" s="955"/>
      <c r="U1094" s="960"/>
      <c r="V1094" s="965" t="str">
        <f>IFERROR(IF(AND('別紙様式3-2（４・５月）'!O1096="",O1094&lt;&gt;""),P1094,P1094*VLOOKUP(AF1094,'【参考】数式用4'!$DC$3:$DZ$106,MATCH(N1094,'【参考】数式用4'!$DC$2:$DZ$2,0))),"")</f>
        <v/>
      </c>
      <c r="W1094" s="972"/>
      <c r="X1094" s="937"/>
      <c r="Y1094" s="948" t="str">
        <f>IFERROR(IF(OR('別紙様式3-2（４・５月）'!R1096="",'別紙様式3-2（４・５月）'!Z1096="ベア加算"),"",X1094*VLOOKUP(N1094,'【参考】数式用'!$AD$2:$AH$27,MATCH(W1094,'【参考】数式用'!$K$4:$N$4,0)+1,0)),"")</f>
        <v/>
      </c>
      <c r="Z1094" s="948"/>
      <c r="AA1094" s="951"/>
      <c r="AB1094" s="955"/>
      <c r="AC1094" s="996" t="str">
        <f>IFERROR(IF(AND('別紙様式3-2（４・５月）'!O1096="",W1094&lt;&gt;"",W1094&lt;&gt;"―"),X1094,X1094*VLOOKUP(AG1094,'【参考】数式用4'!$DC$3:$DZ$106,MATCH(N1094,'【参考】数式用4'!$DC$2:$DZ$2,0))),"")</f>
        <v/>
      </c>
      <c r="AD1094" s="998" t="str">
        <f t="shared" si="32"/>
        <v/>
      </c>
      <c r="AE1094" s="884" t="str">
        <f t="shared" si="33"/>
        <v/>
      </c>
      <c r="AF1094" s="999" t="str">
        <f>IF(O1094="","",'別紙様式3-2（４・５月）'!O1096&amp;'別紙様式3-2（４・５月）'!P1096&amp;'別紙様式3-2（４・５月）'!Q1096&amp;"から"&amp;O1094)</f>
        <v/>
      </c>
      <c r="AG1094" s="999" t="str">
        <f>IF(OR(W1094="",W1094="―"),"",'別紙様式3-2（４・５月）'!O1096&amp;'別紙様式3-2（４・５月）'!P1096&amp;'別紙様式3-2（４・５月）'!Q1096&amp;"から"&amp;W1094)</f>
        <v/>
      </c>
    </row>
    <row r="1095" spans="1:33" ht="24.9" customHeight="1">
      <c r="A1095" s="894">
        <v>1082</v>
      </c>
      <c r="B1095" s="742" t="str">
        <f>IF(基本情報入力シート!C1134="","",基本情報入力シート!C1134)</f>
        <v/>
      </c>
      <c r="C1095" s="750"/>
      <c r="D1095" s="750"/>
      <c r="E1095" s="750"/>
      <c r="F1095" s="750"/>
      <c r="G1095" s="750"/>
      <c r="H1095" s="750"/>
      <c r="I1095" s="761"/>
      <c r="J1095" s="768" t="str">
        <f>IF(基本情報入力シート!M1134="","",基本情報入力シート!M1134)</f>
        <v/>
      </c>
      <c r="K1095" s="768" t="str">
        <f>IF(基本情報入力シート!R1134="","",基本情報入力シート!R1134)</f>
        <v/>
      </c>
      <c r="L1095" s="768" t="str">
        <f>IF(基本情報入力シート!W1134="","",基本情報入力シート!W1134)</f>
        <v/>
      </c>
      <c r="M1095" s="785" t="str">
        <f>IF(基本情報入力シート!X1134="","",基本情報入力シート!X1134)</f>
        <v/>
      </c>
      <c r="N1095" s="797" t="str">
        <f>IF(基本情報入力シート!Y1134="","",基本情報入力シート!Y1134)</f>
        <v/>
      </c>
      <c r="O1095" s="931"/>
      <c r="P1095" s="937"/>
      <c r="Q1095" s="941"/>
      <c r="R1095" s="948" t="str">
        <f>IFERROR(IF(OR('別紙様式3-2（４・５月）'!R1097="",'別紙様式3-2（４・５月）'!Z1097="ベア加算"),"",P1095*VLOOKUP(N1095,'【参考】数式用'!$AD$2:$AH$27,MATCH(O1095,'【参考】数式用'!$K$4:$N$4,0)+1,0)),"")</f>
        <v/>
      </c>
      <c r="S1095" s="951"/>
      <c r="T1095" s="955"/>
      <c r="U1095" s="960"/>
      <c r="V1095" s="965" t="str">
        <f>IFERROR(IF(AND('別紙様式3-2（４・５月）'!O1097="",O1095&lt;&gt;""),P1095,P1095*VLOOKUP(AF1095,'【参考】数式用4'!$DC$3:$DZ$106,MATCH(N1095,'【参考】数式用4'!$DC$2:$DZ$2,0))),"")</f>
        <v/>
      </c>
      <c r="W1095" s="972"/>
      <c r="X1095" s="937"/>
      <c r="Y1095" s="948" t="str">
        <f>IFERROR(IF(OR('別紙様式3-2（４・５月）'!R1097="",'別紙様式3-2（４・５月）'!Z1097="ベア加算"),"",X1095*VLOOKUP(N1095,'【参考】数式用'!$AD$2:$AH$27,MATCH(W1095,'【参考】数式用'!$K$4:$N$4,0)+1,0)),"")</f>
        <v/>
      </c>
      <c r="Z1095" s="948"/>
      <c r="AA1095" s="951"/>
      <c r="AB1095" s="955"/>
      <c r="AC1095" s="996" t="str">
        <f>IFERROR(IF(AND('別紙様式3-2（４・５月）'!O1097="",W1095&lt;&gt;"",W1095&lt;&gt;"―"),X1095,X1095*VLOOKUP(AG1095,'【参考】数式用4'!$DC$3:$DZ$106,MATCH(N1095,'【参考】数式用4'!$DC$2:$DZ$2,0))),"")</f>
        <v/>
      </c>
      <c r="AD1095" s="998" t="str">
        <f t="shared" si="32"/>
        <v/>
      </c>
      <c r="AE1095" s="884" t="str">
        <f t="shared" si="33"/>
        <v/>
      </c>
      <c r="AF1095" s="999" t="str">
        <f>IF(O1095="","",'別紙様式3-2（４・５月）'!O1097&amp;'別紙様式3-2（４・５月）'!P1097&amp;'別紙様式3-2（４・５月）'!Q1097&amp;"から"&amp;O1095)</f>
        <v/>
      </c>
      <c r="AG1095" s="999" t="str">
        <f>IF(OR(W1095="",W1095="―"),"",'別紙様式3-2（４・５月）'!O1097&amp;'別紙様式3-2（４・５月）'!P1097&amp;'別紙様式3-2（４・５月）'!Q1097&amp;"から"&amp;W1095)</f>
        <v/>
      </c>
    </row>
    <row r="1096" spans="1:33" ht="24.9" customHeight="1">
      <c r="A1096" s="894">
        <v>1083</v>
      </c>
      <c r="B1096" s="742" t="str">
        <f>IF(基本情報入力シート!C1135="","",基本情報入力シート!C1135)</f>
        <v/>
      </c>
      <c r="C1096" s="750"/>
      <c r="D1096" s="750"/>
      <c r="E1096" s="750"/>
      <c r="F1096" s="750"/>
      <c r="G1096" s="750"/>
      <c r="H1096" s="750"/>
      <c r="I1096" s="761"/>
      <c r="J1096" s="768" t="str">
        <f>IF(基本情報入力シート!M1135="","",基本情報入力シート!M1135)</f>
        <v/>
      </c>
      <c r="K1096" s="768" t="str">
        <f>IF(基本情報入力シート!R1135="","",基本情報入力シート!R1135)</f>
        <v/>
      </c>
      <c r="L1096" s="768" t="str">
        <f>IF(基本情報入力シート!W1135="","",基本情報入力シート!W1135)</f>
        <v/>
      </c>
      <c r="M1096" s="785" t="str">
        <f>IF(基本情報入力シート!X1135="","",基本情報入力シート!X1135)</f>
        <v/>
      </c>
      <c r="N1096" s="797" t="str">
        <f>IF(基本情報入力シート!Y1135="","",基本情報入力シート!Y1135)</f>
        <v/>
      </c>
      <c r="O1096" s="931"/>
      <c r="P1096" s="937"/>
      <c r="Q1096" s="941"/>
      <c r="R1096" s="948" t="str">
        <f>IFERROR(IF(OR('別紙様式3-2（４・５月）'!R1098="",'別紙様式3-2（４・５月）'!Z1098="ベア加算"),"",P1096*VLOOKUP(N1096,'【参考】数式用'!$AD$2:$AH$27,MATCH(O1096,'【参考】数式用'!$K$4:$N$4,0)+1,0)),"")</f>
        <v/>
      </c>
      <c r="S1096" s="951"/>
      <c r="T1096" s="955"/>
      <c r="U1096" s="960"/>
      <c r="V1096" s="965" t="str">
        <f>IFERROR(IF(AND('別紙様式3-2（４・５月）'!O1098="",O1096&lt;&gt;""),P1096,P1096*VLOOKUP(AF1096,'【参考】数式用4'!$DC$3:$DZ$106,MATCH(N1096,'【参考】数式用4'!$DC$2:$DZ$2,0))),"")</f>
        <v/>
      </c>
      <c r="W1096" s="972"/>
      <c r="X1096" s="937"/>
      <c r="Y1096" s="948" t="str">
        <f>IFERROR(IF(OR('別紙様式3-2（４・５月）'!R1098="",'別紙様式3-2（４・５月）'!Z1098="ベア加算"),"",X1096*VLOOKUP(N1096,'【参考】数式用'!$AD$2:$AH$27,MATCH(W1096,'【参考】数式用'!$K$4:$N$4,0)+1,0)),"")</f>
        <v/>
      </c>
      <c r="Z1096" s="948"/>
      <c r="AA1096" s="951"/>
      <c r="AB1096" s="955"/>
      <c r="AC1096" s="996" t="str">
        <f>IFERROR(IF(AND('別紙様式3-2（４・５月）'!O1098="",W1096&lt;&gt;"",W1096&lt;&gt;"―"),X1096,X1096*VLOOKUP(AG1096,'【参考】数式用4'!$DC$3:$DZ$106,MATCH(N1096,'【参考】数式用4'!$DC$2:$DZ$2,0))),"")</f>
        <v/>
      </c>
      <c r="AD1096" s="998" t="str">
        <f t="shared" si="32"/>
        <v/>
      </c>
      <c r="AE1096" s="884" t="str">
        <f t="shared" si="33"/>
        <v/>
      </c>
      <c r="AF1096" s="999" t="str">
        <f>IF(O1096="","",'別紙様式3-2（４・５月）'!O1098&amp;'別紙様式3-2（４・５月）'!P1098&amp;'別紙様式3-2（４・５月）'!Q1098&amp;"から"&amp;O1096)</f>
        <v/>
      </c>
      <c r="AG1096" s="999" t="str">
        <f>IF(OR(W1096="",W1096="―"),"",'別紙様式3-2（４・５月）'!O1098&amp;'別紙様式3-2（４・５月）'!P1098&amp;'別紙様式3-2（４・５月）'!Q1098&amp;"から"&amp;W1096)</f>
        <v/>
      </c>
    </row>
    <row r="1097" spans="1:33" ht="24.9" customHeight="1">
      <c r="A1097" s="894">
        <v>1084</v>
      </c>
      <c r="B1097" s="742" t="str">
        <f>IF(基本情報入力シート!C1136="","",基本情報入力シート!C1136)</f>
        <v/>
      </c>
      <c r="C1097" s="750"/>
      <c r="D1097" s="750"/>
      <c r="E1097" s="750"/>
      <c r="F1097" s="750"/>
      <c r="G1097" s="750"/>
      <c r="H1097" s="750"/>
      <c r="I1097" s="761"/>
      <c r="J1097" s="768" t="str">
        <f>IF(基本情報入力シート!M1136="","",基本情報入力シート!M1136)</f>
        <v/>
      </c>
      <c r="K1097" s="768" t="str">
        <f>IF(基本情報入力シート!R1136="","",基本情報入力シート!R1136)</f>
        <v/>
      </c>
      <c r="L1097" s="768" t="str">
        <f>IF(基本情報入力シート!W1136="","",基本情報入力シート!W1136)</f>
        <v/>
      </c>
      <c r="M1097" s="785" t="str">
        <f>IF(基本情報入力シート!X1136="","",基本情報入力シート!X1136)</f>
        <v/>
      </c>
      <c r="N1097" s="797" t="str">
        <f>IF(基本情報入力シート!Y1136="","",基本情報入力シート!Y1136)</f>
        <v/>
      </c>
      <c r="O1097" s="931"/>
      <c r="P1097" s="937"/>
      <c r="Q1097" s="941"/>
      <c r="R1097" s="948" t="str">
        <f>IFERROR(IF(OR('別紙様式3-2（４・５月）'!R1099="",'別紙様式3-2（４・５月）'!Z1099="ベア加算"),"",P1097*VLOOKUP(N1097,'【参考】数式用'!$AD$2:$AH$27,MATCH(O1097,'【参考】数式用'!$K$4:$N$4,0)+1,0)),"")</f>
        <v/>
      </c>
      <c r="S1097" s="951"/>
      <c r="T1097" s="955"/>
      <c r="U1097" s="960"/>
      <c r="V1097" s="965" t="str">
        <f>IFERROR(IF(AND('別紙様式3-2（４・５月）'!O1099="",O1097&lt;&gt;""),P1097,P1097*VLOOKUP(AF1097,'【参考】数式用4'!$DC$3:$DZ$106,MATCH(N1097,'【参考】数式用4'!$DC$2:$DZ$2,0))),"")</f>
        <v/>
      </c>
      <c r="W1097" s="972"/>
      <c r="X1097" s="937"/>
      <c r="Y1097" s="948" t="str">
        <f>IFERROR(IF(OR('別紙様式3-2（４・５月）'!R1099="",'別紙様式3-2（４・５月）'!Z1099="ベア加算"),"",X1097*VLOOKUP(N1097,'【参考】数式用'!$AD$2:$AH$27,MATCH(W1097,'【参考】数式用'!$K$4:$N$4,0)+1,0)),"")</f>
        <v/>
      </c>
      <c r="Z1097" s="948"/>
      <c r="AA1097" s="951"/>
      <c r="AB1097" s="955"/>
      <c r="AC1097" s="996" t="str">
        <f>IFERROR(IF(AND('別紙様式3-2（４・５月）'!O1099="",W1097&lt;&gt;"",W1097&lt;&gt;"―"),X1097,X1097*VLOOKUP(AG1097,'【参考】数式用4'!$DC$3:$DZ$106,MATCH(N1097,'【参考】数式用4'!$DC$2:$DZ$2,0))),"")</f>
        <v/>
      </c>
      <c r="AD1097" s="998" t="str">
        <f t="shared" si="32"/>
        <v/>
      </c>
      <c r="AE1097" s="884" t="str">
        <f t="shared" si="33"/>
        <v/>
      </c>
      <c r="AF1097" s="999" t="str">
        <f>IF(O1097="","",'別紙様式3-2（４・５月）'!O1099&amp;'別紙様式3-2（４・５月）'!P1099&amp;'別紙様式3-2（４・５月）'!Q1099&amp;"から"&amp;O1097)</f>
        <v/>
      </c>
      <c r="AG1097" s="999" t="str">
        <f>IF(OR(W1097="",W1097="―"),"",'別紙様式3-2（４・５月）'!O1099&amp;'別紙様式3-2（４・５月）'!P1099&amp;'別紙様式3-2（４・５月）'!Q1099&amp;"から"&amp;W1097)</f>
        <v/>
      </c>
    </row>
    <row r="1098" spans="1:33" ht="24.9" customHeight="1">
      <c r="A1098" s="894">
        <v>1085</v>
      </c>
      <c r="B1098" s="742" t="str">
        <f>IF(基本情報入力シート!C1137="","",基本情報入力シート!C1137)</f>
        <v/>
      </c>
      <c r="C1098" s="750"/>
      <c r="D1098" s="750"/>
      <c r="E1098" s="750"/>
      <c r="F1098" s="750"/>
      <c r="G1098" s="750"/>
      <c r="H1098" s="750"/>
      <c r="I1098" s="761"/>
      <c r="J1098" s="768" t="str">
        <f>IF(基本情報入力シート!M1137="","",基本情報入力シート!M1137)</f>
        <v/>
      </c>
      <c r="K1098" s="768" t="str">
        <f>IF(基本情報入力シート!R1137="","",基本情報入力シート!R1137)</f>
        <v/>
      </c>
      <c r="L1098" s="768" t="str">
        <f>IF(基本情報入力シート!W1137="","",基本情報入力シート!W1137)</f>
        <v/>
      </c>
      <c r="M1098" s="785" t="str">
        <f>IF(基本情報入力シート!X1137="","",基本情報入力シート!X1137)</f>
        <v/>
      </c>
      <c r="N1098" s="797" t="str">
        <f>IF(基本情報入力シート!Y1137="","",基本情報入力シート!Y1137)</f>
        <v/>
      </c>
      <c r="O1098" s="931"/>
      <c r="P1098" s="937"/>
      <c r="Q1098" s="941"/>
      <c r="R1098" s="948" t="str">
        <f>IFERROR(IF(OR('別紙様式3-2（４・５月）'!R1100="",'別紙様式3-2（４・５月）'!Z1100="ベア加算"),"",P1098*VLOOKUP(N1098,'【参考】数式用'!$AD$2:$AH$27,MATCH(O1098,'【参考】数式用'!$K$4:$N$4,0)+1,0)),"")</f>
        <v/>
      </c>
      <c r="S1098" s="951"/>
      <c r="T1098" s="955"/>
      <c r="U1098" s="960"/>
      <c r="V1098" s="965" t="str">
        <f>IFERROR(IF(AND('別紙様式3-2（４・５月）'!O1100="",O1098&lt;&gt;""),P1098,P1098*VLOOKUP(AF1098,'【参考】数式用4'!$DC$3:$DZ$106,MATCH(N1098,'【参考】数式用4'!$DC$2:$DZ$2,0))),"")</f>
        <v/>
      </c>
      <c r="W1098" s="972"/>
      <c r="X1098" s="937"/>
      <c r="Y1098" s="948" t="str">
        <f>IFERROR(IF(OR('別紙様式3-2（４・５月）'!R1100="",'別紙様式3-2（４・５月）'!Z1100="ベア加算"),"",X1098*VLOOKUP(N1098,'【参考】数式用'!$AD$2:$AH$27,MATCH(W1098,'【参考】数式用'!$K$4:$N$4,0)+1,0)),"")</f>
        <v/>
      </c>
      <c r="Z1098" s="948"/>
      <c r="AA1098" s="951"/>
      <c r="AB1098" s="955"/>
      <c r="AC1098" s="996" t="str">
        <f>IFERROR(IF(AND('別紙様式3-2（４・５月）'!O1100="",W1098&lt;&gt;"",W1098&lt;&gt;"―"),X1098,X1098*VLOOKUP(AG1098,'【参考】数式用4'!$DC$3:$DZ$106,MATCH(N1098,'【参考】数式用4'!$DC$2:$DZ$2,0))),"")</f>
        <v/>
      </c>
      <c r="AD1098" s="998" t="str">
        <f t="shared" si="32"/>
        <v/>
      </c>
      <c r="AE1098" s="884" t="str">
        <f t="shared" si="33"/>
        <v/>
      </c>
      <c r="AF1098" s="999" t="str">
        <f>IF(O1098="","",'別紙様式3-2（４・５月）'!O1100&amp;'別紙様式3-2（４・５月）'!P1100&amp;'別紙様式3-2（４・５月）'!Q1100&amp;"から"&amp;O1098)</f>
        <v/>
      </c>
      <c r="AG1098" s="999" t="str">
        <f>IF(OR(W1098="",W1098="―"),"",'別紙様式3-2（４・５月）'!O1100&amp;'別紙様式3-2（４・５月）'!P1100&amp;'別紙様式3-2（４・５月）'!Q1100&amp;"から"&amp;W1098)</f>
        <v/>
      </c>
    </row>
    <row r="1099" spans="1:33" ht="24.9" customHeight="1">
      <c r="A1099" s="894">
        <v>1086</v>
      </c>
      <c r="B1099" s="742" t="str">
        <f>IF(基本情報入力シート!C1138="","",基本情報入力シート!C1138)</f>
        <v/>
      </c>
      <c r="C1099" s="750"/>
      <c r="D1099" s="750"/>
      <c r="E1099" s="750"/>
      <c r="F1099" s="750"/>
      <c r="G1099" s="750"/>
      <c r="H1099" s="750"/>
      <c r="I1099" s="761"/>
      <c r="J1099" s="768" t="str">
        <f>IF(基本情報入力シート!M1138="","",基本情報入力シート!M1138)</f>
        <v/>
      </c>
      <c r="K1099" s="768" t="str">
        <f>IF(基本情報入力シート!R1138="","",基本情報入力シート!R1138)</f>
        <v/>
      </c>
      <c r="L1099" s="768" t="str">
        <f>IF(基本情報入力シート!W1138="","",基本情報入力シート!W1138)</f>
        <v/>
      </c>
      <c r="M1099" s="785" t="str">
        <f>IF(基本情報入力シート!X1138="","",基本情報入力シート!X1138)</f>
        <v/>
      </c>
      <c r="N1099" s="797" t="str">
        <f>IF(基本情報入力シート!Y1138="","",基本情報入力シート!Y1138)</f>
        <v/>
      </c>
      <c r="O1099" s="931"/>
      <c r="P1099" s="937"/>
      <c r="Q1099" s="941"/>
      <c r="R1099" s="948" t="str">
        <f>IFERROR(IF(OR('別紙様式3-2（４・５月）'!R1101="",'別紙様式3-2（４・５月）'!Z1101="ベア加算"),"",P1099*VLOOKUP(N1099,'【参考】数式用'!$AD$2:$AH$27,MATCH(O1099,'【参考】数式用'!$K$4:$N$4,0)+1,0)),"")</f>
        <v/>
      </c>
      <c r="S1099" s="951"/>
      <c r="T1099" s="955"/>
      <c r="U1099" s="960"/>
      <c r="V1099" s="965" t="str">
        <f>IFERROR(IF(AND('別紙様式3-2（４・５月）'!O1101="",O1099&lt;&gt;""),P1099,P1099*VLOOKUP(AF1099,'【参考】数式用4'!$DC$3:$DZ$106,MATCH(N1099,'【参考】数式用4'!$DC$2:$DZ$2,0))),"")</f>
        <v/>
      </c>
      <c r="W1099" s="972"/>
      <c r="X1099" s="937"/>
      <c r="Y1099" s="948" t="str">
        <f>IFERROR(IF(OR('別紙様式3-2（４・５月）'!R1101="",'別紙様式3-2（４・５月）'!Z1101="ベア加算"),"",X1099*VLOOKUP(N1099,'【参考】数式用'!$AD$2:$AH$27,MATCH(W1099,'【参考】数式用'!$K$4:$N$4,0)+1,0)),"")</f>
        <v/>
      </c>
      <c r="Z1099" s="948"/>
      <c r="AA1099" s="951"/>
      <c r="AB1099" s="955"/>
      <c r="AC1099" s="996" t="str">
        <f>IFERROR(IF(AND('別紙様式3-2（４・５月）'!O1101="",W1099&lt;&gt;"",W1099&lt;&gt;"―"),X1099,X1099*VLOOKUP(AG1099,'【参考】数式用4'!$DC$3:$DZ$106,MATCH(N1099,'【参考】数式用4'!$DC$2:$DZ$2,0))),"")</f>
        <v/>
      </c>
      <c r="AD1099" s="998" t="str">
        <f t="shared" si="32"/>
        <v/>
      </c>
      <c r="AE1099" s="884" t="str">
        <f t="shared" si="33"/>
        <v/>
      </c>
      <c r="AF1099" s="999" t="str">
        <f>IF(O1099="","",'別紙様式3-2（４・５月）'!O1101&amp;'別紙様式3-2（４・５月）'!P1101&amp;'別紙様式3-2（４・５月）'!Q1101&amp;"から"&amp;O1099)</f>
        <v/>
      </c>
      <c r="AG1099" s="999" t="str">
        <f>IF(OR(W1099="",W1099="―"),"",'別紙様式3-2（４・５月）'!O1101&amp;'別紙様式3-2（４・５月）'!P1101&amp;'別紙様式3-2（４・５月）'!Q1101&amp;"から"&amp;W1099)</f>
        <v/>
      </c>
    </row>
    <row r="1100" spans="1:33" ht="24.9" customHeight="1">
      <c r="A1100" s="894">
        <v>1087</v>
      </c>
      <c r="B1100" s="742" t="str">
        <f>IF(基本情報入力シート!C1139="","",基本情報入力シート!C1139)</f>
        <v/>
      </c>
      <c r="C1100" s="750"/>
      <c r="D1100" s="750"/>
      <c r="E1100" s="750"/>
      <c r="F1100" s="750"/>
      <c r="G1100" s="750"/>
      <c r="H1100" s="750"/>
      <c r="I1100" s="761"/>
      <c r="J1100" s="768" t="str">
        <f>IF(基本情報入力シート!M1139="","",基本情報入力シート!M1139)</f>
        <v/>
      </c>
      <c r="K1100" s="768" t="str">
        <f>IF(基本情報入力シート!R1139="","",基本情報入力シート!R1139)</f>
        <v/>
      </c>
      <c r="L1100" s="768" t="str">
        <f>IF(基本情報入力シート!W1139="","",基本情報入力シート!W1139)</f>
        <v/>
      </c>
      <c r="M1100" s="785" t="str">
        <f>IF(基本情報入力シート!X1139="","",基本情報入力シート!X1139)</f>
        <v/>
      </c>
      <c r="N1100" s="797" t="str">
        <f>IF(基本情報入力シート!Y1139="","",基本情報入力シート!Y1139)</f>
        <v/>
      </c>
      <c r="O1100" s="931"/>
      <c r="P1100" s="937"/>
      <c r="Q1100" s="941"/>
      <c r="R1100" s="948" t="str">
        <f>IFERROR(IF(OR('別紙様式3-2（４・５月）'!R1102="",'別紙様式3-2（４・５月）'!Z1102="ベア加算"),"",P1100*VLOOKUP(N1100,'【参考】数式用'!$AD$2:$AH$27,MATCH(O1100,'【参考】数式用'!$K$4:$N$4,0)+1,0)),"")</f>
        <v/>
      </c>
      <c r="S1100" s="951"/>
      <c r="T1100" s="955"/>
      <c r="U1100" s="960"/>
      <c r="V1100" s="965" t="str">
        <f>IFERROR(IF(AND('別紙様式3-2（４・５月）'!O1102="",O1100&lt;&gt;""),P1100,P1100*VLOOKUP(AF1100,'【参考】数式用4'!$DC$3:$DZ$106,MATCH(N1100,'【参考】数式用4'!$DC$2:$DZ$2,0))),"")</f>
        <v/>
      </c>
      <c r="W1100" s="972"/>
      <c r="X1100" s="937"/>
      <c r="Y1100" s="948" t="str">
        <f>IFERROR(IF(OR('別紙様式3-2（４・５月）'!R1102="",'別紙様式3-2（４・５月）'!Z1102="ベア加算"),"",X1100*VLOOKUP(N1100,'【参考】数式用'!$AD$2:$AH$27,MATCH(W1100,'【参考】数式用'!$K$4:$N$4,0)+1,0)),"")</f>
        <v/>
      </c>
      <c r="Z1100" s="948"/>
      <c r="AA1100" s="951"/>
      <c r="AB1100" s="955"/>
      <c r="AC1100" s="996" t="str">
        <f>IFERROR(IF(AND('別紙様式3-2（４・５月）'!O1102="",W1100&lt;&gt;"",W1100&lt;&gt;"―"),X1100,X1100*VLOOKUP(AG1100,'【参考】数式用4'!$DC$3:$DZ$106,MATCH(N1100,'【参考】数式用4'!$DC$2:$DZ$2,0))),"")</f>
        <v/>
      </c>
      <c r="AD1100" s="998" t="str">
        <f t="shared" si="32"/>
        <v/>
      </c>
      <c r="AE1100" s="884" t="str">
        <f t="shared" si="33"/>
        <v/>
      </c>
      <c r="AF1100" s="999" t="str">
        <f>IF(O1100="","",'別紙様式3-2（４・５月）'!O1102&amp;'別紙様式3-2（４・５月）'!P1102&amp;'別紙様式3-2（４・５月）'!Q1102&amp;"から"&amp;O1100)</f>
        <v/>
      </c>
      <c r="AG1100" s="999" t="str">
        <f>IF(OR(W1100="",W1100="―"),"",'別紙様式3-2（４・５月）'!O1102&amp;'別紙様式3-2（４・５月）'!P1102&amp;'別紙様式3-2（４・５月）'!Q1102&amp;"から"&amp;W1100)</f>
        <v/>
      </c>
    </row>
    <row r="1101" spans="1:33" ht="24.9" customHeight="1">
      <c r="A1101" s="894">
        <v>1088</v>
      </c>
      <c r="B1101" s="742" t="str">
        <f>IF(基本情報入力シート!C1140="","",基本情報入力シート!C1140)</f>
        <v/>
      </c>
      <c r="C1101" s="750"/>
      <c r="D1101" s="750"/>
      <c r="E1101" s="750"/>
      <c r="F1101" s="750"/>
      <c r="G1101" s="750"/>
      <c r="H1101" s="750"/>
      <c r="I1101" s="761"/>
      <c r="J1101" s="768" t="str">
        <f>IF(基本情報入力シート!M1140="","",基本情報入力シート!M1140)</f>
        <v/>
      </c>
      <c r="K1101" s="768" t="str">
        <f>IF(基本情報入力シート!R1140="","",基本情報入力シート!R1140)</f>
        <v/>
      </c>
      <c r="L1101" s="768" t="str">
        <f>IF(基本情報入力シート!W1140="","",基本情報入力シート!W1140)</f>
        <v/>
      </c>
      <c r="M1101" s="785" t="str">
        <f>IF(基本情報入力シート!X1140="","",基本情報入力シート!X1140)</f>
        <v/>
      </c>
      <c r="N1101" s="797" t="str">
        <f>IF(基本情報入力シート!Y1140="","",基本情報入力シート!Y1140)</f>
        <v/>
      </c>
      <c r="O1101" s="931"/>
      <c r="P1101" s="937"/>
      <c r="Q1101" s="941"/>
      <c r="R1101" s="948" t="str">
        <f>IFERROR(IF(OR('別紙様式3-2（４・５月）'!R1103="",'別紙様式3-2（４・５月）'!Z1103="ベア加算"),"",P1101*VLOOKUP(N1101,'【参考】数式用'!$AD$2:$AH$27,MATCH(O1101,'【参考】数式用'!$K$4:$N$4,0)+1,0)),"")</f>
        <v/>
      </c>
      <c r="S1101" s="951"/>
      <c r="T1101" s="955"/>
      <c r="U1101" s="960"/>
      <c r="V1101" s="965" t="str">
        <f>IFERROR(IF(AND('別紙様式3-2（４・５月）'!O1103="",O1101&lt;&gt;""),P1101,P1101*VLOOKUP(AF1101,'【参考】数式用4'!$DC$3:$DZ$106,MATCH(N1101,'【参考】数式用4'!$DC$2:$DZ$2,0))),"")</f>
        <v/>
      </c>
      <c r="W1101" s="972"/>
      <c r="X1101" s="937"/>
      <c r="Y1101" s="948" t="str">
        <f>IFERROR(IF(OR('別紙様式3-2（４・５月）'!R1103="",'別紙様式3-2（４・５月）'!Z1103="ベア加算"),"",X1101*VLOOKUP(N1101,'【参考】数式用'!$AD$2:$AH$27,MATCH(W1101,'【参考】数式用'!$K$4:$N$4,0)+1,0)),"")</f>
        <v/>
      </c>
      <c r="Z1101" s="948"/>
      <c r="AA1101" s="951"/>
      <c r="AB1101" s="955"/>
      <c r="AC1101" s="996" t="str">
        <f>IFERROR(IF(AND('別紙様式3-2（４・５月）'!O1103="",W1101&lt;&gt;"",W1101&lt;&gt;"―"),X1101,X1101*VLOOKUP(AG1101,'【参考】数式用4'!$DC$3:$DZ$106,MATCH(N1101,'【参考】数式用4'!$DC$2:$DZ$2,0))),"")</f>
        <v/>
      </c>
      <c r="AD1101" s="998" t="str">
        <f t="shared" si="32"/>
        <v/>
      </c>
      <c r="AE1101" s="884" t="str">
        <f t="shared" si="33"/>
        <v/>
      </c>
      <c r="AF1101" s="999" t="str">
        <f>IF(O1101="","",'別紙様式3-2（４・５月）'!O1103&amp;'別紙様式3-2（４・５月）'!P1103&amp;'別紙様式3-2（４・５月）'!Q1103&amp;"から"&amp;O1101)</f>
        <v/>
      </c>
      <c r="AG1101" s="999" t="str">
        <f>IF(OR(W1101="",W1101="―"),"",'別紙様式3-2（４・５月）'!O1103&amp;'別紙様式3-2（４・５月）'!P1103&amp;'別紙様式3-2（４・５月）'!Q1103&amp;"から"&amp;W1101)</f>
        <v/>
      </c>
    </row>
    <row r="1102" spans="1:33" ht="24.9" customHeight="1">
      <c r="A1102" s="894">
        <v>1089</v>
      </c>
      <c r="B1102" s="742" t="str">
        <f>IF(基本情報入力シート!C1141="","",基本情報入力シート!C1141)</f>
        <v/>
      </c>
      <c r="C1102" s="750"/>
      <c r="D1102" s="750"/>
      <c r="E1102" s="750"/>
      <c r="F1102" s="750"/>
      <c r="G1102" s="750"/>
      <c r="H1102" s="750"/>
      <c r="I1102" s="761"/>
      <c r="J1102" s="768" t="str">
        <f>IF(基本情報入力シート!M1141="","",基本情報入力シート!M1141)</f>
        <v/>
      </c>
      <c r="K1102" s="768" t="str">
        <f>IF(基本情報入力シート!R1141="","",基本情報入力シート!R1141)</f>
        <v/>
      </c>
      <c r="L1102" s="768" t="str">
        <f>IF(基本情報入力シート!W1141="","",基本情報入力シート!W1141)</f>
        <v/>
      </c>
      <c r="M1102" s="785" t="str">
        <f>IF(基本情報入力シート!X1141="","",基本情報入力シート!X1141)</f>
        <v/>
      </c>
      <c r="N1102" s="797" t="str">
        <f>IF(基本情報入力シート!Y1141="","",基本情報入力シート!Y1141)</f>
        <v/>
      </c>
      <c r="O1102" s="931"/>
      <c r="P1102" s="937"/>
      <c r="Q1102" s="941"/>
      <c r="R1102" s="948" t="str">
        <f>IFERROR(IF(OR('別紙様式3-2（４・５月）'!R1104="",'別紙様式3-2（４・５月）'!Z1104="ベア加算"),"",P1102*VLOOKUP(N1102,'【参考】数式用'!$AD$2:$AH$27,MATCH(O1102,'【参考】数式用'!$K$4:$N$4,0)+1,0)),"")</f>
        <v/>
      </c>
      <c r="S1102" s="951"/>
      <c r="T1102" s="955"/>
      <c r="U1102" s="960"/>
      <c r="V1102" s="965" t="str">
        <f>IFERROR(IF(AND('別紙様式3-2（４・５月）'!O1104="",O1102&lt;&gt;""),P1102,P1102*VLOOKUP(AF1102,'【参考】数式用4'!$DC$3:$DZ$106,MATCH(N1102,'【参考】数式用4'!$DC$2:$DZ$2,0))),"")</f>
        <v/>
      </c>
      <c r="W1102" s="972"/>
      <c r="X1102" s="937"/>
      <c r="Y1102" s="948" t="str">
        <f>IFERROR(IF(OR('別紙様式3-2（４・５月）'!R1104="",'別紙様式3-2（４・５月）'!Z1104="ベア加算"),"",X1102*VLOOKUP(N1102,'【参考】数式用'!$AD$2:$AH$27,MATCH(W1102,'【参考】数式用'!$K$4:$N$4,0)+1,0)),"")</f>
        <v/>
      </c>
      <c r="Z1102" s="948"/>
      <c r="AA1102" s="951"/>
      <c r="AB1102" s="955"/>
      <c r="AC1102" s="996" t="str">
        <f>IFERROR(IF(AND('別紙様式3-2（４・５月）'!O1104="",W1102&lt;&gt;"",W1102&lt;&gt;"―"),X1102,X1102*VLOOKUP(AG1102,'【参考】数式用4'!$DC$3:$DZ$106,MATCH(N1102,'【参考】数式用4'!$DC$2:$DZ$2,0))),"")</f>
        <v/>
      </c>
      <c r="AD1102" s="998" t="str">
        <f t="shared" ref="AD1102:AD1165" si="34">IF(OR(O1102="新加算Ⅰ",O1102="新加算Ⅱ",O1102="新加算Ⅴ（１）",O1102="新加算Ⅴ（２）",O1102="新加算Ⅴ（３）",O1102="新加算Ⅴ（４）",O1102="新加算Ⅴ（５）",O1102="新加算Ⅴ（６）",O1102="新加算Ⅴ（７）",O1102="新加算Ⅴ（９）",O1102="新加算Ⅴ（10）",O1102="新加算Ⅴ（12）"),IF(AND(N1102&lt;&gt;"訪問型サービス（総合事業）",N1102&lt;&gt;"通所型サービス（総合事業）",N1102&lt;&gt;"（介護予防）短期入所生活介護",N1102&lt;&gt;"（介護予防）短期入所療養介護（老健）",N1102&lt;&gt;"（介護予防）短期入所療養介護 （病院等（老健以外）)",N1102&lt;&gt;"（介護予防）短期入所療養介護（医療院）"),1,""),"")</f>
        <v/>
      </c>
      <c r="AE1102" s="884" t="str">
        <f t="shared" ref="AE1102:AE1165" si="35">IF(OR(W1102="新加算Ⅰ",W1102="新加算Ⅱ"),IF(AND(N1102&lt;&gt;"訪問型サービス（総合事業）",N1102&lt;&gt;"通所型サービス（総合事業）",N1102&lt;&gt;"（介護予防）短期入所生活介護",N1102&lt;&gt;"（介護予防）短期入所療養介護（老健）",N1102&lt;&gt;"（介護予防）短期入所療養介護 （病院等（老健以外）)",N1102&lt;&gt;"（介護予防）短期入所療養介護（医療院）"),1,""),"")</f>
        <v/>
      </c>
      <c r="AF1102" s="999" t="str">
        <f>IF(O1102="","",'別紙様式3-2（４・５月）'!O1104&amp;'別紙様式3-2（４・５月）'!P1104&amp;'別紙様式3-2（４・５月）'!Q1104&amp;"から"&amp;O1102)</f>
        <v/>
      </c>
      <c r="AG1102" s="999" t="str">
        <f>IF(OR(W1102="",W1102="―"),"",'別紙様式3-2（４・５月）'!O1104&amp;'別紙様式3-2（４・５月）'!P1104&amp;'別紙様式3-2（４・５月）'!Q1104&amp;"から"&amp;W1102)</f>
        <v/>
      </c>
    </row>
    <row r="1103" spans="1:33" ht="24.9" customHeight="1">
      <c r="A1103" s="894">
        <v>1090</v>
      </c>
      <c r="B1103" s="742" t="str">
        <f>IF(基本情報入力シート!C1142="","",基本情報入力シート!C1142)</f>
        <v/>
      </c>
      <c r="C1103" s="750"/>
      <c r="D1103" s="750"/>
      <c r="E1103" s="750"/>
      <c r="F1103" s="750"/>
      <c r="G1103" s="750"/>
      <c r="H1103" s="750"/>
      <c r="I1103" s="761"/>
      <c r="J1103" s="768" t="str">
        <f>IF(基本情報入力シート!M1142="","",基本情報入力シート!M1142)</f>
        <v/>
      </c>
      <c r="K1103" s="768" t="str">
        <f>IF(基本情報入力シート!R1142="","",基本情報入力シート!R1142)</f>
        <v/>
      </c>
      <c r="L1103" s="768" t="str">
        <f>IF(基本情報入力シート!W1142="","",基本情報入力シート!W1142)</f>
        <v/>
      </c>
      <c r="M1103" s="785" t="str">
        <f>IF(基本情報入力シート!X1142="","",基本情報入力シート!X1142)</f>
        <v/>
      </c>
      <c r="N1103" s="797" t="str">
        <f>IF(基本情報入力シート!Y1142="","",基本情報入力シート!Y1142)</f>
        <v/>
      </c>
      <c r="O1103" s="931"/>
      <c r="P1103" s="937"/>
      <c r="Q1103" s="941"/>
      <c r="R1103" s="948" t="str">
        <f>IFERROR(IF(OR('別紙様式3-2（４・５月）'!R1105="",'別紙様式3-2（４・５月）'!Z1105="ベア加算"),"",P1103*VLOOKUP(N1103,'【参考】数式用'!$AD$2:$AH$27,MATCH(O1103,'【参考】数式用'!$K$4:$N$4,0)+1,0)),"")</f>
        <v/>
      </c>
      <c r="S1103" s="951"/>
      <c r="T1103" s="955"/>
      <c r="U1103" s="960"/>
      <c r="V1103" s="965" t="str">
        <f>IFERROR(IF(AND('別紙様式3-2（４・５月）'!O1105="",O1103&lt;&gt;""),P1103,P1103*VLOOKUP(AF1103,'【参考】数式用4'!$DC$3:$DZ$106,MATCH(N1103,'【参考】数式用4'!$DC$2:$DZ$2,0))),"")</f>
        <v/>
      </c>
      <c r="W1103" s="972"/>
      <c r="X1103" s="937"/>
      <c r="Y1103" s="948" t="str">
        <f>IFERROR(IF(OR('別紙様式3-2（４・５月）'!R1105="",'別紙様式3-2（４・５月）'!Z1105="ベア加算"),"",X1103*VLOOKUP(N1103,'【参考】数式用'!$AD$2:$AH$27,MATCH(W1103,'【参考】数式用'!$K$4:$N$4,0)+1,0)),"")</f>
        <v/>
      </c>
      <c r="Z1103" s="948"/>
      <c r="AA1103" s="951"/>
      <c r="AB1103" s="955"/>
      <c r="AC1103" s="996" t="str">
        <f>IFERROR(IF(AND('別紙様式3-2（４・５月）'!O1105="",W1103&lt;&gt;"",W1103&lt;&gt;"―"),X1103,X1103*VLOOKUP(AG1103,'【参考】数式用4'!$DC$3:$DZ$106,MATCH(N1103,'【参考】数式用4'!$DC$2:$DZ$2,0))),"")</f>
        <v/>
      </c>
      <c r="AD1103" s="998" t="str">
        <f t="shared" si="34"/>
        <v/>
      </c>
      <c r="AE1103" s="884" t="str">
        <f t="shared" si="35"/>
        <v/>
      </c>
      <c r="AF1103" s="999" t="str">
        <f>IF(O1103="","",'別紙様式3-2（４・５月）'!O1105&amp;'別紙様式3-2（４・５月）'!P1105&amp;'別紙様式3-2（４・５月）'!Q1105&amp;"から"&amp;O1103)</f>
        <v/>
      </c>
      <c r="AG1103" s="999" t="str">
        <f>IF(OR(W1103="",W1103="―"),"",'別紙様式3-2（４・５月）'!O1105&amp;'別紙様式3-2（４・５月）'!P1105&amp;'別紙様式3-2（４・５月）'!Q1105&amp;"から"&amp;W1103)</f>
        <v/>
      </c>
    </row>
    <row r="1104" spans="1:33" ht="24.9" customHeight="1">
      <c r="A1104" s="894">
        <v>1091</v>
      </c>
      <c r="B1104" s="742" t="str">
        <f>IF(基本情報入力シート!C1143="","",基本情報入力シート!C1143)</f>
        <v/>
      </c>
      <c r="C1104" s="750"/>
      <c r="D1104" s="750"/>
      <c r="E1104" s="750"/>
      <c r="F1104" s="750"/>
      <c r="G1104" s="750"/>
      <c r="H1104" s="750"/>
      <c r="I1104" s="761"/>
      <c r="J1104" s="768" t="str">
        <f>IF(基本情報入力シート!M1143="","",基本情報入力シート!M1143)</f>
        <v/>
      </c>
      <c r="K1104" s="768" t="str">
        <f>IF(基本情報入力シート!R1143="","",基本情報入力シート!R1143)</f>
        <v/>
      </c>
      <c r="L1104" s="768" t="str">
        <f>IF(基本情報入力シート!W1143="","",基本情報入力シート!W1143)</f>
        <v/>
      </c>
      <c r="M1104" s="785" t="str">
        <f>IF(基本情報入力シート!X1143="","",基本情報入力シート!X1143)</f>
        <v/>
      </c>
      <c r="N1104" s="797" t="str">
        <f>IF(基本情報入力シート!Y1143="","",基本情報入力シート!Y1143)</f>
        <v/>
      </c>
      <c r="O1104" s="931"/>
      <c r="P1104" s="937"/>
      <c r="Q1104" s="941"/>
      <c r="R1104" s="948" t="str">
        <f>IFERROR(IF(OR('別紙様式3-2（４・５月）'!R1106="",'別紙様式3-2（４・５月）'!Z1106="ベア加算"),"",P1104*VLOOKUP(N1104,'【参考】数式用'!$AD$2:$AH$27,MATCH(O1104,'【参考】数式用'!$K$4:$N$4,0)+1,0)),"")</f>
        <v/>
      </c>
      <c r="S1104" s="951"/>
      <c r="T1104" s="955"/>
      <c r="U1104" s="960"/>
      <c r="V1104" s="965" t="str">
        <f>IFERROR(IF(AND('別紙様式3-2（４・５月）'!O1106="",O1104&lt;&gt;""),P1104,P1104*VLOOKUP(AF1104,'【参考】数式用4'!$DC$3:$DZ$106,MATCH(N1104,'【参考】数式用4'!$DC$2:$DZ$2,0))),"")</f>
        <v/>
      </c>
      <c r="W1104" s="972"/>
      <c r="X1104" s="937"/>
      <c r="Y1104" s="948" t="str">
        <f>IFERROR(IF(OR('別紙様式3-2（４・５月）'!R1106="",'別紙様式3-2（４・５月）'!Z1106="ベア加算"),"",X1104*VLOOKUP(N1104,'【参考】数式用'!$AD$2:$AH$27,MATCH(W1104,'【参考】数式用'!$K$4:$N$4,0)+1,0)),"")</f>
        <v/>
      </c>
      <c r="Z1104" s="948"/>
      <c r="AA1104" s="951"/>
      <c r="AB1104" s="955"/>
      <c r="AC1104" s="996" t="str">
        <f>IFERROR(IF(AND('別紙様式3-2（４・５月）'!O1106="",W1104&lt;&gt;"",W1104&lt;&gt;"―"),X1104,X1104*VLOOKUP(AG1104,'【参考】数式用4'!$DC$3:$DZ$106,MATCH(N1104,'【参考】数式用4'!$DC$2:$DZ$2,0))),"")</f>
        <v/>
      </c>
      <c r="AD1104" s="998" t="str">
        <f t="shared" si="34"/>
        <v/>
      </c>
      <c r="AE1104" s="884" t="str">
        <f t="shared" si="35"/>
        <v/>
      </c>
      <c r="AF1104" s="999" t="str">
        <f>IF(O1104="","",'別紙様式3-2（４・５月）'!O1106&amp;'別紙様式3-2（４・５月）'!P1106&amp;'別紙様式3-2（４・５月）'!Q1106&amp;"から"&amp;O1104)</f>
        <v/>
      </c>
      <c r="AG1104" s="999" t="str">
        <f>IF(OR(W1104="",W1104="―"),"",'別紙様式3-2（４・５月）'!O1106&amp;'別紙様式3-2（４・５月）'!P1106&amp;'別紙様式3-2（４・５月）'!Q1106&amp;"から"&amp;W1104)</f>
        <v/>
      </c>
    </row>
    <row r="1105" spans="1:33" ht="24.9" customHeight="1">
      <c r="A1105" s="894">
        <v>1092</v>
      </c>
      <c r="B1105" s="742" t="str">
        <f>IF(基本情報入力シート!C1144="","",基本情報入力シート!C1144)</f>
        <v/>
      </c>
      <c r="C1105" s="750"/>
      <c r="D1105" s="750"/>
      <c r="E1105" s="750"/>
      <c r="F1105" s="750"/>
      <c r="G1105" s="750"/>
      <c r="H1105" s="750"/>
      <c r="I1105" s="761"/>
      <c r="J1105" s="768" t="str">
        <f>IF(基本情報入力シート!M1144="","",基本情報入力シート!M1144)</f>
        <v/>
      </c>
      <c r="K1105" s="768" t="str">
        <f>IF(基本情報入力シート!R1144="","",基本情報入力シート!R1144)</f>
        <v/>
      </c>
      <c r="L1105" s="768" t="str">
        <f>IF(基本情報入力シート!W1144="","",基本情報入力シート!W1144)</f>
        <v/>
      </c>
      <c r="M1105" s="785" t="str">
        <f>IF(基本情報入力シート!X1144="","",基本情報入力シート!X1144)</f>
        <v/>
      </c>
      <c r="N1105" s="797" t="str">
        <f>IF(基本情報入力シート!Y1144="","",基本情報入力シート!Y1144)</f>
        <v/>
      </c>
      <c r="O1105" s="931"/>
      <c r="P1105" s="937"/>
      <c r="Q1105" s="941"/>
      <c r="R1105" s="948" t="str">
        <f>IFERROR(IF(OR('別紙様式3-2（４・５月）'!R1107="",'別紙様式3-2（４・５月）'!Z1107="ベア加算"),"",P1105*VLOOKUP(N1105,'【参考】数式用'!$AD$2:$AH$27,MATCH(O1105,'【参考】数式用'!$K$4:$N$4,0)+1,0)),"")</f>
        <v/>
      </c>
      <c r="S1105" s="951"/>
      <c r="T1105" s="955"/>
      <c r="U1105" s="960"/>
      <c r="V1105" s="965" t="str">
        <f>IFERROR(IF(AND('別紙様式3-2（４・５月）'!O1107="",O1105&lt;&gt;""),P1105,P1105*VLOOKUP(AF1105,'【参考】数式用4'!$DC$3:$DZ$106,MATCH(N1105,'【参考】数式用4'!$DC$2:$DZ$2,0))),"")</f>
        <v/>
      </c>
      <c r="W1105" s="972"/>
      <c r="X1105" s="937"/>
      <c r="Y1105" s="948" t="str">
        <f>IFERROR(IF(OR('別紙様式3-2（４・５月）'!R1107="",'別紙様式3-2（４・５月）'!Z1107="ベア加算"),"",X1105*VLOOKUP(N1105,'【参考】数式用'!$AD$2:$AH$27,MATCH(W1105,'【参考】数式用'!$K$4:$N$4,0)+1,0)),"")</f>
        <v/>
      </c>
      <c r="Z1105" s="948"/>
      <c r="AA1105" s="951"/>
      <c r="AB1105" s="955"/>
      <c r="AC1105" s="996" t="str">
        <f>IFERROR(IF(AND('別紙様式3-2（４・５月）'!O1107="",W1105&lt;&gt;"",W1105&lt;&gt;"―"),X1105,X1105*VLOOKUP(AG1105,'【参考】数式用4'!$DC$3:$DZ$106,MATCH(N1105,'【参考】数式用4'!$DC$2:$DZ$2,0))),"")</f>
        <v/>
      </c>
      <c r="AD1105" s="998" t="str">
        <f t="shared" si="34"/>
        <v/>
      </c>
      <c r="AE1105" s="884" t="str">
        <f t="shared" si="35"/>
        <v/>
      </c>
      <c r="AF1105" s="999" t="str">
        <f>IF(O1105="","",'別紙様式3-2（４・５月）'!O1107&amp;'別紙様式3-2（４・５月）'!P1107&amp;'別紙様式3-2（４・５月）'!Q1107&amp;"から"&amp;O1105)</f>
        <v/>
      </c>
      <c r="AG1105" s="999" t="str">
        <f>IF(OR(W1105="",W1105="―"),"",'別紙様式3-2（４・５月）'!O1107&amp;'別紙様式3-2（４・５月）'!P1107&amp;'別紙様式3-2（４・５月）'!Q1107&amp;"から"&amp;W1105)</f>
        <v/>
      </c>
    </row>
    <row r="1106" spans="1:33" ht="24.9" customHeight="1">
      <c r="A1106" s="894">
        <v>1093</v>
      </c>
      <c r="B1106" s="742" t="str">
        <f>IF(基本情報入力シート!C1145="","",基本情報入力シート!C1145)</f>
        <v/>
      </c>
      <c r="C1106" s="750"/>
      <c r="D1106" s="750"/>
      <c r="E1106" s="750"/>
      <c r="F1106" s="750"/>
      <c r="G1106" s="750"/>
      <c r="H1106" s="750"/>
      <c r="I1106" s="761"/>
      <c r="J1106" s="768" t="str">
        <f>IF(基本情報入力シート!M1145="","",基本情報入力シート!M1145)</f>
        <v/>
      </c>
      <c r="K1106" s="768" t="str">
        <f>IF(基本情報入力シート!R1145="","",基本情報入力シート!R1145)</f>
        <v/>
      </c>
      <c r="L1106" s="768" t="str">
        <f>IF(基本情報入力シート!W1145="","",基本情報入力シート!W1145)</f>
        <v/>
      </c>
      <c r="M1106" s="785" t="str">
        <f>IF(基本情報入力シート!X1145="","",基本情報入力シート!X1145)</f>
        <v/>
      </c>
      <c r="N1106" s="797" t="str">
        <f>IF(基本情報入力シート!Y1145="","",基本情報入力シート!Y1145)</f>
        <v/>
      </c>
      <c r="O1106" s="931"/>
      <c r="P1106" s="937"/>
      <c r="Q1106" s="941"/>
      <c r="R1106" s="948" t="str">
        <f>IFERROR(IF(OR('別紙様式3-2（４・５月）'!R1108="",'別紙様式3-2（４・５月）'!Z1108="ベア加算"),"",P1106*VLOOKUP(N1106,'【参考】数式用'!$AD$2:$AH$27,MATCH(O1106,'【参考】数式用'!$K$4:$N$4,0)+1,0)),"")</f>
        <v/>
      </c>
      <c r="S1106" s="951"/>
      <c r="T1106" s="955"/>
      <c r="U1106" s="960"/>
      <c r="V1106" s="965" t="str">
        <f>IFERROR(IF(AND('別紙様式3-2（４・５月）'!O1108="",O1106&lt;&gt;""),P1106,P1106*VLOOKUP(AF1106,'【参考】数式用4'!$DC$3:$DZ$106,MATCH(N1106,'【参考】数式用4'!$DC$2:$DZ$2,0))),"")</f>
        <v/>
      </c>
      <c r="W1106" s="972"/>
      <c r="X1106" s="937"/>
      <c r="Y1106" s="948" t="str">
        <f>IFERROR(IF(OR('別紙様式3-2（４・５月）'!R1108="",'別紙様式3-2（４・５月）'!Z1108="ベア加算"),"",X1106*VLOOKUP(N1106,'【参考】数式用'!$AD$2:$AH$27,MATCH(W1106,'【参考】数式用'!$K$4:$N$4,0)+1,0)),"")</f>
        <v/>
      </c>
      <c r="Z1106" s="948"/>
      <c r="AA1106" s="951"/>
      <c r="AB1106" s="955"/>
      <c r="AC1106" s="996" t="str">
        <f>IFERROR(IF(AND('別紙様式3-2（４・５月）'!O1108="",W1106&lt;&gt;"",W1106&lt;&gt;"―"),X1106,X1106*VLOOKUP(AG1106,'【参考】数式用4'!$DC$3:$DZ$106,MATCH(N1106,'【参考】数式用4'!$DC$2:$DZ$2,0))),"")</f>
        <v/>
      </c>
      <c r="AD1106" s="998" t="str">
        <f t="shared" si="34"/>
        <v/>
      </c>
      <c r="AE1106" s="884" t="str">
        <f t="shared" si="35"/>
        <v/>
      </c>
      <c r="AF1106" s="999" t="str">
        <f>IF(O1106="","",'別紙様式3-2（４・５月）'!O1108&amp;'別紙様式3-2（４・５月）'!P1108&amp;'別紙様式3-2（４・５月）'!Q1108&amp;"から"&amp;O1106)</f>
        <v/>
      </c>
      <c r="AG1106" s="999" t="str">
        <f>IF(OR(W1106="",W1106="―"),"",'別紙様式3-2（４・５月）'!O1108&amp;'別紙様式3-2（４・５月）'!P1108&amp;'別紙様式3-2（４・５月）'!Q1108&amp;"から"&amp;W1106)</f>
        <v/>
      </c>
    </row>
    <row r="1107" spans="1:33" ht="24.9" customHeight="1">
      <c r="A1107" s="894">
        <v>1094</v>
      </c>
      <c r="B1107" s="742" t="str">
        <f>IF(基本情報入力シート!C1146="","",基本情報入力シート!C1146)</f>
        <v/>
      </c>
      <c r="C1107" s="750"/>
      <c r="D1107" s="750"/>
      <c r="E1107" s="750"/>
      <c r="F1107" s="750"/>
      <c r="G1107" s="750"/>
      <c r="H1107" s="750"/>
      <c r="I1107" s="761"/>
      <c r="J1107" s="768" t="str">
        <f>IF(基本情報入力シート!M1146="","",基本情報入力シート!M1146)</f>
        <v/>
      </c>
      <c r="K1107" s="768" t="str">
        <f>IF(基本情報入力シート!R1146="","",基本情報入力シート!R1146)</f>
        <v/>
      </c>
      <c r="L1107" s="768" t="str">
        <f>IF(基本情報入力シート!W1146="","",基本情報入力シート!W1146)</f>
        <v/>
      </c>
      <c r="M1107" s="785" t="str">
        <f>IF(基本情報入力シート!X1146="","",基本情報入力シート!X1146)</f>
        <v/>
      </c>
      <c r="N1107" s="797" t="str">
        <f>IF(基本情報入力シート!Y1146="","",基本情報入力シート!Y1146)</f>
        <v/>
      </c>
      <c r="O1107" s="931"/>
      <c r="P1107" s="937"/>
      <c r="Q1107" s="941"/>
      <c r="R1107" s="948" t="str">
        <f>IFERROR(IF(OR('別紙様式3-2（４・５月）'!R1109="",'別紙様式3-2（４・５月）'!Z1109="ベア加算"),"",P1107*VLOOKUP(N1107,'【参考】数式用'!$AD$2:$AH$27,MATCH(O1107,'【参考】数式用'!$K$4:$N$4,0)+1,0)),"")</f>
        <v/>
      </c>
      <c r="S1107" s="951"/>
      <c r="T1107" s="955"/>
      <c r="U1107" s="960"/>
      <c r="V1107" s="965" t="str">
        <f>IFERROR(IF(AND('別紙様式3-2（４・５月）'!O1109="",O1107&lt;&gt;""),P1107,P1107*VLOOKUP(AF1107,'【参考】数式用4'!$DC$3:$DZ$106,MATCH(N1107,'【参考】数式用4'!$DC$2:$DZ$2,0))),"")</f>
        <v/>
      </c>
      <c r="W1107" s="972"/>
      <c r="X1107" s="937"/>
      <c r="Y1107" s="948" t="str">
        <f>IFERROR(IF(OR('別紙様式3-2（４・５月）'!R1109="",'別紙様式3-2（４・５月）'!Z1109="ベア加算"),"",X1107*VLOOKUP(N1107,'【参考】数式用'!$AD$2:$AH$27,MATCH(W1107,'【参考】数式用'!$K$4:$N$4,0)+1,0)),"")</f>
        <v/>
      </c>
      <c r="Z1107" s="948"/>
      <c r="AA1107" s="951"/>
      <c r="AB1107" s="955"/>
      <c r="AC1107" s="996" t="str">
        <f>IFERROR(IF(AND('別紙様式3-2（４・５月）'!O1109="",W1107&lt;&gt;"",W1107&lt;&gt;"―"),X1107,X1107*VLOOKUP(AG1107,'【参考】数式用4'!$DC$3:$DZ$106,MATCH(N1107,'【参考】数式用4'!$DC$2:$DZ$2,0))),"")</f>
        <v/>
      </c>
      <c r="AD1107" s="998" t="str">
        <f t="shared" si="34"/>
        <v/>
      </c>
      <c r="AE1107" s="884" t="str">
        <f t="shared" si="35"/>
        <v/>
      </c>
      <c r="AF1107" s="999" t="str">
        <f>IF(O1107="","",'別紙様式3-2（４・５月）'!O1109&amp;'別紙様式3-2（４・５月）'!P1109&amp;'別紙様式3-2（４・５月）'!Q1109&amp;"から"&amp;O1107)</f>
        <v/>
      </c>
      <c r="AG1107" s="999" t="str">
        <f>IF(OR(W1107="",W1107="―"),"",'別紙様式3-2（４・５月）'!O1109&amp;'別紙様式3-2（４・５月）'!P1109&amp;'別紙様式3-2（４・５月）'!Q1109&amp;"から"&amp;W1107)</f>
        <v/>
      </c>
    </row>
    <row r="1108" spans="1:33" ht="24.9" customHeight="1">
      <c r="A1108" s="894">
        <v>1095</v>
      </c>
      <c r="B1108" s="742" t="str">
        <f>IF(基本情報入力シート!C1147="","",基本情報入力シート!C1147)</f>
        <v/>
      </c>
      <c r="C1108" s="750"/>
      <c r="D1108" s="750"/>
      <c r="E1108" s="750"/>
      <c r="F1108" s="750"/>
      <c r="G1108" s="750"/>
      <c r="H1108" s="750"/>
      <c r="I1108" s="761"/>
      <c r="J1108" s="768" t="str">
        <f>IF(基本情報入力シート!M1147="","",基本情報入力シート!M1147)</f>
        <v/>
      </c>
      <c r="K1108" s="768" t="str">
        <f>IF(基本情報入力シート!R1147="","",基本情報入力シート!R1147)</f>
        <v/>
      </c>
      <c r="L1108" s="768" t="str">
        <f>IF(基本情報入力シート!W1147="","",基本情報入力シート!W1147)</f>
        <v/>
      </c>
      <c r="M1108" s="785" t="str">
        <f>IF(基本情報入力シート!X1147="","",基本情報入力シート!X1147)</f>
        <v/>
      </c>
      <c r="N1108" s="797" t="str">
        <f>IF(基本情報入力シート!Y1147="","",基本情報入力シート!Y1147)</f>
        <v/>
      </c>
      <c r="O1108" s="931"/>
      <c r="P1108" s="937"/>
      <c r="Q1108" s="941"/>
      <c r="R1108" s="948" t="str">
        <f>IFERROR(IF(OR('別紙様式3-2（４・５月）'!R1110="",'別紙様式3-2（４・５月）'!Z1110="ベア加算"),"",P1108*VLOOKUP(N1108,'【参考】数式用'!$AD$2:$AH$27,MATCH(O1108,'【参考】数式用'!$K$4:$N$4,0)+1,0)),"")</f>
        <v/>
      </c>
      <c r="S1108" s="951"/>
      <c r="T1108" s="955"/>
      <c r="U1108" s="960"/>
      <c r="V1108" s="965" t="str">
        <f>IFERROR(IF(AND('別紙様式3-2（４・５月）'!O1110="",O1108&lt;&gt;""),P1108,P1108*VLOOKUP(AF1108,'【参考】数式用4'!$DC$3:$DZ$106,MATCH(N1108,'【参考】数式用4'!$DC$2:$DZ$2,0))),"")</f>
        <v/>
      </c>
      <c r="W1108" s="972"/>
      <c r="X1108" s="937"/>
      <c r="Y1108" s="948" t="str">
        <f>IFERROR(IF(OR('別紙様式3-2（４・５月）'!R1110="",'別紙様式3-2（４・５月）'!Z1110="ベア加算"),"",X1108*VLOOKUP(N1108,'【参考】数式用'!$AD$2:$AH$27,MATCH(W1108,'【参考】数式用'!$K$4:$N$4,0)+1,0)),"")</f>
        <v/>
      </c>
      <c r="Z1108" s="948"/>
      <c r="AA1108" s="951"/>
      <c r="AB1108" s="955"/>
      <c r="AC1108" s="996" t="str">
        <f>IFERROR(IF(AND('別紙様式3-2（４・５月）'!O1110="",W1108&lt;&gt;"",W1108&lt;&gt;"―"),X1108,X1108*VLOOKUP(AG1108,'【参考】数式用4'!$DC$3:$DZ$106,MATCH(N1108,'【参考】数式用4'!$DC$2:$DZ$2,0))),"")</f>
        <v/>
      </c>
      <c r="AD1108" s="998" t="str">
        <f t="shared" si="34"/>
        <v/>
      </c>
      <c r="AE1108" s="884" t="str">
        <f t="shared" si="35"/>
        <v/>
      </c>
      <c r="AF1108" s="999" t="str">
        <f>IF(O1108="","",'別紙様式3-2（４・５月）'!O1110&amp;'別紙様式3-2（４・５月）'!P1110&amp;'別紙様式3-2（４・５月）'!Q1110&amp;"から"&amp;O1108)</f>
        <v/>
      </c>
      <c r="AG1108" s="999" t="str">
        <f>IF(OR(W1108="",W1108="―"),"",'別紙様式3-2（４・５月）'!O1110&amp;'別紙様式3-2（４・５月）'!P1110&amp;'別紙様式3-2（４・５月）'!Q1110&amp;"から"&amp;W1108)</f>
        <v/>
      </c>
    </row>
    <row r="1109" spans="1:33" ht="24.9" customHeight="1">
      <c r="A1109" s="894">
        <v>1096</v>
      </c>
      <c r="B1109" s="742" t="str">
        <f>IF(基本情報入力シート!C1148="","",基本情報入力シート!C1148)</f>
        <v/>
      </c>
      <c r="C1109" s="750"/>
      <c r="D1109" s="750"/>
      <c r="E1109" s="750"/>
      <c r="F1109" s="750"/>
      <c r="G1109" s="750"/>
      <c r="H1109" s="750"/>
      <c r="I1109" s="761"/>
      <c r="J1109" s="768" t="str">
        <f>IF(基本情報入力シート!M1148="","",基本情報入力シート!M1148)</f>
        <v/>
      </c>
      <c r="K1109" s="768" t="str">
        <f>IF(基本情報入力シート!R1148="","",基本情報入力シート!R1148)</f>
        <v/>
      </c>
      <c r="L1109" s="768" t="str">
        <f>IF(基本情報入力シート!W1148="","",基本情報入力シート!W1148)</f>
        <v/>
      </c>
      <c r="M1109" s="785" t="str">
        <f>IF(基本情報入力シート!X1148="","",基本情報入力シート!X1148)</f>
        <v/>
      </c>
      <c r="N1109" s="797" t="str">
        <f>IF(基本情報入力シート!Y1148="","",基本情報入力シート!Y1148)</f>
        <v/>
      </c>
      <c r="O1109" s="931"/>
      <c r="P1109" s="937"/>
      <c r="Q1109" s="941"/>
      <c r="R1109" s="948" t="str">
        <f>IFERROR(IF(OR('別紙様式3-2（４・５月）'!R1111="",'別紙様式3-2（４・５月）'!Z1111="ベア加算"),"",P1109*VLOOKUP(N1109,'【参考】数式用'!$AD$2:$AH$27,MATCH(O1109,'【参考】数式用'!$K$4:$N$4,0)+1,0)),"")</f>
        <v/>
      </c>
      <c r="S1109" s="951"/>
      <c r="T1109" s="955"/>
      <c r="U1109" s="960"/>
      <c r="V1109" s="965" t="str">
        <f>IFERROR(IF(AND('別紙様式3-2（４・５月）'!O1111="",O1109&lt;&gt;""),P1109,P1109*VLOOKUP(AF1109,'【参考】数式用4'!$DC$3:$DZ$106,MATCH(N1109,'【参考】数式用4'!$DC$2:$DZ$2,0))),"")</f>
        <v/>
      </c>
      <c r="W1109" s="972"/>
      <c r="X1109" s="937"/>
      <c r="Y1109" s="948" t="str">
        <f>IFERROR(IF(OR('別紙様式3-2（４・５月）'!R1111="",'別紙様式3-2（４・５月）'!Z1111="ベア加算"),"",X1109*VLOOKUP(N1109,'【参考】数式用'!$AD$2:$AH$27,MATCH(W1109,'【参考】数式用'!$K$4:$N$4,0)+1,0)),"")</f>
        <v/>
      </c>
      <c r="Z1109" s="948"/>
      <c r="AA1109" s="951"/>
      <c r="AB1109" s="955"/>
      <c r="AC1109" s="996" t="str">
        <f>IFERROR(IF(AND('別紙様式3-2（４・５月）'!O1111="",W1109&lt;&gt;"",W1109&lt;&gt;"―"),X1109,X1109*VLOOKUP(AG1109,'【参考】数式用4'!$DC$3:$DZ$106,MATCH(N1109,'【参考】数式用4'!$DC$2:$DZ$2,0))),"")</f>
        <v/>
      </c>
      <c r="AD1109" s="998" t="str">
        <f t="shared" si="34"/>
        <v/>
      </c>
      <c r="AE1109" s="884" t="str">
        <f t="shared" si="35"/>
        <v/>
      </c>
      <c r="AF1109" s="999" t="str">
        <f>IF(O1109="","",'別紙様式3-2（４・５月）'!O1111&amp;'別紙様式3-2（４・５月）'!P1111&amp;'別紙様式3-2（４・５月）'!Q1111&amp;"から"&amp;O1109)</f>
        <v/>
      </c>
      <c r="AG1109" s="999" t="str">
        <f>IF(OR(W1109="",W1109="―"),"",'別紙様式3-2（４・５月）'!O1111&amp;'別紙様式3-2（４・５月）'!P1111&amp;'別紙様式3-2（４・５月）'!Q1111&amp;"から"&amp;W1109)</f>
        <v/>
      </c>
    </row>
    <row r="1110" spans="1:33" ht="24.9" customHeight="1">
      <c r="A1110" s="894">
        <v>1097</v>
      </c>
      <c r="B1110" s="742" t="str">
        <f>IF(基本情報入力シート!C1149="","",基本情報入力シート!C1149)</f>
        <v/>
      </c>
      <c r="C1110" s="750"/>
      <c r="D1110" s="750"/>
      <c r="E1110" s="750"/>
      <c r="F1110" s="750"/>
      <c r="G1110" s="750"/>
      <c r="H1110" s="750"/>
      <c r="I1110" s="761"/>
      <c r="J1110" s="768" t="str">
        <f>IF(基本情報入力シート!M1149="","",基本情報入力シート!M1149)</f>
        <v/>
      </c>
      <c r="K1110" s="768" t="str">
        <f>IF(基本情報入力シート!R1149="","",基本情報入力シート!R1149)</f>
        <v/>
      </c>
      <c r="L1110" s="768" t="str">
        <f>IF(基本情報入力シート!W1149="","",基本情報入力シート!W1149)</f>
        <v/>
      </c>
      <c r="M1110" s="785" t="str">
        <f>IF(基本情報入力シート!X1149="","",基本情報入力シート!X1149)</f>
        <v/>
      </c>
      <c r="N1110" s="797" t="str">
        <f>IF(基本情報入力シート!Y1149="","",基本情報入力シート!Y1149)</f>
        <v/>
      </c>
      <c r="O1110" s="931"/>
      <c r="P1110" s="937"/>
      <c r="Q1110" s="941"/>
      <c r="R1110" s="948" t="str">
        <f>IFERROR(IF(OR('別紙様式3-2（４・５月）'!R1112="",'別紙様式3-2（４・５月）'!Z1112="ベア加算"),"",P1110*VLOOKUP(N1110,'【参考】数式用'!$AD$2:$AH$27,MATCH(O1110,'【参考】数式用'!$K$4:$N$4,0)+1,0)),"")</f>
        <v/>
      </c>
      <c r="S1110" s="951"/>
      <c r="T1110" s="955"/>
      <c r="U1110" s="960"/>
      <c r="V1110" s="965" t="str">
        <f>IFERROR(IF(AND('別紙様式3-2（４・５月）'!O1112="",O1110&lt;&gt;""),P1110,P1110*VLOOKUP(AF1110,'【参考】数式用4'!$DC$3:$DZ$106,MATCH(N1110,'【参考】数式用4'!$DC$2:$DZ$2,0))),"")</f>
        <v/>
      </c>
      <c r="W1110" s="972"/>
      <c r="X1110" s="937"/>
      <c r="Y1110" s="948" t="str">
        <f>IFERROR(IF(OR('別紙様式3-2（４・５月）'!R1112="",'別紙様式3-2（４・５月）'!Z1112="ベア加算"),"",X1110*VLOOKUP(N1110,'【参考】数式用'!$AD$2:$AH$27,MATCH(W1110,'【参考】数式用'!$K$4:$N$4,0)+1,0)),"")</f>
        <v/>
      </c>
      <c r="Z1110" s="948"/>
      <c r="AA1110" s="951"/>
      <c r="AB1110" s="955"/>
      <c r="AC1110" s="996" t="str">
        <f>IFERROR(IF(AND('別紙様式3-2（４・５月）'!O1112="",W1110&lt;&gt;"",W1110&lt;&gt;"―"),X1110,X1110*VLOOKUP(AG1110,'【参考】数式用4'!$DC$3:$DZ$106,MATCH(N1110,'【参考】数式用4'!$DC$2:$DZ$2,0))),"")</f>
        <v/>
      </c>
      <c r="AD1110" s="998" t="str">
        <f t="shared" si="34"/>
        <v/>
      </c>
      <c r="AE1110" s="884" t="str">
        <f t="shared" si="35"/>
        <v/>
      </c>
      <c r="AF1110" s="999" t="str">
        <f>IF(O1110="","",'別紙様式3-2（４・５月）'!O1112&amp;'別紙様式3-2（４・５月）'!P1112&amp;'別紙様式3-2（４・５月）'!Q1112&amp;"から"&amp;O1110)</f>
        <v/>
      </c>
      <c r="AG1110" s="999" t="str">
        <f>IF(OR(W1110="",W1110="―"),"",'別紙様式3-2（４・５月）'!O1112&amp;'別紙様式3-2（４・５月）'!P1112&amp;'別紙様式3-2（４・５月）'!Q1112&amp;"から"&amp;W1110)</f>
        <v/>
      </c>
    </row>
    <row r="1111" spans="1:33" ht="24.9" customHeight="1">
      <c r="A1111" s="894">
        <v>1098</v>
      </c>
      <c r="B1111" s="742" t="str">
        <f>IF(基本情報入力シート!C1150="","",基本情報入力シート!C1150)</f>
        <v/>
      </c>
      <c r="C1111" s="750"/>
      <c r="D1111" s="750"/>
      <c r="E1111" s="750"/>
      <c r="F1111" s="750"/>
      <c r="G1111" s="750"/>
      <c r="H1111" s="750"/>
      <c r="I1111" s="761"/>
      <c r="J1111" s="768" t="str">
        <f>IF(基本情報入力シート!M1150="","",基本情報入力シート!M1150)</f>
        <v/>
      </c>
      <c r="K1111" s="768" t="str">
        <f>IF(基本情報入力シート!R1150="","",基本情報入力シート!R1150)</f>
        <v/>
      </c>
      <c r="L1111" s="768" t="str">
        <f>IF(基本情報入力シート!W1150="","",基本情報入力シート!W1150)</f>
        <v/>
      </c>
      <c r="M1111" s="785" t="str">
        <f>IF(基本情報入力シート!X1150="","",基本情報入力シート!X1150)</f>
        <v/>
      </c>
      <c r="N1111" s="797" t="str">
        <f>IF(基本情報入力シート!Y1150="","",基本情報入力シート!Y1150)</f>
        <v/>
      </c>
      <c r="O1111" s="931"/>
      <c r="P1111" s="937"/>
      <c r="Q1111" s="941"/>
      <c r="R1111" s="948" t="str">
        <f>IFERROR(IF(OR('別紙様式3-2（４・５月）'!R1113="",'別紙様式3-2（４・５月）'!Z1113="ベア加算"),"",P1111*VLOOKUP(N1111,'【参考】数式用'!$AD$2:$AH$27,MATCH(O1111,'【参考】数式用'!$K$4:$N$4,0)+1,0)),"")</f>
        <v/>
      </c>
      <c r="S1111" s="951"/>
      <c r="T1111" s="955"/>
      <c r="U1111" s="960"/>
      <c r="V1111" s="965" t="str">
        <f>IFERROR(IF(AND('別紙様式3-2（４・５月）'!O1113="",O1111&lt;&gt;""),P1111,P1111*VLOOKUP(AF1111,'【参考】数式用4'!$DC$3:$DZ$106,MATCH(N1111,'【参考】数式用4'!$DC$2:$DZ$2,0))),"")</f>
        <v/>
      </c>
      <c r="W1111" s="972"/>
      <c r="X1111" s="937"/>
      <c r="Y1111" s="948" t="str">
        <f>IFERROR(IF(OR('別紙様式3-2（４・５月）'!R1113="",'別紙様式3-2（４・５月）'!Z1113="ベア加算"),"",X1111*VLOOKUP(N1111,'【参考】数式用'!$AD$2:$AH$27,MATCH(W1111,'【参考】数式用'!$K$4:$N$4,0)+1,0)),"")</f>
        <v/>
      </c>
      <c r="Z1111" s="948"/>
      <c r="AA1111" s="951"/>
      <c r="AB1111" s="955"/>
      <c r="AC1111" s="996" t="str">
        <f>IFERROR(IF(AND('別紙様式3-2（４・５月）'!O1113="",W1111&lt;&gt;"",W1111&lt;&gt;"―"),X1111,X1111*VLOOKUP(AG1111,'【参考】数式用4'!$DC$3:$DZ$106,MATCH(N1111,'【参考】数式用4'!$DC$2:$DZ$2,0))),"")</f>
        <v/>
      </c>
      <c r="AD1111" s="998" t="str">
        <f t="shared" si="34"/>
        <v/>
      </c>
      <c r="AE1111" s="884" t="str">
        <f t="shared" si="35"/>
        <v/>
      </c>
      <c r="AF1111" s="999" t="str">
        <f>IF(O1111="","",'別紙様式3-2（４・５月）'!O1113&amp;'別紙様式3-2（４・５月）'!P1113&amp;'別紙様式3-2（４・５月）'!Q1113&amp;"から"&amp;O1111)</f>
        <v/>
      </c>
      <c r="AG1111" s="999" t="str">
        <f>IF(OR(W1111="",W1111="―"),"",'別紙様式3-2（４・５月）'!O1113&amp;'別紙様式3-2（４・５月）'!P1113&amp;'別紙様式3-2（４・５月）'!Q1113&amp;"から"&amp;W1111)</f>
        <v/>
      </c>
    </row>
    <row r="1112" spans="1:33" ht="24.9" customHeight="1">
      <c r="A1112" s="894">
        <v>1099</v>
      </c>
      <c r="B1112" s="742" t="str">
        <f>IF(基本情報入力シート!C1151="","",基本情報入力シート!C1151)</f>
        <v/>
      </c>
      <c r="C1112" s="750"/>
      <c r="D1112" s="750"/>
      <c r="E1112" s="750"/>
      <c r="F1112" s="750"/>
      <c r="G1112" s="750"/>
      <c r="H1112" s="750"/>
      <c r="I1112" s="761"/>
      <c r="J1112" s="768" t="str">
        <f>IF(基本情報入力シート!M1151="","",基本情報入力シート!M1151)</f>
        <v/>
      </c>
      <c r="K1112" s="768" t="str">
        <f>IF(基本情報入力シート!R1151="","",基本情報入力シート!R1151)</f>
        <v/>
      </c>
      <c r="L1112" s="768" t="str">
        <f>IF(基本情報入力シート!W1151="","",基本情報入力シート!W1151)</f>
        <v/>
      </c>
      <c r="M1112" s="785" t="str">
        <f>IF(基本情報入力シート!X1151="","",基本情報入力シート!X1151)</f>
        <v/>
      </c>
      <c r="N1112" s="797" t="str">
        <f>IF(基本情報入力シート!Y1151="","",基本情報入力シート!Y1151)</f>
        <v/>
      </c>
      <c r="O1112" s="931"/>
      <c r="P1112" s="937"/>
      <c r="Q1112" s="941"/>
      <c r="R1112" s="948" t="str">
        <f>IFERROR(IF(OR('別紙様式3-2（４・５月）'!R1114="",'別紙様式3-2（４・５月）'!Z1114="ベア加算"),"",P1112*VLOOKUP(N1112,'【参考】数式用'!$AD$2:$AH$27,MATCH(O1112,'【参考】数式用'!$K$4:$N$4,0)+1,0)),"")</f>
        <v/>
      </c>
      <c r="S1112" s="951"/>
      <c r="T1112" s="955"/>
      <c r="U1112" s="960"/>
      <c r="V1112" s="965" t="str">
        <f>IFERROR(IF(AND('別紙様式3-2（４・５月）'!O1114="",O1112&lt;&gt;""),P1112,P1112*VLOOKUP(AF1112,'【参考】数式用4'!$DC$3:$DZ$106,MATCH(N1112,'【参考】数式用4'!$DC$2:$DZ$2,0))),"")</f>
        <v/>
      </c>
      <c r="W1112" s="972"/>
      <c r="X1112" s="937"/>
      <c r="Y1112" s="948" t="str">
        <f>IFERROR(IF(OR('別紙様式3-2（４・５月）'!R1114="",'別紙様式3-2（４・５月）'!Z1114="ベア加算"),"",X1112*VLOOKUP(N1112,'【参考】数式用'!$AD$2:$AH$27,MATCH(W1112,'【参考】数式用'!$K$4:$N$4,0)+1,0)),"")</f>
        <v/>
      </c>
      <c r="Z1112" s="948"/>
      <c r="AA1112" s="951"/>
      <c r="AB1112" s="955"/>
      <c r="AC1112" s="996" t="str">
        <f>IFERROR(IF(AND('別紙様式3-2（４・５月）'!O1114="",W1112&lt;&gt;"",W1112&lt;&gt;"―"),X1112,X1112*VLOOKUP(AG1112,'【参考】数式用4'!$DC$3:$DZ$106,MATCH(N1112,'【参考】数式用4'!$DC$2:$DZ$2,0))),"")</f>
        <v/>
      </c>
      <c r="AD1112" s="998" t="str">
        <f t="shared" si="34"/>
        <v/>
      </c>
      <c r="AE1112" s="884" t="str">
        <f t="shared" si="35"/>
        <v/>
      </c>
      <c r="AF1112" s="999" t="str">
        <f>IF(O1112="","",'別紙様式3-2（４・５月）'!O1114&amp;'別紙様式3-2（４・５月）'!P1114&amp;'別紙様式3-2（４・５月）'!Q1114&amp;"から"&amp;O1112)</f>
        <v/>
      </c>
      <c r="AG1112" s="999" t="str">
        <f>IF(OR(W1112="",W1112="―"),"",'別紙様式3-2（４・５月）'!O1114&amp;'別紙様式3-2（４・５月）'!P1114&amp;'別紙様式3-2（４・５月）'!Q1114&amp;"から"&amp;W1112)</f>
        <v/>
      </c>
    </row>
    <row r="1113" spans="1:33" ht="24.9" customHeight="1">
      <c r="A1113" s="894">
        <v>1100</v>
      </c>
      <c r="B1113" s="742" t="str">
        <f>IF(基本情報入力シート!C1152="","",基本情報入力シート!C1152)</f>
        <v/>
      </c>
      <c r="C1113" s="750"/>
      <c r="D1113" s="750"/>
      <c r="E1113" s="750"/>
      <c r="F1113" s="750"/>
      <c r="G1113" s="750"/>
      <c r="H1113" s="750"/>
      <c r="I1113" s="761"/>
      <c r="J1113" s="768" t="str">
        <f>IF(基本情報入力シート!M1152="","",基本情報入力シート!M1152)</f>
        <v/>
      </c>
      <c r="K1113" s="768" t="str">
        <f>IF(基本情報入力シート!R1152="","",基本情報入力シート!R1152)</f>
        <v/>
      </c>
      <c r="L1113" s="768" t="str">
        <f>IF(基本情報入力シート!W1152="","",基本情報入力シート!W1152)</f>
        <v/>
      </c>
      <c r="M1113" s="785" t="str">
        <f>IF(基本情報入力シート!X1152="","",基本情報入力シート!X1152)</f>
        <v/>
      </c>
      <c r="N1113" s="797" t="str">
        <f>IF(基本情報入力シート!Y1152="","",基本情報入力シート!Y1152)</f>
        <v/>
      </c>
      <c r="O1113" s="931"/>
      <c r="P1113" s="937"/>
      <c r="Q1113" s="941"/>
      <c r="R1113" s="948" t="str">
        <f>IFERROR(IF(OR('別紙様式3-2（４・５月）'!R1115="",'別紙様式3-2（４・５月）'!Z1115="ベア加算"),"",P1113*VLOOKUP(N1113,'【参考】数式用'!$AD$2:$AH$27,MATCH(O1113,'【参考】数式用'!$K$4:$N$4,0)+1,0)),"")</f>
        <v/>
      </c>
      <c r="S1113" s="951"/>
      <c r="T1113" s="955"/>
      <c r="U1113" s="960"/>
      <c r="V1113" s="965" t="str">
        <f>IFERROR(IF(AND('別紙様式3-2（４・５月）'!O1115="",O1113&lt;&gt;""),P1113,P1113*VLOOKUP(AF1113,'【参考】数式用4'!$DC$3:$DZ$106,MATCH(N1113,'【参考】数式用4'!$DC$2:$DZ$2,0))),"")</f>
        <v/>
      </c>
      <c r="W1113" s="972"/>
      <c r="X1113" s="937"/>
      <c r="Y1113" s="948" t="str">
        <f>IFERROR(IF(OR('別紙様式3-2（４・５月）'!R1115="",'別紙様式3-2（４・５月）'!Z1115="ベア加算"),"",X1113*VLOOKUP(N1113,'【参考】数式用'!$AD$2:$AH$27,MATCH(W1113,'【参考】数式用'!$K$4:$N$4,0)+1,0)),"")</f>
        <v/>
      </c>
      <c r="Z1113" s="948"/>
      <c r="AA1113" s="951"/>
      <c r="AB1113" s="955"/>
      <c r="AC1113" s="996" t="str">
        <f>IFERROR(IF(AND('別紙様式3-2（４・５月）'!O1115="",W1113&lt;&gt;"",W1113&lt;&gt;"―"),X1113,X1113*VLOOKUP(AG1113,'【参考】数式用4'!$DC$3:$DZ$106,MATCH(N1113,'【参考】数式用4'!$DC$2:$DZ$2,0))),"")</f>
        <v/>
      </c>
      <c r="AD1113" s="998" t="str">
        <f t="shared" si="34"/>
        <v/>
      </c>
      <c r="AE1113" s="884" t="str">
        <f t="shared" si="35"/>
        <v/>
      </c>
      <c r="AF1113" s="999" t="str">
        <f>IF(O1113="","",'別紙様式3-2（４・５月）'!O1115&amp;'別紙様式3-2（４・５月）'!P1115&amp;'別紙様式3-2（４・５月）'!Q1115&amp;"から"&amp;O1113)</f>
        <v/>
      </c>
      <c r="AG1113" s="999" t="str">
        <f>IF(OR(W1113="",W1113="―"),"",'別紙様式3-2（４・５月）'!O1115&amp;'別紙様式3-2（４・５月）'!P1115&amp;'別紙様式3-2（４・５月）'!Q1115&amp;"から"&amp;W1113)</f>
        <v/>
      </c>
    </row>
    <row r="1114" spans="1:33" ht="24.9" customHeight="1">
      <c r="A1114" s="894">
        <v>1101</v>
      </c>
      <c r="B1114" s="742" t="str">
        <f>IF(基本情報入力シート!C1153="","",基本情報入力シート!C1153)</f>
        <v/>
      </c>
      <c r="C1114" s="750"/>
      <c r="D1114" s="750"/>
      <c r="E1114" s="750"/>
      <c r="F1114" s="750"/>
      <c r="G1114" s="750"/>
      <c r="H1114" s="750"/>
      <c r="I1114" s="761"/>
      <c r="J1114" s="768" t="str">
        <f>IF(基本情報入力シート!M1153="","",基本情報入力シート!M1153)</f>
        <v/>
      </c>
      <c r="K1114" s="768" t="str">
        <f>IF(基本情報入力シート!R1153="","",基本情報入力シート!R1153)</f>
        <v/>
      </c>
      <c r="L1114" s="768" t="str">
        <f>IF(基本情報入力シート!W1153="","",基本情報入力シート!W1153)</f>
        <v/>
      </c>
      <c r="M1114" s="785" t="str">
        <f>IF(基本情報入力シート!X1153="","",基本情報入力シート!X1153)</f>
        <v/>
      </c>
      <c r="N1114" s="797" t="str">
        <f>IF(基本情報入力シート!Y1153="","",基本情報入力シート!Y1153)</f>
        <v/>
      </c>
      <c r="O1114" s="931"/>
      <c r="P1114" s="937"/>
      <c r="Q1114" s="941"/>
      <c r="R1114" s="948" t="str">
        <f>IFERROR(IF(OR('別紙様式3-2（４・５月）'!R1116="",'別紙様式3-2（４・５月）'!Z1116="ベア加算"),"",P1114*VLOOKUP(N1114,'【参考】数式用'!$AD$2:$AH$27,MATCH(O1114,'【参考】数式用'!$K$4:$N$4,0)+1,0)),"")</f>
        <v/>
      </c>
      <c r="S1114" s="951"/>
      <c r="T1114" s="955"/>
      <c r="U1114" s="960"/>
      <c r="V1114" s="965" t="str">
        <f>IFERROR(IF(AND('別紙様式3-2（４・５月）'!O1116="",O1114&lt;&gt;""),P1114,P1114*VLOOKUP(AF1114,'【参考】数式用4'!$DC$3:$DZ$106,MATCH(N1114,'【参考】数式用4'!$DC$2:$DZ$2,0))),"")</f>
        <v/>
      </c>
      <c r="W1114" s="972"/>
      <c r="X1114" s="937"/>
      <c r="Y1114" s="948" t="str">
        <f>IFERROR(IF(OR('別紙様式3-2（４・５月）'!R1116="",'別紙様式3-2（４・５月）'!Z1116="ベア加算"),"",X1114*VLOOKUP(N1114,'【参考】数式用'!$AD$2:$AH$27,MATCH(W1114,'【参考】数式用'!$K$4:$N$4,0)+1,0)),"")</f>
        <v/>
      </c>
      <c r="Z1114" s="948"/>
      <c r="AA1114" s="951"/>
      <c r="AB1114" s="955"/>
      <c r="AC1114" s="996" t="str">
        <f>IFERROR(IF(AND('別紙様式3-2（４・５月）'!O1116="",W1114&lt;&gt;"",W1114&lt;&gt;"―"),X1114,X1114*VLOOKUP(AG1114,'【参考】数式用4'!$DC$3:$DZ$106,MATCH(N1114,'【参考】数式用4'!$DC$2:$DZ$2,0))),"")</f>
        <v/>
      </c>
      <c r="AD1114" s="998" t="str">
        <f t="shared" si="34"/>
        <v/>
      </c>
      <c r="AE1114" s="884" t="str">
        <f t="shared" si="35"/>
        <v/>
      </c>
      <c r="AF1114" s="999" t="str">
        <f>IF(O1114="","",'別紙様式3-2（４・５月）'!O1116&amp;'別紙様式3-2（４・５月）'!P1116&amp;'別紙様式3-2（４・５月）'!Q1116&amp;"から"&amp;O1114)</f>
        <v/>
      </c>
      <c r="AG1114" s="999" t="str">
        <f>IF(OR(W1114="",W1114="―"),"",'別紙様式3-2（４・５月）'!O1116&amp;'別紙様式3-2（４・５月）'!P1116&amp;'別紙様式3-2（４・５月）'!Q1116&amp;"から"&amp;W1114)</f>
        <v/>
      </c>
    </row>
    <row r="1115" spans="1:33" ht="24.9" customHeight="1">
      <c r="A1115" s="894">
        <v>1102</v>
      </c>
      <c r="B1115" s="742" t="str">
        <f>IF(基本情報入力シート!C1154="","",基本情報入力シート!C1154)</f>
        <v/>
      </c>
      <c r="C1115" s="750"/>
      <c r="D1115" s="750"/>
      <c r="E1115" s="750"/>
      <c r="F1115" s="750"/>
      <c r="G1115" s="750"/>
      <c r="H1115" s="750"/>
      <c r="I1115" s="761"/>
      <c r="J1115" s="768" t="str">
        <f>IF(基本情報入力シート!M1154="","",基本情報入力シート!M1154)</f>
        <v/>
      </c>
      <c r="K1115" s="768" t="str">
        <f>IF(基本情報入力シート!R1154="","",基本情報入力シート!R1154)</f>
        <v/>
      </c>
      <c r="L1115" s="768" t="str">
        <f>IF(基本情報入力シート!W1154="","",基本情報入力シート!W1154)</f>
        <v/>
      </c>
      <c r="M1115" s="785" t="str">
        <f>IF(基本情報入力シート!X1154="","",基本情報入力シート!X1154)</f>
        <v/>
      </c>
      <c r="N1115" s="797" t="str">
        <f>IF(基本情報入力シート!Y1154="","",基本情報入力シート!Y1154)</f>
        <v/>
      </c>
      <c r="O1115" s="931"/>
      <c r="P1115" s="937"/>
      <c r="Q1115" s="941"/>
      <c r="R1115" s="948" t="str">
        <f>IFERROR(IF(OR('別紙様式3-2（４・５月）'!R1117="",'別紙様式3-2（４・５月）'!Z1117="ベア加算"),"",P1115*VLOOKUP(N1115,'【参考】数式用'!$AD$2:$AH$27,MATCH(O1115,'【参考】数式用'!$K$4:$N$4,0)+1,0)),"")</f>
        <v/>
      </c>
      <c r="S1115" s="951"/>
      <c r="T1115" s="955"/>
      <c r="U1115" s="960"/>
      <c r="V1115" s="965" t="str">
        <f>IFERROR(IF(AND('別紙様式3-2（４・５月）'!O1117="",O1115&lt;&gt;""),P1115,P1115*VLOOKUP(AF1115,'【参考】数式用4'!$DC$3:$DZ$106,MATCH(N1115,'【参考】数式用4'!$DC$2:$DZ$2,0))),"")</f>
        <v/>
      </c>
      <c r="W1115" s="972"/>
      <c r="X1115" s="937"/>
      <c r="Y1115" s="948" t="str">
        <f>IFERROR(IF(OR('別紙様式3-2（４・５月）'!R1117="",'別紙様式3-2（４・５月）'!Z1117="ベア加算"),"",X1115*VLOOKUP(N1115,'【参考】数式用'!$AD$2:$AH$27,MATCH(W1115,'【参考】数式用'!$K$4:$N$4,0)+1,0)),"")</f>
        <v/>
      </c>
      <c r="Z1115" s="948"/>
      <c r="AA1115" s="951"/>
      <c r="AB1115" s="955"/>
      <c r="AC1115" s="996" t="str">
        <f>IFERROR(IF(AND('別紙様式3-2（４・５月）'!O1117="",W1115&lt;&gt;"",W1115&lt;&gt;"―"),X1115,X1115*VLOOKUP(AG1115,'【参考】数式用4'!$DC$3:$DZ$106,MATCH(N1115,'【参考】数式用4'!$DC$2:$DZ$2,0))),"")</f>
        <v/>
      </c>
      <c r="AD1115" s="998" t="str">
        <f t="shared" si="34"/>
        <v/>
      </c>
      <c r="AE1115" s="884" t="str">
        <f t="shared" si="35"/>
        <v/>
      </c>
      <c r="AF1115" s="999" t="str">
        <f>IF(O1115="","",'別紙様式3-2（４・５月）'!O1117&amp;'別紙様式3-2（４・５月）'!P1117&amp;'別紙様式3-2（４・５月）'!Q1117&amp;"から"&amp;O1115)</f>
        <v/>
      </c>
      <c r="AG1115" s="999" t="str">
        <f>IF(OR(W1115="",W1115="―"),"",'別紙様式3-2（４・５月）'!O1117&amp;'別紙様式3-2（４・５月）'!P1117&amp;'別紙様式3-2（４・５月）'!Q1117&amp;"から"&amp;W1115)</f>
        <v/>
      </c>
    </row>
    <row r="1116" spans="1:33" ht="24.9" customHeight="1">
      <c r="A1116" s="894">
        <v>1103</v>
      </c>
      <c r="B1116" s="742" t="str">
        <f>IF(基本情報入力シート!C1155="","",基本情報入力シート!C1155)</f>
        <v/>
      </c>
      <c r="C1116" s="750"/>
      <c r="D1116" s="750"/>
      <c r="E1116" s="750"/>
      <c r="F1116" s="750"/>
      <c r="G1116" s="750"/>
      <c r="H1116" s="750"/>
      <c r="I1116" s="761"/>
      <c r="J1116" s="768" t="str">
        <f>IF(基本情報入力シート!M1155="","",基本情報入力シート!M1155)</f>
        <v/>
      </c>
      <c r="K1116" s="768" t="str">
        <f>IF(基本情報入力シート!R1155="","",基本情報入力シート!R1155)</f>
        <v/>
      </c>
      <c r="L1116" s="768" t="str">
        <f>IF(基本情報入力シート!W1155="","",基本情報入力シート!W1155)</f>
        <v/>
      </c>
      <c r="M1116" s="785" t="str">
        <f>IF(基本情報入力シート!X1155="","",基本情報入力シート!X1155)</f>
        <v/>
      </c>
      <c r="N1116" s="797" t="str">
        <f>IF(基本情報入力シート!Y1155="","",基本情報入力シート!Y1155)</f>
        <v/>
      </c>
      <c r="O1116" s="931"/>
      <c r="P1116" s="937"/>
      <c r="Q1116" s="941"/>
      <c r="R1116" s="948" t="str">
        <f>IFERROR(IF(OR('別紙様式3-2（４・５月）'!R1118="",'別紙様式3-2（４・５月）'!Z1118="ベア加算"),"",P1116*VLOOKUP(N1116,'【参考】数式用'!$AD$2:$AH$27,MATCH(O1116,'【参考】数式用'!$K$4:$N$4,0)+1,0)),"")</f>
        <v/>
      </c>
      <c r="S1116" s="951"/>
      <c r="T1116" s="955"/>
      <c r="U1116" s="960"/>
      <c r="V1116" s="965" t="str">
        <f>IFERROR(IF(AND('別紙様式3-2（４・５月）'!O1118="",O1116&lt;&gt;""),P1116,P1116*VLOOKUP(AF1116,'【参考】数式用4'!$DC$3:$DZ$106,MATCH(N1116,'【参考】数式用4'!$DC$2:$DZ$2,0))),"")</f>
        <v/>
      </c>
      <c r="W1116" s="972"/>
      <c r="X1116" s="937"/>
      <c r="Y1116" s="948" t="str">
        <f>IFERROR(IF(OR('別紙様式3-2（４・５月）'!R1118="",'別紙様式3-2（４・５月）'!Z1118="ベア加算"),"",X1116*VLOOKUP(N1116,'【参考】数式用'!$AD$2:$AH$27,MATCH(W1116,'【参考】数式用'!$K$4:$N$4,0)+1,0)),"")</f>
        <v/>
      </c>
      <c r="Z1116" s="948"/>
      <c r="AA1116" s="951"/>
      <c r="AB1116" s="955"/>
      <c r="AC1116" s="996" t="str">
        <f>IFERROR(IF(AND('別紙様式3-2（４・５月）'!O1118="",W1116&lt;&gt;"",W1116&lt;&gt;"―"),X1116,X1116*VLOOKUP(AG1116,'【参考】数式用4'!$DC$3:$DZ$106,MATCH(N1116,'【参考】数式用4'!$DC$2:$DZ$2,0))),"")</f>
        <v/>
      </c>
      <c r="AD1116" s="998" t="str">
        <f t="shared" si="34"/>
        <v/>
      </c>
      <c r="AE1116" s="884" t="str">
        <f t="shared" si="35"/>
        <v/>
      </c>
      <c r="AF1116" s="999" t="str">
        <f>IF(O1116="","",'別紙様式3-2（４・５月）'!O1118&amp;'別紙様式3-2（４・５月）'!P1118&amp;'別紙様式3-2（４・５月）'!Q1118&amp;"から"&amp;O1116)</f>
        <v/>
      </c>
      <c r="AG1116" s="999" t="str">
        <f>IF(OR(W1116="",W1116="―"),"",'別紙様式3-2（４・５月）'!O1118&amp;'別紙様式3-2（４・５月）'!P1118&amp;'別紙様式3-2（４・５月）'!Q1118&amp;"から"&amp;W1116)</f>
        <v/>
      </c>
    </row>
    <row r="1117" spans="1:33" ht="24.9" customHeight="1">
      <c r="A1117" s="894">
        <v>1104</v>
      </c>
      <c r="B1117" s="742" t="str">
        <f>IF(基本情報入力シート!C1156="","",基本情報入力シート!C1156)</f>
        <v/>
      </c>
      <c r="C1117" s="750"/>
      <c r="D1117" s="750"/>
      <c r="E1117" s="750"/>
      <c r="F1117" s="750"/>
      <c r="G1117" s="750"/>
      <c r="H1117" s="750"/>
      <c r="I1117" s="761"/>
      <c r="J1117" s="768" t="str">
        <f>IF(基本情報入力シート!M1156="","",基本情報入力シート!M1156)</f>
        <v/>
      </c>
      <c r="K1117" s="768" t="str">
        <f>IF(基本情報入力シート!R1156="","",基本情報入力シート!R1156)</f>
        <v/>
      </c>
      <c r="L1117" s="768" t="str">
        <f>IF(基本情報入力シート!W1156="","",基本情報入力シート!W1156)</f>
        <v/>
      </c>
      <c r="M1117" s="785" t="str">
        <f>IF(基本情報入力シート!X1156="","",基本情報入力シート!X1156)</f>
        <v/>
      </c>
      <c r="N1117" s="797" t="str">
        <f>IF(基本情報入力シート!Y1156="","",基本情報入力シート!Y1156)</f>
        <v/>
      </c>
      <c r="O1117" s="931"/>
      <c r="P1117" s="937"/>
      <c r="Q1117" s="941"/>
      <c r="R1117" s="948" t="str">
        <f>IFERROR(IF(OR('別紙様式3-2（４・５月）'!R1119="",'別紙様式3-2（４・５月）'!Z1119="ベア加算"),"",P1117*VLOOKUP(N1117,'【参考】数式用'!$AD$2:$AH$27,MATCH(O1117,'【参考】数式用'!$K$4:$N$4,0)+1,0)),"")</f>
        <v/>
      </c>
      <c r="S1117" s="951"/>
      <c r="T1117" s="955"/>
      <c r="U1117" s="960"/>
      <c r="V1117" s="965" t="str">
        <f>IFERROR(IF(AND('別紙様式3-2（４・５月）'!O1119="",O1117&lt;&gt;""),P1117,P1117*VLOOKUP(AF1117,'【参考】数式用4'!$DC$3:$DZ$106,MATCH(N1117,'【参考】数式用4'!$DC$2:$DZ$2,0))),"")</f>
        <v/>
      </c>
      <c r="W1117" s="972"/>
      <c r="X1117" s="937"/>
      <c r="Y1117" s="948" t="str">
        <f>IFERROR(IF(OR('別紙様式3-2（４・５月）'!R1119="",'別紙様式3-2（４・５月）'!Z1119="ベア加算"),"",X1117*VLOOKUP(N1117,'【参考】数式用'!$AD$2:$AH$27,MATCH(W1117,'【参考】数式用'!$K$4:$N$4,0)+1,0)),"")</f>
        <v/>
      </c>
      <c r="Z1117" s="948"/>
      <c r="AA1117" s="951"/>
      <c r="AB1117" s="955"/>
      <c r="AC1117" s="996" t="str">
        <f>IFERROR(IF(AND('別紙様式3-2（４・５月）'!O1119="",W1117&lt;&gt;"",W1117&lt;&gt;"―"),X1117,X1117*VLOOKUP(AG1117,'【参考】数式用4'!$DC$3:$DZ$106,MATCH(N1117,'【参考】数式用4'!$DC$2:$DZ$2,0))),"")</f>
        <v/>
      </c>
      <c r="AD1117" s="998" t="str">
        <f t="shared" si="34"/>
        <v/>
      </c>
      <c r="AE1117" s="884" t="str">
        <f t="shared" si="35"/>
        <v/>
      </c>
      <c r="AF1117" s="999" t="str">
        <f>IF(O1117="","",'別紙様式3-2（４・５月）'!O1119&amp;'別紙様式3-2（４・５月）'!P1119&amp;'別紙様式3-2（４・５月）'!Q1119&amp;"から"&amp;O1117)</f>
        <v/>
      </c>
      <c r="AG1117" s="999" t="str">
        <f>IF(OR(W1117="",W1117="―"),"",'別紙様式3-2（４・５月）'!O1119&amp;'別紙様式3-2（４・５月）'!P1119&amp;'別紙様式3-2（４・５月）'!Q1119&amp;"から"&amp;W1117)</f>
        <v/>
      </c>
    </row>
    <row r="1118" spans="1:33" ht="24.9" customHeight="1">
      <c r="A1118" s="894">
        <v>1105</v>
      </c>
      <c r="B1118" s="742" t="str">
        <f>IF(基本情報入力シート!C1157="","",基本情報入力シート!C1157)</f>
        <v/>
      </c>
      <c r="C1118" s="750"/>
      <c r="D1118" s="750"/>
      <c r="E1118" s="750"/>
      <c r="F1118" s="750"/>
      <c r="G1118" s="750"/>
      <c r="H1118" s="750"/>
      <c r="I1118" s="761"/>
      <c r="J1118" s="768" t="str">
        <f>IF(基本情報入力シート!M1157="","",基本情報入力シート!M1157)</f>
        <v/>
      </c>
      <c r="K1118" s="768" t="str">
        <f>IF(基本情報入力シート!R1157="","",基本情報入力シート!R1157)</f>
        <v/>
      </c>
      <c r="L1118" s="768" t="str">
        <f>IF(基本情報入力シート!W1157="","",基本情報入力シート!W1157)</f>
        <v/>
      </c>
      <c r="M1118" s="785" t="str">
        <f>IF(基本情報入力シート!X1157="","",基本情報入力シート!X1157)</f>
        <v/>
      </c>
      <c r="N1118" s="797" t="str">
        <f>IF(基本情報入力シート!Y1157="","",基本情報入力シート!Y1157)</f>
        <v/>
      </c>
      <c r="O1118" s="931"/>
      <c r="P1118" s="937"/>
      <c r="Q1118" s="941"/>
      <c r="R1118" s="948" t="str">
        <f>IFERROR(IF(OR('別紙様式3-2（４・５月）'!R1120="",'別紙様式3-2（４・５月）'!Z1120="ベア加算"),"",P1118*VLOOKUP(N1118,'【参考】数式用'!$AD$2:$AH$27,MATCH(O1118,'【参考】数式用'!$K$4:$N$4,0)+1,0)),"")</f>
        <v/>
      </c>
      <c r="S1118" s="951"/>
      <c r="T1118" s="955"/>
      <c r="U1118" s="960"/>
      <c r="V1118" s="965" t="str">
        <f>IFERROR(IF(AND('別紙様式3-2（４・５月）'!O1120="",O1118&lt;&gt;""),P1118,P1118*VLOOKUP(AF1118,'【参考】数式用4'!$DC$3:$DZ$106,MATCH(N1118,'【参考】数式用4'!$DC$2:$DZ$2,0))),"")</f>
        <v/>
      </c>
      <c r="W1118" s="972"/>
      <c r="X1118" s="937"/>
      <c r="Y1118" s="948" t="str">
        <f>IFERROR(IF(OR('別紙様式3-2（４・５月）'!R1120="",'別紙様式3-2（４・５月）'!Z1120="ベア加算"),"",X1118*VLOOKUP(N1118,'【参考】数式用'!$AD$2:$AH$27,MATCH(W1118,'【参考】数式用'!$K$4:$N$4,0)+1,0)),"")</f>
        <v/>
      </c>
      <c r="Z1118" s="948"/>
      <c r="AA1118" s="951"/>
      <c r="AB1118" s="955"/>
      <c r="AC1118" s="996" t="str">
        <f>IFERROR(IF(AND('別紙様式3-2（４・５月）'!O1120="",W1118&lt;&gt;"",W1118&lt;&gt;"―"),X1118,X1118*VLOOKUP(AG1118,'【参考】数式用4'!$DC$3:$DZ$106,MATCH(N1118,'【参考】数式用4'!$DC$2:$DZ$2,0))),"")</f>
        <v/>
      </c>
      <c r="AD1118" s="998" t="str">
        <f t="shared" si="34"/>
        <v/>
      </c>
      <c r="AE1118" s="884" t="str">
        <f t="shared" si="35"/>
        <v/>
      </c>
      <c r="AF1118" s="999" t="str">
        <f>IF(O1118="","",'別紙様式3-2（４・５月）'!O1120&amp;'別紙様式3-2（４・５月）'!P1120&amp;'別紙様式3-2（４・５月）'!Q1120&amp;"から"&amp;O1118)</f>
        <v/>
      </c>
      <c r="AG1118" s="999" t="str">
        <f>IF(OR(W1118="",W1118="―"),"",'別紙様式3-2（４・５月）'!O1120&amp;'別紙様式3-2（４・５月）'!P1120&amp;'別紙様式3-2（４・５月）'!Q1120&amp;"から"&amp;W1118)</f>
        <v/>
      </c>
    </row>
    <row r="1119" spans="1:33" ht="24.9" customHeight="1">
      <c r="A1119" s="894">
        <v>1106</v>
      </c>
      <c r="B1119" s="742" t="str">
        <f>IF(基本情報入力シート!C1158="","",基本情報入力シート!C1158)</f>
        <v/>
      </c>
      <c r="C1119" s="750"/>
      <c r="D1119" s="750"/>
      <c r="E1119" s="750"/>
      <c r="F1119" s="750"/>
      <c r="G1119" s="750"/>
      <c r="H1119" s="750"/>
      <c r="I1119" s="761"/>
      <c r="J1119" s="768" t="str">
        <f>IF(基本情報入力シート!M1158="","",基本情報入力シート!M1158)</f>
        <v/>
      </c>
      <c r="K1119" s="768" t="str">
        <f>IF(基本情報入力シート!R1158="","",基本情報入力シート!R1158)</f>
        <v/>
      </c>
      <c r="L1119" s="768" t="str">
        <f>IF(基本情報入力シート!W1158="","",基本情報入力シート!W1158)</f>
        <v/>
      </c>
      <c r="M1119" s="785" t="str">
        <f>IF(基本情報入力シート!X1158="","",基本情報入力シート!X1158)</f>
        <v/>
      </c>
      <c r="N1119" s="797" t="str">
        <f>IF(基本情報入力シート!Y1158="","",基本情報入力シート!Y1158)</f>
        <v/>
      </c>
      <c r="O1119" s="931"/>
      <c r="P1119" s="937"/>
      <c r="Q1119" s="941"/>
      <c r="R1119" s="948" t="str">
        <f>IFERROR(IF(OR('別紙様式3-2（４・５月）'!R1121="",'別紙様式3-2（４・５月）'!Z1121="ベア加算"),"",P1119*VLOOKUP(N1119,'【参考】数式用'!$AD$2:$AH$27,MATCH(O1119,'【参考】数式用'!$K$4:$N$4,0)+1,0)),"")</f>
        <v/>
      </c>
      <c r="S1119" s="951"/>
      <c r="T1119" s="955"/>
      <c r="U1119" s="960"/>
      <c r="V1119" s="965" t="str">
        <f>IFERROR(IF(AND('別紙様式3-2（４・５月）'!O1121="",O1119&lt;&gt;""),P1119,P1119*VLOOKUP(AF1119,'【参考】数式用4'!$DC$3:$DZ$106,MATCH(N1119,'【参考】数式用4'!$DC$2:$DZ$2,0))),"")</f>
        <v/>
      </c>
      <c r="W1119" s="972"/>
      <c r="X1119" s="937"/>
      <c r="Y1119" s="948" t="str">
        <f>IFERROR(IF(OR('別紙様式3-2（４・５月）'!R1121="",'別紙様式3-2（４・５月）'!Z1121="ベア加算"),"",X1119*VLOOKUP(N1119,'【参考】数式用'!$AD$2:$AH$27,MATCH(W1119,'【参考】数式用'!$K$4:$N$4,0)+1,0)),"")</f>
        <v/>
      </c>
      <c r="Z1119" s="948"/>
      <c r="AA1119" s="951"/>
      <c r="AB1119" s="955"/>
      <c r="AC1119" s="996" t="str">
        <f>IFERROR(IF(AND('別紙様式3-2（４・５月）'!O1121="",W1119&lt;&gt;"",W1119&lt;&gt;"―"),X1119,X1119*VLOOKUP(AG1119,'【参考】数式用4'!$DC$3:$DZ$106,MATCH(N1119,'【参考】数式用4'!$DC$2:$DZ$2,0))),"")</f>
        <v/>
      </c>
      <c r="AD1119" s="998" t="str">
        <f t="shared" si="34"/>
        <v/>
      </c>
      <c r="AE1119" s="884" t="str">
        <f t="shared" si="35"/>
        <v/>
      </c>
      <c r="AF1119" s="999" t="str">
        <f>IF(O1119="","",'別紙様式3-2（４・５月）'!O1121&amp;'別紙様式3-2（４・５月）'!P1121&amp;'別紙様式3-2（４・５月）'!Q1121&amp;"から"&amp;O1119)</f>
        <v/>
      </c>
      <c r="AG1119" s="999" t="str">
        <f>IF(OR(W1119="",W1119="―"),"",'別紙様式3-2（４・５月）'!O1121&amp;'別紙様式3-2（４・５月）'!P1121&amp;'別紙様式3-2（４・５月）'!Q1121&amp;"から"&amp;W1119)</f>
        <v/>
      </c>
    </row>
    <row r="1120" spans="1:33" ht="24.9" customHeight="1">
      <c r="A1120" s="894">
        <v>1107</v>
      </c>
      <c r="B1120" s="742" t="str">
        <f>IF(基本情報入力シート!C1159="","",基本情報入力シート!C1159)</f>
        <v/>
      </c>
      <c r="C1120" s="750"/>
      <c r="D1120" s="750"/>
      <c r="E1120" s="750"/>
      <c r="F1120" s="750"/>
      <c r="G1120" s="750"/>
      <c r="H1120" s="750"/>
      <c r="I1120" s="761"/>
      <c r="J1120" s="768" t="str">
        <f>IF(基本情報入力シート!M1159="","",基本情報入力シート!M1159)</f>
        <v/>
      </c>
      <c r="K1120" s="768" t="str">
        <f>IF(基本情報入力シート!R1159="","",基本情報入力シート!R1159)</f>
        <v/>
      </c>
      <c r="L1120" s="768" t="str">
        <f>IF(基本情報入力シート!W1159="","",基本情報入力シート!W1159)</f>
        <v/>
      </c>
      <c r="M1120" s="785" t="str">
        <f>IF(基本情報入力シート!X1159="","",基本情報入力シート!X1159)</f>
        <v/>
      </c>
      <c r="N1120" s="797" t="str">
        <f>IF(基本情報入力シート!Y1159="","",基本情報入力シート!Y1159)</f>
        <v/>
      </c>
      <c r="O1120" s="931"/>
      <c r="P1120" s="937"/>
      <c r="Q1120" s="941"/>
      <c r="R1120" s="948" t="str">
        <f>IFERROR(IF(OR('別紙様式3-2（４・５月）'!R1122="",'別紙様式3-2（４・５月）'!Z1122="ベア加算"),"",P1120*VLOOKUP(N1120,'【参考】数式用'!$AD$2:$AH$27,MATCH(O1120,'【参考】数式用'!$K$4:$N$4,0)+1,0)),"")</f>
        <v/>
      </c>
      <c r="S1120" s="951"/>
      <c r="T1120" s="955"/>
      <c r="U1120" s="960"/>
      <c r="V1120" s="965" t="str">
        <f>IFERROR(IF(AND('別紙様式3-2（４・５月）'!O1122="",O1120&lt;&gt;""),P1120,P1120*VLOOKUP(AF1120,'【参考】数式用4'!$DC$3:$DZ$106,MATCH(N1120,'【参考】数式用4'!$DC$2:$DZ$2,0))),"")</f>
        <v/>
      </c>
      <c r="W1120" s="972"/>
      <c r="X1120" s="937"/>
      <c r="Y1120" s="948" t="str">
        <f>IFERROR(IF(OR('別紙様式3-2（４・５月）'!R1122="",'別紙様式3-2（４・５月）'!Z1122="ベア加算"),"",X1120*VLOOKUP(N1120,'【参考】数式用'!$AD$2:$AH$27,MATCH(W1120,'【参考】数式用'!$K$4:$N$4,0)+1,0)),"")</f>
        <v/>
      </c>
      <c r="Z1120" s="948"/>
      <c r="AA1120" s="951"/>
      <c r="AB1120" s="955"/>
      <c r="AC1120" s="996" t="str">
        <f>IFERROR(IF(AND('別紙様式3-2（４・５月）'!O1122="",W1120&lt;&gt;"",W1120&lt;&gt;"―"),X1120,X1120*VLOOKUP(AG1120,'【参考】数式用4'!$DC$3:$DZ$106,MATCH(N1120,'【参考】数式用4'!$DC$2:$DZ$2,0))),"")</f>
        <v/>
      </c>
      <c r="AD1120" s="998" t="str">
        <f t="shared" si="34"/>
        <v/>
      </c>
      <c r="AE1120" s="884" t="str">
        <f t="shared" si="35"/>
        <v/>
      </c>
      <c r="AF1120" s="999" t="str">
        <f>IF(O1120="","",'別紙様式3-2（４・５月）'!O1122&amp;'別紙様式3-2（４・５月）'!P1122&amp;'別紙様式3-2（４・５月）'!Q1122&amp;"から"&amp;O1120)</f>
        <v/>
      </c>
      <c r="AG1120" s="999" t="str">
        <f>IF(OR(W1120="",W1120="―"),"",'別紙様式3-2（４・５月）'!O1122&amp;'別紙様式3-2（４・５月）'!P1122&amp;'別紙様式3-2（４・５月）'!Q1122&amp;"から"&amp;W1120)</f>
        <v/>
      </c>
    </row>
    <row r="1121" spans="1:33" ht="24.9" customHeight="1">
      <c r="A1121" s="894">
        <v>1108</v>
      </c>
      <c r="B1121" s="742" t="str">
        <f>IF(基本情報入力シート!C1160="","",基本情報入力シート!C1160)</f>
        <v/>
      </c>
      <c r="C1121" s="750"/>
      <c r="D1121" s="750"/>
      <c r="E1121" s="750"/>
      <c r="F1121" s="750"/>
      <c r="G1121" s="750"/>
      <c r="H1121" s="750"/>
      <c r="I1121" s="761"/>
      <c r="J1121" s="768" t="str">
        <f>IF(基本情報入力シート!M1160="","",基本情報入力シート!M1160)</f>
        <v/>
      </c>
      <c r="K1121" s="768" t="str">
        <f>IF(基本情報入力シート!R1160="","",基本情報入力シート!R1160)</f>
        <v/>
      </c>
      <c r="L1121" s="768" t="str">
        <f>IF(基本情報入力シート!W1160="","",基本情報入力シート!W1160)</f>
        <v/>
      </c>
      <c r="M1121" s="785" t="str">
        <f>IF(基本情報入力シート!X1160="","",基本情報入力シート!X1160)</f>
        <v/>
      </c>
      <c r="N1121" s="797" t="str">
        <f>IF(基本情報入力シート!Y1160="","",基本情報入力シート!Y1160)</f>
        <v/>
      </c>
      <c r="O1121" s="931"/>
      <c r="P1121" s="937"/>
      <c r="Q1121" s="941"/>
      <c r="R1121" s="948" t="str">
        <f>IFERROR(IF(OR('別紙様式3-2（４・５月）'!R1123="",'別紙様式3-2（４・５月）'!Z1123="ベア加算"),"",P1121*VLOOKUP(N1121,'【参考】数式用'!$AD$2:$AH$27,MATCH(O1121,'【参考】数式用'!$K$4:$N$4,0)+1,0)),"")</f>
        <v/>
      </c>
      <c r="S1121" s="951"/>
      <c r="T1121" s="955"/>
      <c r="U1121" s="960"/>
      <c r="V1121" s="965" t="str">
        <f>IFERROR(IF(AND('別紙様式3-2（４・５月）'!O1123="",O1121&lt;&gt;""),P1121,P1121*VLOOKUP(AF1121,'【参考】数式用4'!$DC$3:$DZ$106,MATCH(N1121,'【参考】数式用4'!$DC$2:$DZ$2,0))),"")</f>
        <v/>
      </c>
      <c r="W1121" s="972"/>
      <c r="X1121" s="937"/>
      <c r="Y1121" s="948" t="str">
        <f>IFERROR(IF(OR('別紙様式3-2（４・５月）'!R1123="",'別紙様式3-2（４・５月）'!Z1123="ベア加算"),"",X1121*VLOOKUP(N1121,'【参考】数式用'!$AD$2:$AH$27,MATCH(W1121,'【参考】数式用'!$K$4:$N$4,0)+1,0)),"")</f>
        <v/>
      </c>
      <c r="Z1121" s="948"/>
      <c r="AA1121" s="951"/>
      <c r="AB1121" s="955"/>
      <c r="AC1121" s="996" t="str">
        <f>IFERROR(IF(AND('別紙様式3-2（４・５月）'!O1123="",W1121&lt;&gt;"",W1121&lt;&gt;"―"),X1121,X1121*VLOOKUP(AG1121,'【参考】数式用4'!$DC$3:$DZ$106,MATCH(N1121,'【参考】数式用4'!$DC$2:$DZ$2,0))),"")</f>
        <v/>
      </c>
      <c r="AD1121" s="998" t="str">
        <f t="shared" si="34"/>
        <v/>
      </c>
      <c r="AE1121" s="884" t="str">
        <f t="shared" si="35"/>
        <v/>
      </c>
      <c r="AF1121" s="999" t="str">
        <f>IF(O1121="","",'別紙様式3-2（４・５月）'!O1123&amp;'別紙様式3-2（４・５月）'!P1123&amp;'別紙様式3-2（４・５月）'!Q1123&amp;"から"&amp;O1121)</f>
        <v/>
      </c>
      <c r="AG1121" s="999" t="str">
        <f>IF(OR(W1121="",W1121="―"),"",'別紙様式3-2（４・５月）'!O1123&amp;'別紙様式3-2（４・５月）'!P1123&amp;'別紙様式3-2（４・５月）'!Q1123&amp;"から"&amp;W1121)</f>
        <v/>
      </c>
    </row>
    <row r="1122" spans="1:33" ht="24.9" customHeight="1">
      <c r="A1122" s="894">
        <v>1109</v>
      </c>
      <c r="B1122" s="742" t="str">
        <f>IF(基本情報入力シート!C1161="","",基本情報入力シート!C1161)</f>
        <v/>
      </c>
      <c r="C1122" s="750"/>
      <c r="D1122" s="750"/>
      <c r="E1122" s="750"/>
      <c r="F1122" s="750"/>
      <c r="G1122" s="750"/>
      <c r="H1122" s="750"/>
      <c r="I1122" s="761"/>
      <c r="J1122" s="768" t="str">
        <f>IF(基本情報入力シート!M1161="","",基本情報入力シート!M1161)</f>
        <v/>
      </c>
      <c r="K1122" s="768" t="str">
        <f>IF(基本情報入力シート!R1161="","",基本情報入力シート!R1161)</f>
        <v/>
      </c>
      <c r="L1122" s="768" t="str">
        <f>IF(基本情報入力シート!W1161="","",基本情報入力シート!W1161)</f>
        <v/>
      </c>
      <c r="M1122" s="785" t="str">
        <f>IF(基本情報入力シート!X1161="","",基本情報入力シート!X1161)</f>
        <v/>
      </c>
      <c r="N1122" s="797" t="str">
        <f>IF(基本情報入力シート!Y1161="","",基本情報入力シート!Y1161)</f>
        <v/>
      </c>
      <c r="O1122" s="931"/>
      <c r="P1122" s="937"/>
      <c r="Q1122" s="941"/>
      <c r="R1122" s="948" t="str">
        <f>IFERROR(IF(OR('別紙様式3-2（４・５月）'!R1124="",'別紙様式3-2（４・５月）'!Z1124="ベア加算"),"",P1122*VLOOKUP(N1122,'【参考】数式用'!$AD$2:$AH$27,MATCH(O1122,'【参考】数式用'!$K$4:$N$4,0)+1,0)),"")</f>
        <v/>
      </c>
      <c r="S1122" s="951"/>
      <c r="T1122" s="955"/>
      <c r="U1122" s="960"/>
      <c r="V1122" s="965" t="str">
        <f>IFERROR(IF(AND('別紙様式3-2（４・５月）'!O1124="",O1122&lt;&gt;""),P1122,P1122*VLOOKUP(AF1122,'【参考】数式用4'!$DC$3:$DZ$106,MATCH(N1122,'【参考】数式用4'!$DC$2:$DZ$2,0))),"")</f>
        <v/>
      </c>
      <c r="W1122" s="972"/>
      <c r="X1122" s="937"/>
      <c r="Y1122" s="948" t="str">
        <f>IFERROR(IF(OR('別紙様式3-2（４・５月）'!R1124="",'別紙様式3-2（４・５月）'!Z1124="ベア加算"),"",X1122*VLOOKUP(N1122,'【参考】数式用'!$AD$2:$AH$27,MATCH(W1122,'【参考】数式用'!$K$4:$N$4,0)+1,0)),"")</f>
        <v/>
      </c>
      <c r="Z1122" s="948"/>
      <c r="AA1122" s="951"/>
      <c r="AB1122" s="955"/>
      <c r="AC1122" s="996" t="str">
        <f>IFERROR(IF(AND('別紙様式3-2（４・５月）'!O1124="",W1122&lt;&gt;"",W1122&lt;&gt;"―"),X1122,X1122*VLOOKUP(AG1122,'【参考】数式用4'!$DC$3:$DZ$106,MATCH(N1122,'【参考】数式用4'!$DC$2:$DZ$2,0))),"")</f>
        <v/>
      </c>
      <c r="AD1122" s="998" t="str">
        <f t="shared" si="34"/>
        <v/>
      </c>
      <c r="AE1122" s="884" t="str">
        <f t="shared" si="35"/>
        <v/>
      </c>
      <c r="AF1122" s="999" t="str">
        <f>IF(O1122="","",'別紙様式3-2（４・５月）'!O1124&amp;'別紙様式3-2（４・５月）'!P1124&amp;'別紙様式3-2（４・５月）'!Q1124&amp;"から"&amp;O1122)</f>
        <v/>
      </c>
      <c r="AG1122" s="999" t="str">
        <f>IF(OR(W1122="",W1122="―"),"",'別紙様式3-2（４・５月）'!O1124&amp;'別紙様式3-2（４・５月）'!P1124&amp;'別紙様式3-2（４・５月）'!Q1124&amp;"から"&amp;W1122)</f>
        <v/>
      </c>
    </row>
    <row r="1123" spans="1:33" ht="24.9" customHeight="1">
      <c r="A1123" s="894">
        <v>1110</v>
      </c>
      <c r="B1123" s="742" t="str">
        <f>IF(基本情報入力シート!C1162="","",基本情報入力シート!C1162)</f>
        <v/>
      </c>
      <c r="C1123" s="750"/>
      <c r="D1123" s="750"/>
      <c r="E1123" s="750"/>
      <c r="F1123" s="750"/>
      <c r="G1123" s="750"/>
      <c r="H1123" s="750"/>
      <c r="I1123" s="761"/>
      <c r="J1123" s="768" t="str">
        <f>IF(基本情報入力シート!M1162="","",基本情報入力シート!M1162)</f>
        <v/>
      </c>
      <c r="K1123" s="768" t="str">
        <f>IF(基本情報入力シート!R1162="","",基本情報入力シート!R1162)</f>
        <v/>
      </c>
      <c r="L1123" s="768" t="str">
        <f>IF(基本情報入力シート!W1162="","",基本情報入力シート!W1162)</f>
        <v/>
      </c>
      <c r="M1123" s="785" t="str">
        <f>IF(基本情報入力シート!X1162="","",基本情報入力シート!X1162)</f>
        <v/>
      </c>
      <c r="N1123" s="797" t="str">
        <f>IF(基本情報入力シート!Y1162="","",基本情報入力シート!Y1162)</f>
        <v/>
      </c>
      <c r="O1123" s="931"/>
      <c r="P1123" s="937"/>
      <c r="Q1123" s="941"/>
      <c r="R1123" s="948" t="str">
        <f>IFERROR(IF(OR('別紙様式3-2（４・５月）'!R1125="",'別紙様式3-2（４・５月）'!Z1125="ベア加算"),"",P1123*VLOOKUP(N1123,'【参考】数式用'!$AD$2:$AH$27,MATCH(O1123,'【参考】数式用'!$K$4:$N$4,0)+1,0)),"")</f>
        <v/>
      </c>
      <c r="S1123" s="951"/>
      <c r="T1123" s="955"/>
      <c r="U1123" s="960"/>
      <c r="V1123" s="965" t="str">
        <f>IFERROR(IF(AND('別紙様式3-2（４・５月）'!O1125="",O1123&lt;&gt;""),P1123,P1123*VLOOKUP(AF1123,'【参考】数式用4'!$DC$3:$DZ$106,MATCH(N1123,'【参考】数式用4'!$DC$2:$DZ$2,0))),"")</f>
        <v/>
      </c>
      <c r="W1123" s="972"/>
      <c r="X1123" s="937"/>
      <c r="Y1123" s="948" t="str">
        <f>IFERROR(IF(OR('別紙様式3-2（４・５月）'!R1125="",'別紙様式3-2（４・５月）'!Z1125="ベア加算"),"",X1123*VLOOKUP(N1123,'【参考】数式用'!$AD$2:$AH$27,MATCH(W1123,'【参考】数式用'!$K$4:$N$4,0)+1,0)),"")</f>
        <v/>
      </c>
      <c r="Z1123" s="948"/>
      <c r="AA1123" s="951"/>
      <c r="AB1123" s="955"/>
      <c r="AC1123" s="996" t="str">
        <f>IFERROR(IF(AND('別紙様式3-2（４・５月）'!O1125="",W1123&lt;&gt;"",W1123&lt;&gt;"―"),X1123,X1123*VLOOKUP(AG1123,'【参考】数式用4'!$DC$3:$DZ$106,MATCH(N1123,'【参考】数式用4'!$DC$2:$DZ$2,0))),"")</f>
        <v/>
      </c>
      <c r="AD1123" s="998" t="str">
        <f t="shared" si="34"/>
        <v/>
      </c>
      <c r="AE1123" s="884" t="str">
        <f t="shared" si="35"/>
        <v/>
      </c>
      <c r="AF1123" s="999" t="str">
        <f>IF(O1123="","",'別紙様式3-2（４・５月）'!O1125&amp;'別紙様式3-2（４・５月）'!P1125&amp;'別紙様式3-2（４・５月）'!Q1125&amp;"から"&amp;O1123)</f>
        <v/>
      </c>
      <c r="AG1123" s="999" t="str">
        <f>IF(OR(W1123="",W1123="―"),"",'別紙様式3-2（４・５月）'!O1125&amp;'別紙様式3-2（４・５月）'!P1125&amp;'別紙様式3-2（４・５月）'!Q1125&amp;"から"&amp;W1123)</f>
        <v/>
      </c>
    </row>
    <row r="1124" spans="1:33" ht="24.9" customHeight="1">
      <c r="A1124" s="894">
        <v>1111</v>
      </c>
      <c r="B1124" s="742" t="str">
        <f>IF(基本情報入力シート!C1163="","",基本情報入力シート!C1163)</f>
        <v/>
      </c>
      <c r="C1124" s="750"/>
      <c r="D1124" s="750"/>
      <c r="E1124" s="750"/>
      <c r="F1124" s="750"/>
      <c r="G1124" s="750"/>
      <c r="H1124" s="750"/>
      <c r="I1124" s="761"/>
      <c r="J1124" s="768" t="str">
        <f>IF(基本情報入力シート!M1163="","",基本情報入力シート!M1163)</f>
        <v/>
      </c>
      <c r="K1124" s="768" t="str">
        <f>IF(基本情報入力シート!R1163="","",基本情報入力シート!R1163)</f>
        <v/>
      </c>
      <c r="L1124" s="768" t="str">
        <f>IF(基本情報入力シート!W1163="","",基本情報入力シート!W1163)</f>
        <v/>
      </c>
      <c r="M1124" s="785" t="str">
        <f>IF(基本情報入力シート!X1163="","",基本情報入力シート!X1163)</f>
        <v/>
      </c>
      <c r="N1124" s="797" t="str">
        <f>IF(基本情報入力シート!Y1163="","",基本情報入力シート!Y1163)</f>
        <v/>
      </c>
      <c r="O1124" s="931"/>
      <c r="P1124" s="937"/>
      <c r="Q1124" s="941"/>
      <c r="R1124" s="948" t="str">
        <f>IFERROR(IF(OR('別紙様式3-2（４・５月）'!R1126="",'別紙様式3-2（４・５月）'!Z1126="ベア加算"),"",P1124*VLOOKUP(N1124,'【参考】数式用'!$AD$2:$AH$27,MATCH(O1124,'【参考】数式用'!$K$4:$N$4,0)+1,0)),"")</f>
        <v/>
      </c>
      <c r="S1124" s="951"/>
      <c r="T1124" s="955"/>
      <c r="U1124" s="960"/>
      <c r="V1124" s="965" t="str">
        <f>IFERROR(IF(AND('別紙様式3-2（４・５月）'!O1126="",O1124&lt;&gt;""),P1124,P1124*VLOOKUP(AF1124,'【参考】数式用4'!$DC$3:$DZ$106,MATCH(N1124,'【参考】数式用4'!$DC$2:$DZ$2,0))),"")</f>
        <v/>
      </c>
      <c r="W1124" s="972"/>
      <c r="X1124" s="937"/>
      <c r="Y1124" s="948" t="str">
        <f>IFERROR(IF(OR('別紙様式3-2（４・５月）'!R1126="",'別紙様式3-2（４・５月）'!Z1126="ベア加算"),"",X1124*VLOOKUP(N1124,'【参考】数式用'!$AD$2:$AH$27,MATCH(W1124,'【参考】数式用'!$K$4:$N$4,0)+1,0)),"")</f>
        <v/>
      </c>
      <c r="Z1124" s="948"/>
      <c r="AA1124" s="951"/>
      <c r="AB1124" s="955"/>
      <c r="AC1124" s="996" t="str">
        <f>IFERROR(IF(AND('別紙様式3-2（４・５月）'!O1126="",W1124&lt;&gt;"",W1124&lt;&gt;"―"),X1124,X1124*VLOOKUP(AG1124,'【参考】数式用4'!$DC$3:$DZ$106,MATCH(N1124,'【参考】数式用4'!$DC$2:$DZ$2,0))),"")</f>
        <v/>
      </c>
      <c r="AD1124" s="998" t="str">
        <f t="shared" si="34"/>
        <v/>
      </c>
      <c r="AE1124" s="884" t="str">
        <f t="shared" si="35"/>
        <v/>
      </c>
      <c r="AF1124" s="999" t="str">
        <f>IF(O1124="","",'別紙様式3-2（４・５月）'!O1126&amp;'別紙様式3-2（４・５月）'!P1126&amp;'別紙様式3-2（４・５月）'!Q1126&amp;"から"&amp;O1124)</f>
        <v/>
      </c>
      <c r="AG1124" s="999" t="str">
        <f>IF(OR(W1124="",W1124="―"),"",'別紙様式3-2（４・５月）'!O1126&amp;'別紙様式3-2（４・５月）'!P1126&amp;'別紙様式3-2（４・５月）'!Q1126&amp;"から"&amp;W1124)</f>
        <v/>
      </c>
    </row>
    <row r="1125" spans="1:33" ht="24.9" customHeight="1">
      <c r="A1125" s="894">
        <v>1112</v>
      </c>
      <c r="B1125" s="742" t="str">
        <f>IF(基本情報入力シート!C1164="","",基本情報入力シート!C1164)</f>
        <v/>
      </c>
      <c r="C1125" s="750"/>
      <c r="D1125" s="750"/>
      <c r="E1125" s="750"/>
      <c r="F1125" s="750"/>
      <c r="G1125" s="750"/>
      <c r="H1125" s="750"/>
      <c r="I1125" s="761"/>
      <c r="J1125" s="768" t="str">
        <f>IF(基本情報入力シート!M1164="","",基本情報入力シート!M1164)</f>
        <v/>
      </c>
      <c r="K1125" s="768" t="str">
        <f>IF(基本情報入力シート!R1164="","",基本情報入力シート!R1164)</f>
        <v/>
      </c>
      <c r="L1125" s="768" t="str">
        <f>IF(基本情報入力シート!W1164="","",基本情報入力シート!W1164)</f>
        <v/>
      </c>
      <c r="M1125" s="785" t="str">
        <f>IF(基本情報入力シート!X1164="","",基本情報入力シート!X1164)</f>
        <v/>
      </c>
      <c r="N1125" s="797" t="str">
        <f>IF(基本情報入力シート!Y1164="","",基本情報入力シート!Y1164)</f>
        <v/>
      </c>
      <c r="O1125" s="931"/>
      <c r="P1125" s="937"/>
      <c r="Q1125" s="941"/>
      <c r="R1125" s="948" t="str">
        <f>IFERROR(IF(OR('別紙様式3-2（４・５月）'!R1127="",'別紙様式3-2（４・５月）'!Z1127="ベア加算"),"",P1125*VLOOKUP(N1125,'【参考】数式用'!$AD$2:$AH$27,MATCH(O1125,'【参考】数式用'!$K$4:$N$4,0)+1,0)),"")</f>
        <v/>
      </c>
      <c r="S1125" s="951"/>
      <c r="T1125" s="955"/>
      <c r="U1125" s="960"/>
      <c r="V1125" s="965" t="str">
        <f>IFERROR(IF(AND('別紙様式3-2（４・５月）'!O1127="",O1125&lt;&gt;""),P1125,P1125*VLOOKUP(AF1125,'【参考】数式用4'!$DC$3:$DZ$106,MATCH(N1125,'【参考】数式用4'!$DC$2:$DZ$2,0))),"")</f>
        <v/>
      </c>
      <c r="W1125" s="972"/>
      <c r="X1125" s="937"/>
      <c r="Y1125" s="948" t="str">
        <f>IFERROR(IF(OR('別紙様式3-2（４・５月）'!R1127="",'別紙様式3-2（４・５月）'!Z1127="ベア加算"),"",X1125*VLOOKUP(N1125,'【参考】数式用'!$AD$2:$AH$27,MATCH(W1125,'【参考】数式用'!$K$4:$N$4,0)+1,0)),"")</f>
        <v/>
      </c>
      <c r="Z1125" s="948"/>
      <c r="AA1125" s="951"/>
      <c r="AB1125" s="955"/>
      <c r="AC1125" s="996" t="str">
        <f>IFERROR(IF(AND('別紙様式3-2（４・５月）'!O1127="",W1125&lt;&gt;"",W1125&lt;&gt;"―"),X1125,X1125*VLOOKUP(AG1125,'【参考】数式用4'!$DC$3:$DZ$106,MATCH(N1125,'【参考】数式用4'!$DC$2:$DZ$2,0))),"")</f>
        <v/>
      </c>
      <c r="AD1125" s="998" t="str">
        <f t="shared" si="34"/>
        <v/>
      </c>
      <c r="AE1125" s="884" t="str">
        <f t="shared" si="35"/>
        <v/>
      </c>
      <c r="AF1125" s="999" t="str">
        <f>IF(O1125="","",'別紙様式3-2（４・５月）'!O1127&amp;'別紙様式3-2（４・５月）'!P1127&amp;'別紙様式3-2（４・５月）'!Q1127&amp;"から"&amp;O1125)</f>
        <v/>
      </c>
      <c r="AG1125" s="999" t="str">
        <f>IF(OR(W1125="",W1125="―"),"",'別紙様式3-2（４・５月）'!O1127&amp;'別紙様式3-2（４・５月）'!P1127&amp;'別紙様式3-2（４・５月）'!Q1127&amp;"から"&amp;W1125)</f>
        <v/>
      </c>
    </row>
    <row r="1126" spans="1:33" ht="24.9" customHeight="1">
      <c r="A1126" s="894">
        <v>1113</v>
      </c>
      <c r="B1126" s="742" t="str">
        <f>IF(基本情報入力シート!C1165="","",基本情報入力シート!C1165)</f>
        <v/>
      </c>
      <c r="C1126" s="750"/>
      <c r="D1126" s="750"/>
      <c r="E1126" s="750"/>
      <c r="F1126" s="750"/>
      <c r="G1126" s="750"/>
      <c r="H1126" s="750"/>
      <c r="I1126" s="761"/>
      <c r="J1126" s="768" t="str">
        <f>IF(基本情報入力シート!M1165="","",基本情報入力シート!M1165)</f>
        <v/>
      </c>
      <c r="K1126" s="768" t="str">
        <f>IF(基本情報入力シート!R1165="","",基本情報入力シート!R1165)</f>
        <v/>
      </c>
      <c r="L1126" s="768" t="str">
        <f>IF(基本情報入力シート!W1165="","",基本情報入力シート!W1165)</f>
        <v/>
      </c>
      <c r="M1126" s="785" t="str">
        <f>IF(基本情報入力シート!X1165="","",基本情報入力シート!X1165)</f>
        <v/>
      </c>
      <c r="N1126" s="797" t="str">
        <f>IF(基本情報入力シート!Y1165="","",基本情報入力シート!Y1165)</f>
        <v/>
      </c>
      <c r="O1126" s="931"/>
      <c r="P1126" s="937"/>
      <c r="Q1126" s="941"/>
      <c r="R1126" s="948" t="str">
        <f>IFERROR(IF(OR('別紙様式3-2（４・５月）'!R1128="",'別紙様式3-2（４・５月）'!Z1128="ベア加算"),"",P1126*VLOOKUP(N1126,'【参考】数式用'!$AD$2:$AH$27,MATCH(O1126,'【参考】数式用'!$K$4:$N$4,0)+1,0)),"")</f>
        <v/>
      </c>
      <c r="S1126" s="951"/>
      <c r="T1126" s="955"/>
      <c r="U1126" s="960"/>
      <c r="V1126" s="965" t="str">
        <f>IFERROR(IF(AND('別紙様式3-2（４・５月）'!O1128="",O1126&lt;&gt;""),P1126,P1126*VLOOKUP(AF1126,'【参考】数式用4'!$DC$3:$DZ$106,MATCH(N1126,'【参考】数式用4'!$DC$2:$DZ$2,0))),"")</f>
        <v/>
      </c>
      <c r="W1126" s="972"/>
      <c r="X1126" s="937"/>
      <c r="Y1126" s="948" t="str">
        <f>IFERROR(IF(OR('別紙様式3-2（４・５月）'!R1128="",'別紙様式3-2（４・５月）'!Z1128="ベア加算"),"",X1126*VLOOKUP(N1126,'【参考】数式用'!$AD$2:$AH$27,MATCH(W1126,'【参考】数式用'!$K$4:$N$4,0)+1,0)),"")</f>
        <v/>
      </c>
      <c r="Z1126" s="948"/>
      <c r="AA1126" s="951"/>
      <c r="AB1126" s="955"/>
      <c r="AC1126" s="996" t="str">
        <f>IFERROR(IF(AND('別紙様式3-2（４・５月）'!O1128="",W1126&lt;&gt;"",W1126&lt;&gt;"―"),X1126,X1126*VLOOKUP(AG1126,'【参考】数式用4'!$DC$3:$DZ$106,MATCH(N1126,'【参考】数式用4'!$DC$2:$DZ$2,0))),"")</f>
        <v/>
      </c>
      <c r="AD1126" s="998" t="str">
        <f t="shared" si="34"/>
        <v/>
      </c>
      <c r="AE1126" s="884" t="str">
        <f t="shared" si="35"/>
        <v/>
      </c>
      <c r="AF1126" s="999" t="str">
        <f>IF(O1126="","",'別紙様式3-2（４・５月）'!O1128&amp;'別紙様式3-2（４・５月）'!P1128&amp;'別紙様式3-2（４・５月）'!Q1128&amp;"から"&amp;O1126)</f>
        <v/>
      </c>
      <c r="AG1126" s="999" t="str">
        <f>IF(OR(W1126="",W1126="―"),"",'別紙様式3-2（４・５月）'!O1128&amp;'別紙様式3-2（４・５月）'!P1128&amp;'別紙様式3-2（４・５月）'!Q1128&amp;"から"&amp;W1126)</f>
        <v/>
      </c>
    </row>
    <row r="1127" spans="1:33" ht="24.9" customHeight="1">
      <c r="A1127" s="894">
        <v>1114</v>
      </c>
      <c r="B1127" s="742" t="str">
        <f>IF(基本情報入力シート!C1166="","",基本情報入力シート!C1166)</f>
        <v/>
      </c>
      <c r="C1127" s="750"/>
      <c r="D1127" s="750"/>
      <c r="E1127" s="750"/>
      <c r="F1127" s="750"/>
      <c r="G1127" s="750"/>
      <c r="H1127" s="750"/>
      <c r="I1127" s="761"/>
      <c r="J1127" s="768" t="str">
        <f>IF(基本情報入力シート!M1166="","",基本情報入力シート!M1166)</f>
        <v/>
      </c>
      <c r="K1127" s="768" t="str">
        <f>IF(基本情報入力シート!R1166="","",基本情報入力シート!R1166)</f>
        <v/>
      </c>
      <c r="L1127" s="768" t="str">
        <f>IF(基本情報入力シート!W1166="","",基本情報入力シート!W1166)</f>
        <v/>
      </c>
      <c r="M1127" s="785" t="str">
        <f>IF(基本情報入力シート!X1166="","",基本情報入力シート!X1166)</f>
        <v/>
      </c>
      <c r="N1127" s="797" t="str">
        <f>IF(基本情報入力シート!Y1166="","",基本情報入力シート!Y1166)</f>
        <v/>
      </c>
      <c r="O1127" s="931"/>
      <c r="P1127" s="937"/>
      <c r="Q1127" s="941"/>
      <c r="R1127" s="948" t="str">
        <f>IFERROR(IF(OR('別紙様式3-2（４・５月）'!R1129="",'別紙様式3-2（４・５月）'!Z1129="ベア加算"),"",P1127*VLOOKUP(N1127,'【参考】数式用'!$AD$2:$AH$27,MATCH(O1127,'【参考】数式用'!$K$4:$N$4,0)+1,0)),"")</f>
        <v/>
      </c>
      <c r="S1127" s="951"/>
      <c r="T1127" s="955"/>
      <c r="U1127" s="960"/>
      <c r="V1127" s="965" t="str">
        <f>IFERROR(IF(AND('別紙様式3-2（４・５月）'!O1129="",O1127&lt;&gt;""),P1127,P1127*VLOOKUP(AF1127,'【参考】数式用4'!$DC$3:$DZ$106,MATCH(N1127,'【参考】数式用4'!$DC$2:$DZ$2,0))),"")</f>
        <v/>
      </c>
      <c r="W1127" s="972"/>
      <c r="X1127" s="937"/>
      <c r="Y1127" s="948" t="str">
        <f>IFERROR(IF(OR('別紙様式3-2（４・５月）'!R1129="",'別紙様式3-2（４・５月）'!Z1129="ベア加算"),"",X1127*VLOOKUP(N1127,'【参考】数式用'!$AD$2:$AH$27,MATCH(W1127,'【参考】数式用'!$K$4:$N$4,0)+1,0)),"")</f>
        <v/>
      </c>
      <c r="Z1127" s="948"/>
      <c r="AA1127" s="951"/>
      <c r="AB1127" s="955"/>
      <c r="AC1127" s="996" t="str">
        <f>IFERROR(IF(AND('別紙様式3-2（４・５月）'!O1129="",W1127&lt;&gt;"",W1127&lt;&gt;"―"),X1127,X1127*VLOOKUP(AG1127,'【参考】数式用4'!$DC$3:$DZ$106,MATCH(N1127,'【参考】数式用4'!$DC$2:$DZ$2,0))),"")</f>
        <v/>
      </c>
      <c r="AD1127" s="998" t="str">
        <f t="shared" si="34"/>
        <v/>
      </c>
      <c r="AE1127" s="884" t="str">
        <f t="shared" si="35"/>
        <v/>
      </c>
      <c r="AF1127" s="999" t="str">
        <f>IF(O1127="","",'別紙様式3-2（４・５月）'!O1129&amp;'別紙様式3-2（４・５月）'!P1129&amp;'別紙様式3-2（４・５月）'!Q1129&amp;"から"&amp;O1127)</f>
        <v/>
      </c>
      <c r="AG1127" s="999" t="str">
        <f>IF(OR(W1127="",W1127="―"),"",'別紙様式3-2（４・５月）'!O1129&amp;'別紙様式3-2（４・５月）'!P1129&amp;'別紙様式3-2（４・５月）'!Q1129&amp;"から"&amp;W1127)</f>
        <v/>
      </c>
    </row>
    <row r="1128" spans="1:33" ht="24.9" customHeight="1">
      <c r="A1128" s="894">
        <v>1115</v>
      </c>
      <c r="B1128" s="742" t="str">
        <f>IF(基本情報入力シート!C1167="","",基本情報入力シート!C1167)</f>
        <v/>
      </c>
      <c r="C1128" s="750"/>
      <c r="D1128" s="750"/>
      <c r="E1128" s="750"/>
      <c r="F1128" s="750"/>
      <c r="G1128" s="750"/>
      <c r="H1128" s="750"/>
      <c r="I1128" s="761"/>
      <c r="J1128" s="768" t="str">
        <f>IF(基本情報入力シート!M1167="","",基本情報入力シート!M1167)</f>
        <v/>
      </c>
      <c r="K1128" s="768" t="str">
        <f>IF(基本情報入力シート!R1167="","",基本情報入力シート!R1167)</f>
        <v/>
      </c>
      <c r="L1128" s="768" t="str">
        <f>IF(基本情報入力シート!W1167="","",基本情報入力シート!W1167)</f>
        <v/>
      </c>
      <c r="M1128" s="785" t="str">
        <f>IF(基本情報入力シート!X1167="","",基本情報入力シート!X1167)</f>
        <v/>
      </c>
      <c r="N1128" s="797" t="str">
        <f>IF(基本情報入力シート!Y1167="","",基本情報入力シート!Y1167)</f>
        <v/>
      </c>
      <c r="O1128" s="931"/>
      <c r="P1128" s="937"/>
      <c r="Q1128" s="941"/>
      <c r="R1128" s="948" t="str">
        <f>IFERROR(IF(OR('別紙様式3-2（４・５月）'!R1130="",'別紙様式3-2（４・５月）'!Z1130="ベア加算"),"",P1128*VLOOKUP(N1128,'【参考】数式用'!$AD$2:$AH$27,MATCH(O1128,'【参考】数式用'!$K$4:$N$4,0)+1,0)),"")</f>
        <v/>
      </c>
      <c r="S1128" s="951"/>
      <c r="T1128" s="955"/>
      <c r="U1128" s="960"/>
      <c r="V1128" s="965" t="str">
        <f>IFERROR(IF(AND('別紙様式3-2（４・５月）'!O1130="",O1128&lt;&gt;""),P1128,P1128*VLOOKUP(AF1128,'【参考】数式用4'!$DC$3:$DZ$106,MATCH(N1128,'【参考】数式用4'!$DC$2:$DZ$2,0))),"")</f>
        <v/>
      </c>
      <c r="W1128" s="972"/>
      <c r="X1128" s="937"/>
      <c r="Y1128" s="948" t="str">
        <f>IFERROR(IF(OR('別紙様式3-2（４・５月）'!R1130="",'別紙様式3-2（４・５月）'!Z1130="ベア加算"),"",X1128*VLOOKUP(N1128,'【参考】数式用'!$AD$2:$AH$27,MATCH(W1128,'【参考】数式用'!$K$4:$N$4,0)+1,0)),"")</f>
        <v/>
      </c>
      <c r="Z1128" s="948"/>
      <c r="AA1128" s="951"/>
      <c r="AB1128" s="955"/>
      <c r="AC1128" s="996" t="str">
        <f>IFERROR(IF(AND('別紙様式3-2（４・５月）'!O1130="",W1128&lt;&gt;"",W1128&lt;&gt;"―"),X1128,X1128*VLOOKUP(AG1128,'【参考】数式用4'!$DC$3:$DZ$106,MATCH(N1128,'【参考】数式用4'!$DC$2:$DZ$2,0))),"")</f>
        <v/>
      </c>
      <c r="AD1128" s="998" t="str">
        <f t="shared" si="34"/>
        <v/>
      </c>
      <c r="AE1128" s="884" t="str">
        <f t="shared" si="35"/>
        <v/>
      </c>
      <c r="AF1128" s="999" t="str">
        <f>IF(O1128="","",'別紙様式3-2（４・５月）'!O1130&amp;'別紙様式3-2（４・５月）'!P1130&amp;'別紙様式3-2（４・５月）'!Q1130&amp;"から"&amp;O1128)</f>
        <v/>
      </c>
      <c r="AG1128" s="999" t="str">
        <f>IF(OR(W1128="",W1128="―"),"",'別紙様式3-2（４・５月）'!O1130&amp;'別紙様式3-2（４・５月）'!P1130&amp;'別紙様式3-2（４・５月）'!Q1130&amp;"から"&amp;W1128)</f>
        <v/>
      </c>
    </row>
    <row r="1129" spans="1:33" ht="24.9" customHeight="1">
      <c r="A1129" s="894">
        <v>1116</v>
      </c>
      <c r="B1129" s="742" t="str">
        <f>IF(基本情報入力シート!C1168="","",基本情報入力シート!C1168)</f>
        <v/>
      </c>
      <c r="C1129" s="750"/>
      <c r="D1129" s="750"/>
      <c r="E1129" s="750"/>
      <c r="F1129" s="750"/>
      <c r="G1129" s="750"/>
      <c r="H1129" s="750"/>
      <c r="I1129" s="761"/>
      <c r="J1129" s="768" t="str">
        <f>IF(基本情報入力シート!M1168="","",基本情報入力シート!M1168)</f>
        <v/>
      </c>
      <c r="K1129" s="768" t="str">
        <f>IF(基本情報入力シート!R1168="","",基本情報入力シート!R1168)</f>
        <v/>
      </c>
      <c r="L1129" s="768" t="str">
        <f>IF(基本情報入力シート!W1168="","",基本情報入力シート!W1168)</f>
        <v/>
      </c>
      <c r="M1129" s="785" t="str">
        <f>IF(基本情報入力シート!X1168="","",基本情報入力シート!X1168)</f>
        <v/>
      </c>
      <c r="N1129" s="797" t="str">
        <f>IF(基本情報入力シート!Y1168="","",基本情報入力シート!Y1168)</f>
        <v/>
      </c>
      <c r="O1129" s="931"/>
      <c r="P1129" s="937"/>
      <c r="Q1129" s="941"/>
      <c r="R1129" s="948" t="str">
        <f>IFERROR(IF(OR('別紙様式3-2（４・５月）'!R1131="",'別紙様式3-2（４・５月）'!Z1131="ベア加算"),"",P1129*VLOOKUP(N1129,'【参考】数式用'!$AD$2:$AH$27,MATCH(O1129,'【参考】数式用'!$K$4:$N$4,0)+1,0)),"")</f>
        <v/>
      </c>
      <c r="S1129" s="951"/>
      <c r="T1129" s="955"/>
      <c r="U1129" s="960"/>
      <c r="V1129" s="965" t="str">
        <f>IFERROR(IF(AND('別紙様式3-2（４・５月）'!O1131="",O1129&lt;&gt;""),P1129,P1129*VLOOKUP(AF1129,'【参考】数式用4'!$DC$3:$DZ$106,MATCH(N1129,'【参考】数式用4'!$DC$2:$DZ$2,0))),"")</f>
        <v/>
      </c>
      <c r="W1129" s="972"/>
      <c r="X1129" s="937"/>
      <c r="Y1129" s="948" t="str">
        <f>IFERROR(IF(OR('別紙様式3-2（４・５月）'!R1131="",'別紙様式3-2（４・５月）'!Z1131="ベア加算"),"",X1129*VLOOKUP(N1129,'【参考】数式用'!$AD$2:$AH$27,MATCH(W1129,'【参考】数式用'!$K$4:$N$4,0)+1,0)),"")</f>
        <v/>
      </c>
      <c r="Z1129" s="948"/>
      <c r="AA1129" s="951"/>
      <c r="AB1129" s="955"/>
      <c r="AC1129" s="996" t="str">
        <f>IFERROR(IF(AND('別紙様式3-2（４・５月）'!O1131="",W1129&lt;&gt;"",W1129&lt;&gt;"―"),X1129,X1129*VLOOKUP(AG1129,'【参考】数式用4'!$DC$3:$DZ$106,MATCH(N1129,'【参考】数式用4'!$DC$2:$DZ$2,0))),"")</f>
        <v/>
      </c>
      <c r="AD1129" s="998" t="str">
        <f t="shared" si="34"/>
        <v/>
      </c>
      <c r="AE1129" s="884" t="str">
        <f t="shared" si="35"/>
        <v/>
      </c>
      <c r="AF1129" s="999" t="str">
        <f>IF(O1129="","",'別紙様式3-2（４・５月）'!O1131&amp;'別紙様式3-2（４・５月）'!P1131&amp;'別紙様式3-2（４・５月）'!Q1131&amp;"から"&amp;O1129)</f>
        <v/>
      </c>
      <c r="AG1129" s="999" t="str">
        <f>IF(OR(W1129="",W1129="―"),"",'別紙様式3-2（４・５月）'!O1131&amp;'別紙様式3-2（４・５月）'!P1131&amp;'別紙様式3-2（４・５月）'!Q1131&amp;"から"&amp;W1129)</f>
        <v/>
      </c>
    </row>
    <row r="1130" spans="1:33" ht="24.9" customHeight="1">
      <c r="A1130" s="894">
        <v>1117</v>
      </c>
      <c r="B1130" s="742" t="str">
        <f>IF(基本情報入力シート!C1169="","",基本情報入力シート!C1169)</f>
        <v/>
      </c>
      <c r="C1130" s="750"/>
      <c r="D1130" s="750"/>
      <c r="E1130" s="750"/>
      <c r="F1130" s="750"/>
      <c r="G1130" s="750"/>
      <c r="H1130" s="750"/>
      <c r="I1130" s="761"/>
      <c r="J1130" s="768" t="str">
        <f>IF(基本情報入力シート!M1169="","",基本情報入力シート!M1169)</f>
        <v/>
      </c>
      <c r="K1130" s="768" t="str">
        <f>IF(基本情報入力シート!R1169="","",基本情報入力シート!R1169)</f>
        <v/>
      </c>
      <c r="L1130" s="768" t="str">
        <f>IF(基本情報入力シート!W1169="","",基本情報入力シート!W1169)</f>
        <v/>
      </c>
      <c r="M1130" s="785" t="str">
        <f>IF(基本情報入力シート!X1169="","",基本情報入力シート!X1169)</f>
        <v/>
      </c>
      <c r="N1130" s="797" t="str">
        <f>IF(基本情報入力シート!Y1169="","",基本情報入力シート!Y1169)</f>
        <v/>
      </c>
      <c r="O1130" s="931"/>
      <c r="P1130" s="937"/>
      <c r="Q1130" s="941"/>
      <c r="R1130" s="948" t="str">
        <f>IFERROR(IF(OR('別紙様式3-2（４・５月）'!R1132="",'別紙様式3-2（４・５月）'!Z1132="ベア加算"),"",P1130*VLOOKUP(N1130,'【参考】数式用'!$AD$2:$AH$27,MATCH(O1130,'【参考】数式用'!$K$4:$N$4,0)+1,0)),"")</f>
        <v/>
      </c>
      <c r="S1130" s="951"/>
      <c r="T1130" s="955"/>
      <c r="U1130" s="960"/>
      <c r="V1130" s="965" t="str">
        <f>IFERROR(IF(AND('別紙様式3-2（４・５月）'!O1132="",O1130&lt;&gt;""),P1130,P1130*VLOOKUP(AF1130,'【参考】数式用4'!$DC$3:$DZ$106,MATCH(N1130,'【参考】数式用4'!$DC$2:$DZ$2,0))),"")</f>
        <v/>
      </c>
      <c r="W1130" s="972"/>
      <c r="X1130" s="937"/>
      <c r="Y1130" s="948" t="str">
        <f>IFERROR(IF(OR('別紙様式3-2（４・５月）'!R1132="",'別紙様式3-2（４・５月）'!Z1132="ベア加算"),"",X1130*VLOOKUP(N1130,'【参考】数式用'!$AD$2:$AH$27,MATCH(W1130,'【参考】数式用'!$K$4:$N$4,0)+1,0)),"")</f>
        <v/>
      </c>
      <c r="Z1130" s="948"/>
      <c r="AA1130" s="951"/>
      <c r="AB1130" s="955"/>
      <c r="AC1130" s="996" t="str">
        <f>IFERROR(IF(AND('別紙様式3-2（４・５月）'!O1132="",W1130&lt;&gt;"",W1130&lt;&gt;"―"),X1130,X1130*VLOOKUP(AG1130,'【参考】数式用4'!$DC$3:$DZ$106,MATCH(N1130,'【参考】数式用4'!$DC$2:$DZ$2,0))),"")</f>
        <v/>
      </c>
      <c r="AD1130" s="998" t="str">
        <f t="shared" si="34"/>
        <v/>
      </c>
      <c r="AE1130" s="884" t="str">
        <f t="shared" si="35"/>
        <v/>
      </c>
      <c r="AF1130" s="999" t="str">
        <f>IF(O1130="","",'別紙様式3-2（４・５月）'!O1132&amp;'別紙様式3-2（４・５月）'!P1132&amp;'別紙様式3-2（４・５月）'!Q1132&amp;"から"&amp;O1130)</f>
        <v/>
      </c>
      <c r="AG1130" s="999" t="str">
        <f>IF(OR(W1130="",W1130="―"),"",'別紙様式3-2（４・５月）'!O1132&amp;'別紙様式3-2（４・５月）'!P1132&amp;'別紙様式3-2（４・５月）'!Q1132&amp;"から"&amp;W1130)</f>
        <v/>
      </c>
    </row>
    <row r="1131" spans="1:33" ht="24.9" customHeight="1">
      <c r="A1131" s="894">
        <v>1118</v>
      </c>
      <c r="B1131" s="742" t="str">
        <f>IF(基本情報入力シート!C1170="","",基本情報入力シート!C1170)</f>
        <v/>
      </c>
      <c r="C1131" s="750"/>
      <c r="D1131" s="750"/>
      <c r="E1131" s="750"/>
      <c r="F1131" s="750"/>
      <c r="G1131" s="750"/>
      <c r="H1131" s="750"/>
      <c r="I1131" s="761"/>
      <c r="J1131" s="768" t="str">
        <f>IF(基本情報入力シート!M1170="","",基本情報入力シート!M1170)</f>
        <v/>
      </c>
      <c r="K1131" s="768" t="str">
        <f>IF(基本情報入力シート!R1170="","",基本情報入力シート!R1170)</f>
        <v/>
      </c>
      <c r="L1131" s="768" t="str">
        <f>IF(基本情報入力シート!W1170="","",基本情報入力シート!W1170)</f>
        <v/>
      </c>
      <c r="M1131" s="785" t="str">
        <f>IF(基本情報入力シート!X1170="","",基本情報入力シート!X1170)</f>
        <v/>
      </c>
      <c r="N1131" s="797" t="str">
        <f>IF(基本情報入力シート!Y1170="","",基本情報入力シート!Y1170)</f>
        <v/>
      </c>
      <c r="O1131" s="931"/>
      <c r="P1131" s="937"/>
      <c r="Q1131" s="941"/>
      <c r="R1131" s="948" t="str">
        <f>IFERROR(IF(OR('別紙様式3-2（４・５月）'!R1133="",'別紙様式3-2（４・５月）'!Z1133="ベア加算"),"",P1131*VLOOKUP(N1131,'【参考】数式用'!$AD$2:$AH$27,MATCH(O1131,'【参考】数式用'!$K$4:$N$4,0)+1,0)),"")</f>
        <v/>
      </c>
      <c r="S1131" s="951"/>
      <c r="T1131" s="955"/>
      <c r="U1131" s="960"/>
      <c r="V1131" s="965" t="str">
        <f>IFERROR(IF(AND('別紙様式3-2（４・５月）'!O1133="",O1131&lt;&gt;""),P1131,P1131*VLOOKUP(AF1131,'【参考】数式用4'!$DC$3:$DZ$106,MATCH(N1131,'【参考】数式用4'!$DC$2:$DZ$2,0))),"")</f>
        <v/>
      </c>
      <c r="W1131" s="972"/>
      <c r="X1131" s="937"/>
      <c r="Y1131" s="948" t="str">
        <f>IFERROR(IF(OR('別紙様式3-2（４・５月）'!R1133="",'別紙様式3-2（４・５月）'!Z1133="ベア加算"),"",X1131*VLOOKUP(N1131,'【参考】数式用'!$AD$2:$AH$27,MATCH(W1131,'【参考】数式用'!$K$4:$N$4,0)+1,0)),"")</f>
        <v/>
      </c>
      <c r="Z1131" s="948"/>
      <c r="AA1131" s="951"/>
      <c r="AB1131" s="955"/>
      <c r="AC1131" s="996" t="str">
        <f>IFERROR(IF(AND('別紙様式3-2（４・５月）'!O1133="",W1131&lt;&gt;"",W1131&lt;&gt;"―"),X1131,X1131*VLOOKUP(AG1131,'【参考】数式用4'!$DC$3:$DZ$106,MATCH(N1131,'【参考】数式用4'!$DC$2:$DZ$2,0))),"")</f>
        <v/>
      </c>
      <c r="AD1131" s="998" t="str">
        <f t="shared" si="34"/>
        <v/>
      </c>
      <c r="AE1131" s="884" t="str">
        <f t="shared" si="35"/>
        <v/>
      </c>
      <c r="AF1131" s="999" t="str">
        <f>IF(O1131="","",'別紙様式3-2（４・５月）'!O1133&amp;'別紙様式3-2（４・５月）'!P1133&amp;'別紙様式3-2（４・５月）'!Q1133&amp;"から"&amp;O1131)</f>
        <v/>
      </c>
      <c r="AG1131" s="999" t="str">
        <f>IF(OR(W1131="",W1131="―"),"",'別紙様式3-2（４・５月）'!O1133&amp;'別紙様式3-2（４・５月）'!P1133&amp;'別紙様式3-2（４・５月）'!Q1133&amp;"から"&amp;W1131)</f>
        <v/>
      </c>
    </row>
    <row r="1132" spans="1:33" ht="24.9" customHeight="1">
      <c r="A1132" s="894">
        <v>1119</v>
      </c>
      <c r="B1132" s="742" t="str">
        <f>IF(基本情報入力シート!C1171="","",基本情報入力シート!C1171)</f>
        <v/>
      </c>
      <c r="C1132" s="750"/>
      <c r="D1132" s="750"/>
      <c r="E1132" s="750"/>
      <c r="F1132" s="750"/>
      <c r="G1132" s="750"/>
      <c r="H1132" s="750"/>
      <c r="I1132" s="761"/>
      <c r="J1132" s="768" t="str">
        <f>IF(基本情報入力シート!M1171="","",基本情報入力シート!M1171)</f>
        <v/>
      </c>
      <c r="K1132" s="768" t="str">
        <f>IF(基本情報入力シート!R1171="","",基本情報入力シート!R1171)</f>
        <v/>
      </c>
      <c r="L1132" s="768" t="str">
        <f>IF(基本情報入力シート!W1171="","",基本情報入力シート!W1171)</f>
        <v/>
      </c>
      <c r="M1132" s="785" t="str">
        <f>IF(基本情報入力シート!X1171="","",基本情報入力シート!X1171)</f>
        <v/>
      </c>
      <c r="N1132" s="797" t="str">
        <f>IF(基本情報入力シート!Y1171="","",基本情報入力シート!Y1171)</f>
        <v/>
      </c>
      <c r="O1132" s="931"/>
      <c r="P1132" s="937"/>
      <c r="Q1132" s="941"/>
      <c r="R1132" s="948" t="str">
        <f>IFERROR(IF(OR('別紙様式3-2（４・５月）'!R1134="",'別紙様式3-2（４・５月）'!Z1134="ベア加算"),"",P1132*VLOOKUP(N1132,'【参考】数式用'!$AD$2:$AH$27,MATCH(O1132,'【参考】数式用'!$K$4:$N$4,0)+1,0)),"")</f>
        <v/>
      </c>
      <c r="S1132" s="951"/>
      <c r="T1132" s="955"/>
      <c r="U1132" s="960"/>
      <c r="V1132" s="965" t="str">
        <f>IFERROR(IF(AND('別紙様式3-2（４・５月）'!O1134="",O1132&lt;&gt;""),P1132,P1132*VLOOKUP(AF1132,'【参考】数式用4'!$DC$3:$DZ$106,MATCH(N1132,'【参考】数式用4'!$DC$2:$DZ$2,0))),"")</f>
        <v/>
      </c>
      <c r="W1132" s="972"/>
      <c r="X1132" s="937"/>
      <c r="Y1132" s="948" t="str">
        <f>IFERROR(IF(OR('別紙様式3-2（４・５月）'!R1134="",'別紙様式3-2（４・５月）'!Z1134="ベア加算"),"",X1132*VLOOKUP(N1132,'【参考】数式用'!$AD$2:$AH$27,MATCH(W1132,'【参考】数式用'!$K$4:$N$4,0)+1,0)),"")</f>
        <v/>
      </c>
      <c r="Z1132" s="948"/>
      <c r="AA1132" s="951"/>
      <c r="AB1132" s="955"/>
      <c r="AC1132" s="996" t="str">
        <f>IFERROR(IF(AND('別紙様式3-2（４・５月）'!O1134="",W1132&lt;&gt;"",W1132&lt;&gt;"―"),X1132,X1132*VLOOKUP(AG1132,'【参考】数式用4'!$DC$3:$DZ$106,MATCH(N1132,'【参考】数式用4'!$DC$2:$DZ$2,0))),"")</f>
        <v/>
      </c>
      <c r="AD1132" s="998" t="str">
        <f t="shared" si="34"/>
        <v/>
      </c>
      <c r="AE1132" s="884" t="str">
        <f t="shared" si="35"/>
        <v/>
      </c>
      <c r="AF1132" s="999" t="str">
        <f>IF(O1132="","",'別紙様式3-2（４・５月）'!O1134&amp;'別紙様式3-2（４・５月）'!P1134&amp;'別紙様式3-2（４・５月）'!Q1134&amp;"から"&amp;O1132)</f>
        <v/>
      </c>
      <c r="AG1132" s="999" t="str">
        <f>IF(OR(W1132="",W1132="―"),"",'別紙様式3-2（４・５月）'!O1134&amp;'別紙様式3-2（４・５月）'!P1134&amp;'別紙様式3-2（４・５月）'!Q1134&amp;"から"&amp;W1132)</f>
        <v/>
      </c>
    </row>
    <row r="1133" spans="1:33" ht="24.9" customHeight="1">
      <c r="A1133" s="894">
        <v>1120</v>
      </c>
      <c r="B1133" s="742" t="str">
        <f>IF(基本情報入力シート!C1172="","",基本情報入力シート!C1172)</f>
        <v/>
      </c>
      <c r="C1133" s="750"/>
      <c r="D1133" s="750"/>
      <c r="E1133" s="750"/>
      <c r="F1133" s="750"/>
      <c r="G1133" s="750"/>
      <c r="H1133" s="750"/>
      <c r="I1133" s="761"/>
      <c r="J1133" s="768" t="str">
        <f>IF(基本情報入力シート!M1172="","",基本情報入力シート!M1172)</f>
        <v/>
      </c>
      <c r="K1133" s="768" t="str">
        <f>IF(基本情報入力シート!R1172="","",基本情報入力シート!R1172)</f>
        <v/>
      </c>
      <c r="L1133" s="768" t="str">
        <f>IF(基本情報入力シート!W1172="","",基本情報入力シート!W1172)</f>
        <v/>
      </c>
      <c r="M1133" s="785" t="str">
        <f>IF(基本情報入力シート!X1172="","",基本情報入力シート!X1172)</f>
        <v/>
      </c>
      <c r="N1133" s="797" t="str">
        <f>IF(基本情報入力シート!Y1172="","",基本情報入力シート!Y1172)</f>
        <v/>
      </c>
      <c r="O1133" s="931"/>
      <c r="P1133" s="937"/>
      <c r="Q1133" s="941"/>
      <c r="R1133" s="948" t="str">
        <f>IFERROR(IF(OR('別紙様式3-2（４・５月）'!R1135="",'別紙様式3-2（４・５月）'!Z1135="ベア加算"),"",P1133*VLOOKUP(N1133,'【参考】数式用'!$AD$2:$AH$27,MATCH(O1133,'【参考】数式用'!$K$4:$N$4,0)+1,0)),"")</f>
        <v/>
      </c>
      <c r="S1133" s="951"/>
      <c r="T1133" s="955"/>
      <c r="U1133" s="960"/>
      <c r="V1133" s="965" t="str">
        <f>IFERROR(IF(AND('別紙様式3-2（４・５月）'!O1135="",O1133&lt;&gt;""),P1133,P1133*VLOOKUP(AF1133,'【参考】数式用4'!$DC$3:$DZ$106,MATCH(N1133,'【参考】数式用4'!$DC$2:$DZ$2,0))),"")</f>
        <v/>
      </c>
      <c r="W1133" s="972"/>
      <c r="X1133" s="937"/>
      <c r="Y1133" s="948" t="str">
        <f>IFERROR(IF(OR('別紙様式3-2（４・５月）'!R1135="",'別紙様式3-2（４・５月）'!Z1135="ベア加算"),"",X1133*VLOOKUP(N1133,'【参考】数式用'!$AD$2:$AH$27,MATCH(W1133,'【参考】数式用'!$K$4:$N$4,0)+1,0)),"")</f>
        <v/>
      </c>
      <c r="Z1133" s="948"/>
      <c r="AA1133" s="951"/>
      <c r="AB1133" s="955"/>
      <c r="AC1133" s="996" t="str">
        <f>IFERROR(IF(AND('別紙様式3-2（４・５月）'!O1135="",W1133&lt;&gt;"",W1133&lt;&gt;"―"),X1133,X1133*VLOOKUP(AG1133,'【参考】数式用4'!$DC$3:$DZ$106,MATCH(N1133,'【参考】数式用4'!$DC$2:$DZ$2,0))),"")</f>
        <v/>
      </c>
      <c r="AD1133" s="998" t="str">
        <f t="shared" si="34"/>
        <v/>
      </c>
      <c r="AE1133" s="884" t="str">
        <f t="shared" si="35"/>
        <v/>
      </c>
      <c r="AF1133" s="999" t="str">
        <f>IF(O1133="","",'別紙様式3-2（４・５月）'!O1135&amp;'別紙様式3-2（４・５月）'!P1135&amp;'別紙様式3-2（４・５月）'!Q1135&amp;"から"&amp;O1133)</f>
        <v/>
      </c>
      <c r="AG1133" s="999" t="str">
        <f>IF(OR(W1133="",W1133="―"),"",'別紙様式3-2（４・５月）'!O1135&amp;'別紙様式3-2（４・５月）'!P1135&amp;'別紙様式3-2（４・５月）'!Q1135&amp;"から"&amp;W1133)</f>
        <v/>
      </c>
    </row>
    <row r="1134" spans="1:33" ht="24.9" customHeight="1">
      <c r="A1134" s="894">
        <v>1121</v>
      </c>
      <c r="B1134" s="742" t="str">
        <f>IF(基本情報入力シート!C1173="","",基本情報入力シート!C1173)</f>
        <v/>
      </c>
      <c r="C1134" s="750"/>
      <c r="D1134" s="750"/>
      <c r="E1134" s="750"/>
      <c r="F1134" s="750"/>
      <c r="G1134" s="750"/>
      <c r="H1134" s="750"/>
      <c r="I1134" s="761"/>
      <c r="J1134" s="768" t="str">
        <f>IF(基本情報入力シート!M1173="","",基本情報入力シート!M1173)</f>
        <v/>
      </c>
      <c r="K1134" s="768" t="str">
        <f>IF(基本情報入力シート!R1173="","",基本情報入力シート!R1173)</f>
        <v/>
      </c>
      <c r="L1134" s="768" t="str">
        <f>IF(基本情報入力シート!W1173="","",基本情報入力シート!W1173)</f>
        <v/>
      </c>
      <c r="M1134" s="785" t="str">
        <f>IF(基本情報入力シート!X1173="","",基本情報入力シート!X1173)</f>
        <v/>
      </c>
      <c r="N1134" s="797" t="str">
        <f>IF(基本情報入力シート!Y1173="","",基本情報入力シート!Y1173)</f>
        <v/>
      </c>
      <c r="O1134" s="931"/>
      <c r="P1134" s="937"/>
      <c r="Q1134" s="941"/>
      <c r="R1134" s="948" t="str">
        <f>IFERROR(IF(OR('別紙様式3-2（４・５月）'!R1136="",'別紙様式3-2（４・５月）'!Z1136="ベア加算"),"",P1134*VLOOKUP(N1134,'【参考】数式用'!$AD$2:$AH$27,MATCH(O1134,'【参考】数式用'!$K$4:$N$4,0)+1,0)),"")</f>
        <v/>
      </c>
      <c r="S1134" s="951"/>
      <c r="T1134" s="955"/>
      <c r="U1134" s="960"/>
      <c r="V1134" s="965" t="str">
        <f>IFERROR(IF(AND('別紙様式3-2（４・５月）'!O1136="",O1134&lt;&gt;""),P1134,P1134*VLOOKUP(AF1134,'【参考】数式用4'!$DC$3:$DZ$106,MATCH(N1134,'【参考】数式用4'!$DC$2:$DZ$2,0))),"")</f>
        <v/>
      </c>
      <c r="W1134" s="972"/>
      <c r="X1134" s="937"/>
      <c r="Y1134" s="948" t="str">
        <f>IFERROR(IF(OR('別紙様式3-2（４・５月）'!R1136="",'別紙様式3-2（４・５月）'!Z1136="ベア加算"),"",X1134*VLOOKUP(N1134,'【参考】数式用'!$AD$2:$AH$27,MATCH(W1134,'【参考】数式用'!$K$4:$N$4,0)+1,0)),"")</f>
        <v/>
      </c>
      <c r="Z1134" s="948"/>
      <c r="AA1134" s="951"/>
      <c r="AB1134" s="955"/>
      <c r="AC1134" s="996" t="str">
        <f>IFERROR(IF(AND('別紙様式3-2（４・５月）'!O1136="",W1134&lt;&gt;"",W1134&lt;&gt;"―"),X1134,X1134*VLOOKUP(AG1134,'【参考】数式用4'!$DC$3:$DZ$106,MATCH(N1134,'【参考】数式用4'!$DC$2:$DZ$2,0))),"")</f>
        <v/>
      </c>
      <c r="AD1134" s="998" t="str">
        <f t="shared" si="34"/>
        <v/>
      </c>
      <c r="AE1134" s="884" t="str">
        <f t="shared" si="35"/>
        <v/>
      </c>
      <c r="AF1134" s="999" t="str">
        <f>IF(O1134="","",'別紙様式3-2（４・５月）'!O1136&amp;'別紙様式3-2（４・５月）'!P1136&amp;'別紙様式3-2（４・５月）'!Q1136&amp;"から"&amp;O1134)</f>
        <v/>
      </c>
      <c r="AG1134" s="999" t="str">
        <f>IF(OR(W1134="",W1134="―"),"",'別紙様式3-2（４・５月）'!O1136&amp;'別紙様式3-2（４・５月）'!P1136&amp;'別紙様式3-2（４・５月）'!Q1136&amp;"から"&amp;W1134)</f>
        <v/>
      </c>
    </row>
    <row r="1135" spans="1:33" ht="24.9" customHeight="1">
      <c r="A1135" s="894">
        <v>1122</v>
      </c>
      <c r="B1135" s="742" t="str">
        <f>IF(基本情報入力シート!C1174="","",基本情報入力シート!C1174)</f>
        <v/>
      </c>
      <c r="C1135" s="750"/>
      <c r="D1135" s="750"/>
      <c r="E1135" s="750"/>
      <c r="F1135" s="750"/>
      <c r="G1135" s="750"/>
      <c r="H1135" s="750"/>
      <c r="I1135" s="761"/>
      <c r="J1135" s="768" t="str">
        <f>IF(基本情報入力シート!M1174="","",基本情報入力シート!M1174)</f>
        <v/>
      </c>
      <c r="K1135" s="768" t="str">
        <f>IF(基本情報入力シート!R1174="","",基本情報入力シート!R1174)</f>
        <v/>
      </c>
      <c r="L1135" s="768" t="str">
        <f>IF(基本情報入力シート!W1174="","",基本情報入力シート!W1174)</f>
        <v/>
      </c>
      <c r="M1135" s="785" t="str">
        <f>IF(基本情報入力シート!X1174="","",基本情報入力シート!X1174)</f>
        <v/>
      </c>
      <c r="N1135" s="797" t="str">
        <f>IF(基本情報入力シート!Y1174="","",基本情報入力シート!Y1174)</f>
        <v/>
      </c>
      <c r="O1135" s="931"/>
      <c r="P1135" s="937"/>
      <c r="Q1135" s="941"/>
      <c r="R1135" s="948" t="str">
        <f>IFERROR(IF(OR('別紙様式3-2（４・５月）'!R1137="",'別紙様式3-2（４・５月）'!Z1137="ベア加算"),"",P1135*VLOOKUP(N1135,'【参考】数式用'!$AD$2:$AH$27,MATCH(O1135,'【参考】数式用'!$K$4:$N$4,0)+1,0)),"")</f>
        <v/>
      </c>
      <c r="S1135" s="951"/>
      <c r="T1135" s="955"/>
      <c r="U1135" s="960"/>
      <c r="V1135" s="965" t="str">
        <f>IFERROR(IF(AND('別紙様式3-2（４・５月）'!O1137="",O1135&lt;&gt;""),P1135,P1135*VLOOKUP(AF1135,'【参考】数式用4'!$DC$3:$DZ$106,MATCH(N1135,'【参考】数式用4'!$DC$2:$DZ$2,0))),"")</f>
        <v/>
      </c>
      <c r="W1135" s="972"/>
      <c r="X1135" s="937"/>
      <c r="Y1135" s="948" t="str">
        <f>IFERROR(IF(OR('別紙様式3-2（４・５月）'!R1137="",'別紙様式3-2（４・５月）'!Z1137="ベア加算"),"",X1135*VLOOKUP(N1135,'【参考】数式用'!$AD$2:$AH$27,MATCH(W1135,'【参考】数式用'!$K$4:$N$4,0)+1,0)),"")</f>
        <v/>
      </c>
      <c r="Z1135" s="948"/>
      <c r="AA1135" s="951"/>
      <c r="AB1135" s="955"/>
      <c r="AC1135" s="996" t="str">
        <f>IFERROR(IF(AND('別紙様式3-2（４・５月）'!O1137="",W1135&lt;&gt;"",W1135&lt;&gt;"―"),X1135,X1135*VLOOKUP(AG1135,'【参考】数式用4'!$DC$3:$DZ$106,MATCH(N1135,'【参考】数式用4'!$DC$2:$DZ$2,0))),"")</f>
        <v/>
      </c>
      <c r="AD1135" s="998" t="str">
        <f t="shared" si="34"/>
        <v/>
      </c>
      <c r="AE1135" s="884" t="str">
        <f t="shared" si="35"/>
        <v/>
      </c>
      <c r="AF1135" s="999" t="str">
        <f>IF(O1135="","",'別紙様式3-2（４・５月）'!O1137&amp;'別紙様式3-2（４・５月）'!P1137&amp;'別紙様式3-2（４・５月）'!Q1137&amp;"から"&amp;O1135)</f>
        <v/>
      </c>
      <c r="AG1135" s="999" t="str">
        <f>IF(OR(W1135="",W1135="―"),"",'別紙様式3-2（４・５月）'!O1137&amp;'別紙様式3-2（４・５月）'!P1137&amp;'別紙様式3-2（４・５月）'!Q1137&amp;"から"&amp;W1135)</f>
        <v/>
      </c>
    </row>
    <row r="1136" spans="1:33" ht="24.9" customHeight="1">
      <c r="A1136" s="894">
        <v>1123</v>
      </c>
      <c r="B1136" s="742" t="str">
        <f>IF(基本情報入力シート!C1175="","",基本情報入力シート!C1175)</f>
        <v/>
      </c>
      <c r="C1136" s="750"/>
      <c r="D1136" s="750"/>
      <c r="E1136" s="750"/>
      <c r="F1136" s="750"/>
      <c r="G1136" s="750"/>
      <c r="H1136" s="750"/>
      <c r="I1136" s="761"/>
      <c r="J1136" s="768" t="str">
        <f>IF(基本情報入力シート!M1175="","",基本情報入力シート!M1175)</f>
        <v/>
      </c>
      <c r="K1136" s="768" t="str">
        <f>IF(基本情報入力シート!R1175="","",基本情報入力シート!R1175)</f>
        <v/>
      </c>
      <c r="L1136" s="768" t="str">
        <f>IF(基本情報入力シート!W1175="","",基本情報入力シート!W1175)</f>
        <v/>
      </c>
      <c r="M1136" s="785" t="str">
        <f>IF(基本情報入力シート!X1175="","",基本情報入力シート!X1175)</f>
        <v/>
      </c>
      <c r="N1136" s="797" t="str">
        <f>IF(基本情報入力シート!Y1175="","",基本情報入力シート!Y1175)</f>
        <v/>
      </c>
      <c r="O1136" s="931"/>
      <c r="P1136" s="937"/>
      <c r="Q1136" s="941"/>
      <c r="R1136" s="948" t="str">
        <f>IFERROR(IF(OR('別紙様式3-2（４・５月）'!R1138="",'別紙様式3-2（４・５月）'!Z1138="ベア加算"),"",P1136*VLOOKUP(N1136,'【参考】数式用'!$AD$2:$AH$27,MATCH(O1136,'【参考】数式用'!$K$4:$N$4,0)+1,0)),"")</f>
        <v/>
      </c>
      <c r="S1136" s="951"/>
      <c r="T1136" s="955"/>
      <c r="U1136" s="960"/>
      <c r="V1136" s="965" t="str">
        <f>IFERROR(IF(AND('別紙様式3-2（４・５月）'!O1138="",O1136&lt;&gt;""),P1136,P1136*VLOOKUP(AF1136,'【参考】数式用4'!$DC$3:$DZ$106,MATCH(N1136,'【参考】数式用4'!$DC$2:$DZ$2,0))),"")</f>
        <v/>
      </c>
      <c r="W1136" s="972"/>
      <c r="X1136" s="937"/>
      <c r="Y1136" s="948" t="str">
        <f>IFERROR(IF(OR('別紙様式3-2（４・５月）'!R1138="",'別紙様式3-2（４・５月）'!Z1138="ベア加算"),"",X1136*VLOOKUP(N1136,'【参考】数式用'!$AD$2:$AH$27,MATCH(W1136,'【参考】数式用'!$K$4:$N$4,0)+1,0)),"")</f>
        <v/>
      </c>
      <c r="Z1136" s="948"/>
      <c r="AA1136" s="951"/>
      <c r="AB1136" s="955"/>
      <c r="AC1136" s="996" t="str">
        <f>IFERROR(IF(AND('別紙様式3-2（４・５月）'!O1138="",W1136&lt;&gt;"",W1136&lt;&gt;"―"),X1136,X1136*VLOOKUP(AG1136,'【参考】数式用4'!$DC$3:$DZ$106,MATCH(N1136,'【参考】数式用4'!$DC$2:$DZ$2,0))),"")</f>
        <v/>
      </c>
      <c r="AD1136" s="998" t="str">
        <f t="shared" si="34"/>
        <v/>
      </c>
      <c r="AE1136" s="884" t="str">
        <f t="shared" si="35"/>
        <v/>
      </c>
      <c r="AF1136" s="999" t="str">
        <f>IF(O1136="","",'別紙様式3-2（４・５月）'!O1138&amp;'別紙様式3-2（４・５月）'!P1138&amp;'別紙様式3-2（４・５月）'!Q1138&amp;"から"&amp;O1136)</f>
        <v/>
      </c>
      <c r="AG1136" s="999" t="str">
        <f>IF(OR(W1136="",W1136="―"),"",'別紙様式3-2（４・５月）'!O1138&amp;'別紙様式3-2（４・５月）'!P1138&amp;'別紙様式3-2（４・５月）'!Q1138&amp;"から"&amp;W1136)</f>
        <v/>
      </c>
    </row>
    <row r="1137" spans="1:33" ht="24.9" customHeight="1">
      <c r="A1137" s="894">
        <v>1124</v>
      </c>
      <c r="B1137" s="742" t="str">
        <f>IF(基本情報入力シート!C1176="","",基本情報入力シート!C1176)</f>
        <v/>
      </c>
      <c r="C1137" s="750"/>
      <c r="D1137" s="750"/>
      <c r="E1137" s="750"/>
      <c r="F1137" s="750"/>
      <c r="G1137" s="750"/>
      <c r="H1137" s="750"/>
      <c r="I1137" s="761"/>
      <c r="J1137" s="768" t="str">
        <f>IF(基本情報入力シート!M1176="","",基本情報入力シート!M1176)</f>
        <v/>
      </c>
      <c r="K1137" s="768" t="str">
        <f>IF(基本情報入力シート!R1176="","",基本情報入力シート!R1176)</f>
        <v/>
      </c>
      <c r="L1137" s="768" t="str">
        <f>IF(基本情報入力シート!W1176="","",基本情報入力シート!W1176)</f>
        <v/>
      </c>
      <c r="M1137" s="785" t="str">
        <f>IF(基本情報入力シート!X1176="","",基本情報入力シート!X1176)</f>
        <v/>
      </c>
      <c r="N1137" s="797" t="str">
        <f>IF(基本情報入力シート!Y1176="","",基本情報入力シート!Y1176)</f>
        <v/>
      </c>
      <c r="O1137" s="931"/>
      <c r="P1137" s="937"/>
      <c r="Q1137" s="941"/>
      <c r="R1137" s="948" t="str">
        <f>IFERROR(IF(OR('別紙様式3-2（４・５月）'!R1139="",'別紙様式3-2（４・５月）'!Z1139="ベア加算"),"",P1137*VLOOKUP(N1137,'【参考】数式用'!$AD$2:$AH$27,MATCH(O1137,'【参考】数式用'!$K$4:$N$4,0)+1,0)),"")</f>
        <v/>
      </c>
      <c r="S1137" s="951"/>
      <c r="T1137" s="955"/>
      <c r="U1137" s="960"/>
      <c r="V1137" s="965" t="str">
        <f>IFERROR(IF(AND('別紙様式3-2（４・５月）'!O1139="",O1137&lt;&gt;""),P1137,P1137*VLOOKUP(AF1137,'【参考】数式用4'!$DC$3:$DZ$106,MATCH(N1137,'【参考】数式用4'!$DC$2:$DZ$2,0))),"")</f>
        <v/>
      </c>
      <c r="W1137" s="972"/>
      <c r="X1137" s="937"/>
      <c r="Y1137" s="948" t="str">
        <f>IFERROR(IF(OR('別紙様式3-2（４・５月）'!R1139="",'別紙様式3-2（４・５月）'!Z1139="ベア加算"),"",X1137*VLOOKUP(N1137,'【参考】数式用'!$AD$2:$AH$27,MATCH(W1137,'【参考】数式用'!$K$4:$N$4,0)+1,0)),"")</f>
        <v/>
      </c>
      <c r="Z1137" s="948"/>
      <c r="AA1137" s="951"/>
      <c r="AB1137" s="955"/>
      <c r="AC1137" s="996" t="str">
        <f>IFERROR(IF(AND('別紙様式3-2（４・５月）'!O1139="",W1137&lt;&gt;"",W1137&lt;&gt;"―"),X1137,X1137*VLOOKUP(AG1137,'【参考】数式用4'!$DC$3:$DZ$106,MATCH(N1137,'【参考】数式用4'!$DC$2:$DZ$2,0))),"")</f>
        <v/>
      </c>
      <c r="AD1137" s="998" t="str">
        <f t="shared" si="34"/>
        <v/>
      </c>
      <c r="AE1137" s="884" t="str">
        <f t="shared" si="35"/>
        <v/>
      </c>
      <c r="AF1137" s="999" t="str">
        <f>IF(O1137="","",'別紙様式3-2（４・５月）'!O1139&amp;'別紙様式3-2（４・５月）'!P1139&amp;'別紙様式3-2（４・５月）'!Q1139&amp;"から"&amp;O1137)</f>
        <v/>
      </c>
      <c r="AG1137" s="999" t="str">
        <f>IF(OR(W1137="",W1137="―"),"",'別紙様式3-2（４・５月）'!O1139&amp;'別紙様式3-2（４・５月）'!P1139&amp;'別紙様式3-2（４・５月）'!Q1139&amp;"から"&amp;W1137)</f>
        <v/>
      </c>
    </row>
    <row r="1138" spans="1:33" ht="24.9" customHeight="1">
      <c r="A1138" s="894">
        <v>1125</v>
      </c>
      <c r="B1138" s="742" t="str">
        <f>IF(基本情報入力シート!C1177="","",基本情報入力シート!C1177)</f>
        <v/>
      </c>
      <c r="C1138" s="750"/>
      <c r="D1138" s="750"/>
      <c r="E1138" s="750"/>
      <c r="F1138" s="750"/>
      <c r="G1138" s="750"/>
      <c r="H1138" s="750"/>
      <c r="I1138" s="761"/>
      <c r="J1138" s="768" t="str">
        <f>IF(基本情報入力シート!M1177="","",基本情報入力シート!M1177)</f>
        <v/>
      </c>
      <c r="K1138" s="768" t="str">
        <f>IF(基本情報入力シート!R1177="","",基本情報入力シート!R1177)</f>
        <v/>
      </c>
      <c r="L1138" s="768" t="str">
        <f>IF(基本情報入力シート!W1177="","",基本情報入力シート!W1177)</f>
        <v/>
      </c>
      <c r="M1138" s="785" t="str">
        <f>IF(基本情報入力シート!X1177="","",基本情報入力シート!X1177)</f>
        <v/>
      </c>
      <c r="N1138" s="797" t="str">
        <f>IF(基本情報入力シート!Y1177="","",基本情報入力シート!Y1177)</f>
        <v/>
      </c>
      <c r="O1138" s="931"/>
      <c r="P1138" s="937"/>
      <c r="Q1138" s="941"/>
      <c r="R1138" s="948" t="str">
        <f>IFERROR(IF(OR('別紙様式3-2（４・５月）'!R1140="",'別紙様式3-2（４・５月）'!Z1140="ベア加算"),"",P1138*VLOOKUP(N1138,'【参考】数式用'!$AD$2:$AH$27,MATCH(O1138,'【参考】数式用'!$K$4:$N$4,0)+1,0)),"")</f>
        <v/>
      </c>
      <c r="S1138" s="951"/>
      <c r="T1138" s="955"/>
      <c r="U1138" s="960"/>
      <c r="V1138" s="965" t="str">
        <f>IFERROR(IF(AND('別紙様式3-2（４・５月）'!O1140="",O1138&lt;&gt;""),P1138,P1138*VLOOKUP(AF1138,'【参考】数式用4'!$DC$3:$DZ$106,MATCH(N1138,'【参考】数式用4'!$DC$2:$DZ$2,0))),"")</f>
        <v/>
      </c>
      <c r="W1138" s="972"/>
      <c r="X1138" s="937"/>
      <c r="Y1138" s="948" t="str">
        <f>IFERROR(IF(OR('別紙様式3-2（４・５月）'!R1140="",'別紙様式3-2（４・５月）'!Z1140="ベア加算"),"",X1138*VLOOKUP(N1138,'【参考】数式用'!$AD$2:$AH$27,MATCH(W1138,'【参考】数式用'!$K$4:$N$4,0)+1,0)),"")</f>
        <v/>
      </c>
      <c r="Z1138" s="948"/>
      <c r="AA1138" s="951"/>
      <c r="AB1138" s="955"/>
      <c r="AC1138" s="996" t="str">
        <f>IFERROR(IF(AND('別紙様式3-2（４・５月）'!O1140="",W1138&lt;&gt;"",W1138&lt;&gt;"―"),X1138,X1138*VLOOKUP(AG1138,'【参考】数式用4'!$DC$3:$DZ$106,MATCH(N1138,'【参考】数式用4'!$DC$2:$DZ$2,0))),"")</f>
        <v/>
      </c>
      <c r="AD1138" s="998" t="str">
        <f t="shared" si="34"/>
        <v/>
      </c>
      <c r="AE1138" s="884" t="str">
        <f t="shared" si="35"/>
        <v/>
      </c>
      <c r="AF1138" s="999" t="str">
        <f>IF(O1138="","",'別紙様式3-2（４・５月）'!O1140&amp;'別紙様式3-2（４・５月）'!P1140&amp;'別紙様式3-2（４・５月）'!Q1140&amp;"から"&amp;O1138)</f>
        <v/>
      </c>
      <c r="AG1138" s="999" t="str">
        <f>IF(OR(W1138="",W1138="―"),"",'別紙様式3-2（４・５月）'!O1140&amp;'別紙様式3-2（４・５月）'!P1140&amp;'別紙様式3-2（４・５月）'!Q1140&amp;"から"&amp;W1138)</f>
        <v/>
      </c>
    </row>
    <row r="1139" spans="1:33" ht="24.9" customHeight="1">
      <c r="A1139" s="894">
        <v>1126</v>
      </c>
      <c r="B1139" s="742" t="str">
        <f>IF(基本情報入力シート!C1178="","",基本情報入力シート!C1178)</f>
        <v/>
      </c>
      <c r="C1139" s="750"/>
      <c r="D1139" s="750"/>
      <c r="E1139" s="750"/>
      <c r="F1139" s="750"/>
      <c r="G1139" s="750"/>
      <c r="H1139" s="750"/>
      <c r="I1139" s="761"/>
      <c r="J1139" s="768" t="str">
        <f>IF(基本情報入力シート!M1178="","",基本情報入力シート!M1178)</f>
        <v/>
      </c>
      <c r="K1139" s="768" t="str">
        <f>IF(基本情報入力シート!R1178="","",基本情報入力シート!R1178)</f>
        <v/>
      </c>
      <c r="L1139" s="768" t="str">
        <f>IF(基本情報入力シート!W1178="","",基本情報入力シート!W1178)</f>
        <v/>
      </c>
      <c r="M1139" s="785" t="str">
        <f>IF(基本情報入力シート!X1178="","",基本情報入力シート!X1178)</f>
        <v/>
      </c>
      <c r="N1139" s="797" t="str">
        <f>IF(基本情報入力シート!Y1178="","",基本情報入力シート!Y1178)</f>
        <v/>
      </c>
      <c r="O1139" s="931"/>
      <c r="P1139" s="937"/>
      <c r="Q1139" s="941"/>
      <c r="R1139" s="948" t="str">
        <f>IFERROR(IF(OR('別紙様式3-2（４・５月）'!R1141="",'別紙様式3-2（４・５月）'!Z1141="ベア加算"),"",P1139*VLOOKUP(N1139,'【参考】数式用'!$AD$2:$AH$27,MATCH(O1139,'【参考】数式用'!$K$4:$N$4,0)+1,0)),"")</f>
        <v/>
      </c>
      <c r="S1139" s="951"/>
      <c r="T1139" s="955"/>
      <c r="U1139" s="960"/>
      <c r="V1139" s="965" t="str">
        <f>IFERROR(IF(AND('別紙様式3-2（４・５月）'!O1141="",O1139&lt;&gt;""),P1139,P1139*VLOOKUP(AF1139,'【参考】数式用4'!$DC$3:$DZ$106,MATCH(N1139,'【参考】数式用4'!$DC$2:$DZ$2,0))),"")</f>
        <v/>
      </c>
      <c r="W1139" s="972"/>
      <c r="X1139" s="937"/>
      <c r="Y1139" s="948" t="str">
        <f>IFERROR(IF(OR('別紙様式3-2（４・５月）'!R1141="",'別紙様式3-2（４・５月）'!Z1141="ベア加算"),"",X1139*VLOOKUP(N1139,'【参考】数式用'!$AD$2:$AH$27,MATCH(W1139,'【参考】数式用'!$K$4:$N$4,0)+1,0)),"")</f>
        <v/>
      </c>
      <c r="Z1139" s="948"/>
      <c r="AA1139" s="951"/>
      <c r="AB1139" s="955"/>
      <c r="AC1139" s="996" t="str">
        <f>IFERROR(IF(AND('別紙様式3-2（４・５月）'!O1141="",W1139&lt;&gt;"",W1139&lt;&gt;"―"),X1139,X1139*VLOOKUP(AG1139,'【参考】数式用4'!$DC$3:$DZ$106,MATCH(N1139,'【参考】数式用4'!$DC$2:$DZ$2,0))),"")</f>
        <v/>
      </c>
      <c r="AD1139" s="998" t="str">
        <f t="shared" si="34"/>
        <v/>
      </c>
      <c r="AE1139" s="884" t="str">
        <f t="shared" si="35"/>
        <v/>
      </c>
      <c r="AF1139" s="999" t="str">
        <f>IF(O1139="","",'別紙様式3-2（４・５月）'!O1141&amp;'別紙様式3-2（４・５月）'!P1141&amp;'別紙様式3-2（４・５月）'!Q1141&amp;"から"&amp;O1139)</f>
        <v/>
      </c>
      <c r="AG1139" s="999" t="str">
        <f>IF(OR(W1139="",W1139="―"),"",'別紙様式3-2（４・５月）'!O1141&amp;'別紙様式3-2（４・５月）'!P1141&amp;'別紙様式3-2（４・５月）'!Q1141&amp;"から"&amp;W1139)</f>
        <v/>
      </c>
    </row>
    <row r="1140" spans="1:33" ht="24.9" customHeight="1">
      <c r="A1140" s="894">
        <v>1127</v>
      </c>
      <c r="B1140" s="742" t="str">
        <f>IF(基本情報入力シート!C1179="","",基本情報入力シート!C1179)</f>
        <v/>
      </c>
      <c r="C1140" s="750"/>
      <c r="D1140" s="750"/>
      <c r="E1140" s="750"/>
      <c r="F1140" s="750"/>
      <c r="G1140" s="750"/>
      <c r="H1140" s="750"/>
      <c r="I1140" s="761"/>
      <c r="J1140" s="768" t="str">
        <f>IF(基本情報入力シート!M1179="","",基本情報入力シート!M1179)</f>
        <v/>
      </c>
      <c r="K1140" s="768" t="str">
        <f>IF(基本情報入力シート!R1179="","",基本情報入力シート!R1179)</f>
        <v/>
      </c>
      <c r="L1140" s="768" t="str">
        <f>IF(基本情報入力シート!W1179="","",基本情報入力シート!W1179)</f>
        <v/>
      </c>
      <c r="M1140" s="785" t="str">
        <f>IF(基本情報入力シート!X1179="","",基本情報入力シート!X1179)</f>
        <v/>
      </c>
      <c r="N1140" s="797" t="str">
        <f>IF(基本情報入力シート!Y1179="","",基本情報入力シート!Y1179)</f>
        <v/>
      </c>
      <c r="O1140" s="931"/>
      <c r="P1140" s="937"/>
      <c r="Q1140" s="941"/>
      <c r="R1140" s="948" t="str">
        <f>IFERROR(IF(OR('別紙様式3-2（４・５月）'!R1142="",'別紙様式3-2（４・５月）'!Z1142="ベア加算"),"",P1140*VLOOKUP(N1140,'【参考】数式用'!$AD$2:$AH$27,MATCH(O1140,'【参考】数式用'!$K$4:$N$4,0)+1,0)),"")</f>
        <v/>
      </c>
      <c r="S1140" s="951"/>
      <c r="T1140" s="955"/>
      <c r="U1140" s="960"/>
      <c r="V1140" s="965" t="str">
        <f>IFERROR(IF(AND('別紙様式3-2（４・５月）'!O1142="",O1140&lt;&gt;""),P1140,P1140*VLOOKUP(AF1140,'【参考】数式用4'!$DC$3:$DZ$106,MATCH(N1140,'【参考】数式用4'!$DC$2:$DZ$2,0))),"")</f>
        <v/>
      </c>
      <c r="W1140" s="972"/>
      <c r="X1140" s="937"/>
      <c r="Y1140" s="948" t="str">
        <f>IFERROR(IF(OR('別紙様式3-2（４・５月）'!R1142="",'別紙様式3-2（４・５月）'!Z1142="ベア加算"),"",X1140*VLOOKUP(N1140,'【参考】数式用'!$AD$2:$AH$27,MATCH(W1140,'【参考】数式用'!$K$4:$N$4,0)+1,0)),"")</f>
        <v/>
      </c>
      <c r="Z1140" s="948"/>
      <c r="AA1140" s="951"/>
      <c r="AB1140" s="955"/>
      <c r="AC1140" s="996" t="str">
        <f>IFERROR(IF(AND('別紙様式3-2（４・５月）'!O1142="",W1140&lt;&gt;"",W1140&lt;&gt;"―"),X1140,X1140*VLOOKUP(AG1140,'【参考】数式用4'!$DC$3:$DZ$106,MATCH(N1140,'【参考】数式用4'!$DC$2:$DZ$2,0))),"")</f>
        <v/>
      </c>
      <c r="AD1140" s="998" t="str">
        <f t="shared" si="34"/>
        <v/>
      </c>
      <c r="AE1140" s="884" t="str">
        <f t="shared" si="35"/>
        <v/>
      </c>
      <c r="AF1140" s="999" t="str">
        <f>IF(O1140="","",'別紙様式3-2（４・５月）'!O1142&amp;'別紙様式3-2（４・５月）'!P1142&amp;'別紙様式3-2（４・５月）'!Q1142&amp;"から"&amp;O1140)</f>
        <v/>
      </c>
      <c r="AG1140" s="999" t="str">
        <f>IF(OR(W1140="",W1140="―"),"",'別紙様式3-2（４・５月）'!O1142&amp;'別紙様式3-2（４・５月）'!P1142&amp;'別紙様式3-2（４・５月）'!Q1142&amp;"から"&amp;W1140)</f>
        <v/>
      </c>
    </row>
    <row r="1141" spans="1:33" ht="24.9" customHeight="1">
      <c r="A1141" s="894">
        <v>1128</v>
      </c>
      <c r="B1141" s="742" t="str">
        <f>IF(基本情報入力シート!C1180="","",基本情報入力シート!C1180)</f>
        <v/>
      </c>
      <c r="C1141" s="750"/>
      <c r="D1141" s="750"/>
      <c r="E1141" s="750"/>
      <c r="F1141" s="750"/>
      <c r="G1141" s="750"/>
      <c r="H1141" s="750"/>
      <c r="I1141" s="761"/>
      <c r="J1141" s="768" t="str">
        <f>IF(基本情報入力シート!M1180="","",基本情報入力シート!M1180)</f>
        <v/>
      </c>
      <c r="K1141" s="768" t="str">
        <f>IF(基本情報入力シート!R1180="","",基本情報入力シート!R1180)</f>
        <v/>
      </c>
      <c r="L1141" s="768" t="str">
        <f>IF(基本情報入力シート!W1180="","",基本情報入力シート!W1180)</f>
        <v/>
      </c>
      <c r="M1141" s="785" t="str">
        <f>IF(基本情報入力シート!X1180="","",基本情報入力シート!X1180)</f>
        <v/>
      </c>
      <c r="N1141" s="797" t="str">
        <f>IF(基本情報入力シート!Y1180="","",基本情報入力シート!Y1180)</f>
        <v/>
      </c>
      <c r="O1141" s="931"/>
      <c r="P1141" s="937"/>
      <c r="Q1141" s="941"/>
      <c r="R1141" s="948" t="str">
        <f>IFERROR(IF(OR('別紙様式3-2（４・５月）'!R1143="",'別紙様式3-2（４・５月）'!Z1143="ベア加算"),"",P1141*VLOOKUP(N1141,'【参考】数式用'!$AD$2:$AH$27,MATCH(O1141,'【参考】数式用'!$K$4:$N$4,0)+1,0)),"")</f>
        <v/>
      </c>
      <c r="S1141" s="951"/>
      <c r="T1141" s="955"/>
      <c r="U1141" s="960"/>
      <c r="V1141" s="965" t="str">
        <f>IFERROR(IF(AND('別紙様式3-2（４・５月）'!O1143="",O1141&lt;&gt;""),P1141,P1141*VLOOKUP(AF1141,'【参考】数式用4'!$DC$3:$DZ$106,MATCH(N1141,'【参考】数式用4'!$DC$2:$DZ$2,0))),"")</f>
        <v/>
      </c>
      <c r="W1141" s="972"/>
      <c r="X1141" s="937"/>
      <c r="Y1141" s="948" t="str">
        <f>IFERROR(IF(OR('別紙様式3-2（４・５月）'!R1143="",'別紙様式3-2（４・５月）'!Z1143="ベア加算"),"",X1141*VLOOKUP(N1141,'【参考】数式用'!$AD$2:$AH$27,MATCH(W1141,'【参考】数式用'!$K$4:$N$4,0)+1,0)),"")</f>
        <v/>
      </c>
      <c r="Z1141" s="948"/>
      <c r="AA1141" s="951"/>
      <c r="AB1141" s="955"/>
      <c r="AC1141" s="996" t="str">
        <f>IFERROR(IF(AND('別紙様式3-2（４・５月）'!O1143="",W1141&lt;&gt;"",W1141&lt;&gt;"―"),X1141,X1141*VLOOKUP(AG1141,'【参考】数式用4'!$DC$3:$DZ$106,MATCH(N1141,'【参考】数式用4'!$DC$2:$DZ$2,0))),"")</f>
        <v/>
      </c>
      <c r="AD1141" s="998" t="str">
        <f t="shared" si="34"/>
        <v/>
      </c>
      <c r="AE1141" s="884" t="str">
        <f t="shared" si="35"/>
        <v/>
      </c>
      <c r="AF1141" s="999" t="str">
        <f>IF(O1141="","",'別紙様式3-2（４・５月）'!O1143&amp;'別紙様式3-2（４・５月）'!P1143&amp;'別紙様式3-2（４・５月）'!Q1143&amp;"から"&amp;O1141)</f>
        <v/>
      </c>
      <c r="AG1141" s="999" t="str">
        <f>IF(OR(W1141="",W1141="―"),"",'別紙様式3-2（４・５月）'!O1143&amp;'別紙様式3-2（４・５月）'!P1143&amp;'別紙様式3-2（４・５月）'!Q1143&amp;"から"&amp;W1141)</f>
        <v/>
      </c>
    </row>
    <row r="1142" spans="1:33" ht="24.9" customHeight="1">
      <c r="A1142" s="894">
        <v>1129</v>
      </c>
      <c r="B1142" s="742" t="str">
        <f>IF(基本情報入力シート!C1181="","",基本情報入力シート!C1181)</f>
        <v/>
      </c>
      <c r="C1142" s="750"/>
      <c r="D1142" s="750"/>
      <c r="E1142" s="750"/>
      <c r="F1142" s="750"/>
      <c r="G1142" s="750"/>
      <c r="H1142" s="750"/>
      <c r="I1142" s="761"/>
      <c r="J1142" s="768" t="str">
        <f>IF(基本情報入力シート!M1181="","",基本情報入力シート!M1181)</f>
        <v/>
      </c>
      <c r="K1142" s="768" t="str">
        <f>IF(基本情報入力シート!R1181="","",基本情報入力シート!R1181)</f>
        <v/>
      </c>
      <c r="L1142" s="768" t="str">
        <f>IF(基本情報入力シート!W1181="","",基本情報入力シート!W1181)</f>
        <v/>
      </c>
      <c r="M1142" s="785" t="str">
        <f>IF(基本情報入力シート!X1181="","",基本情報入力シート!X1181)</f>
        <v/>
      </c>
      <c r="N1142" s="797" t="str">
        <f>IF(基本情報入力シート!Y1181="","",基本情報入力シート!Y1181)</f>
        <v/>
      </c>
      <c r="O1142" s="931"/>
      <c r="P1142" s="937"/>
      <c r="Q1142" s="941"/>
      <c r="R1142" s="948" t="str">
        <f>IFERROR(IF(OR('別紙様式3-2（４・５月）'!R1144="",'別紙様式3-2（４・５月）'!Z1144="ベア加算"),"",P1142*VLOOKUP(N1142,'【参考】数式用'!$AD$2:$AH$27,MATCH(O1142,'【参考】数式用'!$K$4:$N$4,0)+1,0)),"")</f>
        <v/>
      </c>
      <c r="S1142" s="951"/>
      <c r="T1142" s="955"/>
      <c r="U1142" s="960"/>
      <c r="V1142" s="965" t="str">
        <f>IFERROR(IF(AND('別紙様式3-2（４・５月）'!O1144="",O1142&lt;&gt;""),P1142,P1142*VLOOKUP(AF1142,'【参考】数式用4'!$DC$3:$DZ$106,MATCH(N1142,'【参考】数式用4'!$DC$2:$DZ$2,0))),"")</f>
        <v/>
      </c>
      <c r="W1142" s="972"/>
      <c r="X1142" s="937"/>
      <c r="Y1142" s="948" t="str">
        <f>IFERROR(IF(OR('別紙様式3-2（４・５月）'!R1144="",'別紙様式3-2（４・５月）'!Z1144="ベア加算"),"",X1142*VLOOKUP(N1142,'【参考】数式用'!$AD$2:$AH$27,MATCH(W1142,'【参考】数式用'!$K$4:$N$4,0)+1,0)),"")</f>
        <v/>
      </c>
      <c r="Z1142" s="948"/>
      <c r="AA1142" s="951"/>
      <c r="AB1142" s="955"/>
      <c r="AC1142" s="996" t="str">
        <f>IFERROR(IF(AND('別紙様式3-2（４・５月）'!O1144="",W1142&lt;&gt;"",W1142&lt;&gt;"―"),X1142,X1142*VLOOKUP(AG1142,'【参考】数式用4'!$DC$3:$DZ$106,MATCH(N1142,'【参考】数式用4'!$DC$2:$DZ$2,0))),"")</f>
        <v/>
      </c>
      <c r="AD1142" s="998" t="str">
        <f t="shared" si="34"/>
        <v/>
      </c>
      <c r="AE1142" s="884" t="str">
        <f t="shared" si="35"/>
        <v/>
      </c>
      <c r="AF1142" s="999" t="str">
        <f>IF(O1142="","",'別紙様式3-2（４・５月）'!O1144&amp;'別紙様式3-2（４・５月）'!P1144&amp;'別紙様式3-2（４・５月）'!Q1144&amp;"から"&amp;O1142)</f>
        <v/>
      </c>
      <c r="AG1142" s="999" t="str">
        <f>IF(OR(W1142="",W1142="―"),"",'別紙様式3-2（４・５月）'!O1144&amp;'別紙様式3-2（４・５月）'!P1144&amp;'別紙様式3-2（４・５月）'!Q1144&amp;"から"&amp;W1142)</f>
        <v/>
      </c>
    </row>
    <row r="1143" spans="1:33" ht="24.9" customHeight="1">
      <c r="A1143" s="894">
        <v>1130</v>
      </c>
      <c r="B1143" s="742" t="str">
        <f>IF(基本情報入力シート!C1182="","",基本情報入力シート!C1182)</f>
        <v/>
      </c>
      <c r="C1143" s="750"/>
      <c r="D1143" s="750"/>
      <c r="E1143" s="750"/>
      <c r="F1143" s="750"/>
      <c r="G1143" s="750"/>
      <c r="H1143" s="750"/>
      <c r="I1143" s="761"/>
      <c r="J1143" s="768" t="str">
        <f>IF(基本情報入力シート!M1182="","",基本情報入力シート!M1182)</f>
        <v/>
      </c>
      <c r="K1143" s="768" t="str">
        <f>IF(基本情報入力シート!R1182="","",基本情報入力シート!R1182)</f>
        <v/>
      </c>
      <c r="L1143" s="768" t="str">
        <f>IF(基本情報入力シート!W1182="","",基本情報入力シート!W1182)</f>
        <v/>
      </c>
      <c r="M1143" s="785" t="str">
        <f>IF(基本情報入力シート!X1182="","",基本情報入力シート!X1182)</f>
        <v/>
      </c>
      <c r="N1143" s="797" t="str">
        <f>IF(基本情報入力シート!Y1182="","",基本情報入力シート!Y1182)</f>
        <v/>
      </c>
      <c r="O1143" s="931"/>
      <c r="P1143" s="937"/>
      <c r="Q1143" s="941"/>
      <c r="R1143" s="948" t="str">
        <f>IFERROR(IF(OR('別紙様式3-2（４・５月）'!R1145="",'別紙様式3-2（４・５月）'!Z1145="ベア加算"),"",P1143*VLOOKUP(N1143,'【参考】数式用'!$AD$2:$AH$27,MATCH(O1143,'【参考】数式用'!$K$4:$N$4,0)+1,0)),"")</f>
        <v/>
      </c>
      <c r="S1143" s="951"/>
      <c r="T1143" s="955"/>
      <c r="U1143" s="960"/>
      <c r="V1143" s="965" t="str">
        <f>IFERROR(IF(AND('別紙様式3-2（４・５月）'!O1145="",O1143&lt;&gt;""),P1143,P1143*VLOOKUP(AF1143,'【参考】数式用4'!$DC$3:$DZ$106,MATCH(N1143,'【参考】数式用4'!$DC$2:$DZ$2,0))),"")</f>
        <v/>
      </c>
      <c r="W1143" s="972"/>
      <c r="X1143" s="937"/>
      <c r="Y1143" s="948" t="str">
        <f>IFERROR(IF(OR('別紙様式3-2（４・５月）'!R1145="",'別紙様式3-2（４・５月）'!Z1145="ベア加算"),"",X1143*VLOOKUP(N1143,'【参考】数式用'!$AD$2:$AH$27,MATCH(W1143,'【参考】数式用'!$K$4:$N$4,0)+1,0)),"")</f>
        <v/>
      </c>
      <c r="Z1143" s="948"/>
      <c r="AA1143" s="951"/>
      <c r="AB1143" s="955"/>
      <c r="AC1143" s="996" t="str">
        <f>IFERROR(IF(AND('別紙様式3-2（４・５月）'!O1145="",W1143&lt;&gt;"",W1143&lt;&gt;"―"),X1143,X1143*VLOOKUP(AG1143,'【参考】数式用4'!$DC$3:$DZ$106,MATCH(N1143,'【参考】数式用4'!$DC$2:$DZ$2,0))),"")</f>
        <v/>
      </c>
      <c r="AD1143" s="998" t="str">
        <f t="shared" si="34"/>
        <v/>
      </c>
      <c r="AE1143" s="884" t="str">
        <f t="shared" si="35"/>
        <v/>
      </c>
      <c r="AF1143" s="999" t="str">
        <f>IF(O1143="","",'別紙様式3-2（４・５月）'!O1145&amp;'別紙様式3-2（４・５月）'!P1145&amp;'別紙様式3-2（４・５月）'!Q1145&amp;"から"&amp;O1143)</f>
        <v/>
      </c>
      <c r="AG1143" s="999" t="str">
        <f>IF(OR(W1143="",W1143="―"),"",'別紙様式3-2（４・５月）'!O1145&amp;'別紙様式3-2（４・５月）'!P1145&amp;'別紙様式3-2（４・５月）'!Q1145&amp;"から"&amp;W1143)</f>
        <v/>
      </c>
    </row>
    <row r="1144" spans="1:33" ht="24.9" customHeight="1">
      <c r="A1144" s="894">
        <v>1131</v>
      </c>
      <c r="B1144" s="742" t="str">
        <f>IF(基本情報入力シート!C1183="","",基本情報入力シート!C1183)</f>
        <v/>
      </c>
      <c r="C1144" s="750"/>
      <c r="D1144" s="750"/>
      <c r="E1144" s="750"/>
      <c r="F1144" s="750"/>
      <c r="G1144" s="750"/>
      <c r="H1144" s="750"/>
      <c r="I1144" s="761"/>
      <c r="J1144" s="768" t="str">
        <f>IF(基本情報入力シート!M1183="","",基本情報入力シート!M1183)</f>
        <v/>
      </c>
      <c r="K1144" s="768" t="str">
        <f>IF(基本情報入力シート!R1183="","",基本情報入力シート!R1183)</f>
        <v/>
      </c>
      <c r="L1144" s="768" t="str">
        <f>IF(基本情報入力シート!W1183="","",基本情報入力シート!W1183)</f>
        <v/>
      </c>
      <c r="M1144" s="785" t="str">
        <f>IF(基本情報入力シート!X1183="","",基本情報入力シート!X1183)</f>
        <v/>
      </c>
      <c r="N1144" s="797" t="str">
        <f>IF(基本情報入力シート!Y1183="","",基本情報入力シート!Y1183)</f>
        <v/>
      </c>
      <c r="O1144" s="931"/>
      <c r="P1144" s="937"/>
      <c r="Q1144" s="941"/>
      <c r="R1144" s="948" t="str">
        <f>IFERROR(IF(OR('別紙様式3-2（４・５月）'!R1146="",'別紙様式3-2（４・５月）'!Z1146="ベア加算"),"",P1144*VLOOKUP(N1144,'【参考】数式用'!$AD$2:$AH$27,MATCH(O1144,'【参考】数式用'!$K$4:$N$4,0)+1,0)),"")</f>
        <v/>
      </c>
      <c r="S1144" s="951"/>
      <c r="T1144" s="955"/>
      <c r="U1144" s="960"/>
      <c r="V1144" s="965" t="str">
        <f>IFERROR(IF(AND('別紙様式3-2（４・５月）'!O1146="",O1144&lt;&gt;""),P1144,P1144*VLOOKUP(AF1144,'【参考】数式用4'!$DC$3:$DZ$106,MATCH(N1144,'【参考】数式用4'!$DC$2:$DZ$2,0))),"")</f>
        <v/>
      </c>
      <c r="W1144" s="972"/>
      <c r="X1144" s="937"/>
      <c r="Y1144" s="948" t="str">
        <f>IFERROR(IF(OR('別紙様式3-2（４・５月）'!R1146="",'別紙様式3-2（４・５月）'!Z1146="ベア加算"),"",X1144*VLOOKUP(N1144,'【参考】数式用'!$AD$2:$AH$27,MATCH(W1144,'【参考】数式用'!$K$4:$N$4,0)+1,0)),"")</f>
        <v/>
      </c>
      <c r="Z1144" s="948"/>
      <c r="AA1144" s="951"/>
      <c r="AB1144" s="955"/>
      <c r="AC1144" s="996" t="str">
        <f>IFERROR(IF(AND('別紙様式3-2（４・５月）'!O1146="",W1144&lt;&gt;"",W1144&lt;&gt;"―"),X1144,X1144*VLOOKUP(AG1144,'【参考】数式用4'!$DC$3:$DZ$106,MATCH(N1144,'【参考】数式用4'!$DC$2:$DZ$2,0))),"")</f>
        <v/>
      </c>
      <c r="AD1144" s="998" t="str">
        <f t="shared" si="34"/>
        <v/>
      </c>
      <c r="AE1144" s="884" t="str">
        <f t="shared" si="35"/>
        <v/>
      </c>
      <c r="AF1144" s="999" t="str">
        <f>IF(O1144="","",'別紙様式3-2（４・５月）'!O1146&amp;'別紙様式3-2（４・５月）'!P1146&amp;'別紙様式3-2（４・５月）'!Q1146&amp;"から"&amp;O1144)</f>
        <v/>
      </c>
      <c r="AG1144" s="999" t="str">
        <f>IF(OR(W1144="",W1144="―"),"",'別紙様式3-2（４・５月）'!O1146&amp;'別紙様式3-2（４・５月）'!P1146&amp;'別紙様式3-2（４・５月）'!Q1146&amp;"から"&amp;W1144)</f>
        <v/>
      </c>
    </row>
    <row r="1145" spans="1:33" ht="24.9" customHeight="1">
      <c r="A1145" s="894">
        <v>1132</v>
      </c>
      <c r="B1145" s="742" t="str">
        <f>IF(基本情報入力シート!C1184="","",基本情報入力シート!C1184)</f>
        <v/>
      </c>
      <c r="C1145" s="750"/>
      <c r="D1145" s="750"/>
      <c r="E1145" s="750"/>
      <c r="F1145" s="750"/>
      <c r="G1145" s="750"/>
      <c r="H1145" s="750"/>
      <c r="I1145" s="761"/>
      <c r="J1145" s="768" t="str">
        <f>IF(基本情報入力シート!M1184="","",基本情報入力シート!M1184)</f>
        <v/>
      </c>
      <c r="K1145" s="768" t="str">
        <f>IF(基本情報入力シート!R1184="","",基本情報入力シート!R1184)</f>
        <v/>
      </c>
      <c r="L1145" s="768" t="str">
        <f>IF(基本情報入力シート!W1184="","",基本情報入力シート!W1184)</f>
        <v/>
      </c>
      <c r="M1145" s="785" t="str">
        <f>IF(基本情報入力シート!X1184="","",基本情報入力シート!X1184)</f>
        <v/>
      </c>
      <c r="N1145" s="797" t="str">
        <f>IF(基本情報入力シート!Y1184="","",基本情報入力シート!Y1184)</f>
        <v/>
      </c>
      <c r="O1145" s="931"/>
      <c r="P1145" s="937"/>
      <c r="Q1145" s="941"/>
      <c r="R1145" s="948" t="str">
        <f>IFERROR(IF(OR('別紙様式3-2（４・５月）'!R1147="",'別紙様式3-2（４・５月）'!Z1147="ベア加算"),"",P1145*VLOOKUP(N1145,'【参考】数式用'!$AD$2:$AH$27,MATCH(O1145,'【参考】数式用'!$K$4:$N$4,0)+1,0)),"")</f>
        <v/>
      </c>
      <c r="S1145" s="951"/>
      <c r="T1145" s="955"/>
      <c r="U1145" s="960"/>
      <c r="V1145" s="965" t="str">
        <f>IFERROR(IF(AND('別紙様式3-2（４・５月）'!O1147="",O1145&lt;&gt;""),P1145,P1145*VLOOKUP(AF1145,'【参考】数式用4'!$DC$3:$DZ$106,MATCH(N1145,'【参考】数式用4'!$DC$2:$DZ$2,0))),"")</f>
        <v/>
      </c>
      <c r="W1145" s="972"/>
      <c r="X1145" s="937"/>
      <c r="Y1145" s="948" t="str">
        <f>IFERROR(IF(OR('別紙様式3-2（４・５月）'!R1147="",'別紙様式3-2（４・５月）'!Z1147="ベア加算"),"",X1145*VLOOKUP(N1145,'【参考】数式用'!$AD$2:$AH$27,MATCH(W1145,'【参考】数式用'!$K$4:$N$4,0)+1,0)),"")</f>
        <v/>
      </c>
      <c r="Z1145" s="948"/>
      <c r="AA1145" s="951"/>
      <c r="AB1145" s="955"/>
      <c r="AC1145" s="996" t="str">
        <f>IFERROR(IF(AND('別紙様式3-2（４・５月）'!O1147="",W1145&lt;&gt;"",W1145&lt;&gt;"―"),X1145,X1145*VLOOKUP(AG1145,'【参考】数式用4'!$DC$3:$DZ$106,MATCH(N1145,'【参考】数式用4'!$DC$2:$DZ$2,0))),"")</f>
        <v/>
      </c>
      <c r="AD1145" s="998" t="str">
        <f t="shared" si="34"/>
        <v/>
      </c>
      <c r="AE1145" s="884" t="str">
        <f t="shared" si="35"/>
        <v/>
      </c>
      <c r="AF1145" s="999" t="str">
        <f>IF(O1145="","",'別紙様式3-2（４・５月）'!O1147&amp;'別紙様式3-2（４・５月）'!P1147&amp;'別紙様式3-2（４・５月）'!Q1147&amp;"から"&amp;O1145)</f>
        <v/>
      </c>
      <c r="AG1145" s="999" t="str">
        <f>IF(OR(W1145="",W1145="―"),"",'別紙様式3-2（４・５月）'!O1147&amp;'別紙様式3-2（４・５月）'!P1147&amp;'別紙様式3-2（４・５月）'!Q1147&amp;"から"&amp;W1145)</f>
        <v/>
      </c>
    </row>
    <row r="1146" spans="1:33" ht="24.9" customHeight="1">
      <c r="A1146" s="894">
        <v>1133</v>
      </c>
      <c r="B1146" s="742" t="str">
        <f>IF(基本情報入力シート!C1185="","",基本情報入力シート!C1185)</f>
        <v/>
      </c>
      <c r="C1146" s="750"/>
      <c r="D1146" s="750"/>
      <c r="E1146" s="750"/>
      <c r="F1146" s="750"/>
      <c r="G1146" s="750"/>
      <c r="H1146" s="750"/>
      <c r="I1146" s="761"/>
      <c r="J1146" s="768" t="str">
        <f>IF(基本情報入力シート!M1185="","",基本情報入力シート!M1185)</f>
        <v/>
      </c>
      <c r="K1146" s="768" t="str">
        <f>IF(基本情報入力シート!R1185="","",基本情報入力シート!R1185)</f>
        <v/>
      </c>
      <c r="L1146" s="768" t="str">
        <f>IF(基本情報入力シート!W1185="","",基本情報入力シート!W1185)</f>
        <v/>
      </c>
      <c r="M1146" s="785" t="str">
        <f>IF(基本情報入力シート!X1185="","",基本情報入力シート!X1185)</f>
        <v/>
      </c>
      <c r="N1146" s="797" t="str">
        <f>IF(基本情報入力シート!Y1185="","",基本情報入力シート!Y1185)</f>
        <v/>
      </c>
      <c r="O1146" s="931"/>
      <c r="P1146" s="937"/>
      <c r="Q1146" s="941"/>
      <c r="R1146" s="948" t="str">
        <f>IFERROR(IF(OR('別紙様式3-2（４・５月）'!R1148="",'別紙様式3-2（４・５月）'!Z1148="ベア加算"),"",P1146*VLOOKUP(N1146,'【参考】数式用'!$AD$2:$AH$27,MATCH(O1146,'【参考】数式用'!$K$4:$N$4,0)+1,0)),"")</f>
        <v/>
      </c>
      <c r="S1146" s="951"/>
      <c r="T1146" s="955"/>
      <c r="U1146" s="960"/>
      <c r="V1146" s="965" t="str">
        <f>IFERROR(IF(AND('別紙様式3-2（４・５月）'!O1148="",O1146&lt;&gt;""),P1146,P1146*VLOOKUP(AF1146,'【参考】数式用4'!$DC$3:$DZ$106,MATCH(N1146,'【参考】数式用4'!$DC$2:$DZ$2,0))),"")</f>
        <v/>
      </c>
      <c r="W1146" s="972"/>
      <c r="X1146" s="937"/>
      <c r="Y1146" s="948" t="str">
        <f>IFERROR(IF(OR('別紙様式3-2（４・５月）'!R1148="",'別紙様式3-2（４・５月）'!Z1148="ベア加算"),"",X1146*VLOOKUP(N1146,'【参考】数式用'!$AD$2:$AH$27,MATCH(W1146,'【参考】数式用'!$K$4:$N$4,0)+1,0)),"")</f>
        <v/>
      </c>
      <c r="Z1146" s="948"/>
      <c r="AA1146" s="951"/>
      <c r="AB1146" s="955"/>
      <c r="AC1146" s="996" t="str">
        <f>IFERROR(IF(AND('別紙様式3-2（４・５月）'!O1148="",W1146&lt;&gt;"",W1146&lt;&gt;"―"),X1146,X1146*VLOOKUP(AG1146,'【参考】数式用4'!$DC$3:$DZ$106,MATCH(N1146,'【参考】数式用4'!$DC$2:$DZ$2,0))),"")</f>
        <v/>
      </c>
      <c r="AD1146" s="998" t="str">
        <f t="shared" si="34"/>
        <v/>
      </c>
      <c r="AE1146" s="884" t="str">
        <f t="shared" si="35"/>
        <v/>
      </c>
      <c r="AF1146" s="999" t="str">
        <f>IF(O1146="","",'別紙様式3-2（４・５月）'!O1148&amp;'別紙様式3-2（４・５月）'!P1148&amp;'別紙様式3-2（４・５月）'!Q1148&amp;"から"&amp;O1146)</f>
        <v/>
      </c>
      <c r="AG1146" s="999" t="str">
        <f>IF(OR(W1146="",W1146="―"),"",'別紙様式3-2（４・５月）'!O1148&amp;'別紙様式3-2（４・５月）'!P1148&amp;'別紙様式3-2（４・５月）'!Q1148&amp;"から"&amp;W1146)</f>
        <v/>
      </c>
    </row>
    <row r="1147" spans="1:33" ht="24.9" customHeight="1">
      <c r="A1147" s="894">
        <v>1134</v>
      </c>
      <c r="B1147" s="742" t="str">
        <f>IF(基本情報入力シート!C1186="","",基本情報入力シート!C1186)</f>
        <v/>
      </c>
      <c r="C1147" s="750"/>
      <c r="D1147" s="750"/>
      <c r="E1147" s="750"/>
      <c r="F1147" s="750"/>
      <c r="G1147" s="750"/>
      <c r="H1147" s="750"/>
      <c r="I1147" s="761"/>
      <c r="J1147" s="768" t="str">
        <f>IF(基本情報入力シート!M1186="","",基本情報入力シート!M1186)</f>
        <v/>
      </c>
      <c r="K1147" s="768" t="str">
        <f>IF(基本情報入力シート!R1186="","",基本情報入力シート!R1186)</f>
        <v/>
      </c>
      <c r="L1147" s="768" t="str">
        <f>IF(基本情報入力シート!W1186="","",基本情報入力シート!W1186)</f>
        <v/>
      </c>
      <c r="M1147" s="785" t="str">
        <f>IF(基本情報入力シート!X1186="","",基本情報入力シート!X1186)</f>
        <v/>
      </c>
      <c r="N1147" s="797" t="str">
        <f>IF(基本情報入力シート!Y1186="","",基本情報入力シート!Y1186)</f>
        <v/>
      </c>
      <c r="O1147" s="931"/>
      <c r="P1147" s="937"/>
      <c r="Q1147" s="941"/>
      <c r="R1147" s="948" t="str">
        <f>IFERROR(IF(OR('別紙様式3-2（４・５月）'!R1149="",'別紙様式3-2（４・５月）'!Z1149="ベア加算"),"",P1147*VLOOKUP(N1147,'【参考】数式用'!$AD$2:$AH$27,MATCH(O1147,'【参考】数式用'!$K$4:$N$4,0)+1,0)),"")</f>
        <v/>
      </c>
      <c r="S1147" s="951"/>
      <c r="T1147" s="955"/>
      <c r="U1147" s="960"/>
      <c r="V1147" s="965" t="str">
        <f>IFERROR(IF(AND('別紙様式3-2（４・５月）'!O1149="",O1147&lt;&gt;""),P1147,P1147*VLOOKUP(AF1147,'【参考】数式用4'!$DC$3:$DZ$106,MATCH(N1147,'【参考】数式用4'!$DC$2:$DZ$2,0))),"")</f>
        <v/>
      </c>
      <c r="W1147" s="972"/>
      <c r="X1147" s="937"/>
      <c r="Y1147" s="948" t="str">
        <f>IFERROR(IF(OR('別紙様式3-2（４・５月）'!R1149="",'別紙様式3-2（４・５月）'!Z1149="ベア加算"),"",X1147*VLOOKUP(N1147,'【参考】数式用'!$AD$2:$AH$27,MATCH(W1147,'【参考】数式用'!$K$4:$N$4,0)+1,0)),"")</f>
        <v/>
      </c>
      <c r="Z1147" s="948"/>
      <c r="AA1147" s="951"/>
      <c r="AB1147" s="955"/>
      <c r="AC1147" s="996" t="str">
        <f>IFERROR(IF(AND('別紙様式3-2（４・５月）'!O1149="",W1147&lt;&gt;"",W1147&lt;&gt;"―"),X1147,X1147*VLOOKUP(AG1147,'【参考】数式用4'!$DC$3:$DZ$106,MATCH(N1147,'【参考】数式用4'!$DC$2:$DZ$2,0))),"")</f>
        <v/>
      </c>
      <c r="AD1147" s="998" t="str">
        <f t="shared" si="34"/>
        <v/>
      </c>
      <c r="AE1147" s="884" t="str">
        <f t="shared" si="35"/>
        <v/>
      </c>
      <c r="AF1147" s="999" t="str">
        <f>IF(O1147="","",'別紙様式3-2（４・５月）'!O1149&amp;'別紙様式3-2（４・５月）'!P1149&amp;'別紙様式3-2（４・５月）'!Q1149&amp;"から"&amp;O1147)</f>
        <v/>
      </c>
      <c r="AG1147" s="999" t="str">
        <f>IF(OR(W1147="",W1147="―"),"",'別紙様式3-2（４・５月）'!O1149&amp;'別紙様式3-2（４・５月）'!P1149&amp;'別紙様式3-2（４・５月）'!Q1149&amp;"から"&amp;W1147)</f>
        <v/>
      </c>
    </row>
    <row r="1148" spans="1:33" ht="24.9" customHeight="1">
      <c r="A1148" s="894">
        <v>1135</v>
      </c>
      <c r="B1148" s="742" t="str">
        <f>IF(基本情報入力シート!C1187="","",基本情報入力シート!C1187)</f>
        <v/>
      </c>
      <c r="C1148" s="750"/>
      <c r="D1148" s="750"/>
      <c r="E1148" s="750"/>
      <c r="F1148" s="750"/>
      <c r="G1148" s="750"/>
      <c r="H1148" s="750"/>
      <c r="I1148" s="761"/>
      <c r="J1148" s="768" t="str">
        <f>IF(基本情報入力シート!M1187="","",基本情報入力シート!M1187)</f>
        <v/>
      </c>
      <c r="K1148" s="768" t="str">
        <f>IF(基本情報入力シート!R1187="","",基本情報入力シート!R1187)</f>
        <v/>
      </c>
      <c r="L1148" s="768" t="str">
        <f>IF(基本情報入力シート!W1187="","",基本情報入力シート!W1187)</f>
        <v/>
      </c>
      <c r="M1148" s="785" t="str">
        <f>IF(基本情報入力シート!X1187="","",基本情報入力シート!X1187)</f>
        <v/>
      </c>
      <c r="N1148" s="797" t="str">
        <f>IF(基本情報入力シート!Y1187="","",基本情報入力シート!Y1187)</f>
        <v/>
      </c>
      <c r="O1148" s="931"/>
      <c r="P1148" s="937"/>
      <c r="Q1148" s="941"/>
      <c r="R1148" s="948" t="str">
        <f>IFERROR(IF(OR('別紙様式3-2（４・５月）'!R1150="",'別紙様式3-2（４・５月）'!Z1150="ベア加算"),"",P1148*VLOOKUP(N1148,'【参考】数式用'!$AD$2:$AH$27,MATCH(O1148,'【参考】数式用'!$K$4:$N$4,0)+1,0)),"")</f>
        <v/>
      </c>
      <c r="S1148" s="951"/>
      <c r="T1148" s="955"/>
      <c r="U1148" s="960"/>
      <c r="V1148" s="965" t="str">
        <f>IFERROR(IF(AND('別紙様式3-2（４・５月）'!O1150="",O1148&lt;&gt;""),P1148,P1148*VLOOKUP(AF1148,'【参考】数式用4'!$DC$3:$DZ$106,MATCH(N1148,'【参考】数式用4'!$DC$2:$DZ$2,0))),"")</f>
        <v/>
      </c>
      <c r="W1148" s="972"/>
      <c r="X1148" s="937"/>
      <c r="Y1148" s="948" t="str">
        <f>IFERROR(IF(OR('別紙様式3-2（４・５月）'!R1150="",'別紙様式3-2（４・５月）'!Z1150="ベア加算"),"",X1148*VLOOKUP(N1148,'【参考】数式用'!$AD$2:$AH$27,MATCH(W1148,'【参考】数式用'!$K$4:$N$4,0)+1,0)),"")</f>
        <v/>
      </c>
      <c r="Z1148" s="948"/>
      <c r="AA1148" s="951"/>
      <c r="AB1148" s="955"/>
      <c r="AC1148" s="996" t="str">
        <f>IFERROR(IF(AND('別紙様式3-2（４・５月）'!O1150="",W1148&lt;&gt;"",W1148&lt;&gt;"―"),X1148,X1148*VLOOKUP(AG1148,'【参考】数式用4'!$DC$3:$DZ$106,MATCH(N1148,'【参考】数式用4'!$DC$2:$DZ$2,0))),"")</f>
        <v/>
      </c>
      <c r="AD1148" s="998" t="str">
        <f t="shared" si="34"/>
        <v/>
      </c>
      <c r="AE1148" s="884" t="str">
        <f t="shared" si="35"/>
        <v/>
      </c>
      <c r="AF1148" s="999" t="str">
        <f>IF(O1148="","",'別紙様式3-2（４・５月）'!O1150&amp;'別紙様式3-2（４・５月）'!P1150&amp;'別紙様式3-2（４・５月）'!Q1150&amp;"から"&amp;O1148)</f>
        <v/>
      </c>
      <c r="AG1148" s="999" t="str">
        <f>IF(OR(W1148="",W1148="―"),"",'別紙様式3-2（４・５月）'!O1150&amp;'別紙様式3-2（４・５月）'!P1150&amp;'別紙様式3-2（４・５月）'!Q1150&amp;"から"&amp;W1148)</f>
        <v/>
      </c>
    </row>
    <row r="1149" spans="1:33" ht="24.9" customHeight="1">
      <c r="A1149" s="894">
        <v>1136</v>
      </c>
      <c r="B1149" s="742" t="str">
        <f>IF(基本情報入力シート!C1188="","",基本情報入力シート!C1188)</f>
        <v/>
      </c>
      <c r="C1149" s="750"/>
      <c r="D1149" s="750"/>
      <c r="E1149" s="750"/>
      <c r="F1149" s="750"/>
      <c r="G1149" s="750"/>
      <c r="H1149" s="750"/>
      <c r="I1149" s="761"/>
      <c r="J1149" s="768" t="str">
        <f>IF(基本情報入力シート!M1188="","",基本情報入力シート!M1188)</f>
        <v/>
      </c>
      <c r="K1149" s="768" t="str">
        <f>IF(基本情報入力シート!R1188="","",基本情報入力シート!R1188)</f>
        <v/>
      </c>
      <c r="L1149" s="768" t="str">
        <f>IF(基本情報入力シート!W1188="","",基本情報入力シート!W1188)</f>
        <v/>
      </c>
      <c r="M1149" s="785" t="str">
        <f>IF(基本情報入力シート!X1188="","",基本情報入力シート!X1188)</f>
        <v/>
      </c>
      <c r="N1149" s="797" t="str">
        <f>IF(基本情報入力シート!Y1188="","",基本情報入力シート!Y1188)</f>
        <v/>
      </c>
      <c r="O1149" s="931"/>
      <c r="P1149" s="937"/>
      <c r="Q1149" s="941"/>
      <c r="R1149" s="948" t="str">
        <f>IFERROR(IF(OR('別紙様式3-2（４・５月）'!R1151="",'別紙様式3-2（４・５月）'!Z1151="ベア加算"),"",P1149*VLOOKUP(N1149,'【参考】数式用'!$AD$2:$AH$27,MATCH(O1149,'【参考】数式用'!$K$4:$N$4,0)+1,0)),"")</f>
        <v/>
      </c>
      <c r="S1149" s="951"/>
      <c r="T1149" s="955"/>
      <c r="U1149" s="960"/>
      <c r="V1149" s="965" t="str">
        <f>IFERROR(IF(AND('別紙様式3-2（４・５月）'!O1151="",O1149&lt;&gt;""),P1149,P1149*VLOOKUP(AF1149,'【参考】数式用4'!$DC$3:$DZ$106,MATCH(N1149,'【参考】数式用4'!$DC$2:$DZ$2,0))),"")</f>
        <v/>
      </c>
      <c r="W1149" s="972"/>
      <c r="X1149" s="937"/>
      <c r="Y1149" s="948" t="str">
        <f>IFERROR(IF(OR('別紙様式3-2（４・５月）'!R1151="",'別紙様式3-2（４・５月）'!Z1151="ベア加算"),"",X1149*VLOOKUP(N1149,'【参考】数式用'!$AD$2:$AH$27,MATCH(W1149,'【参考】数式用'!$K$4:$N$4,0)+1,0)),"")</f>
        <v/>
      </c>
      <c r="Z1149" s="948"/>
      <c r="AA1149" s="951"/>
      <c r="AB1149" s="955"/>
      <c r="AC1149" s="996" t="str">
        <f>IFERROR(IF(AND('別紙様式3-2（４・５月）'!O1151="",W1149&lt;&gt;"",W1149&lt;&gt;"―"),X1149,X1149*VLOOKUP(AG1149,'【参考】数式用4'!$DC$3:$DZ$106,MATCH(N1149,'【参考】数式用4'!$DC$2:$DZ$2,0))),"")</f>
        <v/>
      </c>
      <c r="AD1149" s="998" t="str">
        <f t="shared" si="34"/>
        <v/>
      </c>
      <c r="AE1149" s="884" t="str">
        <f t="shared" si="35"/>
        <v/>
      </c>
      <c r="AF1149" s="999" t="str">
        <f>IF(O1149="","",'別紙様式3-2（４・５月）'!O1151&amp;'別紙様式3-2（４・５月）'!P1151&amp;'別紙様式3-2（４・５月）'!Q1151&amp;"から"&amp;O1149)</f>
        <v/>
      </c>
      <c r="AG1149" s="999" t="str">
        <f>IF(OR(W1149="",W1149="―"),"",'別紙様式3-2（４・５月）'!O1151&amp;'別紙様式3-2（４・５月）'!P1151&amp;'別紙様式3-2（４・５月）'!Q1151&amp;"から"&amp;W1149)</f>
        <v/>
      </c>
    </row>
    <row r="1150" spans="1:33" ht="24.9" customHeight="1">
      <c r="A1150" s="894">
        <v>1137</v>
      </c>
      <c r="B1150" s="742" t="str">
        <f>IF(基本情報入力シート!C1189="","",基本情報入力シート!C1189)</f>
        <v/>
      </c>
      <c r="C1150" s="750"/>
      <c r="D1150" s="750"/>
      <c r="E1150" s="750"/>
      <c r="F1150" s="750"/>
      <c r="G1150" s="750"/>
      <c r="H1150" s="750"/>
      <c r="I1150" s="761"/>
      <c r="J1150" s="768" t="str">
        <f>IF(基本情報入力シート!M1189="","",基本情報入力シート!M1189)</f>
        <v/>
      </c>
      <c r="K1150" s="768" t="str">
        <f>IF(基本情報入力シート!R1189="","",基本情報入力シート!R1189)</f>
        <v/>
      </c>
      <c r="L1150" s="768" t="str">
        <f>IF(基本情報入力シート!W1189="","",基本情報入力シート!W1189)</f>
        <v/>
      </c>
      <c r="M1150" s="785" t="str">
        <f>IF(基本情報入力シート!X1189="","",基本情報入力シート!X1189)</f>
        <v/>
      </c>
      <c r="N1150" s="797" t="str">
        <f>IF(基本情報入力シート!Y1189="","",基本情報入力シート!Y1189)</f>
        <v/>
      </c>
      <c r="O1150" s="931"/>
      <c r="P1150" s="937"/>
      <c r="Q1150" s="941"/>
      <c r="R1150" s="948" t="str">
        <f>IFERROR(IF(OR('別紙様式3-2（４・５月）'!R1152="",'別紙様式3-2（４・５月）'!Z1152="ベア加算"),"",P1150*VLOOKUP(N1150,'【参考】数式用'!$AD$2:$AH$27,MATCH(O1150,'【参考】数式用'!$K$4:$N$4,0)+1,0)),"")</f>
        <v/>
      </c>
      <c r="S1150" s="951"/>
      <c r="T1150" s="955"/>
      <c r="U1150" s="960"/>
      <c r="V1150" s="965" t="str">
        <f>IFERROR(IF(AND('別紙様式3-2（４・５月）'!O1152="",O1150&lt;&gt;""),P1150,P1150*VLOOKUP(AF1150,'【参考】数式用4'!$DC$3:$DZ$106,MATCH(N1150,'【参考】数式用4'!$DC$2:$DZ$2,0))),"")</f>
        <v/>
      </c>
      <c r="W1150" s="972"/>
      <c r="X1150" s="937"/>
      <c r="Y1150" s="948" t="str">
        <f>IFERROR(IF(OR('別紙様式3-2（４・５月）'!R1152="",'別紙様式3-2（４・５月）'!Z1152="ベア加算"),"",X1150*VLOOKUP(N1150,'【参考】数式用'!$AD$2:$AH$27,MATCH(W1150,'【参考】数式用'!$K$4:$N$4,0)+1,0)),"")</f>
        <v/>
      </c>
      <c r="Z1150" s="948"/>
      <c r="AA1150" s="951"/>
      <c r="AB1150" s="955"/>
      <c r="AC1150" s="996" t="str">
        <f>IFERROR(IF(AND('別紙様式3-2（４・５月）'!O1152="",W1150&lt;&gt;"",W1150&lt;&gt;"―"),X1150,X1150*VLOOKUP(AG1150,'【参考】数式用4'!$DC$3:$DZ$106,MATCH(N1150,'【参考】数式用4'!$DC$2:$DZ$2,0))),"")</f>
        <v/>
      </c>
      <c r="AD1150" s="998" t="str">
        <f t="shared" si="34"/>
        <v/>
      </c>
      <c r="AE1150" s="884" t="str">
        <f t="shared" si="35"/>
        <v/>
      </c>
      <c r="AF1150" s="999" t="str">
        <f>IF(O1150="","",'別紙様式3-2（４・５月）'!O1152&amp;'別紙様式3-2（４・５月）'!P1152&amp;'別紙様式3-2（４・５月）'!Q1152&amp;"から"&amp;O1150)</f>
        <v/>
      </c>
      <c r="AG1150" s="999" t="str">
        <f>IF(OR(W1150="",W1150="―"),"",'別紙様式3-2（４・５月）'!O1152&amp;'別紙様式3-2（４・５月）'!P1152&amp;'別紙様式3-2（４・５月）'!Q1152&amp;"から"&amp;W1150)</f>
        <v/>
      </c>
    </row>
    <row r="1151" spans="1:33" ht="24.9" customHeight="1">
      <c r="A1151" s="894">
        <v>1138</v>
      </c>
      <c r="B1151" s="742" t="str">
        <f>IF(基本情報入力シート!C1190="","",基本情報入力シート!C1190)</f>
        <v/>
      </c>
      <c r="C1151" s="750"/>
      <c r="D1151" s="750"/>
      <c r="E1151" s="750"/>
      <c r="F1151" s="750"/>
      <c r="G1151" s="750"/>
      <c r="H1151" s="750"/>
      <c r="I1151" s="761"/>
      <c r="J1151" s="768" t="str">
        <f>IF(基本情報入力シート!M1190="","",基本情報入力シート!M1190)</f>
        <v/>
      </c>
      <c r="K1151" s="768" t="str">
        <f>IF(基本情報入力シート!R1190="","",基本情報入力シート!R1190)</f>
        <v/>
      </c>
      <c r="L1151" s="768" t="str">
        <f>IF(基本情報入力シート!W1190="","",基本情報入力シート!W1190)</f>
        <v/>
      </c>
      <c r="M1151" s="785" t="str">
        <f>IF(基本情報入力シート!X1190="","",基本情報入力シート!X1190)</f>
        <v/>
      </c>
      <c r="N1151" s="797" t="str">
        <f>IF(基本情報入力シート!Y1190="","",基本情報入力シート!Y1190)</f>
        <v/>
      </c>
      <c r="O1151" s="931"/>
      <c r="P1151" s="937"/>
      <c r="Q1151" s="941"/>
      <c r="R1151" s="948" t="str">
        <f>IFERROR(IF(OR('別紙様式3-2（４・５月）'!R1153="",'別紙様式3-2（４・５月）'!Z1153="ベア加算"),"",P1151*VLOOKUP(N1151,'【参考】数式用'!$AD$2:$AH$27,MATCH(O1151,'【参考】数式用'!$K$4:$N$4,0)+1,0)),"")</f>
        <v/>
      </c>
      <c r="S1151" s="951"/>
      <c r="T1151" s="955"/>
      <c r="U1151" s="960"/>
      <c r="V1151" s="965" t="str">
        <f>IFERROR(IF(AND('別紙様式3-2（４・５月）'!O1153="",O1151&lt;&gt;""),P1151,P1151*VLOOKUP(AF1151,'【参考】数式用4'!$DC$3:$DZ$106,MATCH(N1151,'【参考】数式用4'!$DC$2:$DZ$2,0))),"")</f>
        <v/>
      </c>
      <c r="W1151" s="972"/>
      <c r="X1151" s="937"/>
      <c r="Y1151" s="948" t="str">
        <f>IFERROR(IF(OR('別紙様式3-2（４・５月）'!R1153="",'別紙様式3-2（４・５月）'!Z1153="ベア加算"),"",X1151*VLOOKUP(N1151,'【参考】数式用'!$AD$2:$AH$27,MATCH(W1151,'【参考】数式用'!$K$4:$N$4,0)+1,0)),"")</f>
        <v/>
      </c>
      <c r="Z1151" s="948"/>
      <c r="AA1151" s="951"/>
      <c r="AB1151" s="955"/>
      <c r="AC1151" s="996" t="str">
        <f>IFERROR(IF(AND('別紙様式3-2（４・５月）'!O1153="",W1151&lt;&gt;"",W1151&lt;&gt;"―"),X1151,X1151*VLOOKUP(AG1151,'【参考】数式用4'!$DC$3:$DZ$106,MATCH(N1151,'【参考】数式用4'!$DC$2:$DZ$2,0))),"")</f>
        <v/>
      </c>
      <c r="AD1151" s="998" t="str">
        <f t="shared" si="34"/>
        <v/>
      </c>
      <c r="AE1151" s="884" t="str">
        <f t="shared" si="35"/>
        <v/>
      </c>
      <c r="AF1151" s="999" t="str">
        <f>IF(O1151="","",'別紙様式3-2（４・５月）'!O1153&amp;'別紙様式3-2（４・５月）'!P1153&amp;'別紙様式3-2（４・５月）'!Q1153&amp;"から"&amp;O1151)</f>
        <v/>
      </c>
      <c r="AG1151" s="999" t="str">
        <f>IF(OR(W1151="",W1151="―"),"",'別紙様式3-2（４・５月）'!O1153&amp;'別紙様式3-2（４・５月）'!P1153&amp;'別紙様式3-2（４・５月）'!Q1153&amp;"から"&amp;W1151)</f>
        <v/>
      </c>
    </row>
    <row r="1152" spans="1:33" ht="24.9" customHeight="1">
      <c r="A1152" s="894">
        <v>1139</v>
      </c>
      <c r="B1152" s="742" t="str">
        <f>IF(基本情報入力シート!C1191="","",基本情報入力シート!C1191)</f>
        <v/>
      </c>
      <c r="C1152" s="750"/>
      <c r="D1152" s="750"/>
      <c r="E1152" s="750"/>
      <c r="F1152" s="750"/>
      <c r="G1152" s="750"/>
      <c r="H1152" s="750"/>
      <c r="I1152" s="761"/>
      <c r="J1152" s="768" t="str">
        <f>IF(基本情報入力シート!M1191="","",基本情報入力シート!M1191)</f>
        <v/>
      </c>
      <c r="K1152" s="768" t="str">
        <f>IF(基本情報入力シート!R1191="","",基本情報入力シート!R1191)</f>
        <v/>
      </c>
      <c r="L1152" s="768" t="str">
        <f>IF(基本情報入力シート!W1191="","",基本情報入力シート!W1191)</f>
        <v/>
      </c>
      <c r="M1152" s="785" t="str">
        <f>IF(基本情報入力シート!X1191="","",基本情報入力シート!X1191)</f>
        <v/>
      </c>
      <c r="N1152" s="797" t="str">
        <f>IF(基本情報入力シート!Y1191="","",基本情報入力シート!Y1191)</f>
        <v/>
      </c>
      <c r="O1152" s="931"/>
      <c r="P1152" s="937"/>
      <c r="Q1152" s="941"/>
      <c r="R1152" s="948" t="str">
        <f>IFERROR(IF(OR('別紙様式3-2（４・５月）'!R1154="",'別紙様式3-2（４・５月）'!Z1154="ベア加算"),"",P1152*VLOOKUP(N1152,'【参考】数式用'!$AD$2:$AH$27,MATCH(O1152,'【参考】数式用'!$K$4:$N$4,0)+1,0)),"")</f>
        <v/>
      </c>
      <c r="S1152" s="951"/>
      <c r="T1152" s="955"/>
      <c r="U1152" s="960"/>
      <c r="V1152" s="965" t="str">
        <f>IFERROR(IF(AND('別紙様式3-2（４・５月）'!O1154="",O1152&lt;&gt;""),P1152,P1152*VLOOKUP(AF1152,'【参考】数式用4'!$DC$3:$DZ$106,MATCH(N1152,'【参考】数式用4'!$DC$2:$DZ$2,0))),"")</f>
        <v/>
      </c>
      <c r="W1152" s="972"/>
      <c r="X1152" s="937"/>
      <c r="Y1152" s="948" t="str">
        <f>IFERROR(IF(OR('別紙様式3-2（４・５月）'!R1154="",'別紙様式3-2（４・５月）'!Z1154="ベア加算"),"",X1152*VLOOKUP(N1152,'【参考】数式用'!$AD$2:$AH$27,MATCH(W1152,'【参考】数式用'!$K$4:$N$4,0)+1,0)),"")</f>
        <v/>
      </c>
      <c r="Z1152" s="948"/>
      <c r="AA1152" s="951"/>
      <c r="AB1152" s="955"/>
      <c r="AC1152" s="996" t="str">
        <f>IFERROR(IF(AND('別紙様式3-2（４・５月）'!O1154="",W1152&lt;&gt;"",W1152&lt;&gt;"―"),X1152,X1152*VLOOKUP(AG1152,'【参考】数式用4'!$DC$3:$DZ$106,MATCH(N1152,'【参考】数式用4'!$DC$2:$DZ$2,0))),"")</f>
        <v/>
      </c>
      <c r="AD1152" s="998" t="str">
        <f t="shared" si="34"/>
        <v/>
      </c>
      <c r="AE1152" s="884" t="str">
        <f t="shared" si="35"/>
        <v/>
      </c>
      <c r="AF1152" s="999" t="str">
        <f>IF(O1152="","",'別紙様式3-2（４・５月）'!O1154&amp;'別紙様式3-2（４・５月）'!P1154&amp;'別紙様式3-2（４・５月）'!Q1154&amp;"から"&amp;O1152)</f>
        <v/>
      </c>
      <c r="AG1152" s="999" t="str">
        <f>IF(OR(W1152="",W1152="―"),"",'別紙様式3-2（４・５月）'!O1154&amp;'別紙様式3-2（４・５月）'!P1154&amp;'別紙様式3-2（４・５月）'!Q1154&amp;"から"&amp;W1152)</f>
        <v/>
      </c>
    </row>
    <row r="1153" spans="1:33" ht="24.9" customHeight="1">
      <c r="A1153" s="894">
        <v>1140</v>
      </c>
      <c r="B1153" s="742" t="str">
        <f>IF(基本情報入力シート!C1192="","",基本情報入力シート!C1192)</f>
        <v/>
      </c>
      <c r="C1153" s="750"/>
      <c r="D1153" s="750"/>
      <c r="E1153" s="750"/>
      <c r="F1153" s="750"/>
      <c r="G1153" s="750"/>
      <c r="H1153" s="750"/>
      <c r="I1153" s="761"/>
      <c r="J1153" s="768" t="str">
        <f>IF(基本情報入力シート!M1192="","",基本情報入力シート!M1192)</f>
        <v/>
      </c>
      <c r="K1153" s="768" t="str">
        <f>IF(基本情報入力シート!R1192="","",基本情報入力シート!R1192)</f>
        <v/>
      </c>
      <c r="L1153" s="768" t="str">
        <f>IF(基本情報入力シート!W1192="","",基本情報入力シート!W1192)</f>
        <v/>
      </c>
      <c r="M1153" s="785" t="str">
        <f>IF(基本情報入力シート!X1192="","",基本情報入力シート!X1192)</f>
        <v/>
      </c>
      <c r="N1153" s="797" t="str">
        <f>IF(基本情報入力シート!Y1192="","",基本情報入力シート!Y1192)</f>
        <v/>
      </c>
      <c r="O1153" s="931"/>
      <c r="P1153" s="937"/>
      <c r="Q1153" s="941"/>
      <c r="R1153" s="948" t="str">
        <f>IFERROR(IF(OR('別紙様式3-2（４・５月）'!R1155="",'別紙様式3-2（４・５月）'!Z1155="ベア加算"),"",P1153*VLOOKUP(N1153,'【参考】数式用'!$AD$2:$AH$27,MATCH(O1153,'【参考】数式用'!$K$4:$N$4,0)+1,0)),"")</f>
        <v/>
      </c>
      <c r="S1153" s="951"/>
      <c r="T1153" s="955"/>
      <c r="U1153" s="960"/>
      <c r="V1153" s="965" t="str">
        <f>IFERROR(IF(AND('別紙様式3-2（４・５月）'!O1155="",O1153&lt;&gt;""),P1153,P1153*VLOOKUP(AF1153,'【参考】数式用4'!$DC$3:$DZ$106,MATCH(N1153,'【参考】数式用4'!$DC$2:$DZ$2,0))),"")</f>
        <v/>
      </c>
      <c r="W1153" s="972"/>
      <c r="X1153" s="937"/>
      <c r="Y1153" s="948" t="str">
        <f>IFERROR(IF(OR('別紙様式3-2（４・５月）'!R1155="",'別紙様式3-2（４・５月）'!Z1155="ベア加算"),"",X1153*VLOOKUP(N1153,'【参考】数式用'!$AD$2:$AH$27,MATCH(W1153,'【参考】数式用'!$K$4:$N$4,0)+1,0)),"")</f>
        <v/>
      </c>
      <c r="Z1153" s="948"/>
      <c r="AA1153" s="951"/>
      <c r="AB1153" s="955"/>
      <c r="AC1153" s="996" t="str">
        <f>IFERROR(IF(AND('別紙様式3-2（４・５月）'!O1155="",W1153&lt;&gt;"",W1153&lt;&gt;"―"),X1153,X1153*VLOOKUP(AG1153,'【参考】数式用4'!$DC$3:$DZ$106,MATCH(N1153,'【参考】数式用4'!$DC$2:$DZ$2,0))),"")</f>
        <v/>
      </c>
      <c r="AD1153" s="998" t="str">
        <f t="shared" si="34"/>
        <v/>
      </c>
      <c r="AE1153" s="884" t="str">
        <f t="shared" si="35"/>
        <v/>
      </c>
      <c r="AF1153" s="999" t="str">
        <f>IF(O1153="","",'別紙様式3-2（４・５月）'!O1155&amp;'別紙様式3-2（４・５月）'!P1155&amp;'別紙様式3-2（４・５月）'!Q1155&amp;"から"&amp;O1153)</f>
        <v/>
      </c>
      <c r="AG1153" s="999" t="str">
        <f>IF(OR(W1153="",W1153="―"),"",'別紙様式3-2（４・５月）'!O1155&amp;'別紙様式3-2（４・５月）'!P1155&amp;'別紙様式3-2（４・５月）'!Q1155&amp;"から"&amp;W1153)</f>
        <v/>
      </c>
    </row>
    <row r="1154" spans="1:33" ht="24.9" customHeight="1">
      <c r="A1154" s="894">
        <v>1141</v>
      </c>
      <c r="B1154" s="742" t="str">
        <f>IF(基本情報入力シート!C1193="","",基本情報入力シート!C1193)</f>
        <v/>
      </c>
      <c r="C1154" s="750"/>
      <c r="D1154" s="750"/>
      <c r="E1154" s="750"/>
      <c r="F1154" s="750"/>
      <c r="G1154" s="750"/>
      <c r="H1154" s="750"/>
      <c r="I1154" s="761"/>
      <c r="J1154" s="768" t="str">
        <f>IF(基本情報入力シート!M1193="","",基本情報入力シート!M1193)</f>
        <v/>
      </c>
      <c r="K1154" s="768" t="str">
        <f>IF(基本情報入力シート!R1193="","",基本情報入力シート!R1193)</f>
        <v/>
      </c>
      <c r="L1154" s="768" t="str">
        <f>IF(基本情報入力シート!W1193="","",基本情報入力シート!W1193)</f>
        <v/>
      </c>
      <c r="M1154" s="785" t="str">
        <f>IF(基本情報入力シート!X1193="","",基本情報入力シート!X1193)</f>
        <v/>
      </c>
      <c r="N1154" s="797" t="str">
        <f>IF(基本情報入力シート!Y1193="","",基本情報入力シート!Y1193)</f>
        <v/>
      </c>
      <c r="O1154" s="931"/>
      <c r="P1154" s="937"/>
      <c r="Q1154" s="941"/>
      <c r="R1154" s="948" t="str">
        <f>IFERROR(IF(OR('別紙様式3-2（４・５月）'!R1156="",'別紙様式3-2（４・５月）'!Z1156="ベア加算"),"",P1154*VLOOKUP(N1154,'【参考】数式用'!$AD$2:$AH$27,MATCH(O1154,'【参考】数式用'!$K$4:$N$4,0)+1,0)),"")</f>
        <v/>
      </c>
      <c r="S1154" s="951"/>
      <c r="T1154" s="955"/>
      <c r="U1154" s="960"/>
      <c r="V1154" s="965" t="str">
        <f>IFERROR(IF(AND('別紙様式3-2（４・５月）'!O1156="",O1154&lt;&gt;""),P1154,P1154*VLOOKUP(AF1154,'【参考】数式用4'!$DC$3:$DZ$106,MATCH(N1154,'【参考】数式用4'!$DC$2:$DZ$2,0))),"")</f>
        <v/>
      </c>
      <c r="W1154" s="972"/>
      <c r="X1154" s="937"/>
      <c r="Y1154" s="948" t="str">
        <f>IFERROR(IF(OR('別紙様式3-2（４・５月）'!R1156="",'別紙様式3-2（４・５月）'!Z1156="ベア加算"),"",X1154*VLOOKUP(N1154,'【参考】数式用'!$AD$2:$AH$27,MATCH(W1154,'【参考】数式用'!$K$4:$N$4,0)+1,0)),"")</f>
        <v/>
      </c>
      <c r="Z1154" s="948"/>
      <c r="AA1154" s="951"/>
      <c r="AB1154" s="955"/>
      <c r="AC1154" s="996" t="str">
        <f>IFERROR(IF(AND('別紙様式3-2（４・５月）'!O1156="",W1154&lt;&gt;"",W1154&lt;&gt;"―"),X1154,X1154*VLOOKUP(AG1154,'【参考】数式用4'!$DC$3:$DZ$106,MATCH(N1154,'【参考】数式用4'!$DC$2:$DZ$2,0))),"")</f>
        <v/>
      </c>
      <c r="AD1154" s="998" t="str">
        <f t="shared" si="34"/>
        <v/>
      </c>
      <c r="AE1154" s="884" t="str">
        <f t="shared" si="35"/>
        <v/>
      </c>
      <c r="AF1154" s="999" t="str">
        <f>IF(O1154="","",'別紙様式3-2（４・５月）'!O1156&amp;'別紙様式3-2（４・５月）'!P1156&amp;'別紙様式3-2（４・５月）'!Q1156&amp;"から"&amp;O1154)</f>
        <v/>
      </c>
      <c r="AG1154" s="999" t="str">
        <f>IF(OR(W1154="",W1154="―"),"",'別紙様式3-2（４・５月）'!O1156&amp;'別紙様式3-2（４・５月）'!P1156&amp;'別紙様式3-2（４・５月）'!Q1156&amp;"から"&amp;W1154)</f>
        <v/>
      </c>
    </row>
    <row r="1155" spans="1:33" ht="24.9" customHeight="1">
      <c r="A1155" s="894">
        <v>1142</v>
      </c>
      <c r="B1155" s="742" t="str">
        <f>IF(基本情報入力シート!C1194="","",基本情報入力シート!C1194)</f>
        <v/>
      </c>
      <c r="C1155" s="750"/>
      <c r="D1155" s="750"/>
      <c r="E1155" s="750"/>
      <c r="F1155" s="750"/>
      <c r="G1155" s="750"/>
      <c r="H1155" s="750"/>
      <c r="I1155" s="761"/>
      <c r="J1155" s="768" t="str">
        <f>IF(基本情報入力シート!M1194="","",基本情報入力シート!M1194)</f>
        <v/>
      </c>
      <c r="K1155" s="768" t="str">
        <f>IF(基本情報入力シート!R1194="","",基本情報入力シート!R1194)</f>
        <v/>
      </c>
      <c r="L1155" s="768" t="str">
        <f>IF(基本情報入力シート!W1194="","",基本情報入力シート!W1194)</f>
        <v/>
      </c>
      <c r="M1155" s="785" t="str">
        <f>IF(基本情報入力シート!X1194="","",基本情報入力シート!X1194)</f>
        <v/>
      </c>
      <c r="N1155" s="797" t="str">
        <f>IF(基本情報入力シート!Y1194="","",基本情報入力シート!Y1194)</f>
        <v/>
      </c>
      <c r="O1155" s="931"/>
      <c r="P1155" s="937"/>
      <c r="Q1155" s="941"/>
      <c r="R1155" s="948" t="str">
        <f>IFERROR(IF(OR('別紙様式3-2（４・５月）'!R1157="",'別紙様式3-2（４・５月）'!Z1157="ベア加算"),"",P1155*VLOOKUP(N1155,'【参考】数式用'!$AD$2:$AH$27,MATCH(O1155,'【参考】数式用'!$K$4:$N$4,0)+1,0)),"")</f>
        <v/>
      </c>
      <c r="S1155" s="951"/>
      <c r="T1155" s="955"/>
      <c r="U1155" s="960"/>
      <c r="V1155" s="965" t="str">
        <f>IFERROR(IF(AND('別紙様式3-2（４・５月）'!O1157="",O1155&lt;&gt;""),P1155,P1155*VLOOKUP(AF1155,'【参考】数式用4'!$DC$3:$DZ$106,MATCH(N1155,'【参考】数式用4'!$DC$2:$DZ$2,0))),"")</f>
        <v/>
      </c>
      <c r="W1155" s="972"/>
      <c r="X1155" s="937"/>
      <c r="Y1155" s="948" t="str">
        <f>IFERROR(IF(OR('別紙様式3-2（４・５月）'!R1157="",'別紙様式3-2（４・５月）'!Z1157="ベア加算"),"",X1155*VLOOKUP(N1155,'【参考】数式用'!$AD$2:$AH$27,MATCH(W1155,'【参考】数式用'!$K$4:$N$4,0)+1,0)),"")</f>
        <v/>
      </c>
      <c r="Z1155" s="948"/>
      <c r="AA1155" s="951"/>
      <c r="AB1155" s="955"/>
      <c r="AC1155" s="996" t="str">
        <f>IFERROR(IF(AND('別紙様式3-2（４・５月）'!O1157="",W1155&lt;&gt;"",W1155&lt;&gt;"―"),X1155,X1155*VLOOKUP(AG1155,'【参考】数式用4'!$DC$3:$DZ$106,MATCH(N1155,'【参考】数式用4'!$DC$2:$DZ$2,0))),"")</f>
        <v/>
      </c>
      <c r="AD1155" s="998" t="str">
        <f t="shared" si="34"/>
        <v/>
      </c>
      <c r="AE1155" s="884" t="str">
        <f t="shared" si="35"/>
        <v/>
      </c>
      <c r="AF1155" s="999" t="str">
        <f>IF(O1155="","",'別紙様式3-2（４・５月）'!O1157&amp;'別紙様式3-2（４・５月）'!P1157&amp;'別紙様式3-2（４・５月）'!Q1157&amp;"から"&amp;O1155)</f>
        <v/>
      </c>
      <c r="AG1155" s="999" t="str">
        <f>IF(OR(W1155="",W1155="―"),"",'別紙様式3-2（４・５月）'!O1157&amp;'別紙様式3-2（４・５月）'!P1157&amp;'別紙様式3-2（４・５月）'!Q1157&amp;"から"&amp;W1155)</f>
        <v/>
      </c>
    </row>
    <row r="1156" spans="1:33" ht="24.9" customHeight="1">
      <c r="A1156" s="894">
        <v>1143</v>
      </c>
      <c r="B1156" s="742" t="str">
        <f>IF(基本情報入力シート!C1195="","",基本情報入力シート!C1195)</f>
        <v/>
      </c>
      <c r="C1156" s="750"/>
      <c r="D1156" s="750"/>
      <c r="E1156" s="750"/>
      <c r="F1156" s="750"/>
      <c r="G1156" s="750"/>
      <c r="H1156" s="750"/>
      <c r="I1156" s="761"/>
      <c r="J1156" s="768" t="str">
        <f>IF(基本情報入力シート!M1195="","",基本情報入力シート!M1195)</f>
        <v/>
      </c>
      <c r="K1156" s="768" t="str">
        <f>IF(基本情報入力シート!R1195="","",基本情報入力シート!R1195)</f>
        <v/>
      </c>
      <c r="L1156" s="768" t="str">
        <f>IF(基本情報入力シート!W1195="","",基本情報入力シート!W1195)</f>
        <v/>
      </c>
      <c r="M1156" s="785" t="str">
        <f>IF(基本情報入力シート!X1195="","",基本情報入力シート!X1195)</f>
        <v/>
      </c>
      <c r="N1156" s="797" t="str">
        <f>IF(基本情報入力シート!Y1195="","",基本情報入力シート!Y1195)</f>
        <v/>
      </c>
      <c r="O1156" s="931"/>
      <c r="P1156" s="937"/>
      <c r="Q1156" s="941"/>
      <c r="R1156" s="948" t="str">
        <f>IFERROR(IF(OR('別紙様式3-2（４・５月）'!R1158="",'別紙様式3-2（４・５月）'!Z1158="ベア加算"),"",P1156*VLOOKUP(N1156,'【参考】数式用'!$AD$2:$AH$27,MATCH(O1156,'【参考】数式用'!$K$4:$N$4,0)+1,0)),"")</f>
        <v/>
      </c>
      <c r="S1156" s="951"/>
      <c r="T1156" s="955"/>
      <c r="U1156" s="960"/>
      <c r="V1156" s="965" t="str">
        <f>IFERROR(IF(AND('別紙様式3-2（４・５月）'!O1158="",O1156&lt;&gt;""),P1156,P1156*VLOOKUP(AF1156,'【参考】数式用4'!$DC$3:$DZ$106,MATCH(N1156,'【参考】数式用4'!$DC$2:$DZ$2,0))),"")</f>
        <v/>
      </c>
      <c r="W1156" s="972"/>
      <c r="X1156" s="937"/>
      <c r="Y1156" s="948" t="str">
        <f>IFERROR(IF(OR('別紙様式3-2（４・５月）'!R1158="",'別紙様式3-2（４・５月）'!Z1158="ベア加算"),"",X1156*VLOOKUP(N1156,'【参考】数式用'!$AD$2:$AH$27,MATCH(W1156,'【参考】数式用'!$K$4:$N$4,0)+1,0)),"")</f>
        <v/>
      </c>
      <c r="Z1156" s="948"/>
      <c r="AA1156" s="951"/>
      <c r="AB1156" s="955"/>
      <c r="AC1156" s="996" t="str">
        <f>IFERROR(IF(AND('別紙様式3-2（４・５月）'!O1158="",W1156&lt;&gt;"",W1156&lt;&gt;"―"),X1156,X1156*VLOOKUP(AG1156,'【参考】数式用4'!$DC$3:$DZ$106,MATCH(N1156,'【参考】数式用4'!$DC$2:$DZ$2,0))),"")</f>
        <v/>
      </c>
      <c r="AD1156" s="998" t="str">
        <f t="shared" si="34"/>
        <v/>
      </c>
      <c r="AE1156" s="884" t="str">
        <f t="shared" si="35"/>
        <v/>
      </c>
      <c r="AF1156" s="999" t="str">
        <f>IF(O1156="","",'別紙様式3-2（４・５月）'!O1158&amp;'別紙様式3-2（４・５月）'!P1158&amp;'別紙様式3-2（４・５月）'!Q1158&amp;"から"&amp;O1156)</f>
        <v/>
      </c>
      <c r="AG1156" s="999" t="str">
        <f>IF(OR(W1156="",W1156="―"),"",'別紙様式3-2（４・５月）'!O1158&amp;'別紙様式3-2（４・５月）'!P1158&amp;'別紙様式3-2（４・５月）'!Q1158&amp;"から"&amp;W1156)</f>
        <v/>
      </c>
    </row>
    <row r="1157" spans="1:33" ht="24.9" customHeight="1">
      <c r="A1157" s="894">
        <v>1144</v>
      </c>
      <c r="B1157" s="742" t="str">
        <f>IF(基本情報入力シート!C1196="","",基本情報入力シート!C1196)</f>
        <v/>
      </c>
      <c r="C1157" s="750"/>
      <c r="D1157" s="750"/>
      <c r="E1157" s="750"/>
      <c r="F1157" s="750"/>
      <c r="G1157" s="750"/>
      <c r="H1157" s="750"/>
      <c r="I1157" s="761"/>
      <c r="J1157" s="768" t="str">
        <f>IF(基本情報入力シート!M1196="","",基本情報入力シート!M1196)</f>
        <v/>
      </c>
      <c r="K1157" s="768" t="str">
        <f>IF(基本情報入力シート!R1196="","",基本情報入力シート!R1196)</f>
        <v/>
      </c>
      <c r="L1157" s="768" t="str">
        <f>IF(基本情報入力シート!W1196="","",基本情報入力シート!W1196)</f>
        <v/>
      </c>
      <c r="M1157" s="785" t="str">
        <f>IF(基本情報入力シート!X1196="","",基本情報入力シート!X1196)</f>
        <v/>
      </c>
      <c r="N1157" s="797" t="str">
        <f>IF(基本情報入力シート!Y1196="","",基本情報入力シート!Y1196)</f>
        <v/>
      </c>
      <c r="O1157" s="931"/>
      <c r="P1157" s="937"/>
      <c r="Q1157" s="941"/>
      <c r="R1157" s="948" t="str">
        <f>IFERROR(IF(OR('別紙様式3-2（４・５月）'!R1159="",'別紙様式3-2（４・５月）'!Z1159="ベア加算"),"",P1157*VLOOKUP(N1157,'【参考】数式用'!$AD$2:$AH$27,MATCH(O1157,'【参考】数式用'!$K$4:$N$4,0)+1,0)),"")</f>
        <v/>
      </c>
      <c r="S1157" s="951"/>
      <c r="T1157" s="955"/>
      <c r="U1157" s="960"/>
      <c r="V1157" s="965" t="str">
        <f>IFERROR(IF(AND('別紙様式3-2（４・５月）'!O1159="",O1157&lt;&gt;""),P1157,P1157*VLOOKUP(AF1157,'【参考】数式用4'!$DC$3:$DZ$106,MATCH(N1157,'【参考】数式用4'!$DC$2:$DZ$2,0))),"")</f>
        <v/>
      </c>
      <c r="W1157" s="972"/>
      <c r="X1157" s="937"/>
      <c r="Y1157" s="948" t="str">
        <f>IFERROR(IF(OR('別紙様式3-2（４・５月）'!R1159="",'別紙様式3-2（４・５月）'!Z1159="ベア加算"),"",X1157*VLOOKUP(N1157,'【参考】数式用'!$AD$2:$AH$27,MATCH(W1157,'【参考】数式用'!$K$4:$N$4,0)+1,0)),"")</f>
        <v/>
      </c>
      <c r="Z1157" s="948"/>
      <c r="AA1157" s="951"/>
      <c r="AB1157" s="955"/>
      <c r="AC1157" s="996" t="str">
        <f>IFERROR(IF(AND('別紙様式3-2（４・５月）'!O1159="",W1157&lt;&gt;"",W1157&lt;&gt;"―"),X1157,X1157*VLOOKUP(AG1157,'【参考】数式用4'!$DC$3:$DZ$106,MATCH(N1157,'【参考】数式用4'!$DC$2:$DZ$2,0))),"")</f>
        <v/>
      </c>
      <c r="AD1157" s="998" t="str">
        <f t="shared" si="34"/>
        <v/>
      </c>
      <c r="AE1157" s="884" t="str">
        <f t="shared" si="35"/>
        <v/>
      </c>
      <c r="AF1157" s="999" t="str">
        <f>IF(O1157="","",'別紙様式3-2（４・５月）'!O1159&amp;'別紙様式3-2（４・５月）'!P1159&amp;'別紙様式3-2（４・５月）'!Q1159&amp;"から"&amp;O1157)</f>
        <v/>
      </c>
      <c r="AG1157" s="999" t="str">
        <f>IF(OR(W1157="",W1157="―"),"",'別紙様式3-2（４・５月）'!O1159&amp;'別紙様式3-2（４・５月）'!P1159&amp;'別紙様式3-2（４・５月）'!Q1159&amp;"から"&amp;W1157)</f>
        <v/>
      </c>
    </row>
    <row r="1158" spans="1:33" ht="24.9" customHeight="1">
      <c r="A1158" s="894">
        <v>1145</v>
      </c>
      <c r="B1158" s="742" t="str">
        <f>IF(基本情報入力シート!C1197="","",基本情報入力シート!C1197)</f>
        <v/>
      </c>
      <c r="C1158" s="750"/>
      <c r="D1158" s="750"/>
      <c r="E1158" s="750"/>
      <c r="F1158" s="750"/>
      <c r="G1158" s="750"/>
      <c r="H1158" s="750"/>
      <c r="I1158" s="761"/>
      <c r="J1158" s="768" t="str">
        <f>IF(基本情報入力シート!M1197="","",基本情報入力シート!M1197)</f>
        <v/>
      </c>
      <c r="K1158" s="768" t="str">
        <f>IF(基本情報入力シート!R1197="","",基本情報入力シート!R1197)</f>
        <v/>
      </c>
      <c r="L1158" s="768" t="str">
        <f>IF(基本情報入力シート!W1197="","",基本情報入力シート!W1197)</f>
        <v/>
      </c>
      <c r="M1158" s="785" t="str">
        <f>IF(基本情報入力シート!X1197="","",基本情報入力シート!X1197)</f>
        <v/>
      </c>
      <c r="N1158" s="797" t="str">
        <f>IF(基本情報入力シート!Y1197="","",基本情報入力シート!Y1197)</f>
        <v/>
      </c>
      <c r="O1158" s="931"/>
      <c r="P1158" s="937"/>
      <c r="Q1158" s="941"/>
      <c r="R1158" s="948" t="str">
        <f>IFERROR(IF(OR('別紙様式3-2（４・５月）'!R1160="",'別紙様式3-2（４・５月）'!Z1160="ベア加算"),"",P1158*VLOOKUP(N1158,'【参考】数式用'!$AD$2:$AH$27,MATCH(O1158,'【参考】数式用'!$K$4:$N$4,0)+1,0)),"")</f>
        <v/>
      </c>
      <c r="S1158" s="951"/>
      <c r="T1158" s="955"/>
      <c r="U1158" s="960"/>
      <c r="V1158" s="965" t="str">
        <f>IFERROR(IF(AND('別紙様式3-2（４・５月）'!O1160="",O1158&lt;&gt;""),P1158,P1158*VLOOKUP(AF1158,'【参考】数式用4'!$DC$3:$DZ$106,MATCH(N1158,'【参考】数式用4'!$DC$2:$DZ$2,0))),"")</f>
        <v/>
      </c>
      <c r="W1158" s="972"/>
      <c r="X1158" s="937"/>
      <c r="Y1158" s="948" t="str">
        <f>IFERROR(IF(OR('別紙様式3-2（４・５月）'!R1160="",'別紙様式3-2（４・５月）'!Z1160="ベア加算"),"",X1158*VLOOKUP(N1158,'【参考】数式用'!$AD$2:$AH$27,MATCH(W1158,'【参考】数式用'!$K$4:$N$4,0)+1,0)),"")</f>
        <v/>
      </c>
      <c r="Z1158" s="948"/>
      <c r="AA1158" s="951"/>
      <c r="AB1158" s="955"/>
      <c r="AC1158" s="996" t="str">
        <f>IFERROR(IF(AND('別紙様式3-2（４・５月）'!O1160="",W1158&lt;&gt;"",W1158&lt;&gt;"―"),X1158,X1158*VLOOKUP(AG1158,'【参考】数式用4'!$DC$3:$DZ$106,MATCH(N1158,'【参考】数式用4'!$DC$2:$DZ$2,0))),"")</f>
        <v/>
      </c>
      <c r="AD1158" s="998" t="str">
        <f t="shared" si="34"/>
        <v/>
      </c>
      <c r="AE1158" s="884" t="str">
        <f t="shared" si="35"/>
        <v/>
      </c>
      <c r="AF1158" s="999" t="str">
        <f>IF(O1158="","",'別紙様式3-2（４・５月）'!O1160&amp;'別紙様式3-2（４・５月）'!P1160&amp;'別紙様式3-2（４・５月）'!Q1160&amp;"から"&amp;O1158)</f>
        <v/>
      </c>
      <c r="AG1158" s="999" t="str">
        <f>IF(OR(W1158="",W1158="―"),"",'別紙様式3-2（４・５月）'!O1160&amp;'別紙様式3-2（４・５月）'!P1160&amp;'別紙様式3-2（４・５月）'!Q1160&amp;"から"&amp;W1158)</f>
        <v/>
      </c>
    </row>
    <row r="1159" spans="1:33" ht="24.9" customHeight="1">
      <c r="A1159" s="894">
        <v>1146</v>
      </c>
      <c r="B1159" s="742" t="str">
        <f>IF(基本情報入力シート!C1198="","",基本情報入力シート!C1198)</f>
        <v/>
      </c>
      <c r="C1159" s="750"/>
      <c r="D1159" s="750"/>
      <c r="E1159" s="750"/>
      <c r="F1159" s="750"/>
      <c r="G1159" s="750"/>
      <c r="H1159" s="750"/>
      <c r="I1159" s="761"/>
      <c r="J1159" s="768" t="str">
        <f>IF(基本情報入力シート!M1198="","",基本情報入力シート!M1198)</f>
        <v/>
      </c>
      <c r="K1159" s="768" t="str">
        <f>IF(基本情報入力シート!R1198="","",基本情報入力シート!R1198)</f>
        <v/>
      </c>
      <c r="L1159" s="768" t="str">
        <f>IF(基本情報入力シート!W1198="","",基本情報入力シート!W1198)</f>
        <v/>
      </c>
      <c r="M1159" s="785" t="str">
        <f>IF(基本情報入力シート!X1198="","",基本情報入力シート!X1198)</f>
        <v/>
      </c>
      <c r="N1159" s="797" t="str">
        <f>IF(基本情報入力シート!Y1198="","",基本情報入力シート!Y1198)</f>
        <v/>
      </c>
      <c r="O1159" s="931"/>
      <c r="P1159" s="937"/>
      <c r="Q1159" s="941"/>
      <c r="R1159" s="948" t="str">
        <f>IFERROR(IF(OR('別紙様式3-2（４・５月）'!R1161="",'別紙様式3-2（４・５月）'!Z1161="ベア加算"),"",P1159*VLOOKUP(N1159,'【参考】数式用'!$AD$2:$AH$27,MATCH(O1159,'【参考】数式用'!$K$4:$N$4,0)+1,0)),"")</f>
        <v/>
      </c>
      <c r="S1159" s="951"/>
      <c r="T1159" s="955"/>
      <c r="U1159" s="960"/>
      <c r="V1159" s="965" t="str">
        <f>IFERROR(IF(AND('別紙様式3-2（４・５月）'!O1161="",O1159&lt;&gt;""),P1159,P1159*VLOOKUP(AF1159,'【参考】数式用4'!$DC$3:$DZ$106,MATCH(N1159,'【参考】数式用4'!$DC$2:$DZ$2,0))),"")</f>
        <v/>
      </c>
      <c r="W1159" s="972"/>
      <c r="X1159" s="937"/>
      <c r="Y1159" s="948" t="str">
        <f>IFERROR(IF(OR('別紙様式3-2（４・５月）'!R1161="",'別紙様式3-2（４・５月）'!Z1161="ベア加算"),"",X1159*VLOOKUP(N1159,'【参考】数式用'!$AD$2:$AH$27,MATCH(W1159,'【参考】数式用'!$K$4:$N$4,0)+1,0)),"")</f>
        <v/>
      </c>
      <c r="Z1159" s="948"/>
      <c r="AA1159" s="951"/>
      <c r="AB1159" s="955"/>
      <c r="AC1159" s="996" t="str">
        <f>IFERROR(IF(AND('別紙様式3-2（４・５月）'!O1161="",W1159&lt;&gt;"",W1159&lt;&gt;"―"),X1159,X1159*VLOOKUP(AG1159,'【参考】数式用4'!$DC$3:$DZ$106,MATCH(N1159,'【参考】数式用4'!$DC$2:$DZ$2,0))),"")</f>
        <v/>
      </c>
      <c r="AD1159" s="998" t="str">
        <f t="shared" si="34"/>
        <v/>
      </c>
      <c r="AE1159" s="884" t="str">
        <f t="shared" si="35"/>
        <v/>
      </c>
      <c r="AF1159" s="999" t="str">
        <f>IF(O1159="","",'別紙様式3-2（４・５月）'!O1161&amp;'別紙様式3-2（４・５月）'!P1161&amp;'別紙様式3-2（４・５月）'!Q1161&amp;"から"&amp;O1159)</f>
        <v/>
      </c>
      <c r="AG1159" s="999" t="str">
        <f>IF(OR(W1159="",W1159="―"),"",'別紙様式3-2（４・５月）'!O1161&amp;'別紙様式3-2（４・５月）'!P1161&amp;'別紙様式3-2（４・５月）'!Q1161&amp;"から"&amp;W1159)</f>
        <v/>
      </c>
    </row>
    <row r="1160" spans="1:33" ht="24.9" customHeight="1">
      <c r="A1160" s="894">
        <v>1147</v>
      </c>
      <c r="B1160" s="742" t="str">
        <f>IF(基本情報入力シート!C1199="","",基本情報入力シート!C1199)</f>
        <v/>
      </c>
      <c r="C1160" s="750"/>
      <c r="D1160" s="750"/>
      <c r="E1160" s="750"/>
      <c r="F1160" s="750"/>
      <c r="G1160" s="750"/>
      <c r="H1160" s="750"/>
      <c r="I1160" s="761"/>
      <c r="J1160" s="768" t="str">
        <f>IF(基本情報入力シート!M1199="","",基本情報入力シート!M1199)</f>
        <v/>
      </c>
      <c r="K1160" s="768" t="str">
        <f>IF(基本情報入力シート!R1199="","",基本情報入力シート!R1199)</f>
        <v/>
      </c>
      <c r="L1160" s="768" t="str">
        <f>IF(基本情報入力シート!W1199="","",基本情報入力シート!W1199)</f>
        <v/>
      </c>
      <c r="M1160" s="785" t="str">
        <f>IF(基本情報入力シート!X1199="","",基本情報入力シート!X1199)</f>
        <v/>
      </c>
      <c r="N1160" s="797" t="str">
        <f>IF(基本情報入力シート!Y1199="","",基本情報入力シート!Y1199)</f>
        <v/>
      </c>
      <c r="O1160" s="931"/>
      <c r="P1160" s="937"/>
      <c r="Q1160" s="941"/>
      <c r="R1160" s="948" t="str">
        <f>IFERROR(IF(OR('別紙様式3-2（４・５月）'!R1162="",'別紙様式3-2（４・５月）'!Z1162="ベア加算"),"",P1160*VLOOKUP(N1160,'【参考】数式用'!$AD$2:$AH$27,MATCH(O1160,'【参考】数式用'!$K$4:$N$4,0)+1,0)),"")</f>
        <v/>
      </c>
      <c r="S1160" s="951"/>
      <c r="T1160" s="955"/>
      <c r="U1160" s="960"/>
      <c r="V1160" s="965" t="str">
        <f>IFERROR(IF(AND('別紙様式3-2（４・５月）'!O1162="",O1160&lt;&gt;""),P1160,P1160*VLOOKUP(AF1160,'【参考】数式用4'!$DC$3:$DZ$106,MATCH(N1160,'【参考】数式用4'!$DC$2:$DZ$2,0))),"")</f>
        <v/>
      </c>
      <c r="W1160" s="972"/>
      <c r="X1160" s="937"/>
      <c r="Y1160" s="948" t="str">
        <f>IFERROR(IF(OR('別紙様式3-2（４・５月）'!R1162="",'別紙様式3-2（４・５月）'!Z1162="ベア加算"),"",X1160*VLOOKUP(N1160,'【参考】数式用'!$AD$2:$AH$27,MATCH(W1160,'【参考】数式用'!$K$4:$N$4,0)+1,0)),"")</f>
        <v/>
      </c>
      <c r="Z1160" s="948"/>
      <c r="AA1160" s="951"/>
      <c r="AB1160" s="955"/>
      <c r="AC1160" s="996" t="str">
        <f>IFERROR(IF(AND('別紙様式3-2（４・５月）'!O1162="",W1160&lt;&gt;"",W1160&lt;&gt;"―"),X1160,X1160*VLOOKUP(AG1160,'【参考】数式用4'!$DC$3:$DZ$106,MATCH(N1160,'【参考】数式用4'!$DC$2:$DZ$2,0))),"")</f>
        <v/>
      </c>
      <c r="AD1160" s="998" t="str">
        <f t="shared" si="34"/>
        <v/>
      </c>
      <c r="AE1160" s="884" t="str">
        <f t="shared" si="35"/>
        <v/>
      </c>
      <c r="AF1160" s="999" t="str">
        <f>IF(O1160="","",'別紙様式3-2（４・５月）'!O1162&amp;'別紙様式3-2（４・５月）'!P1162&amp;'別紙様式3-2（４・５月）'!Q1162&amp;"から"&amp;O1160)</f>
        <v/>
      </c>
      <c r="AG1160" s="999" t="str">
        <f>IF(OR(W1160="",W1160="―"),"",'別紙様式3-2（４・５月）'!O1162&amp;'別紙様式3-2（４・５月）'!P1162&amp;'別紙様式3-2（４・５月）'!Q1162&amp;"から"&amp;W1160)</f>
        <v/>
      </c>
    </row>
    <row r="1161" spans="1:33" ht="24.9" customHeight="1">
      <c r="A1161" s="894">
        <v>1148</v>
      </c>
      <c r="B1161" s="742" t="str">
        <f>IF(基本情報入力シート!C1200="","",基本情報入力シート!C1200)</f>
        <v/>
      </c>
      <c r="C1161" s="750"/>
      <c r="D1161" s="750"/>
      <c r="E1161" s="750"/>
      <c r="F1161" s="750"/>
      <c r="G1161" s="750"/>
      <c r="H1161" s="750"/>
      <c r="I1161" s="761"/>
      <c r="J1161" s="768" t="str">
        <f>IF(基本情報入力シート!M1200="","",基本情報入力シート!M1200)</f>
        <v/>
      </c>
      <c r="K1161" s="768" t="str">
        <f>IF(基本情報入力シート!R1200="","",基本情報入力シート!R1200)</f>
        <v/>
      </c>
      <c r="L1161" s="768" t="str">
        <f>IF(基本情報入力シート!W1200="","",基本情報入力シート!W1200)</f>
        <v/>
      </c>
      <c r="M1161" s="785" t="str">
        <f>IF(基本情報入力シート!X1200="","",基本情報入力シート!X1200)</f>
        <v/>
      </c>
      <c r="N1161" s="797" t="str">
        <f>IF(基本情報入力シート!Y1200="","",基本情報入力シート!Y1200)</f>
        <v/>
      </c>
      <c r="O1161" s="931"/>
      <c r="P1161" s="937"/>
      <c r="Q1161" s="941"/>
      <c r="R1161" s="948" t="str">
        <f>IFERROR(IF(OR('別紙様式3-2（４・５月）'!R1163="",'別紙様式3-2（４・５月）'!Z1163="ベア加算"),"",P1161*VLOOKUP(N1161,'【参考】数式用'!$AD$2:$AH$27,MATCH(O1161,'【参考】数式用'!$K$4:$N$4,0)+1,0)),"")</f>
        <v/>
      </c>
      <c r="S1161" s="951"/>
      <c r="T1161" s="955"/>
      <c r="U1161" s="960"/>
      <c r="V1161" s="965" t="str">
        <f>IFERROR(IF(AND('別紙様式3-2（４・５月）'!O1163="",O1161&lt;&gt;""),P1161,P1161*VLOOKUP(AF1161,'【参考】数式用4'!$DC$3:$DZ$106,MATCH(N1161,'【参考】数式用4'!$DC$2:$DZ$2,0))),"")</f>
        <v/>
      </c>
      <c r="W1161" s="972"/>
      <c r="X1161" s="937"/>
      <c r="Y1161" s="948" t="str">
        <f>IFERROR(IF(OR('別紙様式3-2（４・５月）'!R1163="",'別紙様式3-2（４・５月）'!Z1163="ベア加算"),"",X1161*VLOOKUP(N1161,'【参考】数式用'!$AD$2:$AH$27,MATCH(W1161,'【参考】数式用'!$K$4:$N$4,0)+1,0)),"")</f>
        <v/>
      </c>
      <c r="Z1161" s="948"/>
      <c r="AA1161" s="951"/>
      <c r="AB1161" s="955"/>
      <c r="AC1161" s="996" t="str">
        <f>IFERROR(IF(AND('別紙様式3-2（４・５月）'!O1163="",W1161&lt;&gt;"",W1161&lt;&gt;"―"),X1161,X1161*VLOOKUP(AG1161,'【参考】数式用4'!$DC$3:$DZ$106,MATCH(N1161,'【参考】数式用4'!$DC$2:$DZ$2,0))),"")</f>
        <v/>
      </c>
      <c r="AD1161" s="998" t="str">
        <f t="shared" si="34"/>
        <v/>
      </c>
      <c r="AE1161" s="884" t="str">
        <f t="shared" si="35"/>
        <v/>
      </c>
      <c r="AF1161" s="999" t="str">
        <f>IF(O1161="","",'別紙様式3-2（４・５月）'!O1163&amp;'別紙様式3-2（４・５月）'!P1163&amp;'別紙様式3-2（４・５月）'!Q1163&amp;"から"&amp;O1161)</f>
        <v/>
      </c>
      <c r="AG1161" s="999" t="str">
        <f>IF(OR(W1161="",W1161="―"),"",'別紙様式3-2（４・５月）'!O1163&amp;'別紙様式3-2（４・５月）'!P1163&amp;'別紙様式3-2（４・５月）'!Q1163&amp;"から"&amp;W1161)</f>
        <v/>
      </c>
    </row>
    <row r="1162" spans="1:33" ht="24.9" customHeight="1">
      <c r="A1162" s="894">
        <v>1149</v>
      </c>
      <c r="B1162" s="742" t="str">
        <f>IF(基本情報入力シート!C1201="","",基本情報入力シート!C1201)</f>
        <v/>
      </c>
      <c r="C1162" s="750"/>
      <c r="D1162" s="750"/>
      <c r="E1162" s="750"/>
      <c r="F1162" s="750"/>
      <c r="G1162" s="750"/>
      <c r="H1162" s="750"/>
      <c r="I1162" s="761"/>
      <c r="J1162" s="768" t="str">
        <f>IF(基本情報入力シート!M1201="","",基本情報入力シート!M1201)</f>
        <v/>
      </c>
      <c r="K1162" s="768" t="str">
        <f>IF(基本情報入力シート!R1201="","",基本情報入力シート!R1201)</f>
        <v/>
      </c>
      <c r="L1162" s="768" t="str">
        <f>IF(基本情報入力シート!W1201="","",基本情報入力シート!W1201)</f>
        <v/>
      </c>
      <c r="M1162" s="785" t="str">
        <f>IF(基本情報入力シート!X1201="","",基本情報入力シート!X1201)</f>
        <v/>
      </c>
      <c r="N1162" s="797" t="str">
        <f>IF(基本情報入力シート!Y1201="","",基本情報入力シート!Y1201)</f>
        <v/>
      </c>
      <c r="O1162" s="931"/>
      <c r="P1162" s="937"/>
      <c r="Q1162" s="941"/>
      <c r="R1162" s="948" t="str">
        <f>IFERROR(IF(OR('別紙様式3-2（４・５月）'!R1164="",'別紙様式3-2（４・５月）'!Z1164="ベア加算"),"",P1162*VLOOKUP(N1162,'【参考】数式用'!$AD$2:$AH$27,MATCH(O1162,'【参考】数式用'!$K$4:$N$4,0)+1,0)),"")</f>
        <v/>
      </c>
      <c r="S1162" s="951"/>
      <c r="T1162" s="955"/>
      <c r="U1162" s="960"/>
      <c r="V1162" s="965" t="str">
        <f>IFERROR(IF(AND('別紙様式3-2（４・５月）'!O1164="",O1162&lt;&gt;""),P1162,P1162*VLOOKUP(AF1162,'【参考】数式用4'!$DC$3:$DZ$106,MATCH(N1162,'【参考】数式用4'!$DC$2:$DZ$2,0))),"")</f>
        <v/>
      </c>
      <c r="W1162" s="972"/>
      <c r="X1162" s="937"/>
      <c r="Y1162" s="948" t="str">
        <f>IFERROR(IF(OR('別紙様式3-2（４・５月）'!R1164="",'別紙様式3-2（４・５月）'!Z1164="ベア加算"),"",X1162*VLOOKUP(N1162,'【参考】数式用'!$AD$2:$AH$27,MATCH(W1162,'【参考】数式用'!$K$4:$N$4,0)+1,0)),"")</f>
        <v/>
      </c>
      <c r="Z1162" s="948"/>
      <c r="AA1162" s="951"/>
      <c r="AB1162" s="955"/>
      <c r="AC1162" s="996" t="str">
        <f>IFERROR(IF(AND('別紙様式3-2（４・５月）'!O1164="",W1162&lt;&gt;"",W1162&lt;&gt;"―"),X1162,X1162*VLOOKUP(AG1162,'【参考】数式用4'!$DC$3:$DZ$106,MATCH(N1162,'【参考】数式用4'!$DC$2:$DZ$2,0))),"")</f>
        <v/>
      </c>
      <c r="AD1162" s="998" t="str">
        <f t="shared" si="34"/>
        <v/>
      </c>
      <c r="AE1162" s="884" t="str">
        <f t="shared" si="35"/>
        <v/>
      </c>
      <c r="AF1162" s="999" t="str">
        <f>IF(O1162="","",'別紙様式3-2（４・５月）'!O1164&amp;'別紙様式3-2（４・５月）'!P1164&amp;'別紙様式3-2（４・５月）'!Q1164&amp;"から"&amp;O1162)</f>
        <v/>
      </c>
      <c r="AG1162" s="999" t="str">
        <f>IF(OR(W1162="",W1162="―"),"",'別紙様式3-2（４・５月）'!O1164&amp;'別紙様式3-2（４・５月）'!P1164&amp;'別紙様式3-2（４・５月）'!Q1164&amp;"から"&amp;W1162)</f>
        <v/>
      </c>
    </row>
    <row r="1163" spans="1:33" ht="24.9" customHeight="1">
      <c r="A1163" s="894">
        <v>1150</v>
      </c>
      <c r="B1163" s="742" t="str">
        <f>IF(基本情報入力シート!C1202="","",基本情報入力シート!C1202)</f>
        <v/>
      </c>
      <c r="C1163" s="750"/>
      <c r="D1163" s="750"/>
      <c r="E1163" s="750"/>
      <c r="F1163" s="750"/>
      <c r="G1163" s="750"/>
      <c r="H1163" s="750"/>
      <c r="I1163" s="761"/>
      <c r="J1163" s="768" t="str">
        <f>IF(基本情報入力シート!M1202="","",基本情報入力シート!M1202)</f>
        <v/>
      </c>
      <c r="K1163" s="768" t="str">
        <f>IF(基本情報入力シート!R1202="","",基本情報入力シート!R1202)</f>
        <v/>
      </c>
      <c r="L1163" s="768" t="str">
        <f>IF(基本情報入力シート!W1202="","",基本情報入力シート!W1202)</f>
        <v/>
      </c>
      <c r="M1163" s="785" t="str">
        <f>IF(基本情報入力シート!X1202="","",基本情報入力シート!X1202)</f>
        <v/>
      </c>
      <c r="N1163" s="797" t="str">
        <f>IF(基本情報入力シート!Y1202="","",基本情報入力シート!Y1202)</f>
        <v/>
      </c>
      <c r="O1163" s="931"/>
      <c r="P1163" s="937"/>
      <c r="Q1163" s="941"/>
      <c r="R1163" s="948" t="str">
        <f>IFERROR(IF(OR('別紙様式3-2（４・５月）'!R1165="",'別紙様式3-2（４・５月）'!Z1165="ベア加算"),"",P1163*VLOOKUP(N1163,'【参考】数式用'!$AD$2:$AH$27,MATCH(O1163,'【参考】数式用'!$K$4:$N$4,0)+1,0)),"")</f>
        <v/>
      </c>
      <c r="S1163" s="951"/>
      <c r="T1163" s="955"/>
      <c r="U1163" s="960"/>
      <c r="V1163" s="965" t="str">
        <f>IFERROR(IF(AND('別紙様式3-2（４・５月）'!O1165="",O1163&lt;&gt;""),P1163,P1163*VLOOKUP(AF1163,'【参考】数式用4'!$DC$3:$DZ$106,MATCH(N1163,'【参考】数式用4'!$DC$2:$DZ$2,0))),"")</f>
        <v/>
      </c>
      <c r="W1163" s="972"/>
      <c r="X1163" s="937"/>
      <c r="Y1163" s="948" t="str">
        <f>IFERROR(IF(OR('別紙様式3-2（４・５月）'!R1165="",'別紙様式3-2（４・５月）'!Z1165="ベア加算"),"",X1163*VLOOKUP(N1163,'【参考】数式用'!$AD$2:$AH$27,MATCH(W1163,'【参考】数式用'!$K$4:$N$4,0)+1,0)),"")</f>
        <v/>
      </c>
      <c r="Z1163" s="948"/>
      <c r="AA1163" s="951"/>
      <c r="AB1163" s="955"/>
      <c r="AC1163" s="996" t="str">
        <f>IFERROR(IF(AND('別紙様式3-2（４・５月）'!O1165="",W1163&lt;&gt;"",W1163&lt;&gt;"―"),X1163,X1163*VLOOKUP(AG1163,'【参考】数式用4'!$DC$3:$DZ$106,MATCH(N1163,'【参考】数式用4'!$DC$2:$DZ$2,0))),"")</f>
        <v/>
      </c>
      <c r="AD1163" s="998" t="str">
        <f t="shared" si="34"/>
        <v/>
      </c>
      <c r="AE1163" s="884" t="str">
        <f t="shared" si="35"/>
        <v/>
      </c>
      <c r="AF1163" s="999" t="str">
        <f>IF(O1163="","",'別紙様式3-2（４・５月）'!O1165&amp;'別紙様式3-2（４・５月）'!P1165&amp;'別紙様式3-2（４・５月）'!Q1165&amp;"から"&amp;O1163)</f>
        <v/>
      </c>
      <c r="AG1163" s="999" t="str">
        <f>IF(OR(W1163="",W1163="―"),"",'別紙様式3-2（４・５月）'!O1165&amp;'別紙様式3-2（４・５月）'!P1165&amp;'別紙様式3-2（４・５月）'!Q1165&amp;"から"&amp;W1163)</f>
        <v/>
      </c>
    </row>
    <row r="1164" spans="1:33" ht="24.9" customHeight="1">
      <c r="A1164" s="894">
        <v>1151</v>
      </c>
      <c r="B1164" s="742" t="str">
        <f>IF(基本情報入力シート!C1203="","",基本情報入力シート!C1203)</f>
        <v/>
      </c>
      <c r="C1164" s="750"/>
      <c r="D1164" s="750"/>
      <c r="E1164" s="750"/>
      <c r="F1164" s="750"/>
      <c r="G1164" s="750"/>
      <c r="H1164" s="750"/>
      <c r="I1164" s="761"/>
      <c r="J1164" s="768" t="str">
        <f>IF(基本情報入力シート!M1203="","",基本情報入力シート!M1203)</f>
        <v/>
      </c>
      <c r="K1164" s="768" t="str">
        <f>IF(基本情報入力シート!R1203="","",基本情報入力シート!R1203)</f>
        <v/>
      </c>
      <c r="L1164" s="768" t="str">
        <f>IF(基本情報入力シート!W1203="","",基本情報入力シート!W1203)</f>
        <v/>
      </c>
      <c r="M1164" s="785" t="str">
        <f>IF(基本情報入力シート!X1203="","",基本情報入力シート!X1203)</f>
        <v/>
      </c>
      <c r="N1164" s="797" t="str">
        <f>IF(基本情報入力シート!Y1203="","",基本情報入力シート!Y1203)</f>
        <v/>
      </c>
      <c r="O1164" s="931"/>
      <c r="P1164" s="937"/>
      <c r="Q1164" s="941"/>
      <c r="R1164" s="948" t="str">
        <f>IFERROR(IF(OR('別紙様式3-2（４・５月）'!R1166="",'別紙様式3-2（４・５月）'!Z1166="ベア加算"),"",P1164*VLOOKUP(N1164,'【参考】数式用'!$AD$2:$AH$27,MATCH(O1164,'【参考】数式用'!$K$4:$N$4,0)+1,0)),"")</f>
        <v/>
      </c>
      <c r="S1164" s="951"/>
      <c r="T1164" s="955"/>
      <c r="U1164" s="960"/>
      <c r="V1164" s="965" t="str">
        <f>IFERROR(IF(AND('別紙様式3-2（４・５月）'!O1166="",O1164&lt;&gt;""),P1164,P1164*VLOOKUP(AF1164,'【参考】数式用4'!$DC$3:$DZ$106,MATCH(N1164,'【参考】数式用4'!$DC$2:$DZ$2,0))),"")</f>
        <v/>
      </c>
      <c r="W1164" s="972"/>
      <c r="X1164" s="937"/>
      <c r="Y1164" s="948" t="str">
        <f>IFERROR(IF(OR('別紙様式3-2（４・５月）'!R1166="",'別紙様式3-2（４・５月）'!Z1166="ベア加算"),"",X1164*VLOOKUP(N1164,'【参考】数式用'!$AD$2:$AH$27,MATCH(W1164,'【参考】数式用'!$K$4:$N$4,0)+1,0)),"")</f>
        <v/>
      </c>
      <c r="Z1164" s="948"/>
      <c r="AA1164" s="951"/>
      <c r="AB1164" s="955"/>
      <c r="AC1164" s="996" t="str">
        <f>IFERROR(IF(AND('別紙様式3-2（４・５月）'!O1166="",W1164&lt;&gt;"",W1164&lt;&gt;"―"),X1164,X1164*VLOOKUP(AG1164,'【参考】数式用4'!$DC$3:$DZ$106,MATCH(N1164,'【参考】数式用4'!$DC$2:$DZ$2,0))),"")</f>
        <v/>
      </c>
      <c r="AD1164" s="998" t="str">
        <f t="shared" si="34"/>
        <v/>
      </c>
      <c r="AE1164" s="884" t="str">
        <f t="shared" si="35"/>
        <v/>
      </c>
      <c r="AF1164" s="999" t="str">
        <f>IF(O1164="","",'別紙様式3-2（４・５月）'!O1166&amp;'別紙様式3-2（４・５月）'!P1166&amp;'別紙様式3-2（４・５月）'!Q1166&amp;"から"&amp;O1164)</f>
        <v/>
      </c>
      <c r="AG1164" s="999" t="str">
        <f>IF(OR(W1164="",W1164="―"),"",'別紙様式3-2（４・５月）'!O1166&amp;'別紙様式3-2（４・５月）'!P1166&amp;'別紙様式3-2（４・５月）'!Q1166&amp;"から"&amp;W1164)</f>
        <v/>
      </c>
    </row>
    <row r="1165" spans="1:33" ht="24.9" customHeight="1">
      <c r="A1165" s="894">
        <v>1152</v>
      </c>
      <c r="B1165" s="742" t="str">
        <f>IF(基本情報入力シート!C1204="","",基本情報入力シート!C1204)</f>
        <v/>
      </c>
      <c r="C1165" s="750"/>
      <c r="D1165" s="750"/>
      <c r="E1165" s="750"/>
      <c r="F1165" s="750"/>
      <c r="G1165" s="750"/>
      <c r="H1165" s="750"/>
      <c r="I1165" s="761"/>
      <c r="J1165" s="768" t="str">
        <f>IF(基本情報入力シート!M1204="","",基本情報入力シート!M1204)</f>
        <v/>
      </c>
      <c r="K1165" s="768" t="str">
        <f>IF(基本情報入力シート!R1204="","",基本情報入力シート!R1204)</f>
        <v/>
      </c>
      <c r="L1165" s="768" t="str">
        <f>IF(基本情報入力シート!W1204="","",基本情報入力シート!W1204)</f>
        <v/>
      </c>
      <c r="M1165" s="785" t="str">
        <f>IF(基本情報入力シート!X1204="","",基本情報入力シート!X1204)</f>
        <v/>
      </c>
      <c r="N1165" s="797" t="str">
        <f>IF(基本情報入力シート!Y1204="","",基本情報入力シート!Y1204)</f>
        <v/>
      </c>
      <c r="O1165" s="931"/>
      <c r="P1165" s="937"/>
      <c r="Q1165" s="941"/>
      <c r="R1165" s="948" t="str">
        <f>IFERROR(IF(OR('別紙様式3-2（４・５月）'!R1167="",'別紙様式3-2（４・５月）'!Z1167="ベア加算"),"",P1165*VLOOKUP(N1165,'【参考】数式用'!$AD$2:$AH$27,MATCH(O1165,'【参考】数式用'!$K$4:$N$4,0)+1,0)),"")</f>
        <v/>
      </c>
      <c r="S1165" s="951"/>
      <c r="T1165" s="955"/>
      <c r="U1165" s="960"/>
      <c r="V1165" s="965" t="str">
        <f>IFERROR(IF(AND('別紙様式3-2（４・５月）'!O1167="",O1165&lt;&gt;""),P1165,P1165*VLOOKUP(AF1165,'【参考】数式用4'!$DC$3:$DZ$106,MATCH(N1165,'【参考】数式用4'!$DC$2:$DZ$2,0))),"")</f>
        <v/>
      </c>
      <c r="W1165" s="972"/>
      <c r="X1165" s="937"/>
      <c r="Y1165" s="948" t="str">
        <f>IFERROR(IF(OR('別紙様式3-2（４・５月）'!R1167="",'別紙様式3-2（４・５月）'!Z1167="ベア加算"),"",X1165*VLOOKUP(N1165,'【参考】数式用'!$AD$2:$AH$27,MATCH(W1165,'【参考】数式用'!$K$4:$N$4,0)+1,0)),"")</f>
        <v/>
      </c>
      <c r="Z1165" s="948"/>
      <c r="AA1165" s="951"/>
      <c r="AB1165" s="955"/>
      <c r="AC1165" s="996" t="str">
        <f>IFERROR(IF(AND('別紙様式3-2（４・５月）'!O1167="",W1165&lt;&gt;"",W1165&lt;&gt;"―"),X1165,X1165*VLOOKUP(AG1165,'【参考】数式用4'!$DC$3:$DZ$106,MATCH(N1165,'【参考】数式用4'!$DC$2:$DZ$2,0))),"")</f>
        <v/>
      </c>
      <c r="AD1165" s="998" t="str">
        <f t="shared" si="34"/>
        <v/>
      </c>
      <c r="AE1165" s="884" t="str">
        <f t="shared" si="35"/>
        <v/>
      </c>
      <c r="AF1165" s="999" t="str">
        <f>IF(O1165="","",'別紙様式3-2（４・５月）'!O1167&amp;'別紙様式3-2（４・５月）'!P1167&amp;'別紙様式3-2（４・５月）'!Q1167&amp;"から"&amp;O1165)</f>
        <v/>
      </c>
      <c r="AG1165" s="999" t="str">
        <f>IF(OR(W1165="",W1165="―"),"",'別紙様式3-2（４・５月）'!O1167&amp;'別紙様式3-2（４・５月）'!P1167&amp;'別紙様式3-2（４・５月）'!Q1167&amp;"から"&amp;W1165)</f>
        <v/>
      </c>
    </row>
    <row r="1166" spans="1:33" ht="24.9" customHeight="1">
      <c r="A1166" s="894">
        <v>1153</v>
      </c>
      <c r="B1166" s="742" t="str">
        <f>IF(基本情報入力シート!C1205="","",基本情報入力シート!C1205)</f>
        <v/>
      </c>
      <c r="C1166" s="750"/>
      <c r="D1166" s="750"/>
      <c r="E1166" s="750"/>
      <c r="F1166" s="750"/>
      <c r="G1166" s="750"/>
      <c r="H1166" s="750"/>
      <c r="I1166" s="761"/>
      <c r="J1166" s="768" t="str">
        <f>IF(基本情報入力シート!M1205="","",基本情報入力シート!M1205)</f>
        <v/>
      </c>
      <c r="K1166" s="768" t="str">
        <f>IF(基本情報入力シート!R1205="","",基本情報入力シート!R1205)</f>
        <v/>
      </c>
      <c r="L1166" s="768" t="str">
        <f>IF(基本情報入力シート!W1205="","",基本情報入力シート!W1205)</f>
        <v/>
      </c>
      <c r="M1166" s="785" t="str">
        <f>IF(基本情報入力シート!X1205="","",基本情報入力シート!X1205)</f>
        <v/>
      </c>
      <c r="N1166" s="797" t="str">
        <f>IF(基本情報入力シート!Y1205="","",基本情報入力シート!Y1205)</f>
        <v/>
      </c>
      <c r="O1166" s="931"/>
      <c r="P1166" s="937"/>
      <c r="Q1166" s="941"/>
      <c r="R1166" s="948" t="str">
        <f>IFERROR(IF(OR('別紙様式3-2（４・５月）'!R1168="",'別紙様式3-2（４・５月）'!Z1168="ベア加算"),"",P1166*VLOOKUP(N1166,'【参考】数式用'!$AD$2:$AH$27,MATCH(O1166,'【参考】数式用'!$K$4:$N$4,0)+1,0)),"")</f>
        <v/>
      </c>
      <c r="S1166" s="951"/>
      <c r="T1166" s="955"/>
      <c r="U1166" s="960"/>
      <c r="V1166" s="965" t="str">
        <f>IFERROR(IF(AND('別紙様式3-2（４・５月）'!O1168="",O1166&lt;&gt;""),P1166,P1166*VLOOKUP(AF1166,'【参考】数式用4'!$DC$3:$DZ$106,MATCH(N1166,'【参考】数式用4'!$DC$2:$DZ$2,0))),"")</f>
        <v/>
      </c>
      <c r="W1166" s="972"/>
      <c r="X1166" s="937"/>
      <c r="Y1166" s="948" t="str">
        <f>IFERROR(IF(OR('別紙様式3-2（４・５月）'!R1168="",'別紙様式3-2（４・５月）'!Z1168="ベア加算"),"",X1166*VLOOKUP(N1166,'【参考】数式用'!$AD$2:$AH$27,MATCH(W1166,'【参考】数式用'!$K$4:$N$4,0)+1,0)),"")</f>
        <v/>
      </c>
      <c r="Z1166" s="948"/>
      <c r="AA1166" s="951"/>
      <c r="AB1166" s="955"/>
      <c r="AC1166" s="996" t="str">
        <f>IFERROR(IF(AND('別紙様式3-2（４・５月）'!O1168="",W1166&lt;&gt;"",W1166&lt;&gt;"―"),X1166,X1166*VLOOKUP(AG1166,'【参考】数式用4'!$DC$3:$DZ$106,MATCH(N1166,'【参考】数式用4'!$DC$2:$DZ$2,0))),"")</f>
        <v/>
      </c>
      <c r="AD1166" s="998" t="str">
        <f t="shared" ref="AD1166:AD1213" si="36">IF(OR(O1166="新加算Ⅰ",O1166="新加算Ⅱ",O1166="新加算Ⅴ（１）",O1166="新加算Ⅴ（２）",O1166="新加算Ⅴ（３）",O1166="新加算Ⅴ（４）",O1166="新加算Ⅴ（５）",O1166="新加算Ⅴ（６）",O1166="新加算Ⅴ（７）",O1166="新加算Ⅴ（９）",O1166="新加算Ⅴ（10）",O1166="新加算Ⅴ（12）"),IF(AND(N1166&lt;&gt;"訪問型サービス（総合事業）",N1166&lt;&gt;"通所型サービス（総合事業）",N1166&lt;&gt;"（介護予防）短期入所生活介護",N1166&lt;&gt;"（介護予防）短期入所療養介護（老健）",N1166&lt;&gt;"（介護予防）短期入所療養介護 （病院等（老健以外）)",N1166&lt;&gt;"（介護予防）短期入所療養介護（医療院）"),1,""),"")</f>
        <v/>
      </c>
      <c r="AE1166" s="884" t="str">
        <f t="shared" ref="AE1166:AE1213" si="37">IF(OR(W1166="新加算Ⅰ",W1166="新加算Ⅱ"),IF(AND(N1166&lt;&gt;"訪問型サービス（総合事業）",N1166&lt;&gt;"通所型サービス（総合事業）",N1166&lt;&gt;"（介護予防）短期入所生活介護",N1166&lt;&gt;"（介護予防）短期入所療養介護（老健）",N1166&lt;&gt;"（介護予防）短期入所療養介護 （病院等（老健以外）)",N1166&lt;&gt;"（介護予防）短期入所療養介護（医療院）"),1,""),"")</f>
        <v/>
      </c>
      <c r="AF1166" s="999" t="str">
        <f>IF(O1166="","",'別紙様式3-2（４・５月）'!O1168&amp;'別紙様式3-2（４・５月）'!P1168&amp;'別紙様式3-2（４・５月）'!Q1168&amp;"から"&amp;O1166)</f>
        <v/>
      </c>
      <c r="AG1166" s="999" t="str">
        <f>IF(OR(W1166="",W1166="―"),"",'別紙様式3-2（４・５月）'!O1168&amp;'別紙様式3-2（４・５月）'!P1168&amp;'別紙様式3-2（４・５月）'!Q1168&amp;"から"&amp;W1166)</f>
        <v/>
      </c>
    </row>
    <row r="1167" spans="1:33" ht="24.9" customHeight="1">
      <c r="A1167" s="894">
        <v>1154</v>
      </c>
      <c r="B1167" s="742" t="str">
        <f>IF(基本情報入力シート!C1206="","",基本情報入力シート!C1206)</f>
        <v/>
      </c>
      <c r="C1167" s="750"/>
      <c r="D1167" s="750"/>
      <c r="E1167" s="750"/>
      <c r="F1167" s="750"/>
      <c r="G1167" s="750"/>
      <c r="H1167" s="750"/>
      <c r="I1167" s="761"/>
      <c r="J1167" s="768" t="str">
        <f>IF(基本情報入力シート!M1206="","",基本情報入力シート!M1206)</f>
        <v/>
      </c>
      <c r="K1167" s="768" t="str">
        <f>IF(基本情報入力シート!R1206="","",基本情報入力シート!R1206)</f>
        <v/>
      </c>
      <c r="L1167" s="768" t="str">
        <f>IF(基本情報入力シート!W1206="","",基本情報入力シート!W1206)</f>
        <v/>
      </c>
      <c r="M1167" s="785" t="str">
        <f>IF(基本情報入力シート!X1206="","",基本情報入力シート!X1206)</f>
        <v/>
      </c>
      <c r="N1167" s="797" t="str">
        <f>IF(基本情報入力シート!Y1206="","",基本情報入力シート!Y1206)</f>
        <v/>
      </c>
      <c r="O1167" s="931"/>
      <c r="P1167" s="937"/>
      <c r="Q1167" s="941"/>
      <c r="R1167" s="948" t="str">
        <f>IFERROR(IF(OR('別紙様式3-2（４・５月）'!R1169="",'別紙様式3-2（４・５月）'!Z1169="ベア加算"),"",P1167*VLOOKUP(N1167,'【参考】数式用'!$AD$2:$AH$27,MATCH(O1167,'【参考】数式用'!$K$4:$N$4,0)+1,0)),"")</f>
        <v/>
      </c>
      <c r="S1167" s="951"/>
      <c r="T1167" s="955"/>
      <c r="U1167" s="960"/>
      <c r="V1167" s="965" t="str">
        <f>IFERROR(IF(AND('別紙様式3-2（４・５月）'!O1169="",O1167&lt;&gt;""),P1167,P1167*VLOOKUP(AF1167,'【参考】数式用4'!$DC$3:$DZ$106,MATCH(N1167,'【参考】数式用4'!$DC$2:$DZ$2,0))),"")</f>
        <v/>
      </c>
      <c r="W1167" s="972"/>
      <c r="X1167" s="937"/>
      <c r="Y1167" s="948" t="str">
        <f>IFERROR(IF(OR('別紙様式3-2（４・５月）'!R1169="",'別紙様式3-2（４・５月）'!Z1169="ベア加算"),"",X1167*VLOOKUP(N1167,'【参考】数式用'!$AD$2:$AH$27,MATCH(W1167,'【参考】数式用'!$K$4:$N$4,0)+1,0)),"")</f>
        <v/>
      </c>
      <c r="Z1167" s="948"/>
      <c r="AA1167" s="951"/>
      <c r="AB1167" s="955"/>
      <c r="AC1167" s="996" t="str">
        <f>IFERROR(IF(AND('別紙様式3-2（４・５月）'!O1169="",W1167&lt;&gt;"",W1167&lt;&gt;"―"),X1167,X1167*VLOOKUP(AG1167,'【参考】数式用4'!$DC$3:$DZ$106,MATCH(N1167,'【参考】数式用4'!$DC$2:$DZ$2,0))),"")</f>
        <v/>
      </c>
      <c r="AD1167" s="998" t="str">
        <f t="shared" si="36"/>
        <v/>
      </c>
      <c r="AE1167" s="884" t="str">
        <f t="shared" si="37"/>
        <v/>
      </c>
      <c r="AF1167" s="999" t="str">
        <f>IF(O1167="","",'別紙様式3-2（４・５月）'!O1169&amp;'別紙様式3-2（４・５月）'!P1169&amp;'別紙様式3-2（４・５月）'!Q1169&amp;"から"&amp;O1167)</f>
        <v/>
      </c>
      <c r="AG1167" s="999" t="str">
        <f>IF(OR(W1167="",W1167="―"),"",'別紙様式3-2（４・５月）'!O1169&amp;'別紙様式3-2（４・５月）'!P1169&amp;'別紙様式3-2（４・５月）'!Q1169&amp;"から"&amp;W1167)</f>
        <v/>
      </c>
    </row>
    <row r="1168" spans="1:33" ht="24.9" customHeight="1">
      <c r="A1168" s="894">
        <v>1155</v>
      </c>
      <c r="B1168" s="742" t="str">
        <f>IF(基本情報入力シート!C1207="","",基本情報入力シート!C1207)</f>
        <v/>
      </c>
      <c r="C1168" s="750"/>
      <c r="D1168" s="750"/>
      <c r="E1168" s="750"/>
      <c r="F1168" s="750"/>
      <c r="G1168" s="750"/>
      <c r="H1168" s="750"/>
      <c r="I1168" s="761"/>
      <c r="J1168" s="768" t="str">
        <f>IF(基本情報入力シート!M1207="","",基本情報入力シート!M1207)</f>
        <v/>
      </c>
      <c r="K1168" s="768" t="str">
        <f>IF(基本情報入力シート!R1207="","",基本情報入力シート!R1207)</f>
        <v/>
      </c>
      <c r="L1168" s="768" t="str">
        <f>IF(基本情報入力シート!W1207="","",基本情報入力シート!W1207)</f>
        <v/>
      </c>
      <c r="M1168" s="785" t="str">
        <f>IF(基本情報入力シート!X1207="","",基本情報入力シート!X1207)</f>
        <v/>
      </c>
      <c r="N1168" s="797" t="str">
        <f>IF(基本情報入力シート!Y1207="","",基本情報入力シート!Y1207)</f>
        <v/>
      </c>
      <c r="O1168" s="931"/>
      <c r="P1168" s="937"/>
      <c r="Q1168" s="941"/>
      <c r="R1168" s="948" t="str">
        <f>IFERROR(IF(OR('別紙様式3-2（４・５月）'!R1170="",'別紙様式3-2（４・５月）'!Z1170="ベア加算"),"",P1168*VLOOKUP(N1168,'【参考】数式用'!$AD$2:$AH$27,MATCH(O1168,'【参考】数式用'!$K$4:$N$4,0)+1,0)),"")</f>
        <v/>
      </c>
      <c r="S1168" s="951"/>
      <c r="T1168" s="955"/>
      <c r="U1168" s="960"/>
      <c r="V1168" s="965" t="str">
        <f>IFERROR(IF(AND('別紙様式3-2（４・５月）'!O1170="",O1168&lt;&gt;""),P1168,P1168*VLOOKUP(AF1168,'【参考】数式用4'!$DC$3:$DZ$106,MATCH(N1168,'【参考】数式用4'!$DC$2:$DZ$2,0))),"")</f>
        <v/>
      </c>
      <c r="W1168" s="972"/>
      <c r="X1168" s="937"/>
      <c r="Y1168" s="948" t="str">
        <f>IFERROR(IF(OR('別紙様式3-2（４・５月）'!R1170="",'別紙様式3-2（４・５月）'!Z1170="ベア加算"),"",X1168*VLOOKUP(N1168,'【参考】数式用'!$AD$2:$AH$27,MATCH(W1168,'【参考】数式用'!$K$4:$N$4,0)+1,0)),"")</f>
        <v/>
      </c>
      <c r="Z1168" s="948"/>
      <c r="AA1168" s="951"/>
      <c r="AB1168" s="955"/>
      <c r="AC1168" s="996" t="str">
        <f>IFERROR(IF(AND('別紙様式3-2（４・５月）'!O1170="",W1168&lt;&gt;"",W1168&lt;&gt;"―"),X1168,X1168*VLOOKUP(AG1168,'【参考】数式用4'!$DC$3:$DZ$106,MATCH(N1168,'【参考】数式用4'!$DC$2:$DZ$2,0))),"")</f>
        <v/>
      </c>
      <c r="AD1168" s="998" t="str">
        <f t="shared" si="36"/>
        <v/>
      </c>
      <c r="AE1168" s="884" t="str">
        <f t="shared" si="37"/>
        <v/>
      </c>
      <c r="AF1168" s="999" t="str">
        <f>IF(O1168="","",'別紙様式3-2（４・５月）'!O1170&amp;'別紙様式3-2（４・５月）'!P1170&amp;'別紙様式3-2（４・５月）'!Q1170&amp;"から"&amp;O1168)</f>
        <v/>
      </c>
      <c r="AG1168" s="999" t="str">
        <f>IF(OR(W1168="",W1168="―"),"",'別紙様式3-2（４・５月）'!O1170&amp;'別紙様式3-2（４・５月）'!P1170&amp;'別紙様式3-2（４・５月）'!Q1170&amp;"から"&amp;W1168)</f>
        <v/>
      </c>
    </row>
    <row r="1169" spans="1:33" ht="24.9" customHeight="1">
      <c r="A1169" s="894">
        <v>1156</v>
      </c>
      <c r="B1169" s="742" t="str">
        <f>IF(基本情報入力シート!C1208="","",基本情報入力シート!C1208)</f>
        <v/>
      </c>
      <c r="C1169" s="750"/>
      <c r="D1169" s="750"/>
      <c r="E1169" s="750"/>
      <c r="F1169" s="750"/>
      <c r="G1169" s="750"/>
      <c r="H1169" s="750"/>
      <c r="I1169" s="761"/>
      <c r="J1169" s="768" t="str">
        <f>IF(基本情報入力シート!M1208="","",基本情報入力シート!M1208)</f>
        <v/>
      </c>
      <c r="K1169" s="768" t="str">
        <f>IF(基本情報入力シート!R1208="","",基本情報入力シート!R1208)</f>
        <v/>
      </c>
      <c r="L1169" s="768" t="str">
        <f>IF(基本情報入力シート!W1208="","",基本情報入力シート!W1208)</f>
        <v/>
      </c>
      <c r="M1169" s="785" t="str">
        <f>IF(基本情報入力シート!X1208="","",基本情報入力シート!X1208)</f>
        <v/>
      </c>
      <c r="N1169" s="797" t="str">
        <f>IF(基本情報入力シート!Y1208="","",基本情報入力シート!Y1208)</f>
        <v/>
      </c>
      <c r="O1169" s="931"/>
      <c r="P1169" s="937"/>
      <c r="Q1169" s="941"/>
      <c r="R1169" s="948" t="str">
        <f>IFERROR(IF(OR('別紙様式3-2（４・５月）'!R1171="",'別紙様式3-2（４・５月）'!Z1171="ベア加算"),"",P1169*VLOOKUP(N1169,'【参考】数式用'!$AD$2:$AH$27,MATCH(O1169,'【参考】数式用'!$K$4:$N$4,0)+1,0)),"")</f>
        <v/>
      </c>
      <c r="S1169" s="951"/>
      <c r="T1169" s="955"/>
      <c r="U1169" s="960"/>
      <c r="V1169" s="965" t="str">
        <f>IFERROR(IF(AND('別紙様式3-2（４・５月）'!O1171="",O1169&lt;&gt;""),P1169,P1169*VLOOKUP(AF1169,'【参考】数式用4'!$DC$3:$DZ$106,MATCH(N1169,'【参考】数式用4'!$DC$2:$DZ$2,0))),"")</f>
        <v/>
      </c>
      <c r="W1169" s="972"/>
      <c r="X1169" s="937"/>
      <c r="Y1169" s="948" t="str">
        <f>IFERROR(IF(OR('別紙様式3-2（４・５月）'!R1171="",'別紙様式3-2（４・５月）'!Z1171="ベア加算"),"",X1169*VLOOKUP(N1169,'【参考】数式用'!$AD$2:$AH$27,MATCH(W1169,'【参考】数式用'!$K$4:$N$4,0)+1,0)),"")</f>
        <v/>
      </c>
      <c r="Z1169" s="948"/>
      <c r="AA1169" s="951"/>
      <c r="AB1169" s="955"/>
      <c r="AC1169" s="996" t="str">
        <f>IFERROR(IF(AND('別紙様式3-2（４・５月）'!O1171="",W1169&lt;&gt;"",W1169&lt;&gt;"―"),X1169,X1169*VLOOKUP(AG1169,'【参考】数式用4'!$DC$3:$DZ$106,MATCH(N1169,'【参考】数式用4'!$DC$2:$DZ$2,0))),"")</f>
        <v/>
      </c>
      <c r="AD1169" s="998" t="str">
        <f t="shared" si="36"/>
        <v/>
      </c>
      <c r="AE1169" s="884" t="str">
        <f t="shared" si="37"/>
        <v/>
      </c>
      <c r="AF1169" s="999" t="str">
        <f>IF(O1169="","",'別紙様式3-2（４・５月）'!O1171&amp;'別紙様式3-2（４・５月）'!P1171&amp;'別紙様式3-2（４・５月）'!Q1171&amp;"から"&amp;O1169)</f>
        <v/>
      </c>
      <c r="AG1169" s="999" t="str">
        <f>IF(OR(W1169="",W1169="―"),"",'別紙様式3-2（４・５月）'!O1171&amp;'別紙様式3-2（４・５月）'!P1171&amp;'別紙様式3-2（４・５月）'!Q1171&amp;"から"&amp;W1169)</f>
        <v/>
      </c>
    </row>
    <row r="1170" spans="1:33" ht="24.9" customHeight="1">
      <c r="A1170" s="894">
        <v>1157</v>
      </c>
      <c r="B1170" s="742" t="str">
        <f>IF(基本情報入力シート!C1209="","",基本情報入力シート!C1209)</f>
        <v/>
      </c>
      <c r="C1170" s="750"/>
      <c r="D1170" s="750"/>
      <c r="E1170" s="750"/>
      <c r="F1170" s="750"/>
      <c r="G1170" s="750"/>
      <c r="H1170" s="750"/>
      <c r="I1170" s="761"/>
      <c r="J1170" s="768" t="str">
        <f>IF(基本情報入力シート!M1209="","",基本情報入力シート!M1209)</f>
        <v/>
      </c>
      <c r="K1170" s="768" t="str">
        <f>IF(基本情報入力シート!R1209="","",基本情報入力シート!R1209)</f>
        <v/>
      </c>
      <c r="L1170" s="768" t="str">
        <f>IF(基本情報入力シート!W1209="","",基本情報入力シート!W1209)</f>
        <v/>
      </c>
      <c r="M1170" s="785" t="str">
        <f>IF(基本情報入力シート!X1209="","",基本情報入力シート!X1209)</f>
        <v/>
      </c>
      <c r="N1170" s="797" t="str">
        <f>IF(基本情報入力シート!Y1209="","",基本情報入力シート!Y1209)</f>
        <v/>
      </c>
      <c r="O1170" s="931"/>
      <c r="P1170" s="937"/>
      <c r="Q1170" s="941"/>
      <c r="R1170" s="948" t="str">
        <f>IFERROR(IF(OR('別紙様式3-2（４・５月）'!R1172="",'別紙様式3-2（４・５月）'!Z1172="ベア加算"),"",P1170*VLOOKUP(N1170,'【参考】数式用'!$AD$2:$AH$27,MATCH(O1170,'【参考】数式用'!$K$4:$N$4,0)+1,0)),"")</f>
        <v/>
      </c>
      <c r="S1170" s="951"/>
      <c r="T1170" s="955"/>
      <c r="U1170" s="960"/>
      <c r="V1170" s="965" t="str">
        <f>IFERROR(IF(AND('別紙様式3-2（４・５月）'!O1172="",O1170&lt;&gt;""),P1170,P1170*VLOOKUP(AF1170,'【参考】数式用4'!$DC$3:$DZ$106,MATCH(N1170,'【参考】数式用4'!$DC$2:$DZ$2,0))),"")</f>
        <v/>
      </c>
      <c r="W1170" s="972"/>
      <c r="X1170" s="937"/>
      <c r="Y1170" s="948" t="str">
        <f>IFERROR(IF(OR('別紙様式3-2（４・５月）'!R1172="",'別紙様式3-2（４・５月）'!Z1172="ベア加算"),"",X1170*VLOOKUP(N1170,'【参考】数式用'!$AD$2:$AH$27,MATCH(W1170,'【参考】数式用'!$K$4:$N$4,0)+1,0)),"")</f>
        <v/>
      </c>
      <c r="Z1170" s="948"/>
      <c r="AA1170" s="951"/>
      <c r="AB1170" s="955"/>
      <c r="AC1170" s="996" t="str">
        <f>IFERROR(IF(AND('別紙様式3-2（４・５月）'!O1172="",W1170&lt;&gt;"",W1170&lt;&gt;"―"),X1170,X1170*VLOOKUP(AG1170,'【参考】数式用4'!$DC$3:$DZ$106,MATCH(N1170,'【参考】数式用4'!$DC$2:$DZ$2,0))),"")</f>
        <v/>
      </c>
      <c r="AD1170" s="998" t="str">
        <f t="shared" si="36"/>
        <v/>
      </c>
      <c r="AE1170" s="884" t="str">
        <f t="shared" si="37"/>
        <v/>
      </c>
      <c r="AF1170" s="999" t="str">
        <f>IF(O1170="","",'別紙様式3-2（４・５月）'!O1172&amp;'別紙様式3-2（４・５月）'!P1172&amp;'別紙様式3-2（４・５月）'!Q1172&amp;"から"&amp;O1170)</f>
        <v/>
      </c>
      <c r="AG1170" s="999" t="str">
        <f>IF(OR(W1170="",W1170="―"),"",'別紙様式3-2（４・５月）'!O1172&amp;'別紙様式3-2（４・５月）'!P1172&amp;'別紙様式3-2（４・５月）'!Q1172&amp;"から"&amp;W1170)</f>
        <v/>
      </c>
    </row>
    <row r="1171" spans="1:33" ht="24.9" customHeight="1">
      <c r="A1171" s="894">
        <v>1158</v>
      </c>
      <c r="B1171" s="742" t="str">
        <f>IF(基本情報入力シート!C1210="","",基本情報入力シート!C1210)</f>
        <v/>
      </c>
      <c r="C1171" s="750"/>
      <c r="D1171" s="750"/>
      <c r="E1171" s="750"/>
      <c r="F1171" s="750"/>
      <c r="G1171" s="750"/>
      <c r="H1171" s="750"/>
      <c r="I1171" s="761"/>
      <c r="J1171" s="768" t="str">
        <f>IF(基本情報入力シート!M1210="","",基本情報入力シート!M1210)</f>
        <v/>
      </c>
      <c r="K1171" s="768" t="str">
        <f>IF(基本情報入力シート!R1210="","",基本情報入力シート!R1210)</f>
        <v/>
      </c>
      <c r="L1171" s="768" t="str">
        <f>IF(基本情報入力シート!W1210="","",基本情報入力シート!W1210)</f>
        <v/>
      </c>
      <c r="M1171" s="785" t="str">
        <f>IF(基本情報入力シート!X1210="","",基本情報入力シート!X1210)</f>
        <v/>
      </c>
      <c r="N1171" s="797" t="str">
        <f>IF(基本情報入力シート!Y1210="","",基本情報入力シート!Y1210)</f>
        <v/>
      </c>
      <c r="O1171" s="931"/>
      <c r="P1171" s="937"/>
      <c r="Q1171" s="941"/>
      <c r="R1171" s="948" t="str">
        <f>IFERROR(IF(OR('別紙様式3-2（４・５月）'!R1173="",'別紙様式3-2（４・５月）'!Z1173="ベア加算"),"",P1171*VLOOKUP(N1171,'【参考】数式用'!$AD$2:$AH$27,MATCH(O1171,'【参考】数式用'!$K$4:$N$4,0)+1,0)),"")</f>
        <v/>
      </c>
      <c r="S1171" s="951"/>
      <c r="T1171" s="955"/>
      <c r="U1171" s="960"/>
      <c r="V1171" s="965" t="str">
        <f>IFERROR(IF(AND('別紙様式3-2（４・５月）'!O1173="",O1171&lt;&gt;""),P1171,P1171*VLOOKUP(AF1171,'【参考】数式用4'!$DC$3:$DZ$106,MATCH(N1171,'【参考】数式用4'!$DC$2:$DZ$2,0))),"")</f>
        <v/>
      </c>
      <c r="W1171" s="972"/>
      <c r="X1171" s="937"/>
      <c r="Y1171" s="948" t="str">
        <f>IFERROR(IF(OR('別紙様式3-2（４・５月）'!R1173="",'別紙様式3-2（４・５月）'!Z1173="ベア加算"),"",X1171*VLOOKUP(N1171,'【参考】数式用'!$AD$2:$AH$27,MATCH(W1171,'【参考】数式用'!$K$4:$N$4,0)+1,0)),"")</f>
        <v/>
      </c>
      <c r="Z1171" s="948"/>
      <c r="AA1171" s="951"/>
      <c r="AB1171" s="955"/>
      <c r="AC1171" s="996" t="str">
        <f>IFERROR(IF(AND('別紙様式3-2（４・５月）'!O1173="",W1171&lt;&gt;"",W1171&lt;&gt;"―"),X1171,X1171*VLOOKUP(AG1171,'【参考】数式用4'!$DC$3:$DZ$106,MATCH(N1171,'【参考】数式用4'!$DC$2:$DZ$2,0))),"")</f>
        <v/>
      </c>
      <c r="AD1171" s="998" t="str">
        <f t="shared" si="36"/>
        <v/>
      </c>
      <c r="AE1171" s="884" t="str">
        <f t="shared" si="37"/>
        <v/>
      </c>
      <c r="AF1171" s="999" t="str">
        <f>IF(O1171="","",'別紙様式3-2（４・５月）'!O1173&amp;'別紙様式3-2（４・５月）'!P1173&amp;'別紙様式3-2（４・５月）'!Q1173&amp;"から"&amp;O1171)</f>
        <v/>
      </c>
      <c r="AG1171" s="999" t="str">
        <f>IF(OR(W1171="",W1171="―"),"",'別紙様式3-2（４・５月）'!O1173&amp;'別紙様式3-2（４・５月）'!P1173&amp;'別紙様式3-2（４・５月）'!Q1173&amp;"から"&amp;W1171)</f>
        <v/>
      </c>
    </row>
    <row r="1172" spans="1:33" ht="24.9" customHeight="1">
      <c r="A1172" s="894">
        <v>1159</v>
      </c>
      <c r="B1172" s="742" t="str">
        <f>IF(基本情報入力シート!C1211="","",基本情報入力シート!C1211)</f>
        <v/>
      </c>
      <c r="C1172" s="750"/>
      <c r="D1172" s="750"/>
      <c r="E1172" s="750"/>
      <c r="F1172" s="750"/>
      <c r="G1172" s="750"/>
      <c r="H1172" s="750"/>
      <c r="I1172" s="761"/>
      <c r="J1172" s="768" t="str">
        <f>IF(基本情報入力シート!M1211="","",基本情報入力シート!M1211)</f>
        <v/>
      </c>
      <c r="K1172" s="768" t="str">
        <f>IF(基本情報入力シート!R1211="","",基本情報入力シート!R1211)</f>
        <v/>
      </c>
      <c r="L1172" s="768" t="str">
        <f>IF(基本情報入力シート!W1211="","",基本情報入力シート!W1211)</f>
        <v/>
      </c>
      <c r="M1172" s="785" t="str">
        <f>IF(基本情報入力シート!X1211="","",基本情報入力シート!X1211)</f>
        <v/>
      </c>
      <c r="N1172" s="797" t="str">
        <f>IF(基本情報入力シート!Y1211="","",基本情報入力シート!Y1211)</f>
        <v/>
      </c>
      <c r="O1172" s="931"/>
      <c r="P1172" s="937"/>
      <c r="Q1172" s="941"/>
      <c r="R1172" s="948" t="str">
        <f>IFERROR(IF(OR('別紙様式3-2（４・５月）'!R1174="",'別紙様式3-2（４・５月）'!Z1174="ベア加算"),"",P1172*VLOOKUP(N1172,'【参考】数式用'!$AD$2:$AH$27,MATCH(O1172,'【参考】数式用'!$K$4:$N$4,0)+1,0)),"")</f>
        <v/>
      </c>
      <c r="S1172" s="951"/>
      <c r="T1172" s="955"/>
      <c r="U1172" s="960"/>
      <c r="V1172" s="965" t="str">
        <f>IFERROR(IF(AND('別紙様式3-2（４・５月）'!O1174="",O1172&lt;&gt;""),P1172,P1172*VLOOKUP(AF1172,'【参考】数式用4'!$DC$3:$DZ$106,MATCH(N1172,'【参考】数式用4'!$DC$2:$DZ$2,0))),"")</f>
        <v/>
      </c>
      <c r="W1172" s="972"/>
      <c r="X1172" s="937"/>
      <c r="Y1172" s="948" t="str">
        <f>IFERROR(IF(OR('別紙様式3-2（４・５月）'!R1174="",'別紙様式3-2（４・５月）'!Z1174="ベア加算"),"",X1172*VLOOKUP(N1172,'【参考】数式用'!$AD$2:$AH$27,MATCH(W1172,'【参考】数式用'!$K$4:$N$4,0)+1,0)),"")</f>
        <v/>
      </c>
      <c r="Z1172" s="948"/>
      <c r="AA1172" s="951"/>
      <c r="AB1172" s="955"/>
      <c r="AC1172" s="996" t="str">
        <f>IFERROR(IF(AND('別紙様式3-2（４・５月）'!O1174="",W1172&lt;&gt;"",W1172&lt;&gt;"―"),X1172,X1172*VLOOKUP(AG1172,'【参考】数式用4'!$DC$3:$DZ$106,MATCH(N1172,'【参考】数式用4'!$DC$2:$DZ$2,0))),"")</f>
        <v/>
      </c>
      <c r="AD1172" s="998" t="str">
        <f t="shared" si="36"/>
        <v/>
      </c>
      <c r="AE1172" s="884" t="str">
        <f t="shared" si="37"/>
        <v/>
      </c>
      <c r="AF1172" s="999" t="str">
        <f>IF(O1172="","",'別紙様式3-2（４・５月）'!O1174&amp;'別紙様式3-2（４・５月）'!P1174&amp;'別紙様式3-2（４・５月）'!Q1174&amp;"から"&amp;O1172)</f>
        <v/>
      </c>
      <c r="AG1172" s="999" t="str">
        <f>IF(OR(W1172="",W1172="―"),"",'別紙様式3-2（４・５月）'!O1174&amp;'別紙様式3-2（４・５月）'!P1174&amp;'別紙様式3-2（４・５月）'!Q1174&amp;"から"&amp;W1172)</f>
        <v/>
      </c>
    </row>
    <row r="1173" spans="1:33" ht="24.9" customHeight="1">
      <c r="A1173" s="894">
        <v>1160</v>
      </c>
      <c r="B1173" s="742" t="str">
        <f>IF(基本情報入力シート!C1212="","",基本情報入力シート!C1212)</f>
        <v/>
      </c>
      <c r="C1173" s="750"/>
      <c r="D1173" s="750"/>
      <c r="E1173" s="750"/>
      <c r="F1173" s="750"/>
      <c r="G1173" s="750"/>
      <c r="H1173" s="750"/>
      <c r="I1173" s="761"/>
      <c r="J1173" s="768" t="str">
        <f>IF(基本情報入力シート!M1212="","",基本情報入力シート!M1212)</f>
        <v/>
      </c>
      <c r="K1173" s="768" t="str">
        <f>IF(基本情報入力シート!R1212="","",基本情報入力シート!R1212)</f>
        <v/>
      </c>
      <c r="L1173" s="768" t="str">
        <f>IF(基本情報入力シート!W1212="","",基本情報入力シート!W1212)</f>
        <v/>
      </c>
      <c r="M1173" s="785" t="str">
        <f>IF(基本情報入力シート!X1212="","",基本情報入力シート!X1212)</f>
        <v/>
      </c>
      <c r="N1173" s="797" t="str">
        <f>IF(基本情報入力シート!Y1212="","",基本情報入力シート!Y1212)</f>
        <v/>
      </c>
      <c r="O1173" s="931"/>
      <c r="P1173" s="937"/>
      <c r="Q1173" s="941"/>
      <c r="R1173" s="948" t="str">
        <f>IFERROR(IF(OR('別紙様式3-2（４・５月）'!R1175="",'別紙様式3-2（４・５月）'!Z1175="ベア加算"),"",P1173*VLOOKUP(N1173,'【参考】数式用'!$AD$2:$AH$27,MATCH(O1173,'【参考】数式用'!$K$4:$N$4,0)+1,0)),"")</f>
        <v/>
      </c>
      <c r="S1173" s="951"/>
      <c r="T1173" s="955"/>
      <c r="U1173" s="960"/>
      <c r="V1173" s="965" t="str">
        <f>IFERROR(IF(AND('別紙様式3-2（４・５月）'!O1175="",O1173&lt;&gt;""),P1173,P1173*VLOOKUP(AF1173,'【参考】数式用4'!$DC$3:$DZ$106,MATCH(N1173,'【参考】数式用4'!$DC$2:$DZ$2,0))),"")</f>
        <v/>
      </c>
      <c r="W1173" s="972"/>
      <c r="X1173" s="937"/>
      <c r="Y1173" s="948" t="str">
        <f>IFERROR(IF(OR('別紙様式3-2（４・５月）'!R1175="",'別紙様式3-2（４・５月）'!Z1175="ベア加算"),"",X1173*VLOOKUP(N1173,'【参考】数式用'!$AD$2:$AH$27,MATCH(W1173,'【参考】数式用'!$K$4:$N$4,0)+1,0)),"")</f>
        <v/>
      </c>
      <c r="Z1173" s="948"/>
      <c r="AA1173" s="951"/>
      <c r="AB1173" s="955"/>
      <c r="AC1173" s="996" t="str">
        <f>IFERROR(IF(AND('別紙様式3-2（４・５月）'!O1175="",W1173&lt;&gt;"",W1173&lt;&gt;"―"),X1173,X1173*VLOOKUP(AG1173,'【参考】数式用4'!$DC$3:$DZ$106,MATCH(N1173,'【参考】数式用4'!$DC$2:$DZ$2,0))),"")</f>
        <v/>
      </c>
      <c r="AD1173" s="998" t="str">
        <f t="shared" si="36"/>
        <v/>
      </c>
      <c r="AE1173" s="884" t="str">
        <f t="shared" si="37"/>
        <v/>
      </c>
      <c r="AF1173" s="999" t="str">
        <f>IF(O1173="","",'別紙様式3-2（４・５月）'!O1175&amp;'別紙様式3-2（４・５月）'!P1175&amp;'別紙様式3-2（４・５月）'!Q1175&amp;"から"&amp;O1173)</f>
        <v/>
      </c>
      <c r="AG1173" s="999" t="str">
        <f>IF(OR(W1173="",W1173="―"),"",'別紙様式3-2（４・５月）'!O1175&amp;'別紙様式3-2（４・５月）'!P1175&amp;'別紙様式3-2（４・５月）'!Q1175&amp;"から"&amp;W1173)</f>
        <v/>
      </c>
    </row>
    <row r="1174" spans="1:33" ht="24.9" customHeight="1">
      <c r="A1174" s="894">
        <v>1161</v>
      </c>
      <c r="B1174" s="742" t="str">
        <f>IF(基本情報入力シート!C1213="","",基本情報入力シート!C1213)</f>
        <v/>
      </c>
      <c r="C1174" s="750"/>
      <c r="D1174" s="750"/>
      <c r="E1174" s="750"/>
      <c r="F1174" s="750"/>
      <c r="G1174" s="750"/>
      <c r="H1174" s="750"/>
      <c r="I1174" s="761"/>
      <c r="J1174" s="768" t="str">
        <f>IF(基本情報入力シート!M1213="","",基本情報入力シート!M1213)</f>
        <v/>
      </c>
      <c r="K1174" s="768" t="str">
        <f>IF(基本情報入力シート!R1213="","",基本情報入力シート!R1213)</f>
        <v/>
      </c>
      <c r="L1174" s="768" t="str">
        <f>IF(基本情報入力シート!W1213="","",基本情報入力シート!W1213)</f>
        <v/>
      </c>
      <c r="M1174" s="785" t="str">
        <f>IF(基本情報入力シート!X1213="","",基本情報入力シート!X1213)</f>
        <v/>
      </c>
      <c r="N1174" s="797" t="str">
        <f>IF(基本情報入力シート!Y1213="","",基本情報入力シート!Y1213)</f>
        <v/>
      </c>
      <c r="O1174" s="931"/>
      <c r="P1174" s="937"/>
      <c r="Q1174" s="941"/>
      <c r="R1174" s="948" t="str">
        <f>IFERROR(IF(OR('別紙様式3-2（４・５月）'!R1176="",'別紙様式3-2（４・５月）'!Z1176="ベア加算"),"",P1174*VLOOKUP(N1174,'【参考】数式用'!$AD$2:$AH$27,MATCH(O1174,'【参考】数式用'!$K$4:$N$4,0)+1,0)),"")</f>
        <v/>
      </c>
      <c r="S1174" s="951"/>
      <c r="T1174" s="955"/>
      <c r="U1174" s="960"/>
      <c r="V1174" s="965" t="str">
        <f>IFERROR(IF(AND('別紙様式3-2（４・５月）'!O1176="",O1174&lt;&gt;""),P1174,P1174*VLOOKUP(AF1174,'【参考】数式用4'!$DC$3:$DZ$106,MATCH(N1174,'【参考】数式用4'!$DC$2:$DZ$2,0))),"")</f>
        <v/>
      </c>
      <c r="W1174" s="972"/>
      <c r="X1174" s="937"/>
      <c r="Y1174" s="948" t="str">
        <f>IFERROR(IF(OR('別紙様式3-2（４・５月）'!R1176="",'別紙様式3-2（４・５月）'!Z1176="ベア加算"),"",X1174*VLOOKUP(N1174,'【参考】数式用'!$AD$2:$AH$27,MATCH(W1174,'【参考】数式用'!$K$4:$N$4,0)+1,0)),"")</f>
        <v/>
      </c>
      <c r="Z1174" s="948"/>
      <c r="AA1174" s="951"/>
      <c r="AB1174" s="955"/>
      <c r="AC1174" s="996" t="str">
        <f>IFERROR(IF(AND('別紙様式3-2（４・５月）'!O1176="",W1174&lt;&gt;"",W1174&lt;&gt;"―"),X1174,X1174*VLOOKUP(AG1174,'【参考】数式用4'!$DC$3:$DZ$106,MATCH(N1174,'【参考】数式用4'!$DC$2:$DZ$2,0))),"")</f>
        <v/>
      </c>
      <c r="AD1174" s="998" t="str">
        <f t="shared" si="36"/>
        <v/>
      </c>
      <c r="AE1174" s="884" t="str">
        <f t="shared" si="37"/>
        <v/>
      </c>
      <c r="AF1174" s="999" t="str">
        <f>IF(O1174="","",'別紙様式3-2（４・５月）'!O1176&amp;'別紙様式3-2（４・５月）'!P1176&amp;'別紙様式3-2（４・５月）'!Q1176&amp;"から"&amp;O1174)</f>
        <v/>
      </c>
      <c r="AG1174" s="999" t="str">
        <f>IF(OR(W1174="",W1174="―"),"",'別紙様式3-2（４・５月）'!O1176&amp;'別紙様式3-2（４・５月）'!P1176&amp;'別紙様式3-2（４・５月）'!Q1176&amp;"から"&amp;W1174)</f>
        <v/>
      </c>
    </row>
    <row r="1175" spans="1:33" ht="24.9" customHeight="1">
      <c r="A1175" s="894">
        <v>1162</v>
      </c>
      <c r="B1175" s="742" t="str">
        <f>IF(基本情報入力シート!C1214="","",基本情報入力シート!C1214)</f>
        <v/>
      </c>
      <c r="C1175" s="750"/>
      <c r="D1175" s="750"/>
      <c r="E1175" s="750"/>
      <c r="F1175" s="750"/>
      <c r="G1175" s="750"/>
      <c r="H1175" s="750"/>
      <c r="I1175" s="761"/>
      <c r="J1175" s="768" t="str">
        <f>IF(基本情報入力シート!M1214="","",基本情報入力シート!M1214)</f>
        <v/>
      </c>
      <c r="K1175" s="768" t="str">
        <f>IF(基本情報入力シート!R1214="","",基本情報入力シート!R1214)</f>
        <v/>
      </c>
      <c r="L1175" s="768" t="str">
        <f>IF(基本情報入力シート!W1214="","",基本情報入力シート!W1214)</f>
        <v/>
      </c>
      <c r="M1175" s="785" t="str">
        <f>IF(基本情報入力シート!X1214="","",基本情報入力シート!X1214)</f>
        <v/>
      </c>
      <c r="N1175" s="797" t="str">
        <f>IF(基本情報入力シート!Y1214="","",基本情報入力シート!Y1214)</f>
        <v/>
      </c>
      <c r="O1175" s="931"/>
      <c r="P1175" s="937"/>
      <c r="Q1175" s="941"/>
      <c r="R1175" s="948" t="str">
        <f>IFERROR(IF(OR('別紙様式3-2（４・５月）'!R1177="",'別紙様式3-2（４・５月）'!Z1177="ベア加算"),"",P1175*VLOOKUP(N1175,'【参考】数式用'!$AD$2:$AH$27,MATCH(O1175,'【参考】数式用'!$K$4:$N$4,0)+1,0)),"")</f>
        <v/>
      </c>
      <c r="S1175" s="951"/>
      <c r="T1175" s="955"/>
      <c r="U1175" s="960"/>
      <c r="V1175" s="965" t="str">
        <f>IFERROR(IF(AND('別紙様式3-2（４・５月）'!O1177="",O1175&lt;&gt;""),P1175,P1175*VLOOKUP(AF1175,'【参考】数式用4'!$DC$3:$DZ$106,MATCH(N1175,'【参考】数式用4'!$DC$2:$DZ$2,0))),"")</f>
        <v/>
      </c>
      <c r="W1175" s="972"/>
      <c r="X1175" s="937"/>
      <c r="Y1175" s="948" t="str">
        <f>IFERROR(IF(OR('別紙様式3-2（４・５月）'!R1177="",'別紙様式3-2（４・５月）'!Z1177="ベア加算"),"",X1175*VLOOKUP(N1175,'【参考】数式用'!$AD$2:$AH$27,MATCH(W1175,'【参考】数式用'!$K$4:$N$4,0)+1,0)),"")</f>
        <v/>
      </c>
      <c r="Z1175" s="948"/>
      <c r="AA1175" s="951"/>
      <c r="AB1175" s="955"/>
      <c r="AC1175" s="996" t="str">
        <f>IFERROR(IF(AND('別紙様式3-2（４・５月）'!O1177="",W1175&lt;&gt;"",W1175&lt;&gt;"―"),X1175,X1175*VLOOKUP(AG1175,'【参考】数式用4'!$DC$3:$DZ$106,MATCH(N1175,'【参考】数式用4'!$DC$2:$DZ$2,0))),"")</f>
        <v/>
      </c>
      <c r="AD1175" s="998" t="str">
        <f t="shared" si="36"/>
        <v/>
      </c>
      <c r="AE1175" s="884" t="str">
        <f t="shared" si="37"/>
        <v/>
      </c>
      <c r="AF1175" s="999" t="str">
        <f>IF(O1175="","",'別紙様式3-2（４・５月）'!O1177&amp;'別紙様式3-2（４・５月）'!P1177&amp;'別紙様式3-2（４・５月）'!Q1177&amp;"から"&amp;O1175)</f>
        <v/>
      </c>
      <c r="AG1175" s="999" t="str">
        <f>IF(OR(W1175="",W1175="―"),"",'別紙様式3-2（４・５月）'!O1177&amp;'別紙様式3-2（４・５月）'!P1177&amp;'別紙様式3-2（４・５月）'!Q1177&amp;"から"&amp;W1175)</f>
        <v/>
      </c>
    </row>
    <row r="1176" spans="1:33" ht="24.9" customHeight="1">
      <c r="A1176" s="894">
        <v>1163</v>
      </c>
      <c r="B1176" s="742" t="str">
        <f>IF(基本情報入力シート!C1215="","",基本情報入力シート!C1215)</f>
        <v/>
      </c>
      <c r="C1176" s="750"/>
      <c r="D1176" s="750"/>
      <c r="E1176" s="750"/>
      <c r="F1176" s="750"/>
      <c r="G1176" s="750"/>
      <c r="H1176" s="750"/>
      <c r="I1176" s="761"/>
      <c r="J1176" s="768" t="str">
        <f>IF(基本情報入力シート!M1215="","",基本情報入力シート!M1215)</f>
        <v/>
      </c>
      <c r="K1176" s="768" t="str">
        <f>IF(基本情報入力シート!R1215="","",基本情報入力シート!R1215)</f>
        <v/>
      </c>
      <c r="L1176" s="768" t="str">
        <f>IF(基本情報入力シート!W1215="","",基本情報入力シート!W1215)</f>
        <v/>
      </c>
      <c r="M1176" s="785" t="str">
        <f>IF(基本情報入力シート!X1215="","",基本情報入力シート!X1215)</f>
        <v/>
      </c>
      <c r="N1176" s="797" t="str">
        <f>IF(基本情報入力シート!Y1215="","",基本情報入力シート!Y1215)</f>
        <v/>
      </c>
      <c r="O1176" s="931"/>
      <c r="P1176" s="937"/>
      <c r="Q1176" s="941"/>
      <c r="R1176" s="948" t="str">
        <f>IFERROR(IF(OR('別紙様式3-2（４・５月）'!R1178="",'別紙様式3-2（４・５月）'!Z1178="ベア加算"),"",P1176*VLOOKUP(N1176,'【参考】数式用'!$AD$2:$AH$27,MATCH(O1176,'【参考】数式用'!$K$4:$N$4,0)+1,0)),"")</f>
        <v/>
      </c>
      <c r="S1176" s="951"/>
      <c r="T1176" s="955"/>
      <c r="U1176" s="960"/>
      <c r="V1176" s="965" t="str">
        <f>IFERROR(IF(AND('別紙様式3-2（４・５月）'!O1178="",O1176&lt;&gt;""),P1176,P1176*VLOOKUP(AF1176,'【参考】数式用4'!$DC$3:$DZ$106,MATCH(N1176,'【参考】数式用4'!$DC$2:$DZ$2,0))),"")</f>
        <v/>
      </c>
      <c r="W1176" s="972"/>
      <c r="X1176" s="937"/>
      <c r="Y1176" s="948" t="str">
        <f>IFERROR(IF(OR('別紙様式3-2（４・５月）'!R1178="",'別紙様式3-2（４・５月）'!Z1178="ベア加算"),"",X1176*VLOOKUP(N1176,'【参考】数式用'!$AD$2:$AH$27,MATCH(W1176,'【参考】数式用'!$K$4:$N$4,0)+1,0)),"")</f>
        <v/>
      </c>
      <c r="Z1176" s="948"/>
      <c r="AA1176" s="951"/>
      <c r="AB1176" s="955"/>
      <c r="AC1176" s="996" t="str">
        <f>IFERROR(IF(AND('別紙様式3-2（４・５月）'!O1178="",W1176&lt;&gt;"",W1176&lt;&gt;"―"),X1176,X1176*VLOOKUP(AG1176,'【参考】数式用4'!$DC$3:$DZ$106,MATCH(N1176,'【参考】数式用4'!$DC$2:$DZ$2,0))),"")</f>
        <v/>
      </c>
      <c r="AD1176" s="998" t="str">
        <f t="shared" si="36"/>
        <v/>
      </c>
      <c r="AE1176" s="884" t="str">
        <f t="shared" si="37"/>
        <v/>
      </c>
      <c r="AF1176" s="999" t="str">
        <f>IF(O1176="","",'別紙様式3-2（４・５月）'!O1178&amp;'別紙様式3-2（４・５月）'!P1178&amp;'別紙様式3-2（４・５月）'!Q1178&amp;"から"&amp;O1176)</f>
        <v/>
      </c>
      <c r="AG1176" s="999" t="str">
        <f>IF(OR(W1176="",W1176="―"),"",'別紙様式3-2（４・５月）'!O1178&amp;'別紙様式3-2（４・５月）'!P1178&amp;'別紙様式3-2（４・５月）'!Q1178&amp;"から"&amp;W1176)</f>
        <v/>
      </c>
    </row>
    <row r="1177" spans="1:33" ht="24.9" customHeight="1">
      <c r="A1177" s="894">
        <v>1164</v>
      </c>
      <c r="B1177" s="742" t="str">
        <f>IF(基本情報入力シート!C1216="","",基本情報入力シート!C1216)</f>
        <v/>
      </c>
      <c r="C1177" s="750"/>
      <c r="D1177" s="750"/>
      <c r="E1177" s="750"/>
      <c r="F1177" s="750"/>
      <c r="G1177" s="750"/>
      <c r="H1177" s="750"/>
      <c r="I1177" s="761"/>
      <c r="J1177" s="768" t="str">
        <f>IF(基本情報入力シート!M1216="","",基本情報入力シート!M1216)</f>
        <v/>
      </c>
      <c r="K1177" s="768" t="str">
        <f>IF(基本情報入力シート!R1216="","",基本情報入力シート!R1216)</f>
        <v/>
      </c>
      <c r="L1177" s="768" t="str">
        <f>IF(基本情報入力シート!W1216="","",基本情報入力シート!W1216)</f>
        <v/>
      </c>
      <c r="M1177" s="785" t="str">
        <f>IF(基本情報入力シート!X1216="","",基本情報入力シート!X1216)</f>
        <v/>
      </c>
      <c r="N1177" s="797" t="str">
        <f>IF(基本情報入力シート!Y1216="","",基本情報入力シート!Y1216)</f>
        <v/>
      </c>
      <c r="O1177" s="931"/>
      <c r="P1177" s="937"/>
      <c r="Q1177" s="941"/>
      <c r="R1177" s="948" t="str">
        <f>IFERROR(IF(OR('別紙様式3-2（４・５月）'!R1179="",'別紙様式3-2（４・５月）'!Z1179="ベア加算"),"",P1177*VLOOKUP(N1177,'【参考】数式用'!$AD$2:$AH$27,MATCH(O1177,'【参考】数式用'!$K$4:$N$4,0)+1,0)),"")</f>
        <v/>
      </c>
      <c r="S1177" s="951"/>
      <c r="T1177" s="955"/>
      <c r="U1177" s="960"/>
      <c r="V1177" s="965" t="str">
        <f>IFERROR(IF(AND('別紙様式3-2（４・５月）'!O1179="",O1177&lt;&gt;""),P1177,P1177*VLOOKUP(AF1177,'【参考】数式用4'!$DC$3:$DZ$106,MATCH(N1177,'【参考】数式用4'!$DC$2:$DZ$2,0))),"")</f>
        <v/>
      </c>
      <c r="W1177" s="972"/>
      <c r="X1177" s="937"/>
      <c r="Y1177" s="948" t="str">
        <f>IFERROR(IF(OR('別紙様式3-2（４・５月）'!R1179="",'別紙様式3-2（４・５月）'!Z1179="ベア加算"),"",X1177*VLOOKUP(N1177,'【参考】数式用'!$AD$2:$AH$27,MATCH(W1177,'【参考】数式用'!$K$4:$N$4,0)+1,0)),"")</f>
        <v/>
      </c>
      <c r="Z1177" s="948"/>
      <c r="AA1177" s="951"/>
      <c r="AB1177" s="955"/>
      <c r="AC1177" s="996" t="str">
        <f>IFERROR(IF(AND('別紙様式3-2（４・５月）'!O1179="",W1177&lt;&gt;"",W1177&lt;&gt;"―"),X1177,X1177*VLOOKUP(AG1177,'【参考】数式用4'!$DC$3:$DZ$106,MATCH(N1177,'【参考】数式用4'!$DC$2:$DZ$2,0))),"")</f>
        <v/>
      </c>
      <c r="AD1177" s="998" t="str">
        <f t="shared" si="36"/>
        <v/>
      </c>
      <c r="AE1177" s="884" t="str">
        <f t="shared" si="37"/>
        <v/>
      </c>
      <c r="AF1177" s="999" t="str">
        <f>IF(O1177="","",'別紙様式3-2（４・５月）'!O1179&amp;'別紙様式3-2（４・５月）'!P1179&amp;'別紙様式3-2（４・５月）'!Q1179&amp;"から"&amp;O1177)</f>
        <v/>
      </c>
      <c r="AG1177" s="999" t="str">
        <f>IF(OR(W1177="",W1177="―"),"",'別紙様式3-2（４・５月）'!O1179&amp;'別紙様式3-2（４・５月）'!P1179&amp;'別紙様式3-2（４・５月）'!Q1179&amp;"から"&amp;W1177)</f>
        <v/>
      </c>
    </row>
    <row r="1178" spans="1:33" ht="24.9" customHeight="1">
      <c r="A1178" s="894">
        <v>1165</v>
      </c>
      <c r="B1178" s="742" t="str">
        <f>IF(基本情報入力シート!C1217="","",基本情報入力シート!C1217)</f>
        <v/>
      </c>
      <c r="C1178" s="750"/>
      <c r="D1178" s="750"/>
      <c r="E1178" s="750"/>
      <c r="F1178" s="750"/>
      <c r="G1178" s="750"/>
      <c r="H1178" s="750"/>
      <c r="I1178" s="761"/>
      <c r="J1178" s="768" t="str">
        <f>IF(基本情報入力シート!M1217="","",基本情報入力シート!M1217)</f>
        <v/>
      </c>
      <c r="K1178" s="768" t="str">
        <f>IF(基本情報入力シート!R1217="","",基本情報入力シート!R1217)</f>
        <v/>
      </c>
      <c r="L1178" s="768" t="str">
        <f>IF(基本情報入力シート!W1217="","",基本情報入力シート!W1217)</f>
        <v/>
      </c>
      <c r="M1178" s="785" t="str">
        <f>IF(基本情報入力シート!X1217="","",基本情報入力シート!X1217)</f>
        <v/>
      </c>
      <c r="N1178" s="797" t="str">
        <f>IF(基本情報入力シート!Y1217="","",基本情報入力シート!Y1217)</f>
        <v/>
      </c>
      <c r="O1178" s="931"/>
      <c r="P1178" s="937"/>
      <c r="Q1178" s="941"/>
      <c r="R1178" s="948" t="str">
        <f>IFERROR(IF(OR('別紙様式3-2（４・５月）'!R1180="",'別紙様式3-2（４・５月）'!Z1180="ベア加算"),"",P1178*VLOOKUP(N1178,'【参考】数式用'!$AD$2:$AH$27,MATCH(O1178,'【参考】数式用'!$K$4:$N$4,0)+1,0)),"")</f>
        <v/>
      </c>
      <c r="S1178" s="951"/>
      <c r="T1178" s="955"/>
      <c r="U1178" s="960"/>
      <c r="V1178" s="965" t="str">
        <f>IFERROR(IF(AND('別紙様式3-2（４・５月）'!O1180="",O1178&lt;&gt;""),P1178,P1178*VLOOKUP(AF1178,'【参考】数式用4'!$DC$3:$DZ$106,MATCH(N1178,'【参考】数式用4'!$DC$2:$DZ$2,0))),"")</f>
        <v/>
      </c>
      <c r="W1178" s="972"/>
      <c r="X1178" s="937"/>
      <c r="Y1178" s="948" t="str">
        <f>IFERROR(IF(OR('別紙様式3-2（４・５月）'!R1180="",'別紙様式3-2（４・５月）'!Z1180="ベア加算"),"",X1178*VLOOKUP(N1178,'【参考】数式用'!$AD$2:$AH$27,MATCH(W1178,'【参考】数式用'!$K$4:$N$4,0)+1,0)),"")</f>
        <v/>
      </c>
      <c r="Z1178" s="948"/>
      <c r="AA1178" s="951"/>
      <c r="AB1178" s="955"/>
      <c r="AC1178" s="996" t="str">
        <f>IFERROR(IF(AND('別紙様式3-2（４・５月）'!O1180="",W1178&lt;&gt;"",W1178&lt;&gt;"―"),X1178,X1178*VLOOKUP(AG1178,'【参考】数式用4'!$DC$3:$DZ$106,MATCH(N1178,'【参考】数式用4'!$DC$2:$DZ$2,0))),"")</f>
        <v/>
      </c>
      <c r="AD1178" s="998" t="str">
        <f t="shared" si="36"/>
        <v/>
      </c>
      <c r="AE1178" s="884" t="str">
        <f t="shared" si="37"/>
        <v/>
      </c>
      <c r="AF1178" s="999" t="str">
        <f>IF(O1178="","",'別紙様式3-2（４・５月）'!O1180&amp;'別紙様式3-2（４・５月）'!P1180&amp;'別紙様式3-2（４・５月）'!Q1180&amp;"から"&amp;O1178)</f>
        <v/>
      </c>
      <c r="AG1178" s="999" t="str">
        <f>IF(OR(W1178="",W1178="―"),"",'別紙様式3-2（４・５月）'!O1180&amp;'別紙様式3-2（４・５月）'!P1180&amp;'別紙様式3-2（４・５月）'!Q1180&amp;"から"&amp;W1178)</f>
        <v/>
      </c>
    </row>
    <row r="1179" spans="1:33" ht="24.9" customHeight="1">
      <c r="A1179" s="894">
        <v>1166</v>
      </c>
      <c r="B1179" s="742" t="str">
        <f>IF(基本情報入力シート!C1218="","",基本情報入力シート!C1218)</f>
        <v/>
      </c>
      <c r="C1179" s="750"/>
      <c r="D1179" s="750"/>
      <c r="E1179" s="750"/>
      <c r="F1179" s="750"/>
      <c r="G1179" s="750"/>
      <c r="H1179" s="750"/>
      <c r="I1179" s="761"/>
      <c r="J1179" s="768" t="str">
        <f>IF(基本情報入力シート!M1218="","",基本情報入力シート!M1218)</f>
        <v/>
      </c>
      <c r="K1179" s="768" t="str">
        <f>IF(基本情報入力シート!R1218="","",基本情報入力シート!R1218)</f>
        <v/>
      </c>
      <c r="L1179" s="768" t="str">
        <f>IF(基本情報入力シート!W1218="","",基本情報入力シート!W1218)</f>
        <v/>
      </c>
      <c r="M1179" s="785" t="str">
        <f>IF(基本情報入力シート!X1218="","",基本情報入力シート!X1218)</f>
        <v/>
      </c>
      <c r="N1179" s="797" t="str">
        <f>IF(基本情報入力シート!Y1218="","",基本情報入力シート!Y1218)</f>
        <v/>
      </c>
      <c r="O1179" s="931"/>
      <c r="P1179" s="937"/>
      <c r="Q1179" s="941"/>
      <c r="R1179" s="948" t="str">
        <f>IFERROR(IF(OR('別紙様式3-2（４・５月）'!R1181="",'別紙様式3-2（４・５月）'!Z1181="ベア加算"),"",P1179*VLOOKUP(N1179,'【参考】数式用'!$AD$2:$AH$27,MATCH(O1179,'【参考】数式用'!$K$4:$N$4,0)+1,0)),"")</f>
        <v/>
      </c>
      <c r="S1179" s="951"/>
      <c r="T1179" s="955"/>
      <c r="U1179" s="960"/>
      <c r="V1179" s="965" t="str">
        <f>IFERROR(IF(AND('別紙様式3-2（４・５月）'!O1181="",O1179&lt;&gt;""),P1179,P1179*VLOOKUP(AF1179,'【参考】数式用4'!$DC$3:$DZ$106,MATCH(N1179,'【参考】数式用4'!$DC$2:$DZ$2,0))),"")</f>
        <v/>
      </c>
      <c r="W1179" s="972"/>
      <c r="X1179" s="937"/>
      <c r="Y1179" s="948" t="str">
        <f>IFERROR(IF(OR('別紙様式3-2（４・５月）'!R1181="",'別紙様式3-2（４・５月）'!Z1181="ベア加算"),"",X1179*VLOOKUP(N1179,'【参考】数式用'!$AD$2:$AH$27,MATCH(W1179,'【参考】数式用'!$K$4:$N$4,0)+1,0)),"")</f>
        <v/>
      </c>
      <c r="Z1179" s="948"/>
      <c r="AA1179" s="951"/>
      <c r="AB1179" s="955"/>
      <c r="AC1179" s="996" t="str">
        <f>IFERROR(IF(AND('別紙様式3-2（４・５月）'!O1181="",W1179&lt;&gt;"",W1179&lt;&gt;"―"),X1179,X1179*VLOOKUP(AG1179,'【参考】数式用4'!$DC$3:$DZ$106,MATCH(N1179,'【参考】数式用4'!$DC$2:$DZ$2,0))),"")</f>
        <v/>
      </c>
      <c r="AD1179" s="998" t="str">
        <f t="shared" si="36"/>
        <v/>
      </c>
      <c r="AE1179" s="884" t="str">
        <f t="shared" si="37"/>
        <v/>
      </c>
      <c r="AF1179" s="999" t="str">
        <f>IF(O1179="","",'別紙様式3-2（４・５月）'!O1181&amp;'別紙様式3-2（４・５月）'!P1181&amp;'別紙様式3-2（４・５月）'!Q1181&amp;"から"&amp;O1179)</f>
        <v/>
      </c>
      <c r="AG1179" s="999" t="str">
        <f>IF(OR(W1179="",W1179="―"),"",'別紙様式3-2（４・５月）'!O1181&amp;'別紙様式3-2（４・５月）'!P1181&amp;'別紙様式3-2（４・５月）'!Q1181&amp;"から"&amp;W1179)</f>
        <v/>
      </c>
    </row>
    <row r="1180" spans="1:33" ht="24.9" customHeight="1">
      <c r="A1180" s="894">
        <v>1167</v>
      </c>
      <c r="B1180" s="742" t="str">
        <f>IF(基本情報入力シート!C1219="","",基本情報入力シート!C1219)</f>
        <v/>
      </c>
      <c r="C1180" s="750"/>
      <c r="D1180" s="750"/>
      <c r="E1180" s="750"/>
      <c r="F1180" s="750"/>
      <c r="G1180" s="750"/>
      <c r="H1180" s="750"/>
      <c r="I1180" s="761"/>
      <c r="J1180" s="768" t="str">
        <f>IF(基本情報入力シート!M1219="","",基本情報入力シート!M1219)</f>
        <v/>
      </c>
      <c r="K1180" s="768" t="str">
        <f>IF(基本情報入力シート!R1219="","",基本情報入力シート!R1219)</f>
        <v/>
      </c>
      <c r="L1180" s="768" t="str">
        <f>IF(基本情報入力シート!W1219="","",基本情報入力シート!W1219)</f>
        <v/>
      </c>
      <c r="M1180" s="785" t="str">
        <f>IF(基本情報入力シート!X1219="","",基本情報入力シート!X1219)</f>
        <v/>
      </c>
      <c r="N1180" s="797" t="str">
        <f>IF(基本情報入力シート!Y1219="","",基本情報入力シート!Y1219)</f>
        <v/>
      </c>
      <c r="O1180" s="931"/>
      <c r="P1180" s="937"/>
      <c r="Q1180" s="941"/>
      <c r="R1180" s="948" t="str">
        <f>IFERROR(IF(OR('別紙様式3-2（４・５月）'!R1182="",'別紙様式3-2（４・５月）'!Z1182="ベア加算"),"",P1180*VLOOKUP(N1180,'【参考】数式用'!$AD$2:$AH$27,MATCH(O1180,'【参考】数式用'!$K$4:$N$4,0)+1,0)),"")</f>
        <v/>
      </c>
      <c r="S1180" s="951"/>
      <c r="T1180" s="955"/>
      <c r="U1180" s="960"/>
      <c r="V1180" s="965" t="str">
        <f>IFERROR(IF(AND('別紙様式3-2（４・５月）'!O1182="",O1180&lt;&gt;""),P1180,P1180*VLOOKUP(AF1180,'【参考】数式用4'!$DC$3:$DZ$106,MATCH(N1180,'【参考】数式用4'!$DC$2:$DZ$2,0))),"")</f>
        <v/>
      </c>
      <c r="W1180" s="972"/>
      <c r="X1180" s="937"/>
      <c r="Y1180" s="948" t="str">
        <f>IFERROR(IF(OR('別紙様式3-2（４・５月）'!R1182="",'別紙様式3-2（４・５月）'!Z1182="ベア加算"),"",X1180*VLOOKUP(N1180,'【参考】数式用'!$AD$2:$AH$27,MATCH(W1180,'【参考】数式用'!$K$4:$N$4,0)+1,0)),"")</f>
        <v/>
      </c>
      <c r="Z1180" s="948"/>
      <c r="AA1180" s="951"/>
      <c r="AB1180" s="955"/>
      <c r="AC1180" s="996" t="str">
        <f>IFERROR(IF(AND('別紙様式3-2（４・５月）'!O1182="",W1180&lt;&gt;"",W1180&lt;&gt;"―"),X1180,X1180*VLOOKUP(AG1180,'【参考】数式用4'!$DC$3:$DZ$106,MATCH(N1180,'【参考】数式用4'!$DC$2:$DZ$2,0))),"")</f>
        <v/>
      </c>
      <c r="AD1180" s="998" t="str">
        <f t="shared" si="36"/>
        <v/>
      </c>
      <c r="AE1180" s="884" t="str">
        <f t="shared" si="37"/>
        <v/>
      </c>
      <c r="AF1180" s="999" t="str">
        <f>IF(O1180="","",'別紙様式3-2（４・５月）'!O1182&amp;'別紙様式3-2（４・５月）'!P1182&amp;'別紙様式3-2（４・５月）'!Q1182&amp;"から"&amp;O1180)</f>
        <v/>
      </c>
      <c r="AG1180" s="999" t="str">
        <f>IF(OR(W1180="",W1180="―"),"",'別紙様式3-2（４・５月）'!O1182&amp;'別紙様式3-2（４・５月）'!P1182&amp;'別紙様式3-2（４・５月）'!Q1182&amp;"から"&amp;W1180)</f>
        <v/>
      </c>
    </row>
    <row r="1181" spans="1:33" ht="24.9" customHeight="1">
      <c r="A1181" s="894">
        <v>1168</v>
      </c>
      <c r="B1181" s="742" t="str">
        <f>IF(基本情報入力シート!C1220="","",基本情報入力シート!C1220)</f>
        <v/>
      </c>
      <c r="C1181" s="750"/>
      <c r="D1181" s="750"/>
      <c r="E1181" s="750"/>
      <c r="F1181" s="750"/>
      <c r="G1181" s="750"/>
      <c r="H1181" s="750"/>
      <c r="I1181" s="761"/>
      <c r="J1181" s="768" t="str">
        <f>IF(基本情報入力シート!M1220="","",基本情報入力シート!M1220)</f>
        <v/>
      </c>
      <c r="K1181" s="768" t="str">
        <f>IF(基本情報入力シート!R1220="","",基本情報入力シート!R1220)</f>
        <v/>
      </c>
      <c r="L1181" s="768" t="str">
        <f>IF(基本情報入力シート!W1220="","",基本情報入力シート!W1220)</f>
        <v/>
      </c>
      <c r="M1181" s="785" t="str">
        <f>IF(基本情報入力シート!X1220="","",基本情報入力シート!X1220)</f>
        <v/>
      </c>
      <c r="N1181" s="797" t="str">
        <f>IF(基本情報入力シート!Y1220="","",基本情報入力シート!Y1220)</f>
        <v/>
      </c>
      <c r="O1181" s="931"/>
      <c r="P1181" s="937"/>
      <c r="Q1181" s="941"/>
      <c r="R1181" s="948" t="str">
        <f>IFERROR(IF(OR('別紙様式3-2（４・５月）'!R1183="",'別紙様式3-2（４・５月）'!Z1183="ベア加算"),"",P1181*VLOOKUP(N1181,'【参考】数式用'!$AD$2:$AH$27,MATCH(O1181,'【参考】数式用'!$K$4:$N$4,0)+1,0)),"")</f>
        <v/>
      </c>
      <c r="S1181" s="951"/>
      <c r="T1181" s="955"/>
      <c r="U1181" s="960"/>
      <c r="V1181" s="965" t="str">
        <f>IFERROR(IF(AND('別紙様式3-2（４・５月）'!O1183="",O1181&lt;&gt;""),P1181,P1181*VLOOKUP(AF1181,'【参考】数式用4'!$DC$3:$DZ$106,MATCH(N1181,'【参考】数式用4'!$DC$2:$DZ$2,0))),"")</f>
        <v/>
      </c>
      <c r="W1181" s="972"/>
      <c r="X1181" s="937"/>
      <c r="Y1181" s="948" t="str">
        <f>IFERROR(IF(OR('別紙様式3-2（４・５月）'!R1183="",'別紙様式3-2（４・５月）'!Z1183="ベア加算"),"",X1181*VLOOKUP(N1181,'【参考】数式用'!$AD$2:$AH$27,MATCH(W1181,'【参考】数式用'!$K$4:$N$4,0)+1,0)),"")</f>
        <v/>
      </c>
      <c r="Z1181" s="948"/>
      <c r="AA1181" s="951"/>
      <c r="AB1181" s="955"/>
      <c r="AC1181" s="996" t="str">
        <f>IFERROR(IF(AND('別紙様式3-2（４・５月）'!O1183="",W1181&lt;&gt;"",W1181&lt;&gt;"―"),X1181,X1181*VLOOKUP(AG1181,'【参考】数式用4'!$DC$3:$DZ$106,MATCH(N1181,'【参考】数式用4'!$DC$2:$DZ$2,0))),"")</f>
        <v/>
      </c>
      <c r="AD1181" s="998" t="str">
        <f t="shared" si="36"/>
        <v/>
      </c>
      <c r="AE1181" s="884" t="str">
        <f t="shared" si="37"/>
        <v/>
      </c>
      <c r="AF1181" s="999" t="str">
        <f>IF(O1181="","",'別紙様式3-2（４・５月）'!O1183&amp;'別紙様式3-2（４・５月）'!P1183&amp;'別紙様式3-2（４・５月）'!Q1183&amp;"から"&amp;O1181)</f>
        <v/>
      </c>
      <c r="AG1181" s="999" t="str">
        <f>IF(OR(W1181="",W1181="―"),"",'別紙様式3-2（４・５月）'!O1183&amp;'別紙様式3-2（４・５月）'!P1183&amp;'別紙様式3-2（４・５月）'!Q1183&amp;"から"&amp;W1181)</f>
        <v/>
      </c>
    </row>
    <row r="1182" spans="1:33" ht="24.9" customHeight="1">
      <c r="A1182" s="894">
        <v>1169</v>
      </c>
      <c r="B1182" s="742" t="str">
        <f>IF(基本情報入力シート!C1221="","",基本情報入力シート!C1221)</f>
        <v/>
      </c>
      <c r="C1182" s="750"/>
      <c r="D1182" s="750"/>
      <c r="E1182" s="750"/>
      <c r="F1182" s="750"/>
      <c r="G1182" s="750"/>
      <c r="H1182" s="750"/>
      <c r="I1182" s="761"/>
      <c r="J1182" s="768" t="str">
        <f>IF(基本情報入力シート!M1221="","",基本情報入力シート!M1221)</f>
        <v/>
      </c>
      <c r="K1182" s="768" t="str">
        <f>IF(基本情報入力シート!R1221="","",基本情報入力シート!R1221)</f>
        <v/>
      </c>
      <c r="L1182" s="768" t="str">
        <f>IF(基本情報入力シート!W1221="","",基本情報入力シート!W1221)</f>
        <v/>
      </c>
      <c r="M1182" s="785" t="str">
        <f>IF(基本情報入力シート!X1221="","",基本情報入力シート!X1221)</f>
        <v/>
      </c>
      <c r="N1182" s="797" t="str">
        <f>IF(基本情報入力シート!Y1221="","",基本情報入力シート!Y1221)</f>
        <v/>
      </c>
      <c r="O1182" s="931"/>
      <c r="P1182" s="937"/>
      <c r="Q1182" s="941"/>
      <c r="R1182" s="948" t="str">
        <f>IFERROR(IF(OR('別紙様式3-2（４・５月）'!R1184="",'別紙様式3-2（４・５月）'!Z1184="ベア加算"),"",P1182*VLOOKUP(N1182,'【参考】数式用'!$AD$2:$AH$27,MATCH(O1182,'【参考】数式用'!$K$4:$N$4,0)+1,0)),"")</f>
        <v/>
      </c>
      <c r="S1182" s="951"/>
      <c r="T1182" s="955"/>
      <c r="U1182" s="960"/>
      <c r="V1182" s="965" t="str">
        <f>IFERROR(IF(AND('別紙様式3-2（４・５月）'!O1184="",O1182&lt;&gt;""),P1182,P1182*VLOOKUP(AF1182,'【参考】数式用4'!$DC$3:$DZ$106,MATCH(N1182,'【参考】数式用4'!$DC$2:$DZ$2,0))),"")</f>
        <v/>
      </c>
      <c r="W1182" s="972"/>
      <c r="X1182" s="937"/>
      <c r="Y1182" s="948" t="str">
        <f>IFERROR(IF(OR('別紙様式3-2（４・５月）'!R1184="",'別紙様式3-2（４・５月）'!Z1184="ベア加算"),"",X1182*VLOOKUP(N1182,'【参考】数式用'!$AD$2:$AH$27,MATCH(W1182,'【参考】数式用'!$K$4:$N$4,0)+1,0)),"")</f>
        <v/>
      </c>
      <c r="Z1182" s="948"/>
      <c r="AA1182" s="951"/>
      <c r="AB1182" s="955"/>
      <c r="AC1182" s="996" t="str">
        <f>IFERROR(IF(AND('別紙様式3-2（４・５月）'!O1184="",W1182&lt;&gt;"",W1182&lt;&gt;"―"),X1182,X1182*VLOOKUP(AG1182,'【参考】数式用4'!$DC$3:$DZ$106,MATCH(N1182,'【参考】数式用4'!$DC$2:$DZ$2,0))),"")</f>
        <v/>
      </c>
      <c r="AD1182" s="998" t="str">
        <f t="shared" si="36"/>
        <v/>
      </c>
      <c r="AE1182" s="884" t="str">
        <f t="shared" si="37"/>
        <v/>
      </c>
      <c r="AF1182" s="999" t="str">
        <f>IF(O1182="","",'別紙様式3-2（４・５月）'!O1184&amp;'別紙様式3-2（４・５月）'!P1184&amp;'別紙様式3-2（４・５月）'!Q1184&amp;"から"&amp;O1182)</f>
        <v/>
      </c>
      <c r="AG1182" s="999" t="str">
        <f>IF(OR(W1182="",W1182="―"),"",'別紙様式3-2（４・５月）'!O1184&amp;'別紙様式3-2（４・５月）'!P1184&amp;'別紙様式3-2（４・５月）'!Q1184&amp;"から"&amp;W1182)</f>
        <v/>
      </c>
    </row>
    <row r="1183" spans="1:33" ht="24.9" customHeight="1">
      <c r="A1183" s="894">
        <v>1170</v>
      </c>
      <c r="B1183" s="742" t="str">
        <f>IF(基本情報入力シート!C1222="","",基本情報入力シート!C1222)</f>
        <v/>
      </c>
      <c r="C1183" s="750"/>
      <c r="D1183" s="750"/>
      <c r="E1183" s="750"/>
      <c r="F1183" s="750"/>
      <c r="G1183" s="750"/>
      <c r="H1183" s="750"/>
      <c r="I1183" s="761"/>
      <c r="J1183" s="768" t="str">
        <f>IF(基本情報入力シート!M1222="","",基本情報入力シート!M1222)</f>
        <v/>
      </c>
      <c r="K1183" s="768" t="str">
        <f>IF(基本情報入力シート!R1222="","",基本情報入力シート!R1222)</f>
        <v/>
      </c>
      <c r="L1183" s="768" t="str">
        <f>IF(基本情報入力シート!W1222="","",基本情報入力シート!W1222)</f>
        <v/>
      </c>
      <c r="M1183" s="785" t="str">
        <f>IF(基本情報入力シート!X1222="","",基本情報入力シート!X1222)</f>
        <v/>
      </c>
      <c r="N1183" s="797" t="str">
        <f>IF(基本情報入力シート!Y1222="","",基本情報入力シート!Y1222)</f>
        <v/>
      </c>
      <c r="O1183" s="931"/>
      <c r="P1183" s="937"/>
      <c r="Q1183" s="941"/>
      <c r="R1183" s="948" t="str">
        <f>IFERROR(IF(OR('別紙様式3-2（４・５月）'!R1185="",'別紙様式3-2（４・５月）'!Z1185="ベア加算"),"",P1183*VLOOKUP(N1183,'【参考】数式用'!$AD$2:$AH$27,MATCH(O1183,'【参考】数式用'!$K$4:$N$4,0)+1,0)),"")</f>
        <v/>
      </c>
      <c r="S1183" s="951"/>
      <c r="T1183" s="955"/>
      <c r="U1183" s="960"/>
      <c r="V1183" s="965" t="str">
        <f>IFERROR(IF(AND('別紙様式3-2（４・５月）'!O1185="",O1183&lt;&gt;""),P1183,P1183*VLOOKUP(AF1183,'【参考】数式用4'!$DC$3:$DZ$106,MATCH(N1183,'【参考】数式用4'!$DC$2:$DZ$2,0))),"")</f>
        <v/>
      </c>
      <c r="W1183" s="972"/>
      <c r="X1183" s="937"/>
      <c r="Y1183" s="948" t="str">
        <f>IFERROR(IF(OR('別紙様式3-2（４・５月）'!R1185="",'別紙様式3-2（４・５月）'!Z1185="ベア加算"),"",X1183*VLOOKUP(N1183,'【参考】数式用'!$AD$2:$AH$27,MATCH(W1183,'【参考】数式用'!$K$4:$N$4,0)+1,0)),"")</f>
        <v/>
      </c>
      <c r="Z1183" s="948"/>
      <c r="AA1183" s="951"/>
      <c r="AB1183" s="955"/>
      <c r="AC1183" s="996" t="str">
        <f>IFERROR(IF(AND('別紙様式3-2（４・５月）'!O1185="",W1183&lt;&gt;"",W1183&lt;&gt;"―"),X1183,X1183*VLOOKUP(AG1183,'【参考】数式用4'!$DC$3:$DZ$106,MATCH(N1183,'【参考】数式用4'!$DC$2:$DZ$2,0))),"")</f>
        <v/>
      </c>
      <c r="AD1183" s="998" t="str">
        <f t="shared" si="36"/>
        <v/>
      </c>
      <c r="AE1183" s="884" t="str">
        <f t="shared" si="37"/>
        <v/>
      </c>
      <c r="AF1183" s="999" t="str">
        <f>IF(O1183="","",'別紙様式3-2（４・５月）'!O1185&amp;'別紙様式3-2（４・５月）'!P1185&amp;'別紙様式3-2（４・５月）'!Q1185&amp;"から"&amp;O1183)</f>
        <v/>
      </c>
      <c r="AG1183" s="999" t="str">
        <f>IF(OR(W1183="",W1183="―"),"",'別紙様式3-2（４・５月）'!O1185&amp;'別紙様式3-2（４・５月）'!P1185&amp;'別紙様式3-2（４・５月）'!Q1185&amp;"から"&amp;W1183)</f>
        <v/>
      </c>
    </row>
    <row r="1184" spans="1:33" ht="24.9" customHeight="1">
      <c r="A1184" s="894">
        <v>1171</v>
      </c>
      <c r="B1184" s="742" t="str">
        <f>IF(基本情報入力シート!C1223="","",基本情報入力シート!C1223)</f>
        <v/>
      </c>
      <c r="C1184" s="750"/>
      <c r="D1184" s="750"/>
      <c r="E1184" s="750"/>
      <c r="F1184" s="750"/>
      <c r="G1184" s="750"/>
      <c r="H1184" s="750"/>
      <c r="I1184" s="761"/>
      <c r="J1184" s="768" t="str">
        <f>IF(基本情報入力シート!M1223="","",基本情報入力シート!M1223)</f>
        <v/>
      </c>
      <c r="K1184" s="768" t="str">
        <f>IF(基本情報入力シート!R1223="","",基本情報入力シート!R1223)</f>
        <v/>
      </c>
      <c r="L1184" s="768" t="str">
        <f>IF(基本情報入力シート!W1223="","",基本情報入力シート!W1223)</f>
        <v/>
      </c>
      <c r="M1184" s="785" t="str">
        <f>IF(基本情報入力シート!X1223="","",基本情報入力シート!X1223)</f>
        <v/>
      </c>
      <c r="N1184" s="797" t="str">
        <f>IF(基本情報入力シート!Y1223="","",基本情報入力シート!Y1223)</f>
        <v/>
      </c>
      <c r="O1184" s="931"/>
      <c r="P1184" s="937"/>
      <c r="Q1184" s="941"/>
      <c r="R1184" s="948" t="str">
        <f>IFERROR(IF(OR('別紙様式3-2（４・５月）'!R1186="",'別紙様式3-2（４・５月）'!Z1186="ベア加算"),"",P1184*VLOOKUP(N1184,'【参考】数式用'!$AD$2:$AH$27,MATCH(O1184,'【参考】数式用'!$K$4:$N$4,0)+1,0)),"")</f>
        <v/>
      </c>
      <c r="S1184" s="951"/>
      <c r="T1184" s="955"/>
      <c r="U1184" s="960"/>
      <c r="V1184" s="965" t="str">
        <f>IFERROR(IF(AND('別紙様式3-2（４・５月）'!O1186="",O1184&lt;&gt;""),P1184,P1184*VLOOKUP(AF1184,'【参考】数式用4'!$DC$3:$DZ$106,MATCH(N1184,'【参考】数式用4'!$DC$2:$DZ$2,0))),"")</f>
        <v/>
      </c>
      <c r="W1184" s="972"/>
      <c r="X1184" s="937"/>
      <c r="Y1184" s="948" t="str">
        <f>IFERROR(IF(OR('別紙様式3-2（４・５月）'!R1186="",'別紙様式3-2（４・５月）'!Z1186="ベア加算"),"",X1184*VLOOKUP(N1184,'【参考】数式用'!$AD$2:$AH$27,MATCH(W1184,'【参考】数式用'!$K$4:$N$4,0)+1,0)),"")</f>
        <v/>
      </c>
      <c r="Z1184" s="948"/>
      <c r="AA1184" s="951"/>
      <c r="AB1184" s="955"/>
      <c r="AC1184" s="996" t="str">
        <f>IFERROR(IF(AND('別紙様式3-2（４・５月）'!O1186="",W1184&lt;&gt;"",W1184&lt;&gt;"―"),X1184,X1184*VLOOKUP(AG1184,'【参考】数式用4'!$DC$3:$DZ$106,MATCH(N1184,'【参考】数式用4'!$DC$2:$DZ$2,0))),"")</f>
        <v/>
      </c>
      <c r="AD1184" s="998" t="str">
        <f t="shared" si="36"/>
        <v/>
      </c>
      <c r="AE1184" s="884" t="str">
        <f t="shared" si="37"/>
        <v/>
      </c>
      <c r="AF1184" s="999" t="str">
        <f>IF(O1184="","",'別紙様式3-2（４・５月）'!O1186&amp;'別紙様式3-2（４・５月）'!P1186&amp;'別紙様式3-2（４・５月）'!Q1186&amp;"から"&amp;O1184)</f>
        <v/>
      </c>
      <c r="AG1184" s="999" t="str">
        <f>IF(OR(W1184="",W1184="―"),"",'別紙様式3-2（４・５月）'!O1186&amp;'別紙様式3-2（４・５月）'!P1186&amp;'別紙様式3-2（４・５月）'!Q1186&amp;"から"&amp;W1184)</f>
        <v/>
      </c>
    </row>
    <row r="1185" spans="1:33" ht="24.9" customHeight="1">
      <c r="A1185" s="894">
        <v>1172</v>
      </c>
      <c r="B1185" s="742" t="str">
        <f>IF(基本情報入力シート!C1224="","",基本情報入力シート!C1224)</f>
        <v/>
      </c>
      <c r="C1185" s="750"/>
      <c r="D1185" s="750"/>
      <c r="E1185" s="750"/>
      <c r="F1185" s="750"/>
      <c r="G1185" s="750"/>
      <c r="H1185" s="750"/>
      <c r="I1185" s="761"/>
      <c r="J1185" s="768" t="str">
        <f>IF(基本情報入力シート!M1224="","",基本情報入力シート!M1224)</f>
        <v/>
      </c>
      <c r="K1185" s="768" t="str">
        <f>IF(基本情報入力シート!R1224="","",基本情報入力シート!R1224)</f>
        <v/>
      </c>
      <c r="L1185" s="768" t="str">
        <f>IF(基本情報入力シート!W1224="","",基本情報入力シート!W1224)</f>
        <v/>
      </c>
      <c r="M1185" s="785" t="str">
        <f>IF(基本情報入力シート!X1224="","",基本情報入力シート!X1224)</f>
        <v/>
      </c>
      <c r="N1185" s="797" t="str">
        <f>IF(基本情報入力シート!Y1224="","",基本情報入力シート!Y1224)</f>
        <v/>
      </c>
      <c r="O1185" s="931"/>
      <c r="P1185" s="937"/>
      <c r="Q1185" s="941"/>
      <c r="R1185" s="948" t="str">
        <f>IFERROR(IF(OR('別紙様式3-2（４・５月）'!R1187="",'別紙様式3-2（４・５月）'!Z1187="ベア加算"),"",P1185*VLOOKUP(N1185,'【参考】数式用'!$AD$2:$AH$27,MATCH(O1185,'【参考】数式用'!$K$4:$N$4,0)+1,0)),"")</f>
        <v/>
      </c>
      <c r="S1185" s="951"/>
      <c r="T1185" s="955"/>
      <c r="U1185" s="960"/>
      <c r="V1185" s="965" t="str">
        <f>IFERROR(IF(AND('別紙様式3-2（４・５月）'!O1187="",O1185&lt;&gt;""),P1185,P1185*VLOOKUP(AF1185,'【参考】数式用4'!$DC$3:$DZ$106,MATCH(N1185,'【参考】数式用4'!$DC$2:$DZ$2,0))),"")</f>
        <v/>
      </c>
      <c r="W1185" s="972"/>
      <c r="X1185" s="937"/>
      <c r="Y1185" s="948" t="str">
        <f>IFERROR(IF(OR('別紙様式3-2（４・５月）'!R1187="",'別紙様式3-2（４・５月）'!Z1187="ベア加算"),"",X1185*VLOOKUP(N1185,'【参考】数式用'!$AD$2:$AH$27,MATCH(W1185,'【参考】数式用'!$K$4:$N$4,0)+1,0)),"")</f>
        <v/>
      </c>
      <c r="Z1185" s="948"/>
      <c r="AA1185" s="951"/>
      <c r="AB1185" s="955"/>
      <c r="AC1185" s="996" t="str">
        <f>IFERROR(IF(AND('別紙様式3-2（４・５月）'!O1187="",W1185&lt;&gt;"",W1185&lt;&gt;"―"),X1185,X1185*VLOOKUP(AG1185,'【参考】数式用4'!$DC$3:$DZ$106,MATCH(N1185,'【参考】数式用4'!$DC$2:$DZ$2,0))),"")</f>
        <v/>
      </c>
      <c r="AD1185" s="998" t="str">
        <f t="shared" si="36"/>
        <v/>
      </c>
      <c r="AE1185" s="884" t="str">
        <f t="shared" si="37"/>
        <v/>
      </c>
      <c r="AF1185" s="999" t="str">
        <f>IF(O1185="","",'別紙様式3-2（４・５月）'!O1187&amp;'別紙様式3-2（４・５月）'!P1187&amp;'別紙様式3-2（４・５月）'!Q1187&amp;"から"&amp;O1185)</f>
        <v/>
      </c>
      <c r="AG1185" s="999" t="str">
        <f>IF(OR(W1185="",W1185="―"),"",'別紙様式3-2（４・５月）'!O1187&amp;'別紙様式3-2（４・５月）'!P1187&amp;'別紙様式3-2（４・５月）'!Q1187&amp;"から"&amp;W1185)</f>
        <v/>
      </c>
    </row>
    <row r="1186" spans="1:33" ht="24.9" customHeight="1">
      <c r="A1186" s="894">
        <v>1173</v>
      </c>
      <c r="B1186" s="742" t="str">
        <f>IF(基本情報入力シート!C1225="","",基本情報入力シート!C1225)</f>
        <v/>
      </c>
      <c r="C1186" s="750"/>
      <c r="D1186" s="750"/>
      <c r="E1186" s="750"/>
      <c r="F1186" s="750"/>
      <c r="G1186" s="750"/>
      <c r="H1186" s="750"/>
      <c r="I1186" s="761"/>
      <c r="J1186" s="768" t="str">
        <f>IF(基本情報入力シート!M1225="","",基本情報入力シート!M1225)</f>
        <v/>
      </c>
      <c r="K1186" s="768" t="str">
        <f>IF(基本情報入力シート!R1225="","",基本情報入力シート!R1225)</f>
        <v/>
      </c>
      <c r="L1186" s="768" t="str">
        <f>IF(基本情報入力シート!W1225="","",基本情報入力シート!W1225)</f>
        <v/>
      </c>
      <c r="M1186" s="785" t="str">
        <f>IF(基本情報入力シート!X1225="","",基本情報入力シート!X1225)</f>
        <v/>
      </c>
      <c r="N1186" s="797" t="str">
        <f>IF(基本情報入力シート!Y1225="","",基本情報入力シート!Y1225)</f>
        <v/>
      </c>
      <c r="O1186" s="931"/>
      <c r="P1186" s="937"/>
      <c r="Q1186" s="941"/>
      <c r="R1186" s="948" t="str">
        <f>IFERROR(IF(OR('別紙様式3-2（４・５月）'!R1188="",'別紙様式3-2（４・５月）'!Z1188="ベア加算"),"",P1186*VLOOKUP(N1186,'【参考】数式用'!$AD$2:$AH$27,MATCH(O1186,'【参考】数式用'!$K$4:$N$4,0)+1,0)),"")</f>
        <v/>
      </c>
      <c r="S1186" s="951"/>
      <c r="T1186" s="955"/>
      <c r="U1186" s="960"/>
      <c r="V1186" s="965" t="str">
        <f>IFERROR(IF(AND('別紙様式3-2（４・５月）'!O1188="",O1186&lt;&gt;""),P1186,P1186*VLOOKUP(AF1186,'【参考】数式用4'!$DC$3:$DZ$106,MATCH(N1186,'【参考】数式用4'!$DC$2:$DZ$2,0))),"")</f>
        <v/>
      </c>
      <c r="W1186" s="972"/>
      <c r="X1186" s="937"/>
      <c r="Y1186" s="948" t="str">
        <f>IFERROR(IF(OR('別紙様式3-2（４・５月）'!R1188="",'別紙様式3-2（４・５月）'!Z1188="ベア加算"),"",X1186*VLOOKUP(N1186,'【参考】数式用'!$AD$2:$AH$27,MATCH(W1186,'【参考】数式用'!$K$4:$N$4,0)+1,0)),"")</f>
        <v/>
      </c>
      <c r="Z1186" s="948"/>
      <c r="AA1186" s="951"/>
      <c r="AB1186" s="955"/>
      <c r="AC1186" s="996" t="str">
        <f>IFERROR(IF(AND('別紙様式3-2（４・５月）'!O1188="",W1186&lt;&gt;"",W1186&lt;&gt;"―"),X1186,X1186*VLOOKUP(AG1186,'【参考】数式用4'!$DC$3:$DZ$106,MATCH(N1186,'【参考】数式用4'!$DC$2:$DZ$2,0))),"")</f>
        <v/>
      </c>
      <c r="AD1186" s="998" t="str">
        <f t="shared" si="36"/>
        <v/>
      </c>
      <c r="AE1186" s="884" t="str">
        <f t="shared" si="37"/>
        <v/>
      </c>
      <c r="AF1186" s="999" t="str">
        <f>IF(O1186="","",'別紙様式3-2（４・５月）'!O1188&amp;'別紙様式3-2（４・５月）'!P1188&amp;'別紙様式3-2（４・５月）'!Q1188&amp;"から"&amp;O1186)</f>
        <v/>
      </c>
      <c r="AG1186" s="999" t="str">
        <f>IF(OR(W1186="",W1186="―"),"",'別紙様式3-2（４・５月）'!O1188&amp;'別紙様式3-2（４・５月）'!P1188&amp;'別紙様式3-2（４・５月）'!Q1188&amp;"から"&amp;W1186)</f>
        <v/>
      </c>
    </row>
    <row r="1187" spans="1:33" ht="24.9" customHeight="1">
      <c r="A1187" s="894">
        <v>1174</v>
      </c>
      <c r="B1187" s="742" t="str">
        <f>IF(基本情報入力シート!C1226="","",基本情報入力シート!C1226)</f>
        <v/>
      </c>
      <c r="C1187" s="750"/>
      <c r="D1187" s="750"/>
      <c r="E1187" s="750"/>
      <c r="F1187" s="750"/>
      <c r="G1187" s="750"/>
      <c r="H1187" s="750"/>
      <c r="I1187" s="761"/>
      <c r="J1187" s="768" t="str">
        <f>IF(基本情報入力シート!M1226="","",基本情報入力シート!M1226)</f>
        <v/>
      </c>
      <c r="K1187" s="768" t="str">
        <f>IF(基本情報入力シート!R1226="","",基本情報入力シート!R1226)</f>
        <v/>
      </c>
      <c r="L1187" s="768" t="str">
        <f>IF(基本情報入力シート!W1226="","",基本情報入力シート!W1226)</f>
        <v/>
      </c>
      <c r="M1187" s="785" t="str">
        <f>IF(基本情報入力シート!X1226="","",基本情報入力シート!X1226)</f>
        <v/>
      </c>
      <c r="N1187" s="797" t="str">
        <f>IF(基本情報入力シート!Y1226="","",基本情報入力シート!Y1226)</f>
        <v/>
      </c>
      <c r="O1187" s="931"/>
      <c r="P1187" s="937"/>
      <c r="Q1187" s="941"/>
      <c r="R1187" s="948" t="str">
        <f>IFERROR(IF(OR('別紙様式3-2（４・５月）'!R1189="",'別紙様式3-2（４・５月）'!Z1189="ベア加算"),"",P1187*VLOOKUP(N1187,'【参考】数式用'!$AD$2:$AH$27,MATCH(O1187,'【参考】数式用'!$K$4:$N$4,0)+1,0)),"")</f>
        <v/>
      </c>
      <c r="S1187" s="951"/>
      <c r="T1187" s="955"/>
      <c r="U1187" s="960"/>
      <c r="V1187" s="965" t="str">
        <f>IFERROR(IF(AND('別紙様式3-2（４・５月）'!O1189="",O1187&lt;&gt;""),P1187,P1187*VLOOKUP(AF1187,'【参考】数式用4'!$DC$3:$DZ$106,MATCH(N1187,'【参考】数式用4'!$DC$2:$DZ$2,0))),"")</f>
        <v/>
      </c>
      <c r="W1187" s="972"/>
      <c r="X1187" s="937"/>
      <c r="Y1187" s="948" t="str">
        <f>IFERROR(IF(OR('別紙様式3-2（４・５月）'!R1189="",'別紙様式3-2（４・５月）'!Z1189="ベア加算"),"",X1187*VLOOKUP(N1187,'【参考】数式用'!$AD$2:$AH$27,MATCH(W1187,'【参考】数式用'!$K$4:$N$4,0)+1,0)),"")</f>
        <v/>
      </c>
      <c r="Z1187" s="948"/>
      <c r="AA1187" s="951"/>
      <c r="AB1187" s="955"/>
      <c r="AC1187" s="996" t="str">
        <f>IFERROR(IF(AND('別紙様式3-2（４・５月）'!O1189="",W1187&lt;&gt;"",W1187&lt;&gt;"―"),X1187,X1187*VLOOKUP(AG1187,'【参考】数式用4'!$DC$3:$DZ$106,MATCH(N1187,'【参考】数式用4'!$DC$2:$DZ$2,0))),"")</f>
        <v/>
      </c>
      <c r="AD1187" s="998" t="str">
        <f t="shared" si="36"/>
        <v/>
      </c>
      <c r="AE1187" s="884" t="str">
        <f t="shared" si="37"/>
        <v/>
      </c>
      <c r="AF1187" s="999" t="str">
        <f>IF(O1187="","",'別紙様式3-2（４・５月）'!O1189&amp;'別紙様式3-2（４・５月）'!P1189&amp;'別紙様式3-2（４・５月）'!Q1189&amp;"から"&amp;O1187)</f>
        <v/>
      </c>
      <c r="AG1187" s="999" t="str">
        <f>IF(OR(W1187="",W1187="―"),"",'別紙様式3-2（４・５月）'!O1189&amp;'別紙様式3-2（４・５月）'!P1189&amp;'別紙様式3-2（４・５月）'!Q1189&amp;"から"&amp;W1187)</f>
        <v/>
      </c>
    </row>
    <row r="1188" spans="1:33" ht="24.9" customHeight="1">
      <c r="A1188" s="894">
        <v>1175</v>
      </c>
      <c r="B1188" s="742" t="str">
        <f>IF(基本情報入力シート!C1227="","",基本情報入力シート!C1227)</f>
        <v/>
      </c>
      <c r="C1188" s="750"/>
      <c r="D1188" s="750"/>
      <c r="E1188" s="750"/>
      <c r="F1188" s="750"/>
      <c r="G1188" s="750"/>
      <c r="H1188" s="750"/>
      <c r="I1188" s="761"/>
      <c r="J1188" s="768" t="str">
        <f>IF(基本情報入力シート!M1227="","",基本情報入力シート!M1227)</f>
        <v/>
      </c>
      <c r="K1188" s="768" t="str">
        <f>IF(基本情報入力シート!R1227="","",基本情報入力シート!R1227)</f>
        <v/>
      </c>
      <c r="L1188" s="768" t="str">
        <f>IF(基本情報入力シート!W1227="","",基本情報入力シート!W1227)</f>
        <v/>
      </c>
      <c r="M1188" s="785" t="str">
        <f>IF(基本情報入力シート!X1227="","",基本情報入力シート!X1227)</f>
        <v/>
      </c>
      <c r="N1188" s="797" t="str">
        <f>IF(基本情報入力シート!Y1227="","",基本情報入力シート!Y1227)</f>
        <v/>
      </c>
      <c r="O1188" s="931"/>
      <c r="P1188" s="937"/>
      <c r="Q1188" s="941"/>
      <c r="R1188" s="948" t="str">
        <f>IFERROR(IF(OR('別紙様式3-2（４・５月）'!R1190="",'別紙様式3-2（４・５月）'!Z1190="ベア加算"),"",P1188*VLOOKUP(N1188,'【参考】数式用'!$AD$2:$AH$27,MATCH(O1188,'【参考】数式用'!$K$4:$N$4,0)+1,0)),"")</f>
        <v/>
      </c>
      <c r="S1188" s="951"/>
      <c r="T1188" s="955"/>
      <c r="U1188" s="960"/>
      <c r="V1188" s="965" t="str">
        <f>IFERROR(IF(AND('別紙様式3-2（４・５月）'!O1190="",O1188&lt;&gt;""),P1188,P1188*VLOOKUP(AF1188,'【参考】数式用4'!$DC$3:$DZ$106,MATCH(N1188,'【参考】数式用4'!$DC$2:$DZ$2,0))),"")</f>
        <v/>
      </c>
      <c r="W1188" s="972"/>
      <c r="X1188" s="937"/>
      <c r="Y1188" s="948" t="str">
        <f>IFERROR(IF(OR('別紙様式3-2（４・５月）'!R1190="",'別紙様式3-2（４・５月）'!Z1190="ベア加算"),"",X1188*VLOOKUP(N1188,'【参考】数式用'!$AD$2:$AH$27,MATCH(W1188,'【参考】数式用'!$K$4:$N$4,0)+1,0)),"")</f>
        <v/>
      </c>
      <c r="Z1188" s="948"/>
      <c r="AA1188" s="951"/>
      <c r="AB1188" s="955"/>
      <c r="AC1188" s="996" t="str">
        <f>IFERROR(IF(AND('別紙様式3-2（４・５月）'!O1190="",W1188&lt;&gt;"",W1188&lt;&gt;"―"),X1188,X1188*VLOOKUP(AG1188,'【参考】数式用4'!$DC$3:$DZ$106,MATCH(N1188,'【参考】数式用4'!$DC$2:$DZ$2,0))),"")</f>
        <v/>
      </c>
      <c r="AD1188" s="998" t="str">
        <f t="shared" si="36"/>
        <v/>
      </c>
      <c r="AE1188" s="884" t="str">
        <f t="shared" si="37"/>
        <v/>
      </c>
      <c r="AF1188" s="999" t="str">
        <f>IF(O1188="","",'別紙様式3-2（４・５月）'!O1190&amp;'別紙様式3-2（４・５月）'!P1190&amp;'別紙様式3-2（４・５月）'!Q1190&amp;"から"&amp;O1188)</f>
        <v/>
      </c>
      <c r="AG1188" s="999" t="str">
        <f>IF(OR(W1188="",W1188="―"),"",'別紙様式3-2（４・５月）'!O1190&amp;'別紙様式3-2（４・５月）'!P1190&amp;'別紙様式3-2（４・５月）'!Q1190&amp;"から"&amp;W1188)</f>
        <v/>
      </c>
    </row>
    <row r="1189" spans="1:33" ht="24.9" customHeight="1">
      <c r="A1189" s="894">
        <v>1176</v>
      </c>
      <c r="B1189" s="742" t="str">
        <f>IF(基本情報入力シート!C1228="","",基本情報入力シート!C1228)</f>
        <v/>
      </c>
      <c r="C1189" s="750"/>
      <c r="D1189" s="750"/>
      <c r="E1189" s="750"/>
      <c r="F1189" s="750"/>
      <c r="G1189" s="750"/>
      <c r="H1189" s="750"/>
      <c r="I1189" s="761"/>
      <c r="J1189" s="768" t="str">
        <f>IF(基本情報入力シート!M1228="","",基本情報入力シート!M1228)</f>
        <v/>
      </c>
      <c r="K1189" s="768" t="str">
        <f>IF(基本情報入力シート!R1228="","",基本情報入力シート!R1228)</f>
        <v/>
      </c>
      <c r="L1189" s="768" t="str">
        <f>IF(基本情報入力シート!W1228="","",基本情報入力シート!W1228)</f>
        <v/>
      </c>
      <c r="M1189" s="785" t="str">
        <f>IF(基本情報入力シート!X1228="","",基本情報入力シート!X1228)</f>
        <v/>
      </c>
      <c r="N1189" s="797" t="str">
        <f>IF(基本情報入力シート!Y1228="","",基本情報入力シート!Y1228)</f>
        <v/>
      </c>
      <c r="O1189" s="931"/>
      <c r="P1189" s="937"/>
      <c r="Q1189" s="941"/>
      <c r="R1189" s="948" t="str">
        <f>IFERROR(IF(OR('別紙様式3-2（４・５月）'!R1191="",'別紙様式3-2（４・５月）'!Z1191="ベア加算"),"",P1189*VLOOKUP(N1189,'【参考】数式用'!$AD$2:$AH$27,MATCH(O1189,'【参考】数式用'!$K$4:$N$4,0)+1,0)),"")</f>
        <v/>
      </c>
      <c r="S1189" s="951"/>
      <c r="T1189" s="955"/>
      <c r="U1189" s="960"/>
      <c r="V1189" s="965" t="str">
        <f>IFERROR(IF(AND('別紙様式3-2（４・５月）'!O1191="",O1189&lt;&gt;""),P1189,P1189*VLOOKUP(AF1189,'【参考】数式用4'!$DC$3:$DZ$106,MATCH(N1189,'【参考】数式用4'!$DC$2:$DZ$2,0))),"")</f>
        <v/>
      </c>
      <c r="W1189" s="972"/>
      <c r="X1189" s="937"/>
      <c r="Y1189" s="948" t="str">
        <f>IFERROR(IF(OR('別紙様式3-2（４・５月）'!R1191="",'別紙様式3-2（４・５月）'!Z1191="ベア加算"),"",X1189*VLOOKUP(N1189,'【参考】数式用'!$AD$2:$AH$27,MATCH(W1189,'【参考】数式用'!$K$4:$N$4,0)+1,0)),"")</f>
        <v/>
      </c>
      <c r="Z1189" s="948"/>
      <c r="AA1189" s="951"/>
      <c r="AB1189" s="955"/>
      <c r="AC1189" s="996" t="str">
        <f>IFERROR(IF(AND('別紙様式3-2（４・５月）'!O1191="",W1189&lt;&gt;"",W1189&lt;&gt;"―"),X1189,X1189*VLOOKUP(AG1189,'【参考】数式用4'!$DC$3:$DZ$106,MATCH(N1189,'【参考】数式用4'!$DC$2:$DZ$2,0))),"")</f>
        <v/>
      </c>
      <c r="AD1189" s="998" t="str">
        <f t="shared" si="36"/>
        <v/>
      </c>
      <c r="AE1189" s="884" t="str">
        <f t="shared" si="37"/>
        <v/>
      </c>
      <c r="AF1189" s="999" t="str">
        <f>IF(O1189="","",'別紙様式3-2（４・５月）'!O1191&amp;'別紙様式3-2（４・５月）'!P1191&amp;'別紙様式3-2（４・５月）'!Q1191&amp;"から"&amp;O1189)</f>
        <v/>
      </c>
      <c r="AG1189" s="999" t="str">
        <f>IF(OR(W1189="",W1189="―"),"",'別紙様式3-2（４・５月）'!O1191&amp;'別紙様式3-2（４・５月）'!P1191&amp;'別紙様式3-2（４・５月）'!Q1191&amp;"から"&amp;W1189)</f>
        <v/>
      </c>
    </row>
    <row r="1190" spans="1:33" ht="24.9" customHeight="1">
      <c r="A1190" s="894">
        <v>1177</v>
      </c>
      <c r="B1190" s="742" t="str">
        <f>IF(基本情報入力シート!C1229="","",基本情報入力シート!C1229)</f>
        <v/>
      </c>
      <c r="C1190" s="750"/>
      <c r="D1190" s="750"/>
      <c r="E1190" s="750"/>
      <c r="F1190" s="750"/>
      <c r="G1190" s="750"/>
      <c r="H1190" s="750"/>
      <c r="I1190" s="761"/>
      <c r="J1190" s="768" t="str">
        <f>IF(基本情報入力シート!M1229="","",基本情報入力シート!M1229)</f>
        <v/>
      </c>
      <c r="K1190" s="768" t="str">
        <f>IF(基本情報入力シート!R1229="","",基本情報入力シート!R1229)</f>
        <v/>
      </c>
      <c r="L1190" s="768" t="str">
        <f>IF(基本情報入力シート!W1229="","",基本情報入力シート!W1229)</f>
        <v/>
      </c>
      <c r="M1190" s="785" t="str">
        <f>IF(基本情報入力シート!X1229="","",基本情報入力シート!X1229)</f>
        <v/>
      </c>
      <c r="N1190" s="797" t="str">
        <f>IF(基本情報入力シート!Y1229="","",基本情報入力シート!Y1229)</f>
        <v/>
      </c>
      <c r="O1190" s="931"/>
      <c r="P1190" s="937"/>
      <c r="Q1190" s="941"/>
      <c r="R1190" s="948" t="str">
        <f>IFERROR(IF(OR('別紙様式3-2（４・５月）'!R1192="",'別紙様式3-2（４・５月）'!Z1192="ベア加算"),"",P1190*VLOOKUP(N1190,'【参考】数式用'!$AD$2:$AH$27,MATCH(O1190,'【参考】数式用'!$K$4:$N$4,0)+1,0)),"")</f>
        <v/>
      </c>
      <c r="S1190" s="951"/>
      <c r="T1190" s="955"/>
      <c r="U1190" s="960"/>
      <c r="V1190" s="965" t="str">
        <f>IFERROR(IF(AND('別紙様式3-2（４・５月）'!O1192="",O1190&lt;&gt;""),P1190,P1190*VLOOKUP(AF1190,'【参考】数式用4'!$DC$3:$DZ$106,MATCH(N1190,'【参考】数式用4'!$DC$2:$DZ$2,0))),"")</f>
        <v/>
      </c>
      <c r="W1190" s="972"/>
      <c r="X1190" s="937"/>
      <c r="Y1190" s="948" t="str">
        <f>IFERROR(IF(OR('別紙様式3-2（４・５月）'!R1192="",'別紙様式3-2（４・５月）'!Z1192="ベア加算"),"",X1190*VLOOKUP(N1190,'【参考】数式用'!$AD$2:$AH$27,MATCH(W1190,'【参考】数式用'!$K$4:$N$4,0)+1,0)),"")</f>
        <v/>
      </c>
      <c r="Z1190" s="948"/>
      <c r="AA1190" s="951"/>
      <c r="AB1190" s="955"/>
      <c r="AC1190" s="996" t="str">
        <f>IFERROR(IF(AND('別紙様式3-2（４・５月）'!O1192="",W1190&lt;&gt;"",W1190&lt;&gt;"―"),X1190,X1190*VLOOKUP(AG1190,'【参考】数式用4'!$DC$3:$DZ$106,MATCH(N1190,'【参考】数式用4'!$DC$2:$DZ$2,0))),"")</f>
        <v/>
      </c>
      <c r="AD1190" s="998" t="str">
        <f t="shared" si="36"/>
        <v/>
      </c>
      <c r="AE1190" s="884" t="str">
        <f t="shared" si="37"/>
        <v/>
      </c>
      <c r="AF1190" s="999" t="str">
        <f>IF(O1190="","",'別紙様式3-2（４・５月）'!O1192&amp;'別紙様式3-2（４・５月）'!P1192&amp;'別紙様式3-2（４・５月）'!Q1192&amp;"から"&amp;O1190)</f>
        <v/>
      </c>
      <c r="AG1190" s="999" t="str">
        <f>IF(OR(W1190="",W1190="―"),"",'別紙様式3-2（４・５月）'!O1192&amp;'別紙様式3-2（４・５月）'!P1192&amp;'別紙様式3-2（４・５月）'!Q1192&amp;"から"&amp;W1190)</f>
        <v/>
      </c>
    </row>
    <row r="1191" spans="1:33" ht="24.9" customHeight="1">
      <c r="A1191" s="894">
        <v>1178</v>
      </c>
      <c r="B1191" s="742" t="str">
        <f>IF(基本情報入力シート!C1230="","",基本情報入力シート!C1230)</f>
        <v/>
      </c>
      <c r="C1191" s="750"/>
      <c r="D1191" s="750"/>
      <c r="E1191" s="750"/>
      <c r="F1191" s="750"/>
      <c r="G1191" s="750"/>
      <c r="H1191" s="750"/>
      <c r="I1191" s="761"/>
      <c r="J1191" s="768" t="str">
        <f>IF(基本情報入力シート!M1230="","",基本情報入力シート!M1230)</f>
        <v/>
      </c>
      <c r="K1191" s="768" t="str">
        <f>IF(基本情報入力シート!R1230="","",基本情報入力シート!R1230)</f>
        <v/>
      </c>
      <c r="L1191" s="768" t="str">
        <f>IF(基本情報入力シート!W1230="","",基本情報入力シート!W1230)</f>
        <v/>
      </c>
      <c r="M1191" s="785" t="str">
        <f>IF(基本情報入力シート!X1230="","",基本情報入力シート!X1230)</f>
        <v/>
      </c>
      <c r="N1191" s="797" t="str">
        <f>IF(基本情報入力シート!Y1230="","",基本情報入力シート!Y1230)</f>
        <v/>
      </c>
      <c r="O1191" s="931"/>
      <c r="P1191" s="937"/>
      <c r="Q1191" s="941"/>
      <c r="R1191" s="948" t="str">
        <f>IFERROR(IF(OR('別紙様式3-2（４・５月）'!R1193="",'別紙様式3-2（４・５月）'!Z1193="ベア加算"),"",P1191*VLOOKUP(N1191,'【参考】数式用'!$AD$2:$AH$27,MATCH(O1191,'【参考】数式用'!$K$4:$N$4,0)+1,0)),"")</f>
        <v/>
      </c>
      <c r="S1191" s="951"/>
      <c r="T1191" s="955"/>
      <c r="U1191" s="960"/>
      <c r="V1191" s="965" t="str">
        <f>IFERROR(IF(AND('別紙様式3-2（４・５月）'!O1193="",O1191&lt;&gt;""),P1191,P1191*VLOOKUP(AF1191,'【参考】数式用4'!$DC$3:$DZ$106,MATCH(N1191,'【参考】数式用4'!$DC$2:$DZ$2,0))),"")</f>
        <v/>
      </c>
      <c r="W1191" s="972"/>
      <c r="X1191" s="937"/>
      <c r="Y1191" s="948" t="str">
        <f>IFERROR(IF(OR('別紙様式3-2（４・５月）'!R1193="",'別紙様式3-2（４・５月）'!Z1193="ベア加算"),"",X1191*VLOOKUP(N1191,'【参考】数式用'!$AD$2:$AH$27,MATCH(W1191,'【参考】数式用'!$K$4:$N$4,0)+1,0)),"")</f>
        <v/>
      </c>
      <c r="Z1191" s="948"/>
      <c r="AA1191" s="951"/>
      <c r="AB1191" s="955"/>
      <c r="AC1191" s="996" t="str">
        <f>IFERROR(IF(AND('別紙様式3-2（４・５月）'!O1193="",W1191&lt;&gt;"",W1191&lt;&gt;"―"),X1191,X1191*VLOOKUP(AG1191,'【参考】数式用4'!$DC$3:$DZ$106,MATCH(N1191,'【参考】数式用4'!$DC$2:$DZ$2,0))),"")</f>
        <v/>
      </c>
      <c r="AD1191" s="998" t="str">
        <f t="shared" si="36"/>
        <v/>
      </c>
      <c r="AE1191" s="884" t="str">
        <f t="shared" si="37"/>
        <v/>
      </c>
      <c r="AF1191" s="999" t="str">
        <f>IF(O1191="","",'別紙様式3-2（４・５月）'!O1193&amp;'別紙様式3-2（４・５月）'!P1193&amp;'別紙様式3-2（４・５月）'!Q1193&amp;"から"&amp;O1191)</f>
        <v/>
      </c>
      <c r="AG1191" s="999" t="str">
        <f>IF(OR(W1191="",W1191="―"),"",'別紙様式3-2（４・５月）'!O1193&amp;'別紙様式3-2（４・５月）'!P1193&amp;'別紙様式3-2（４・５月）'!Q1193&amp;"から"&amp;W1191)</f>
        <v/>
      </c>
    </row>
    <row r="1192" spans="1:33" ht="24.9" customHeight="1">
      <c r="A1192" s="894">
        <v>1179</v>
      </c>
      <c r="B1192" s="742" t="str">
        <f>IF(基本情報入力シート!C1231="","",基本情報入力シート!C1231)</f>
        <v/>
      </c>
      <c r="C1192" s="750"/>
      <c r="D1192" s="750"/>
      <c r="E1192" s="750"/>
      <c r="F1192" s="750"/>
      <c r="G1192" s="750"/>
      <c r="H1192" s="750"/>
      <c r="I1192" s="761"/>
      <c r="J1192" s="768" t="str">
        <f>IF(基本情報入力シート!M1231="","",基本情報入力シート!M1231)</f>
        <v/>
      </c>
      <c r="K1192" s="768" t="str">
        <f>IF(基本情報入力シート!R1231="","",基本情報入力シート!R1231)</f>
        <v/>
      </c>
      <c r="L1192" s="768" t="str">
        <f>IF(基本情報入力シート!W1231="","",基本情報入力シート!W1231)</f>
        <v/>
      </c>
      <c r="M1192" s="785" t="str">
        <f>IF(基本情報入力シート!X1231="","",基本情報入力シート!X1231)</f>
        <v/>
      </c>
      <c r="N1192" s="797" t="str">
        <f>IF(基本情報入力シート!Y1231="","",基本情報入力シート!Y1231)</f>
        <v/>
      </c>
      <c r="O1192" s="931"/>
      <c r="P1192" s="937"/>
      <c r="Q1192" s="941"/>
      <c r="R1192" s="948" t="str">
        <f>IFERROR(IF(OR('別紙様式3-2（４・５月）'!R1194="",'別紙様式3-2（４・５月）'!Z1194="ベア加算"),"",P1192*VLOOKUP(N1192,'【参考】数式用'!$AD$2:$AH$27,MATCH(O1192,'【参考】数式用'!$K$4:$N$4,0)+1,0)),"")</f>
        <v/>
      </c>
      <c r="S1192" s="951"/>
      <c r="T1192" s="955"/>
      <c r="U1192" s="960"/>
      <c r="V1192" s="965" t="str">
        <f>IFERROR(IF(AND('別紙様式3-2（４・５月）'!O1194="",O1192&lt;&gt;""),P1192,P1192*VLOOKUP(AF1192,'【参考】数式用4'!$DC$3:$DZ$106,MATCH(N1192,'【参考】数式用4'!$DC$2:$DZ$2,0))),"")</f>
        <v/>
      </c>
      <c r="W1192" s="972"/>
      <c r="X1192" s="937"/>
      <c r="Y1192" s="948" t="str">
        <f>IFERROR(IF(OR('別紙様式3-2（４・５月）'!R1194="",'別紙様式3-2（４・５月）'!Z1194="ベア加算"),"",X1192*VLOOKUP(N1192,'【参考】数式用'!$AD$2:$AH$27,MATCH(W1192,'【参考】数式用'!$K$4:$N$4,0)+1,0)),"")</f>
        <v/>
      </c>
      <c r="Z1192" s="948"/>
      <c r="AA1192" s="951"/>
      <c r="AB1192" s="955"/>
      <c r="AC1192" s="996" t="str">
        <f>IFERROR(IF(AND('別紙様式3-2（４・５月）'!O1194="",W1192&lt;&gt;"",W1192&lt;&gt;"―"),X1192,X1192*VLOOKUP(AG1192,'【参考】数式用4'!$DC$3:$DZ$106,MATCH(N1192,'【参考】数式用4'!$DC$2:$DZ$2,0))),"")</f>
        <v/>
      </c>
      <c r="AD1192" s="998" t="str">
        <f t="shared" si="36"/>
        <v/>
      </c>
      <c r="AE1192" s="884" t="str">
        <f t="shared" si="37"/>
        <v/>
      </c>
      <c r="AF1192" s="999" t="str">
        <f>IF(O1192="","",'別紙様式3-2（４・５月）'!O1194&amp;'別紙様式3-2（４・５月）'!P1194&amp;'別紙様式3-2（４・５月）'!Q1194&amp;"から"&amp;O1192)</f>
        <v/>
      </c>
      <c r="AG1192" s="999" t="str">
        <f>IF(OR(W1192="",W1192="―"),"",'別紙様式3-2（４・５月）'!O1194&amp;'別紙様式3-2（４・５月）'!P1194&amp;'別紙様式3-2（４・５月）'!Q1194&amp;"から"&amp;W1192)</f>
        <v/>
      </c>
    </row>
    <row r="1193" spans="1:33" ht="24.9" customHeight="1">
      <c r="A1193" s="894">
        <v>1180</v>
      </c>
      <c r="B1193" s="742" t="str">
        <f>IF(基本情報入力シート!C1232="","",基本情報入力シート!C1232)</f>
        <v/>
      </c>
      <c r="C1193" s="750"/>
      <c r="D1193" s="750"/>
      <c r="E1193" s="750"/>
      <c r="F1193" s="750"/>
      <c r="G1193" s="750"/>
      <c r="H1193" s="750"/>
      <c r="I1193" s="761"/>
      <c r="J1193" s="768" t="str">
        <f>IF(基本情報入力シート!M1232="","",基本情報入力シート!M1232)</f>
        <v/>
      </c>
      <c r="K1193" s="768" t="str">
        <f>IF(基本情報入力シート!R1232="","",基本情報入力シート!R1232)</f>
        <v/>
      </c>
      <c r="L1193" s="768" t="str">
        <f>IF(基本情報入力シート!W1232="","",基本情報入力シート!W1232)</f>
        <v/>
      </c>
      <c r="M1193" s="785" t="str">
        <f>IF(基本情報入力シート!X1232="","",基本情報入力シート!X1232)</f>
        <v/>
      </c>
      <c r="N1193" s="797" t="str">
        <f>IF(基本情報入力シート!Y1232="","",基本情報入力シート!Y1232)</f>
        <v/>
      </c>
      <c r="O1193" s="931"/>
      <c r="P1193" s="937"/>
      <c r="Q1193" s="941"/>
      <c r="R1193" s="948" t="str">
        <f>IFERROR(IF(OR('別紙様式3-2（４・５月）'!R1195="",'別紙様式3-2（４・５月）'!Z1195="ベア加算"),"",P1193*VLOOKUP(N1193,'【参考】数式用'!$AD$2:$AH$27,MATCH(O1193,'【参考】数式用'!$K$4:$N$4,0)+1,0)),"")</f>
        <v/>
      </c>
      <c r="S1193" s="951"/>
      <c r="T1193" s="955"/>
      <c r="U1193" s="960"/>
      <c r="V1193" s="965" t="str">
        <f>IFERROR(IF(AND('別紙様式3-2（４・５月）'!O1195="",O1193&lt;&gt;""),P1193,P1193*VLOOKUP(AF1193,'【参考】数式用4'!$DC$3:$DZ$106,MATCH(N1193,'【参考】数式用4'!$DC$2:$DZ$2,0))),"")</f>
        <v/>
      </c>
      <c r="W1193" s="972"/>
      <c r="X1193" s="937"/>
      <c r="Y1193" s="948" t="str">
        <f>IFERROR(IF(OR('別紙様式3-2（４・５月）'!R1195="",'別紙様式3-2（４・５月）'!Z1195="ベア加算"),"",X1193*VLOOKUP(N1193,'【参考】数式用'!$AD$2:$AH$27,MATCH(W1193,'【参考】数式用'!$K$4:$N$4,0)+1,0)),"")</f>
        <v/>
      </c>
      <c r="Z1193" s="948"/>
      <c r="AA1193" s="951"/>
      <c r="AB1193" s="955"/>
      <c r="AC1193" s="996" t="str">
        <f>IFERROR(IF(AND('別紙様式3-2（４・５月）'!O1195="",W1193&lt;&gt;"",W1193&lt;&gt;"―"),X1193,X1193*VLOOKUP(AG1193,'【参考】数式用4'!$DC$3:$DZ$106,MATCH(N1193,'【参考】数式用4'!$DC$2:$DZ$2,0))),"")</f>
        <v/>
      </c>
      <c r="AD1193" s="998" t="str">
        <f t="shared" si="36"/>
        <v/>
      </c>
      <c r="AE1193" s="884" t="str">
        <f t="shared" si="37"/>
        <v/>
      </c>
      <c r="AF1193" s="999" t="str">
        <f>IF(O1193="","",'別紙様式3-2（４・５月）'!O1195&amp;'別紙様式3-2（４・５月）'!P1195&amp;'別紙様式3-2（４・５月）'!Q1195&amp;"から"&amp;O1193)</f>
        <v/>
      </c>
      <c r="AG1193" s="999" t="str">
        <f>IF(OR(W1193="",W1193="―"),"",'別紙様式3-2（４・５月）'!O1195&amp;'別紙様式3-2（４・５月）'!P1195&amp;'別紙様式3-2（４・５月）'!Q1195&amp;"から"&amp;W1193)</f>
        <v/>
      </c>
    </row>
    <row r="1194" spans="1:33" ht="24.9" customHeight="1">
      <c r="A1194" s="894">
        <v>1181</v>
      </c>
      <c r="B1194" s="742" t="str">
        <f>IF(基本情報入力シート!C1233="","",基本情報入力シート!C1233)</f>
        <v/>
      </c>
      <c r="C1194" s="750"/>
      <c r="D1194" s="750"/>
      <c r="E1194" s="750"/>
      <c r="F1194" s="750"/>
      <c r="G1194" s="750"/>
      <c r="H1194" s="750"/>
      <c r="I1194" s="761"/>
      <c r="J1194" s="768" t="str">
        <f>IF(基本情報入力シート!M1233="","",基本情報入力シート!M1233)</f>
        <v/>
      </c>
      <c r="K1194" s="768" t="str">
        <f>IF(基本情報入力シート!R1233="","",基本情報入力シート!R1233)</f>
        <v/>
      </c>
      <c r="L1194" s="768" t="str">
        <f>IF(基本情報入力シート!W1233="","",基本情報入力シート!W1233)</f>
        <v/>
      </c>
      <c r="M1194" s="785" t="str">
        <f>IF(基本情報入力シート!X1233="","",基本情報入力シート!X1233)</f>
        <v/>
      </c>
      <c r="N1194" s="797" t="str">
        <f>IF(基本情報入力シート!Y1233="","",基本情報入力シート!Y1233)</f>
        <v/>
      </c>
      <c r="O1194" s="931"/>
      <c r="P1194" s="937"/>
      <c r="Q1194" s="941"/>
      <c r="R1194" s="948" t="str">
        <f>IFERROR(IF(OR('別紙様式3-2（４・５月）'!R1196="",'別紙様式3-2（４・５月）'!Z1196="ベア加算"),"",P1194*VLOOKUP(N1194,'【参考】数式用'!$AD$2:$AH$27,MATCH(O1194,'【参考】数式用'!$K$4:$N$4,0)+1,0)),"")</f>
        <v/>
      </c>
      <c r="S1194" s="951"/>
      <c r="T1194" s="955"/>
      <c r="U1194" s="960"/>
      <c r="V1194" s="965" t="str">
        <f>IFERROR(IF(AND('別紙様式3-2（４・５月）'!O1196="",O1194&lt;&gt;""),P1194,P1194*VLOOKUP(AF1194,'【参考】数式用4'!$DC$3:$DZ$106,MATCH(N1194,'【参考】数式用4'!$DC$2:$DZ$2,0))),"")</f>
        <v/>
      </c>
      <c r="W1194" s="972"/>
      <c r="X1194" s="937"/>
      <c r="Y1194" s="948" t="str">
        <f>IFERROR(IF(OR('別紙様式3-2（４・５月）'!R1196="",'別紙様式3-2（４・５月）'!Z1196="ベア加算"),"",X1194*VLOOKUP(N1194,'【参考】数式用'!$AD$2:$AH$27,MATCH(W1194,'【参考】数式用'!$K$4:$N$4,0)+1,0)),"")</f>
        <v/>
      </c>
      <c r="Z1194" s="948"/>
      <c r="AA1194" s="951"/>
      <c r="AB1194" s="955"/>
      <c r="AC1194" s="996" t="str">
        <f>IFERROR(IF(AND('別紙様式3-2（４・５月）'!O1196="",W1194&lt;&gt;"",W1194&lt;&gt;"―"),X1194,X1194*VLOOKUP(AG1194,'【参考】数式用4'!$DC$3:$DZ$106,MATCH(N1194,'【参考】数式用4'!$DC$2:$DZ$2,0))),"")</f>
        <v/>
      </c>
      <c r="AD1194" s="998" t="str">
        <f t="shared" si="36"/>
        <v/>
      </c>
      <c r="AE1194" s="884" t="str">
        <f t="shared" si="37"/>
        <v/>
      </c>
      <c r="AF1194" s="999" t="str">
        <f>IF(O1194="","",'別紙様式3-2（４・５月）'!O1196&amp;'別紙様式3-2（４・５月）'!P1196&amp;'別紙様式3-2（４・５月）'!Q1196&amp;"から"&amp;O1194)</f>
        <v/>
      </c>
      <c r="AG1194" s="999" t="str">
        <f>IF(OR(W1194="",W1194="―"),"",'別紙様式3-2（４・５月）'!O1196&amp;'別紙様式3-2（４・５月）'!P1196&amp;'別紙様式3-2（４・５月）'!Q1196&amp;"から"&amp;W1194)</f>
        <v/>
      </c>
    </row>
    <row r="1195" spans="1:33" ht="24.9" customHeight="1">
      <c r="A1195" s="894">
        <v>1182</v>
      </c>
      <c r="B1195" s="742" t="str">
        <f>IF(基本情報入力シート!C1234="","",基本情報入力シート!C1234)</f>
        <v/>
      </c>
      <c r="C1195" s="750"/>
      <c r="D1195" s="750"/>
      <c r="E1195" s="750"/>
      <c r="F1195" s="750"/>
      <c r="G1195" s="750"/>
      <c r="H1195" s="750"/>
      <c r="I1195" s="761"/>
      <c r="J1195" s="768" t="str">
        <f>IF(基本情報入力シート!M1234="","",基本情報入力シート!M1234)</f>
        <v/>
      </c>
      <c r="K1195" s="768" t="str">
        <f>IF(基本情報入力シート!R1234="","",基本情報入力シート!R1234)</f>
        <v/>
      </c>
      <c r="L1195" s="768" t="str">
        <f>IF(基本情報入力シート!W1234="","",基本情報入力シート!W1234)</f>
        <v/>
      </c>
      <c r="M1195" s="785" t="str">
        <f>IF(基本情報入力シート!X1234="","",基本情報入力シート!X1234)</f>
        <v/>
      </c>
      <c r="N1195" s="797" t="str">
        <f>IF(基本情報入力シート!Y1234="","",基本情報入力シート!Y1234)</f>
        <v/>
      </c>
      <c r="O1195" s="931"/>
      <c r="P1195" s="937"/>
      <c r="Q1195" s="941"/>
      <c r="R1195" s="948" t="str">
        <f>IFERROR(IF(OR('別紙様式3-2（４・５月）'!R1197="",'別紙様式3-2（４・５月）'!Z1197="ベア加算"),"",P1195*VLOOKUP(N1195,'【参考】数式用'!$AD$2:$AH$27,MATCH(O1195,'【参考】数式用'!$K$4:$N$4,0)+1,0)),"")</f>
        <v/>
      </c>
      <c r="S1195" s="951"/>
      <c r="T1195" s="955"/>
      <c r="U1195" s="960"/>
      <c r="V1195" s="965" t="str">
        <f>IFERROR(IF(AND('別紙様式3-2（４・５月）'!O1197="",O1195&lt;&gt;""),P1195,P1195*VLOOKUP(AF1195,'【参考】数式用4'!$DC$3:$DZ$106,MATCH(N1195,'【参考】数式用4'!$DC$2:$DZ$2,0))),"")</f>
        <v/>
      </c>
      <c r="W1195" s="972"/>
      <c r="X1195" s="937"/>
      <c r="Y1195" s="948" t="str">
        <f>IFERROR(IF(OR('別紙様式3-2（４・５月）'!R1197="",'別紙様式3-2（４・５月）'!Z1197="ベア加算"),"",X1195*VLOOKUP(N1195,'【参考】数式用'!$AD$2:$AH$27,MATCH(W1195,'【参考】数式用'!$K$4:$N$4,0)+1,0)),"")</f>
        <v/>
      </c>
      <c r="Z1195" s="948"/>
      <c r="AA1195" s="951"/>
      <c r="AB1195" s="955"/>
      <c r="AC1195" s="996" t="str">
        <f>IFERROR(IF(AND('別紙様式3-2（４・５月）'!O1197="",W1195&lt;&gt;"",W1195&lt;&gt;"―"),X1195,X1195*VLOOKUP(AG1195,'【参考】数式用4'!$DC$3:$DZ$106,MATCH(N1195,'【参考】数式用4'!$DC$2:$DZ$2,0))),"")</f>
        <v/>
      </c>
      <c r="AD1195" s="998" t="str">
        <f t="shared" si="36"/>
        <v/>
      </c>
      <c r="AE1195" s="884" t="str">
        <f t="shared" si="37"/>
        <v/>
      </c>
      <c r="AF1195" s="999" t="str">
        <f>IF(O1195="","",'別紙様式3-2（４・５月）'!O1197&amp;'別紙様式3-2（４・５月）'!P1197&amp;'別紙様式3-2（４・５月）'!Q1197&amp;"から"&amp;O1195)</f>
        <v/>
      </c>
      <c r="AG1195" s="999" t="str">
        <f>IF(OR(W1195="",W1195="―"),"",'別紙様式3-2（４・５月）'!O1197&amp;'別紙様式3-2（４・５月）'!P1197&amp;'別紙様式3-2（４・５月）'!Q1197&amp;"から"&amp;W1195)</f>
        <v/>
      </c>
    </row>
    <row r="1196" spans="1:33" ht="24.9" customHeight="1">
      <c r="A1196" s="894">
        <v>1183</v>
      </c>
      <c r="B1196" s="742" t="str">
        <f>IF(基本情報入力シート!C1235="","",基本情報入力シート!C1235)</f>
        <v/>
      </c>
      <c r="C1196" s="750"/>
      <c r="D1196" s="750"/>
      <c r="E1196" s="750"/>
      <c r="F1196" s="750"/>
      <c r="G1196" s="750"/>
      <c r="H1196" s="750"/>
      <c r="I1196" s="761"/>
      <c r="J1196" s="768" t="str">
        <f>IF(基本情報入力シート!M1235="","",基本情報入力シート!M1235)</f>
        <v/>
      </c>
      <c r="K1196" s="768" t="str">
        <f>IF(基本情報入力シート!R1235="","",基本情報入力シート!R1235)</f>
        <v/>
      </c>
      <c r="L1196" s="768" t="str">
        <f>IF(基本情報入力シート!W1235="","",基本情報入力シート!W1235)</f>
        <v/>
      </c>
      <c r="M1196" s="785" t="str">
        <f>IF(基本情報入力シート!X1235="","",基本情報入力シート!X1235)</f>
        <v/>
      </c>
      <c r="N1196" s="797" t="str">
        <f>IF(基本情報入力シート!Y1235="","",基本情報入力シート!Y1235)</f>
        <v/>
      </c>
      <c r="O1196" s="931"/>
      <c r="P1196" s="937"/>
      <c r="Q1196" s="941"/>
      <c r="R1196" s="948" t="str">
        <f>IFERROR(IF(OR('別紙様式3-2（４・５月）'!R1198="",'別紙様式3-2（４・５月）'!Z1198="ベア加算"),"",P1196*VLOOKUP(N1196,'【参考】数式用'!$AD$2:$AH$27,MATCH(O1196,'【参考】数式用'!$K$4:$N$4,0)+1,0)),"")</f>
        <v/>
      </c>
      <c r="S1196" s="951"/>
      <c r="T1196" s="955"/>
      <c r="U1196" s="960"/>
      <c r="V1196" s="965" t="str">
        <f>IFERROR(IF(AND('別紙様式3-2（４・５月）'!O1198="",O1196&lt;&gt;""),P1196,P1196*VLOOKUP(AF1196,'【参考】数式用4'!$DC$3:$DZ$106,MATCH(N1196,'【参考】数式用4'!$DC$2:$DZ$2,0))),"")</f>
        <v/>
      </c>
      <c r="W1196" s="972"/>
      <c r="X1196" s="937"/>
      <c r="Y1196" s="948" t="str">
        <f>IFERROR(IF(OR('別紙様式3-2（４・５月）'!R1198="",'別紙様式3-2（４・５月）'!Z1198="ベア加算"),"",X1196*VLOOKUP(N1196,'【参考】数式用'!$AD$2:$AH$27,MATCH(W1196,'【参考】数式用'!$K$4:$N$4,0)+1,0)),"")</f>
        <v/>
      </c>
      <c r="Z1196" s="948"/>
      <c r="AA1196" s="951"/>
      <c r="AB1196" s="955"/>
      <c r="AC1196" s="996" t="str">
        <f>IFERROR(IF(AND('別紙様式3-2（４・５月）'!O1198="",W1196&lt;&gt;"",W1196&lt;&gt;"―"),X1196,X1196*VLOOKUP(AG1196,'【参考】数式用4'!$DC$3:$DZ$106,MATCH(N1196,'【参考】数式用4'!$DC$2:$DZ$2,0))),"")</f>
        <v/>
      </c>
      <c r="AD1196" s="998" t="str">
        <f t="shared" si="36"/>
        <v/>
      </c>
      <c r="AE1196" s="884" t="str">
        <f t="shared" si="37"/>
        <v/>
      </c>
      <c r="AF1196" s="999" t="str">
        <f>IF(O1196="","",'別紙様式3-2（４・５月）'!O1198&amp;'別紙様式3-2（４・５月）'!P1198&amp;'別紙様式3-2（４・５月）'!Q1198&amp;"から"&amp;O1196)</f>
        <v/>
      </c>
      <c r="AG1196" s="999" t="str">
        <f>IF(OR(W1196="",W1196="―"),"",'別紙様式3-2（４・５月）'!O1198&amp;'別紙様式3-2（４・５月）'!P1198&amp;'別紙様式3-2（４・５月）'!Q1198&amp;"から"&amp;W1196)</f>
        <v/>
      </c>
    </row>
    <row r="1197" spans="1:33" ht="24.9" customHeight="1">
      <c r="A1197" s="894">
        <v>1184</v>
      </c>
      <c r="B1197" s="742" t="str">
        <f>IF(基本情報入力シート!C1236="","",基本情報入力シート!C1236)</f>
        <v/>
      </c>
      <c r="C1197" s="750"/>
      <c r="D1197" s="750"/>
      <c r="E1197" s="750"/>
      <c r="F1197" s="750"/>
      <c r="G1197" s="750"/>
      <c r="H1197" s="750"/>
      <c r="I1197" s="761"/>
      <c r="J1197" s="768" t="str">
        <f>IF(基本情報入力シート!M1236="","",基本情報入力シート!M1236)</f>
        <v/>
      </c>
      <c r="K1197" s="768" t="str">
        <f>IF(基本情報入力シート!R1236="","",基本情報入力シート!R1236)</f>
        <v/>
      </c>
      <c r="L1197" s="768" t="str">
        <f>IF(基本情報入力シート!W1236="","",基本情報入力シート!W1236)</f>
        <v/>
      </c>
      <c r="M1197" s="785" t="str">
        <f>IF(基本情報入力シート!X1236="","",基本情報入力シート!X1236)</f>
        <v/>
      </c>
      <c r="N1197" s="797" t="str">
        <f>IF(基本情報入力シート!Y1236="","",基本情報入力シート!Y1236)</f>
        <v/>
      </c>
      <c r="O1197" s="931"/>
      <c r="P1197" s="937"/>
      <c r="Q1197" s="941"/>
      <c r="R1197" s="948" t="str">
        <f>IFERROR(IF(OR('別紙様式3-2（４・５月）'!R1199="",'別紙様式3-2（４・５月）'!Z1199="ベア加算"),"",P1197*VLOOKUP(N1197,'【参考】数式用'!$AD$2:$AH$27,MATCH(O1197,'【参考】数式用'!$K$4:$N$4,0)+1,0)),"")</f>
        <v/>
      </c>
      <c r="S1197" s="951"/>
      <c r="T1197" s="955"/>
      <c r="U1197" s="960"/>
      <c r="V1197" s="965" t="str">
        <f>IFERROR(IF(AND('別紙様式3-2（４・５月）'!O1199="",O1197&lt;&gt;""),P1197,P1197*VLOOKUP(AF1197,'【参考】数式用4'!$DC$3:$DZ$106,MATCH(N1197,'【参考】数式用4'!$DC$2:$DZ$2,0))),"")</f>
        <v/>
      </c>
      <c r="W1197" s="972"/>
      <c r="X1197" s="937"/>
      <c r="Y1197" s="948" t="str">
        <f>IFERROR(IF(OR('別紙様式3-2（４・５月）'!R1199="",'別紙様式3-2（４・５月）'!Z1199="ベア加算"),"",X1197*VLOOKUP(N1197,'【参考】数式用'!$AD$2:$AH$27,MATCH(W1197,'【参考】数式用'!$K$4:$N$4,0)+1,0)),"")</f>
        <v/>
      </c>
      <c r="Z1197" s="948"/>
      <c r="AA1197" s="951"/>
      <c r="AB1197" s="955"/>
      <c r="AC1197" s="996" t="str">
        <f>IFERROR(IF(AND('別紙様式3-2（４・５月）'!O1199="",W1197&lt;&gt;"",W1197&lt;&gt;"―"),X1197,X1197*VLOOKUP(AG1197,'【参考】数式用4'!$DC$3:$DZ$106,MATCH(N1197,'【参考】数式用4'!$DC$2:$DZ$2,0))),"")</f>
        <v/>
      </c>
      <c r="AD1197" s="998" t="str">
        <f t="shared" si="36"/>
        <v/>
      </c>
      <c r="AE1197" s="884" t="str">
        <f t="shared" si="37"/>
        <v/>
      </c>
      <c r="AF1197" s="999" t="str">
        <f>IF(O1197="","",'別紙様式3-2（４・５月）'!O1199&amp;'別紙様式3-2（４・５月）'!P1199&amp;'別紙様式3-2（４・５月）'!Q1199&amp;"から"&amp;O1197)</f>
        <v/>
      </c>
      <c r="AG1197" s="999" t="str">
        <f>IF(OR(W1197="",W1197="―"),"",'別紙様式3-2（４・５月）'!O1199&amp;'別紙様式3-2（４・５月）'!P1199&amp;'別紙様式3-2（４・５月）'!Q1199&amp;"から"&amp;W1197)</f>
        <v/>
      </c>
    </row>
    <row r="1198" spans="1:33" ht="24.9" customHeight="1">
      <c r="A1198" s="894">
        <v>1185</v>
      </c>
      <c r="B1198" s="742" t="str">
        <f>IF(基本情報入力シート!C1237="","",基本情報入力シート!C1237)</f>
        <v/>
      </c>
      <c r="C1198" s="750"/>
      <c r="D1198" s="750"/>
      <c r="E1198" s="750"/>
      <c r="F1198" s="750"/>
      <c r="G1198" s="750"/>
      <c r="H1198" s="750"/>
      <c r="I1198" s="761"/>
      <c r="J1198" s="768" t="str">
        <f>IF(基本情報入力シート!M1237="","",基本情報入力シート!M1237)</f>
        <v/>
      </c>
      <c r="K1198" s="768" t="str">
        <f>IF(基本情報入力シート!R1237="","",基本情報入力シート!R1237)</f>
        <v/>
      </c>
      <c r="L1198" s="768" t="str">
        <f>IF(基本情報入力シート!W1237="","",基本情報入力シート!W1237)</f>
        <v/>
      </c>
      <c r="M1198" s="785" t="str">
        <f>IF(基本情報入力シート!X1237="","",基本情報入力シート!X1237)</f>
        <v/>
      </c>
      <c r="N1198" s="797" t="str">
        <f>IF(基本情報入力シート!Y1237="","",基本情報入力シート!Y1237)</f>
        <v/>
      </c>
      <c r="O1198" s="931"/>
      <c r="P1198" s="937"/>
      <c r="Q1198" s="941"/>
      <c r="R1198" s="948" t="str">
        <f>IFERROR(IF(OR('別紙様式3-2（４・５月）'!R1200="",'別紙様式3-2（４・５月）'!Z1200="ベア加算"),"",P1198*VLOOKUP(N1198,'【参考】数式用'!$AD$2:$AH$27,MATCH(O1198,'【参考】数式用'!$K$4:$N$4,0)+1,0)),"")</f>
        <v/>
      </c>
      <c r="S1198" s="951"/>
      <c r="T1198" s="955"/>
      <c r="U1198" s="960"/>
      <c r="V1198" s="965" t="str">
        <f>IFERROR(IF(AND('別紙様式3-2（４・５月）'!O1200="",O1198&lt;&gt;""),P1198,P1198*VLOOKUP(AF1198,'【参考】数式用4'!$DC$3:$DZ$106,MATCH(N1198,'【参考】数式用4'!$DC$2:$DZ$2,0))),"")</f>
        <v/>
      </c>
      <c r="W1198" s="972"/>
      <c r="X1198" s="937"/>
      <c r="Y1198" s="948" t="str">
        <f>IFERROR(IF(OR('別紙様式3-2（４・５月）'!R1200="",'別紙様式3-2（４・５月）'!Z1200="ベア加算"),"",X1198*VLOOKUP(N1198,'【参考】数式用'!$AD$2:$AH$27,MATCH(W1198,'【参考】数式用'!$K$4:$N$4,0)+1,0)),"")</f>
        <v/>
      </c>
      <c r="Z1198" s="948"/>
      <c r="AA1198" s="951"/>
      <c r="AB1198" s="955"/>
      <c r="AC1198" s="996" t="str">
        <f>IFERROR(IF(AND('別紙様式3-2（４・５月）'!O1200="",W1198&lt;&gt;"",W1198&lt;&gt;"―"),X1198,X1198*VLOOKUP(AG1198,'【参考】数式用4'!$DC$3:$DZ$106,MATCH(N1198,'【参考】数式用4'!$DC$2:$DZ$2,0))),"")</f>
        <v/>
      </c>
      <c r="AD1198" s="998" t="str">
        <f t="shared" si="36"/>
        <v/>
      </c>
      <c r="AE1198" s="884" t="str">
        <f t="shared" si="37"/>
        <v/>
      </c>
      <c r="AF1198" s="999" t="str">
        <f>IF(O1198="","",'別紙様式3-2（４・５月）'!O1200&amp;'別紙様式3-2（４・５月）'!P1200&amp;'別紙様式3-2（４・５月）'!Q1200&amp;"から"&amp;O1198)</f>
        <v/>
      </c>
      <c r="AG1198" s="999" t="str">
        <f>IF(OR(W1198="",W1198="―"),"",'別紙様式3-2（４・５月）'!O1200&amp;'別紙様式3-2（４・５月）'!P1200&amp;'別紙様式3-2（４・５月）'!Q1200&amp;"から"&amp;W1198)</f>
        <v/>
      </c>
    </row>
    <row r="1199" spans="1:33" ht="24.9" customHeight="1">
      <c r="A1199" s="894">
        <v>1186</v>
      </c>
      <c r="B1199" s="742" t="str">
        <f>IF(基本情報入力シート!C1238="","",基本情報入力シート!C1238)</f>
        <v/>
      </c>
      <c r="C1199" s="750"/>
      <c r="D1199" s="750"/>
      <c r="E1199" s="750"/>
      <c r="F1199" s="750"/>
      <c r="G1199" s="750"/>
      <c r="H1199" s="750"/>
      <c r="I1199" s="761"/>
      <c r="J1199" s="768" t="str">
        <f>IF(基本情報入力シート!M1238="","",基本情報入力シート!M1238)</f>
        <v/>
      </c>
      <c r="K1199" s="768" t="str">
        <f>IF(基本情報入力シート!R1238="","",基本情報入力シート!R1238)</f>
        <v/>
      </c>
      <c r="L1199" s="768" t="str">
        <f>IF(基本情報入力シート!W1238="","",基本情報入力シート!W1238)</f>
        <v/>
      </c>
      <c r="M1199" s="785" t="str">
        <f>IF(基本情報入力シート!X1238="","",基本情報入力シート!X1238)</f>
        <v/>
      </c>
      <c r="N1199" s="797" t="str">
        <f>IF(基本情報入力シート!Y1238="","",基本情報入力シート!Y1238)</f>
        <v/>
      </c>
      <c r="O1199" s="931"/>
      <c r="P1199" s="937"/>
      <c r="Q1199" s="941"/>
      <c r="R1199" s="948" t="str">
        <f>IFERROR(IF(OR('別紙様式3-2（４・５月）'!R1201="",'別紙様式3-2（４・５月）'!Z1201="ベア加算"),"",P1199*VLOOKUP(N1199,'【参考】数式用'!$AD$2:$AH$27,MATCH(O1199,'【参考】数式用'!$K$4:$N$4,0)+1,0)),"")</f>
        <v/>
      </c>
      <c r="S1199" s="951"/>
      <c r="T1199" s="955"/>
      <c r="U1199" s="960"/>
      <c r="V1199" s="965" t="str">
        <f>IFERROR(IF(AND('別紙様式3-2（４・５月）'!O1201="",O1199&lt;&gt;""),P1199,P1199*VLOOKUP(AF1199,'【参考】数式用4'!$DC$3:$DZ$106,MATCH(N1199,'【参考】数式用4'!$DC$2:$DZ$2,0))),"")</f>
        <v/>
      </c>
      <c r="W1199" s="972"/>
      <c r="X1199" s="937"/>
      <c r="Y1199" s="948" t="str">
        <f>IFERROR(IF(OR('別紙様式3-2（４・５月）'!R1201="",'別紙様式3-2（４・５月）'!Z1201="ベア加算"),"",X1199*VLOOKUP(N1199,'【参考】数式用'!$AD$2:$AH$27,MATCH(W1199,'【参考】数式用'!$K$4:$N$4,0)+1,0)),"")</f>
        <v/>
      </c>
      <c r="Z1199" s="948"/>
      <c r="AA1199" s="951"/>
      <c r="AB1199" s="955"/>
      <c r="AC1199" s="996" t="str">
        <f>IFERROR(IF(AND('別紙様式3-2（４・５月）'!O1201="",W1199&lt;&gt;"",W1199&lt;&gt;"―"),X1199,X1199*VLOOKUP(AG1199,'【参考】数式用4'!$DC$3:$DZ$106,MATCH(N1199,'【参考】数式用4'!$DC$2:$DZ$2,0))),"")</f>
        <v/>
      </c>
      <c r="AD1199" s="998" t="str">
        <f t="shared" si="36"/>
        <v/>
      </c>
      <c r="AE1199" s="884" t="str">
        <f t="shared" si="37"/>
        <v/>
      </c>
      <c r="AF1199" s="999" t="str">
        <f>IF(O1199="","",'別紙様式3-2（４・５月）'!O1201&amp;'別紙様式3-2（４・５月）'!P1201&amp;'別紙様式3-2（４・５月）'!Q1201&amp;"から"&amp;O1199)</f>
        <v/>
      </c>
      <c r="AG1199" s="999" t="str">
        <f>IF(OR(W1199="",W1199="―"),"",'別紙様式3-2（４・５月）'!O1201&amp;'別紙様式3-2（４・５月）'!P1201&amp;'別紙様式3-2（４・５月）'!Q1201&amp;"から"&amp;W1199)</f>
        <v/>
      </c>
    </row>
    <row r="1200" spans="1:33" ht="24.9" customHeight="1">
      <c r="A1200" s="894">
        <v>1187</v>
      </c>
      <c r="B1200" s="742" t="str">
        <f>IF(基本情報入力シート!C1239="","",基本情報入力シート!C1239)</f>
        <v/>
      </c>
      <c r="C1200" s="750"/>
      <c r="D1200" s="750"/>
      <c r="E1200" s="750"/>
      <c r="F1200" s="750"/>
      <c r="G1200" s="750"/>
      <c r="H1200" s="750"/>
      <c r="I1200" s="761"/>
      <c r="J1200" s="768" t="str">
        <f>IF(基本情報入力シート!M1239="","",基本情報入力シート!M1239)</f>
        <v/>
      </c>
      <c r="K1200" s="768" t="str">
        <f>IF(基本情報入力シート!R1239="","",基本情報入力シート!R1239)</f>
        <v/>
      </c>
      <c r="L1200" s="768" t="str">
        <f>IF(基本情報入力シート!W1239="","",基本情報入力シート!W1239)</f>
        <v/>
      </c>
      <c r="M1200" s="785" t="str">
        <f>IF(基本情報入力シート!X1239="","",基本情報入力シート!X1239)</f>
        <v/>
      </c>
      <c r="N1200" s="797" t="str">
        <f>IF(基本情報入力シート!Y1239="","",基本情報入力シート!Y1239)</f>
        <v/>
      </c>
      <c r="O1200" s="931"/>
      <c r="P1200" s="937"/>
      <c r="Q1200" s="941"/>
      <c r="R1200" s="948" t="str">
        <f>IFERROR(IF(OR('別紙様式3-2（４・５月）'!R1202="",'別紙様式3-2（４・５月）'!Z1202="ベア加算"),"",P1200*VLOOKUP(N1200,'【参考】数式用'!$AD$2:$AH$27,MATCH(O1200,'【参考】数式用'!$K$4:$N$4,0)+1,0)),"")</f>
        <v/>
      </c>
      <c r="S1200" s="951"/>
      <c r="T1200" s="955"/>
      <c r="U1200" s="960"/>
      <c r="V1200" s="965" t="str">
        <f>IFERROR(IF(AND('別紙様式3-2（４・５月）'!O1202="",O1200&lt;&gt;""),P1200,P1200*VLOOKUP(AF1200,'【参考】数式用4'!$DC$3:$DZ$106,MATCH(N1200,'【参考】数式用4'!$DC$2:$DZ$2,0))),"")</f>
        <v/>
      </c>
      <c r="W1200" s="972"/>
      <c r="X1200" s="937"/>
      <c r="Y1200" s="948" t="str">
        <f>IFERROR(IF(OR('別紙様式3-2（４・５月）'!R1202="",'別紙様式3-2（４・５月）'!Z1202="ベア加算"),"",X1200*VLOOKUP(N1200,'【参考】数式用'!$AD$2:$AH$27,MATCH(W1200,'【参考】数式用'!$K$4:$N$4,0)+1,0)),"")</f>
        <v/>
      </c>
      <c r="Z1200" s="948"/>
      <c r="AA1200" s="951"/>
      <c r="AB1200" s="955"/>
      <c r="AC1200" s="996" t="str">
        <f>IFERROR(IF(AND('別紙様式3-2（４・５月）'!O1202="",W1200&lt;&gt;"",W1200&lt;&gt;"―"),X1200,X1200*VLOOKUP(AG1200,'【参考】数式用4'!$DC$3:$DZ$106,MATCH(N1200,'【参考】数式用4'!$DC$2:$DZ$2,0))),"")</f>
        <v/>
      </c>
      <c r="AD1200" s="998" t="str">
        <f t="shared" si="36"/>
        <v/>
      </c>
      <c r="AE1200" s="884" t="str">
        <f t="shared" si="37"/>
        <v/>
      </c>
      <c r="AF1200" s="999" t="str">
        <f>IF(O1200="","",'別紙様式3-2（４・５月）'!O1202&amp;'別紙様式3-2（４・５月）'!P1202&amp;'別紙様式3-2（４・５月）'!Q1202&amp;"から"&amp;O1200)</f>
        <v/>
      </c>
      <c r="AG1200" s="999" t="str">
        <f>IF(OR(W1200="",W1200="―"),"",'別紙様式3-2（４・５月）'!O1202&amp;'別紙様式3-2（４・５月）'!P1202&amp;'別紙様式3-2（４・５月）'!Q1202&amp;"から"&amp;W1200)</f>
        <v/>
      </c>
    </row>
    <row r="1201" spans="1:33" ht="24.9" customHeight="1">
      <c r="A1201" s="894">
        <v>1188</v>
      </c>
      <c r="B1201" s="742" t="str">
        <f>IF(基本情報入力シート!C1240="","",基本情報入力シート!C1240)</f>
        <v/>
      </c>
      <c r="C1201" s="750"/>
      <c r="D1201" s="750"/>
      <c r="E1201" s="750"/>
      <c r="F1201" s="750"/>
      <c r="G1201" s="750"/>
      <c r="H1201" s="750"/>
      <c r="I1201" s="761"/>
      <c r="J1201" s="768" t="str">
        <f>IF(基本情報入力シート!M1240="","",基本情報入力シート!M1240)</f>
        <v/>
      </c>
      <c r="K1201" s="768" t="str">
        <f>IF(基本情報入力シート!R1240="","",基本情報入力シート!R1240)</f>
        <v/>
      </c>
      <c r="L1201" s="768" t="str">
        <f>IF(基本情報入力シート!W1240="","",基本情報入力シート!W1240)</f>
        <v/>
      </c>
      <c r="M1201" s="785" t="str">
        <f>IF(基本情報入力シート!X1240="","",基本情報入力シート!X1240)</f>
        <v/>
      </c>
      <c r="N1201" s="797" t="str">
        <f>IF(基本情報入力シート!Y1240="","",基本情報入力シート!Y1240)</f>
        <v/>
      </c>
      <c r="O1201" s="931"/>
      <c r="P1201" s="937"/>
      <c r="Q1201" s="941"/>
      <c r="R1201" s="948" t="str">
        <f>IFERROR(IF(OR('別紙様式3-2（４・５月）'!R1203="",'別紙様式3-2（４・５月）'!Z1203="ベア加算"),"",P1201*VLOOKUP(N1201,'【参考】数式用'!$AD$2:$AH$27,MATCH(O1201,'【参考】数式用'!$K$4:$N$4,0)+1,0)),"")</f>
        <v/>
      </c>
      <c r="S1201" s="951"/>
      <c r="T1201" s="955"/>
      <c r="U1201" s="960"/>
      <c r="V1201" s="965" t="str">
        <f>IFERROR(IF(AND('別紙様式3-2（４・５月）'!O1203="",O1201&lt;&gt;""),P1201,P1201*VLOOKUP(AF1201,'【参考】数式用4'!$DC$3:$DZ$106,MATCH(N1201,'【参考】数式用4'!$DC$2:$DZ$2,0))),"")</f>
        <v/>
      </c>
      <c r="W1201" s="972"/>
      <c r="X1201" s="937"/>
      <c r="Y1201" s="948" t="str">
        <f>IFERROR(IF(OR('別紙様式3-2（４・５月）'!R1203="",'別紙様式3-2（４・５月）'!Z1203="ベア加算"),"",X1201*VLOOKUP(N1201,'【参考】数式用'!$AD$2:$AH$27,MATCH(W1201,'【参考】数式用'!$K$4:$N$4,0)+1,0)),"")</f>
        <v/>
      </c>
      <c r="Z1201" s="948"/>
      <c r="AA1201" s="951"/>
      <c r="AB1201" s="955"/>
      <c r="AC1201" s="996" t="str">
        <f>IFERROR(IF(AND('別紙様式3-2（４・５月）'!O1203="",W1201&lt;&gt;"",W1201&lt;&gt;"―"),X1201,X1201*VLOOKUP(AG1201,'【参考】数式用4'!$DC$3:$DZ$106,MATCH(N1201,'【参考】数式用4'!$DC$2:$DZ$2,0))),"")</f>
        <v/>
      </c>
      <c r="AD1201" s="998" t="str">
        <f t="shared" si="36"/>
        <v/>
      </c>
      <c r="AE1201" s="884" t="str">
        <f t="shared" si="37"/>
        <v/>
      </c>
      <c r="AF1201" s="999" t="str">
        <f>IF(O1201="","",'別紙様式3-2（４・５月）'!O1203&amp;'別紙様式3-2（４・５月）'!P1203&amp;'別紙様式3-2（４・５月）'!Q1203&amp;"から"&amp;O1201)</f>
        <v/>
      </c>
      <c r="AG1201" s="999" t="str">
        <f>IF(OR(W1201="",W1201="―"),"",'別紙様式3-2（４・５月）'!O1203&amp;'別紙様式3-2（４・５月）'!P1203&amp;'別紙様式3-2（４・５月）'!Q1203&amp;"から"&amp;W1201)</f>
        <v/>
      </c>
    </row>
    <row r="1202" spans="1:33" ht="24.9" customHeight="1">
      <c r="A1202" s="894">
        <v>1189</v>
      </c>
      <c r="B1202" s="742" t="str">
        <f>IF(基本情報入力シート!C1241="","",基本情報入力シート!C1241)</f>
        <v/>
      </c>
      <c r="C1202" s="750"/>
      <c r="D1202" s="750"/>
      <c r="E1202" s="750"/>
      <c r="F1202" s="750"/>
      <c r="G1202" s="750"/>
      <c r="H1202" s="750"/>
      <c r="I1202" s="761"/>
      <c r="J1202" s="768" t="str">
        <f>IF(基本情報入力シート!M1241="","",基本情報入力シート!M1241)</f>
        <v/>
      </c>
      <c r="K1202" s="768" t="str">
        <f>IF(基本情報入力シート!R1241="","",基本情報入力シート!R1241)</f>
        <v/>
      </c>
      <c r="L1202" s="768" t="str">
        <f>IF(基本情報入力シート!W1241="","",基本情報入力シート!W1241)</f>
        <v/>
      </c>
      <c r="M1202" s="785" t="str">
        <f>IF(基本情報入力シート!X1241="","",基本情報入力シート!X1241)</f>
        <v/>
      </c>
      <c r="N1202" s="797" t="str">
        <f>IF(基本情報入力シート!Y1241="","",基本情報入力シート!Y1241)</f>
        <v/>
      </c>
      <c r="O1202" s="931"/>
      <c r="P1202" s="937"/>
      <c r="Q1202" s="941"/>
      <c r="R1202" s="948" t="str">
        <f>IFERROR(IF(OR('別紙様式3-2（４・５月）'!R1204="",'別紙様式3-2（４・５月）'!Z1204="ベア加算"),"",P1202*VLOOKUP(N1202,'【参考】数式用'!$AD$2:$AH$27,MATCH(O1202,'【参考】数式用'!$K$4:$N$4,0)+1,0)),"")</f>
        <v/>
      </c>
      <c r="S1202" s="951"/>
      <c r="T1202" s="955"/>
      <c r="U1202" s="960"/>
      <c r="V1202" s="965" t="str">
        <f>IFERROR(IF(AND('別紙様式3-2（４・５月）'!O1204="",O1202&lt;&gt;""),P1202,P1202*VLOOKUP(AF1202,'【参考】数式用4'!$DC$3:$DZ$106,MATCH(N1202,'【参考】数式用4'!$DC$2:$DZ$2,0))),"")</f>
        <v/>
      </c>
      <c r="W1202" s="972"/>
      <c r="X1202" s="937"/>
      <c r="Y1202" s="948" t="str">
        <f>IFERROR(IF(OR('別紙様式3-2（４・５月）'!R1204="",'別紙様式3-2（４・５月）'!Z1204="ベア加算"),"",X1202*VLOOKUP(N1202,'【参考】数式用'!$AD$2:$AH$27,MATCH(W1202,'【参考】数式用'!$K$4:$N$4,0)+1,0)),"")</f>
        <v/>
      </c>
      <c r="Z1202" s="948"/>
      <c r="AA1202" s="951"/>
      <c r="AB1202" s="955"/>
      <c r="AC1202" s="996" t="str">
        <f>IFERROR(IF(AND('別紙様式3-2（４・５月）'!O1204="",W1202&lt;&gt;"",W1202&lt;&gt;"―"),X1202,X1202*VLOOKUP(AG1202,'【参考】数式用4'!$DC$3:$DZ$106,MATCH(N1202,'【参考】数式用4'!$DC$2:$DZ$2,0))),"")</f>
        <v/>
      </c>
      <c r="AD1202" s="998" t="str">
        <f t="shared" si="36"/>
        <v/>
      </c>
      <c r="AE1202" s="884" t="str">
        <f t="shared" si="37"/>
        <v/>
      </c>
      <c r="AF1202" s="999" t="str">
        <f>IF(O1202="","",'別紙様式3-2（４・５月）'!O1204&amp;'別紙様式3-2（４・５月）'!P1204&amp;'別紙様式3-2（４・５月）'!Q1204&amp;"から"&amp;O1202)</f>
        <v/>
      </c>
      <c r="AG1202" s="999" t="str">
        <f>IF(OR(W1202="",W1202="―"),"",'別紙様式3-2（４・５月）'!O1204&amp;'別紙様式3-2（４・５月）'!P1204&amp;'別紙様式3-2（４・５月）'!Q1204&amp;"から"&amp;W1202)</f>
        <v/>
      </c>
    </row>
    <row r="1203" spans="1:33" ht="24.9" customHeight="1">
      <c r="A1203" s="894">
        <v>1190</v>
      </c>
      <c r="B1203" s="742" t="str">
        <f>IF(基本情報入力シート!C1242="","",基本情報入力シート!C1242)</f>
        <v/>
      </c>
      <c r="C1203" s="750"/>
      <c r="D1203" s="750"/>
      <c r="E1203" s="750"/>
      <c r="F1203" s="750"/>
      <c r="G1203" s="750"/>
      <c r="H1203" s="750"/>
      <c r="I1203" s="761"/>
      <c r="J1203" s="768" t="str">
        <f>IF(基本情報入力シート!M1242="","",基本情報入力シート!M1242)</f>
        <v/>
      </c>
      <c r="K1203" s="768" t="str">
        <f>IF(基本情報入力シート!R1242="","",基本情報入力シート!R1242)</f>
        <v/>
      </c>
      <c r="L1203" s="768" t="str">
        <f>IF(基本情報入力シート!W1242="","",基本情報入力シート!W1242)</f>
        <v/>
      </c>
      <c r="M1203" s="785" t="str">
        <f>IF(基本情報入力シート!X1242="","",基本情報入力シート!X1242)</f>
        <v/>
      </c>
      <c r="N1203" s="797" t="str">
        <f>IF(基本情報入力シート!Y1242="","",基本情報入力シート!Y1242)</f>
        <v/>
      </c>
      <c r="O1203" s="931"/>
      <c r="P1203" s="937"/>
      <c r="Q1203" s="941"/>
      <c r="R1203" s="948" t="str">
        <f>IFERROR(IF(OR('別紙様式3-2（４・５月）'!R1205="",'別紙様式3-2（４・５月）'!Z1205="ベア加算"),"",P1203*VLOOKUP(N1203,'【参考】数式用'!$AD$2:$AH$27,MATCH(O1203,'【参考】数式用'!$K$4:$N$4,0)+1,0)),"")</f>
        <v/>
      </c>
      <c r="S1203" s="951"/>
      <c r="T1203" s="955"/>
      <c r="U1203" s="960"/>
      <c r="V1203" s="965" t="str">
        <f>IFERROR(IF(AND('別紙様式3-2（４・５月）'!O1205="",O1203&lt;&gt;""),P1203,P1203*VLOOKUP(AF1203,'【参考】数式用4'!$DC$3:$DZ$106,MATCH(N1203,'【参考】数式用4'!$DC$2:$DZ$2,0))),"")</f>
        <v/>
      </c>
      <c r="W1203" s="972"/>
      <c r="X1203" s="937"/>
      <c r="Y1203" s="948" t="str">
        <f>IFERROR(IF(OR('別紙様式3-2（４・５月）'!R1205="",'別紙様式3-2（４・５月）'!Z1205="ベア加算"),"",X1203*VLOOKUP(N1203,'【参考】数式用'!$AD$2:$AH$27,MATCH(W1203,'【参考】数式用'!$K$4:$N$4,0)+1,0)),"")</f>
        <v/>
      </c>
      <c r="Z1203" s="948"/>
      <c r="AA1203" s="951"/>
      <c r="AB1203" s="955"/>
      <c r="AC1203" s="996" t="str">
        <f>IFERROR(IF(AND('別紙様式3-2（４・５月）'!O1205="",W1203&lt;&gt;"",W1203&lt;&gt;"―"),X1203,X1203*VLOOKUP(AG1203,'【参考】数式用4'!$DC$3:$DZ$106,MATCH(N1203,'【参考】数式用4'!$DC$2:$DZ$2,0))),"")</f>
        <v/>
      </c>
      <c r="AD1203" s="998" t="str">
        <f t="shared" si="36"/>
        <v/>
      </c>
      <c r="AE1203" s="884" t="str">
        <f t="shared" si="37"/>
        <v/>
      </c>
      <c r="AF1203" s="999" t="str">
        <f>IF(O1203="","",'別紙様式3-2（４・５月）'!O1205&amp;'別紙様式3-2（４・５月）'!P1205&amp;'別紙様式3-2（４・５月）'!Q1205&amp;"から"&amp;O1203)</f>
        <v/>
      </c>
      <c r="AG1203" s="999" t="str">
        <f>IF(OR(W1203="",W1203="―"),"",'別紙様式3-2（４・５月）'!O1205&amp;'別紙様式3-2（４・５月）'!P1205&amp;'別紙様式3-2（４・５月）'!Q1205&amp;"から"&amp;W1203)</f>
        <v/>
      </c>
    </row>
    <row r="1204" spans="1:33" ht="24.9" customHeight="1">
      <c r="A1204" s="894">
        <v>1191</v>
      </c>
      <c r="B1204" s="742" t="str">
        <f>IF(基本情報入力シート!C1243="","",基本情報入力シート!C1243)</f>
        <v/>
      </c>
      <c r="C1204" s="750"/>
      <c r="D1204" s="750"/>
      <c r="E1204" s="750"/>
      <c r="F1204" s="750"/>
      <c r="G1204" s="750"/>
      <c r="H1204" s="750"/>
      <c r="I1204" s="761"/>
      <c r="J1204" s="768" t="str">
        <f>IF(基本情報入力シート!M1243="","",基本情報入力シート!M1243)</f>
        <v/>
      </c>
      <c r="K1204" s="768" t="str">
        <f>IF(基本情報入力シート!R1243="","",基本情報入力シート!R1243)</f>
        <v/>
      </c>
      <c r="L1204" s="768" t="str">
        <f>IF(基本情報入力シート!W1243="","",基本情報入力シート!W1243)</f>
        <v/>
      </c>
      <c r="M1204" s="785" t="str">
        <f>IF(基本情報入力シート!X1243="","",基本情報入力シート!X1243)</f>
        <v/>
      </c>
      <c r="N1204" s="797" t="str">
        <f>IF(基本情報入力シート!Y1243="","",基本情報入力シート!Y1243)</f>
        <v/>
      </c>
      <c r="O1204" s="931"/>
      <c r="P1204" s="937"/>
      <c r="Q1204" s="941"/>
      <c r="R1204" s="948" t="str">
        <f>IFERROR(IF(OR('別紙様式3-2（４・５月）'!R1206="",'別紙様式3-2（４・５月）'!Z1206="ベア加算"),"",P1204*VLOOKUP(N1204,'【参考】数式用'!$AD$2:$AH$27,MATCH(O1204,'【参考】数式用'!$K$4:$N$4,0)+1,0)),"")</f>
        <v/>
      </c>
      <c r="S1204" s="951"/>
      <c r="T1204" s="955"/>
      <c r="U1204" s="960"/>
      <c r="V1204" s="965" t="str">
        <f>IFERROR(IF(AND('別紙様式3-2（４・５月）'!O1206="",O1204&lt;&gt;""),P1204,P1204*VLOOKUP(AF1204,'【参考】数式用4'!$DC$3:$DZ$106,MATCH(N1204,'【参考】数式用4'!$DC$2:$DZ$2,0))),"")</f>
        <v/>
      </c>
      <c r="W1204" s="972"/>
      <c r="X1204" s="937"/>
      <c r="Y1204" s="948" t="str">
        <f>IFERROR(IF(OR('別紙様式3-2（４・５月）'!R1206="",'別紙様式3-2（４・５月）'!Z1206="ベア加算"),"",X1204*VLOOKUP(N1204,'【参考】数式用'!$AD$2:$AH$27,MATCH(W1204,'【参考】数式用'!$K$4:$N$4,0)+1,0)),"")</f>
        <v/>
      </c>
      <c r="Z1204" s="948"/>
      <c r="AA1204" s="951"/>
      <c r="AB1204" s="955"/>
      <c r="AC1204" s="996" t="str">
        <f>IFERROR(IF(AND('別紙様式3-2（４・５月）'!O1206="",W1204&lt;&gt;"",W1204&lt;&gt;"―"),X1204,X1204*VLOOKUP(AG1204,'【参考】数式用4'!$DC$3:$DZ$106,MATCH(N1204,'【参考】数式用4'!$DC$2:$DZ$2,0))),"")</f>
        <v/>
      </c>
      <c r="AD1204" s="998" t="str">
        <f t="shared" si="36"/>
        <v/>
      </c>
      <c r="AE1204" s="884" t="str">
        <f t="shared" si="37"/>
        <v/>
      </c>
      <c r="AF1204" s="999" t="str">
        <f>IF(O1204="","",'別紙様式3-2（４・５月）'!O1206&amp;'別紙様式3-2（４・５月）'!P1206&amp;'別紙様式3-2（４・５月）'!Q1206&amp;"から"&amp;O1204)</f>
        <v/>
      </c>
      <c r="AG1204" s="999" t="str">
        <f>IF(OR(W1204="",W1204="―"),"",'別紙様式3-2（４・５月）'!O1206&amp;'別紙様式3-2（４・５月）'!P1206&amp;'別紙様式3-2（４・５月）'!Q1206&amp;"から"&amp;W1204)</f>
        <v/>
      </c>
    </row>
    <row r="1205" spans="1:33" ht="24.9" customHeight="1">
      <c r="A1205" s="894">
        <v>1192</v>
      </c>
      <c r="B1205" s="742" t="str">
        <f>IF(基本情報入力シート!C1244="","",基本情報入力シート!C1244)</f>
        <v/>
      </c>
      <c r="C1205" s="750"/>
      <c r="D1205" s="750"/>
      <c r="E1205" s="750"/>
      <c r="F1205" s="750"/>
      <c r="G1205" s="750"/>
      <c r="H1205" s="750"/>
      <c r="I1205" s="761"/>
      <c r="J1205" s="768" t="str">
        <f>IF(基本情報入力シート!M1244="","",基本情報入力シート!M1244)</f>
        <v/>
      </c>
      <c r="K1205" s="768" t="str">
        <f>IF(基本情報入力シート!R1244="","",基本情報入力シート!R1244)</f>
        <v/>
      </c>
      <c r="L1205" s="768" t="str">
        <f>IF(基本情報入力シート!W1244="","",基本情報入力シート!W1244)</f>
        <v/>
      </c>
      <c r="M1205" s="785" t="str">
        <f>IF(基本情報入力シート!X1244="","",基本情報入力シート!X1244)</f>
        <v/>
      </c>
      <c r="N1205" s="797" t="str">
        <f>IF(基本情報入力シート!Y1244="","",基本情報入力シート!Y1244)</f>
        <v/>
      </c>
      <c r="O1205" s="931"/>
      <c r="P1205" s="937"/>
      <c r="Q1205" s="941"/>
      <c r="R1205" s="948" t="str">
        <f>IFERROR(IF(OR('別紙様式3-2（４・５月）'!R1207="",'別紙様式3-2（４・５月）'!Z1207="ベア加算"),"",P1205*VLOOKUP(N1205,'【参考】数式用'!$AD$2:$AH$27,MATCH(O1205,'【参考】数式用'!$K$4:$N$4,0)+1,0)),"")</f>
        <v/>
      </c>
      <c r="S1205" s="951"/>
      <c r="T1205" s="955"/>
      <c r="U1205" s="960"/>
      <c r="V1205" s="965" t="str">
        <f>IFERROR(IF(AND('別紙様式3-2（４・５月）'!O1207="",O1205&lt;&gt;""),P1205,P1205*VLOOKUP(AF1205,'【参考】数式用4'!$DC$3:$DZ$106,MATCH(N1205,'【参考】数式用4'!$DC$2:$DZ$2,0))),"")</f>
        <v/>
      </c>
      <c r="W1205" s="972"/>
      <c r="X1205" s="937"/>
      <c r="Y1205" s="948" t="str">
        <f>IFERROR(IF(OR('別紙様式3-2（４・５月）'!R1207="",'別紙様式3-2（４・５月）'!Z1207="ベア加算"),"",X1205*VLOOKUP(N1205,'【参考】数式用'!$AD$2:$AH$27,MATCH(W1205,'【参考】数式用'!$K$4:$N$4,0)+1,0)),"")</f>
        <v/>
      </c>
      <c r="Z1205" s="948"/>
      <c r="AA1205" s="951"/>
      <c r="AB1205" s="955"/>
      <c r="AC1205" s="996" t="str">
        <f>IFERROR(IF(AND('別紙様式3-2（４・５月）'!O1207="",W1205&lt;&gt;"",W1205&lt;&gt;"―"),X1205,X1205*VLOOKUP(AG1205,'【参考】数式用4'!$DC$3:$DZ$106,MATCH(N1205,'【参考】数式用4'!$DC$2:$DZ$2,0))),"")</f>
        <v/>
      </c>
      <c r="AD1205" s="998" t="str">
        <f t="shared" si="36"/>
        <v/>
      </c>
      <c r="AE1205" s="884" t="str">
        <f t="shared" si="37"/>
        <v/>
      </c>
      <c r="AF1205" s="999" t="str">
        <f>IF(O1205="","",'別紙様式3-2（４・５月）'!O1207&amp;'別紙様式3-2（４・５月）'!P1207&amp;'別紙様式3-2（４・５月）'!Q1207&amp;"から"&amp;O1205)</f>
        <v/>
      </c>
      <c r="AG1205" s="999" t="str">
        <f>IF(OR(W1205="",W1205="―"),"",'別紙様式3-2（４・５月）'!O1207&amp;'別紙様式3-2（４・５月）'!P1207&amp;'別紙様式3-2（４・５月）'!Q1207&amp;"から"&amp;W1205)</f>
        <v/>
      </c>
    </row>
    <row r="1206" spans="1:33" ht="24.9" customHeight="1">
      <c r="A1206" s="894">
        <v>1193</v>
      </c>
      <c r="B1206" s="742" t="str">
        <f>IF(基本情報入力シート!C1245="","",基本情報入力シート!C1245)</f>
        <v/>
      </c>
      <c r="C1206" s="750"/>
      <c r="D1206" s="750"/>
      <c r="E1206" s="750"/>
      <c r="F1206" s="750"/>
      <c r="G1206" s="750"/>
      <c r="H1206" s="750"/>
      <c r="I1206" s="761"/>
      <c r="J1206" s="768" t="str">
        <f>IF(基本情報入力シート!M1245="","",基本情報入力シート!M1245)</f>
        <v/>
      </c>
      <c r="K1206" s="768" t="str">
        <f>IF(基本情報入力シート!R1245="","",基本情報入力シート!R1245)</f>
        <v/>
      </c>
      <c r="L1206" s="768" t="str">
        <f>IF(基本情報入力シート!W1245="","",基本情報入力シート!W1245)</f>
        <v/>
      </c>
      <c r="M1206" s="785" t="str">
        <f>IF(基本情報入力シート!X1245="","",基本情報入力シート!X1245)</f>
        <v/>
      </c>
      <c r="N1206" s="797" t="str">
        <f>IF(基本情報入力シート!Y1245="","",基本情報入力シート!Y1245)</f>
        <v/>
      </c>
      <c r="O1206" s="931"/>
      <c r="P1206" s="937"/>
      <c r="Q1206" s="941"/>
      <c r="R1206" s="948" t="str">
        <f>IFERROR(IF(OR('別紙様式3-2（４・５月）'!R1208="",'別紙様式3-2（４・５月）'!Z1208="ベア加算"),"",P1206*VLOOKUP(N1206,'【参考】数式用'!$AD$2:$AH$27,MATCH(O1206,'【参考】数式用'!$K$4:$N$4,0)+1,0)),"")</f>
        <v/>
      </c>
      <c r="S1206" s="951"/>
      <c r="T1206" s="955"/>
      <c r="U1206" s="960"/>
      <c r="V1206" s="965" t="str">
        <f>IFERROR(IF(AND('別紙様式3-2（４・５月）'!O1208="",O1206&lt;&gt;""),P1206,P1206*VLOOKUP(AF1206,'【参考】数式用4'!$DC$3:$DZ$106,MATCH(N1206,'【参考】数式用4'!$DC$2:$DZ$2,0))),"")</f>
        <v/>
      </c>
      <c r="W1206" s="972"/>
      <c r="X1206" s="937"/>
      <c r="Y1206" s="948" t="str">
        <f>IFERROR(IF(OR('別紙様式3-2（４・５月）'!R1208="",'別紙様式3-2（４・５月）'!Z1208="ベア加算"),"",X1206*VLOOKUP(N1206,'【参考】数式用'!$AD$2:$AH$27,MATCH(W1206,'【参考】数式用'!$K$4:$N$4,0)+1,0)),"")</f>
        <v/>
      </c>
      <c r="Z1206" s="948"/>
      <c r="AA1206" s="951"/>
      <c r="AB1206" s="955"/>
      <c r="AC1206" s="996" t="str">
        <f>IFERROR(IF(AND('別紙様式3-2（４・５月）'!O1208="",W1206&lt;&gt;"",W1206&lt;&gt;"―"),X1206,X1206*VLOOKUP(AG1206,'【参考】数式用4'!$DC$3:$DZ$106,MATCH(N1206,'【参考】数式用4'!$DC$2:$DZ$2,0))),"")</f>
        <v/>
      </c>
      <c r="AD1206" s="998" t="str">
        <f t="shared" si="36"/>
        <v/>
      </c>
      <c r="AE1206" s="884" t="str">
        <f t="shared" si="37"/>
        <v/>
      </c>
      <c r="AF1206" s="999" t="str">
        <f>IF(O1206="","",'別紙様式3-2（４・５月）'!O1208&amp;'別紙様式3-2（４・５月）'!P1208&amp;'別紙様式3-2（４・５月）'!Q1208&amp;"から"&amp;O1206)</f>
        <v/>
      </c>
      <c r="AG1206" s="999" t="str">
        <f>IF(OR(W1206="",W1206="―"),"",'別紙様式3-2（４・５月）'!O1208&amp;'別紙様式3-2（４・５月）'!P1208&amp;'別紙様式3-2（４・５月）'!Q1208&amp;"から"&amp;W1206)</f>
        <v/>
      </c>
    </row>
    <row r="1207" spans="1:33" ht="24.9" customHeight="1">
      <c r="A1207" s="894">
        <v>1194</v>
      </c>
      <c r="B1207" s="742" t="str">
        <f>IF(基本情報入力シート!C1246="","",基本情報入力シート!C1246)</f>
        <v/>
      </c>
      <c r="C1207" s="750"/>
      <c r="D1207" s="750"/>
      <c r="E1207" s="750"/>
      <c r="F1207" s="750"/>
      <c r="G1207" s="750"/>
      <c r="H1207" s="750"/>
      <c r="I1207" s="761"/>
      <c r="J1207" s="768" t="str">
        <f>IF(基本情報入力シート!M1246="","",基本情報入力シート!M1246)</f>
        <v/>
      </c>
      <c r="K1207" s="768" t="str">
        <f>IF(基本情報入力シート!R1246="","",基本情報入力シート!R1246)</f>
        <v/>
      </c>
      <c r="L1207" s="768" t="str">
        <f>IF(基本情報入力シート!W1246="","",基本情報入力シート!W1246)</f>
        <v/>
      </c>
      <c r="M1207" s="785" t="str">
        <f>IF(基本情報入力シート!X1246="","",基本情報入力シート!X1246)</f>
        <v/>
      </c>
      <c r="N1207" s="797" t="str">
        <f>IF(基本情報入力シート!Y1246="","",基本情報入力シート!Y1246)</f>
        <v/>
      </c>
      <c r="O1207" s="931"/>
      <c r="P1207" s="937"/>
      <c r="Q1207" s="941"/>
      <c r="R1207" s="948" t="str">
        <f>IFERROR(IF(OR('別紙様式3-2（４・５月）'!R1209="",'別紙様式3-2（４・５月）'!Z1209="ベア加算"),"",P1207*VLOOKUP(N1207,'【参考】数式用'!$AD$2:$AH$27,MATCH(O1207,'【参考】数式用'!$K$4:$N$4,0)+1,0)),"")</f>
        <v/>
      </c>
      <c r="S1207" s="951"/>
      <c r="T1207" s="955"/>
      <c r="U1207" s="960"/>
      <c r="V1207" s="965" t="str">
        <f>IFERROR(IF(AND('別紙様式3-2（４・５月）'!O1209="",O1207&lt;&gt;""),P1207,P1207*VLOOKUP(AF1207,'【参考】数式用4'!$DC$3:$DZ$106,MATCH(N1207,'【参考】数式用4'!$DC$2:$DZ$2,0))),"")</f>
        <v/>
      </c>
      <c r="W1207" s="972"/>
      <c r="X1207" s="937"/>
      <c r="Y1207" s="948" t="str">
        <f>IFERROR(IF(OR('別紙様式3-2（４・５月）'!R1209="",'別紙様式3-2（４・５月）'!Z1209="ベア加算"),"",X1207*VLOOKUP(N1207,'【参考】数式用'!$AD$2:$AH$27,MATCH(W1207,'【参考】数式用'!$K$4:$N$4,0)+1,0)),"")</f>
        <v/>
      </c>
      <c r="Z1207" s="948"/>
      <c r="AA1207" s="951"/>
      <c r="AB1207" s="955"/>
      <c r="AC1207" s="996" t="str">
        <f>IFERROR(IF(AND('別紙様式3-2（４・５月）'!O1209="",W1207&lt;&gt;"",W1207&lt;&gt;"―"),X1207,X1207*VLOOKUP(AG1207,'【参考】数式用4'!$DC$3:$DZ$106,MATCH(N1207,'【参考】数式用4'!$DC$2:$DZ$2,0))),"")</f>
        <v/>
      </c>
      <c r="AD1207" s="998" t="str">
        <f t="shared" si="36"/>
        <v/>
      </c>
      <c r="AE1207" s="884" t="str">
        <f t="shared" si="37"/>
        <v/>
      </c>
      <c r="AF1207" s="999" t="str">
        <f>IF(O1207="","",'別紙様式3-2（４・５月）'!O1209&amp;'別紙様式3-2（４・５月）'!P1209&amp;'別紙様式3-2（４・５月）'!Q1209&amp;"から"&amp;O1207)</f>
        <v/>
      </c>
      <c r="AG1207" s="999" t="str">
        <f>IF(OR(W1207="",W1207="―"),"",'別紙様式3-2（４・５月）'!O1209&amp;'別紙様式3-2（４・５月）'!P1209&amp;'別紙様式3-2（４・５月）'!Q1209&amp;"から"&amp;W1207)</f>
        <v/>
      </c>
    </row>
    <row r="1208" spans="1:33" ht="24.9" customHeight="1">
      <c r="A1208" s="894">
        <v>1195</v>
      </c>
      <c r="B1208" s="742" t="str">
        <f>IF(基本情報入力シート!C1247="","",基本情報入力シート!C1247)</f>
        <v/>
      </c>
      <c r="C1208" s="750"/>
      <c r="D1208" s="750"/>
      <c r="E1208" s="750"/>
      <c r="F1208" s="750"/>
      <c r="G1208" s="750"/>
      <c r="H1208" s="750"/>
      <c r="I1208" s="761"/>
      <c r="J1208" s="768" t="str">
        <f>IF(基本情報入力シート!M1247="","",基本情報入力シート!M1247)</f>
        <v/>
      </c>
      <c r="K1208" s="768" t="str">
        <f>IF(基本情報入力シート!R1247="","",基本情報入力シート!R1247)</f>
        <v/>
      </c>
      <c r="L1208" s="768" t="str">
        <f>IF(基本情報入力シート!W1247="","",基本情報入力シート!W1247)</f>
        <v/>
      </c>
      <c r="M1208" s="785" t="str">
        <f>IF(基本情報入力シート!X1247="","",基本情報入力シート!X1247)</f>
        <v/>
      </c>
      <c r="N1208" s="797" t="str">
        <f>IF(基本情報入力シート!Y1247="","",基本情報入力シート!Y1247)</f>
        <v/>
      </c>
      <c r="O1208" s="931"/>
      <c r="P1208" s="937"/>
      <c r="Q1208" s="941"/>
      <c r="R1208" s="948" t="str">
        <f>IFERROR(IF(OR('別紙様式3-2（４・５月）'!R1210="",'別紙様式3-2（４・５月）'!Z1210="ベア加算"),"",P1208*VLOOKUP(N1208,'【参考】数式用'!$AD$2:$AH$27,MATCH(O1208,'【参考】数式用'!$K$4:$N$4,0)+1,0)),"")</f>
        <v/>
      </c>
      <c r="S1208" s="951"/>
      <c r="T1208" s="955"/>
      <c r="U1208" s="960"/>
      <c r="V1208" s="965" t="str">
        <f>IFERROR(IF(AND('別紙様式3-2（４・５月）'!O1210="",O1208&lt;&gt;""),P1208,P1208*VLOOKUP(AF1208,'【参考】数式用4'!$DC$3:$DZ$106,MATCH(N1208,'【参考】数式用4'!$DC$2:$DZ$2,0))),"")</f>
        <v/>
      </c>
      <c r="W1208" s="972"/>
      <c r="X1208" s="937"/>
      <c r="Y1208" s="948" t="str">
        <f>IFERROR(IF(OR('別紙様式3-2（４・５月）'!R1210="",'別紙様式3-2（４・５月）'!Z1210="ベア加算"),"",X1208*VLOOKUP(N1208,'【参考】数式用'!$AD$2:$AH$27,MATCH(W1208,'【参考】数式用'!$K$4:$N$4,0)+1,0)),"")</f>
        <v/>
      </c>
      <c r="Z1208" s="948"/>
      <c r="AA1208" s="951"/>
      <c r="AB1208" s="955"/>
      <c r="AC1208" s="996" t="str">
        <f>IFERROR(IF(AND('別紙様式3-2（４・５月）'!O1210="",W1208&lt;&gt;"",W1208&lt;&gt;"―"),X1208,X1208*VLOOKUP(AG1208,'【参考】数式用4'!$DC$3:$DZ$106,MATCH(N1208,'【参考】数式用4'!$DC$2:$DZ$2,0))),"")</f>
        <v/>
      </c>
      <c r="AD1208" s="998" t="str">
        <f t="shared" si="36"/>
        <v/>
      </c>
      <c r="AE1208" s="884" t="str">
        <f t="shared" si="37"/>
        <v/>
      </c>
      <c r="AF1208" s="999" t="str">
        <f>IF(O1208="","",'別紙様式3-2（４・５月）'!O1210&amp;'別紙様式3-2（４・５月）'!P1210&amp;'別紙様式3-2（４・５月）'!Q1210&amp;"から"&amp;O1208)</f>
        <v/>
      </c>
      <c r="AG1208" s="999" t="str">
        <f>IF(OR(W1208="",W1208="―"),"",'別紙様式3-2（４・５月）'!O1210&amp;'別紙様式3-2（４・５月）'!P1210&amp;'別紙様式3-2（４・５月）'!Q1210&amp;"から"&amp;W1208)</f>
        <v/>
      </c>
    </row>
    <row r="1209" spans="1:33" ht="24.9" customHeight="1">
      <c r="A1209" s="894">
        <v>1196</v>
      </c>
      <c r="B1209" s="742" t="str">
        <f>IF(基本情報入力シート!C1248="","",基本情報入力シート!C1248)</f>
        <v/>
      </c>
      <c r="C1209" s="750"/>
      <c r="D1209" s="750"/>
      <c r="E1209" s="750"/>
      <c r="F1209" s="750"/>
      <c r="G1209" s="750"/>
      <c r="H1209" s="750"/>
      <c r="I1209" s="761"/>
      <c r="J1209" s="768" t="str">
        <f>IF(基本情報入力シート!M1248="","",基本情報入力シート!M1248)</f>
        <v/>
      </c>
      <c r="K1209" s="768" t="str">
        <f>IF(基本情報入力シート!R1248="","",基本情報入力シート!R1248)</f>
        <v/>
      </c>
      <c r="L1209" s="768" t="str">
        <f>IF(基本情報入力シート!W1248="","",基本情報入力シート!W1248)</f>
        <v/>
      </c>
      <c r="M1209" s="785" t="str">
        <f>IF(基本情報入力シート!X1248="","",基本情報入力シート!X1248)</f>
        <v/>
      </c>
      <c r="N1209" s="797" t="str">
        <f>IF(基本情報入力シート!Y1248="","",基本情報入力シート!Y1248)</f>
        <v/>
      </c>
      <c r="O1209" s="931"/>
      <c r="P1209" s="937"/>
      <c r="Q1209" s="941"/>
      <c r="R1209" s="948" t="str">
        <f>IFERROR(IF(OR('別紙様式3-2（４・５月）'!R1211="",'別紙様式3-2（４・５月）'!Z1211="ベア加算"),"",P1209*VLOOKUP(N1209,'【参考】数式用'!$AD$2:$AH$27,MATCH(O1209,'【参考】数式用'!$K$4:$N$4,0)+1,0)),"")</f>
        <v/>
      </c>
      <c r="S1209" s="951"/>
      <c r="T1209" s="955"/>
      <c r="U1209" s="960"/>
      <c r="V1209" s="965" t="str">
        <f>IFERROR(IF(AND('別紙様式3-2（４・５月）'!O1211="",O1209&lt;&gt;""),P1209,P1209*VLOOKUP(AF1209,'【参考】数式用4'!$DC$3:$DZ$106,MATCH(N1209,'【参考】数式用4'!$DC$2:$DZ$2,0))),"")</f>
        <v/>
      </c>
      <c r="W1209" s="972"/>
      <c r="X1209" s="937"/>
      <c r="Y1209" s="948" t="str">
        <f>IFERROR(IF(OR('別紙様式3-2（４・５月）'!R1211="",'別紙様式3-2（４・５月）'!Z1211="ベア加算"),"",X1209*VLOOKUP(N1209,'【参考】数式用'!$AD$2:$AH$27,MATCH(W1209,'【参考】数式用'!$K$4:$N$4,0)+1,0)),"")</f>
        <v/>
      </c>
      <c r="Z1209" s="948"/>
      <c r="AA1209" s="951"/>
      <c r="AB1209" s="955"/>
      <c r="AC1209" s="996" t="str">
        <f>IFERROR(IF(AND('別紙様式3-2（４・５月）'!O1211="",W1209&lt;&gt;"",W1209&lt;&gt;"―"),X1209,X1209*VLOOKUP(AG1209,'【参考】数式用4'!$DC$3:$DZ$106,MATCH(N1209,'【参考】数式用4'!$DC$2:$DZ$2,0))),"")</f>
        <v/>
      </c>
      <c r="AD1209" s="998" t="str">
        <f t="shared" si="36"/>
        <v/>
      </c>
      <c r="AE1209" s="884" t="str">
        <f t="shared" si="37"/>
        <v/>
      </c>
      <c r="AF1209" s="999" t="str">
        <f>IF(O1209="","",'別紙様式3-2（４・５月）'!O1211&amp;'別紙様式3-2（４・５月）'!P1211&amp;'別紙様式3-2（４・５月）'!Q1211&amp;"から"&amp;O1209)</f>
        <v/>
      </c>
      <c r="AG1209" s="999" t="str">
        <f>IF(OR(W1209="",W1209="―"),"",'別紙様式3-2（４・５月）'!O1211&amp;'別紙様式3-2（４・５月）'!P1211&amp;'別紙様式3-2（４・５月）'!Q1211&amp;"から"&amp;W1209)</f>
        <v/>
      </c>
    </row>
    <row r="1210" spans="1:33" ht="24.9" customHeight="1">
      <c r="A1210" s="894">
        <v>1197</v>
      </c>
      <c r="B1210" s="742" t="str">
        <f>IF(基本情報入力シート!C1249="","",基本情報入力シート!C1249)</f>
        <v/>
      </c>
      <c r="C1210" s="750"/>
      <c r="D1210" s="750"/>
      <c r="E1210" s="750"/>
      <c r="F1210" s="750"/>
      <c r="G1210" s="750"/>
      <c r="H1210" s="750"/>
      <c r="I1210" s="761"/>
      <c r="J1210" s="768" t="str">
        <f>IF(基本情報入力シート!M1249="","",基本情報入力シート!M1249)</f>
        <v/>
      </c>
      <c r="K1210" s="768" t="str">
        <f>IF(基本情報入力シート!R1249="","",基本情報入力シート!R1249)</f>
        <v/>
      </c>
      <c r="L1210" s="768" t="str">
        <f>IF(基本情報入力シート!W1249="","",基本情報入力シート!W1249)</f>
        <v/>
      </c>
      <c r="M1210" s="785" t="str">
        <f>IF(基本情報入力シート!X1249="","",基本情報入力シート!X1249)</f>
        <v/>
      </c>
      <c r="N1210" s="797" t="str">
        <f>IF(基本情報入力シート!Y1249="","",基本情報入力シート!Y1249)</f>
        <v/>
      </c>
      <c r="O1210" s="931"/>
      <c r="P1210" s="937"/>
      <c r="Q1210" s="941"/>
      <c r="R1210" s="948" t="str">
        <f>IFERROR(IF(OR('別紙様式3-2（４・５月）'!R1212="",'別紙様式3-2（４・５月）'!Z1212="ベア加算"),"",P1210*VLOOKUP(N1210,'【参考】数式用'!$AD$2:$AH$27,MATCH(O1210,'【参考】数式用'!$K$4:$N$4,0)+1,0)),"")</f>
        <v/>
      </c>
      <c r="S1210" s="951"/>
      <c r="T1210" s="955"/>
      <c r="U1210" s="960"/>
      <c r="V1210" s="965" t="str">
        <f>IFERROR(IF(AND('別紙様式3-2（４・５月）'!O1212="",O1210&lt;&gt;""),P1210,P1210*VLOOKUP(AF1210,'【参考】数式用4'!$DC$3:$DZ$106,MATCH(N1210,'【参考】数式用4'!$DC$2:$DZ$2,0))),"")</f>
        <v/>
      </c>
      <c r="W1210" s="972"/>
      <c r="X1210" s="937"/>
      <c r="Y1210" s="948" t="str">
        <f>IFERROR(IF(OR('別紙様式3-2（４・５月）'!R1212="",'別紙様式3-2（４・５月）'!Z1212="ベア加算"),"",X1210*VLOOKUP(N1210,'【参考】数式用'!$AD$2:$AH$27,MATCH(W1210,'【参考】数式用'!$K$4:$N$4,0)+1,0)),"")</f>
        <v/>
      </c>
      <c r="Z1210" s="948"/>
      <c r="AA1210" s="951"/>
      <c r="AB1210" s="955"/>
      <c r="AC1210" s="996" t="str">
        <f>IFERROR(IF(AND('別紙様式3-2（４・５月）'!O1212="",W1210&lt;&gt;"",W1210&lt;&gt;"―"),X1210,X1210*VLOOKUP(AG1210,'【参考】数式用4'!$DC$3:$DZ$106,MATCH(N1210,'【参考】数式用4'!$DC$2:$DZ$2,0))),"")</f>
        <v/>
      </c>
      <c r="AD1210" s="998" t="str">
        <f t="shared" si="36"/>
        <v/>
      </c>
      <c r="AE1210" s="884" t="str">
        <f t="shared" si="37"/>
        <v/>
      </c>
      <c r="AF1210" s="999" t="str">
        <f>IF(O1210="","",'別紙様式3-2（４・５月）'!O1212&amp;'別紙様式3-2（４・５月）'!P1212&amp;'別紙様式3-2（４・５月）'!Q1212&amp;"から"&amp;O1210)</f>
        <v/>
      </c>
      <c r="AG1210" s="999" t="str">
        <f>IF(OR(W1210="",W1210="―"),"",'別紙様式3-2（４・５月）'!O1212&amp;'別紙様式3-2（４・５月）'!P1212&amp;'別紙様式3-2（４・５月）'!Q1212&amp;"から"&amp;W1210)</f>
        <v/>
      </c>
    </row>
    <row r="1211" spans="1:33" ht="24.9" customHeight="1">
      <c r="A1211" s="894">
        <v>1198</v>
      </c>
      <c r="B1211" s="742" t="str">
        <f>IF(基本情報入力シート!C1250="","",基本情報入力シート!C1250)</f>
        <v/>
      </c>
      <c r="C1211" s="750"/>
      <c r="D1211" s="750"/>
      <c r="E1211" s="750"/>
      <c r="F1211" s="750"/>
      <c r="G1211" s="750"/>
      <c r="H1211" s="750"/>
      <c r="I1211" s="761"/>
      <c r="J1211" s="768" t="str">
        <f>IF(基本情報入力シート!M1250="","",基本情報入力シート!M1250)</f>
        <v/>
      </c>
      <c r="K1211" s="768" t="str">
        <f>IF(基本情報入力シート!R1250="","",基本情報入力シート!R1250)</f>
        <v/>
      </c>
      <c r="L1211" s="768" t="str">
        <f>IF(基本情報入力シート!W1250="","",基本情報入力シート!W1250)</f>
        <v/>
      </c>
      <c r="M1211" s="785" t="str">
        <f>IF(基本情報入力シート!X1250="","",基本情報入力シート!X1250)</f>
        <v/>
      </c>
      <c r="N1211" s="797" t="str">
        <f>IF(基本情報入力シート!Y1250="","",基本情報入力シート!Y1250)</f>
        <v/>
      </c>
      <c r="O1211" s="931"/>
      <c r="P1211" s="937"/>
      <c r="Q1211" s="941"/>
      <c r="R1211" s="948" t="str">
        <f>IFERROR(IF(OR('別紙様式3-2（４・５月）'!R1213="",'別紙様式3-2（４・５月）'!Z1213="ベア加算"),"",P1211*VLOOKUP(N1211,'【参考】数式用'!$AD$2:$AH$27,MATCH(O1211,'【参考】数式用'!$K$4:$N$4,0)+1,0)),"")</f>
        <v/>
      </c>
      <c r="S1211" s="951"/>
      <c r="T1211" s="955"/>
      <c r="U1211" s="960"/>
      <c r="V1211" s="965" t="str">
        <f>IFERROR(IF(AND('別紙様式3-2（４・５月）'!O1213="",O1211&lt;&gt;""),P1211,P1211*VLOOKUP(AF1211,'【参考】数式用4'!$DC$3:$DZ$106,MATCH(N1211,'【参考】数式用4'!$DC$2:$DZ$2,0))),"")</f>
        <v/>
      </c>
      <c r="W1211" s="972"/>
      <c r="X1211" s="937"/>
      <c r="Y1211" s="948" t="str">
        <f>IFERROR(IF(OR('別紙様式3-2（４・５月）'!R1213="",'別紙様式3-2（４・５月）'!Z1213="ベア加算"),"",X1211*VLOOKUP(N1211,'【参考】数式用'!$AD$2:$AH$27,MATCH(W1211,'【参考】数式用'!$K$4:$N$4,0)+1,0)),"")</f>
        <v/>
      </c>
      <c r="Z1211" s="948"/>
      <c r="AA1211" s="951"/>
      <c r="AB1211" s="955"/>
      <c r="AC1211" s="996" t="str">
        <f>IFERROR(IF(AND('別紙様式3-2（４・５月）'!O1213="",W1211&lt;&gt;"",W1211&lt;&gt;"―"),X1211,X1211*VLOOKUP(AG1211,'【参考】数式用4'!$DC$3:$DZ$106,MATCH(N1211,'【参考】数式用4'!$DC$2:$DZ$2,0))),"")</f>
        <v/>
      </c>
      <c r="AD1211" s="998" t="str">
        <f t="shared" si="36"/>
        <v/>
      </c>
      <c r="AE1211" s="884" t="str">
        <f t="shared" si="37"/>
        <v/>
      </c>
      <c r="AF1211" s="999" t="str">
        <f>IF(O1211="","",'別紙様式3-2（４・５月）'!O1213&amp;'別紙様式3-2（４・５月）'!P1213&amp;'別紙様式3-2（４・５月）'!Q1213&amp;"から"&amp;O1211)</f>
        <v/>
      </c>
      <c r="AG1211" s="999" t="str">
        <f>IF(OR(W1211="",W1211="―"),"",'別紙様式3-2（４・５月）'!O1213&amp;'別紙様式3-2（４・５月）'!P1213&amp;'別紙様式3-2（４・５月）'!Q1213&amp;"から"&amp;W1211)</f>
        <v/>
      </c>
    </row>
    <row r="1212" spans="1:33" ht="24.9" customHeight="1">
      <c r="A1212" s="894">
        <v>1199</v>
      </c>
      <c r="B1212" s="742" t="str">
        <f>IF(基本情報入力シート!C1251="","",基本情報入力シート!C1251)</f>
        <v/>
      </c>
      <c r="C1212" s="750"/>
      <c r="D1212" s="750"/>
      <c r="E1212" s="750"/>
      <c r="F1212" s="750"/>
      <c r="G1212" s="750"/>
      <c r="H1212" s="750"/>
      <c r="I1212" s="761"/>
      <c r="J1212" s="768" t="str">
        <f>IF(基本情報入力シート!M1251="","",基本情報入力シート!M1251)</f>
        <v/>
      </c>
      <c r="K1212" s="768" t="str">
        <f>IF(基本情報入力シート!R1251="","",基本情報入力シート!R1251)</f>
        <v/>
      </c>
      <c r="L1212" s="768" t="str">
        <f>IF(基本情報入力シート!W1251="","",基本情報入力シート!W1251)</f>
        <v/>
      </c>
      <c r="M1212" s="785" t="str">
        <f>IF(基本情報入力シート!X1251="","",基本情報入力シート!X1251)</f>
        <v/>
      </c>
      <c r="N1212" s="797" t="str">
        <f>IF(基本情報入力シート!Y1251="","",基本情報入力シート!Y1251)</f>
        <v/>
      </c>
      <c r="O1212" s="931"/>
      <c r="P1212" s="937"/>
      <c r="Q1212" s="941"/>
      <c r="R1212" s="948" t="str">
        <f>IFERROR(IF(OR('別紙様式3-2（４・５月）'!R1214="",'別紙様式3-2（４・５月）'!Z1214="ベア加算"),"",P1212*VLOOKUP(N1212,'【参考】数式用'!$AD$2:$AH$27,MATCH(O1212,'【参考】数式用'!$K$4:$N$4,0)+1,0)),"")</f>
        <v/>
      </c>
      <c r="S1212" s="951"/>
      <c r="T1212" s="955"/>
      <c r="U1212" s="960"/>
      <c r="V1212" s="965" t="str">
        <f>IFERROR(IF(AND('別紙様式3-2（４・５月）'!O1214="",O1212&lt;&gt;""),P1212,P1212*VLOOKUP(AF1212,'【参考】数式用4'!$DC$3:$DZ$106,MATCH(N1212,'【参考】数式用4'!$DC$2:$DZ$2,0))),"")</f>
        <v/>
      </c>
      <c r="W1212" s="972"/>
      <c r="X1212" s="937"/>
      <c r="Y1212" s="948" t="str">
        <f>IFERROR(IF(OR('別紙様式3-2（４・５月）'!R1214="",'別紙様式3-2（４・５月）'!Z1214="ベア加算"),"",X1212*VLOOKUP(N1212,'【参考】数式用'!$AD$2:$AH$27,MATCH(W1212,'【参考】数式用'!$K$4:$N$4,0)+1,0)),"")</f>
        <v/>
      </c>
      <c r="Z1212" s="948"/>
      <c r="AA1212" s="951"/>
      <c r="AB1212" s="955"/>
      <c r="AC1212" s="996" t="str">
        <f>IFERROR(IF(AND('別紙様式3-2（４・５月）'!O1214="",W1212&lt;&gt;"",W1212&lt;&gt;"―"),X1212,X1212*VLOOKUP(AG1212,'【参考】数式用4'!$DC$3:$DZ$106,MATCH(N1212,'【参考】数式用4'!$DC$2:$DZ$2,0))),"")</f>
        <v/>
      </c>
      <c r="AD1212" s="998" t="str">
        <f t="shared" si="36"/>
        <v/>
      </c>
      <c r="AE1212" s="884" t="str">
        <f t="shared" si="37"/>
        <v/>
      </c>
      <c r="AF1212" s="999" t="str">
        <f>IF(O1212="","",'別紙様式3-2（４・５月）'!O1214&amp;'別紙様式3-2（４・５月）'!P1214&amp;'別紙様式3-2（４・５月）'!Q1214&amp;"から"&amp;O1212)</f>
        <v/>
      </c>
      <c r="AG1212" s="999" t="str">
        <f>IF(OR(W1212="",W1212="―"),"",'別紙様式3-2（４・５月）'!O1214&amp;'別紙様式3-2（４・５月）'!P1214&amp;'別紙様式3-2（４・５月）'!Q1214&amp;"から"&amp;W1212)</f>
        <v/>
      </c>
    </row>
    <row r="1213" spans="1:33" ht="24.9" customHeight="1">
      <c r="A1213" s="895">
        <v>1200</v>
      </c>
      <c r="B1213" s="743" t="str">
        <f>IF(基本情報入力シート!C1252="","",基本情報入力シート!C1252)</f>
        <v/>
      </c>
      <c r="C1213" s="751"/>
      <c r="D1213" s="751"/>
      <c r="E1213" s="751"/>
      <c r="F1213" s="751"/>
      <c r="G1213" s="751"/>
      <c r="H1213" s="751"/>
      <c r="I1213" s="762"/>
      <c r="J1213" s="769" t="str">
        <f>IF(基本情報入力シート!M1252="","",基本情報入力シート!M1252)</f>
        <v/>
      </c>
      <c r="K1213" s="769" t="str">
        <f>IF(基本情報入力シート!R1252="","",基本情報入力シート!R1252)</f>
        <v/>
      </c>
      <c r="L1213" s="769" t="str">
        <f>IF(基本情報入力シート!W1252="","",基本情報入力シート!W1252)</f>
        <v/>
      </c>
      <c r="M1213" s="786" t="str">
        <f>IF(基本情報入力シート!X1252="","",基本情報入力シート!X1252)</f>
        <v/>
      </c>
      <c r="N1213" s="798" t="str">
        <f>IF(基本情報入力シート!Y1252="","",基本情報入力シート!Y1252)</f>
        <v/>
      </c>
      <c r="O1213" s="932"/>
      <c r="P1213" s="938"/>
      <c r="Q1213" s="942"/>
      <c r="R1213" s="949"/>
      <c r="S1213" s="952"/>
      <c r="T1213" s="956"/>
      <c r="U1213" s="961"/>
      <c r="V1213" s="966" t="str">
        <f>IFERROR(IF(AND('別紙様式3-2（４・５月）'!O1215="",O1213&lt;&gt;""),P1213,P1213*VLOOKUP(AF1213,'【参考】数式用4'!$DC$3:$DZ$106,MATCH(N1213,'【参考】数式用4'!$DC$2:$DZ$2,0))),"")</f>
        <v/>
      </c>
      <c r="W1213" s="973"/>
      <c r="X1213" s="938"/>
      <c r="Y1213" s="949"/>
      <c r="Z1213" s="949"/>
      <c r="AA1213" s="952"/>
      <c r="AB1213" s="938"/>
      <c r="AC1213" s="997" t="str">
        <f>IFERROR(IF(AND('別紙様式3-2（４・５月）'!O1215="",W1213&lt;&gt;"",W1213&lt;&gt;"―"),X1213,X1213*VLOOKUP(AG1213,'【参考】数式用4'!$DC$3:$DZ$106,MATCH(N1213,'【参考】数式用4'!$DC$2:$DZ$2,0))),"")</f>
        <v/>
      </c>
      <c r="AD1213" s="998" t="str">
        <f t="shared" si="36"/>
        <v/>
      </c>
      <c r="AE1213" s="884" t="str">
        <f t="shared" si="37"/>
        <v/>
      </c>
      <c r="AF1213" s="999" t="str">
        <f>IF(O1213="","",'別紙様式3-2（４・５月）'!O1215&amp;'別紙様式3-2（４・５月）'!P1215&amp;'別紙様式3-2（４・５月）'!Q1215&amp;"から"&amp;O1213)</f>
        <v/>
      </c>
      <c r="AG1213" s="999"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Z1:AA1"/>
    <mergeCell ref="AB1:AC1"/>
    <mergeCell ref="A3:E3"/>
    <mergeCell ref="F3:M3"/>
    <mergeCell ref="B5:M5"/>
    <mergeCell ref="S5:X5"/>
    <mergeCell ref="AD5:AE5"/>
    <mergeCell ref="B6:C6"/>
    <mergeCell ref="D6:M6"/>
    <mergeCell ref="S6:X6"/>
    <mergeCell ref="AD6:AE6"/>
    <mergeCell ref="B7:M7"/>
    <mergeCell ref="S7:X7"/>
    <mergeCell ref="AD7:AE7"/>
    <mergeCell ref="S8:X8"/>
    <mergeCell ref="O10:AC10"/>
    <mergeCell ref="O11:U11"/>
    <mergeCell ref="W11:AB11"/>
    <mergeCell ref="T12:U12"/>
    <mergeCell ref="T13:U13"/>
    <mergeCell ref="B14:I14"/>
    <mergeCell ref="P14:Q14"/>
    <mergeCell ref="T14:U14"/>
    <mergeCell ref="Y14:Z14"/>
    <mergeCell ref="B15:I15"/>
    <mergeCell ref="P15:Q15"/>
    <mergeCell ref="T15:U15"/>
    <mergeCell ref="Y15:Z15"/>
    <mergeCell ref="B16:I16"/>
    <mergeCell ref="P16:Q16"/>
    <mergeCell ref="T16:U16"/>
    <mergeCell ref="Y16:Z16"/>
    <mergeCell ref="B17:I17"/>
    <mergeCell ref="P17:Q17"/>
    <mergeCell ref="T17:U17"/>
    <mergeCell ref="Y17:Z17"/>
    <mergeCell ref="B18:I18"/>
    <mergeCell ref="P18:Q18"/>
    <mergeCell ref="T18:U18"/>
    <mergeCell ref="Y18:Z18"/>
    <mergeCell ref="B19:I19"/>
    <mergeCell ref="P19:Q19"/>
    <mergeCell ref="T19:U19"/>
    <mergeCell ref="Y19:Z19"/>
    <mergeCell ref="B20:I20"/>
    <mergeCell ref="P20:Q20"/>
    <mergeCell ref="T20:U20"/>
    <mergeCell ref="Y20:Z20"/>
    <mergeCell ref="B21:I21"/>
    <mergeCell ref="P21:Q21"/>
    <mergeCell ref="T21:U21"/>
    <mergeCell ref="Y21:Z21"/>
    <mergeCell ref="B22:I22"/>
    <mergeCell ref="P22:Q22"/>
    <mergeCell ref="T22:U22"/>
    <mergeCell ref="Y22:Z22"/>
    <mergeCell ref="B23:I23"/>
    <mergeCell ref="P23:Q23"/>
    <mergeCell ref="T23:U23"/>
    <mergeCell ref="Y23:Z23"/>
    <mergeCell ref="B24:I24"/>
    <mergeCell ref="P24:Q24"/>
    <mergeCell ref="T24:U24"/>
    <mergeCell ref="Y24:Z24"/>
    <mergeCell ref="B25:I25"/>
    <mergeCell ref="P25:Q25"/>
    <mergeCell ref="T25:U25"/>
    <mergeCell ref="Y25:Z25"/>
    <mergeCell ref="B26:I26"/>
    <mergeCell ref="P26:Q26"/>
    <mergeCell ref="T26:U26"/>
    <mergeCell ref="Y26:Z26"/>
    <mergeCell ref="B27:I27"/>
    <mergeCell ref="P27:Q27"/>
    <mergeCell ref="T27:U27"/>
    <mergeCell ref="Y27:Z27"/>
    <mergeCell ref="B28:I28"/>
    <mergeCell ref="P28:Q28"/>
    <mergeCell ref="T28:U28"/>
    <mergeCell ref="Y28:Z28"/>
    <mergeCell ref="B29:I29"/>
    <mergeCell ref="P29:Q29"/>
    <mergeCell ref="T29:U29"/>
    <mergeCell ref="Y29:Z29"/>
    <mergeCell ref="B30:I30"/>
    <mergeCell ref="P30:Q30"/>
    <mergeCell ref="T30:U30"/>
    <mergeCell ref="Y30:Z30"/>
    <mergeCell ref="B31:I31"/>
    <mergeCell ref="P31:Q31"/>
    <mergeCell ref="T31:U31"/>
    <mergeCell ref="Y31:Z31"/>
    <mergeCell ref="B32:I32"/>
    <mergeCell ref="P32:Q32"/>
    <mergeCell ref="T32:U32"/>
    <mergeCell ref="Y32:Z32"/>
    <mergeCell ref="B33:I33"/>
    <mergeCell ref="P33:Q33"/>
    <mergeCell ref="T33:U33"/>
    <mergeCell ref="Y33:Z33"/>
    <mergeCell ref="B34:I34"/>
    <mergeCell ref="P34:Q34"/>
    <mergeCell ref="T34:U34"/>
    <mergeCell ref="Y34:Z34"/>
    <mergeCell ref="B35:I35"/>
    <mergeCell ref="P35:Q35"/>
    <mergeCell ref="T35:U35"/>
    <mergeCell ref="Y35:Z35"/>
    <mergeCell ref="B36:I36"/>
    <mergeCell ref="P36:Q36"/>
    <mergeCell ref="T36:U36"/>
    <mergeCell ref="Y36:Z36"/>
    <mergeCell ref="B37:I37"/>
    <mergeCell ref="P37:Q37"/>
    <mergeCell ref="T37:U37"/>
    <mergeCell ref="Y37:Z37"/>
    <mergeCell ref="B38:I38"/>
    <mergeCell ref="P38:Q38"/>
    <mergeCell ref="T38:U38"/>
    <mergeCell ref="Y38:Z38"/>
    <mergeCell ref="B39:I39"/>
    <mergeCell ref="P39:Q39"/>
    <mergeCell ref="T39:U39"/>
    <mergeCell ref="Y39:Z39"/>
    <mergeCell ref="B40:I40"/>
    <mergeCell ref="P40:Q40"/>
    <mergeCell ref="T40:U40"/>
    <mergeCell ref="Y40:Z40"/>
    <mergeCell ref="B41:I41"/>
    <mergeCell ref="P41:Q41"/>
    <mergeCell ref="T41:U41"/>
    <mergeCell ref="Y41:Z41"/>
    <mergeCell ref="B42:I42"/>
    <mergeCell ref="P42:Q42"/>
    <mergeCell ref="T42:U42"/>
    <mergeCell ref="Y42:Z42"/>
    <mergeCell ref="B43:I43"/>
    <mergeCell ref="P43:Q43"/>
    <mergeCell ref="T43:U43"/>
    <mergeCell ref="Y43:Z43"/>
    <mergeCell ref="B44:I44"/>
    <mergeCell ref="P44:Q44"/>
    <mergeCell ref="T44:U44"/>
    <mergeCell ref="Y44:Z44"/>
    <mergeCell ref="B45:I45"/>
    <mergeCell ref="P45:Q45"/>
    <mergeCell ref="T45:U45"/>
    <mergeCell ref="Y45:Z45"/>
    <mergeCell ref="B46:I46"/>
    <mergeCell ref="P46:Q46"/>
    <mergeCell ref="T46:U46"/>
    <mergeCell ref="Y46:Z46"/>
    <mergeCell ref="B47:I47"/>
    <mergeCell ref="P47:Q47"/>
    <mergeCell ref="T47:U47"/>
    <mergeCell ref="Y47:Z47"/>
    <mergeCell ref="B48:I48"/>
    <mergeCell ref="P48:Q48"/>
    <mergeCell ref="T48:U48"/>
    <mergeCell ref="Y48:Z48"/>
    <mergeCell ref="B49:I49"/>
    <mergeCell ref="P49:Q49"/>
    <mergeCell ref="T49:U49"/>
    <mergeCell ref="Y49:Z49"/>
    <mergeCell ref="B50:I50"/>
    <mergeCell ref="P50:Q50"/>
    <mergeCell ref="T50:U50"/>
    <mergeCell ref="Y50:Z50"/>
    <mergeCell ref="B51:I51"/>
    <mergeCell ref="P51:Q51"/>
    <mergeCell ref="T51:U51"/>
    <mergeCell ref="Y51:Z51"/>
    <mergeCell ref="B52:I52"/>
    <mergeCell ref="P52:Q52"/>
    <mergeCell ref="T52:U52"/>
    <mergeCell ref="Y52:Z52"/>
    <mergeCell ref="B53:I53"/>
    <mergeCell ref="P53:Q53"/>
    <mergeCell ref="T53:U53"/>
    <mergeCell ref="Y53:Z53"/>
    <mergeCell ref="B54:I54"/>
    <mergeCell ref="P54:Q54"/>
    <mergeCell ref="T54:U54"/>
    <mergeCell ref="Y54:Z54"/>
    <mergeCell ref="B55:I55"/>
    <mergeCell ref="P55:Q55"/>
    <mergeCell ref="T55:U55"/>
    <mergeCell ref="Y55:Z55"/>
    <mergeCell ref="B56:I56"/>
    <mergeCell ref="P56:Q56"/>
    <mergeCell ref="T56:U56"/>
    <mergeCell ref="Y56:Z56"/>
    <mergeCell ref="B57:I57"/>
    <mergeCell ref="P57:Q57"/>
    <mergeCell ref="T57:U57"/>
    <mergeCell ref="Y57:Z57"/>
    <mergeCell ref="B58:I58"/>
    <mergeCell ref="P58:Q58"/>
    <mergeCell ref="T58:U58"/>
    <mergeCell ref="Y58:Z58"/>
    <mergeCell ref="B59:I59"/>
    <mergeCell ref="P59:Q59"/>
    <mergeCell ref="T59:U59"/>
    <mergeCell ref="Y59:Z59"/>
    <mergeCell ref="B60:I60"/>
    <mergeCell ref="P60:Q60"/>
    <mergeCell ref="T60:U60"/>
    <mergeCell ref="Y60:Z60"/>
    <mergeCell ref="B61:I61"/>
    <mergeCell ref="P61:Q61"/>
    <mergeCell ref="T61:U61"/>
    <mergeCell ref="Y61:Z61"/>
    <mergeCell ref="B62:I62"/>
    <mergeCell ref="P62:Q62"/>
    <mergeCell ref="T62:U62"/>
    <mergeCell ref="Y62:Z62"/>
    <mergeCell ref="B63:I63"/>
    <mergeCell ref="P63:Q63"/>
    <mergeCell ref="T63:U63"/>
    <mergeCell ref="Y63:Z63"/>
    <mergeCell ref="B64:I64"/>
    <mergeCell ref="P64:Q64"/>
    <mergeCell ref="T64:U64"/>
    <mergeCell ref="Y64:Z64"/>
    <mergeCell ref="B65:I65"/>
    <mergeCell ref="P65:Q65"/>
    <mergeCell ref="T65:U65"/>
    <mergeCell ref="Y65:Z65"/>
    <mergeCell ref="B66:I66"/>
    <mergeCell ref="P66:Q66"/>
    <mergeCell ref="T66:U66"/>
    <mergeCell ref="Y66:Z66"/>
    <mergeCell ref="B67:I67"/>
    <mergeCell ref="P67:Q67"/>
    <mergeCell ref="T67:U67"/>
    <mergeCell ref="Y67:Z67"/>
    <mergeCell ref="B68:I68"/>
    <mergeCell ref="P68:Q68"/>
    <mergeCell ref="T68:U68"/>
    <mergeCell ref="Y68:Z68"/>
    <mergeCell ref="B69:I69"/>
    <mergeCell ref="P69:Q69"/>
    <mergeCell ref="T69:U69"/>
    <mergeCell ref="Y69:Z69"/>
    <mergeCell ref="B70:I70"/>
    <mergeCell ref="P70:Q70"/>
    <mergeCell ref="T70:U70"/>
    <mergeCell ref="Y70:Z70"/>
    <mergeCell ref="B71:I71"/>
    <mergeCell ref="P71:Q71"/>
    <mergeCell ref="T71:U71"/>
    <mergeCell ref="Y71:Z71"/>
    <mergeCell ref="B72:I72"/>
    <mergeCell ref="P72:Q72"/>
    <mergeCell ref="T72:U72"/>
    <mergeCell ref="Y72:Z72"/>
    <mergeCell ref="B73:I73"/>
    <mergeCell ref="P73:Q73"/>
    <mergeCell ref="T73:U73"/>
    <mergeCell ref="Y73:Z73"/>
    <mergeCell ref="B74:I74"/>
    <mergeCell ref="P74:Q74"/>
    <mergeCell ref="T74:U74"/>
    <mergeCell ref="Y74:Z74"/>
    <mergeCell ref="B75:I75"/>
    <mergeCell ref="P75:Q75"/>
    <mergeCell ref="T75:U75"/>
    <mergeCell ref="Y75:Z75"/>
    <mergeCell ref="B76:I76"/>
    <mergeCell ref="P76:Q76"/>
    <mergeCell ref="T76:U76"/>
    <mergeCell ref="Y76:Z76"/>
    <mergeCell ref="B77:I77"/>
    <mergeCell ref="P77:Q77"/>
    <mergeCell ref="T77:U77"/>
    <mergeCell ref="Y77:Z77"/>
    <mergeCell ref="B78:I78"/>
    <mergeCell ref="P78:Q78"/>
    <mergeCell ref="T78:U78"/>
    <mergeCell ref="Y78:Z78"/>
    <mergeCell ref="B79:I79"/>
    <mergeCell ref="P79:Q79"/>
    <mergeCell ref="T79:U79"/>
    <mergeCell ref="Y79:Z79"/>
    <mergeCell ref="B80:I80"/>
    <mergeCell ref="P80:Q80"/>
    <mergeCell ref="T80:U80"/>
    <mergeCell ref="Y80:Z80"/>
    <mergeCell ref="B81:I81"/>
    <mergeCell ref="P81:Q81"/>
    <mergeCell ref="T81:U81"/>
    <mergeCell ref="Y81:Z81"/>
    <mergeCell ref="B82:I82"/>
    <mergeCell ref="P82:Q82"/>
    <mergeCell ref="T82:U82"/>
    <mergeCell ref="Y82:Z82"/>
    <mergeCell ref="B83:I83"/>
    <mergeCell ref="P83:Q83"/>
    <mergeCell ref="T83:U83"/>
    <mergeCell ref="Y83:Z83"/>
    <mergeCell ref="B84:I84"/>
    <mergeCell ref="P84:Q84"/>
    <mergeCell ref="T84:U84"/>
    <mergeCell ref="Y84:Z84"/>
    <mergeCell ref="B85:I85"/>
    <mergeCell ref="P85:Q85"/>
    <mergeCell ref="T85:U85"/>
    <mergeCell ref="Y85:Z85"/>
    <mergeCell ref="B86:I86"/>
    <mergeCell ref="P86:Q86"/>
    <mergeCell ref="T86:U86"/>
    <mergeCell ref="Y86:Z86"/>
    <mergeCell ref="B87:I87"/>
    <mergeCell ref="P87:Q87"/>
    <mergeCell ref="T87:U87"/>
    <mergeCell ref="Y87:Z87"/>
    <mergeCell ref="B88:I88"/>
    <mergeCell ref="P88:Q88"/>
    <mergeCell ref="T88:U88"/>
    <mergeCell ref="Y88:Z88"/>
    <mergeCell ref="B89:I89"/>
    <mergeCell ref="P89:Q89"/>
    <mergeCell ref="T89:U89"/>
    <mergeCell ref="Y89:Z89"/>
    <mergeCell ref="B90:I90"/>
    <mergeCell ref="P90:Q90"/>
    <mergeCell ref="T90:U90"/>
    <mergeCell ref="Y90:Z90"/>
    <mergeCell ref="B91:I91"/>
    <mergeCell ref="P91:Q91"/>
    <mergeCell ref="T91:U91"/>
    <mergeCell ref="Y91:Z91"/>
    <mergeCell ref="B92:I92"/>
    <mergeCell ref="P92:Q92"/>
    <mergeCell ref="T92:U92"/>
    <mergeCell ref="Y92:Z92"/>
    <mergeCell ref="B93:I93"/>
    <mergeCell ref="P93:Q93"/>
    <mergeCell ref="T93:U93"/>
    <mergeCell ref="Y93:Z93"/>
    <mergeCell ref="B94:I94"/>
    <mergeCell ref="P94:Q94"/>
    <mergeCell ref="T94:U94"/>
    <mergeCell ref="Y94:Z94"/>
    <mergeCell ref="B95:I95"/>
    <mergeCell ref="P95:Q95"/>
    <mergeCell ref="T95:U95"/>
    <mergeCell ref="Y95:Z95"/>
    <mergeCell ref="B96:I96"/>
    <mergeCell ref="P96:Q96"/>
    <mergeCell ref="T96:U96"/>
    <mergeCell ref="Y96:Z96"/>
    <mergeCell ref="B97:I97"/>
    <mergeCell ref="P97:Q97"/>
    <mergeCell ref="T97:U97"/>
    <mergeCell ref="Y97:Z97"/>
    <mergeCell ref="B98:I98"/>
    <mergeCell ref="P98:Q98"/>
    <mergeCell ref="T98:U98"/>
    <mergeCell ref="Y98:Z98"/>
    <mergeCell ref="B99:I99"/>
    <mergeCell ref="P99:Q99"/>
    <mergeCell ref="T99:U99"/>
    <mergeCell ref="Y99:Z99"/>
    <mergeCell ref="B100:I100"/>
    <mergeCell ref="P100:Q100"/>
    <mergeCell ref="T100:U100"/>
    <mergeCell ref="Y100:Z100"/>
    <mergeCell ref="B101:I101"/>
    <mergeCell ref="P101:Q101"/>
    <mergeCell ref="T101:U101"/>
    <mergeCell ref="Y101:Z101"/>
    <mergeCell ref="B102:I102"/>
    <mergeCell ref="P102:Q102"/>
    <mergeCell ref="T102:U102"/>
    <mergeCell ref="Y102:Z102"/>
    <mergeCell ref="B103:I103"/>
    <mergeCell ref="P103:Q103"/>
    <mergeCell ref="T103:U103"/>
    <mergeCell ref="Y103:Z103"/>
    <mergeCell ref="B104:I104"/>
    <mergeCell ref="P104:Q104"/>
    <mergeCell ref="T104:U104"/>
    <mergeCell ref="Y104:Z104"/>
    <mergeCell ref="B105:I105"/>
    <mergeCell ref="P105:Q105"/>
    <mergeCell ref="T105:U105"/>
    <mergeCell ref="Y105:Z105"/>
    <mergeCell ref="B106:I106"/>
    <mergeCell ref="P106:Q106"/>
    <mergeCell ref="T106:U106"/>
    <mergeCell ref="Y106:Z106"/>
    <mergeCell ref="B107:I107"/>
    <mergeCell ref="P107:Q107"/>
    <mergeCell ref="T107:U107"/>
    <mergeCell ref="Y107:Z107"/>
    <mergeCell ref="B108:I108"/>
    <mergeCell ref="P108:Q108"/>
    <mergeCell ref="T108:U108"/>
    <mergeCell ref="Y108:Z108"/>
    <mergeCell ref="B109:I109"/>
    <mergeCell ref="P109:Q109"/>
    <mergeCell ref="T109:U109"/>
    <mergeCell ref="Y109:Z109"/>
    <mergeCell ref="B110:I110"/>
    <mergeCell ref="P110:Q110"/>
    <mergeCell ref="T110:U110"/>
    <mergeCell ref="Y110:Z110"/>
    <mergeCell ref="B111:I111"/>
    <mergeCell ref="P111:Q111"/>
    <mergeCell ref="T111:U111"/>
    <mergeCell ref="Y111:Z111"/>
    <mergeCell ref="B112:I112"/>
    <mergeCell ref="P112:Q112"/>
    <mergeCell ref="T112:U112"/>
    <mergeCell ref="Y112:Z112"/>
    <mergeCell ref="B113:I113"/>
    <mergeCell ref="P113:Q113"/>
    <mergeCell ref="T113:U113"/>
    <mergeCell ref="Y113:Z113"/>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8:I198"/>
    <mergeCell ref="P198:Q198"/>
    <mergeCell ref="T198:U198"/>
    <mergeCell ref="Y198:Z198"/>
    <mergeCell ref="B199:I199"/>
    <mergeCell ref="P199:Q199"/>
    <mergeCell ref="T199:U199"/>
    <mergeCell ref="Y199:Z199"/>
    <mergeCell ref="B200:I200"/>
    <mergeCell ref="P200:Q200"/>
    <mergeCell ref="T200:U200"/>
    <mergeCell ref="Y200:Z200"/>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0:I300"/>
    <mergeCell ref="P300:Q300"/>
    <mergeCell ref="T300:U300"/>
    <mergeCell ref="Y300:Z300"/>
    <mergeCell ref="B301:I301"/>
    <mergeCell ref="P301:Q301"/>
    <mergeCell ref="T301:U301"/>
    <mergeCell ref="Y301:Z301"/>
    <mergeCell ref="B302:I302"/>
    <mergeCell ref="P302:Q302"/>
    <mergeCell ref="T302:U302"/>
    <mergeCell ref="Y302:Z302"/>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2:I402"/>
    <mergeCell ref="P402:Q402"/>
    <mergeCell ref="T402:U402"/>
    <mergeCell ref="Y402:Z402"/>
    <mergeCell ref="B403:I403"/>
    <mergeCell ref="P403:Q403"/>
    <mergeCell ref="T403:U403"/>
    <mergeCell ref="Y403:Z403"/>
    <mergeCell ref="B404:I404"/>
    <mergeCell ref="P404:Q404"/>
    <mergeCell ref="T404:U404"/>
    <mergeCell ref="Y404:Z404"/>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8:I498"/>
    <mergeCell ref="P498:Q498"/>
    <mergeCell ref="T498:U498"/>
    <mergeCell ref="Y498:Z498"/>
    <mergeCell ref="B499:I499"/>
    <mergeCell ref="P499:Q499"/>
    <mergeCell ref="T499:U499"/>
    <mergeCell ref="Y499:Z499"/>
    <mergeCell ref="B500:I500"/>
    <mergeCell ref="P500:Q500"/>
    <mergeCell ref="T500:U500"/>
    <mergeCell ref="Y500:Z500"/>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0:I600"/>
    <mergeCell ref="P600:Q600"/>
    <mergeCell ref="T600:U600"/>
    <mergeCell ref="Y600:Z600"/>
    <mergeCell ref="B601:I601"/>
    <mergeCell ref="P601:Q601"/>
    <mergeCell ref="T601:U601"/>
    <mergeCell ref="Y601:Z601"/>
    <mergeCell ref="B602:I602"/>
    <mergeCell ref="P602:Q602"/>
    <mergeCell ref="T602:U602"/>
    <mergeCell ref="Y602:Z602"/>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2:I702"/>
    <mergeCell ref="P702:Q702"/>
    <mergeCell ref="T702:U702"/>
    <mergeCell ref="Y702:Z702"/>
    <mergeCell ref="B703:I703"/>
    <mergeCell ref="P703:Q703"/>
    <mergeCell ref="T703:U703"/>
    <mergeCell ref="Y703:Z703"/>
    <mergeCell ref="B704:I704"/>
    <mergeCell ref="P704:Q704"/>
    <mergeCell ref="T704:U704"/>
    <mergeCell ref="Y704:Z704"/>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8:I798"/>
    <mergeCell ref="P798:Q798"/>
    <mergeCell ref="T798:U798"/>
    <mergeCell ref="Y798:Z798"/>
    <mergeCell ref="B799:I799"/>
    <mergeCell ref="P799:Q799"/>
    <mergeCell ref="T799:U799"/>
    <mergeCell ref="Y799:Z799"/>
    <mergeCell ref="B800:I800"/>
    <mergeCell ref="P800:Q800"/>
    <mergeCell ref="T800:U800"/>
    <mergeCell ref="Y800:Z800"/>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0:I900"/>
    <mergeCell ref="P900:Q900"/>
    <mergeCell ref="T900:U900"/>
    <mergeCell ref="Y900:Z900"/>
    <mergeCell ref="B901:I901"/>
    <mergeCell ref="P901:Q901"/>
    <mergeCell ref="T901:U901"/>
    <mergeCell ref="Y901:Z901"/>
    <mergeCell ref="B902:I902"/>
    <mergeCell ref="P902:Q902"/>
    <mergeCell ref="T902:U902"/>
    <mergeCell ref="Y902:Z902"/>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12:I1212"/>
    <mergeCell ref="P1212:Q1212"/>
    <mergeCell ref="T1212:U1212"/>
    <mergeCell ref="Y1212:Z1212"/>
    <mergeCell ref="B1213:I1213"/>
    <mergeCell ref="P1213:Q1213"/>
    <mergeCell ref="T1213:U1213"/>
    <mergeCell ref="Y1213:Z1213"/>
    <mergeCell ref="R5:R6"/>
    <mergeCell ref="Z5:Z6"/>
    <mergeCell ref="AA5:AC6"/>
    <mergeCell ref="R7:R8"/>
    <mergeCell ref="Z7:Z8"/>
    <mergeCell ref="AA7:AC8"/>
    <mergeCell ref="B8:O9"/>
    <mergeCell ref="A10:A13"/>
    <mergeCell ref="B10:I13"/>
    <mergeCell ref="J10:J13"/>
    <mergeCell ref="K10:L12"/>
    <mergeCell ref="M10:M13"/>
    <mergeCell ref="N10:N13"/>
    <mergeCell ref="AD10:AE12"/>
    <mergeCell ref="AF10:AG12"/>
    <mergeCell ref="V11:V13"/>
    <mergeCell ref="AC11:AC13"/>
    <mergeCell ref="O12:O13"/>
    <mergeCell ref="P12:Q13"/>
    <mergeCell ref="R12:R13"/>
    <mergeCell ref="S12:S13"/>
    <mergeCell ref="W12:W13"/>
    <mergeCell ref="X12:X13"/>
    <mergeCell ref="Y12:Z13"/>
    <mergeCell ref="AA12:AA13"/>
  </mergeCells>
  <phoneticPr fontId="32"/>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count="2">
    <dataValidation imeMode="halfAlpha" allowBlank="1" showDropDown="0" showInputMessage="1" showErrorMessage="1" sqref="B14:B1213"/>
    <dataValidation type="whole" operator="greaterThanOrEqual" allowBlank="1" showDropDown="0" showInputMessage="1" showErrorMessage="1" prompt="要件を満たす職員数を記入してください。" sqref="T14:U1213 AB14:AB1213">
      <formula1>0</formula1>
    </dataValidation>
  </dataValidations>
  <printOptions horizontalCentered="1"/>
  <pageMargins left="0.51181102362204722" right="0.51181102362204722" top="0.74803149606299213" bottom="0.74803149606299213" header="0.31496062992125984" footer="0.31496062992125984"/>
  <pageSetup paperSize="9" scale="6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'【参考】数式用'!$AL$2:$AL$6</xm:f>
          </x14:formula1>
          <xm:sqref>W14:W1213</xm:sqref>
        </x14:dataValidation>
        <x14:dataValidation type="list" allowBlank="1" showDropDown="0" showInputMessage="1" showErrorMessage="1">
          <x14:formula1>
            <xm:f>'【参考】数式用'!$K$4:$AC$4</xm:f>
          </x14:formula1>
          <xm:sqref>O14:O1213</xm:sqref>
        </x14:dataValidation>
        <x14:dataValidation type="list" allowBlank="1" showDropDown="0" showInputMessage="1" showErrorMessage="1">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1000" customWidth="1"/>
    <col min="2" max="28" width="8" style="1000" customWidth="1"/>
    <col min="29" max="29" width="9" style="1000"/>
    <col min="30" max="30" width="42.88671875" style="1000" customWidth="1"/>
    <col min="31" max="40" width="9" style="1000"/>
    <col min="41" max="41" width="9.109375" style="1000" customWidth="1"/>
    <col min="42" max="16384" width="9" style="1000"/>
  </cols>
  <sheetData>
    <row r="1" spans="1:38" ht="13.8">
      <c r="A1" s="1001" t="s">
        <v>241</v>
      </c>
      <c r="B1" s="1001"/>
      <c r="C1" s="1001"/>
      <c r="D1" s="1001"/>
      <c r="E1" s="1001"/>
      <c r="AD1" s="1074" t="s">
        <v>2134</v>
      </c>
      <c r="AE1" s="1000"/>
      <c r="AF1" s="1000"/>
      <c r="AG1" s="1000"/>
      <c r="AH1" s="1000"/>
      <c r="AJ1" s="1096" t="s">
        <v>2097</v>
      </c>
      <c r="AL1" s="1001" t="s">
        <v>2125</v>
      </c>
    </row>
    <row r="2" spans="1:38" ht="24.75" customHeight="1">
      <c r="A2" s="1002" t="s">
        <v>56</v>
      </c>
      <c r="B2" s="1009" t="s">
        <v>347</v>
      </c>
      <c r="C2" s="1016"/>
      <c r="D2" s="1016"/>
      <c r="E2" s="1027"/>
      <c r="F2" s="1035" t="s">
        <v>348</v>
      </c>
      <c r="G2" s="1037"/>
      <c r="H2" s="1044"/>
      <c r="I2" s="1002" t="s">
        <v>292</v>
      </c>
      <c r="J2" s="1052"/>
      <c r="K2" s="1055" t="s">
        <v>353</v>
      </c>
      <c r="L2" s="1062"/>
      <c r="M2" s="1062"/>
      <c r="N2" s="1062"/>
      <c r="O2" s="1062"/>
      <c r="P2" s="1062"/>
      <c r="Q2" s="1062"/>
      <c r="R2" s="1062"/>
      <c r="S2" s="1062"/>
      <c r="T2" s="1062"/>
      <c r="U2" s="1062"/>
      <c r="V2" s="1062"/>
      <c r="W2" s="1062"/>
      <c r="X2" s="1062"/>
      <c r="Y2" s="1062"/>
      <c r="Z2" s="1062"/>
      <c r="AA2" s="1062"/>
      <c r="AB2" s="1068"/>
      <c r="AC2" s="1061"/>
      <c r="AD2" s="1075" t="s">
        <v>56</v>
      </c>
      <c r="AE2" s="1078" t="s">
        <v>2098</v>
      </c>
      <c r="AF2" s="1084"/>
      <c r="AG2" s="1084"/>
      <c r="AH2" s="1090"/>
      <c r="AI2" s="1061"/>
      <c r="AJ2" s="1097" t="s">
        <v>1158</v>
      </c>
      <c r="AK2" s="1061"/>
      <c r="AL2" s="1099" t="s">
        <v>447</v>
      </c>
    </row>
    <row r="3" spans="1:38" ht="35.25" customHeight="1">
      <c r="A3" s="1003"/>
      <c r="B3" s="1010" t="s">
        <v>2148</v>
      </c>
      <c r="C3" s="1017"/>
      <c r="D3" s="1017"/>
      <c r="E3" s="1028"/>
      <c r="F3" s="1010" t="s">
        <v>360</v>
      </c>
      <c r="G3" s="1017"/>
      <c r="H3" s="1028"/>
      <c r="I3" s="1004"/>
      <c r="J3" s="1053"/>
      <c r="K3" s="1056" t="s">
        <v>364</v>
      </c>
      <c r="L3" s="1063"/>
      <c r="M3" s="1063"/>
      <c r="N3" s="1063"/>
      <c r="O3" s="1063"/>
      <c r="P3" s="1063"/>
      <c r="Q3" s="1063"/>
      <c r="R3" s="1063"/>
      <c r="S3" s="1063"/>
      <c r="T3" s="1063"/>
      <c r="U3" s="1063"/>
      <c r="V3" s="1063"/>
      <c r="W3" s="1063"/>
      <c r="X3" s="1063"/>
      <c r="Y3" s="1063"/>
      <c r="Z3" s="1063"/>
      <c r="AA3" s="1063"/>
      <c r="AB3" s="1069"/>
      <c r="AC3" s="1061"/>
      <c r="AD3" s="1076"/>
      <c r="AE3" s="1079"/>
      <c r="AF3" s="1085"/>
      <c r="AG3" s="1085"/>
      <c r="AH3" s="1091"/>
      <c r="AI3" s="1061"/>
      <c r="AJ3" s="1098"/>
      <c r="AK3" s="1061"/>
      <c r="AL3" s="1100" t="s">
        <v>2123</v>
      </c>
    </row>
    <row r="4" spans="1:38" ht="23.25" customHeight="1">
      <c r="A4" s="1004"/>
      <c r="B4" s="1011" t="s">
        <v>234</v>
      </c>
      <c r="C4" s="1018" t="s">
        <v>369</v>
      </c>
      <c r="D4" s="1018" t="s">
        <v>373</v>
      </c>
      <c r="E4" s="1029" t="s">
        <v>2149</v>
      </c>
      <c r="F4" s="1011" t="s">
        <v>378</v>
      </c>
      <c r="G4" s="1038" t="s">
        <v>384</v>
      </c>
      <c r="H4" s="1045" t="s">
        <v>389</v>
      </c>
      <c r="I4" s="1046" t="s">
        <v>391</v>
      </c>
      <c r="J4" s="1045" t="s">
        <v>393</v>
      </c>
      <c r="K4" s="1029" t="s">
        <v>394</v>
      </c>
      <c r="L4" s="1018" t="s">
        <v>277</v>
      </c>
      <c r="M4" s="1018" t="s">
        <v>398</v>
      </c>
      <c r="N4" s="1018" t="s">
        <v>402</v>
      </c>
      <c r="O4" s="1018" t="s">
        <v>404</v>
      </c>
      <c r="P4" s="1018" t="s">
        <v>405</v>
      </c>
      <c r="Q4" s="1018" t="s">
        <v>409</v>
      </c>
      <c r="R4" s="1018" t="s">
        <v>411</v>
      </c>
      <c r="S4" s="1018" t="s">
        <v>414</v>
      </c>
      <c r="T4" s="1018" t="s">
        <v>311</v>
      </c>
      <c r="U4" s="1018" t="s">
        <v>110</v>
      </c>
      <c r="V4" s="1018" t="s">
        <v>415</v>
      </c>
      <c r="W4" s="1018" t="s">
        <v>419</v>
      </c>
      <c r="X4" s="1018" t="s">
        <v>207</v>
      </c>
      <c r="Y4" s="1018" t="s">
        <v>424</v>
      </c>
      <c r="Z4" s="1018" t="s">
        <v>425</v>
      </c>
      <c r="AA4" s="1018" t="s">
        <v>428</v>
      </c>
      <c r="AB4" s="1045" t="s">
        <v>430</v>
      </c>
      <c r="AC4" s="1061"/>
      <c r="AD4" s="1077"/>
      <c r="AE4" s="1080" t="s">
        <v>394</v>
      </c>
      <c r="AF4" s="1086" t="s">
        <v>277</v>
      </c>
      <c r="AG4" s="1086" t="s">
        <v>398</v>
      </c>
      <c r="AH4" s="1092" t="s">
        <v>402</v>
      </c>
      <c r="AI4" s="1061"/>
      <c r="AJ4" s="1061"/>
      <c r="AK4" s="1061"/>
      <c r="AL4" s="1100" t="s">
        <v>1956</v>
      </c>
    </row>
    <row r="5" spans="1:38" ht="13.5" customHeight="1">
      <c r="A5" s="1005" t="s">
        <v>45</v>
      </c>
      <c r="B5" s="1012">
        <v>0.13700000000000001</v>
      </c>
      <c r="C5" s="1019">
        <v>0.1</v>
      </c>
      <c r="D5" s="1023">
        <v>5.5e-002</v>
      </c>
      <c r="E5" s="1030">
        <v>0</v>
      </c>
      <c r="F5" s="1012">
        <v>6.3e-002</v>
      </c>
      <c r="G5" s="1039">
        <v>4.2000000000000003e-002</v>
      </c>
      <c r="H5" s="1030">
        <v>0</v>
      </c>
      <c r="I5" s="1047">
        <v>2.4e-002</v>
      </c>
      <c r="J5" s="1030">
        <v>0</v>
      </c>
      <c r="K5" s="1057">
        <v>0.245</v>
      </c>
      <c r="L5" s="1064">
        <v>0.224</v>
      </c>
      <c r="M5" s="1064">
        <v>0.182</v>
      </c>
      <c r="N5" s="1064">
        <v>0.14499999999999999</v>
      </c>
      <c r="O5" s="1064">
        <v>0.221</v>
      </c>
      <c r="P5" s="1064">
        <v>0.20799999999999999</v>
      </c>
      <c r="Q5" s="1064">
        <v>0.2</v>
      </c>
      <c r="R5" s="1064">
        <v>0.187</v>
      </c>
      <c r="S5" s="1064">
        <v>0.184</v>
      </c>
      <c r="T5" s="1064">
        <v>0.16300000000000001</v>
      </c>
      <c r="U5" s="1064">
        <v>0.16299999999999998</v>
      </c>
      <c r="V5" s="1064">
        <v>0.158</v>
      </c>
      <c r="W5" s="1064">
        <v>0.14199999999999999</v>
      </c>
      <c r="X5" s="1064">
        <v>0.13899999999999998</v>
      </c>
      <c r="Y5" s="1064">
        <v>0.12100000000000001</v>
      </c>
      <c r="Z5" s="1064">
        <v>0.11800000000000001</v>
      </c>
      <c r="AA5" s="1064">
        <v>0.1</v>
      </c>
      <c r="AB5" s="1070">
        <v>7.5999999999999998e-002</v>
      </c>
      <c r="AC5" s="1061"/>
      <c r="AD5" s="1005" t="s">
        <v>45</v>
      </c>
      <c r="AE5" s="1081">
        <v>9.7000000000000003e-002</v>
      </c>
      <c r="AF5" s="1087">
        <v>0.107</v>
      </c>
      <c r="AG5" s="1087">
        <v>0.13100000000000001</v>
      </c>
      <c r="AH5" s="1093">
        <v>0.16500000000000001</v>
      </c>
      <c r="AI5" s="1061"/>
      <c r="AJ5" s="1097" t="s">
        <v>325</v>
      </c>
      <c r="AK5" s="1061"/>
      <c r="AL5" s="1100" t="s">
        <v>741</v>
      </c>
    </row>
    <row r="6" spans="1:38" ht="13.5" customHeight="1">
      <c r="A6" s="1006" t="s">
        <v>49</v>
      </c>
      <c r="B6" s="1013">
        <v>0.13700000000000001</v>
      </c>
      <c r="C6" s="1020">
        <v>0.1</v>
      </c>
      <c r="D6" s="1024">
        <v>5.5e-002</v>
      </c>
      <c r="E6" s="1031">
        <v>0</v>
      </c>
      <c r="F6" s="1013">
        <v>6.3e-002</v>
      </c>
      <c r="G6" s="1040">
        <v>4.2000000000000003e-002</v>
      </c>
      <c r="H6" s="1031">
        <v>0</v>
      </c>
      <c r="I6" s="1048">
        <v>2.4e-002</v>
      </c>
      <c r="J6" s="1030">
        <v>0</v>
      </c>
      <c r="K6" s="1058">
        <v>0.245</v>
      </c>
      <c r="L6" s="1065">
        <v>0.224</v>
      </c>
      <c r="M6" s="1065">
        <v>0.182</v>
      </c>
      <c r="N6" s="1065">
        <v>0.14499999999999999</v>
      </c>
      <c r="O6" s="1065">
        <v>0.221</v>
      </c>
      <c r="P6" s="1065">
        <v>0.20799999999999999</v>
      </c>
      <c r="Q6" s="1065">
        <v>0.2</v>
      </c>
      <c r="R6" s="1065">
        <v>0.187</v>
      </c>
      <c r="S6" s="1065">
        <v>0.184</v>
      </c>
      <c r="T6" s="1065">
        <v>0.16300000000000001</v>
      </c>
      <c r="U6" s="1065">
        <v>0.16299999999999998</v>
      </c>
      <c r="V6" s="1065">
        <v>0.158</v>
      </c>
      <c r="W6" s="1065">
        <v>0.14199999999999999</v>
      </c>
      <c r="X6" s="1065">
        <v>0.13899999999999998</v>
      </c>
      <c r="Y6" s="1065">
        <v>0.12100000000000001</v>
      </c>
      <c r="Z6" s="1065">
        <v>0.11800000000000001</v>
      </c>
      <c r="AA6" s="1065">
        <v>0.1</v>
      </c>
      <c r="AB6" s="1071">
        <v>7.5999999999999998e-002</v>
      </c>
      <c r="AC6" s="1061"/>
      <c r="AD6" s="1006" t="s">
        <v>49</v>
      </c>
      <c r="AE6" s="1082">
        <v>9.7000000000000003e-002</v>
      </c>
      <c r="AF6" s="1088">
        <v>0.107</v>
      </c>
      <c r="AG6" s="1088">
        <v>0.13100000000000001</v>
      </c>
      <c r="AH6" s="1094">
        <v>0.16500000000000001</v>
      </c>
      <c r="AI6" s="1061"/>
      <c r="AJ6" s="1098"/>
      <c r="AK6" s="1061"/>
      <c r="AL6" s="1101" t="s">
        <v>2124</v>
      </c>
    </row>
    <row r="7" spans="1:38">
      <c r="A7" s="1006" t="s">
        <v>432</v>
      </c>
      <c r="B7" s="1013">
        <v>0.13700000000000001</v>
      </c>
      <c r="C7" s="1020">
        <v>0.1</v>
      </c>
      <c r="D7" s="1024">
        <v>5.5e-002</v>
      </c>
      <c r="E7" s="1031">
        <v>0</v>
      </c>
      <c r="F7" s="1013">
        <v>6.3e-002</v>
      </c>
      <c r="G7" s="1040">
        <v>4.2000000000000003e-002</v>
      </c>
      <c r="H7" s="1031">
        <v>0</v>
      </c>
      <c r="I7" s="1048">
        <v>2.4e-002</v>
      </c>
      <c r="J7" s="1030">
        <v>0</v>
      </c>
      <c r="K7" s="1058">
        <v>0.245</v>
      </c>
      <c r="L7" s="1065">
        <v>0.224</v>
      </c>
      <c r="M7" s="1065">
        <v>0.182</v>
      </c>
      <c r="N7" s="1065">
        <v>0.14499999999999999</v>
      </c>
      <c r="O7" s="1065">
        <v>0.221</v>
      </c>
      <c r="P7" s="1065">
        <v>0.20799999999999999</v>
      </c>
      <c r="Q7" s="1065">
        <v>0.2</v>
      </c>
      <c r="R7" s="1065">
        <v>0.187</v>
      </c>
      <c r="S7" s="1065">
        <v>0.184</v>
      </c>
      <c r="T7" s="1065">
        <v>0.16300000000000001</v>
      </c>
      <c r="U7" s="1065">
        <v>0.16299999999999998</v>
      </c>
      <c r="V7" s="1065">
        <v>0.158</v>
      </c>
      <c r="W7" s="1065">
        <v>0.14199999999999999</v>
      </c>
      <c r="X7" s="1065">
        <v>0.13899999999999998</v>
      </c>
      <c r="Y7" s="1065">
        <v>0.12100000000000001</v>
      </c>
      <c r="Z7" s="1065">
        <v>0.11800000000000001</v>
      </c>
      <c r="AA7" s="1065">
        <v>0.1</v>
      </c>
      <c r="AB7" s="1071">
        <v>7.5999999999999998e-002</v>
      </c>
      <c r="AC7" s="1061"/>
      <c r="AD7" s="1006" t="s">
        <v>432</v>
      </c>
      <c r="AE7" s="1082">
        <v>9.7000000000000003e-002</v>
      </c>
      <c r="AF7" s="1088">
        <v>0.107</v>
      </c>
      <c r="AG7" s="1088">
        <v>0.13100000000000001</v>
      </c>
      <c r="AH7" s="1094">
        <v>0.16500000000000001</v>
      </c>
      <c r="AI7" s="1061"/>
      <c r="AJ7" s="1061"/>
      <c r="AK7" s="1061"/>
    </row>
    <row r="8" spans="1:38" ht="13.5" customHeight="1">
      <c r="A8" s="1006" t="s">
        <v>437</v>
      </c>
      <c r="B8" s="1013">
        <v>5.8000000000000003e-002</v>
      </c>
      <c r="C8" s="1020">
        <v>4.2000000000000003e-002</v>
      </c>
      <c r="D8" s="1024">
        <v>2.3e-002</v>
      </c>
      <c r="E8" s="1031">
        <v>0</v>
      </c>
      <c r="F8" s="1013">
        <v>2.1000000000000001e-002</v>
      </c>
      <c r="G8" s="1040">
        <v>1.4999999999999999e-002</v>
      </c>
      <c r="H8" s="1031">
        <v>0</v>
      </c>
      <c r="I8" s="1048">
        <v>1.0999999999999999e-002</v>
      </c>
      <c r="J8" s="1030">
        <v>0</v>
      </c>
      <c r="K8" s="1058">
        <v>1.e-001</v>
      </c>
      <c r="L8" s="1065">
        <v>9.4e-002</v>
      </c>
      <c r="M8" s="1065">
        <v>7.9000000000000001e-002</v>
      </c>
      <c r="N8" s="1065">
        <v>6.3e-002</v>
      </c>
      <c r="O8" s="1065">
        <v>8.8999999999999996e-002</v>
      </c>
      <c r="P8" s="1065">
        <v>8.3999999999999991e-002</v>
      </c>
      <c r="Q8" s="1065">
        <v>8.3000000000000004e-002</v>
      </c>
      <c r="R8" s="1065">
        <v>7.8e-002</v>
      </c>
      <c r="S8" s="1065">
        <v>7.2999999999999995e-002</v>
      </c>
      <c r="T8" s="1065">
        <v>6.7000000000000004e-002</v>
      </c>
      <c r="U8" s="1065">
        <v>6.4999999999999988e-002</v>
      </c>
      <c r="V8" s="1065">
        <v>6.8000000000000005e-002</v>
      </c>
      <c r="W8" s="1065">
        <v>5.9000000000000004e-002</v>
      </c>
      <c r="X8" s="1065">
        <v>5.3999999999999999e-002</v>
      </c>
      <c r="Y8" s="1065">
        <v>5.2000000000000005e-002</v>
      </c>
      <c r="Z8" s="1065">
        <v>4.8000000000000001e-002</v>
      </c>
      <c r="AA8" s="1065">
        <v>4.4000000000000004e-002</v>
      </c>
      <c r="AB8" s="1071">
        <v>3.3000000000000002e-002</v>
      </c>
      <c r="AC8" s="1061"/>
      <c r="AD8" s="1006" t="s">
        <v>437</v>
      </c>
      <c r="AE8" s="1082">
        <v>0.11</v>
      </c>
      <c r="AF8" s="1088">
        <v>0.11700000000000001</v>
      </c>
      <c r="AG8" s="1088">
        <v>0.13900000000000001</v>
      </c>
      <c r="AH8" s="1094">
        <v>0.17399999999999999</v>
      </c>
      <c r="AI8" s="1061"/>
      <c r="AJ8" s="1061"/>
      <c r="AK8" s="1061"/>
    </row>
    <row r="9" spans="1:38" ht="13.5" customHeight="1">
      <c r="A9" s="1006" t="s">
        <v>21</v>
      </c>
      <c r="B9" s="1013">
        <v>5.8999999999999997e-002</v>
      </c>
      <c r="C9" s="1020">
        <v>4.2999999999999997e-002</v>
      </c>
      <c r="D9" s="1024">
        <v>2.3e-002</v>
      </c>
      <c r="E9" s="1031">
        <v>0</v>
      </c>
      <c r="F9" s="1013">
        <v>1.2e-002</v>
      </c>
      <c r="G9" s="1040">
        <v>1.e-002</v>
      </c>
      <c r="H9" s="1031">
        <v>0</v>
      </c>
      <c r="I9" s="1048">
        <v>1.0999999999999999e-002</v>
      </c>
      <c r="J9" s="1030">
        <v>0</v>
      </c>
      <c r="K9" s="1058">
        <v>9.1999999999999985e-002</v>
      </c>
      <c r="L9" s="1065">
        <v>8.9999999999999983e-002</v>
      </c>
      <c r="M9" s="1065">
        <v>7.9999999999999988e-002</v>
      </c>
      <c r="N9" s="1065">
        <v>6.3999999999999987e-002</v>
      </c>
      <c r="O9" s="1065">
        <v>8.0999999999999989e-002</v>
      </c>
      <c r="P9" s="1065">
        <v>7.5999999999999984e-002</v>
      </c>
      <c r="Q9" s="1065">
        <v>7.8999999999999987e-002</v>
      </c>
      <c r="R9" s="1065">
        <v>7.3999999999999996e-002</v>
      </c>
      <c r="S9" s="1065">
        <v>6.4999999999999988e-002</v>
      </c>
      <c r="T9" s="1065">
        <v>6.3e-002</v>
      </c>
      <c r="U9" s="1065">
        <v>5.6000000000000001e-002</v>
      </c>
      <c r="V9" s="1065">
        <v>6.8999999999999992e-002</v>
      </c>
      <c r="W9" s="1065">
        <v>5.3999999999999999e-002</v>
      </c>
      <c r="X9" s="1065">
        <v>4.5000000000000005e-002</v>
      </c>
      <c r="Y9" s="1065">
        <v>5.2999999999999999e-002</v>
      </c>
      <c r="Z9" s="1065">
        <v>4.3000000000000003e-002</v>
      </c>
      <c r="AA9" s="1065">
        <v>4.4000000000000004e-002</v>
      </c>
      <c r="AB9" s="1071">
        <v>3.3000000000000002e-002</v>
      </c>
      <c r="AC9" s="1061"/>
      <c r="AD9" s="1006" t="s">
        <v>21</v>
      </c>
      <c r="AE9" s="1082">
        <v>0.11899999999999999</v>
      </c>
      <c r="AF9" s="1088">
        <v>0.122</v>
      </c>
      <c r="AG9" s="1088">
        <v>0.13700000000000001</v>
      </c>
      <c r="AH9" s="1094">
        <v>0.17100000000000001</v>
      </c>
      <c r="AI9" s="1061"/>
      <c r="AJ9" s="1061"/>
      <c r="AK9" s="1061"/>
    </row>
    <row r="10" spans="1:38" ht="13.5" customHeight="1">
      <c r="A10" s="1006" t="s">
        <v>50</v>
      </c>
      <c r="B10" s="1013">
        <v>5.8999999999999997e-002</v>
      </c>
      <c r="C10" s="1020">
        <v>4.2999999999999997e-002</v>
      </c>
      <c r="D10" s="1024">
        <v>2.3e-002</v>
      </c>
      <c r="E10" s="1031">
        <v>0</v>
      </c>
      <c r="F10" s="1013">
        <v>1.2e-002</v>
      </c>
      <c r="G10" s="1040">
        <v>1.e-002</v>
      </c>
      <c r="H10" s="1031">
        <v>0</v>
      </c>
      <c r="I10" s="1048">
        <v>1.0999999999999999e-002</v>
      </c>
      <c r="J10" s="1030">
        <v>0</v>
      </c>
      <c r="K10" s="1058">
        <v>9.1999999999999985e-002</v>
      </c>
      <c r="L10" s="1065">
        <v>8.9999999999999983e-002</v>
      </c>
      <c r="M10" s="1065">
        <v>7.9999999999999988e-002</v>
      </c>
      <c r="N10" s="1065">
        <v>6.3999999999999987e-002</v>
      </c>
      <c r="O10" s="1065">
        <v>8.0999999999999989e-002</v>
      </c>
      <c r="P10" s="1065">
        <v>7.5999999999999984e-002</v>
      </c>
      <c r="Q10" s="1065">
        <v>7.8999999999999987e-002</v>
      </c>
      <c r="R10" s="1065">
        <v>7.3999999999999996e-002</v>
      </c>
      <c r="S10" s="1065">
        <v>6.4999999999999988e-002</v>
      </c>
      <c r="T10" s="1065">
        <v>6.3e-002</v>
      </c>
      <c r="U10" s="1065">
        <v>5.6000000000000001e-002</v>
      </c>
      <c r="V10" s="1065">
        <v>6.8999999999999992e-002</v>
      </c>
      <c r="W10" s="1065">
        <v>5.3999999999999999e-002</v>
      </c>
      <c r="X10" s="1065">
        <v>4.5000000000000005e-002</v>
      </c>
      <c r="Y10" s="1065">
        <v>5.2999999999999999e-002</v>
      </c>
      <c r="Z10" s="1065">
        <v>4.3000000000000003e-002</v>
      </c>
      <c r="AA10" s="1065">
        <v>4.4000000000000004e-002</v>
      </c>
      <c r="AB10" s="1071">
        <v>3.3000000000000002e-002</v>
      </c>
      <c r="AC10" s="1061"/>
      <c r="AD10" s="1006" t="s">
        <v>50</v>
      </c>
      <c r="AE10" s="1082">
        <v>0.11899999999999999</v>
      </c>
      <c r="AF10" s="1088">
        <v>0.122</v>
      </c>
      <c r="AG10" s="1088">
        <v>0.13700000000000001</v>
      </c>
      <c r="AH10" s="1094">
        <v>0.17100000000000001</v>
      </c>
      <c r="AI10" s="1061"/>
      <c r="AJ10" s="1061"/>
      <c r="AK10" s="1061"/>
    </row>
    <row r="11" spans="1:38" ht="13.5" customHeight="1">
      <c r="A11" s="1006" t="s">
        <v>439</v>
      </c>
      <c r="B11" s="1013">
        <v>4.7e-002</v>
      </c>
      <c r="C11" s="1020">
        <v>3.4000000000000002e-002</v>
      </c>
      <c r="D11" s="1024">
        <v>1.9e-002</v>
      </c>
      <c r="E11" s="1031">
        <v>0</v>
      </c>
      <c r="F11" s="1013">
        <v>2.e-002</v>
      </c>
      <c r="G11" s="1040">
        <v>1.7000000000000001e-002</v>
      </c>
      <c r="H11" s="1031">
        <v>0</v>
      </c>
      <c r="I11" s="1048">
        <v>1.e-002</v>
      </c>
      <c r="J11" s="1030">
        <v>0</v>
      </c>
      <c r="K11" s="1058">
        <v>8.5999999999999993e-002</v>
      </c>
      <c r="L11" s="1065">
        <v>8.299999999999999e-002</v>
      </c>
      <c r="M11" s="1065">
        <v>6.6000000000000003e-002</v>
      </c>
      <c r="N11" s="1065">
        <v>5.3000000000000005e-002</v>
      </c>
      <c r="O11" s="1065">
        <v>7.5999999999999998e-002</v>
      </c>
      <c r="P11" s="1065">
        <v>7.2999999999999995e-002</v>
      </c>
      <c r="Q11" s="1065">
        <v>7.2999999999999995e-002</v>
      </c>
      <c r="R11" s="1065">
        <v>7.0000000000000007e-002</v>
      </c>
      <c r="S11" s="1065">
        <v>6.3e-002</v>
      </c>
      <c r="T11" s="1065">
        <v>6.0000000000000005e-002</v>
      </c>
      <c r="U11" s="1065">
        <v>5.8000000000000003e-002</v>
      </c>
      <c r="V11" s="1065">
        <v>5.6000000000000001e-002</v>
      </c>
      <c r="W11" s="1065">
        <v>5.5000000000000007e-002</v>
      </c>
      <c r="X11" s="1065">
        <v>4.8000000000000001e-002</v>
      </c>
      <c r="Y11" s="1065">
        <v>4.3000000000000003e-002</v>
      </c>
      <c r="Z11" s="1065">
        <v>4.5000000000000005e-002</v>
      </c>
      <c r="AA11" s="1065">
        <v>3.7999999999999999e-002</v>
      </c>
      <c r="AB11" s="1071">
        <v>2.7999999999999997e-002</v>
      </c>
      <c r="AC11" s="1061"/>
      <c r="AD11" s="1006" t="s">
        <v>439</v>
      </c>
      <c r="AE11" s="1082">
        <v>0.11600000000000001</v>
      </c>
      <c r="AF11" s="1088">
        <v>0.12</v>
      </c>
      <c r="AG11" s="1088">
        <v>0.151</v>
      </c>
      <c r="AH11" s="1094">
        <v>0.188</v>
      </c>
      <c r="AI11" s="1061"/>
      <c r="AJ11" s="1061"/>
      <c r="AK11" s="1061"/>
    </row>
    <row r="12" spans="1:38" ht="13.5" customHeight="1">
      <c r="A12" s="1006" t="s">
        <v>443</v>
      </c>
      <c r="B12" s="1013">
        <v>8.2000000000000003e-002</v>
      </c>
      <c r="C12" s="1020">
        <v>6.e-002</v>
      </c>
      <c r="D12" s="1024">
        <v>3.3000000000000002e-002</v>
      </c>
      <c r="E12" s="1031">
        <v>0</v>
      </c>
      <c r="F12" s="1013">
        <v>1.7999999999999999e-002</v>
      </c>
      <c r="G12" s="1040">
        <v>1.2e-002</v>
      </c>
      <c r="H12" s="1031">
        <v>0</v>
      </c>
      <c r="I12" s="1048">
        <v>1.4999999999999999e-002</v>
      </c>
      <c r="J12" s="1030">
        <v>0</v>
      </c>
      <c r="K12" s="1058">
        <v>0.128</v>
      </c>
      <c r="L12" s="1065">
        <v>0.122</v>
      </c>
      <c r="M12" s="1065">
        <v>0.11</v>
      </c>
      <c r="N12" s="1065">
        <v>8.7999999999999995e-002</v>
      </c>
      <c r="O12" s="1065">
        <v>0.113</v>
      </c>
      <c r="P12" s="1065">
        <v>0.106</v>
      </c>
      <c r="Q12" s="1065">
        <v>0.107</v>
      </c>
      <c r="R12" s="1065">
        <v>1.e-001</v>
      </c>
      <c r="S12" s="1065">
        <v>9.0999999999999998e-002</v>
      </c>
      <c r="T12" s="1065">
        <v>8.4999999999999992e-002</v>
      </c>
      <c r="U12" s="1065">
        <v>7.9000000000000001e-002</v>
      </c>
      <c r="V12" s="1065">
        <v>9.5000000000000001e-002</v>
      </c>
      <c r="W12" s="1065">
        <v>7.2999999999999995e-002</v>
      </c>
      <c r="X12" s="1065">
        <v>6.4000000000000001e-002</v>
      </c>
      <c r="Y12" s="1065">
        <v>7.2999999999999995e-002</v>
      </c>
      <c r="Z12" s="1065">
        <v>5.7999999999999996e-002</v>
      </c>
      <c r="AA12" s="1065">
        <v>6.0999999999999999e-002</v>
      </c>
      <c r="AB12" s="1071">
        <v>4.5999999999999999e-002</v>
      </c>
      <c r="AC12" s="1061"/>
      <c r="AD12" s="1006" t="s">
        <v>443</v>
      </c>
      <c r="AE12" s="1082">
        <v>0.11700000000000001</v>
      </c>
      <c r="AF12" s="1088">
        <v>0.122</v>
      </c>
      <c r="AG12" s="1088">
        <v>0.13600000000000001</v>
      </c>
      <c r="AH12" s="1094">
        <v>0.17</v>
      </c>
      <c r="AI12" s="1061"/>
      <c r="AJ12" s="1061"/>
      <c r="AK12" s="1061"/>
    </row>
    <row r="13" spans="1:38" ht="13.5" customHeight="1">
      <c r="A13" s="1006" t="s">
        <v>60</v>
      </c>
      <c r="B13" s="1013">
        <v>8.2000000000000003e-002</v>
      </c>
      <c r="C13" s="1020">
        <v>6.e-002</v>
      </c>
      <c r="D13" s="1024">
        <v>3.3000000000000002e-002</v>
      </c>
      <c r="E13" s="1031">
        <v>0</v>
      </c>
      <c r="F13" s="1013">
        <v>1.7999999999999999e-002</v>
      </c>
      <c r="G13" s="1040">
        <v>1.2e-002</v>
      </c>
      <c r="H13" s="1031">
        <v>0</v>
      </c>
      <c r="I13" s="1048">
        <v>1.4999999999999999e-002</v>
      </c>
      <c r="J13" s="1030">
        <v>0</v>
      </c>
      <c r="K13" s="1058">
        <v>0.128</v>
      </c>
      <c r="L13" s="1065">
        <v>0.122</v>
      </c>
      <c r="M13" s="1065">
        <v>0.11</v>
      </c>
      <c r="N13" s="1065">
        <v>8.7999999999999995e-002</v>
      </c>
      <c r="O13" s="1065">
        <v>0.113</v>
      </c>
      <c r="P13" s="1065">
        <v>0.106</v>
      </c>
      <c r="Q13" s="1065">
        <v>0.107</v>
      </c>
      <c r="R13" s="1065">
        <v>1.e-001</v>
      </c>
      <c r="S13" s="1065">
        <v>9.0999999999999998e-002</v>
      </c>
      <c r="T13" s="1065">
        <v>8.4999999999999992e-002</v>
      </c>
      <c r="U13" s="1065">
        <v>7.9000000000000001e-002</v>
      </c>
      <c r="V13" s="1065">
        <v>9.5000000000000001e-002</v>
      </c>
      <c r="W13" s="1065">
        <v>7.2999999999999995e-002</v>
      </c>
      <c r="X13" s="1065">
        <v>6.4000000000000001e-002</v>
      </c>
      <c r="Y13" s="1065">
        <v>7.2999999999999995e-002</v>
      </c>
      <c r="Z13" s="1065">
        <v>5.7999999999999996e-002</v>
      </c>
      <c r="AA13" s="1065">
        <v>6.0999999999999999e-002</v>
      </c>
      <c r="AB13" s="1071">
        <v>4.5999999999999999e-002</v>
      </c>
      <c r="AC13" s="1061"/>
      <c r="AD13" s="1006" t="s">
        <v>60</v>
      </c>
      <c r="AE13" s="1082">
        <v>0.11700000000000001</v>
      </c>
      <c r="AF13" s="1088">
        <v>0.122</v>
      </c>
      <c r="AG13" s="1088">
        <v>0.13600000000000001</v>
      </c>
      <c r="AH13" s="1094">
        <v>0.17</v>
      </c>
      <c r="AI13" s="1061"/>
      <c r="AJ13" s="1061"/>
      <c r="AK13" s="1061"/>
    </row>
    <row r="14" spans="1:38" ht="13.5" customHeight="1">
      <c r="A14" s="1006" t="s">
        <v>379</v>
      </c>
      <c r="B14" s="1013">
        <v>0.104</v>
      </c>
      <c r="C14" s="1020">
        <v>7.5999999999999998e-002</v>
      </c>
      <c r="D14" s="1024">
        <v>4.2000000000000003e-002</v>
      </c>
      <c r="E14" s="1031">
        <v>0</v>
      </c>
      <c r="F14" s="1013">
        <v>3.1e-002</v>
      </c>
      <c r="G14" s="1040">
        <v>2.4e-002</v>
      </c>
      <c r="H14" s="1031">
        <v>0</v>
      </c>
      <c r="I14" s="1048">
        <v>2.3e-002</v>
      </c>
      <c r="J14" s="1030">
        <v>0</v>
      </c>
      <c r="K14" s="1058">
        <v>0.18099999999999999</v>
      </c>
      <c r="L14" s="1065">
        <v>0.17399999999999999</v>
      </c>
      <c r="M14" s="1065">
        <v>0.15</v>
      </c>
      <c r="N14" s="1065">
        <v>0.122</v>
      </c>
      <c r="O14" s="1065">
        <v>0.158</v>
      </c>
      <c r="P14" s="1065">
        <v>0.153</v>
      </c>
      <c r="Q14" s="1065">
        <v>0.151</v>
      </c>
      <c r="R14" s="1065">
        <v>0.14599999999999999</v>
      </c>
      <c r="S14" s="1065">
        <v>0.13</v>
      </c>
      <c r="T14" s="1065">
        <v>0.123</v>
      </c>
      <c r="U14" s="1065">
        <v>0.11899999999999999</v>
      </c>
      <c r="V14" s="1065">
        <v>0.127</v>
      </c>
      <c r="W14" s="1065">
        <v>0.11199999999999999</v>
      </c>
      <c r="X14" s="1065">
        <v>9.6000000000000002e-002</v>
      </c>
      <c r="Y14" s="1065">
        <v>9.9000000000000005e-002</v>
      </c>
      <c r="Z14" s="1065">
        <v>8.8999999999999996e-002</v>
      </c>
      <c r="AA14" s="1065">
        <v>8.7999999999999995e-002</v>
      </c>
      <c r="AB14" s="1071">
        <v>6.5000000000000002e-002</v>
      </c>
      <c r="AC14" s="1061"/>
      <c r="AD14" s="1006" t="s">
        <v>379</v>
      </c>
      <c r="AE14" s="1082">
        <v>0.127</v>
      </c>
      <c r="AF14" s="1088">
        <v>0.13200000000000001</v>
      </c>
      <c r="AG14" s="1088">
        <v>0.153</v>
      </c>
      <c r="AH14" s="1094">
        <v>0.188</v>
      </c>
      <c r="AI14" s="1061"/>
      <c r="AJ14" s="1061"/>
      <c r="AK14" s="1061"/>
    </row>
    <row r="15" spans="1:38" ht="13.5" customHeight="1">
      <c r="A15" s="1006" t="s">
        <v>322</v>
      </c>
      <c r="B15" s="1013">
        <v>0.10199999999999999</v>
      </c>
      <c r="C15" s="1020">
        <v>7.3999999999999996e-002</v>
      </c>
      <c r="D15" s="1024">
        <v>4.1000000000000002e-002</v>
      </c>
      <c r="E15" s="1031">
        <v>0</v>
      </c>
      <c r="F15" s="1013">
        <v>1.4999999999999999e-002</v>
      </c>
      <c r="G15" s="1040">
        <v>1.2e-002</v>
      </c>
      <c r="H15" s="1031">
        <v>0</v>
      </c>
      <c r="I15" s="1048">
        <v>1.7000000000000001e-002</v>
      </c>
      <c r="J15" s="1030">
        <v>0</v>
      </c>
      <c r="K15" s="1058">
        <v>0.14900000000000002</v>
      </c>
      <c r="L15" s="1065">
        <v>0.14600000000000002</v>
      </c>
      <c r="M15" s="1065">
        <v>0.13400000000000001</v>
      </c>
      <c r="N15" s="1065">
        <v>0.106</v>
      </c>
      <c r="O15" s="1065">
        <v>0.13200000000000001</v>
      </c>
      <c r="P15" s="1065">
        <v>0.121</v>
      </c>
      <c r="Q15" s="1065">
        <v>0.129</v>
      </c>
      <c r="R15" s="1065">
        <v>0.11799999999999999</v>
      </c>
      <c r="S15" s="1065">
        <v>0.104</v>
      </c>
      <c r="T15" s="1065">
        <v>0.10099999999999999</v>
      </c>
      <c r="U15" s="1065">
        <v>8.8000000000000009e-002</v>
      </c>
      <c r="V15" s="1065">
        <v>0.11699999999999999</v>
      </c>
      <c r="W15" s="1065">
        <v>8.5000000000000006e-002</v>
      </c>
      <c r="X15" s="1065">
        <v>7.1000000000000008e-002</v>
      </c>
      <c r="Y15" s="1065">
        <v>8.8999999999999996e-002</v>
      </c>
      <c r="Z15" s="1065">
        <v>6.8000000000000005e-002</v>
      </c>
      <c r="AA15" s="1065">
        <v>7.3000000000000009e-002</v>
      </c>
      <c r="AB15" s="1071">
        <v>5.6000000000000001e-002</v>
      </c>
      <c r="AC15" s="1061"/>
      <c r="AD15" s="1006" t="s">
        <v>322</v>
      </c>
      <c r="AE15" s="1082">
        <v>0.114</v>
      </c>
      <c r="AF15" s="1088">
        <v>0.11600000000000001</v>
      </c>
      <c r="AG15" s="1088">
        <v>0.126</v>
      </c>
      <c r="AH15" s="1094">
        <v>0.16</v>
      </c>
      <c r="AI15" s="1061"/>
      <c r="AJ15" s="1061"/>
      <c r="AK15" s="1061"/>
    </row>
    <row r="16" spans="1:38" ht="13.5" customHeight="1">
      <c r="A16" s="1006" t="s">
        <v>444</v>
      </c>
      <c r="B16" s="1013">
        <v>0.10199999999999999</v>
      </c>
      <c r="C16" s="1020">
        <v>7.3999999999999996e-002</v>
      </c>
      <c r="D16" s="1024">
        <v>4.1000000000000002e-002</v>
      </c>
      <c r="E16" s="1031">
        <v>0</v>
      </c>
      <c r="F16" s="1013">
        <v>1.4999999999999999e-002</v>
      </c>
      <c r="G16" s="1040">
        <v>1.2e-002</v>
      </c>
      <c r="H16" s="1031">
        <v>0</v>
      </c>
      <c r="I16" s="1048">
        <v>1.7000000000000001e-002</v>
      </c>
      <c r="J16" s="1030">
        <v>0</v>
      </c>
      <c r="K16" s="1058">
        <v>0.14900000000000002</v>
      </c>
      <c r="L16" s="1065">
        <v>0.14600000000000002</v>
      </c>
      <c r="M16" s="1065">
        <v>0.13400000000000001</v>
      </c>
      <c r="N16" s="1065">
        <v>0.106</v>
      </c>
      <c r="O16" s="1065">
        <v>0.13200000000000001</v>
      </c>
      <c r="P16" s="1065">
        <v>0.121</v>
      </c>
      <c r="Q16" s="1065">
        <v>0.129</v>
      </c>
      <c r="R16" s="1065">
        <v>0.11799999999999999</v>
      </c>
      <c r="S16" s="1065">
        <v>0.104</v>
      </c>
      <c r="T16" s="1065">
        <v>0.10099999999999999</v>
      </c>
      <c r="U16" s="1065">
        <v>8.8000000000000009e-002</v>
      </c>
      <c r="V16" s="1065">
        <v>0.11699999999999999</v>
      </c>
      <c r="W16" s="1065">
        <v>8.5000000000000006e-002</v>
      </c>
      <c r="X16" s="1065">
        <v>7.1000000000000008e-002</v>
      </c>
      <c r="Y16" s="1065">
        <v>8.8999999999999996e-002</v>
      </c>
      <c r="Z16" s="1065">
        <v>6.8000000000000005e-002</v>
      </c>
      <c r="AA16" s="1065">
        <v>7.3000000000000009e-002</v>
      </c>
      <c r="AB16" s="1071">
        <v>5.6000000000000001e-002</v>
      </c>
      <c r="AC16" s="1061"/>
      <c r="AD16" s="1006" t="s">
        <v>444</v>
      </c>
      <c r="AE16" s="1082">
        <v>0.114</v>
      </c>
      <c r="AF16" s="1088">
        <v>0.11600000000000001</v>
      </c>
      <c r="AG16" s="1088">
        <v>0.126</v>
      </c>
      <c r="AH16" s="1094">
        <v>0.16</v>
      </c>
      <c r="AI16" s="1061"/>
      <c r="AJ16" s="1061"/>
      <c r="AK16" s="1061"/>
    </row>
    <row r="17" spans="1:40" ht="13.5" customHeight="1">
      <c r="A17" s="1006" t="s">
        <v>446</v>
      </c>
      <c r="B17" s="1013">
        <v>0.111</v>
      </c>
      <c r="C17" s="1020">
        <v>8.1000000000000003e-002</v>
      </c>
      <c r="D17" s="1024">
        <v>4.4999999999999998e-002</v>
      </c>
      <c r="E17" s="1031">
        <v>0</v>
      </c>
      <c r="F17" s="1013">
        <v>3.1e-002</v>
      </c>
      <c r="G17" s="1040">
        <v>2.3e-002</v>
      </c>
      <c r="H17" s="1031">
        <v>0</v>
      </c>
      <c r="I17" s="1048">
        <v>2.3e-002</v>
      </c>
      <c r="J17" s="1030">
        <v>0</v>
      </c>
      <c r="K17" s="1058">
        <v>0.186</v>
      </c>
      <c r="L17" s="1065">
        <v>0.17799999999999999</v>
      </c>
      <c r="M17" s="1065">
        <v>0.155</v>
      </c>
      <c r="N17" s="1065">
        <v>0.125</v>
      </c>
      <c r="O17" s="1065">
        <v>0.16300000000000001</v>
      </c>
      <c r="P17" s="1065">
        <v>0.156</v>
      </c>
      <c r="Q17" s="1065">
        <v>0.155</v>
      </c>
      <c r="R17" s="1065">
        <v>0.14799999999999999</v>
      </c>
      <c r="S17" s="1065">
        <v>0.13300000000000001</v>
      </c>
      <c r="T17" s="1065">
        <v>0.125</v>
      </c>
      <c r="U17" s="1065">
        <v>0.12000000000000001</v>
      </c>
      <c r="V17" s="1065">
        <v>0.13200000000000001</v>
      </c>
      <c r="W17" s="1065">
        <v>0.112</v>
      </c>
      <c r="X17" s="1065">
        <v>9.7000000000000003e-002</v>
      </c>
      <c r="Y17" s="1065">
        <v>0.10200000000000001</v>
      </c>
      <c r="Z17" s="1065">
        <v>8.900000000000001e-002</v>
      </c>
      <c r="AA17" s="1065">
        <v>8.900000000000001e-002</v>
      </c>
      <c r="AB17" s="1071">
        <v>6.6000000000000003e-002</v>
      </c>
      <c r="AC17" s="1061"/>
      <c r="AD17" s="1006" t="s">
        <v>446</v>
      </c>
      <c r="AE17" s="1082">
        <v>0.123</v>
      </c>
      <c r="AF17" s="1088">
        <v>0.129</v>
      </c>
      <c r="AG17" s="1088">
        <v>0.14799999999999999</v>
      </c>
      <c r="AH17" s="1094">
        <v>0.184</v>
      </c>
      <c r="AI17" s="1061"/>
      <c r="AJ17" s="1061"/>
      <c r="AK17" s="1061"/>
    </row>
    <row r="18" spans="1:40" ht="13.5" customHeight="1">
      <c r="A18" s="1006" t="s">
        <v>452</v>
      </c>
      <c r="B18" s="1013">
        <v>8.3000000000000004e-002</v>
      </c>
      <c r="C18" s="1020">
        <v>6.e-002</v>
      </c>
      <c r="D18" s="1024">
        <v>3.3000000000000002e-002</v>
      </c>
      <c r="E18" s="1031">
        <v>0</v>
      </c>
      <c r="F18" s="1013">
        <v>2.7e-002</v>
      </c>
      <c r="G18" s="1040">
        <v>2.3e-002</v>
      </c>
      <c r="H18" s="1031">
        <v>0</v>
      </c>
      <c r="I18" s="1048">
        <v>1.6e-002</v>
      </c>
      <c r="J18" s="1030">
        <v>0</v>
      </c>
      <c r="K18" s="1058">
        <v>0.14000000000000001</v>
      </c>
      <c r="L18" s="1065">
        <v>0.13600000000000001</v>
      </c>
      <c r="M18" s="1065">
        <v>0.113</v>
      </c>
      <c r="N18" s="1065">
        <v>9.e-002</v>
      </c>
      <c r="O18" s="1065">
        <v>0.124</v>
      </c>
      <c r="P18" s="1065">
        <v>0.11699999999999999</v>
      </c>
      <c r="Q18" s="1065">
        <v>0.12000000000000001</v>
      </c>
      <c r="R18" s="1065">
        <v>0.11299999999999999</v>
      </c>
      <c r="S18" s="1065">
        <v>0.10099999999999999</v>
      </c>
      <c r="T18" s="1065">
        <v>9.6999999999999989e-002</v>
      </c>
      <c r="U18" s="1065">
        <v>9.e-002</v>
      </c>
      <c r="V18" s="1065">
        <v>9.7000000000000003e-002</v>
      </c>
      <c r="W18" s="1065">
        <v>8.6000000000000007e-002</v>
      </c>
      <c r="X18" s="1065">
        <v>7.3999999999999996e-002</v>
      </c>
      <c r="Y18" s="1065">
        <v>7.3999999999999996e-002</v>
      </c>
      <c r="Z18" s="1065">
        <v>7.0000000000000007e-002</v>
      </c>
      <c r="AA18" s="1065">
        <v>6.3e-002</v>
      </c>
      <c r="AB18" s="1071">
        <v>4.7e-002</v>
      </c>
      <c r="AC18" s="1061"/>
      <c r="AD18" s="1006" t="s">
        <v>452</v>
      </c>
      <c r="AE18" s="1082">
        <v>0.114</v>
      </c>
      <c r="AF18" s="1088">
        <v>0.11700000000000001</v>
      </c>
      <c r="AG18" s="1088">
        <v>0.14099999999999999</v>
      </c>
      <c r="AH18" s="1094">
        <v>0.17699999999999999</v>
      </c>
      <c r="AI18" s="1061"/>
      <c r="AJ18" s="1061"/>
      <c r="AK18" s="1061"/>
    </row>
    <row r="19" spans="1:40" ht="13.5" customHeight="1">
      <c r="A19" s="1006" t="s">
        <v>72</v>
      </c>
      <c r="B19" s="1013">
        <v>8.3000000000000004e-002</v>
      </c>
      <c r="C19" s="1020">
        <v>6.e-002</v>
      </c>
      <c r="D19" s="1024">
        <v>3.3000000000000002e-002</v>
      </c>
      <c r="E19" s="1031">
        <v>0</v>
      </c>
      <c r="F19" s="1013">
        <v>2.7e-002</v>
      </c>
      <c r="G19" s="1040">
        <v>2.3e-002</v>
      </c>
      <c r="H19" s="1031">
        <v>0</v>
      </c>
      <c r="I19" s="1048">
        <v>1.6e-002</v>
      </c>
      <c r="J19" s="1030">
        <v>0</v>
      </c>
      <c r="K19" s="1058">
        <v>0.14000000000000001</v>
      </c>
      <c r="L19" s="1065">
        <v>0.13600000000000001</v>
      </c>
      <c r="M19" s="1065">
        <v>0.113</v>
      </c>
      <c r="N19" s="1065">
        <v>9.e-002</v>
      </c>
      <c r="O19" s="1065">
        <v>0.124</v>
      </c>
      <c r="P19" s="1065">
        <v>0.11699999999999999</v>
      </c>
      <c r="Q19" s="1065">
        <v>0.12000000000000001</v>
      </c>
      <c r="R19" s="1065">
        <v>0.11299999999999999</v>
      </c>
      <c r="S19" s="1065">
        <v>0.10099999999999999</v>
      </c>
      <c r="T19" s="1065">
        <v>9.6999999999999989e-002</v>
      </c>
      <c r="U19" s="1065">
        <v>9.e-002</v>
      </c>
      <c r="V19" s="1065">
        <v>9.7000000000000003e-002</v>
      </c>
      <c r="W19" s="1065">
        <v>8.6000000000000007e-002</v>
      </c>
      <c r="X19" s="1065">
        <v>7.3999999999999996e-002</v>
      </c>
      <c r="Y19" s="1065">
        <v>7.3999999999999996e-002</v>
      </c>
      <c r="Z19" s="1065">
        <v>7.0000000000000007e-002</v>
      </c>
      <c r="AA19" s="1065">
        <v>6.3e-002</v>
      </c>
      <c r="AB19" s="1071">
        <v>4.7e-002</v>
      </c>
      <c r="AC19" s="1061"/>
      <c r="AD19" s="1006" t="s">
        <v>72</v>
      </c>
      <c r="AE19" s="1082">
        <v>0.114</v>
      </c>
      <c r="AF19" s="1088">
        <v>0.11700000000000001</v>
      </c>
      <c r="AG19" s="1088">
        <v>0.14099999999999999</v>
      </c>
      <c r="AH19" s="1094">
        <v>0.17699999999999999</v>
      </c>
      <c r="AI19" s="1061"/>
      <c r="AJ19" s="1061"/>
      <c r="AK19" s="1061"/>
    </row>
    <row r="20" spans="1:40" ht="13.5" customHeight="1">
      <c r="A20" s="1006" t="s">
        <v>317</v>
      </c>
      <c r="B20" s="1013">
        <v>8.3000000000000004e-002</v>
      </c>
      <c r="C20" s="1020">
        <v>6.e-002</v>
      </c>
      <c r="D20" s="1024">
        <v>3.3000000000000002e-002</v>
      </c>
      <c r="E20" s="1031">
        <v>0</v>
      </c>
      <c r="F20" s="1013">
        <v>2.7e-002</v>
      </c>
      <c r="G20" s="1040">
        <v>2.3e-002</v>
      </c>
      <c r="H20" s="1031">
        <v>0</v>
      </c>
      <c r="I20" s="1048">
        <v>1.6e-002</v>
      </c>
      <c r="J20" s="1030">
        <v>0</v>
      </c>
      <c r="K20" s="1058">
        <v>0.14000000000000001</v>
      </c>
      <c r="L20" s="1065">
        <v>0.13600000000000001</v>
      </c>
      <c r="M20" s="1065">
        <v>0.113</v>
      </c>
      <c r="N20" s="1065">
        <v>9.e-002</v>
      </c>
      <c r="O20" s="1065">
        <v>0.124</v>
      </c>
      <c r="P20" s="1065">
        <v>0.11699999999999999</v>
      </c>
      <c r="Q20" s="1065">
        <v>0.12000000000000001</v>
      </c>
      <c r="R20" s="1065">
        <v>0.11299999999999999</v>
      </c>
      <c r="S20" s="1065">
        <v>0.10099999999999999</v>
      </c>
      <c r="T20" s="1065">
        <v>9.6999999999999989e-002</v>
      </c>
      <c r="U20" s="1065">
        <v>9.e-002</v>
      </c>
      <c r="V20" s="1065">
        <v>9.7000000000000003e-002</v>
      </c>
      <c r="W20" s="1065">
        <v>8.6000000000000007e-002</v>
      </c>
      <c r="X20" s="1065">
        <v>7.3999999999999996e-002</v>
      </c>
      <c r="Y20" s="1065">
        <v>7.3999999999999996e-002</v>
      </c>
      <c r="Z20" s="1065">
        <v>7.0000000000000007e-002</v>
      </c>
      <c r="AA20" s="1065">
        <v>6.3e-002</v>
      </c>
      <c r="AB20" s="1071">
        <v>4.7e-002</v>
      </c>
      <c r="AC20" s="1061"/>
      <c r="AD20" s="1006" t="s">
        <v>317</v>
      </c>
      <c r="AE20" s="1082">
        <v>0.114</v>
      </c>
      <c r="AF20" s="1088">
        <v>0.11700000000000001</v>
      </c>
      <c r="AG20" s="1088">
        <v>0.14099999999999999</v>
      </c>
      <c r="AH20" s="1094">
        <v>0.17699999999999999</v>
      </c>
      <c r="AI20" s="1061"/>
      <c r="AJ20" s="1061"/>
      <c r="AK20" s="1061"/>
    </row>
    <row r="21" spans="1:40" ht="13.5" customHeight="1">
      <c r="A21" s="1006" t="s">
        <v>454</v>
      </c>
      <c r="B21" s="1013">
        <v>3.9e-002</v>
      </c>
      <c r="C21" s="1020">
        <v>2.9000000000000001e-002</v>
      </c>
      <c r="D21" s="1024">
        <v>1.6e-002</v>
      </c>
      <c r="E21" s="1031">
        <v>0</v>
      </c>
      <c r="F21" s="1013">
        <v>2.1000000000000001e-002</v>
      </c>
      <c r="G21" s="1040">
        <v>1.7000000000000001e-002</v>
      </c>
      <c r="H21" s="1031">
        <v>0</v>
      </c>
      <c r="I21" s="1048">
        <v>8.0000000000000002e-003</v>
      </c>
      <c r="J21" s="1030">
        <v>0</v>
      </c>
      <c r="K21" s="1058">
        <v>7.5000000000000011e-002</v>
      </c>
      <c r="L21" s="1065">
        <v>7.1000000000000008e-002</v>
      </c>
      <c r="M21" s="1065">
        <v>5.3999999999999999e-002</v>
      </c>
      <c r="N21" s="1065">
        <v>4.4000000000000004e-002</v>
      </c>
      <c r="O21" s="1065">
        <v>6.7000000000000004e-002</v>
      </c>
      <c r="P21" s="1065">
        <v>6.5000000000000002e-002</v>
      </c>
      <c r="Q21" s="1065">
        <v>6.3e-002</v>
      </c>
      <c r="R21" s="1065">
        <v>6.0999999999999999e-002</v>
      </c>
      <c r="S21" s="1065">
        <v>5.7000000000000002e-002</v>
      </c>
      <c r="T21" s="1065">
        <v>5.2999999999999999e-002</v>
      </c>
      <c r="U21" s="1065">
        <v>5.2000000000000005e-002</v>
      </c>
      <c r="V21" s="1065">
        <v>4.5999999999999999e-002</v>
      </c>
      <c r="W21" s="1065">
        <v>4.8000000000000001e-002</v>
      </c>
      <c r="X21" s="1065">
        <v>4.4000000000000004e-002</v>
      </c>
      <c r="Y21" s="1065">
        <v>3.6000000000000004e-002</v>
      </c>
      <c r="Z21" s="1065">
        <v>4.e-002</v>
      </c>
      <c r="AA21" s="1065">
        <v>3.1e-002</v>
      </c>
      <c r="AB21" s="1071">
        <v>2.3e-002</v>
      </c>
      <c r="AC21" s="1061"/>
      <c r="AD21" s="1006" t="s">
        <v>454</v>
      </c>
      <c r="AE21" s="1082">
        <v>0.106</v>
      </c>
      <c r="AF21" s="1088">
        <v>0.112</v>
      </c>
      <c r="AG21" s="1088">
        <v>0.14799999999999999</v>
      </c>
      <c r="AH21" s="1094">
        <v>0.18099999999999999</v>
      </c>
      <c r="AI21" s="1061"/>
      <c r="AJ21" s="1061"/>
      <c r="AK21" s="1061"/>
    </row>
    <row r="22" spans="1:40" ht="13.5" customHeight="1">
      <c r="A22" s="1006" t="s">
        <v>459</v>
      </c>
      <c r="B22" s="1013">
        <v>3.9e-002</v>
      </c>
      <c r="C22" s="1020">
        <v>2.9000000000000001e-002</v>
      </c>
      <c r="D22" s="1024">
        <v>1.6e-002</v>
      </c>
      <c r="E22" s="1031">
        <v>0</v>
      </c>
      <c r="F22" s="1013">
        <v>2.1000000000000001e-002</v>
      </c>
      <c r="G22" s="1040">
        <v>1.7000000000000001e-002</v>
      </c>
      <c r="H22" s="1031">
        <v>0</v>
      </c>
      <c r="I22" s="1048">
        <v>8.0000000000000002e-003</v>
      </c>
      <c r="J22" s="1030">
        <v>0</v>
      </c>
      <c r="K22" s="1058">
        <v>7.5000000000000011e-002</v>
      </c>
      <c r="L22" s="1065">
        <v>7.1000000000000008e-002</v>
      </c>
      <c r="M22" s="1065">
        <v>5.3999999999999999e-002</v>
      </c>
      <c r="N22" s="1065">
        <v>4.4000000000000004e-002</v>
      </c>
      <c r="O22" s="1065">
        <v>6.7000000000000004e-002</v>
      </c>
      <c r="P22" s="1065">
        <v>6.5000000000000002e-002</v>
      </c>
      <c r="Q22" s="1065">
        <v>6.3e-002</v>
      </c>
      <c r="R22" s="1065">
        <v>6.0999999999999999e-002</v>
      </c>
      <c r="S22" s="1065">
        <v>5.7000000000000002e-002</v>
      </c>
      <c r="T22" s="1065">
        <v>5.2999999999999999e-002</v>
      </c>
      <c r="U22" s="1065">
        <v>5.2000000000000005e-002</v>
      </c>
      <c r="V22" s="1065">
        <v>4.5999999999999999e-002</v>
      </c>
      <c r="W22" s="1065">
        <v>4.8000000000000001e-002</v>
      </c>
      <c r="X22" s="1065">
        <v>4.4000000000000004e-002</v>
      </c>
      <c r="Y22" s="1065">
        <v>3.6000000000000004e-002</v>
      </c>
      <c r="Z22" s="1065">
        <v>4.e-002</v>
      </c>
      <c r="AA22" s="1065">
        <v>3.1e-002</v>
      </c>
      <c r="AB22" s="1071">
        <v>2.3e-002</v>
      </c>
      <c r="AC22" s="1061"/>
      <c r="AD22" s="1006" t="s">
        <v>459</v>
      </c>
      <c r="AE22" s="1082">
        <v>0.106</v>
      </c>
      <c r="AF22" s="1088">
        <v>0.112</v>
      </c>
      <c r="AG22" s="1088">
        <v>0.14799999999999999</v>
      </c>
      <c r="AH22" s="1094">
        <v>0.18099999999999999</v>
      </c>
      <c r="AI22" s="1061"/>
      <c r="AJ22" s="1061"/>
      <c r="AK22" s="1061"/>
    </row>
    <row r="23" spans="1:40" ht="13.5" customHeight="1">
      <c r="A23" s="1006" t="s">
        <v>465</v>
      </c>
      <c r="B23" s="1013">
        <v>2.5999999999999999e-002</v>
      </c>
      <c r="C23" s="1020">
        <v>1.9e-002</v>
      </c>
      <c r="D23" s="1024">
        <v>1.e-002</v>
      </c>
      <c r="E23" s="1031">
        <v>0</v>
      </c>
      <c r="F23" s="1013">
        <v>1.4999999999999999e-002</v>
      </c>
      <c r="G23" s="1040">
        <v>1.0999999999999999e-002</v>
      </c>
      <c r="H23" s="1031">
        <v>0</v>
      </c>
      <c r="I23" s="1048">
        <v>5.0000000000000001e-003</v>
      </c>
      <c r="J23" s="1030">
        <v>0</v>
      </c>
      <c r="K23" s="1058">
        <v>5.099999999999999e-002</v>
      </c>
      <c r="L23" s="1065">
        <v>4.6999999999999993e-002</v>
      </c>
      <c r="M23" s="1065">
        <v>3.5999999999999997e-002</v>
      </c>
      <c r="N23" s="1065">
        <v>2.9000000000000001e-002</v>
      </c>
      <c r="O23" s="1065">
        <v>4.5999999999999992e-002</v>
      </c>
      <c r="P23" s="1065">
        <v>4.3999999999999997e-002</v>
      </c>
      <c r="Q23" s="1065">
        <v>4.1999999999999996e-002</v>
      </c>
      <c r="R23" s="1065">
        <v>3.9999999999999994e-002</v>
      </c>
      <c r="S23" s="1065">
        <v>3.9e-002</v>
      </c>
      <c r="T23" s="1065">
        <v>3.4999999999999996e-002</v>
      </c>
      <c r="U23" s="1065">
        <v>3.5000000000000003e-002</v>
      </c>
      <c r="V23" s="1065">
        <v>3.1e-002</v>
      </c>
      <c r="W23" s="1065">
        <v>3.1e-002</v>
      </c>
      <c r="X23" s="1065">
        <v>3.0000000000000002e-002</v>
      </c>
      <c r="Y23" s="1065">
        <v>2.4e-002</v>
      </c>
      <c r="Z23" s="1065">
        <v>2.5999999999999999e-002</v>
      </c>
      <c r="AA23" s="1065">
        <v>2.e-002</v>
      </c>
      <c r="AB23" s="1071">
        <v>1.4999999999999999e-002</v>
      </c>
      <c r="AC23" s="1061"/>
      <c r="AD23" s="1006" t="s">
        <v>465</v>
      </c>
      <c r="AE23" s="1082">
        <v>9.8000000000000004e-002</v>
      </c>
      <c r="AF23" s="1088">
        <v>0.106</v>
      </c>
      <c r="AG23" s="1088">
        <v>0.13800000000000001</v>
      </c>
      <c r="AH23" s="1094">
        <v>0.17199999999999999</v>
      </c>
      <c r="AI23" s="1061"/>
      <c r="AJ23" s="1061"/>
      <c r="AK23" s="1061"/>
    </row>
    <row r="24" spans="1:40">
      <c r="A24" s="1006" t="s">
        <v>302</v>
      </c>
      <c r="B24" s="1013">
        <v>2.5999999999999999e-002</v>
      </c>
      <c r="C24" s="1020">
        <v>1.9e-002</v>
      </c>
      <c r="D24" s="1024">
        <v>1.e-002</v>
      </c>
      <c r="E24" s="1031">
        <v>0</v>
      </c>
      <c r="F24" s="1013">
        <v>1.4999999999999999e-002</v>
      </c>
      <c r="G24" s="1040">
        <v>1.0999999999999999e-002</v>
      </c>
      <c r="H24" s="1031">
        <v>0</v>
      </c>
      <c r="I24" s="1048">
        <v>5.0000000000000001e-003</v>
      </c>
      <c r="J24" s="1030">
        <v>0</v>
      </c>
      <c r="K24" s="1058">
        <v>5.099999999999999e-002</v>
      </c>
      <c r="L24" s="1065">
        <v>4.6999999999999993e-002</v>
      </c>
      <c r="M24" s="1065">
        <v>3.5999999999999997e-002</v>
      </c>
      <c r="N24" s="1065">
        <v>2.9000000000000001e-002</v>
      </c>
      <c r="O24" s="1065">
        <v>4.5999999999999992e-002</v>
      </c>
      <c r="P24" s="1065">
        <v>4.3999999999999997e-002</v>
      </c>
      <c r="Q24" s="1065">
        <v>4.1999999999999996e-002</v>
      </c>
      <c r="R24" s="1065">
        <v>3.9999999999999994e-002</v>
      </c>
      <c r="S24" s="1065">
        <v>3.9e-002</v>
      </c>
      <c r="T24" s="1065">
        <v>3.4999999999999996e-002</v>
      </c>
      <c r="U24" s="1065">
        <v>3.5000000000000003e-002</v>
      </c>
      <c r="V24" s="1065">
        <v>3.1e-002</v>
      </c>
      <c r="W24" s="1065">
        <v>3.1e-002</v>
      </c>
      <c r="X24" s="1065">
        <v>3.0000000000000002e-002</v>
      </c>
      <c r="Y24" s="1065">
        <v>2.4e-002</v>
      </c>
      <c r="Z24" s="1065">
        <v>2.5999999999999999e-002</v>
      </c>
      <c r="AA24" s="1065">
        <v>2.e-002</v>
      </c>
      <c r="AB24" s="1071">
        <v>1.4999999999999999e-002</v>
      </c>
      <c r="AC24" s="1061"/>
      <c r="AD24" s="1006" t="s">
        <v>302</v>
      </c>
      <c r="AE24" s="1082">
        <v>9.8000000000000004e-002</v>
      </c>
      <c r="AF24" s="1088">
        <v>0.106</v>
      </c>
      <c r="AG24" s="1088">
        <v>0.13800000000000001</v>
      </c>
      <c r="AH24" s="1094">
        <v>0.17199999999999999</v>
      </c>
      <c r="AI24" s="1061"/>
      <c r="AJ24" s="1061"/>
      <c r="AK24" s="1061"/>
    </row>
    <row r="25" spans="1:40" ht="13.8">
      <c r="A25" s="1007" t="s">
        <v>6</v>
      </c>
      <c r="B25" s="1014">
        <v>2.5999999999999999e-002</v>
      </c>
      <c r="C25" s="1021">
        <v>1.9e-002</v>
      </c>
      <c r="D25" s="1025">
        <v>1.e-002</v>
      </c>
      <c r="E25" s="1032">
        <v>0</v>
      </c>
      <c r="F25" s="1036">
        <v>1.4999999999999999e-002</v>
      </c>
      <c r="G25" s="1041">
        <v>1.0999999999999999e-002</v>
      </c>
      <c r="H25" s="1032">
        <v>0</v>
      </c>
      <c r="I25" s="1049">
        <v>5.0000000000000001e-003</v>
      </c>
      <c r="J25" s="1054">
        <v>0</v>
      </c>
      <c r="K25" s="1059">
        <v>5.099999999999999e-002</v>
      </c>
      <c r="L25" s="1066">
        <v>4.6999999999999993e-002</v>
      </c>
      <c r="M25" s="1066">
        <v>3.5999999999999997e-002</v>
      </c>
      <c r="N25" s="1066">
        <v>2.9000000000000001e-002</v>
      </c>
      <c r="O25" s="1066">
        <v>4.5999999999999992e-002</v>
      </c>
      <c r="P25" s="1066">
        <v>4.3999999999999997e-002</v>
      </c>
      <c r="Q25" s="1066">
        <v>4.1999999999999996e-002</v>
      </c>
      <c r="R25" s="1066">
        <v>3.9999999999999994e-002</v>
      </c>
      <c r="S25" s="1066">
        <v>3.9e-002</v>
      </c>
      <c r="T25" s="1066">
        <v>3.4999999999999996e-002</v>
      </c>
      <c r="U25" s="1066">
        <v>3.5000000000000003e-002</v>
      </c>
      <c r="V25" s="1066">
        <v>3.1e-002</v>
      </c>
      <c r="W25" s="1066">
        <v>3.1e-002</v>
      </c>
      <c r="X25" s="1066">
        <v>3.0000000000000002e-002</v>
      </c>
      <c r="Y25" s="1066">
        <v>2.4e-002</v>
      </c>
      <c r="Z25" s="1066">
        <v>2.5999999999999999e-002</v>
      </c>
      <c r="AA25" s="1066">
        <v>2.e-002</v>
      </c>
      <c r="AB25" s="1072">
        <v>1.4999999999999999e-002</v>
      </c>
      <c r="AC25" s="1061"/>
      <c r="AD25" s="1007" t="s">
        <v>6</v>
      </c>
      <c r="AE25" s="1083">
        <v>9.8000000000000004e-002</v>
      </c>
      <c r="AF25" s="1089">
        <v>0.106</v>
      </c>
      <c r="AG25" s="1089">
        <v>0.13800000000000001</v>
      </c>
      <c r="AH25" s="1095">
        <v>0.17199999999999999</v>
      </c>
      <c r="AI25" s="1061"/>
      <c r="AJ25" s="1061"/>
      <c r="AK25" s="1061"/>
    </row>
    <row r="26" spans="1:40">
      <c r="A26" s="1008" t="s">
        <v>469</v>
      </c>
      <c r="B26" s="1015">
        <v>0.13700000000000001</v>
      </c>
      <c r="C26" s="1022">
        <v>0.1</v>
      </c>
      <c r="D26" s="1026">
        <v>5.5e-002</v>
      </c>
      <c r="E26" s="1033">
        <v>0</v>
      </c>
      <c r="F26" s="1015">
        <v>6.3e-002</v>
      </c>
      <c r="G26" s="1042">
        <v>4.2000000000000003e-002</v>
      </c>
      <c r="H26" s="1033">
        <v>0</v>
      </c>
      <c r="I26" s="1050">
        <v>2.4e-002</v>
      </c>
      <c r="J26" s="1033">
        <v>0</v>
      </c>
      <c r="K26" s="1060">
        <v>0.245</v>
      </c>
      <c r="L26" s="1067">
        <v>0.224</v>
      </c>
      <c r="M26" s="1067">
        <v>0.182</v>
      </c>
      <c r="N26" s="1067">
        <v>0.14499999999999999</v>
      </c>
      <c r="O26" s="1067">
        <v>0.221</v>
      </c>
      <c r="P26" s="1067">
        <v>0.20799999999999999</v>
      </c>
      <c r="Q26" s="1067">
        <v>0.2</v>
      </c>
      <c r="R26" s="1067">
        <v>0.187</v>
      </c>
      <c r="S26" s="1067">
        <v>0.184</v>
      </c>
      <c r="T26" s="1067">
        <v>0.16300000000000001</v>
      </c>
      <c r="U26" s="1067">
        <v>0.16299999999999998</v>
      </c>
      <c r="V26" s="1067">
        <v>0.158</v>
      </c>
      <c r="W26" s="1067">
        <v>0.14199999999999999</v>
      </c>
      <c r="X26" s="1067">
        <v>0.13899999999999998</v>
      </c>
      <c r="Y26" s="1067">
        <v>0.12100000000000001</v>
      </c>
      <c r="Z26" s="1067">
        <v>0.11800000000000001</v>
      </c>
      <c r="AA26" s="1067">
        <v>0.1</v>
      </c>
      <c r="AB26" s="1073">
        <v>7.5999999999999998e-002</v>
      </c>
      <c r="AC26" s="1061"/>
      <c r="AD26" s="1008" t="s">
        <v>469</v>
      </c>
      <c r="AE26" s="1082">
        <v>9.7000000000000003e-002</v>
      </c>
      <c r="AF26" s="1088">
        <v>0.107</v>
      </c>
      <c r="AG26" s="1088">
        <v>0.13100000000000001</v>
      </c>
      <c r="AH26" s="1094">
        <v>0.16500000000000001</v>
      </c>
      <c r="AI26" s="1061"/>
      <c r="AJ26" s="1061"/>
      <c r="AK26" s="1061"/>
    </row>
    <row r="27" spans="1:40" ht="13.8">
      <c r="A27" s="1007" t="s">
        <v>321</v>
      </c>
      <c r="B27" s="1014">
        <v>5.8999999999999997e-002</v>
      </c>
      <c r="C27" s="1021">
        <v>4.2999999999999997e-002</v>
      </c>
      <c r="D27" s="1025">
        <v>2.3e-002</v>
      </c>
      <c r="E27" s="1034">
        <v>0</v>
      </c>
      <c r="F27" s="1014">
        <v>1.2e-002</v>
      </c>
      <c r="G27" s="1043">
        <v>1.e-002</v>
      </c>
      <c r="H27" s="1034">
        <v>0</v>
      </c>
      <c r="I27" s="1051">
        <v>1.0999999999999999e-002</v>
      </c>
      <c r="J27" s="1034">
        <v>0</v>
      </c>
      <c r="K27" s="1059">
        <v>9.1999999999999985e-002</v>
      </c>
      <c r="L27" s="1066">
        <v>8.9999999999999983e-002</v>
      </c>
      <c r="M27" s="1066">
        <v>7.9999999999999988e-002</v>
      </c>
      <c r="N27" s="1066">
        <v>6.3999999999999987e-002</v>
      </c>
      <c r="O27" s="1066">
        <v>8.0999999999999989e-002</v>
      </c>
      <c r="P27" s="1066">
        <v>7.5999999999999984e-002</v>
      </c>
      <c r="Q27" s="1066">
        <v>7.8999999999999987e-002</v>
      </c>
      <c r="R27" s="1066">
        <v>7.3999999999999996e-002</v>
      </c>
      <c r="S27" s="1066">
        <v>6.4999999999999988e-002</v>
      </c>
      <c r="T27" s="1066">
        <v>6.3e-002</v>
      </c>
      <c r="U27" s="1066">
        <v>5.6000000000000001e-002</v>
      </c>
      <c r="V27" s="1066">
        <v>6.8999999999999992e-002</v>
      </c>
      <c r="W27" s="1066">
        <v>5.3999999999999999e-002</v>
      </c>
      <c r="X27" s="1066">
        <v>4.5000000000000005e-002</v>
      </c>
      <c r="Y27" s="1066">
        <v>5.2999999999999999e-002</v>
      </c>
      <c r="Z27" s="1066">
        <v>4.3000000000000003e-002</v>
      </c>
      <c r="AA27" s="1066">
        <v>4.4000000000000004e-002</v>
      </c>
      <c r="AB27" s="1072">
        <v>3.3000000000000002e-002</v>
      </c>
      <c r="AC27" s="1061"/>
      <c r="AD27" s="1007" t="s">
        <v>321</v>
      </c>
      <c r="AE27" s="1083">
        <v>0.11899999999999999</v>
      </c>
      <c r="AF27" s="1089">
        <v>0.122</v>
      </c>
      <c r="AG27" s="1089">
        <v>0.13700000000000001</v>
      </c>
      <c r="AH27" s="1095">
        <v>0.17100000000000001</v>
      </c>
      <c r="AI27" s="1061"/>
      <c r="AJ27" s="1061"/>
      <c r="AK27" s="1061"/>
    </row>
    <row r="28" spans="1:40">
      <c r="K28" s="1061"/>
      <c r="L28" s="1061"/>
      <c r="M28" s="1061"/>
      <c r="N28" s="1061"/>
      <c r="O28" s="1061"/>
      <c r="P28" s="1061"/>
      <c r="Q28" s="1061"/>
      <c r="R28" s="1061"/>
      <c r="S28" s="1061"/>
      <c r="T28" s="1061"/>
      <c r="U28" s="1061"/>
      <c r="V28" s="1061"/>
      <c r="W28" s="1061"/>
      <c r="X28" s="1061"/>
      <c r="Y28" s="1061"/>
      <c r="Z28" s="1061"/>
      <c r="AA28" s="1061"/>
      <c r="AB28" s="1061"/>
      <c r="AC28" s="1061"/>
      <c r="AD28" s="1061"/>
      <c r="AE28" s="1061"/>
      <c r="AF28" s="1061"/>
      <c r="AG28" s="1061"/>
      <c r="AH28" s="1061"/>
      <c r="AI28" s="1061"/>
      <c r="AJ28" s="1061"/>
      <c r="AK28" s="1061"/>
    </row>
    <row r="29" spans="1:40">
      <c r="K29" s="1061"/>
      <c r="L29" s="1061"/>
      <c r="M29" s="1061"/>
      <c r="N29" s="1061"/>
      <c r="O29" s="1061"/>
      <c r="P29" s="1061"/>
      <c r="Q29" s="1061"/>
      <c r="R29" s="1061"/>
      <c r="S29" s="1061"/>
      <c r="T29" s="1061"/>
      <c r="U29" s="1061"/>
      <c r="V29" s="1061"/>
      <c r="W29" s="1061"/>
      <c r="X29" s="1061"/>
      <c r="Y29" s="1061"/>
      <c r="Z29" s="1061"/>
      <c r="AA29" s="1061"/>
      <c r="AB29" s="1061"/>
      <c r="AC29" s="1061"/>
      <c r="AD29" s="1061"/>
      <c r="AE29" s="1061"/>
      <c r="AF29" s="1061"/>
      <c r="AG29" s="1061"/>
      <c r="AH29" s="1061"/>
      <c r="AI29" s="1061"/>
      <c r="AJ29" s="1061"/>
      <c r="AK29" s="1061"/>
      <c r="AM29" s="1061"/>
      <c r="AN29" s="1061"/>
    </row>
    <row r="30" spans="1:40">
      <c r="K30" s="1061"/>
      <c r="L30" s="1061"/>
      <c r="M30" s="1061"/>
      <c r="N30" s="1061"/>
      <c r="O30" s="1061"/>
      <c r="P30" s="1061"/>
      <c r="Q30" s="1061"/>
      <c r="R30" s="1061"/>
      <c r="S30" s="1061"/>
      <c r="T30" s="1061"/>
      <c r="U30" s="1061"/>
      <c r="V30" s="1061"/>
      <c r="W30" s="1061"/>
      <c r="X30" s="1061"/>
      <c r="Y30" s="1061"/>
      <c r="Z30" s="1061"/>
      <c r="AA30" s="1061"/>
      <c r="AB30" s="1061"/>
      <c r="AC30" s="1061"/>
      <c r="AD30" s="1061"/>
      <c r="AE30" s="1061"/>
      <c r="AF30" s="1061"/>
      <c r="AG30" s="1061"/>
      <c r="AH30" s="1061"/>
      <c r="AI30" s="1061"/>
      <c r="AJ30" s="1061"/>
      <c r="AK30" s="1061"/>
      <c r="AM30" s="1061"/>
      <c r="AN30" s="1061"/>
    </row>
    <row r="31" spans="1:40">
      <c r="K31" s="1061"/>
      <c r="L31" s="1061"/>
      <c r="M31" s="1061"/>
      <c r="N31" s="1061"/>
      <c r="O31" s="1061"/>
      <c r="P31" s="1061"/>
      <c r="Q31" s="1061"/>
      <c r="R31" s="1061"/>
      <c r="S31" s="1061"/>
      <c r="T31" s="1061"/>
      <c r="U31" s="1061"/>
      <c r="V31" s="1061"/>
      <c r="W31" s="1061"/>
      <c r="X31" s="1061"/>
      <c r="Y31" s="1061"/>
      <c r="Z31" s="1061"/>
      <c r="AA31" s="1061"/>
      <c r="AB31" s="1061"/>
      <c r="AC31" s="1061"/>
      <c r="AD31" s="1061"/>
      <c r="AE31" s="1061"/>
      <c r="AF31" s="1061"/>
      <c r="AG31" s="1061"/>
      <c r="AH31" s="1061"/>
      <c r="AI31" s="1061"/>
      <c r="AJ31" s="1061"/>
      <c r="AK31" s="1061"/>
      <c r="AM31" s="1061"/>
      <c r="AN31" s="1061"/>
    </row>
    <row r="32" spans="1:40">
      <c r="K32" s="1061"/>
      <c r="L32" s="1061"/>
      <c r="M32" s="1061"/>
      <c r="N32" s="1061"/>
      <c r="O32" s="1061"/>
      <c r="P32" s="1061"/>
      <c r="Q32" s="1061"/>
      <c r="R32" s="1061"/>
      <c r="S32" s="1061"/>
      <c r="T32" s="1061"/>
      <c r="U32" s="1061"/>
      <c r="V32" s="1061"/>
      <c r="W32" s="1061"/>
      <c r="X32" s="1061"/>
      <c r="Y32" s="1061"/>
      <c r="Z32" s="1061"/>
      <c r="AA32" s="1061"/>
      <c r="AB32" s="1061"/>
      <c r="AC32" s="1061"/>
      <c r="AD32" s="1061"/>
      <c r="AE32" s="1061"/>
      <c r="AF32" s="1061"/>
      <c r="AG32" s="1061"/>
      <c r="AH32" s="1061"/>
      <c r="AI32" s="1061"/>
      <c r="AJ32" s="1061"/>
      <c r="AK32" s="1061"/>
      <c r="AM32" s="1061"/>
      <c r="AN32" s="1061"/>
    </row>
    <row r="33" spans="11:40">
      <c r="K33" s="1061"/>
      <c r="L33" s="1061"/>
      <c r="M33" s="1061"/>
      <c r="N33" s="1061"/>
      <c r="O33" s="1061"/>
      <c r="P33" s="1061"/>
      <c r="Q33" s="1061"/>
      <c r="R33" s="1061"/>
      <c r="S33" s="1061"/>
      <c r="T33" s="1061"/>
      <c r="U33" s="1061"/>
      <c r="V33" s="1061"/>
      <c r="W33" s="1061"/>
      <c r="X33" s="1061"/>
      <c r="Y33" s="1061"/>
      <c r="Z33" s="1061"/>
      <c r="AA33" s="1061"/>
      <c r="AB33" s="1061"/>
      <c r="AC33" s="1061"/>
      <c r="AD33" s="1061"/>
      <c r="AE33" s="1061"/>
      <c r="AF33" s="1061"/>
      <c r="AG33" s="1061"/>
      <c r="AH33" s="1061"/>
      <c r="AI33" s="1061"/>
      <c r="AJ33" s="1061"/>
      <c r="AK33" s="1061"/>
      <c r="AM33" s="1061"/>
      <c r="AN33" s="1061"/>
    </row>
    <row r="34" spans="11:40">
      <c r="K34" s="1061"/>
      <c r="L34" s="1061"/>
      <c r="M34" s="1061"/>
      <c r="N34" s="1061"/>
      <c r="O34" s="1061"/>
      <c r="P34" s="1061"/>
      <c r="Q34" s="1061"/>
      <c r="R34" s="1061"/>
      <c r="S34" s="1061"/>
      <c r="T34" s="1061"/>
      <c r="U34" s="1061"/>
      <c r="V34" s="1061"/>
      <c r="W34" s="1061"/>
      <c r="X34" s="1061"/>
      <c r="Y34" s="1061"/>
      <c r="Z34" s="1061"/>
      <c r="AA34" s="1061"/>
      <c r="AB34" s="1061"/>
      <c r="AC34" s="1061"/>
      <c r="AD34" s="1061"/>
      <c r="AE34" s="1061"/>
      <c r="AF34" s="1061"/>
      <c r="AG34" s="1061"/>
      <c r="AH34" s="1061"/>
      <c r="AI34" s="1061"/>
      <c r="AJ34" s="1061"/>
      <c r="AK34" s="1061"/>
      <c r="AM34" s="1061"/>
      <c r="AN34" s="1061"/>
    </row>
    <row r="35" spans="11:40">
      <c r="K35" s="1061"/>
      <c r="L35" s="1061"/>
      <c r="M35" s="1061"/>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61"/>
      <c r="AJ35" s="1061"/>
      <c r="AK35" s="1061"/>
      <c r="AM35" s="1061"/>
      <c r="AN35" s="1061"/>
    </row>
    <row r="36" spans="11:40">
      <c r="K36" s="1061"/>
      <c r="L36" s="1061"/>
      <c r="M36" s="1061"/>
      <c r="N36" s="1061"/>
      <c r="O36" s="1061"/>
      <c r="P36" s="1061"/>
      <c r="Q36" s="1061"/>
      <c r="R36" s="1061"/>
      <c r="S36" s="1061"/>
      <c r="T36" s="1061"/>
      <c r="U36" s="1061"/>
      <c r="V36" s="1061"/>
      <c r="W36" s="1061"/>
      <c r="X36" s="1061"/>
      <c r="Y36" s="1061"/>
      <c r="Z36" s="1061"/>
      <c r="AA36" s="1061"/>
      <c r="AB36" s="1061"/>
      <c r="AC36" s="1061"/>
      <c r="AD36" s="1061"/>
      <c r="AE36" s="1061"/>
      <c r="AF36" s="1061"/>
      <c r="AG36" s="1061"/>
      <c r="AH36" s="1061"/>
      <c r="AI36" s="1061"/>
      <c r="AJ36" s="1061"/>
      <c r="AK36" s="1061"/>
      <c r="AM36" s="1061"/>
      <c r="AN36" s="1061"/>
    </row>
    <row r="37" spans="11:40">
      <c r="K37" s="1061"/>
      <c r="L37" s="1061"/>
      <c r="M37" s="1061"/>
      <c r="N37" s="1061"/>
      <c r="O37" s="1061"/>
      <c r="P37" s="1061"/>
      <c r="Q37" s="1061"/>
      <c r="R37" s="1061"/>
      <c r="S37" s="1061"/>
      <c r="T37" s="1061"/>
      <c r="U37" s="1061"/>
      <c r="V37" s="1061"/>
      <c r="W37" s="1061"/>
      <c r="X37" s="1061"/>
      <c r="Y37" s="1061"/>
      <c r="Z37" s="1061"/>
      <c r="AA37" s="1061"/>
      <c r="AB37" s="1061"/>
      <c r="AC37" s="1061"/>
      <c r="AD37" s="1061"/>
      <c r="AE37" s="1061"/>
      <c r="AF37" s="1061"/>
      <c r="AG37" s="1061"/>
      <c r="AH37" s="1061"/>
      <c r="AI37" s="1061"/>
      <c r="AJ37" s="1061"/>
      <c r="AK37" s="1061"/>
      <c r="AM37" s="1061"/>
      <c r="AN37" s="1061"/>
    </row>
    <row r="38" spans="11:40">
      <c r="K38" s="1061"/>
      <c r="L38" s="1061"/>
      <c r="M38" s="1061"/>
      <c r="N38" s="1061"/>
      <c r="O38" s="1061"/>
      <c r="P38" s="1061"/>
      <c r="Q38" s="1061"/>
      <c r="R38" s="1061"/>
      <c r="S38" s="1061"/>
      <c r="T38" s="1061"/>
      <c r="U38" s="1061"/>
      <c r="V38" s="1061"/>
      <c r="W38" s="1061"/>
      <c r="X38" s="1061"/>
      <c r="Y38" s="1061"/>
      <c r="Z38" s="1061"/>
      <c r="AA38" s="1061"/>
      <c r="AB38" s="1061"/>
      <c r="AC38" s="1061"/>
      <c r="AD38" s="1061"/>
      <c r="AE38" s="1061"/>
      <c r="AF38" s="1061"/>
      <c r="AG38" s="1061"/>
      <c r="AH38" s="1061"/>
      <c r="AI38" s="1061"/>
      <c r="AJ38" s="1061"/>
      <c r="AK38" s="1061"/>
      <c r="AM38" s="1061"/>
      <c r="AN38" s="1061"/>
    </row>
    <row r="39" spans="11:40">
      <c r="K39" s="1061"/>
      <c r="L39" s="1061"/>
      <c r="M39" s="1061"/>
      <c r="N39" s="1061"/>
      <c r="O39" s="1061"/>
      <c r="P39" s="1061"/>
      <c r="Q39" s="1061"/>
      <c r="R39" s="1061"/>
      <c r="S39" s="1061"/>
      <c r="T39" s="1061"/>
      <c r="U39" s="1061"/>
      <c r="V39" s="1061"/>
      <c r="W39" s="1061"/>
      <c r="X39" s="1061"/>
      <c r="Y39" s="1061"/>
      <c r="Z39" s="1061"/>
      <c r="AA39" s="1061"/>
      <c r="AB39" s="1061"/>
      <c r="AC39" s="1061"/>
      <c r="AD39" s="1061"/>
      <c r="AE39" s="1061"/>
      <c r="AF39" s="1061"/>
      <c r="AG39" s="1061"/>
      <c r="AH39" s="1061"/>
      <c r="AI39" s="1061"/>
      <c r="AJ39" s="1061"/>
      <c r="AK39" s="1061"/>
      <c r="AM39" s="1061"/>
      <c r="AN39" s="1061"/>
    </row>
    <row r="40" spans="11:40">
      <c r="AD40" s="1061"/>
      <c r="AE40" s="1061"/>
      <c r="AF40" s="1061"/>
      <c r="AG40" s="1061"/>
      <c r="AH40" s="1061"/>
    </row>
    <row r="41" spans="11:40">
      <c r="AD41" s="1061"/>
      <c r="AE41" s="1061"/>
      <c r="AF41" s="1061"/>
      <c r="AG41" s="1061"/>
      <c r="AH41" s="1061"/>
    </row>
  </sheetData>
  <sheetProtection algorithmName="SHA-512" hashValue="+5muTcc895W8FMOio7PPD9ogGPiYjZnpcm1/jWna1aURl1bJWh54KdhlnXcyp/+jDNjVG2WP4M7cTGjmo4PXKA==" saltValue="8YE6ittKQlBkSdymVRHl8Q==" spinCount="100000" sheet="1" objects="1" scenarios="1"/>
  <mergeCells count="10">
    <mergeCell ref="B2:E2"/>
    <mergeCell ref="F2:H2"/>
    <mergeCell ref="K2:AB2"/>
    <mergeCell ref="B3:E3"/>
    <mergeCell ref="F3:H3"/>
    <mergeCell ref="K3:AB3"/>
    <mergeCell ref="A2:A4"/>
    <mergeCell ref="I2:J3"/>
    <mergeCell ref="AD2:AD4"/>
    <mergeCell ref="AE2:AH3"/>
  </mergeCells>
  <phoneticPr fontId="32"/>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5"/>
  <dimension ref="A1:E1749"/>
  <sheetViews>
    <sheetView workbookViewId="0">
      <selection activeCell="AD7" sqref="AD7"/>
    </sheetView>
  </sheetViews>
  <sheetFormatPr defaultRowHeight="13.2"/>
  <cols>
    <col min="1" max="1" width="16.77734375" customWidth="1"/>
    <col min="3" max="3" width="14.44140625" style="1000" customWidth="1"/>
    <col min="4" max="4" width="14.44140625" style="1000" bestFit="1" customWidth="1"/>
  </cols>
  <sheetData>
    <row r="1" spans="1:4" ht="13.8">
      <c r="A1" s="1001" t="s">
        <v>2079</v>
      </c>
      <c r="C1" s="1001" t="s">
        <v>55</v>
      </c>
    </row>
    <row r="2" spans="1:4" ht="13.8">
      <c r="A2" s="1102" t="s">
        <v>148</v>
      </c>
      <c r="C2" s="1102" t="s">
        <v>148</v>
      </c>
      <c r="D2" s="1105" t="s">
        <v>500</v>
      </c>
    </row>
    <row r="3" spans="1:4">
      <c r="A3" s="1103" t="s">
        <v>476</v>
      </c>
      <c r="C3" s="1099" t="s">
        <v>476</v>
      </c>
      <c r="D3" s="1106" t="s">
        <v>503</v>
      </c>
    </row>
    <row r="4" spans="1:4">
      <c r="A4" s="1100" t="s">
        <v>819</v>
      </c>
      <c r="C4" s="1100" t="s">
        <v>476</v>
      </c>
      <c r="D4" s="1107" t="s">
        <v>507</v>
      </c>
    </row>
    <row r="5" spans="1:4">
      <c r="A5" s="1100" t="s">
        <v>873</v>
      </c>
      <c r="C5" s="1100" t="s">
        <v>476</v>
      </c>
      <c r="D5" s="1107" t="s">
        <v>303</v>
      </c>
    </row>
    <row r="6" spans="1:4">
      <c r="A6" s="1100" t="s">
        <v>921</v>
      </c>
      <c r="C6" s="1100" t="s">
        <v>476</v>
      </c>
      <c r="D6" s="1107" t="s">
        <v>284</v>
      </c>
    </row>
    <row r="7" spans="1:4">
      <c r="A7" s="1100" t="s">
        <v>593</v>
      </c>
      <c r="C7" s="1100" t="s">
        <v>476</v>
      </c>
      <c r="D7" s="1107" t="s">
        <v>255</v>
      </c>
    </row>
    <row r="8" spans="1:4">
      <c r="A8" s="1100" t="s">
        <v>984</v>
      </c>
      <c r="C8" s="1100" t="s">
        <v>476</v>
      </c>
      <c r="D8" s="1107" t="s">
        <v>508</v>
      </c>
    </row>
    <row r="9" spans="1:4">
      <c r="A9" s="1100" t="s">
        <v>1027</v>
      </c>
      <c r="C9" s="1100" t="s">
        <v>476</v>
      </c>
      <c r="D9" s="1107" t="s">
        <v>512</v>
      </c>
    </row>
    <row r="10" spans="1:4">
      <c r="A10" s="1100" t="s">
        <v>455</v>
      </c>
      <c r="C10" s="1100" t="s">
        <v>476</v>
      </c>
      <c r="D10" s="1107" t="s">
        <v>171</v>
      </c>
    </row>
    <row r="11" spans="1:4">
      <c r="A11" s="1100" t="s">
        <v>358</v>
      </c>
      <c r="C11" s="1100" t="s">
        <v>476</v>
      </c>
      <c r="D11" s="1107" t="s">
        <v>520</v>
      </c>
    </row>
    <row r="12" spans="1:4">
      <c r="A12" s="1100" t="s">
        <v>54</v>
      </c>
      <c r="C12" s="1100" t="s">
        <v>476</v>
      </c>
      <c r="D12" s="1107" t="s">
        <v>521</v>
      </c>
    </row>
    <row r="13" spans="1:4">
      <c r="A13" s="1100" t="s">
        <v>1225</v>
      </c>
      <c r="C13" s="1100" t="s">
        <v>476</v>
      </c>
      <c r="D13" s="1107" t="s">
        <v>526</v>
      </c>
    </row>
    <row r="14" spans="1:4">
      <c r="A14" s="1100" t="s">
        <v>1101</v>
      </c>
      <c r="C14" s="1100" t="s">
        <v>476</v>
      </c>
      <c r="D14" s="1107" t="s">
        <v>528</v>
      </c>
    </row>
    <row r="15" spans="1:4">
      <c r="A15" s="1100" t="s">
        <v>1326</v>
      </c>
      <c r="C15" s="1100" t="s">
        <v>476</v>
      </c>
      <c r="D15" s="1107" t="s">
        <v>530</v>
      </c>
    </row>
    <row r="16" spans="1:4">
      <c r="A16" s="1100" t="s">
        <v>969</v>
      </c>
      <c r="C16" s="1100" t="s">
        <v>476</v>
      </c>
      <c r="D16" s="1107" t="s">
        <v>535</v>
      </c>
    </row>
    <row r="17" spans="1:4">
      <c r="A17" s="1100" t="s">
        <v>42</v>
      </c>
      <c r="C17" s="1100" t="s">
        <v>476</v>
      </c>
      <c r="D17" s="1107" t="s">
        <v>536</v>
      </c>
    </row>
    <row r="18" spans="1:4">
      <c r="A18" s="1100" t="s">
        <v>1426</v>
      </c>
      <c r="C18" s="1100" t="s">
        <v>476</v>
      </c>
      <c r="D18" s="1107" t="s">
        <v>542</v>
      </c>
    </row>
    <row r="19" spans="1:4">
      <c r="A19" s="1100" t="s">
        <v>1443</v>
      </c>
      <c r="C19" s="1100" t="s">
        <v>476</v>
      </c>
      <c r="D19" s="1107" t="s">
        <v>546</v>
      </c>
    </row>
    <row r="20" spans="1:4">
      <c r="A20" s="1100" t="s">
        <v>951</v>
      </c>
      <c r="C20" s="1100" t="s">
        <v>476</v>
      </c>
      <c r="D20" s="1107" t="s">
        <v>188</v>
      </c>
    </row>
    <row r="21" spans="1:4">
      <c r="A21" s="1100" t="s">
        <v>1305</v>
      </c>
      <c r="C21" s="1100" t="s">
        <v>476</v>
      </c>
      <c r="D21" s="1107" t="s">
        <v>547</v>
      </c>
    </row>
    <row r="22" spans="1:4">
      <c r="A22" s="1100" t="s">
        <v>1040</v>
      </c>
      <c r="C22" s="1100" t="s">
        <v>476</v>
      </c>
      <c r="D22" s="1107" t="s">
        <v>548</v>
      </c>
    </row>
    <row r="23" spans="1:4">
      <c r="A23" s="1100" t="s">
        <v>1514</v>
      </c>
      <c r="C23" s="1100" t="s">
        <v>476</v>
      </c>
      <c r="D23" s="1107" t="s">
        <v>551</v>
      </c>
    </row>
    <row r="24" spans="1:4">
      <c r="A24" s="1100" t="s">
        <v>1574</v>
      </c>
      <c r="C24" s="1100" t="s">
        <v>476</v>
      </c>
      <c r="D24" s="1107" t="s">
        <v>552</v>
      </c>
    </row>
    <row r="25" spans="1:4">
      <c r="A25" s="1100" t="s">
        <v>1603</v>
      </c>
      <c r="C25" s="1100" t="s">
        <v>476</v>
      </c>
      <c r="D25" s="1107" t="s">
        <v>555</v>
      </c>
    </row>
    <row r="26" spans="1:4">
      <c r="A26" s="1100" t="s">
        <v>1634</v>
      </c>
      <c r="C26" s="1100" t="s">
        <v>476</v>
      </c>
      <c r="D26" s="1107" t="s">
        <v>558</v>
      </c>
    </row>
    <row r="27" spans="1:4">
      <c r="A27" s="1100" t="s">
        <v>1655</v>
      </c>
      <c r="C27" s="1100" t="s">
        <v>476</v>
      </c>
      <c r="D27" s="1107" t="s">
        <v>562</v>
      </c>
    </row>
    <row r="28" spans="1:4">
      <c r="A28" s="1100" t="s">
        <v>403</v>
      </c>
      <c r="C28" s="1100" t="s">
        <v>476</v>
      </c>
      <c r="D28" s="1107" t="s">
        <v>563</v>
      </c>
    </row>
    <row r="29" spans="1:4">
      <c r="A29" s="1100" t="s">
        <v>1233</v>
      </c>
      <c r="C29" s="1100" t="s">
        <v>476</v>
      </c>
      <c r="D29" s="1107" t="s">
        <v>572</v>
      </c>
    </row>
    <row r="30" spans="1:4">
      <c r="A30" s="1100" t="s">
        <v>215</v>
      </c>
      <c r="C30" s="1100" t="s">
        <v>476</v>
      </c>
      <c r="D30" s="1107" t="s">
        <v>573</v>
      </c>
    </row>
    <row r="31" spans="1:4">
      <c r="A31" s="1100" t="s">
        <v>554</v>
      </c>
      <c r="C31" s="1100" t="s">
        <v>476</v>
      </c>
      <c r="D31" s="1107" t="s">
        <v>487</v>
      </c>
    </row>
    <row r="32" spans="1:4">
      <c r="A32" s="1100" t="s">
        <v>1774</v>
      </c>
      <c r="C32" s="1100" t="s">
        <v>476</v>
      </c>
      <c r="D32" s="1107" t="s">
        <v>186</v>
      </c>
    </row>
    <row r="33" spans="1:4">
      <c r="A33" s="1100" t="s">
        <v>1794</v>
      </c>
      <c r="C33" s="1100" t="s">
        <v>476</v>
      </c>
      <c r="D33" s="1107" t="s">
        <v>577</v>
      </c>
    </row>
    <row r="34" spans="1:4">
      <c r="A34" s="1100" t="s">
        <v>1815</v>
      </c>
      <c r="C34" s="1100" t="s">
        <v>476</v>
      </c>
      <c r="D34" s="1107" t="s">
        <v>161</v>
      </c>
    </row>
    <row r="35" spans="1:4">
      <c r="A35" s="1100" t="s">
        <v>1829</v>
      </c>
      <c r="C35" s="1100" t="s">
        <v>476</v>
      </c>
      <c r="D35" s="1107" t="s">
        <v>104</v>
      </c>
    </row>
    <row r="36" spans="1:4">
      <c r="A36" s="1100" t="s">
        <v>1854</v>
      </c>
      <c r="C36" s="1100" t="s">
        <v>476</v>
      </c>
      <c r="D36" s="1107" t="s">
        <v>580</v>
      </c>
    </row>
    <row r="37" spans="1:4">
      <c r="A37" s="1100" t="s">
        <v>1015</v>
      </c>
      <c r="C37" s="1100" t="s">
        <v>476</v>
      </c>
      <c r="D37" s="1107" t="s">
        <v>408</v>
      </c>
    </row>
    <row r="38" spans="1:4">
      <c r="A38" s="1100" t="s">
        <v>1431</v>
      </c>
      <c r="C38" s="1100" t="s">
        <v>476</v>
      </c>
      <c r="D38" s="1107" t="s">
        <v>94</v>
      </c>
    </row>
    <row r="39" spans="1:4">
      <c r="A39" s="1100" t="s">
        <v>1830</v>
      </c>
      <c r="C39" s="1100" t="s">
        <v>476</v>
      </c>
      <c r="D39" s="1107" t="s">
        <v>581</v>
      </c>
    </row>
    <row r="40" spans="1:4">
      <c r="A40" s="1100" t="s">
        <v>751</v>
      </c>
      <c r="C40" s="1100" t="s">
        <v>476</v>
      </c>
      <c r="D40" s="1107" t="s">
        <v>356</v>
      </c>
    </row>
    <row r="41" spans="1:4">
      <c r="A41" s="1100" t="s">
        <v>1919</v>
      </c>
      <c r="C41" s="1100" t="s">
        <v>476</v>
      </c>
      <c r="D41" s="1107" t="s">
        <v>584</v>
      </c>
    </row>
    <row r="42" spans="1:4">
      <c r="A42" s="1100" t="s">
        <v>1937</v>
      </c>
      <c r="C42" s="1100" t="s">
        <v>476</v>
      </c>
      <c r="D42" s="1107" t="s">
        <v>586</v>
      </c>
    </row>
    <row r="43" spans="1:4">
      <c r="A43" s="1100" t="s">
        <v>1975</v>
      </c>
      <c r="C43" s="1100" t="s">
        <v>476</v>
      </c>
      <c r="D43" s="1107" t="s">
        <v>587</v>
      </c>
    </row>
    <row r="44" spans="1:4">
      <c r="A44" s="1100" t="s">
        <v>1870</v>
      </c>
      <c r="C44" s="1100" t="s">
        <v>476</v>
      </c>
      <c r="D44" s="1107" t="s">
        <v>185</v>
      </c>
    </row>
    <row r="45" spans="1:4">
      <c r="A45" s="1100" t="s">
        <v>1595</v>
      </c>
      <c r="C45" s="1100" t="s">
        <v>476</v>
      </c>
      <c r="D45" s="1107" t="s">
        <v>590</v>
      </c>
    </row>
    <row r="46" spans="1:4">
      <c r="A46" s="1100" t="s">
        <v>541</v>
      </c>
      <c r="C46" s="1100" t="s">
        <v>476</v>
      </c>
      <c r="D46" s="1107" t="s">
        <v>592</v>
      </c>
    </row>
    <row r="47" spans="1:4">
      <c r="A47" s="1100" t="s">
        <v>98</v>
      </c>
      <c r="C47" s="1100" t="s">
        <v>476</v>
      </c>
      <c r="D47" s="1107" t="s">
        <v>509</v>
      </c>
    </row>
    <row r="48" spans="1:4">
      <c r="A48" s="1100" t="s">
        <v>2036</v>
      </c>
      <c r="C48" s="1100" t="s">
        <v>476</v>
      </c>
      <c r="D48" s="1107" t="s">
        <v>599</v>
      </c>
    </row>
    <row r="49" spans="1:4" ht="13.8">
      <c r="A49" s="1104" t="s">
        <v>2064</v>
      </c>
      <c r="C49" s="1100" t="s">
        <v>476</v>
      </c>
      <c r="D49" s="1107" t="s">
        <v>372</v>
      </c>
    </row>
    <row r="50" spans="1:4">
      <c r="C50" s="1100" t="s">
        <v>476</v>
      </c>
      <c r="D50" s="1107" t="s">
        <v>600</v>
      </c>
    </row>
    <row r="51" spans="1:4">
      <c r="C51" s="1100" t="s">
        <v>476</v>
      </c>
      <c r="D51" s="1107" t="s">
        <v>601</v>
      </c>
    </row>
    <row r="52" spans="1:4">
      <c r="C52" s="1100" t="s">
        <v>476</v>
      </c>
      <c r="D52" s="1107" t="s">
        <v>604</v>
      </c>
    </row>
    <row r="53" spans="1:4">
      <c r="C53" s="1100" t="s">
        <v>476</v>
      </c>
      <c r="D53" s="1107" t="s">
        <v>193</v>
      </c>
    </row>
    <row r="54" spans="1:4">
      <c r="C54" s="1100" t="s">
        <v>476</v>
      </c>
      <c r="D54" s="1107" t="s">
        <v>227</v>
      </c>
    </row>
    <row r="55" spans="1:4">
      <c r="C55" s="1100" t="s">
        <v>476</v>
      </c>
      <c r="D55" s="1107" t="s">
        <v>608</v>
      </c>
    </row>
    <row r="56" spans="1:4">
      <c r="C56" s="1100" t="s">
        <v>476</v>
      </c>
      <c r="D56" s="1107" t="s">
        <v>450</v>
      </c>
    </row>
    <row r="57" spans="1:4">
      <c r="C57" s="1100" t="s">
        <v>476</v>
      </c>
      <c r="D57" s="1107" t="s">
        <v>350</v>
      </c>
    </row>
    <row r="58" spans="1:4">
      <c r="C58" s="1100" t="s">
        <v>476</v>
      </c>
      <c r="D58" s="1107" t="s">
        <v>616</v>
      </c>
    </row>
    <row r="59" spans="1:4">
      <c r="C59" s="1100" t="s">
        <v>476</v>
      </c>
      <c r="D59" s="1107" t="s">
        <v>617</v>
      </c>
    </row>
    <row r="60" spans="1:4">
      <c r="C60" s="1100" t="s">
        <v>476</v>
      </c>
      <c r="D60" s="1107" t="s">
        <v>620</v>
      </c>
    </row>
    <row r="61" spans="1:4">
      <c r="C61" s="1100" t="s">
        <v>476</v>
      </c>
      <c r="D61" s="1107" t="s">
        <v>621</v>
      </c>
    </row>
    <row r="62" spans="1:4">
      <c r="C62" s="1100" t="s">
        <v>476</v>
      </c>
      <c r="D62" s="1107" t="s">
        <v>623</v>
      </c>
    </row>
    <row r="63" spans="1:4">
      <c r="C63" s="1100" t="s">
        <v>476</v>
      </c>
      <c r="D63" s="1107" t="s">
        <v>626</v>
      </c>
    </row>
    <row r="64" spans="1:4">
      <c r="C64" s="1100" t="s">
        <v>476</v>
      </c>
      <c r="D64" s="1107" t="s">
        <v>129</v>
      </c>
    </row>
    <row r="65" spans="3:4">
      <c r="C65" s="1100" t="s">
        <v>476</v>
      </c>
      <c r="D65" s="1107" t="s">
        <v>627</v>
      </c>
    </row>
    <row r="66" spans="3:4">
      <c r="C66" s="1100" t="s">
        <v>476</v>
      </c>
      <c r="D66" s="1107" t="s">
        <v>634</v>
      </c>
    </row>
    <row r="67" spans="3:4">
      <c r="C67" s="1100" t="s">
        <v>476</v>
      </c>
      <c r="D67" s="1107" t="s">
        <v>355</v>
      </c>
    </row>
    <row r="68" spans="3:4">
      <c r="C68" s="1100" t="s">
        <v>476</v>
      </c>
      <c r="D68" s="1107" t="s">
        <v>636</v>
      </c>
    </row>
    <row r="69" spans="3:4">
      <c r="C69" s="1100" t="s">
        <v>476</v>
      </c>
      <c r="D69" s="1107" t="s">
        <v>639</v>
      </c>
    </row>
    <row r="70" spans="3:4">
      <c r="C70" s="1100" t="s">
        <v>476</v>
      </c>
      <c r="D70" s="1107" t="s">
        <v>640</v>
      </c>
    </row>
    <row r="71" spans="3:4">
      <c r="C71" s="1100" t="s">
        <v>476</v>
      </c>
      <c r="D71" s="1107" t="s">
        <v>641</v>
      </c>
    </row>
    <row r="72" spans="3:4">
      <c r="C72" s="1100" t="s">
        <v>476</v>
      </c>
      <c r="D72" s="1107" t="s">
        <v>363</v>
      </c>
    </row>
    <row r="73" spans="3:4">
      <c r="C73" s="1100" t="s">
        <v>476</v>
      </c>
      <c r="D73" s="1107" t="s">
        <v>645</v>
      </c>
    </row>
    <row r="74" spans="3:4">
      <c r="C74" s="1100" t="s">
        <v>476</v>
      </c>
      <c r="D74" s="1107" t="s">
        <v>650</v>
      </c>
    </row>
    <row r="75" spans="3:4">
      <c r="C75" s="1100" t="s">
        <v>476</v>
      </c>
      <c r="D75" s="1107" t="s">
        <v>651</v>
      </c>
    </row>
    <row r="76" spans="3:4">
      <c r="C76" s="1100" t="s">
        <v>476</v>
      </c>
      <c r="D76" s="1107" t="s">
        <v>652</v>
      </c>
    </row>
    <row r="77" spans="3:4">
      <c r="C77" s="1100" t="s">
        <v>476</v>
      </c>
      <c r="D77" s="1107" t="s">
        <v>516</v>
      </c>
    </row>
    <row r="78" spans="3:4">
      <c r="C78" s="1100" t="s">
        <v>476</v>
      </c>
      <c r="D78" s="1107" t="s">
        <v>146</v>
      </c>
    </row>
    <row r="79" spans="3:4">
      <c r="C79" s="1100" t="s">
        <v>476</v>
      </c>
      <c r="D79" s="1107" t="s">
        <v>658</v>
      </c>
    </row>
    <row r="80" spans="3:4">
      <c r="C80" s="1100" t="s">
        <v>476</v>
      </c>
      <c r="D80" s="1107" t="s">
        <v>660</v>
      </c>
    </row>
    <row r="81" spans="3:4">
      <c r="C81" s="1100" t="s">
        <v>476</v>
      </c>
      <c r="D81" s="1107" t="s">
        <v>664</v>
      </c>
    </row>
    <row r="82" spans="3:4">
      <c r="C82" s="1100" t="s">
        <v>476</v>
      </c>
      <c r="D82" s="1107" t="s">
        <v>423</v>
      </c>
    </row>
    <row r="83" spans="3:4">
      <c r="C83" s="1100" t="s">
        <v>476</v>
      </c>
      <c r="D83" s="1107" t="s">
        <v>236</v>
      </c>
    </row>
    <row r="84" spans="3:4">
      <c r="C84" s="1100" t="s">
        <v>476</v>
      </c>
      <c r="D84" s="1107" t="s">
        <v>668</v>
      </c>
    </row>
    <row r="85" spans="3:4">
      <c r="C85" s="1100" t="s">
        <v>476</v>
      </c>
      <c r="D85" s="1107" t="s">
        <v>671</v>
      </c>
    </row>
    <row r="86" spans="3:4">
      <c r="C86" s="1100" t="s">
        <v>476</v>
      </c>
      <c r="D86" s="1107" t="s">
        <v>672</v>
      </c>
    </row>
    <row r="87" spans="3:4">
      <c r="C87" s="1100" t="s">
        <v>476</v>
      </c>
      <c r="D87" s="1107" t="s">
        <v>673</v>
      </c>
    </row>
    <row r="88" spans="3:4">
      <c r="C88" s="1100" t="s">
        <v>476</v>
      </c>
      <c r="D88" s="1107" t="s">
        <v>676</v>
      </c>
    </row>
    <row r="89" spans="3:4">
      <c r="C89" s="1100" t="s">
        <v>476</v>
      </c>
      <c r="D89" s="1107" t="s">
        <v>679</v>
      </c>
    </row>
    <row r="90" spans="3:4">
      <c r="C90" s="1100" t="s">
        <v>476</v>
      </c>
      <c r="D90" s="1107" t="s">
        <v>686</v>
      </c>
    </row>
    <row r="91" spans="3:4">
      <c r="C91" s="1100" t="s">
        <v>476</v>
      </c>
      <c r="D91" s="1107" t="s">
        <v>687</v>
      </c>
    </row>
    <row r="92" spans="3:4">
      <c r="C92" s="1100" t="s">
        <v>476</v>
      </c>
      <c r="D92" s="1107" t="s">
        <v>557</v>
      </c>
    </row>
    <row r="93" spans="3:4">
      <c r="C93" s="1100" t="s">
        <v>476</v>
      </c>
      <c r="D93" s="1107" t="s">
        <v>11</v>
      </c>
    </row>
    <row r="94" spans="3:4">
      <c r="C94" s="1100" t="s">
        <v>476</v>
      </c>
      <c r="D94" s="1107" t="s">
        <v>108</v>
      </c>
    </row>
    <row r="95" spans="3:4">
      <c r="C95" s="1100" t="s">
        <v>476</v>
      </c>
      <c r="D95" s="1107" t="s">
        <v>127</v>
      </c>
    </row>
    <row r="96" spans="3:4">
      <c r="C96" s="1100" t="s">
        <v>476</v>
      </c>
      <c r="D96" s="1107" t="s">
        <v>370</v>
      </c>
    </row>
    <row r="97" spans="3:4">
      <c r="C97" s="1100" t="s">
        <v>476</v>
      </c>
      <c r="D97" s="1107" t="s">
        <v>693</v>
      </c>
    </row>
    <row r="98" spans="3:4">
      <c r="C98" s="1100" t="s">
        <v>476</v>
      </c>
      <c r="D98" s="1107" t="s">
        <v>383</v>
      </c>
    </row>
    <row r="99" spans="3:4">
      <c r="C99" s="1100" t="s">
        <v>476</v>
      </c>
      <c r="D99" s="1107" t="s">
        <v>695</v>
      </c>
    </row>
    <row r="100" spans="3:4">
      <c r="C100" s="1100" t="s">
        <v>476</v>
      </c>
      <c r="D100" s="1107" t="s">
        <v>696</v>
      </c>
    </row>
    <row r="101" spans="3:4">
      <c r="C101" s="1100" t="s">
        <v>476</v>
      </c>
      <c r="D101" s="1107" t="s">
        <v>58</v>
      </c>
    </row>
    <row r="102" spans="3:4">
      <c r="C102" s="1100" t="s">
        <v>476</v>
      </c>
      <c r="D102" s="1107" t="s">
        <v>638</v>
      </c>
    </row>
    <row r="103" spans="3:4">
      <c r="C103" s="1100" t="s">
        <v>476</v>
      </c>
      <c r="D103" s="1107" t="s">
        <v>699</v>
      </c>
    </row>
    <row r="104" spans="3:4">
      <c r="C104" s="1100" t="s">
        <v>476</v>
      </c>
      <c r="D104" s="1107" t="s">
        <v>702</v>
      </c>
    </row>
    <row r="105" spans="3:4">
      <c r="C105" s="1100" t="s">
        <v>476</v>
      </c>
      <c r="D105" s="1107" t="s">
        <v>705</v>
      </c>
    </row>
    <row r="106" spans="3:4">
      <c r="C106" s="1100" t="s">
        <v>476</v>
      </c>
      <c r="D106" s="1107" t="s">
        <v>642</v>
      </c>
    </row>
    <row r="107" spans="3:4">
      <c r="C107" s="1100" t="s">
        <v>476</v>
      </c>
      <c r="D107" s="1107" t="s">
        <v>709</v>
      </c>
    </row>
    <row r="108" spans="3:4">
      <c r="C108" s="1100" t="s">
        <v>476</v>
      </c>
      <c r="D108" s="1107" t="s">
        <v>711</v>
      </c>
    </row>
    <row r="109" spans="3:4">
      <c r="C109" s="1100" t="s">
        <v>476</v>
      </c>
      <c r="D109" s="1107" t="s">
        <v>712</v>
      </c>
    </row>
    <row r="110" spans="3:4">
      <c r="C110" s="1100" t="s">
        <v>476</v>
      </c>
      <c r="D110" s="1107" t="s">
        <v>714</v>
      </c>
    </row>
    <row r="111" spans="3:4">
      <c r="C111" s="1100" t="s">
        <v>476</v>
      </c>
      <c r="D111" s="1107" t="s">
        <v>716</v>
      </c>
    </row>
    <row r="112" spans="3:4">
      <c r="C112" s="1100" t="s">
        <v>476</v>
      </c>
      <c r="D112" s="1107" t="s">
        <v>502</v>
      </c>
    </row>
    <row r="113" spans="3:4">
      <c r="C113" s="1100" t="s">
        <v>476</v>
      </c>
      <c r="D113" s="1107" t="s">
        <v>662</v>
      </c>
    </row>
    <row r="114" spans="3:4">
      <c r="C114" s="1100" t="s">
        <v>476</v>
      </c>
      <c r="D114" s="1107" t="s">
        <v>368</v>
      </c>
    </row>
    <row r="115" spans="3:4">
      <c r="C115" s="1100" t="s">
        <v>476</v>
      </c>
      <c r="D115" s="1107" t="s">
        <v>400</v>
      </c>
    </row>
    <row r="116" spans="3:4">
      <c r="C116" s="1100" t="s">
        <v>476</v>
      </c>
      <c r="D116" s="1107" t="s">
        <v>707</v>
      </c>
    </row>
    <row r="117" spans="3:4">
      <c r="C117" s="1100" t="s">
        <v>476</v>
      </c>
      <c r="D117" s="1107" t="s">
        <v>717</v>
      </c>
    </row>
    <row r="118" spans="3:4">
      <c r="C118" s="1100" t="s">
        <v>476</v>
      </c>
      <c r="D118" s="1107" t="s">
        <v>722</v>
      </c>
    </row>
    <row r="119" spans="3:4">
      <c r="C119" s="1100" t="s">
        <v>476</v>
      </c>
      <c r="D119" s="1107" t="s">
        <v>725</v>
      </c>
    </row>
    <row r="120" spans="3:4">
      <c r="C120" s="1100" t="s">
        <v>476</v>
      </c>
      <c r="D120" s="1107" t="s">
        <v>727</v>
      </c>
    </row>
    <row r="121" spans="3:4">
      <c r="C121" s="1100" t="s">
        <v>476</v>
      </c>
      <c r="D121" s="1107" t="s">
        <v>513</v>
      </c>
    </row>
    <row r="122" spans="3:4">
      <c r="C122" s="1100" t="s">
        <v>476</v>
      </c>
      <c r="D122" s="1107" t="s">
        <v>729</v>
      </c>
    </row>
    <row r="123" spans="3:4">
      <c r="C123" s="1100" t="s">
        <v>476</v>
      </c>
      <c r="D123" s="1107" t="s">
        <v>453</v>
      </c>
    </row>
    <row r="124" spans="3:4">
      <c r="C124" s="1100" t="s">
        <v>476</v>
      </c>
      <c r="D124" s="1107" t="s">
        <v>723</v>
      </c>
    </row>
    <row r="125" spans="3:4">
      <c r="C125" s="1100" t="s">
        <v>476</v>
      </c>
      <c r="D125" s="1107" t="s">
        <v>734</v>
      </c>
    </row>
    <row r="126" spans="3:4">
      <c r="C126" s="1100" t="s">
        <v>476</v>
      </c>
      <c r="D126" s="1107" t="s">
        <v>736</v>
      </c>
    </row>
    <row r="127" spans="3:4">
      <c r="C127" s="1100" t="s">
        <v>476</v>
      </c>
      <c r="D127" s="1107" t="s">
        <v>740</v>
      </c>
    </row>
    <row r="128" spans="3:4">
      <c r="C128" s="1100" t="s">
        <v>476</v>
      </c>
      <c r="D128" s="1107" t="s">
        <v>361</v>
      </c>
    </row>
    <row r="129" spans="3:4">
      <c r="C129" s="1100" t="s">
        <v>476</v>
      </c>
      <c r="D129" s="1107" t="s">
        <v>742</v>
      </c>
    </row>
    <row r="130" spans="3:4">
      <c r="C130" s="1100" t="s">
        <v>476</v>
      </c>
      <c r="D130" s="1107" t="s">
        <v>27</v>
      </c>
    </row>
    <row r="131" spans="3:4">
      <c r="C131" s="1100" t="s">
        <v>476</v>
      </c>
      <c r="D131" s="1107" t="s">
        <v>421</v>
      </c>
    </row>
    <row r="132" spans="3:4">
      <c r="C132" s="1100" t="s">
        <v>476</v>
      </c>
      <c r="D132" s="1107" t="s">
        <v>745</v>
      </c>
    </row>
    <row r="133" spans="3:4">
      <c r="C133" s="1100" t="s">
        <v>476</v>
      </c>
      <c r="D133" s="1107" t="s">
        <v>747</v>
      </c>
    </row>
    <row r="134" spans="3:4">
      <c r="C134" s="1100" t="s">
        <v>476</v>
      </c>
      <c r="D134" s="1107" t="s">
        <v>306</v>
      </c>
    </row>
    <row r="135" spans="3:4">
      <c r="C135" s="1100" t="s">
        <v>476</v>
      </c>
      <c r="D135" s="1107" t="s">
        <v>748</v>
      </c>
    </row>
    <row r="136" spans="3:4">
      <c r="C136" s="1100" t="s">
        <v>476</v>
      </c>
      <c r="D136" s="1107" t="s">
        <v>750</v>
      </c>
    </row>
    <row r="137" spans="3:4">
      <c r="C137" s="1100" t="s">
        <v>476</v>
      </c>
      <c r="D137" s="1107" t="s">
        <v>574</v>
      </c>
    </row>
    <row r="138" spans="3:4">
      <c r="C138" s="1100" t="s">
        <v>476</v>
      </c>
      <c r="D138" s="1107" t="s">
        <v>534</v>
      </c>
    </row>
    <row r="139" spans="3:4">
      <c r="C139" s="1100" t="s">
        <v>476</v>
      </c>
      <c r="D139" s="1107" t="s">
        <v>744</v>
      </c>
    </row>
    <row r="140" spans="3:4">
      <c r="C140" s="1100" t="s">
        <v>476</v>
      </c>
      <c r="D140" s="1107" t="s">
        <v>23</v>
      </c>
    </row>
    <row r="141" spans="3:4">
      <c r="C141" s="1100" t="s">
        <v>476</v>
      </c>
      <c r="D141" s="1107" t="s">
        <v>290</v>
      </c>
    </row>
    <row r="142" spans="3:4">
      <c r="C142" s="1100" t="s">
        <v>476</v>
      </c>
      <c r="D142" s="1107" t="s">
        <v>582</v>
      </c>
    </row>
    <row r="143" spans="3:4">
      <c r="C143" s="1100" t="s">
        <v>476</v>
      </c>
      <c r="D143" s="1107" t="s">
        <v>343</v>
      </c>
    </row>
    <row r="144" spans="3:4">
      <c r="C144" s="1100" t="s">
        <v>476</v>
      </c>
      <c r="D144" s="1107" t="s">
        <v>138</v>
      </c>
    </row>
    <row r="145" spans="3:4">
      <c r="C145" s="1100" t="s">
        <v>476</v>
      </c>
      <c r="D145" s="1107" t="s">
        <v>754</v>
      </c>
    </row>
    <row r="146" spans="3:4">
      <c r="C146" s="1100" t="s">
        <v>476</v>
      </c>
      <c r="D146" s="1107" t="s">
        <v>118</v>
      </c>
    </row>
    <row r="147" spans="3:4">
      <c r="C147" s="1100" t="s">
        <v>476</v>
      </c>
      <c r="D147" s="1107" t="s">
        <v>756</v>
      </c>
    </row>
    <row r="148" spans="3:4">
      <c r="C148" s="1100" t="s">
        <v>476</v>
      </c>
      <c r="D148" s="1107" t="s">
        <v>758</v>
      </c>
    </row>
    <row r="149" spans="3:4">
      <c r="C149" s="1100" t="s">
        <v>476</v>
      </c>
      <c r="D149" s="1107" t="s">
        <v>275</v>
      </c>
    </row>
    <row r="150" spans="3:4">
      <c r="C150" s="1100" t="s">
        <v>476</v>
      </c>
      <c r="D150" s="1107" t="s">
        <v>689</v>
      </c>
    </row>
    <row r="151" spans="3:4">
      <c r="C151" s="1100" t="s">
        <v>476</v>
      </c>
      <c r="D151" s="1107" t="s">
        <v>761</v>
      </c>
    </row>
    <row r="152" spans="3:4">
      <c r="C152" s="1100" t="s">
        <v>476</v>
      </c>
      <c r="D152" s="1107" t="s">
        <v>766</v>
      </c>
    </row>
    <row r="153" spans="3:4">
      <c r="C153" s="1100" t="s">
        <v>476</v>
      </c>
      <c r="D153" s="1107" t="s">
        <v>770</v>
      </c>
    </row>
    <row r="154" spans="3:4">
      <c r="C154" s="1100" t="s">
        <v>476</v>
      </c>
      <c r="D154" s="1107" t="s">
        <v>448</v>
      </c>
    </row>
    <row r="155" spans="3:4">
      <c r="C155" s="1100" t="s">
        <v>476</v>
      </c>
      <c r="D155" s="1107" t="s">
        <v>772</v>
      </c>
    </row>
    <row r="156" spans="3:4">
      <c r="C156" s="1100" t="s">
        <v>476</v>
      </c>
      <c r="D156" s="1107" t="s">
        <v>763</v>
      </c>
    </row>
    <row r="157" spans="3:4">
      <c r="C157" s="1100" t="s">
        <v>476</v>
      </c>
      <c r="D157" s="1107" t="s">
        <v>773</v>
      </c>
    </row>
    <row r="158" spans="3:4">
      <c r="C158" s="1100" t="s">
        <v>476</v>
      </c>
      <c r="D158" s="1107" t="s">
        <v>776</v>
      </c>
    </row>
    <row r="159" spans="3:4">
      <c r="C159" s="1100" t="s">
        <v>476</v>
      </c>
      <c r="D159" s="1107" t="s">
        <v>778</v>
      </c>
    </row>
    <row r="160" spans="3:4">
      <c r="C160" s="1100" t="s">
        <v>476</v>
      </c>
      <c r="D160" s="1107" t="s">
        <v>780</v>
      </c>
    </row>
    <row r="161" spans="3:4">
      <c r="C161" s="1100" t="s">
        <v>476</v>
      </c>
      <c r="D161" s="1107" t="s">
        <v>244</v>
      </c>
    </row>
    <row r="162" spans="3:4">
      <c r="C162" s="1100" t="s">
        <v>476</v>
      </c>
      <c r="D162" s="1107" t="s">
        <v>518</v>
      </c>
    </row>
    <row r="163" spans="3:4">
      <c r="C163" s="1100" t="s">
        <v>476</v>
      </c>
      <c r="D163" s="1107" t="s">
        <v>783</v>
      </c>
    </row>
    <row r="164" spans="3:4">
      <c r="C164" s="1100" t="s">
        <v>476</v>
      </c>
      <c r="D164" s="1107" t="s">
        <v>784</v>
      </c>
    </row>
    <row r="165" spans="3:4">
      <c r="C165" s="1100" t="s">
        <v>476</v>
      </c>
      <c r="D165" s="1107" t="s">
        <v>9</v>
      </c>
    </row>
    <row r="166" spans="3:4">
      <c r="C166" s="1100" t="s">
        <v>476</v>
      </c>
      <c r="D166" s="1107" t="s">
        <v>785</v>
      </c>
    </row>
    <row r="167" spans="3:4">
      <c r="C167" s="1100" t="s">
        <v>476</v>
      </c>
      <c r="D167" s="1107" t="s">
        <v>130</v>
      </c>
    </row>
    <row r="168" spans="3:4">
      <c r="C168" s="1100" t="s">
        <v>476</v>
      </c>
      <c r="D168" s="1107" t="s">
        <v>416</v>
      </c>
    </row>
    <row r="169" spans="3:4">
      <c r="C169" s="1100" t="s">
        <v>476</v>
      </c>
      <c r="D169" s="1107" t="s">
        <v>504</v>
      </c>
    </row>
    <row r="170" spans="3:4">
      <c r="C170" s="1100" t="s">
        <v>476</v>
      </c>
      <c r="D170" s="1107" t="s">
        <v>787</v>
      </c>
    </row>
    <row r="171" spans="3:4">
      <c r="C171" s="1100" t="s">
        <v>476</v>
      </c>
      <c r="D171" s="1107" t="s">
        <v>334</v>
      </c>
    </row>
    <row r="172" spans="3:4">
      <c r="C172" s="1100" t="s">
        <v>476</v>
      </c>
      <c r="D172" s="1107" t="s">
        <v>788</v>
      </c>
    </row>
    <row r="173" spans="3:4">
      <c r="C173" s="1100" t="s">
        <v>476</v>
      </c>
      <c r="D173" s="1107" t="s">
        <v>790</v>
      </c>
    </row>
    <row r="174" spans="3:4">
      <c r="C174" s="1100" t="s">
        <v>476</v>
      </c>
      <c r="D174" s="1107" t="s">
        <v>793</v>
      </c>
    </row>
    <row r="175" spans="3:4">
      <c r="C175" s="1100" t="s">
        <v>476</v>
      </c>
      <c r="D175" s="1107" t="s">
        <v>38</v>
      </c>
    </row>
    <row r="176" spans="3:4">
      <c r="C176" s="1100" t="s">
        <v>476</v>
      </c>
      <c r="D176" s="1107" t="s">
        <v>260</v>
      </c>
    </row>
    <row r="177" spans="3:4">
      <c r="C177" s="1100" t="s">
        <v>476</v>
      </c>
      <c r="D177" s="1107" t="s">
        <v>25</v>
      </c>
    </row>
    <row r="178" spans="3:4">
      <c r="C178" s="1100" t="s">
        <v>476</v>
      </c>
      <c r="D178" s="1107" t="s">
        <v>460</v>
      </c>
    </row>
    <row r="179" spans="3:4">
      <c r="C179" s="1100" t="s">
        <v>476</v>
      </c>
      <c r="D179" s="1107" t="s">
        <v>718</v>
      </c>
    </row>
    <row r="180" spans="3:4">
      <c r="C180" s="1100" t="s">
        <v>476</v>
      </c>
      <c r="D180" s="1107" t="s">
        <v>794</v>
      </c>
    </row>
    <row r="181" spans="3:4">
      <c r="C181" s="1100" t="s">
        <v>476</v>
      </c>
      <c r="D181" s="1107" t="s">
        <v>77</v>
      </c>
    </row>
    <row r="182" spans="3:4">
      <c r="C182" s="1100" t="s">
        <v>476</v>
      </c>
      <c r="D182" s="1107" t="s">
        <v>798</v>
      </c>
    </row>
    <row r="183" spans="3:4">
      <c r="C183" s="1100" t="s">
        <v>476</v>
      </c>
      <c r="D183" s="1107" t="s">
        <v>571</v>
      </c>
    </row>
    <row r="184" spans="3:4">
      <c r="C184" s="1100" t="s">
        <v>476</v>
      </c>
      <c r="D184" s="1107" t="s">
        <v>801</v>
      </c>
    </row>
    <row r="185" spans="3:4">
      <c r="C185" s="1100" t="s">
        <v>476</v>
      </c>
      <c r="D185" s="1107" t="s">
        <v>808</v>
      </c>
    </row>
    <row r="186" spans="3:4">
      <c r="C186" s="1100" t="s">
        <v>476</v>
      </c>
      <c r="D186" s="1107" t="s">
        <v>812</v>
      </c>
    </row>
    <row r="187" spans="3:4">
      <c r="C187" s="1100" t="s">
        <v>476</v>
      </c>
      <c r="D187" s="1107" t="s">
        <v>816</v>
      </c>
    </row>
    <row r="188" spans="3:4">
      <c r="C188" s="1100" t="s">
        <v>819</v>
      </c>
      <c r="D188" s="1107" t="s">
        <v>821</v>
      </c>
    </row>
    <row r="189" spans="3:4">
      <c r="C189" s="1100" t="s">
        <v>819</v>
      </c>
      <c r="D189" s="1107" t="s">
        <v>827</v>
      </c>
    </row>
    <row r="190" spans="3:4">
      <c r="C190" s="1100" t="s">
        <v>819</v>
      </c>
      <c r="D190" s="1107" t="s">
        <v>829</v>
      </c>
    </row>
    <row r="191" spans="3:4">
      <c r="C191" s="1100" t="s">
        <v>819</v>
      </c>
      <c r="D191" s="1107" t="s">
        <v>825</v>
      </c>
    </row>
    <row r="192" spans="3:4">
      <c r="C192" s="1100" t="s">
        <v>819</v>
      </c>
      <c r="D192" s="1107" t="s">
        <v>832</v>
      </c>
    </row>
    <row r="193" spans="3:4">
      <c r="C193" s="1100" t="s">
        <v>819</v>
      </c>
      <c r="D193" s="1107" t="s">
        <v>833</v>
      </c>
    </row>
    <row r="194" spans="3:4">
      <c r="C194" s="1100" t="s">
        <v>819</v>
      </c>
      <c r="D194" s="1107" t="s">
        <v>205</v>
      </c>
    </row>
    <row r="195" spans="3:4">
      <c r="C195" s="1100" t="s">
        <v>819</v>
      </c>
      <c r="D195" s="1107" t="s">
        <v>352</v>
      </c>
    </row>
    <row r="196" spans="3:4">
      <c r="C196" s="1100" t="s">
        <v>819</v>
      </c>
      <c r="D196" s="1107" t="s">
        <v>390</v>
      </c>
    </row>
    <row r="197" spans="3:4">
      <c r="C197" s="1100" t="s">
        <v>819</v>
      </c>
      <c r="D197" s="1107" t="s">
        <v>828</v>
      </c>
    </row>
    <row r="198" spans="3:4">
      <c r="C198" s="1100" t="s">
        <v>819</v>
      </c>
      <c r="D198" s="1107" t="s">
        <v>556</v>
      </c>
    </row>
    <row r="199" spans="3:4">
      <c r="C199" s="1100" t="s">
        <v>819</v>
      </c>
      <c r="D199" s="1107" t="s">
        <v>596</v>
      </c>
    </row>
    <row r="200" spans="3:4">
      <c r="C200" s="1100" t="s">
        <v>819</v>
      </c>
      <c r="D200" s="1107" t="s">
        <v>540</v>
      </c>
    </row>
    <row r="201" spans="3:4">
      <c r="C201" s="1100" t="s">
        <v>819</v>
      </c>
      <c r="D201" s="1107" t="s">
        <v>839</v>
      </c>
    </row>
    <row r="202" spans="3:4">
      <c r="C202" s="1100" t="s">
        <v>819</v>
      </c>
      <c r="D202" s="1107" t="s">
        <v>842</v>
      </c>
    </row>
    <row r="203" spans="3:4">
      <c r="C203" s="1100" t="s">
        <v>819</v>
      </c>
      <c r="D203" s="1107" t="s">
        <v>843</v>
      </c>
    </row>
    <row r="204" spans="3:4">
      <c r="C204" s="1100" t="s">
        <v>819</v>
      </c>
      <c r="D204" s="1107" t="s">
        <v>435</v>
      </c>
    </row>
    <row r="205" spans="3:4">
      <c r="C205" s="1100" t="s">
        <v>819</v>
      </c>
      <c r="D205" s="1107" t="s">
        <v>817</v>
      </c>
    </row>
    <row r="206" spans="3:4">
      <c r="C206" s="1100" t="s">
        <v>819</v>
      </c>
      <c r="D206" s="1107" t="s">
        <v>670</v>
      </c>
    </row>
    <row r="207" spans="3:4">
      <c r="C207" s="1100" t="s">
        <v>819</v>
      </c>
      <c r="D207" s="1107" t="s">
        <v>139</v>
      </c>
    </row>
    <row r="208" spans="3:4">
      <c r="C208" s="1100" t="s">
        <v>819</v>
      </c>
      <c r="D208" s="1107" t="s">
        <v>849</v>
      </c>
    </row>
    <row r="209" spans="3:4">
      <c r="C209" s="1100" t="s">
        <v>819</v>
      </c>
      <c r="D209" s="1107" t="s">
        <v>681</v>
      </c>
    </row>
    <row r="210" spans="3:4">
      <c r="C210" s="1100" t="s">
        <v>819</v>
      </c>
      <c r="D210" s="1107" t="s">
        <v>850</v>
      </c>
    </row>
    <row r="211" spans="3:4">
      <c r="C211" s="1100" t="s">
        <v>819</v>
      </c>
      <c r="D211" s="1107" t="s">
        <v>318</v>
      </c>
    </row>
    <row r="212" spans="3:4">
      <c r="C212" s="1100" t="s">
        <v>819</v>
      </c>
      <c r="D212" s="1107" t="s">
        <v>854</v>
      </c>
    </row>
    <row r="213" spans="3:4">
      <c r="C213" s="1100" t="s">
        <v>819</v>
      </c>
      <c r="D213" s="1107" t="s">
        <v>762</v>
      </c>
    </row>
    <row r="214" spans="3:4">
      <c r="C214" s="1100" t="s">
        <v>819</v>
      </c>
      <c r="D214" s="1107" t="s">
        <v>856</v>
      </c>
    </row>
    <row r="215" spans="3:4">
      <c r="C215" s="1100" t="s">
        <v>819</v>
      </c>
      <c r="D215" s="1107" t="s">
        <v>859</v>
      </c>
    </row>
    <row r="216" spans="3:4">
      <c r="C216" s="1100" t="s">
        <v>819</v>
      </c>
      <c r="D216" s="1107" t="s">
        <v>860</v>
      </c>
    </row>
    <row r="217" spans="3:4">
      <c r="C217" s="1100" t="s">
        <v>819</v>
      </c>
      <c r="D217" s="1107" t="s">
        <v>307</v>
      </c>
    </row>
    <row r="218" spans="3:4">
      <c r="C218" s="1100" t="s">
        <v>819</v>
      </c>
      <c r="D218" s="1107" t="s">
        <v>862</v>
      </c>
    </row>
    <row r="219" spans="3:4">
      <c r="C219" s="1100" t="s">
        <v>819</v>
      </c>
      <c r="D219" s="1107" t="s">
        <v>653</v>
      </c>
    </row>
    <row r="220" spans="3:4">
      <c r="C220" s="1100" t="s">
        <v>819</v>
      </c>
      <c r="D220" s="1107" t="s">
        <v>811</v>
      </c>
    </row>
    <row r="221" spans="3:4">
      <c r="C221" s="1100" t="s">
        <v>819</v>
      </c>
      <c r="D221" s="1107" t="s">
        <v>864</v>
      </c>
    </row>
    <row r="222" spans="3:4">
      <c r="C222" s="1100" t="s">
        <v>819</v>
      </c>
      <c r="D222" s="1107" t="s">
        <v>865</v>
      </c>
    </row>
    <row r="223" spans="3:4">
      <c r="C223" s="1100" t="s">
        <v>819</v>
      </c>
      <c r="D223" s="1107" t="s">
        <v>628</v>
      </c>
    </row>
    <row r="224" spans="3:4">
      <c r="C224" s="1100" t="s">
        <v>819</v>
      </c>
      <c r="D224" s="1107" t="s">
        <v>844</v>
      </c>
    </row>
    <row r="225" spans="3:4">
      <c r="C225" s="1100" t="s">
        <v>819</v>
      </c>
      <c r="D225" s="1107" t="s">
        <v>866</v>
      </c>
    </row>
    <row r="226" spans="3:4">
      <c r="C226" s="1100" t="s">
        <v>819</v>
      </c>
      <c r="D226" s="1107" t="s">
        <v>870</v>
      </c>
    </row>
    <row r="227" spans="3:4">
      <c r="C227" s="1100" t="s">
        <v>819</v>
      </c>
      <c r="D227" s="1107" t="s">
        <v>847</v>
      </c>
    </row>
    <row r="228" spans="3:4">
      <c r="C228" s="1100" t="s">
        <v>873</v>
      </c>
      <c r="D228" s="1107" t="s">
        <v>835</v>
      </c>
    </row>
    <row r="229" spans="3:4">
      <c r="C229" s="1100" t="s">
        <v>873</v>
      </c>
      <c r="D229" s="1107" t="s">
        <v>845</v>
      </c>
    </row>
    <row r="230" spans="3:4">
      <c r="C230" s="1100" t="s">
        <v>873</v>
      </c>
      <c r="D230" s="1107" t="s">
        <v>874</v>
      </c>
    </row>
    <row r="231" spans="3:4">
      <c r="C231" s="1100" t="s">
        <v>873</v>
      </c>
      <c r="D231" s="1107" t="s">
        <v>875</v>
      </c>
    </row>
    <row r="232" spans="3:4">
      <c r="C232" s="1100" t="s">
        <v>873</v>
      </c>
      <c r="D232" s="1107" t="s">
        <v>876</v>
      </c>
    </row>
    <row r="233" spans="3:4">
      <c r="C233" s="1100" t="s">
        <v>873</v>
      </c>
      <c r="D233" s="1107" t="s">
        <v>878</v>
      </c>
    </row>
    <row r="234" spans="3:4">
      <c r="C234" s="1100" t="s">
        <v>873</v>
      </c>
      <c r="D234" s="1107" t="s">
        <v>802</v>
      </c>
    </row>
    <row r="235" spans="3:4">
      <c r="C235" s="1100" t="s">
        <v>873</v>
      </c>
      <c r="D235" s="1107" t="s">
        <v>882</v>
      </c>
    </row>
    <row r="236" spans="3:4">
      <c r="C236" s="1100" t="s">
        <v>873</v>
      </c>
      <c r="D236" s="1107" t="s">
        <v>883</v>
      </c>
    </row>
    <row r="237" spans="3:4">
      <c r="C237" s="1100" t="s">
        <v>873</v>
      </c>
      <c r="D237" s="1107" t="s">
        <v>733</v>
      </c>
    </row>
    <row r="238" spans="3:4">
      <c r="C238" s="1100" t="s">
        <v>873</v>
      </c>
      <c r="D238" s="1107" t="s">
        <v>497</v>
      </c>
    </row>
    <row r="239" spans="3:4">
      <c r="C239" s="1100" t="s">
        <v>873</v>
      </c>
      <c r="D239" s="1107" t="s">
        <v>647</v>
      </c>
    </row>
    <row r="240" spans="3:4">
      <c r="C240" s="1100" t="s">
        <v>873</v>
      </c>
      <c r="D240" s="1107" t="s">
        <v>799</v>
      </c>
    </row>
    <row r="241" spans="3:4">
      <c r="C241" s="1100" t="s">
        <v>873</v>
      </c>
      <c r="D241" s="1107" t="s">
        <v>791</v>
      </c>
    </row>
    <row r="242" spans="3:4">
      <c r="C242" s="1100" t="s">
        <v>873</v>
      </c>
      <c r="D242" s="1107" t="s">
        <v>886</v>
      </c>
    </row>
    <row r="243" spans="3:4">
      <c r="C243" s="1100" t="s">
        <v>873</v>
      </c>
      <c r="D243" s="1107" t="s">
        <v>73</v>
      </c>
    </row>
    <row r="244" spans="3:4">
      <c r="C244" s="1100" t="s">
        <v>873</v>
      </c>
      <c r="D244" s="1107" t="s">
        <v>852</v>
      </c>
    </row>
    <row r="245" spans="3:4">
      <c r="C245" s="1100" t="s">
        <v>873</v>
      </c>
      <c r="D245" s="1107" t="s">
        <v>888</v>
      </c>
    </row>
    <row r="246" spans="3:4">
      <c r="C246" s="1100" t="s">
        <v>873</v>
      </c>
      <c r="D246" s="1107" t="s">
        <v>893</v>
      </c>
    </row>
    <row r="247" spans="3:4">
      <c r="C247" s="1100" t="s">
        <v>873</v>
      </c>
      <c r="D247" s="1107" t="s">
        <v>895</v>
      </c>
    </row>
    <row r="248" spans="3:4">
      <c r="C248" s="1100" t="s">
        <v>873</v>
      </c>
      <c r="D248" s="1107" t="s">
        <v>901</v>
      </c>
    </row>
    <row r="249" spans="3:4">
      <c r="C249" s="1100" t="s">
        <v>873</v>
      </c>
      <c r="D249" s="1107" t="s">
        <v>903</v>
      </c>
    </row>
    <row r="250" spans="3:4">
      <c r="C250" s="1100" t="s">
        <v>873</v>
      </c>
      <c r="D250" s="1107" t="s">
        <v>694</v>
      </c>
    </row>
    <row r="251" spans="3:4">
      <c r="C251" s="1100" t="s">
        <v>873</v>
      </c>
      <c r="D251" s="1107" t="s">
        <v>908</v>
      </c>
    </row>
    <row r="252" spans="3:4">
      <c r="C252" s="1100" t="s">
        <v>873</v>
      </c>
      <c r="D252" s="1107" t="s">
        <v>909</v>
      </c>
    </row>
    <row r="253" spans="3:4">
      <c r="C253" s="1100" t="s">
        <v>873</v>
      </c>
      <c r="D253" s="1107" t="s">
        <v>380</v>
      </c>
    </row>
    <row r="254" spans="3:4">
      <c r="C254" s="1100" t="s">
        <v>873</v>
      </c>
      <c r="D254" s="1107" t="s">
        <v>917</v>
      </c>
    </row>
    <row r="255" spans="3:4">
      <c r="C255" s="1100" t="s">
        <v>873</v>
      </c>
      <c r="D255" s="1107" t="s">
        <v>831</v>
      </c>
    </row>
    <row r="256" spans="3:4">
      <c r="C256" s="1100" t="s">
        <v>873</v>
      </c>
      <c r="D256" s="1107" t="s">
        <v>677</v>
      </c>
    </row>
    <row r="257" spans="3:4">
      <c r="C257" s="1100" t="s">
        <v>873</v>
      </c>
      <c r="D257" s="1107" t="s">
        <v>514</v>
      </c>
    </row>
    <row r="258" spans="3:4">
      <c r="C258" s="1100" t="s">
        <v>873</v>
      </c>
      <c r="D258" s="1107" t="s">
        <v>90</v>
      </c>
    </row>
    <row r="259" spans="3:4">
      <c r="C259" s="1100" t="s">
        <v>873</v>
      </c>
      <c r="D259" s="1107" t="s">
        <v>598</v>
      </c>
    </row>
    <row r="260" spans="3:4">
      <c r="C260" s="1100" t="s">
        <v>873</v>
      </c>
      <c r="D260" s="1107" t="s">
        <v>919</v>
      </c>
    </row>
    <row r="261" spans="3:4">
      <c r="C261" s="1100" t="s">
        <v>921</v>
      </c>
      <c r="D261" s="1107" t="s">
        <v>923</v>
      </c>
    </row>
    <row r="262" spans="3:4">
      <c r="C262" s="1100" t="s">
        <v>921</v>
      </c>
      <c r="D262" s="1107" t="s">
        <v>287</v>
      </c>
    </row>
    <row r="263" spans="3:4">
      <c r="C263" s="1100" t="s">
        <v>921</v>
      </c>
      <c r="D263" s="1107" t="s">
        <v>877</v>
      </c>
    </row>
    <row r="264" spans="3:4">
      <c r="C264" s="1100" t="s">
        <v>921</v>
      </c>
      <c r="D264" s="1107" t="s">
        <v>927</v>
      </c>
    </row>
    <row r="265" spans="3:4">
      <c r="C265" s="1100" t="s">
        <v>921</v>
      </c>
      <c r="D265" s="1107" t="s">
        <v>806</v>
      </c>
    </row>
    <row r="266" spans="3:4">
      <c r="C266" s="1100" t="s">
        <v>921</v>
      </c>
      <c r="D266" s="1107" t="s">
        <v>929</v>
      </c>
    </row>
    <row r="267" spans="3:4">
      <c r="C267" s="1100" t="s">
        <v>921</v>
      </c>
      <c r="D267" s="1107" t="s">
        <v>932</v>
      </c>
    </row>
    <row r="268" spans="3:4">
      <c r="C268" s="1100" t="s">
        <v>921</v>
      </c>
      <c r="D268" s="1107" t="s">
        <v>68</v>
      </c>
    </row>
    <row r="269" spans="3:4">
      <c r="C269" s="1100" t="s">
        <v>921</v>
      </c>
      <c r="D269" s="1107" t="s">
        <v>228</v>
      </c>
    </row>
    <row r="270" spans="3:4">
      <c r="C270" s="1100" t="s">
        <v>921</v>
      </c>
      <c r="D270" s="1107" t="s">
        <v>826</v>
      </c>
    </row>
    <row r="271" spans="3:4">
      <c r="C271" s="1100" t="s">
        <v>921</v>
      </c>
      <c r="D271" s="1107" t="s">
        <v>47</v>
      </c>
    </row>
    <row r="272" spans="3:4">
      <c r="C272" s="1100" t="s">
        <v>921</v>
      </c>
      <c r="D272" s="1107" t="s">
        <v>102</v>
      </c>
    </row>
    <row r="273" spans="3:4">
      <c r="C273" s="1100" t="s">
        <v>921</v>
      </c>
      <c r="D273" s="1107" t="s">
        <v>63</v>
      </c>
    </row>
    <row r="274" spans="3:4">
      <c r="C274" s="1100" t="s">
        <v>921</v>
      </c>
      <c r="D274" s="1107" t="s">
        <v>934</v>
      </c>
    </row>
    <row r="275" spans="3:4">
      <c r="C275" s="1100" t="s">
        <v>921</v>
      </c>
      <c r="D275" s="1107" t="s">
        <v>937</v>
      </c>
    </row>
    <row r="276" spans="3:4">
      <c r="C276" s="1100" t="s">
        <v>921</v>
      </c>
      <c r="D276" s="1107" t="s">
        <v>939</v>
      </c>
    </row>
    <row r="277" spans="3:4">
      <c r="C277" s="1100" t="s">
        <v>921</v>
      </c>
      <c r="D277" s="1107" t="s">
        <v>376</v>
      </c>
    </row>
    <row r="278" spans="3:4">
      <c r="C278" s="1100" t="s">
        <v>921</v>
      </c>
      <c r="D278" s="1107" t="s">
        <v>438</v>
      </c>
    </row>
    <row r="279" spans="3:4">
      <c r="C279" s="1100" t="s">
        <v>921</v>
      </c>
      <c r="D279" s="1107" t="s">
        <v>328</v>
      </c>
    </row>
    <row r="280" spans="3:4">
      <c r="C280" s="1100" t="s">
        <v>921</v>
      </c>
      <c r="D280" s="1107" t="s">
        <v>943</v>
      </c>
    </row>
    <row r="281" spans="3:4">
      <c r="C281" s="1100" t="s">
        <v>921</v>
      </c>
      <c r="D281" s="1107" t="s">
        <v>467</v>
      </c>
    </row>
    <row r="282" spans="3:4">
      <c r="C282" s="1100" t="s">
        <v>921</v>
      </c>
      <c r="D282" s="1107" t="s">
        <v>456</v>
      </c>
    </row>
    <row r="283" spans="3:4">
      <c r="C283" s="1100" t="s">
        <v>921</v>
      </c>
      <c r="D283" s="1107" t="s">
        <v>719</v>
      </c>
    </row>
    <row r="284" spans="3:4">
      <c r="C284" s="1100" t="s">
        <v>921</v>
      </c>
      <c r="D284" s="1107" t="s">
        <v>944</v>
      </c>
    </row>
    <row r="285" spans="3:4">
      <c r="C285" s="1100" t="s">
        <v>921</v>
      </c>
      <c r="D285" s="1107" t="s">
        <v>947</v>
      </c>
    </row>
    <row r="286" spans="3:4">
      <c r="C286" s="1100" t="s">
        <v>921</v>
      </c>
      <c r="D286" s="1107" t="s">
        <v>813</v>
      </c>
    </row>
    <row r="287" spans="3:4">
      <c r="C287" s="1100" t="s">
        <v>921</v>
      </c>
      <c r="D287" s="1107" t="s">
        <v>51</v>
      </c>
    </row>
    <row r="288" spans="3:4">
      <c r="C288" s="1100" t="s">
        <v>921</v>
      </c>
      <c r="D288" s="1107" t="s">
        <v>913</v>
      </c>
    </row>
    <row r="289" spans="3:4">
      <c r="C289" s="1100" t="s">
        <v>921</v>
      </c>
      <c r="D289" s="1107" t="s">
        <v>226</v>
      </c>
    </row>
    <row r="290" spans="3:4">
      <c r="C290" s="1100" t="s">
        <v>921</v>
      </c>
      <c r="D290" s="1107" t="s">
        <v>952</v>
      </c>
    </row>
    <row r="291" spans="3:4">
      <c r="C291" s="1100" t="s">
        <v>921</v>
      </c>
      <c r="D291" s="1107" t="s">
        <v>954</v>
      </c>
    </row>
    <row r="292" spans="3:4">
      <c r="C292" s="1100" t="s">
        <v>921</v>
      </c>
      <c r="D292" s="1107" t="s">
        <v>935</v>
      </c>
    </row>
    <row r="293" spans="3:4">
      <c r="C293" s="1100" t="s">
        <v>921</v>
      </c>
      <c r="D293" s="1107" t="s">
        <v>956</v>
      </c>
    </row>
    <row r="294" spans="3:4">
      <c r="C294" s="1100" t="s">
        <v>921</v>
      </c>
      <c r="D294" s="1107" t="s">
        <v>327</v>
      </c>
    </row>
    <row r="295" spans="3:4">
      <c r="C295" s="1100" t="s">
        <v>921</v>
      </c>
      <c r="D295" s="1107" t="s">
        <v>961</v>
      </c>
    </row>
    <row r="296" spans="3:4">
      <c r="C296" s="1100" t="s">
        <v>593</v>
      </c>
      <c r="D296" s="1107" t="s">
        <v>965</v>
      </c>
    </row>
    <row r="297" spans="3:4">
      <c r="C297" s="1100" t="s">
        <v>593</v>
      </c>
      <c r="D297" s="1107" t="s">
        <v>968</v>
      </c>
    </row>
    <row r="298" spans="3:4">
      <c r="C298" s="1100" t="s">
        <v>593</v>
      </c>
      <c r="D298" s="1107" t="s">
        <v>771</v>
      </c>
    </row>
    <row r="299" spans="3:4">
      <c r="C299" s="1100" t="s">
        <v>593</v>
      </c>
      <c r="D299" s="1107" t="s">
        <v>971</v>
      </c>
    </row>
    <row r="300" spans="3:4">
      <c r="C300" s="1100" t="s">
        <v>593</v>
      </c>
      <c r="D300" s="1107" t="s">
        <v>606</v>
      </c>
    </row>
    <row r="301" spans="3:4">
      <c r="C301" s="1100" t="s">
        <v>593</v>
      </c>
      <c r="D301" s="1107" t="s">
        <v>789</v>
      </c>
    </row>
    <row r="302" spans="3:4">
      <c r="C302" s="1100" t="s">
        <v>593</v>
      </c>
      <c r="D302" s="1107" t="s">
        <v>519</v>
      </c>
    </row>
    <row r="303" spans="3:4">
      <c r="C303" s="1100" t="s">
        <v>593</v>
      </c>
      <c r="D303" s="1107" t="s">
        <v>655</v>
      </c>
    </row>
    <row r="304" spans="3:4">
      <c r="C304" s="1100" t="s">
        <v>593</v>
      </c>
      <c r="D304" s="1107" t="s">
        <v>973</v>
      </c>
    </row>
    <row r="305" spans="3:4">
      <c r="C305" s="1100" t="s">
        <v>593</v>
      </c>
      <c r="D305" s="1107" t="s">
        <v>259</v>
      </c>
    </row>
    <row r="306" spans="3:4">
      <c r="C306" s="1100" t="s">
        <v>593</v>
      </c>
      <c r="D306" s="1107" t="s">
        <v>975</v>
      </c>
    </row>
    <row r="307" spans="3:4">
      <c r="C307" s="1100" t="s">
        <v>593</v>
      </c>
      <c r="D307" s="1107" t="s">
        <v>977</v>
      </c>
    </row>
    <row r="308" spans="3:4">
      <c r="C308" s="1100" t="s">
        <v>593</v>
      </c>
      <c r="D308" s="1107" t="s">
        <v>978</v>
      </c>
    </row>
    <row r="309" spans="3:4">
      <c r="C309" s="1100" t="s">
        <v>593</v>
      </c>
      <c r="D309" s="1107" t="s">
        <v>524</v>
      </c>
    </row>
    <row r="310" spans="3:4">
      <c r="C310" s="1100" t="s">
        <v>593</v>
      </c>
      <c r="D310" s="1107" t="s">
        <v>896</v>
      </c>
    </row>
    <row r="311" spans="3:4">
      <c r="C311" s="1100" t="s">
        <v>593</v>
      </c>
      <c r="D311" s="1107" t="s">
        <v>979</v>
      </c>
    </row>
    <row r="312" spans="3:4">
      <c r="C312" s="1100" t="s">
        <v>593</v>
      </c>
      <c r="D312" s="1107" t="s">
        <v>981</v>
      </c>
    </row>
    <row r="313" spans="3:4">
      <c r="C313" s="1100" t="s">
        <v>593</v>
      </c>
      <c r="D313" s="1107" t="s">
        <v>704</v>
      </c>
    </row>
    <row r="314" spans="3:4">
      <c r="C314" s="1100" t="s">
        <v>593</v>
      </c>
      <c r="D314" s="1107" t="s">
        <v>983</v>
      </c>
    </row>
    <row r="315" spans="3:4">
      <c r="C315" s="1100" t="s">
        <v>593</v>
      </c>
      <c r="D315" s="1107" t="s">
        <v>22</v>
      </c>
    </row>
    <row r="316" spans="3:4">
      <c r="C316" s="1100" t="s">
        <v>593</v>
      </c>
      <c r="D316" s="1107" t="s">
        <v>167</v>
      </c>
    </row>
    <row r="317" spans="3:4">
      <c r="C317" s="1100" t="s">
        <v>593</v>
      </c>
      <c r="D317" s="1107" t="s">
        <v>910</v>
      </c>
    </row>
    <row r="318" spans="3:4">
      <c r="C318" s="1100" t="s">
        <v>593</v>
      </c>
      <c r="D318" s="1107" t="s">
        <v>728</v>
      </c>
    </row>
    <row r="319" spans="3:4">
      <c r="C319" s="1100" t="s">
        <v>593</v>
      </c>
      <c r="D319" s="1107" t="s">
        <v>213</v>
      </c>
    </row>
    <row r="320" spans="3:4">
      <c r="C320" s="1100" t="s">
        <v>593</v>
      </c>
      <c r="D320" s="1107" t="s">
        <v>904</v>
      </c>
    </row>
    <row r="321" spans="3:4">
      <c r="C321" s="1100" t="s">
        <v>984</v>
      </c>
      <c r="D321" s="1107" t="s">
        <v>986</v>
      </c>
    </row>
    <row r="322" spans="3:4">
      <c r="C322" s="1100" t="s">
        <v>984</v>
      </c>
      <c r="D322" s="1107" t="s">
        <v>988</v>
      </c>
    </row>
    <row r="323" spans="3:4">
      <c r="C323" s="1100" t="s">
        <v>984</v>
      </c>
      <c r="D323" s="1107" t="s">
        <v>991</v>
      </c>
    </row>
    <row r="324" spans="3:4">
      <c r="C324" s="1100" t="s">
        <v>984</v>
      </c>
      <c r="D324" s="1107" t="s">
        <v>114</v>
      </c>
    </row>
    <row r="325" spans="3:4">
      <c r="C325" s="1100" t="s">
        <v>984</v>
      </c>
      <c r="D325" s="1107" t="s">
        <v>613</v>
      </c>
    </row>
    <row r="326" spans="3:4">
      <c r="C326" s="1100" t="s">
        <v>984</v>
      </c>
      <c r="D326" s="1107" t="s">
        <v>993</v>
      </c>
    </row>
    <row r="327" spans="3:4">
      <c r="C327" s="1100" t="s">
        <v>984</v>
      </c>
      <c r="D327" s="1107" t="s">
        <v>724</v>
      </c>
    </row>
    <row r="328" spans="3:4">
      <c r="C328" s="1100" t="s">
        <v>984</v>
      </c>
      <c r="D328" s="1107" t="s">
        <v>341</v>
      </c>
    </row>
    <row r="329" spans="3:4">
      <c r="C329" s="1100" t="s">
        <v>984</v>
      </c>
      <c r="D329" s="1107" t="s">
        <v>629</v>
      </c>
    </row>
    <row r="330" spans="3:4">
      <c r="C330" s="1100" t="s">
        <v>984</v>
      </c>
      <c r="D330" s="1107" t="s">
        <v>995</v>
      </c>
    </row>
    <row r="331" spans="3:4">
      <c r="C331" s="1100" t="s">
        <v>984</v>
      </c>
      <c r="D331" s="1107" t="s">
        <v>997</v>
      </c>
    </row>
    <row r="332" spans="3:4">
      <c r="C332" s="1100" t="s">
        <v>984</v>
      </c>
      <c r="D332" s="1107" t="s">
        <v>743</v>
      </c>
    </row>
    <row r="333" spans="3:4">
      <c r="C333" s="1100" t="s">
        <v>984</v>
      </c>
      <c r="D333" s="1107" t="s">
        <v>155</v>
      </c>
    </row>
    <row r="334" spans="3:4">
      <c r="C334" s="1100" t="s">
        <v>984</v>
      </c>
      <c r="D334" s="1107" t="s">
        <v>998</v>
      </c>
    </row>
    <row r="335" spans="3:4">
      <c r="C335" s="1100" t="s">
        <v>984</v>
      </c>
      <c r="D335" s="1107" t="s">
        <v>200</v>
      </c>
    </row>
    <row r="336" spans="3:4">
      <c r="C336" s="1100" t="s">
        <v>984</v>
      </c>
      <c r="D336" s="1107" t="s">
        <v>869</v>
      </c>
    </row>
    <row r="337" spans="3:4">
      <c r="C337" s="1100" t="s">
        <v>984</v>
      </c>
      <c r="D337" s="1107" t="s">
        <v>70</v>
      </c>
    </row>
    <row r="338" spans="3:4">
      <c r="C338" s="1100" t="s">
        <v>984</v>
      </c>
      <c r="D338" s="1107" t="s">
        <v>1000</v>
      </c>
    </row>
    <row r="339" spans="3:4">
      <c r="C339" s="1100" t="s">
        <v>984</v>
      </c>
      <c r="D339" s="1107" t="s">
        <v>252</v>
      </c>
    </row>
    <row r="340" spans="3:4">
      <c r="C340" s="1100" t="s">
        <v>984</v>
      </c>
      <c r="D340" s="1107" t="s">
        <v>1002</v>
      </c>
    </row>
    <row r="341" spans="3:4">
      <c r="C341" s="1100" t="s">
        <v>984</v>
      </c>
      <c r="D341" s="1107" t="s">
        <v>299</v>
      </c>
    </row>
    <row r="342" spans="3:4">
      <c r="C342" s="1100" t="s">
        <v>984</v>
      </c>
      <c r="D342" s="1107" t="s">
        <v>1004</v>
      </c>
    </row>
    <row r="343" spans="3:4">
      <c r="C343" s="1100" t="s">
        <v>984</v>
      </c>
      <c r="D343" s="1107" t="s">
        <v>1005</v>
      </c>
    </row>
    <row r="344" spans="3:4">
      <c r="C344" s="1100" t="s">
        <v>984</v>
      </c>
      <c r="D344" s="1107" t="s">
        <v>963</v>
      </c>
    </row>
    <row r="345" spans="3:4">
      <c r="C345" s="1100" t="s">
        <v>984</v>
      </c>
      <c r="D345" s="1107" t="s">
        <v>1008</v>
      </c>
    </row>
    <row r="346" spans="3:4">
      <c r="C346" s="1100" t="s">
        <v>984</v>
      </c>
      <c r="D346" s="1107" t="s">
        <v>1011</v>
      </c>
    </row>
    <row r="347" spans="3:4">
      <c r="C347" s="1100" t="s">
        <v>984</v>
      </c>
      <c r="D347" s="1107" t="s">
        <v>475</v>
      </c>
    </row>
    <row r="348" spans="3:4">
      <c r="C348" s="1100" t="s">
        <v>984</v>
      </c>
      <c r="D348" s="1107" t="s">
        <v>1012</v>
      </c>
    </row>
    <row r="349" spans="3:4">
      <c r="C349" s="1100" t="s">
        <v>984</v>
      </c>
      <c r="D349" s="1107" t="s">
        <v>1018</v>
      </c>
    </row>
    <row r="350" spans="3:4">
      <c r="C350" s="1100" t="s">
        <v>984</v>
      </c>
      <c r="D350" s="1107" t="s">
        <v>1019</v>
      </c>
    </row>
    <row r="351" spans="3:4">
      <c r="C351" s="1100" t="s">
        <v>984</v>
      </c>
      <c r="D351" s="1107" t="s">
        <v>1021</v>
      </c>
    </row>
    <row r="352" spans="3:4">
      <c r="C352" s="1100" t="s">
        <v>984</v>
      </c>
      <c r="D352" s="1107" t="s">
        <v>1022</v>
      </c>
    </row>
    <row r="353" spans="3:4">
      <c r="C353" s="1100" t="s">
        <v>984</v>
      </c>
      <c r="D353" s="1107" t="s">
        <v>824</v>
      </c>
    </row>
    <row r="354" spans="3:4">
      <c r="C354" s="1100" t="s">
        <v>984</v>
      </c>
      <c r="D354" s="1107" t="s">
        <v>1024</v>
      </c>
    </row>
    <row r="355" spans="3:4">
      <c r="C355" s="1100" t="s">
        <v>984</v>
      </c>
      <c r="D355" s="1107" t="s">
        <v>1025</v>
      </c>
    </row>
    <row r="356" spans="3:4">
      <c r="C356" s="1100" t="s">
        <v>1027</v>
      </c>
      <c r="D356" s="1107" t="s">
        <v>1028</v>
      </c>
    </row>
    <row r="357" spans="3:4">
      <c r="C357" s="1100" t="s">
        <v>1027</v>
      </c>
      <c r="D357" s="1107" t="s">
        <v>478</v>
      </c>
    </row>
    <row r="358" spans="3:4">
      <c r="C358" s="1100" t="s">
        <v>1027</v>
      </c>
      <c r="D358" s="1107" t="s">
        <v>1030</v>
      </c>
    </row>
    <row r="359" spans="3:4">
      <c r="C359" s="1100" t="s">
        <v>1027</v>
      </c>
      <c r="D359" s="1107" t="s">
        <v>78</v>
      </c>
    </row>
    <row r="360" spans="3:4">
      <c r="C360" s="1100" t="s">
        <v>1027</v>
      </c>
      <c r="D360" s="1107" t="s">
        <v>1035</v>
      </c>
    </row>
    <row r="361" spans="3:4">
      <c r="C361" s="1100" t="s">
        <v>1027</v>
      </c>
      <c r="D361" s="1107" t="s">
        <v>1037</v>
      </c>
    </row>
    <row r="362" spans="3:4">
      <c r="C362" s="1100" t="s">
        <v>1027</v>
      </c>
      <c r="D362" s="1107" t="s">
        <v>250</v>
      </c>
    </row>
    <row r="363" spans="3:4">
      <c r="C363" s="1100" t="s">
        <v>1027</v>
      </c>
      <c r="D363" s="1107" t="s">
        <v>1041</v>
      </c>
    </row>
    <row r="364" spans="3:4">
      <c r="C364" s="1100" t="s">
        <v>1027</v>
      </c>
      <c r="D364" s="1107" t="s">
        <v>1044</v>
      </c>
    </row>
    <row r="365" spans="3:4">
      <c r="C365" s="1100" t="s">
        <v>1027</v>
      </c>
      <c r="D365" s="1107" t="s">
        <v>1049</v>
      </c>
    </row>
    <row r="366" spans="3:4">
      <c r="C366" s="1100" t="s">
        <v>1027</v>
      </c>
      <c r="D366" s="1107" t="s">
        <v>858</v>
      </c>
    </row>
    <row r="367" spans="3:4">
      <c r="C367" s="1100" t="s">
        <v>1027</v>
      </c>
      <c r="D367" s="1107" t="s">
        <v>161</v>
      </c>
    </row>
    <row r="368" spans="3:4">
      <c r="C368" s="1100" t="s">
        <v>1027</v>
      </c>
      <c r="D368" s="1107" t="s">
        <v>44</v>
      </c>
    </row>
    <row r="369" spans="3:4">
      <c r="C369" s="1100" t="s">
        <v>1027</v>
      </c>
      <c r="D369" s="1107" t="s">
        <v>871</v>
      </c>
    </row>
    <row r="370" spans="3:4">
      <c r="C370" s="1100" t="s">
        <v>1027</v>
      </c>
      <c r="D370" s="1107" t="s">
        <v>472</v>
      </c>
    </row>
    <row r="371" spans="3:4">
      <c r="C371" s="1100" t="s">
        <v>1027</v>
      </c>
      <c r="D371" s="1107" t="s">
        <v>1051</v>
      </c>
    </row>
    <row r="372" spans="3:4">
      <c r="C372" s="1100" t="s">
        <v>1027</v>
      </c>
      <c r="D372" s="1107" t="s">
        <v>1054</v>
      </c>
    </row>
    <row r="373" spans="3:4">
      <c r="C373" s="1100" t="s">
        <v>1027</v>
      </c>
      <c r="D373" s="1107" t="s">
        <v>1056</v>
      </c>
    </row>
    <row r="374" spans="3:4">
      <c r="C374" s="1100" t="s">
        <v>1027</v>
      </c>
      <c r="D374" s="1107" t="s">
        <v>399</v>
      </c>
    </row>
    <row r="375" spans="3:4">
      <c r="C375" s="1100" t="s">
        <v>1027</v>
      </c>
      <c r="D375" s="1107" t="s">
        <v>1058</v>
      </c>
    </row>
    <row r="376" spans="3:4">
      <c r="C376" s="1100" t="s">
        <v>1027</v>
      </c>
      <c r="D376" s="1107" t="s">
        <v>1059</v>
      </c>
    </row>
    <row r="377" spans="3:4">
      <c r="C377" s="1100" t="s">
        <v>1027</v>
      </c>
      <c r="D377" s="1107" t="s">
        <v>1060</v>
      </c>
    </row>
    <row r="378" spans="3:4">
      <c r="C378" s="1100" t="s">
        <v>1027</v>
      </c>
      <c r="D378" s="1107" t="s">
        <v>1062</v>
      </c>
    </row>
    <row r="379" spans="3:4">
      <c r="C379" s="1100" t="s">
        <v>1027</v>
      </c>
      <c r="D379" s="1107" t="s">
        <v>732</v>
      </c>
    </row>
    <row r="380" spans="3:4">
      <c r="C380" s="1100" t="s">
        <v>1027</v>
      </c>
      <c r="D380" s="1107" t="s">
        <v>1064</v>
      </c>
    </row>
    <row r="381" spans="3:4">
      <c r="C381" s="1100" t="s">
        <v>1027</v>
      </c>
      <c r="D381" s="1107" t="s">
        <v>1066</v>
      </c>
    </row>
    <row r="382" spans="3:4">
      <c r="C382" s="1100" t="s">
        <v>1027</v>
      </c>
      <c r="D382" s="1107" t="s">
        <v>1067</v>
      </c>
    </row>
    <row r="383" spans="3:4">
      <c r="C383" s="1100" t="s">
        <v>1027</v>
      </c>
      <c r="D383" s="1107" t="s">
        <v>1073</v>
      </c>
    </row>
    <row r="384" spans="3:4">
      <c r="C384" s="1100" t="s">
        <v>1027</v>
      </c>
      <c r="D384" s="1107" t="s">
        <v>1074</v>
      </c>
    </row>
    <row r="385" spans="3:4">
      <c r="C385" s="1100" t="s">
        <v>1027</v>
      </c>
      <c r="D385" s="1107" t="s">
        <v>1076</v>
      </c>
    </row>
    <row r="386" spans="3:4">
      <c r="C386" s="1100" t="s">
        <v>1027</v>
      </c>
      <c r="D386" s="1107" t="s">
        <v>1077</v>
      </c>
    </row>
    <row r="387" spans="3:4">
      <c r="C387" s="1100" t="s">
        <v>1027</v>
      </c>
      <c r="D387" s="1107" t="s">
        <v>299</v>
      </c>
    </row>
    <row r="388" spans="3:4">
      <c r="C388" s="1100" t="s">
        <v>1027</v>
      </c>
      <c r="D388" s="1107" t="s">
        <v>805</v>
      </c>
    </row>
    <row r="389" spans="3:4">
      <c r="C389" s="1100" t="s">
        <v>1027</v>
      </c>
      <c r="D389" s="1107" t="s">
        <v>595</v>
      </c>
    </row>
    <row r="390" spans="3:4">
      <c r="C390" s="1100" t="s">
        <v>1027</v>
      </c>
      <c r="D390" s="1107" t="s">
        <v>165</v>
      </c>
    </row>
    <row r="391" spans="3:4">
      <c r="C391" s="1100" t="s">
        <v>1027</v>
      </c>
      <c r="D391" s="1107" t="s">
        <v>615</v>
      </c>
    </row>
    <row r="392" spans="3:4">
      <c r="C392" s="1100" t="s">
        <v>1027</v>
      </c>
      <c r="D392" s="1107" t="s">
        <v>553</v>
      </c>
    </row>
    <row r="393" spans="3:4">
      <c r="C393" s="1100" t="s">
        <v>1027</v>
      </c>
      <c r="D393" s="1107" t="s">
        <v>499</v>
      </c>
    </row>
    <row r="394" spans="3:4">
      <c r="C394" s="1100" t="s">
        <v>1027</v>
      </c>
      <c r="D394" s="1107" t="s">
        <v>1078</v>
      </c>
    </row>
    <row r="395" spans="3:4">
      <c r="C395" s="1100" t="s">
        <v>1027</v>
      </c>
      <c r="D395" s="1107" t="s">
        <v>466</v>
      </c>
    </row>
    <row r="396" spans="3:4">
      <c r="C396" s="1100" t="s">
        <v>1027</v>
      </c>
      <c r="D396" s="1107" t="s">
        <v>1003</v>
      </c>
    </row>
    <row r="397" spans="3:4">
      <c r="C397" s="1100" t="s">
        <v>1027</v>
      </c>
      <c r="D397" s="1107" t="s">
        <v>569</v>
      </c>
    </row>
    <row r="398" spans="3:4">
      <c r="C398" s="1100" t="s">
        <v>1027</v>
      </c>
      <c r="D398" s="1107" t="s">
        <v>362</v>
      </c>
    </row>
    <row r="399" spans="3:4">
      <c r="C399" s="1100" t="s">
        <v>1027</v>
      </c>
      <c r="D399" s="1107" t="s">
        <v>1079</v>
      </c>
    </row>
    <row r="400" spans="3:4">
      <c r="C400" s="1100" t="s">
        <v>1027</v>
      </c>
      <c r="D400" s="1107" t="s">
        <v>268</v>
      </c>
    </row>
    <row r="401" spans="3:4">
      <c r="C401" s="1100" t="s">
        <v>1027</v>
      </c>
      <c r="D401" s="1107" t="s">
        <v>1080</v>
      </c>
    </row>
    <row r="402" spans="3:4">
      <c r="C402" s="1100" t="s">
        <v>1027</v>
      </c>
      <c r="D402" s="1107" t="s">
        <v>1083</v>
      </c>
    </row>
    <row r="403" spans="3:4">
      <c r="C403" s="1100" t="s">
        <v>1027</v>
      </c>
      <c r="D403" s="1107" t="s">
        <v>894</v>
      </c>
    </row>
    <row r="404" spans="3:4">
      <c r="C404" s="1100" t="s">
        <v>1027</v>
      </c>
      <c r="D404" s="1107" t="s">
        <v>1084</v>
      </c>
    </row>
    <row r="405" spans="3:4">
      <c r="C405" s="1100" t="s">
        <v>1027</v>
      </c>
      <c r="D405" s="1107" t="s">
        <v>976</v>
      </c>
    </row>
    <row r="406" spans="3:4">
      <c r="C406" s="1100" t="s">
        <v>1027</v>
      </c>
      <c r="D406" s="1107" t="s">
        <v>1087</v>
      </c>
    </row>
    <row r="407" spans="3:4">
      <c r="C407" s="1100" t="s">
        <v>1027</v>
      </c>
      <c r="D407" s="1107" t="s">
        <v>907</v>
      </c>
    </row>
    <row r="408" spans="3:4">
      <c r="C408" s="1100" t="s">
        <v>1027</v>
      </c>
      <c r="D408" s="1107" t="s">
        <v>1091</v>
      </c>
    </row>
    <row r="409" spans="3:4">
      <c r="C409" s="1100" t="s">
        <v>1027</v>
      </c>
      <c r="D409" s="1107" t="s">
        <v>203</v>
      </c>
    </row>
    <row r="410" spans="3:4">
      <c r="C410" s="1100" t="s">
        <v>1027</v>
      </c>
      <c r="D410" s="1107" t="s">
        <v>15</v>
      </c>
    </row>
    <row r="411" spans="3:4">
      <c r="C411" s="1100" t="s">
        <v>1027</v>
      </c>
      <c r="D411" s="1107" t="s">
        <v>795</v>
      </c>
    </row>
    <row r="412" spans="3:4">
      <c r="C412" s="1100" t="s">
        <v>1027</v>
      </c>
      <c r="D412" s="1107" t="s">
        <v>1092</v>
      </c>
    </row>
    <row r="413" spans="3:4">
      <c r="C413" s="1100" t="s">
        <v>1027</v>
      </c>
      <c r="D413" s="1107" t="s">
        <v>1093</v>
      </c>
    </row>
    <row r="414" spans="3:4">
      <c r="C414" s="1100" t="s">
        <v>1027</v>
      </c>
      <c r="D414" s="1107" t="s">
        <v>941</v>
      </c>
    </row>
    <row r="415" spans="3:4">
      <c r="C415" s="1100" t="s">
        <v>455</v>
      </c>
      <c r="D415" s="1107" t="s">
        <v>294</v>
      </c>
    </row>
    <row r="416" spans="3:4">
      <c r="C416" s="1100" t="s">
        <v>455</v>
      </c>
      <c r="D416" s="1107" t="s">
        <v>67</v>
      </c>
    </row>
    <row r="417" spans="3:4">
      <c r="C417" s="1100" t="s">
        <v>455</v>
      </c>
      <c r="D417" s="1107" t="s">
        <v>1096</v>
      </c>
    </row>
    <row r="418" spans="3:4">
      <c r="C418" s="1100" t="s">
        <v>455</v>
      </c>
      <c r="D418" s="1107" t="s">
        <v>142</v>
      </c>
    </row>
    <row r="419" spans="3:4">
      <c r="C419" s="1100" t="s">
        <v>455</v>
      </c>
      <c r="D419" s="1107" t="s">
        <v>1097</v>
      </c>
    </row>
    <row r="420" spans="3:4">
      <c r="C420" s="1100" t="s">
        <v>455</v>
      </c>
      <c r="D420" s="1107" t="s">
        <v>1098</v>
      </c>
    </row>
    <row r="421" spans="3:4">
      <c r="C421" s="1100" t="s">
        <v>455</v>
      </c>
      <c r="D421" s="1107" t="s">
        <v>1099</v>
      </c>
    </row>
    <row r="422" spans="3:4">
      <c r="C422" s="1100" t="s">
        <v>455</v>
      </c>
      <c r="D422" s="1107" t="s">
        <v>1100</v>
      </c>
    </row>
    <row r="423" spans="3:4">
      <c r="C423" s="1100" t="s">
        <v>455</v>
      </c>
      <c r="D423" s="1107" t="s">
        <v>1102</v>
      </c>
    </row>
    <row r="424" spans="3:4">
      <c r="C424" s="1100" t="s">
        <v>455</v>
      </c>
      <c r="D424" s="1107" t="s">
        <v>1104</v>
      </c>
    </row>
    <row r="425" spans="3:4">
      <c r="C425" s="1100" t="s">
        <v>455</v>
      </c>
      <c r="D425" s="1107" t="s">
        <v>1105</v>
      </c>
    </row>
    <row r="426" spans="3:4">
      <c r="C426" s="1100" t="s">
        <v>455</v>
      </c>
      <c r="D426" s="1107" t="s">
        <v>1111</v>
      </c>
    </row>
    <row r="427" spans="3:4">
      <c r="C427" s="1100" t="s">
        <v>455</v>
      </c>
      <c r="D427" s="1107" t="s">
        <v>1115</v>
      </c>
    </row>
    <row r="428" spans="3:4">
      <c r="C428" s="1100" t="s">
        <v>455</v>
      </c>
      <c r="D428" s="1107" t="s">
        <v>261</v>
      </c>
    </row>
    <row r="429" spans="3:4">
      <c r="C429" s="1100" t="s">
        <v>455</v>
      </c>
      <c r="D429" s="1107" t="s">
        <v>366</v>
      </c>
    </row>
    <row r="430" spans="3:4">
      <c r="C430" s="1100" t="s">
        <v>455</v>
      </c>
      <c r="D430" s="1107" t="s">
        <v>1116</v>
      </c>
    </row>
    <row r="431" spans="3:4">
      <c r="C431" s="1100" t="s">
        <v>455</v>
      </c>
      <c r="D431" s="1107" t="s">
        <v>28</v>
      </c>
    </row>
    <row r="432" spans="3:4">
      <c r="C432" s="1100" t="s">
        <v>455</v>
      </c>
      <c r="D432" s="1107" t="s">
        <v>1117</v>
      </c>
    </row>
    <row r="433" spans="3:4">
      <c r="C433" s="1100" t="s">
        <v>455</v>
      </c>
      <c r="D433" s="1107" t="s">
        <v>1120</v>
      </c>
    </row>
    <row r="434" spans="3:4">
      <c r="C434" s="1100" t="s">
        <v>455</v>
      </c>
      <c r="D434" s="1107" t="s">
        <v>1122</v>
      </c>
    </row>
    <row r="435" spans="3:4">
      <c r="C435" s="1100" t="s">
        <v>455</v>
      </c>
      <c r="D435" s="1107" t="s">
        <v>210</v>
      </c>
    </row>
    <row r="436" spans="3:4">
      <c r="C436" s="1100" t="s">
        <v>455</v>
      </c>
      <c r="D436" s="1107" t="s">
        <v>1126</v>
      </c>
    </row>
    <row r="437" spans="3:4">
      <c r="C437" s="1100" t="s">
        <v>455</v>
      </c>
      <c r="D437" s="1107" t="s">
        <v>291</v>
      </c>
    </row>
    <row r="438" spans="3:4">
      <c r="C438" s="1100" t="s">
        <v>455</v>
      </c>
      <c r="D438" s="1107" t="s">
        <v>1130</v>
      </c>
    </row>
    <row r="439" spans="3:4">
      <c r="C439" s="1100" t="s">
        <v>455</v>
      </c>
      <c r="D439" s="1107" t="s">
        <v>1034</v>
      </c>
    </row>
    <row r="440" spans="3:4">
      <c r="C440" s="1100" t="s">
        <v>455</v>
      </c>
      <c r="D440" s="1107" t="s">
        <v>305</v>
      </c>
    </row>
    <row r="441" spans="3:4">
      <c r="C441" s="1100" t="s">
        <v>455</v>
      </c>
      <c r="D441" s="1107" t="s">
        <v>1131</v>
      </c>
    </row>
    <row r="442" spans="3:4">
      <c r="C442" s="1100" t="s">
        <v>455</v>
      </c>
      <c r="D442" s="1107" t="s">
        <v>1133</v>
      </c>
    </row>
    <row r="443" spans="3:4">
      <c r="C443" s="1100" t="s">
        <v>455</v>
      </c>
      <c r="D443" s="1107" t="s">
        <v>1123</v>
      </c>
    </row>
    <row r="444" spans="3:4">
      <c r="C444" s="1100" t="s">
        <v>455</v>
      </c>
      <c r="D444" s="1107" t="s">
        <v>682</v>
      </c>
    </row>
    <row r="445" spans="3:4">
      <c r="C445" s="1100" t="s">
        <v>455</v>
      </c>
      <c r="D445" s="1107" t="s">
        <v>1134</v>
      </c>
    </row>
    <row r="446" spans="3:4">
      <c r="C446" s="1100" t="s">
        <v>455</v>
      </c>
      <c r="D446" s="1107" t="s">
        <v>607</v>
      </c>
    </row>
    <row r="447" spans="3:4">
      <c r="C447" s="1100" t="s">
        <v>455</v>
      </c>
      <c r="D447" s="1107" t="s">
        <v>792</v>
      </c>
    </row>
    <row r="448" spans="3:4">
      <c r="C448" s="1100" t="s">
        <v>455</v>
      </c>
      <c r="D448" s="1107" t="s">
        <v>1136</v>
      </c>
    </row>
    <row r="449" spans="3:4">
      <c r="C449" s="1100" t="s">
        <v>455</v>
      </c>
      <c r="D449" s="1107" t="s">
        <v>1143</v>
      </c>
    </row>
    <row r="450" spans="3:4">
      <c r="C450" s="1100" t="s">
        <v>455</v>
      </c>
      <c r="D450" s="1107" t="s">
        <v>588</v>
      </c>
    </row>
    <row r="451" spans="3:4">
      <c r="C451" s="1100" t="s">
        <v>455</v>
      </c>
      <c r="D451" s="1107" t="s">
        <v>1144</v>
      </c>
    </row>
    <row r="452" spans="3:4">
      <c r="C452" s="1100" t="s">
        <v>455</v>
      </c>
      <c r="D452" s="1107" t="s">
        <v>1031</v>
      </c>
    </row>
    <row r="453" spans="3:4">
      <c r="C453" s="1100" t="s">
        <v>455</v>
      </c>
      <c r="D453" s="1107" t="s">
        <v>194</v>
      </c>
    </row>
    <row r="454" spans="3:4">
      <c r="C454" s="1100" t="s">
        <v>455</v>
      </c>
      <c r="D454" s="1107" t="s">
        <v>602</v>
      </c>
    </row>
    <row r="455" spans="3:4">
      <c r="C455" s="1100" t="s">
        <v>455</v>
      </c>
      <c r="D455" s="1107" t="s">
        <v>1146</v>
      </c>
    </row>
    <row r="456" spans="3:4">
      <c r="C456" s="1100" t="s">
        <v>455</v>
      </c>
      <c r="D456" s="1107" t="s">
        <v>1148</v>
      </c>
    </row>
    <row r="457" spans="3:4">
      <c r="C457" s="1100" t="s">
        <v>455</v>
      </c>
      <c r="D457" s="1107" t="s">
        <v>1149</v>
      </c>
    </row>
    <row r="458" spans="3:4">
      <c r="C458" s="1100" t="s">
        <v>455</v>
      </c>
      <c r="D458" s="1107" t="s">
        <v>1151</v>
      </c>
    </row>
    <row r="459" spans="3:4">
      <c r="C459" s="1100" t="s">
        <v>358</v>
      </c>
      <c r="D459" s="1107" t="s">
        <v>1152</v>
      </c>
    </row>
    <row r="460" spans="3:4">
      <c r="C460" s="1100" t="s">
        <v>358</v>
      </c>
      <c r="D460" s="1107" t="s">
        <v>1155</v>
      </c>
    </row>
    <row r="461" spans="3:4">
      <c r="C461" s="1100" t="s">
        <v>358</v>
      </c>
      <c r="D461" s="1107" t="s">
        <v>659</v>
      </c>
    </row>
    <row r="462" spans="3:4">
      <c r="C462" s="1100" t="s">
        <v>358</v>
      </c>
      <c r="D462" s="1107" t="s">
        <v>1159</v>
      </c>
    </row>
    <row r="463" spans="3:4">
      <c r="C463" s="1100" t="s">
        <v>358</v>
      </c>
      <c r="D463" s="1107" t="s">
        <v>1162</v>
      </c>
    </row>
    <row r="464" spans="3:4">
      <c r="C464" s="1100" t="s">
        <v>358</v>
      </c>
      <c r="D464" s="1107" t="s">
        <v>1164</v>
      </c>
    </row>
    <row r="465" spans="3:4">
      <c r="C465" s="1100" t="s">
        <v>358</v>
      </c>
      <c r="D465" s="1107" t="s">
        <v>1168</v>
      </c>
    </row>
    <row r="466" spans="3:4">
      <c r="C466" s="1100" t="s">
        <v>358</v>
      </c>
      <c r="D466" s="1107" t="s">
        <v>128</v>
      </c>
    </row>
    <row r="467" spans="3:4">
      <c r="C467" s="1100" t="s">
        <v>358</v>
      </c>
      <c r="D467" s="1107" t="s">
        <v>1169</v>
      </c>
    </row>
    <row r="468" spans="3:4">
      <c r="C468" s="1100" t="s">
        <v>358</v>
      </c>
      <c r="D468" s="1107" t="s">
        <v>1173</v>
      </c>
    </row>
    <row r="469" spans="3:4">
      <c r="C469" s="1100" t="s">
        <v>358</v>
      </c>
      <c r="D469" s="1107" t="s">
        <v>1174</v>
      </c>
    </row>
    <row r="470" spans="3:4">
      <c r="C470" s="1100" t="s">
        <v>358</v>
      </c>
      <c r="D470" s="1107" t="s">
        <v>1088</v>
      </c>
    </row>
    <row r="471" spans="3:4">
      <c r="C471" s="1100" t="s">
        <v>358</v>
      </c>
      <c r="D471" s="1107" t="s">
        <v>1175</v>
      </c>
    </row>
    <row r="472" spans="3:4">
      <c r="C472" s="1100" t="s">
        <v>358</v>
      </c>
      <c r="D472" s="1107" t="s">
        <v>1132</v>
      </c>
    </row>
    <row r="473" spans="3:4">
      <c r="C473" s="1100" t="s">
        <v>358</v>
      </c>
      <c r="D473" s="1107" t="s">
        <v>881</v>
      </c>
    </row>
    <row r="474" spans="3:4">
      <c r="C474" s="1100" t="s">
        <v>358</v>
      </c>
      <c r="D474" s="1107" t="s">
        <v>1177</v>
      </c>
    </row>
    <row r="475" spans="3:4">
      <c r="C475" s="1100" t="s">
        <v>358</v>
      </c>
      <c r="D475" s="1107" t="s">
        <v>786</v>
      </c>
    </row>
    <row r="476" spans="3:4">
      <c r="C476" s="1100" t="s">
        <v>358</v>
      </c>
      <c r="D476" s="1107" t="s">
        <v>1178</v>
      </c>
    </row>
    <row r="477" spans="3:4">
      <c r="C477" s="1100" t="s">
        <v>358</v>
      </c>
      <c r="D477" s="1107" t="s">
        <v>517</v>
      </c>
    </row>
    <row r="478" spans="3:4">
      <c r="C478" s="1100" t="s">
        <v>358</v>
      </c>
      <c r="D478" s="1107" t="s">
        <v>1160</v>
      </c>
    </row>
    <row r="479" spans="3:4">
      <c r="C479" s="1100" t="s">
        <v>358</v>
      </c>
      <c r="D479" s="1107" t="s">
        <v>1180</v>
      </c>
    </row>
    <row r="480" spans="3:4">
      <c r="C480" s="1100" t="s">
        <v>358</v>
      </c>
      <c r="D480" s="1107" t="s">
        <v>1181</v>
      </c>
    </row>
    <row r="481" spans="3:4">
      <c r="C481" s="1100" t="s">
        <v>358</v>
      </c>
      <c r="D481" s="1107" t="s">
        <v>1184</v>
      </c>
    </row>
    <row r="482" spans="3:4">
      <c r="C482" s="1100" t="s">
        <v>358</v>
      </c>
      <c r="D482" s="1107" t="s">
        <v>1187</v>
      </c>
    </row>
    <row r="483" spans="3:4">
      <c r="C483" s="1100" t="s">
        <v>358</v>
      </c>
      <c r="D483" s="1107" t="s">
        <v>1191</v>
      </c>
    </row>
    <row r="484" spans="3:4">
      <c r="C484" s="1100" t="s">
        <v>54</v>
      </c>
      <c r="D484" s="1107" t="s">
        <v>357</v>
      </c>
    </row>
    <row r="485" spans="3:4">
      <c r="C485" s="1100" t="s">
        <v>54</v>
      </c>
      <c r="D485" s="1107" t="s">
        <v>463</v>
      </c>
    </row>
    <row r="486" spans="3:4">
      <c r="C486" s="1100" t="s">
        <v>54</v>
      </c>
      <c r="D486" s="1107" t="s">
        <v>940</v>
      </c>
    </row>
    <row r="487" spans="3:4">
      <c r="C487" s="1100" t="s">
        <v>54</v>
      </c>
      <c r="D487" s="1107" t="s">
        <v>809</v>
      </c>
    </row>
    <row r="488" spans="3:4">
      <c r="C488" s="1100" t="s">
        <v>54</v>
      </c>
      <c r="D488" s="1107" t="s">
        <v>1193</v>
      </c>
    </row>
    <row r="489" spans="3:4">
      <c r="C489" s="1100" t="s">
        <v>54</v>
      </c>
      <c r="D489" s="1107" t="s">
        <v>192</v>
      </c>
    </row>
    <row r="490" spans="3:4">
      <c r="C490" s="1100" t="s">
        <v>54</v>
      </c>
      <c r="D490" s="1107" t="s">
        <v>1017</v>
      </c>
    </row>
    <row r="491" spans="3:4">
      <c r="C491" s="1100" t="s">
        <v>54</v>
      </c>
      <c r="D491" s="1107" t="s">
        <v>320</v>
      </c>
    </row>
    <row r="492" spans="3:4">
      <c r="C492" s="1100" t="s">
        <v>54</v>
      </c>
      <c r="D492" s="1107" t="s">
        <v>1195</v>
      </c>
    </row>
    <row r="493" spans="3:4">
      <c r="C493" s="1100" t="s">
        <v>54</v>
      </c>
      <c r="D493" s="1107" t="s">
        <v>480</v>
      </c>
    </row>
    <row r="494" spans="3:4">
      <c r="C494" s="1100" t="s">
        <v>54</v>
      </c>
      <c r="D494" s="1107" t="s">
        <v>1109</v>
      </c>
    </row>
    <row r="495" spans="3:4">
      <c r="C495" s="1100" t="s">
        <v>54</v>
      </c>
      <c r="D495" s="1107" t="s">
        <v>1198</v>
      </c>
    </row>
    <row r="496" spans="3:4">
      <c r="C496" s="1100" t="s">
        <v>54</v>
      </c>
      <c r="D496" s="1107" t="s">
        <v>1141</v>
      </c>
    </row>
    <row r="497" spans="3:4">
      <c r="C497" s="1100" t="s">
        <v>54</v>
      </c>
      <c r="D497" s="1107" t="s">
        <v>782</v>
      </c>
    </row>
    <row r="498" spans="3:4">
      <c r="C498" s="1100" t="s">
        <v>54</v>
      </c>
      <c r="D498" s="1107" t="s">
        <v>218</v>
      </c>
    </row>
    <row r="499" spans="3:4">
      <c r="C499" s="1100" t="s">
        <v>54</v>
      </c>
      <c r="D499" s="1107" t="s">
        <v>365</v>
      </c>
    </row>
    <row r="500" spans="3:4">
      <c r="C500" s="1100" t="s">
        <v>54</v>
      </c>
      <c r="D500" s="1107" t="s">
        <v>1202</v>
      </c>
    </row>
    <row r="501" spans="3:4">
      <c r="C501" s="1100" t="s">
        <v>54</v>
      </c>
      <c r="D501" s="1107" t="s">
        <v>946</v>
      </c>
    </row>
    <row r="502" spans="3:4">
      <c r="C502" s="1100" t="s">
        <v>54</v>
      </c>
      <c r="D502" s="1107" t="s">
        <v>703</v>
      </c>
    </row>
    <row r="503" spans="3:4">
      <c r="C503" s="1100" t="s">
        <v>54</v>
      </c>
      <c r="D503" s="1107" t="s">
        <v>1203</v>
      </c>
    </row>
    <row r="504" spans="3:4">
      <c r="C504" s="1100" t="s">
        <v>54</v>
      </c>
      <c r="D504" s="1107" t="s">
        <v>1205</v>
      </c>
    </row>
    <row r="505" spans="3:4">
      <c r="C505" s="1100" t="s">
        <v>54</v>
      </c>
      <c r="D505" s="1107" t="s">
        <v>912</v>
      </c>
    </row>
    <row r="506" spans="3:4">
      <c r="C506" s="1100" t="s">
        <v>54</v>
      </c>
      <c r="D506" s="1107" t="s">
        <v>1210</v>
      </c>
    </row>
    <row r="507" spans="3:4">
      <c r="C507" s="1100" t="s">
        <v>54</v>
      </c>
      <c r="D507" s="1107" t="s">
        <v>1212</v>
      </c>
    </row>
    <row r="508" spans="3:4">
      <c r="C508" s="1100" t="s">
        <v>54</v>
      </c>
      <c r="D508" s="1107" t="s">
        <v>1213</v>
      </c>
    </row>
    <row r="509" spans="3:4">
      <c r="C509" s="1100" t="s">
        <v>54</v>
      </c>
      <c r="D509" s="1107" t="s">
        <v>282</v>
      </c>
    </row>
    <row r="510" spans="3:4">
      <c r="C510" s="1100" t="s">
        <v>54</v>
      </c>
      <c r="D510" s="1107" t="s">
        <v>1217</v>
      </c>
    </row>
    <row r="511" spans="3:4">
      <c r="C511" s="1100" t="s">
        <v>54</v>
      </c>
      <c r="D511" s="1107" t="s">
        <v>805</v>
      </c>
    </row>
    <row r="512" spans="3:4">
      <c r="C512" s="1100" t="s">
        <v>54</v>
      </c>
      <c r="D512" s="1107" t="s">
        <v>1166</v>
      </c>
    </row>
    <row r="513" spans="3:5">
      <c r="C513" s="1100" t="s">
        <v>54</v>
      </c>
      <c r="D513" s="1107" t="s">
        <v>1053</v>
      </c>
    </row>
    <row r="514" spans="3:5">
      <c r="C514" s="1100" t="s">
        <v>54</v>
      </c>
      <c r="D514" s="1107" t="s">
        <v>612</v>
      </c>
    </row>
    <row r="515" spans="3:5">
      <c r="C515" s="1100" t="s">
        <v>54</v>
      </c>
      <c r="D515" s="1107" t="s">
        <v>65</v>
      </c>
    </row>
    <row r="516" spans="3:5">
      <c r="C516" s="1100" t="s">
        <v>54</v>
      </c>
      <c r="D516" s="1107" t="s">
        <v>838</v>
      </c>
    </row>
    <row r="517" spans="3:5">
      <c r="C517" s="1100" t="s">
        <v>54</v>
      </c>
      <c r="D517" s="1107" t="s">
        <v>1219</v>
      </c>
    </row>
    <row r="518" spans="3:5">
      <c r="C518" s="1100" t="s">
        <v>54</v>
      </c>
      <c r="D518" s="1107" t="s">
        <v>1223</v>
      </c>
      <c r="E518" s="1000"/>
    </row>
    <row r="519" spans="3:5">
      <c r="C519" s="1100" t="s">
        <v>1225</v>
      </c>
      <c r="D519" s="1107" t="s">
        <v>1229</v>
      </c>
    </row>
    <row r="520" spans="3:5">
      <c r="C520" s="1100" t="s">
        <v>1225</v>
      </c>
      <c r="D520" s="1107" t="s">
        <v>1230</v>
      </c>
    </row>
    <row r="521" spans="3:5">
      <c r="C521" s="1100" t="s">
        <v>1225</v>
      </c>
      <c r="D521" s="1107" t="s">
        <v>1234</v>
      </c>
    </row>
    <row r="522" spans="3:5">
      <c r="C522" s="1100" t="s">
        <v>1225</v>
      </c>
      <c r="D522" s="1107" t="s">
        <v>152</v>
      </c>
    </row>
    <row r="523" spans="3:5">
      <c r="C523" s="1100" t="s">
        <v>1225</v>
      </c>
      <c r="D523" s="1107" t="s">
        <v>1197</v>
      </c>
    </row>
    <row r="524" spans="3:5">
      <c r="C524" s="1100" t="s">
        <v>1225</v>
      </c>
      <c r="D524" s="1107" t="s">
        <v>1235</v>
      </c>
    </row>
    <row r="525" spans="3:5">
      <c r="C525" s="1100" t="s">
        <v>1225</v>
      </c>
      <c r="D525" s="1107" t="s">
        <v>1236</v>
      </c>
    </row>
    <row r="526" spans="3:5">
      <c r="C526" s="1100" t="s">
        <v>1225</v>
      </c>
      <c r="D526" s="1107" t="s">
        <v>1237</v>
      </c>
    </row>
    <row r="527" spans="3:5">
      <c r="C527" s="1100" t="s">
        <v>1225</v>
      </c>
      <c r="D527" s="1107" t="s">
        <v>1239</v>
      </c>
    </row>
    <row r="528" spans="3:5">
      <c r="C528" s="1100" t="s">
        <v>1225</v>
      </c>
      <c r="D528" s="1107" t="s">
        <v>861</v>
      </c>
    </row>
    <row r="529" spans="3:4">
      <c r="C529" s="1100" t="s">
        <v>1225</v>
      </c>
      <c r="D529" s="1107" t="s">
        <v>933</v>
      </c>
    </row>
    <row r="530" spans="3:4">
      <c r="C530" s="1100" t="s">
        <v>1225</v>
      </c>
      <c r="D530" s="1107" t="s">
        <v>591</v>
      </c>
    </row>
    <row r="531" spans="3:4">
      <c r="C531" s="1100" t="s">
        <v>1225</v>
      </c>
      <c r="D531" s="1107" t="s">
        <v>1240</v>
      </c>
    </row>
    <row r="532" spans="3:4">
      <c r="C532" s="1100" t="s">
        <v>1225</v>
      </c>
      <c r="D532" s="1107" t="s">
        <v>1242</v>
      </c>
    </row>
    <row r="533" spans="3:4">
      <c r="C533" s="1100" t="s">
        <v>1225</v>
      </c>
      <c r="D533" s="1107" t="s">
        <v>1245</v>
      </c>
    </row>
    <row r="534" spans="3:4">
      <c r="C534" s="1100" t="s">
        <v>1225</v>
      </c>
      <c r="D534" s="1107" t="s">
        <v>272</v>
      </c>
    </row>
    <row r="535" spans="3:4">
      <c r="C535" s="1100" t="s">
        <v>1225</v>
      </c>
      <c r="D535" s="1107" t="s">
        <v>523</v>
      </c>
    </row>
    <row r="536" spans="3:4">
      <c r="C536" s="1100" t="s">
        <v>1225</v>
      </c>
      <c r="D536" s="1107" t="s">
        <v>960</v>
      </c>
    </row>
    <row r="537" spans="3:4">
      <c r="C537" s="1100" t="s">
        <v>1225</v>
      </c>
      <c r="D537" s="1107" t="s">
        <v>739</v>
      </c>
    </row>
    <row r="538" spans="3:4">
      <c r="C538" s="1100" t="s">
        <v>1225</v>
      </c>
      <c r="D538" s="1107" t="s">
        <v>1247</v>
      </c>
    </row>
    <row r="539" spans="3:4">
      <c r="C539" s="1100" t="s">
        <v>1225</v>
      </c>
      <c r="D539" s="1107" t="s">
        <v>1248</v>
      </c>
    </row>
    <row r="540" spans="3:4">
      <c r="C540" s="1100" t="s">
        <v>1225</v>
      </c>
      <c r="D540" s="1107" t="s">
        <v>1251</v>
      </c>
    </row>
    <row r="541" spans="3:4">
      <c r="C541" s="1100" t="s">
        <v>1225</v>
      </c>
      <c r="D541" s="1107" t="s">
        <v>1254</v>
      </c>
    </row>
    <row r="542" spans="3:4">
      <c r="C542" s="1100" t="s">
        <v>1225</v>
      </c>
      <c r="D542" s="1107" t="s">
        <v>481</v>
      </c>
    </row>
    <row r="543" spans="3:4">
      <c r="C543" s="1100" t="s">
        <v>1225</v>
      </c>
      <c r="D543" s="1107" t="s">
        <v>1255</v>
      </c>
    </row>
    <row r="544" spans="3:4">
      <c r="C544" s="1100" t="s">
        <v>1225</v>
      </c>
      <c r="D544" s="1107" t="s">
        <v>987</v>
      </c>
    </row>
    <row r="545" spans="3:4">
      <c r="C545" s="1100" t="s">
        <v>1225</v>
      </c>
      <c r="D545" s="1107" t="s">
        <v>1140</v>
      </c>
    </row>
    <row r="546" spans="3:4">
      <c r="C546" s="1100" t="s">
        <v>1225</v>
      </c>
      <c r="D546" s="1107" t="s">
        <v>1257</v>
      </c>
    </row>
    <row r="547" spans="3:4">
      <c r="C547" s="1100" t="s">
        <v>1225</v>
      </c>
      <c r="D547" s="1107" t="s">
        <v>1259</v>
      </c>
    </row>
    <row r="548" spans="3:4">
      <c r="C548" s="1100" t="s">
        <v>1225</v>
      </c>
      <c r="D548" s="1107" t="s">
        <v>1262</v>
      </c>
    </row>
    <row r="549" spans="3:4">
      <c r="C549" s="1100" t="s">
        <v>1225</v>
      </c>
      <c r="D549" s="1107" t="s">
        <v>735</v>
      </c>
    </row>
    <row r="550" spans="3:4">
      <c r="C550" s="1100" t="s">
        <v>1225</v>
      </c>
      <c r="D550" s="1107" t="s">
        <v>1263</v>
      </c>
    </row>
    <row r="551" spans="3:4">
      <c r="C551" s="1100" t="s">
        <v>1225</v>
      </c>
      <c r="D551" s="1107" t="s">
        <v>737</v>
      </c>
    </row>
    <row r="552" spans="3:4">
      <c r="C552" s="1100" t="s">
        <v>1225</v>
      </c>
      <c r="D552" s="1107" t="s">
        <v>1264</v>
      </c>
    </row>
    <row r="553" spans="3:4">
      <c r="C553" s="1100" t="s">
        <v>1225</v>
      </c>
      <c r="D553" s="1107" t="s">
        <v>619</v>
      </c>
    </row>
    <row r="554" spans="3:4">
      <c r="C554" s="1100" t="s">
        <v>1225</v>
      </c>
      <c r="D554" s="1107" t="s">
        <v>374</v>
      </c>
    </row>
    <row r="555" spans="3:4">
      <c r="C555" s="1100" t="s">
        <v>1225</v>
      </c>
      <c r="D555" s="1107" t="s">
        <v>1265</v>
      </c>
    </row>
    <row r="556" spans="3:4">
      <c r="C556" s="1100" t="s">
        <v>1225</v>
      </c>
      <c r="D556" s="1107" t="s">
        <v>1071</v>
      </c>
    </row>
    <row r="557" spans="3:4">
      <c r="C557" s="1100" t="s">
        <v>1225</v>
      </c>
      <c r="D557" s="1107" t="s">
        <v>484</v>
      </c>
    </row>
    <row r="558" spans="3:4">
      <c r="C558" s="1100" t="s">
        <v>1225</v>
      </c>
      <c r="D558" s="1107" t="s">
        <v>1266</v>
      </c>
    </row>
    <row r="559" spans="3:4">
      <c r="C559" s="1100" t="s">
        <v>1225</v>
      </c>
      <c r="D559" s="1107" t="s">
        <v>633</v>
      </c>
    </row>
    <row r="560" spans="3:4">
      <c r="C560" s="1100" t="s">
        <v>1225</v>
      </c>
      <c r="D560" s="1107" t="s">
        <v>578</v>
      </c>
    </row>
    <row r="561" spans="3:4">
      <c r="C561" s="1100" t="s">
        <v>1225</v>
      </c>
      <c r="D561" s="1107" t="s">
        <v>544</v>
      </c>
    </row>
    <row r="562" spans="3:4">
      <c r="C562" s="1100" t="s">
        <v>1225</v>
      </c>
      <c r="D562" s="1107" t="s">
        <v>1269</v>
      </c>
    </row>
    <row r="563" spans="3:4">
      <c r="C563" s="1100" t="s">
        <v>1225</v>
      </c>
      <c r="D563" s="1107" t="s">
        <v>996</v>
      </c>
    </row>
    <row r="564" spans="3:4">
      <c r="C564" s="1100" t="s">
        <v>1225</v>
      </c>
      <c r="D564" s="1107" t="s">
        <v>1270</v>
      </c>
    </row>
    <row r="565" spans="3:4">
      <c r="C565" s="1100" t="s">
        <v>1225</v>
      </c>
      <c r="D565" s="1107" t="s">
        <v>354</v>
      </c>
    </row>
    <row r="566" spans="3:4">
      <c r="C566" s="1100" t="s">
        <v>1225</v>
      </c>
      <c r="D566" s="1107" t="s">
        <v>657</v>
      </c>
    </row>
    <row r="567" spans="3:4">
      <c r="C567" s="1100" t="s">
        <v>1225</v>
      </c>
      <c r="D567" s="1107" t="s">
        <v>1272</v>
      </c>
    </row>
    <row r="568" spans="3:4">
      <c r="C568" s="1100" t="s">
        <v>1225</v>
      </c>
      <c r="D568" s="1107" t="s">
        <v>1273</v>
      </c>
    </row>
    <row r="569" spans="3:4">
      <c r="C569" s="1100" t="s">
        <v>1225</v>
      </c>
      <c r="D569" s="1107" t="s">
        <v>764</v>
      </c>
    </row>
    <row r="570" spans="3:4">
      <c r="C570" s="1100" t="s">
        <v>1225</v>
      </c>
      <c r="D570" s="1107" t="s">
        <v>1276</v>
      </c>
    </row>
    <row r="571" spans="3:4">
      <c r="C571" s="1100" t="s">
        <v>1225</v>
      </c>
      <c r="D571" s="1107" t="s">
        <v>150</v>
      </c>
    </row>
    <row r="572" spans="3:4">
      <c r="C572" s="1100" t="s">
        <v>1225</v>
      </c>
      <c r="D572" s="1107" t="s">
        <v>1277</v>
      </c>
    </row>
    <row r="573" spans="3:4">
      <c r="C573" s="1100" t="s">
        <v>1225</v>
      </c>
      <c r="D573" s="1107" t="s">
        <v>1238</v>
      </c>
    </row>
    <row r="574" spans="3:4">
      <c r="C574" s="1100" t="s">
        <v>1225</v>
      </c>
      <c r="D574" s="1107" t="s">
        <v>892</v>
      </c>
    </row>
    <row r="575" spans="3:4">
      <c r="C575" s="1100" t="s">
        <v>1225</v>
      </c>
      <c r="D575" s="1107" t="s">
        <v>956</v>
      </c>
    </row>
    <row r="576" spans="3:4">
      <c r="C576" s="1100" t="s">
        <v>1225</v>
      </c>
      <c r="D576" s="1107" t="s">
        <v>797</v>
      </c>
    </row>
    <row r="577" spans="3:4">
      <c r="C577" s="1100" t="s">
        <v>1225</v>
      </c>
      <c r="D577" s="1107" t="s">
        <v>1278</v>
      </c>
    </row>
    <row r="578" spans="3:4">
      <c r="C578" s="1100" t="s">
        <v>1225</v>
      </c>
      <c r="D578" s="1107" t="s">
        <v>1281</v>
      </c>
    </row>
    <row r="579" spans="3:4">
      <c r="C579" s="1100" t="s">
        <v>1225</v>
      </c>
      <c r="D579" s="1107" t="s">
        <v>532</v>
      </c>
    </row>
    <row r="580" spans="3:4">
      <c r="C580" s="1100" t="s">
        <v>1225</v>
      </c>
      <c r="D580" s="1107" t="s">
        <v>1182</v>
      </c>
    </row>
    <row r="581" spans="3:4">
      <c r="C581" s="1100" t="s">
        <v>1225</v>
      </c>
      <c r="D581" s="1107" t="s">
        <v>1192</v>
      </c>
    </row>
    <row r="582" spans="3:4">
      <c r="C582" s="1100" t="s">
        <v>1101</v>
      </c>
      <c r="D582" s="1107" t="s">
        <v>246</v>
      </c>
    </row>
    <row r="583" spans="3:4">
      <c r="C583" s="1100" t="s">
        <v>1101</v>
      </c>
      <c r="D583" s="1107" t="s">
        <v>1285</v>
      </c>
    </row>
    <row r="584" spans="3:4">
      <c r="C584" s="1100" t="s">
        <v>1101</v>
      </c>
      <c r="D584" s="1107" t="s">
        <v>1020</v>
      </c>
    </row>
    <row r="585" spans="3:4">
      <c r="C585" s="1100" t="s">
        <v>1101</v>
      </c>
      <c r="D585" s="1107" t="s">
        <v>1287</v>
      </c>
    </row>
    <row r="586" spans="3:4">
      <c r="C586" s="1100" t="s">
        <v>1101</v>
      </c>
      <c r="D586" s="1107" t="s">
        <v>340</v>
      </c>
    </row>
    <row r="587" spans="3:4">
      <c r="C587" s="1100" t="s">
        <v>1101</v>
      </c>
      <c r="D587" s="1107" t="s">
        <v>1288</v>
      </c>
    </row>
    <row r="588" spans="3:4">
      <c r="C588" s="1100" t="s">
        <v>1101</v>
      </c>
      <c r="D588" s="1107" t="s">
        <v>1290</v>
      </c>
    </row>
    <row r="589" spans="3:4">
      <c r="C589" s="1100" t="s">
        <v>1101</v>
      </c>
      <c r="D589" s="1107" t="s">
        <v>1209</v>
      </c>
    </row>
    <row r="590" spans="3:4">
      <c r="C590" s="1100" t="s">
        <v>1101</v>
      </c>
      <c r="D590" s="1107" t="s">
        <v>1292</v>
      </c>
    </row>
    <row r="591" spans="3:4">
      <c r="C591" s="1100" t="s">
        <v>1101</v>
      </c>
      <c r="D591" s="1107" t="s">
        <v>1082</v>
      </c>
    </row>
    <row r="592" spans="3:4">
      <c r="C592" s="1100" t="s">
        <v>1101</v>
      </c>
      <c r="D592" s="1107" t="s">
        <v>1163</v>
      </c>
    </row>
    <row r="593" spans="3:4">
      <c r="C593" s="1100" t="s">
        <v>1101</v>
      </c>
      <c r="D593" s="1107" t="s">
        <v>1293</v>
      </c>
    </row>
    <row r="594" spans="3:4">
      <c r="C594" s="1100" t="s">
        <v>1101</v>
      </c>
      <c r="D594" s="1107" t="s">
        <v>989</v>
      </c>
    </row>
    <row r="595" spans="3:4">
      <c r="C595" s="1100" t="s">
        <v>1101</v>
      </c>
      <c r="D595" s="1107" t="s">
        <v>1295</v>
      </c>
    </row>
    <row r="596" spans="3:4">
      <c r="C596" s="1100" t="s">
        <v>1101</v>
      </c>
      <c r="D596" s="1107" t="s">
        <v>527</v>
      </c>
    </row>
    <row r="597" spans="3:4">
      <c r="C597" s="1100" t="s">
        <v>1101</v>
      </c>
      <c r="D597" s="1107" t="s">
        <v>1296</v>
      </c>
    </row>
    <row r="598" spans="3:4">
      <c r="C598" s="1100" t="s">
        <v>1101</v>
      </c>
      <c r="D598" s="1107" t="s">
        <v>248</v>
      </c>
    </row>
    <row r="599" spans="3:4">
      <c r="C599" s="1100" t="s">
        <v>1101</v>
      </c>
      <c r="D599" s="1107" t="s">
        <v>1297</v>
      </c>
    </row>
    <row r="600" spans="3:4">
      <c r="C600" s="1100" t="s">
        <v>1101</v>
      </c>
      <c r="D600" s="1107" t="s">
        <v>442</v>
      </c>
    </row>
    <row r="601" spans="3:4">
      <c r="C601" s="1100" t="s">
        <v>1101</v>
      </c>
      <c r="D601" s="1107" t="s">
        <v>434</v>
      </c>
    </row>
    <row r="602" spans="3:4">
      <c r="C602" s="1100" t="s">
        <v>1101</v>
      </c>
      <c r="D602" s="1107" t="s">
        <v>440</v>
      </c>
    </row>
    <row r="603" spans="3:4">
      <c r="C603" s="1100" t="s">
        <v>1101</v>
      </c>
      <c r="D603" s="1107" t="s">
        <v>1298</v>
      </c>
    </row>
    <row r="604" spans="3:4">
      <c r="C604" s="1100" t="s">
        <v>1101</v>
      </c>
      <c r="D604" s="1107" t="s">
        <v>1299</v>
      </c>
    </row>
    <row r="605" spans="3:4">
      <c r="C605" s="1100" t="s">
        <v>1101</v>
      </c>
      <c r="D605" s="1107" t="s">
        <v>149</v>
      </c>
    </row>
    <row r="606" spans="3:4">
      <c r="C606" s="1100" t="s">
        <v>1101</v>
      </c>
      <c r="D606" s="1107" t="s">
        <v>846</v>
      </c>
    </row>
    <row r="607" spans="3:4">
      <c r="C607" s="1100" t="s">
        <v>1101</v>
      </c>
      <c r="D607" s="1107" t="s">
        <v>97</v>
      </c>
    </row>
    <row r="608" spans="3:4">
      <c r="C608" s="1100" t="s">
        <v>1101</v>
      </c>
      <c r="D608" s="1107" t="s">
        <v>36</v>
      </c>
    </row>
    <row r="609" spans="3:4">
      <c r="C609" s="1100" t="s">
        <v>1101</v>
      </c>
      <c r="D609" s="1107" t="s">
        <v>1302</v>
      </c>
    </row>
    <row r="610" spans="3:4">
      <c r="C610" s="1100" t="s">
        <v>1101</v>
      </c>
      <c r="D610" s="1107" t="s">
        <v>1304</v>
      </c>
    </row>
    <row r="611" spans="3:4">
      <c r="C611" s="1100" t="s">
        <v>1101</v>
      </c>
      <c r="D611" s="1107" t="s">
        <v>1307</v>
      </c>
    </row>
    <row r="612" spans="3:4">
      <c r="C612" s="1100" t="s">
        <v>1101</v>
      </c>
      <c r="D612" s="1107" t="s">
        <v>1308</v>
      </c>
    </row>
    <row r="613" spans="3:4">
      <c r="C613" s="1100" t="s">
        <v>1101</v>
      </c>
      <c r="D613" s="1107" t="s">
        <v>1310</v>
      </c>
    </row>
    <row r="614" spans="3:4">
      <c r="C614" s="1100" t="s">
        <v>1101</v>
      </c>
      <c r="D614" s="1107" t="s">
        <v>122</v>
      </c>
    </row>
    <row r="615" spans="3:4">
      <c r="C615" s="1100" t="s">
        <v>1101</v>
      </c>
      <c r="D615" s="1107" t="s">
        <v>830</v>
      </c>
    </row>
    <row r="616" spans="3:4">
      <c r="C616" s="1100" t="s">
        <v>1101</v>
      </c>
      <c r="D616" s="1107" t="s">
        <v>168</v>
      </c>
    </row>
    <row r="617" spans="3:4">
      <c r="C617" s="1100" t="s">
        <v>1101</v>
      </c>
      <c r="D617" s="1107" t="s">
        <v>1311</v>
      </c>
    </row>
    <row r="618" spans="3:4">
      <c r="C618" s="1100" t="s">
        <v>1101</v>
      </c>
      <c r="D618" s="1107" t="s">
        <v>297</v>
      </c>
    </row>
    <row r="619" spans="3:4">
      <c r="C619" s="1100" t="s">
        <v>1101</v>
      </c>
      <c r="D619" s="1107" t="s">
        <v>589</v>
      </c>
    </row>
    <row r="620" spans="3:4">
      <c r="C620" s="1100" t="s">
        <v>1101</v>
      </c>
      <c r="D620" s="1107" t="s">
        <v>1313</v>
      </c>
    </row>
    <row r="621" spans="3:4">
      <c r="C621" s="1100" t="s">
        <v>1101</v>
      </c>
      <c r="D621" s="1107" t="s">
        <v>426</v>
      </c>
    </row>
    <row r="622" spans="3:4">
      <c r="C622" s="1100" t="s">
        <v>1101</v>
      </c>
      <c r="D622" s="1107" t="s">
        <v>1317</v>
      </c>
    </row>
    <row r="623" spans="3:4">
      <c r="C623" s="1100" t="s">
        <v>1101</v>
      </c>
      <c r="D623" s="1107" t="s">
        <v>697</v>
      </c>
    </row>
    <row r="624" spans="3:4">
      <c r="C624" s="1100" t="s">
        <v>1101</v>
      </c>
      <c r="D624" s="1107" t="s">
        <v>1319</v>
      </c>
    </row>
    <row r="625" spans="3:4">
      <c r="C625" s="1100" t="s">
        <v>1101</v>
      </c>
      <c r="D625" s="1107" t="s">
        <v>1320</v>
      </c>
    </row>
    <row r="626" spans="3:4">
      <c r="C626" s="1100" t="s">
        <v>1101</v>
      </c>
      <c r="D626" s="1107" t="s">
        <v>1321</v>
      </c>
    </row>
    <row r="627" spans="3:4">
      <c r="C627" s="1100" t="s">
        <v>1101</v>
      </c>
      <c r="D627" s="1107" t="s">
        <v>1185</v>
      </c>
    </row>
    <row r="628" spans="3:4">
      <c r="C628" s="1100" t="s">
        <v>1101</v>
      </c>
      <c r="D628" s="1107" t="s">
        <v>14</v>
      </c>
    </row>
    <row r="629" spans="3:4">
      <c r="C629" s="1100" t="s">
        <v>1101</v>
      </c>
      <c r="D629" s="1107" t="s">
        <v>1322</v>
      </c>
    </row>
    <row r="630" spans="3:4">
      <c r="C630" s="1100" t="s">
        <v>1101</v>
      </c>
      <c r="D630" s="1107" t="s">
        <v>429</v>
      </c>
    </row>
    <row r="631" spans="3:4">
      <c r="C631" s="1100" t="s">
        <v>1101</v>
      </c>
      <c r="D631" s="1107" t="s">
        <v>1325</v>
      </c>
    </row>
    <row r="632" spans="3:4">
      <c r="C632" s="1100" t="s">
        <v>1101</v>
      </c>
      <c r="D632" s="1107" t="s">
        <v>1086</v>
      </c>
    </row>
    <row r="633" spans="3:4">
      <c r="C633" s="1100" t="s">
        <v>1101</v>
      </c>
      <c r="D633" s="1107" t="s">
        <v>304</v>
      </c>
    </row>
    <row r="634" spans="3:4">
      <c r="C634" s="1100" t="s">
        <v>1101</v>
      </c>
      <c r="D634" s="1107" t="s">
        <v>922</v>
      </c>
    </row>
    <row r="635" spans="3:4">
      <c r="C635" s="1100" t="s">
        <v>1101</v>
      </c>
      <c r="D635" s="1107" t="s">
        <v>1221</v>
      </c>
    </row>
    <row r="636" spans="3:4">
      <c r="C636" s="1100" t="s">
        <v>1326</v>
      </c>
      <c r="D636" s="1107" t="s">
        <v>1329</v>
      </c>
    </row>
    <row r="637" spans="3:4">
      <c r="C637" s="1100" t="s">
        <v>1326</v>
      </c>
      <c r="D637" s="1107" t="s">
        <v>119</v>
      </c>
    </row>
    <row r="638" spans="3:4">
      <c r="C638" s="1100" t="s">
        <v>1326</v>
      </c>
      <c r="D638" s="1107" t="s">
        <v>1330</v>
      </c>
    </row>
    <row r="639" spans="3:4">
      <c r="C639" s="1100" t="s">
        <v>1326</v>
      </c>
      <c r="D639" s="1107" t="s">
        <v>1333</v>
      </c>
    </row>
    <row r="640" spans="3:4">
      <c r="C640" s="1100" t="s">
        <v>1326</v>
      </c>
      <c r="D640" s="1107" t="s">
        <v>543</v>
      </c>
    </row>
    <row r="641" spans="3:4">
      <c r="C641" s="1100" t="s">
        <v>1326</v>
      </c>
      <c r="D641" s="1107" t="s">
        <v>644</v>
      </c>
    </row>
    <row r="642" spans="3:4">
      <c r="C642" s="1100" t="s">
        <v>1326</v>
      </c>
      <c r="D642" s="1107" t="s">
        <v>1335</v>
      </c>
    </row>
    <row r="643" spans="3:4">
      <c r="C643" s="1100" t="s">
        <v>1326</v>
      </c>
      <c r="D643" s="1107" t="s">
        <v>1052</v>
      </c>
    </row>
    <row r="644" spans="3:4">
      <c r="C644" s="1100" t="s">
        <v>1326</v>
      </c>
      <c r="D644" s="1107" t="s">
        <v>1336</v>
      </c>
    </row>
    <row r="645" spans="3:4">
      <c r="C645" s="1100" t="s">
        <v>1326</v>
      </c>
      <c r="D645" s="1107" t="s">
        <v>1337</v>
      </c>
    </row>
    <row r="646" spans="3:4">
      <c r="C646" s="1100" t="s">
        <v>1326</v>
      </c>
      <c r="D646" s="1107" t="s">
        <v>1341</v>
      </c>
    </row>
    <row r="647" spans="3:4">
      <c r="C647" s="1100" t="s">
        <v>1326</v>
      </c>
      <c r="D647" s="1107" t="s">
        <v>1342</v>
      </c>
    </row>
    <row r="648" spans="3:4">
      <c r="C648" s="1100" t="s">
        <v>1326</v>
      </c>
      <c r="D648" s="1107" t="s">
        <v>931</v>
      </c>
    </row>
    <row r="649" spans="3:4">
      <c r="C649" s="1100" t="s">
        <v>1326</v>
      </c>
      <c r="D649" s="1107" t="s">
        <v>1343</v>
      </c>
    </row>
    <row r="650" spans="3:4">
      <c r="C650" s="1100" t="s">
        <v>1326</v>
      </c>
      <c r="D650" s="1107" t="s">
        <v>145</v>
      </c>
    </row>
    <row r="651" spans="3:4">
      <c r="C651" s="1100" t="s">
        <v>1326</v>
      </c>
      <c r="D651" s="1107" t="s">
        <v>1344</v>
      </c>
    </row>
    <row r="652" spans="3:4">
      <c r="C652" s="1100" t="s">
        <v>1326</v>
      </c>
      <c r="D652" s="1107" t="s">
        <v>163</v>
      </c>
    </row>
    <row r="653" spans="3:4">
      <c r="C653" s="1100" t="s">
        <v>1326</v>
      </c>
      <c r="D653" s="1107" t="s">
        <v>1345</v>
      </c>
    </row>
    <row r="654" spans="3:4">
      <c r="C654" s="1100" t="s">
        <v>1326</v>
      </c>
      <c r="D654" s="1107" t="s">
        <v>396</v>
      </c>
    </row>
    <row r="655" spans="3:4">
      <c r="C655" s="1100" t="s">
        <v>1326</v>
      </c>
      <c r="D655" s="1107" t="s">
        <v>1346</v>
      </c>
    </row>
    <row r="656" spans="3:4">
      <c r="C656" s="1100" t="s">
        <v>1326</v>
      </c>
      <c r="D656" s="1107" t="s">
        <v>1280</v>
      </c>
    </row>
    <row r="657" spans="3:4">
      <c r="C657" s="1100" t="s">
        <v>1326</v>
      </c>
      <c r="D657" s="1107" t="s">
        <v>1349</v>
      </c>
    </row>
    <row r="658" spans="3:4">
      <c r="C658" s="1100" t="s">
        <v>1326</v>
      </c>
      <c r="D658" s="1107" t="s">
        <v>1009</v>
      </c>
    </row>
    <row r="659" spans="3:4">
      <c r="C659" s="1100" t="s">
        <v>1326</v>
      </c>
      <c r="D659" s="1107" t="s">
        <v>1352</v>
      </c>
    </row>
    <row r="660" spans="3:4">
      <c r="C660" s="1100" t="s">
        <v>1326</v>
      </c>
      <c r="D660" s="1107" t="s">
        <v>701</v>
      </c>
    </row>
    <row r="661" spans="3:4">
      <c r="C661" s="1100" t="s">
        <v>1326</v>
      </c>
      <c r="D661" s="1107" t="s">
        <v>1353</v>
      </c>
    </row>
    <row r="662" spans="3:4">
      <c r="C662" s="1100" t="s">
        <v>1326</v>
      </c>
      <c r="D662" s="1107" t="s">
        <v>916</v>
      </c>
    </row>
    <row r="663" spans="3:4">
      <c r="C663" s="1100" t="s">
        <v>1326</v>
      </c>
      <c r="D663" s="1107" t="s">
        <v>74</v>
      </c>
    </row>
    <row r="664" spans="3:4">
      <c r="C664" s="1100" t="s">
        <v>1326</v>
      </c>
      <c r="D664" s="1107" t="s">
        <v>531</v>
      </c>
    </row>
    <row r="665" spans="3:4">
      <c r="C665" s="1100" t="s">
        <v>1326</v>
      </c>
      <c r="D665" s="1107" t="s">
        <v>1127</v>
      </c>
    </row>
    <row r="666" spans="3:4">
      <c r="C666" s="1100" t="s">
        <v>1326</v>
      </c>
      <c r="D666" s="1107" t="s">
        <v>1354</v>
      </c>
    </row>
    <row r="667" spans="3:4">
      <c r="C667" s="1100" t="s">
        <v>1326</v>
      </c>
      <c r="D667" s="1107" t="s">
        <v>752</v>
      </c>
    </row>
    <row r="668" spans="3:4">
      <c r="C668" s="1100" t="s">
        <v>1326</v>
      </c>
      <c r="D668" s="1107" t="s">
        <v>1355</v>
      </c>
    </row>
    <row r="669" spans="3:4">
      <c r="C669" s="1100" t="s">
        <v>1326</v>
      </c>
      <c r="D669" s="1107" t="s">
        <v>212</v>
      </c>
    </row>
    <row r="670" spans="3:4">
      <c r="C670" s="1100" t="s">
        <v>1326</v>
      </c>
      <c r="D670" s="1107" t="s">
        <v>1358</v>
      </c>
    </row>
    <row r="671" spans="3:4">
      <c r="C671" s="1100" t="s">
        <v>1326</v>
      </c>
      <c r="D671" s="1107" t="s">
        <v>708</v>
      </c>
    </row>
    <row r="672" spans="3:4">
      <c r="C672" s="1100" t="s">
        <v>1326</v>
      </c>
      <c r="D672" s="1107" t="s">
        <v>1361</v>
      </c>
    </row>
    <row r="673" spans="3:4">
      <c r="C673" s="1100" t="s">
        <v>1326</v>
      </c>
      <c r="D673" s="1107" t="s">
        <v>1364</v>
      </c>
    </row>
    <row r="674" spans="3:4">
      <c r="C674" s="1100" t="s">
        <v>1326</v>
      </c>
      <c r="D674" s="1107" t="s">
        <v>1365</v>
      </c>
    </row>
    <row r="675" spans="3:4">
      <c r="C675" s="1100" t="s">
        <v>1326</v>
      </c>
      <c r="D675" s="1107" t="s">
        <v>1284</v>
      </c>
    </row>
    <row r="676" spans="3:4">
      <c r="C676" s="1100" t="s">
        <v>1326</v>
      </c>
      <c r="D676" s="1107" t="s">
        <v>1369</v>
      </c>
    </row>
    <row r="677" spans="3:4">
      <c r="C677" s="1100" t="s">
        <v>1326</v>
      </c>
      <c r="D677" s="1107" t="s">
        <v>24</v>
      </c>
    </row>
    <row r="678" spans="3:4">
      <c r="C678" s="1100" t="s">
        <v>1326</v>
      </c>
      <c r="D678" s="1107" t="s">
        <v>1370</v>
      </c>
    </row>
    <row r="679" spans="3:4">
      <c r="C679" s="1100" t="s">
        <v>1326</v>
      </c>
      <c r="D679" s="1107" t="s">
        <v>1371</v>
      </c>
    </row>
    <row r="680" spans="3:4">
      <c r="C680" s="1100" t="s">
        <v>1326</v>
      </c>
      <c r="D680" s="1107" t="s">
        <v>1372</v>
      </c>
    </row>
    <row r="681" spans="3:4">
      <c r="C681" s="1100" t="s">
        <v>1326</v>
      </c>
      <c r="D681" s="1107" t="s">
        <v>1376</v>
      </c>
    </row>
    <row r="682" spans="3:4">
      <c r="C682" s="1100" t="s">
        <v>1326</v>
      </c>
      <c r="D682" s="1107" t="s">
        <v>1377</v>
      </c>
    </row>
    <row r="683" spans="3:4">
      <c r="C683" s="1100" t="s">
        <v>1326</v>
      </c>
      <c r="D683" s="1107" t="s">
        <v>1378</v>
      </c>
    </row>
    <row r="684" spans="3:4">
      <c r="C684" s="1100" t="s">
        <v>1326</v>
      </c>
      <c r="D684" s="1107" t="s">
        <v>807</v>
      </c>
    </row>
    <row r="685" spans="3:4">
      <c r="C685" s="1100" t="s">
        <v>1326</v>
      </c>
      <c r="D685" s="1107" t="s">
        <v>1150</v>
      </c>
    </row>
    <row r="686" spans="3:4">
      <c r="C686" s="1100" t="s">
        <v>1326</v>
      </c>
      <c r="D686" s="1107" t="s">
        <v>1381</v>
      </c>
    </row>
    <row r="687" spans="3:4">
      <c r="C687" s="1100" t="s">
        <v>1326</v>
      </c>
      <c r="D687" s="1107" t="s">
        <v>1382</v>
      </c>
    </row>
    <row r="688" spans="3:4">
      <c r="C688" s="1100" t="s">
        <v>1326</v>
      </c>
      <c r="D688" s="1107" t="s">
        <v>1383</v>
      </c>
    </row>
    <row r="689" spans="3:4">
      <c r="C689" s="1100" t="s">
        <v>1326</v>
      </c>
      <c r="D689" s="1107" t="s">
        <v>134</v>
      </c>
    </row>
    <row r="690" spans="3:4">
      <c r="C690" s="1100" t="s">
        <v>1326</v>
      </c>
      <c r="D690" s="1107" t="s">
        <v>1046</v>
      </c>
    </row>
    <row r="691" spans="3:4">
      <c r="C691" s="1100" t="s">
        <v>1326</v>
      </c>
      <c r="D691" s="1107" t="s">
        <v>1279</v>
      </c>
    </row>
    <row r="692" spans="3:4">
      <c r="C692" s="1100" t="s">
        <v>1326</v>
      </c>
      <c r="D692" s="1107" t="s">
        <v>1384</v>
      </c>
    </row>
    <row r="693" spans="3:4">
      <c r="C693" s="1100" t="s">
        <v>1326</v>
      </c>
      <c r="D693" s="1107" t="s">
        <v>1388</v>
      </c>
    </row>
    <row r="694" spans="3:4">
      <c r="C694" s="1100" t="s">
        <v>1326</v>
      </c>
      <c r="D694" s="1107" t="s">
        <v>136</v>
      </c>
    </row>
    <row r="695" spans="3:4">
      <c r="C695" s="1100" t="s">
        <v>1326</v>
      </c>
      <c r="D695" s="1107" t="s">
        <v>1390</v>
      </c>
    </row>
    <row r="696" spans="3:4">
      <c r="C696" s="1100" t="s">
        <v>1326</v>
      </c>
      <c r="D696" s="1107" t="s">
        <v>1391</v>
      </c>
    </row>
    <row r="697" spans="3:4">
      <c r="C697" s="1100" t="s">
        <v>1326</v>
      </c>
      <c r="D697" s="1107" t="s">
        <v>1050</v>
      </c>
    </row>
    <row r="698" spans="3:4">
      <c r="C698" s="1100" t="s">
        <v>969</v>
      </c>
      <c r="D698" s="1107" t="s">
        <v>1249</v>
      </c>
    </row>
    <row r="699" spans="3:4">
      <c r="C699" s="1100" t="s">
        <v>969</v>
      </c>
      <c r="D699" s="1107" t="s">
        <v>141</v>
      </c>
    </row>
    <row r="700" spans="3:4">
      <c r="C700" s="1100" t="s">
        <v>969</v>
      </c>
      <c r="D700" s="1107" t="s">
        <v>1393</v>
      </c>
    </row>
    <row r="701" spans="3:4">
      <c r="C701" s="1100" t="s">
        <v>969</v>
      </c>
      <c r="D701" s="1107" t="s">
        <v>1394</v>
      </c>
    </row>
    <row r="702" spans="3:4">
      <c r="C702" s="1100" t="s">
        <v>969</v>
      </c>
      <c r="D702" s="1107" t="s">
        <v>1398</v>
      </c>
    </row>
    <row r="703" spans="3:4">
      <c r="C703" s="1100" t="s">
        <v>969</v>
      </c>
      <c r="D703" s="1107" t="s">
        <v>549</v>
      </c>
    </row>
    <row r="704" spans="3:4">
      <c r="C704" s="1100" t="s">
        <v>969</v>
      </c>
      <c r="D704" s="1107" t="s">
        <v>468</v>
      </c>
    </row>
    <row r="705" spans="3:4">
      <c r="C705" s="1100" t="s">
        <v>969</v>
      </c>
      <c r="D705" s="1107" t="s">
        <v>667</v>
      </c>
    </row>
    <row r="706" spans="3:4">
      <c r="C706" s="1100" t="s">
        <v>969</v>
      </c>
      <c r="D706" s="1107" t="s">
        <v>774</v>
      </c>
    </row>
    <row r="707" spans="3:4">
      <c r="C707" s="1100" t="s">
        <v>969</v>
      </c>
      <c r="D707" s="1107" t="s">
        <v>279</v>
      </c>
    </row>
    <row r="708" spans="3:4">
      <c r="C708" s="1100" t="s">
        <v>969</v>
      </c>
      <c r="D708" s="1107" t="s">
        <v>1399</v>
      </c>
    </row>
    <row r="709" spans="3:4">
      <c r="C709" s="1100" t="s">
        <v>969</v>
      </c>
      <c r="D709" s="1107" t="s">
        <v>1401</v>
      </c>
    </row>
    <row r="710" spans="3:4">
      <c r="C710" s="1100" t="s">
        <v>969</v>
      </c>
      <c r="D710" s="1107" t="s">
        <v>1402</v>
      </c>
    </row>
    <row r="711" spans="3:4">
      <c r="C711" s="1100" t="s">
        <v>969</v>
      </c>
      <c r="D711" s="1107" t="s">
        <v>1403</v>
      </c>
    </row>
    <row r="712" spans="3:4">
      <c r="C712" s="1100" t="s">
        <v>969</v>
      </c>
      <c r="D712" s="1107" t="s">
        <v>1387</v>
      </c>
    </row>
    <row r="713" spans="3:4">
      <c r="C713" s="1100" t="s">
        <v>969</v>
      </c>
      <c r="D713" s="1107" t="s">
        <v>1010</v>
      </c>
    </row>
    <row r="714" spans="3:4">
      <c r="C714" s="1100" t="s">
        <v>969</v>
      </c>
      <c r="D714" s="1107" t="s">
        <v>243</v>
      </c>
    </row>
    <row r="715" spans="3:4">
      <c r="C715" s="1100" t="s">
        <v>969</v>
      </c>
      <c r="D715" s="1107" t="s">
        <v>1405</v>
      </c>
    </row>
    <row r="716" spans="3:4">
      <c r="C716" s="1100" t="s">
        <v>969</v>
      </c>
      <c r="D716" s="1107" t="s">
        <v>1392</v>
      </c>
    </row>
    <row r="717" spans="3:4">
      <c r="C717" s="1100" t="s">
        <v>969</v>
      </c>
      <c r="D717" s="1107" t="s">
        <v>231</v>
      </c>
    </row>
    <row r="718" spans="3:4">
      <c r="C718" s="1100" t="s">
        <v>969</v>
      </c>
      <c r="D718" s="1107" t="s">
        <v>1167</v>
      </c>
    </row>
    <row r="719" spans="3:4">
      <c r="C719" s="1100" t="s">
        <v>969</v>
      </c>
      <c r="D719" s="1107" t="s">
        <v>1407</v>
      </c>
    </row>
    <row r="720" spans="3:4">
      <c r="C720" s="1100" t="s">
        <v>969</v>
      </c>
      <c r="D720" s="1107" t="s">
        <v>810</v>
      </c>
    </row>
    <row r="721" spans="3:4">
      <c r="C721" s="1100" t="s">
        <v>969</v>
      </c>
      <c r="D721" s="1107" t="s">
        <v>1408</v>
      </c>
    </row>
    <row r="722" spans="3:4">
      <c r="C722" s="1100" t="s">
        <v>969</v>
      </c>
      <c r="D722" s="1107" t="s">
        <v>1409</v>
      </c>
    </row>
    <row r="723" spans="3:4">
      <c r="C723" s="1100" t="s">
        <v>969</v>
      </c>
      <c r="D723" s="1107" t="s">
        <v>1154</v>
      </c>
    </row>
    <row r="724" spans="3:4">
      <c r="C724" s="1100" t="s">
        <v>969</v>
      </c>
      <c r="D724" s="1107" t="s">
        <v>1410</v>
      </c>
    </row>
    <row r="725" spans="3:4">
      <c r="C725" s="1100" t="s">
        <v>969</v>
      </c>
      <c r="D725" s="1107" t="s">
        <v>1411</v>
      </c>
    </row>
    <row r="726" spans="3:4">
      <c r="C726" s="1100" t="s">
        <v>969</v>
      </c>
      <c r="D726" s="1107" t="s">
        <v>539</v>
      </c>
    </row>
    <row r="727" spans="3:4">
      <c r="C727" s="1100" t="s">
        <v>969</v>
      </c>
      <c r="D727" s="1107" t="s">
        <v>1412</v>
      </c>
    </row>
    <row r="728" spans="3:4">
      <c r="C728" s="1100" t="s">
        <v>969</v>
      </c>
      <c r="D728" s="1107" t="s">
        <v>488</v>
      </c>
    </row>
    <row r="729" spans="3:4">
      <c r="C729" s="1100" t="s">
        <v>969</v>
      </c>
      <c r="D729" s="1107" t="s">
        <v>1413</v>
      </c>
    </row>
    <row r="730" spans="3:4">
      <c r="C730" s="1100" t="s">
        <v>969</v>
      </c>
      <c r="D730" s="1107" t="s">
        <v>1145</v>
      </c>
    </row>
    <row r="731" spans="3:4">
      <c r="C731" s="1100" t="s">
        <v>42</v>
      </c>
      <c r="D731" s="1107" t="s">
        <v>1043</v>
      </c>
    </row>
    <row r="732" spans="3:4">
      <c r="C732" s="1100" t="s">
        <v>42</v>
      </c>
      <c r="D732" s="1107" t="s">
        <v>511</v>
      </c>
    </row>
    <row r="733" spans="3:4">
      <c r="C733" s="1100" t="s">
        <v>42</v>
      </c>
      <c r="D733" s="1107" t="s">
        <v>224</v>
      </c>
    </row>
    <row r="734" spans="3:4">
      <c r="C734" s="1100" t="s">
        <v>42</v>
      </c>
      <c r="D734" s="1107" t="s">
        <v>618</v>
      </c>
    </row>
    <row r="735" spans="3:4">
      <c r="C735" s="1100" t="s">
        <v>42</v>
      </c>
      <c r="D735" s="1107" t="s">
        <v>344</v>
      </c>
    </row>
    <row r="736" spans="3:4">
      <c r="C736" s="1100" t="s">
        <v>42</v>
      </c>
      <c r="D736" s="1107" t="s">
        <v>1414</v>
      </c>
    </row>
    <row r="737" spans="3:4">
      <c r="C737" s="1100" t="s">
        <v>42</v>
      </c>
      <c r="D737" s="1107" t="s">
        <v>1416</v>
      </c>
    </row>
    <row r="738" spans="3:4">
      <c r="C738" s="1100" t="s">
        <v>42</v>
      </c>
      <c r="D738" s="1107" t="s">
        <v>863</v>
      </c>
    </row>
    <row r="739" spans="3:4">
      <c r="C739" s="1100" t="s">
        <v>42</v>
      </c>
      <c r="D739" s="1107" t="s">
        <v>857</v>
      </c>
    </row>
    <row r="740" spans="3:4">
      <c r="C740" s="1100" t="s">
        <v>42</v>
      </c>
      <c r="D740" s="1107" t="s">
        <v>1250</v>
      </c>
    </row>
    <row r="741" spans="3:4">
      <c r="C741" s="1100" t="s">
        <v>42</v>
      </c>
      <c r="D741" s="1107" t="s">
        <v>757</v>
      </c>
    </row>
    <row r="742" spans="3:4">
      <c r="C742" s="1100" t="s">
        <v>42</v>
      </c>
      <c r="D742" s="1107" t="s">
        <v>1418</v>
      </c>
    </row>
    <row r="743" spans="3:4">
      <c r="C743" s="1100" t="s">
        <v>42</v>
      </c>
      <c r="D743" s="1107" t="s">
        <v>490</v>
      </c>
    </row>
    <row r="744" spans="3:4">
      <c r="C744" s="1100" t="s">
        <v>42</v>
      </c>
      <c r="D744" s="1107" t="s">
        <v>1420</v>
      </c>
    </row>
    <row r="745" spans="3:4">
      <c r="C745" s="1100" t="s">
        <v>42</v>
      </c>
      <c r="D745" s="1107" t="s">
        <v>1422</v>
      </c>
    </row>
    <row r="746" spans="3:4">
      <c r="C746" s="1100" t="s">
        <v>42</v>
      </c>
      <c r="D746" s="1107" t="s">
        <v>1423</v>
      </c>
    </row>
    <row r="747" spans="3:4">
      <c r="C747" s="1100" t="s">
        <v>42</v>
      </c>
      <c r="D747" s="1107" t="s">
        <v>1172</v>
      </c>
    </row>
    <row r="748" spans="3:4">
      <c r="C748" s="1100" t="s">
        <v>42</v>
      </c>
      <c r="D748" s="1107" t="s">
        <v>1424</v>
      </c>
    </row>
    <row r="749" spans="3:4">
      <c r="C749" s="1100" t="s">
        <v>42</v>
      </c>
      <c r="D749" s="1107" t="s">
        <v>967</v>
      </c>
    </row>
    <row r="750" spans="3:4">
      <c r="C750" s="1100" t="s">
        <v>42</v>
      </c>
      <c r="D750" s="1107" t="s">
        <v>1425</v>
      </c>
    </row>
    <row r="751" spans="3:4">
      <c r="C751" s="1100" t="s">
        <v>42</v>
      </c>
      <c r="D751" s="1107" t="s">
        <v>422</v>
      </c>
    </row>
    <row r="752" spans="3:4">
      <c r="C752" s="1100" t="s">
        <v>42</v>
      </c>
      <c r="D752" s="1107" t="s">
        <v>1260</v>
      </c>
    </row>
    <row r="753" spans="3:4">
      <c r="C753" s="1100" t="s">
        <v>42</v>
      </c>
      <c r="D753" s="1107" t="s">
        <v>1427</v>
      </c>
    </row>
    <row r="754" spans="3:4">
      <c r="C754" s="1100" t="s">
        <v>42</v>
      </c>
      <c r="D754" s="1107" t="s">
        <v>594</v>
      </c>
    </row>
    <row r="755" spans="3:4">
      <c r="C755" s="1100" t="s">
        <v>42</v>
      </c>
      <c r="D755" s="1107" t="s">
        <v>1033</v>
      </c>
    </row>
    <row r="756" spans="3:4">
      <c r="C756" s="1100" t="s">
        <v>42</v>
      </c>
      <c r="D756" s="1107" t="s">
        <v>936</v>
      </c>
    </row>
    <row r="757" spans="3:4">
      <c r="C757" s="1100" t="s">
        <v>42</v>
      </c>
      <c r="D757" s="1107" t="s">
        <v>959</v>
      </c>
    </row>
    <row r="758" spans="3:4">
      <c r="C758" s="1100" t="s">
        <v>42</v>
      </c>
      <c r="D758" s="1107" t="s">
        <v>349</v>
      </c>
    </row>
    <row r="759" spans="3:4">
      <c r="C759" s="1100" t="s">
        <v>42</v>
      </c>
      <c r="D759" s="1107" t="s">
        <v>1433</v>
      </c>
    </row>
    <row r="760" spans="3:4">
      <c r="C760" s="1100" t="s">
        <v>42</v>
      </c>
      <c r="D760" s="1107" t="s">
        <v>133</v>
      </c>
    </row>
    <row r="761" spans="3:4">
      <c r="C761" s="1100" t="s">
        <v>1426</v>
      </c>
      <c r="D761" s="1107" t="s">
        <v>1434</v>
      </c>
    </row>
    <row r="762" spans="3:4">
      <c r="C762" s="1100" t="s">
        <v>1426</v>
      </c>
      <c r="D762" s="1107" t="s">
        <v>1110</v>
      </c>
    </row>
    <row r="763" spans="3:4">
      <c r="C763" s="1100" t="s">
        <v>1426</v>
      </c>
      <c r="D763" s="1107" t="s">
        <v>16</v>
      </c>
    </row>
    <row r="764" spans="3:4">
      <c r="C764" s="1100" t="s">
        <v>1426</v>
      </c>
      <c r="D764" s="1107" t="s">
        <v>1157</v>
      </c>
    </row>
    <row r="765" spans="3:4">
      <c r="C765" s="1100" t="s">
        <v>1426</v>
      </c>
      <c r="D765" s="1107" t="s">
        <v>561</v>
      </c>
    </row>
    <row r="766" spans="3:4">
      <c r="C766" s="1100" t="s">
        <v>1426</v>
      </c>
      <c r="D766" s="1107" t="s">
        <v>1368</v>
      </c>
    </row>
    <row r="767" spans="3:4">
      <c r="C767" s="1100" t="s">
        <v>1426</v>
      </c>
      <c r="D767" s="1107" t="s">
        <v>1435</v>
      </c>
    </row>
    <row r="768" spans="3:4">
      <c r="C768" s="1100" t="s">
        <v>1426</v>
      </c>
      <c r="D768" s="1107" t="s">
        <v>1275</v>
      </c>
    </row>
    <row r="769" spans="3:4">
      <c r="C769" s="1100" t="s">
        <v>1426</v>
      </c>
      <c r="D769" s="1107" t="s">
        <v>1437</v>
      </c>
    </row>
    <row r="770" spans="3:4">
      <c r="C770" s="1100" t="s">
        <v>1426</v>
      </c>
      <c r="D770" s="1107" t="s">
        <v>1440</v>
      </c>
    </row>
    <row r="771" spans="3:4">
      <c r="C771" s="1100" t="s">
        <v>1426</v>
      </c>
      <c r="D771" s="1107" t="s">
        <v>124</v>
      </c>
    </row>
    <row r="772" spans="3:4">
      <c r="C772" s="1100" t="s">
        <v>1426</v>
      </c>
      <c r="D772" s="1107" t="s">
        <v>1442</v>
      </c>
    </row>
    <row r="773" spans="3:4">
      <c r="C773" s="1100" t="s">
        <v>1426</v>
      </c>
      <c r="D773" s="1107" t="s">
        <v>872</v>
      </c>
    </row>
    <row r="774" spans="3:4">
      <c r="C774" s="1100" t="s">
        <v>1426</v>
      </c>
      <c r="D774" s="1107" t="s">
        <v>1215</v>
      </c>
    </row>
    <row r="775" spans="3:4">
      <c r="C775" s="1100" t="s">
        <v>1426</v>
      </c>
      <c r="D775" s="1107" t="s">
        <v>1000</v>
      </c>
    </row>
    <row r="776" spans="3:4">
      <c r="C776" s="1100" t="s">
        <v>1443</v>
      </c>
      <c r="D776" s="1107" t="s">
        <v>1445</v>
      </c>
    </row>
    <row r="777" spans="3:4">
      <c r="C777" s="1100" t="s">
        <v>1443</v>
      </c>
      <c r="D777" s="1107" t="s">
        <v>1446</v>
      </c>
    </row>
    <row r="778" spans="3:4">
      <c r="C778" s="1100" t="s">
        <v>1443</v>
      </c>
      <c r="D778" s="1107" t="s">
        <v>1436</v>
      </c>
    </row>
    <row r="779" spans="3:4">
      <c r="C779" s="1100" t="s">
        <v>1443</v>
      </c>
      <c r="D779" s="1107" t="s">
        <v>267</v>
      </c>
    </row>
    <row r="780" spans="3:4">
      <c r="C780" s="1100" t="s">
        <v>1443</v>
      </c>
      <c r="D780" s="1107" t="s">
        <v>823</v>
      </c>
    </row>
    <row r="781" spans="3:4">
      <c r="C781" s="1100" t="s">
        <v>1443</v>
      </c>
      <c r="D781" s="1107" t="s">
        <v>1421</v>
      </c>
    </row>
    <row r="782" spans="3:4">
      <c r="C782" s="1100" t="s">
        <v>1443</v>
      </c>
      <c r="D782" s="1107" t="s">
        <v>1447</v>
      </c>
    </row>
    <row r="783" spans="3:4">
      <c r="C783" s="1100" t="s">
        <v>1443</v>
      </c>
      <c r="D783" s="1107" t="s">
        <v>1449</v>
      </c>
    </row>
    <row r="784" spans="3:4">
      <c r="C784" s="1100" t="s">
        <v>1443</v>
      </c>
      <c r="D784" s="1107" t="s">
        <v>1451</v>
      </c>
    </row>
    <row r="785" spans="3:4">
      <c r="C785" s="1100" t="s">
        <v>1443</v>
      </c>
      <c r="D785" s="1107" t="s">
        <v>449</v>
      </c>
    </row>
    <row r="786" spans="3:4">
      <c r="C786" s="1100" t="s">
        <v>1443</v>
      </c>
      <c r="D786" s="1107" t="s">
        <v>622</v>
      </c>
    </row>
    <row r="787" spans="3:4">
      <c r="C787" s="1100" t="s">
        <v>1443</v>
      </c>
      <c r="D787" s="1107" t="s">
        <v>471</v>
      </c>
    </row>
    <row r="788" spans="3:4">
      <c r="C788" s="1100" t="s">
        <v>1443</v>
      </c>
      <c r="D788" s="1107" t="s">
        <v>111</v>
      </c>
    </row>
    <row r="789" spans="3:4">
      <c r="C789" s="1100" t="s">
        <v>1443</v>
      </c>
      <c r="D789" s="1107" t="s">
        <v>387</v>
      </c>
    </row>
    <row r="790" spans="3:4">
      <c r="C790" s="1100" t="s">
        <v>1443</v>
      </c>
      <c r="D790" s="1107" t="s">
        <v>96</v>
      </c>
    </row>
    <row r="791" spans="3:4">
      <c r="C791" s="1100" t="s">
        <v>1443</v>
      </c>
      <c r="D791" s="1107" t="s">
        <v>1274</v>
      </c>
    </row>
    <row r="792" spans="3:4">
      <c r="C792" s="1100" t="s">
        <v>1443</v>
      </c>
      <c r="D792" s="1107" t="s">
        <v>1452</v>
      </c>
    </row>
    <row r="793" spans="3:4">
      <c r="C793" s="1100" t="s">
        <v>1443</v>
      </c>
      <c r="D793" s="1107" t="s">
        <v>1453</v>
      </c>
    </row>
    <row r="794" spans="3:4">
      <c r="C794" s="1100" t="s">
        <v>1443</v>
      </c>
      <c r="D794" s="1107" t="s">
        <v>851</v>
      </c>
    </row>
    <row r="795" spans="3:4">
      <c r="C795" s="1100" t="s">
        <v>951</v>
      </c>
      <c r="D795" s="1107" t="s">
        <v>1373</v>
      </c>
    </row>
    <row r="796" spans="3:4">
      <c r="C796" s="1100" t="s">
        <v>951</v>
      </c>
      <c r="D796" s="1107" t="s">
        <v>1124</v>
      </c>
    </row>
    <row r="797" spans="3:4">
      <c r="C797" s="1100" t="s">
        <v>951</v>
      </c>
      <c r="D797" s="1107" t="s">
        <v>1455</v>
      </c>
    </row>
    <row r="798" spans="3:4">
      <c r="C798" s="1100" t="s">
        <v>951</v>
      </c>
      <c r="D798" s="1107" t="s">
        <v>386</v>
      </c>
    </row>
    <row r="799" spans="3:4">
      <c r="C799" s="1100" t="s">
        <v>951</v>
      </c>
      <c r="D799" s="1107" t="s">
        <v>249</v>
      </c>
    </row>
    <row r="800" spans="3:4">
      <c r="C800" s="1100" t="s">
        <v>951</v>
      </c>
      <c r="D800" s="1107" t="s">
        <v>565</v>
      </c>
    </row>
    <row r="801" spans="3:4">
      <c r="C801" s="1100" t="s">
        <v>951</v>
      </c>
      <c r="D801" s="1107" t="s">
        <v>1456</v>
      </c>
    </row>
    <row r="802" spans="3:4">
      <c r="C802" s="1100" t="s">
        <v>951</v>
      </c>
      <c r="D802" s="1107" t="s">
        <v>1444</v>
      </c>
    </row>
    <row r="803" spans="3:4">
      <c r="C803" s="1100" t="s">
        <v>951</v>
      </c>
      <c r="D803" s="1107" t="s">
        <v>749</v>
      </c>
    </row>
    <row r="804" spans="3:4">
      <c r="C804" s="1100" t="s">
        <v>951</v>
      </c>
      <c r="D804" s="1107" t="s">
        <v>1232</v>
      </c>
    </row>
    <row r="805" spans="3:4">
      <c r="C805" s="1100" t="s">
        <v>951</v>
      </c>
      <c r="D805" s="1107" t="s">
        <v>9</v>
      </c>
    </row>
    <row r="806" spans="3:4">
      <c r="C806" s="1100" t="s">
        <v>951</v>
      </c>
      <c r="D806" s="1107" t="s">
        <v>1457</v>
      </c>
    </row>
    <row r="807" spans="3:4">
      <c r="C807" s="1100" t="s">
        <v>951</v>
      </c>
      <c r="D807" s="1107" t="s">
        <v>576</v>
      </c>
    </row>
    <row r="808" spans="3:4">
      <c r="C808" s="1100" t="s">
        <v>951</v>
      </c>
      <c r="D808" s="1107" t="s">
        <v>1458</v>
      </c>
    </row>
    <row r="809" spans="3:4">
      <c r="C809" s="1100" t="s">
        <v>951</v>
      </c>
      <c r="D809" s="1107" t="s">
        <v>721</v>
      </c>
    </row>
    <row r="810" spans="3:4">
      <c r="C810" s="1100" t="s">
        <v>951</v>
      </c>
      <c r="D810" s="1107" t="s">
        <v>103</v>
      </c>
    </row>
    <row r="811" spans="3:4">
      <c r="C811" s="1100" t="s">
        <v>951</v>
      </c>
      <c r="D811" s="1107" t="s">
        <v>1350</v>
      </c>
    </row>
    <row r="812" spans="3:4">
      <c r="C812" s="1100" t="s">
        <v>1305</v>
      </c>
      <c r="D812" s="1107" t="s">
        <v>731</v>
      </c>
    </row>
    <row r="813" spans="3:4">
      <c r="C813" s="1100" t="s">
        <v>1305</v>
      </c>
      <c r="D813" s="1107" t="s">
        <v>1332</v>
      </c>
    </row>
    <row r="814" spans="3:4">
      <c r="C814" s="1100" t="s">
        <v>1305</v>
      </c>
      <c r="D814" s="1107" t="s">
        <v>371</v>
      </c>
    </row>
    <row r="815" spans="3:4">
      <c r="C815" s="1100" t="s">
        <v>1305</v>
      </c>
      <c r="D815" s="1107" t="s">
        <v>887</v>
      </c>
    </row>
    <row r="816" spans="3:4">
      <c r="C816" s="1100" t="s">
        <v>1305</v>
      </c>
      <c r="D816" s="1107" t="s">
        <v>1138</v>
      </c>
    </row>
    <row r="817" spans="3:4">
      <c r="C817" s="1100" t="s">
        <v>1305</v>
      </c>
      <c r="D817" s="1107" t="s">
        <v>1016</v>
      </c>
    </row>
    <row r="818" spans="3:4">
      <c r="C818" s="1100" t="s">
        <v>1305</v>
      </c>
      <c r="D818" s="1107" t="s">
        <v>955</v>
      </c>
    </row>
    <row r="819" spans="3:4">
      <c r="C819" s="1100" t="s">
        <v>1305</v>
      </c>
      <c r="D819" s="1107" t="s">
        <v>1459</v>
      </c>
    </row>
    <row r="820" spans="3:4">
      <c r="C820" s="1100" t="s">
        <v>1305</v>
      </c>
      <c r="D820" s="1107" t="s">
        <v>1461</v>
      </c>
    </row>
    <row r="821" spans="3:4">
      <c r="C821" s="1100" t="s">
        <v>1305</v>
      </c>
      <c r="D821" s="1107" t="s">
        <v>1464</v>
      </c>
    </row>
    <row r="822" spans="3:4">
      <c r="C822" s="1100" t="s">
        <v>1305</v>
      </c>
      <c r="D822" s="1107" t="s">
        <v>209</v>
      </c>
    </row>
    <row r="823" spans="3:4">
      <c r="C823" s="1100" t="s">
        <v>1305</v>
      </c>
      <c r="D823" s="1107" t="s">
        <v>420</v>
      </c>
    </row>
    <row r="824" spans="3:4">
      <c r="C824" s="1100" t="s">
        <v>1305</v>
      </c>
      <c r="D824" s="1107" t="s">
        <v>300</v>
      </c>
    </row>
    <row r="825" spans="3:4">
      <c r="C825" s="1100" t="s">
        <v>1305</v>
      </c>
      <c r="D825" s="1107" t="s">
        <v>385</v>
      </c>
    </row>
    <row r="826" spans="3:4">
      <c r="C826" s="1100" t="s">
        <v>1305</v>
      </c>
      <c r="D826" s="1107" t="s">
        <v>755</v>
      </c>
    </row>
    <row r="827" spans="3:4">
      <c r="C827" s="1100" t="s">
        <v>1305</v>
      </c>
      <c r="D827" s="1107" t="s">
        <v>238</v>
      </c>
    </row>
    <row r="828" spans="3:4">
      <c r="C828" s="1100" t="s">
        <v>1305</v>
      </c>
      <c r="D828" s="1107" t="s">
        <v>866</v>
      </c>
    </row>
    <row r="829" spans="3:4">
      <c r="C829" s="1100" t="s">
        <v>1305</v>
      </c>
      <c r="D829" s="1107" t="s">
        <v>1465</v>
      </c>
    </row>
    <row r="830" spans="3:4">
      <c r="C830" s="1100" t="s">
        <v>1305</v>
      </c>
      <c r="D830" s="1107" t="s">
        <v>814</v>
      </c>
    </row>
    <row r="831" spans="3:4">
      <c r="C831" s="1100" t="s">
        <v>1305</v>
      </c>
      <c r="D831" s="1107" t="s">
        <v>1417</v>
      </c>
    </row>
    <row r="832" spans="3:4">
      <c r="C832" s="1100" t="s">
        <v>1305</v>
      </c>
      <c r="D832" s="1107" t="s">
        <v>312</v>
      </c>
    </row>
    <row r="833" spans="3:4">
      <c r="C833" s="1100" t="s">
        <v>1305</v>
      </c>
      <c r="D833" s="1107" t="s">
        <v>1438</v>
      </c>
    </row>
    <row r="834" spans="3:4">
      <c r="C834" s="1100" t="s">
        <v>1305</v>
      </c>
      <c r="D834" s="1107" t="s">
        <v>1454</v>
      </c>
    </row>
    <row r="835" spans="3:4">
      <c r="C835" s="1100" t="s">
        <v>1305</v>
      </c>
      <c r="D835" s="1107" t="s">
        <v>1188</v>
      </c>
    </row>
    <row r="836" spans="3:4">
      <c r="C836" s="1100" t="s">
        <v>1305</v>
      </c>
      <c r="D836" s="1107" t="s">
        <v>1468</v>
      </c>
    </row>
    <row r="837" spans="3:4">
      <c r="C837" s="1100" t="s">
        <v>1305</v>
      </c>
      <c r="D837" s="1107" t="s">
        <v>1469</v>
      </c>
    </row>
    <row r="838" spans="3:4">
      <c r="C838" s="1100" t="s">
        <v>1305</v>
      </c>
      <c r="D838" s="1107" t="s">
        <v>1470</v>
      </c>
    </row>
    <row r="839" spans="3:4">
      <c r="C839" s="1100" t="s">
        <v>1040</v>
      </c>
      <c r="D839" s="1107" t="s">
        <v>1039</v>
      </c>
    </row>
    <row r="840" spans="3:4">
      <c r="C840" s="1100" t="s">
        <v>1040</v>
      </c>
      <c r="D840" s="1107" t="s">
        <v>1300</v>
      </c>
    </row>
    <row r="841" spans="3:4">
      <c r="C841" s="1100" t="s">
        <v>1040</v>
      </c>
      <c r="D841" s="1107" t="s">
        <v>570</v>
      </c>
    </row>
    <row r="842" spans="3:4">
      <c r="C842" s="1100" t="s">
        <v>1040</v>
      </c>
      <c r="D842" s="1107" t="s">
        <v>902</v>
      </c>
    </row>
    <row r="843" spans="3:4">
      <c r="C843" s="1100" t="s">
        <v>1040</v>
      </c>
      <c r="D843" s="1107" t="s">
        <v>160</v>
      </c>
    </row>
    <row r="844" spans="3:4">
      <c r="C844" s="1100" t="s">
        <v>1040</v>
      </c>
      <c r="D844" s="1107" t="s">
        <v>1471</v>
      </c>
    </row>
    <row r="845" spans="3:4">
      <c r="C845" s="1100" t="s">
        <v>1040</v>
      </c>
      <c r="D845" s="1107" t="s">
        <v>1069</v>
      </c>
    </row>
    <row r="846" spans="3:4">
      <c r="C846" s="1100" t="s">
        <v>1040</v>
      </c>
      <c r="D846" s="1107" t="s">
        <v>1473</v>
      </c>
    </row>
    <row r="847" spans="3:4">
      <c r="C847" s="1100" t="s">
        <v>1040</v>
      </c>
      <c r="D847" s="1107" t="s">
        <v>1258</v>
      </c>
    </row>
    <row r="848" spans="3:4">
      <c r="C848" s="1100" t="s">
        <v>1040</v>
      </c>
      <c r="D848" s="1107" t="s">
        <v>1476</v>
      </c>
    </row>
    <row r="849" spans="3:4">
      <c r="C849" s="1100" t="s">
        <v>1040</v>
      </c>
      <c r="D849" s="1107" t="s">
        <v>1183</v>
      </c>
    </row>
    <row r="850" spans="3:4">
      <c r="C850" s="1100" t="s">
        <v>1040</v>
      </c>
      <c r="D850" s="1107" t="s">
        <v>920</v>
      </c>
    </row>
    <row r="851" spans="3:4">
      <c r="C851" s="1100" t="s">
        <v>1040</v>
      </c>
      <c r="D851" s="1107" t="s">
        <v>1479</v>
      </c>
    </row>
    <row r="852" spans="3:4">
      <c r="C852" s="1100" t="s">
        <v>1040</v>
      </c>
      <c r="D852" s="1107" t="s">
        <v>1480</v>
      </c>
    </row>
    <row r="853" spans="3:4">
      <c r="C853" s="1100" t="s">
        <v>1040</v>
      </c>
      <c r="D853" s="1107" t="s">
        <v>614</v>
      </c>
    </row>
    <row r="854" spans="3:4">
      <c r="C854" s="1100" t="s">
        <v>1040</v>
      </c>
      <c r="D854" s="1107" t="s">
        <v>550</v>
      </c>
    </row>
    <row r="855" spans="3:4">
      <c r="C855" s="1100" t="s">
        <v>1040</v>
      </c>
      <c r="D855" s="1107" t="s">
        <v>1481</v>
      </c>
    </row>
    <row r="856" spans="3:4">
      <c r="C856" s="1100" t="s">
        <v>1040</v>
      </c>
      <c r="D856" s="1107" t="s">
        <v>115</v>
      </c>
    </row>
    <row r="857" spans="3:4">
      <c r="C857" s="1100" t="s">
        <v>1040</v>
      </c>
      <c r="D857" s="1107" t="s">
        <v>1176</v>
      </c>
    </row>
    <row r="858" spans="3:4">
      <c r="C858" s="1100" t="s">
        <v>1040</v>
      </c>
      <c r="D858" s="1107" t="s">
        <v>1362</v>
      </c>
    </row>
    <row r="859" spans="3:4">
      <c r="C859" s="1100" t="s">
        <v>1040</v>
      </c>
      <c r="D859" s="1107" t="s">
        <v>1482</v>
      </c>
    </row>
    <row r="860" spans="3:4">
      <c r="C860" s="1100" t="s">
        <v>1040</v>
      </c>
      <c r="D860" s="1107" t="s">
        <v>946</v>
      </c>
    </row>
    <row r="861" spans="3:4">
      <c r="C861" s="1100" t="s">
        <v>1040</v>
      </c>
      <c r="D861" s="1107" t="s">
        <v>1484</v>
      </c>
    </row>
    <row r="862" spans="3:4">
      <c r="C862" s="1100" t="s">
        <v>1040</v>
      </c>
      <c r="D862" s="1107" t="s">
        <v>413</v>
      </c>
    </row>
    <row r="863" spans="3:4">
      <c r="C863" s="1100" t="s">
        <v>1040</v>
      </c>
      <c r="D863" s="1107" t="s">
        <v>1477</v>
      </c>
    </row>
    <row r="864" spans="3:4">
      <c r="C864" s="1100" t="s">
        <v>1040</v>
      </c>
      <c r="D864" s="1107" t="s">
        <v>1486</v>
      </c>
    </row>
    <row r="865" spans="3:4">
      <c r="C865" s="1100" t="s">
        <v>1040</v>
      </c>
      <c r="D865" s="1107" t="s">
        <v>1488</v>
      </c>
    </row>
    <row r="866" spans="3:4">
      <c r="C866" s="1100" t="s">
        <v>1040</v>
      </c>
      <c r="D866" s="1107" t="s">
        <v>1490</v>
      </c>
    </row>
    <row r="867" spans="3:4">
      <c r="C867" s="1100" t="s">
        <v>1040</v>
      </c>
      <c r="D867" s="1107" t="s">
        <v>286</v>
      </c>
    </row>
    <row r="868" spans="3:4">
      <c r="C868" s="1100" t="s">
        <v>1040</v>
      </c>
      <c r="D868" s="1107" t="s">
        <v>1491</v>
      </c>
    </row>
    <row r="869" spans="3:4">
      <c r="C869" s="1100" t="s">
        <v>1040</v>
      </c>
      <c r="D869" s="1107" t="s">
        <v>1492</v>
      </c>
    </row>
    <row r="870" spans="3:4">
      <c r="C870" s="1100" t="s">
        <v>1040</v>
      </c>
      <c r="D870" s="1107" t="s">
        <v>392</v>
      </c>
    </row>
    <row r="871" spans="3:4">
      <c r="C871" s="1100" t="s">
        <v>1040</v>
      </c>
      <c r="D871" s="1107" t="s">
        <v>1495</v>
      </c>
    </row>
    <row r="872" spans="3:4">
      <c r="C872" s="1100" t="s">
        <v>1040</v>
      </c>
      <c r="D872" s="1107" t="s">
        <v>1498</v>
      </c>
    </row>
    <row r="873" spans="3:4">
      <c r="C873" s="1100" t="s">
        <v>1040</v>
      </c>
      <c r="D873" s="1107" t="s">
        <v>1500</v>
      </c>
    </row>
    <row r="874" spans="3:4">
      <c r="C874" s="1100" t="s">
        <v>1040</v>
      </c>
      <c r="D874" s="1107" t="s">
        <v>1503</v>
      </c>
    </row>
    <row r="875" spans="3:4">
      <c r="C875" s="1100" t="s">
        <v>1040</v>
      </c>
      <c r="D875" s="1107" t="s">
        <v>665</v>
      </c>
    </row>
    <row r="876" spans="3:4">
      <c r="C876" s="1100" t="s">
        <v>1040</v>
      </c>
      <c r="D876" s="1107" t="s">
        <v>1505</v>
      </c>
    </row>
    <row r="877" spans="3:4">
      <c r="C877" s="1100" t="s">
        <v>1040</v>
      </c>
      <c r="D877" s="1107" t="s">
        <v>1506</v>
      </c>
    </row>
    <row r="878" spans="3:4">
      <c r="C878" s="1100" t="s">
        <v>1040</v>
      </c>
      <c r="D878" s="1107" t="s">
        <v>445</v>
      </c>
    </row>
    <row r="879" spans="3:4">
      <c r="C879" s="1100" t="s">
        <v>1040</v>
      </c>
      <c r="D879" s="1107" t="s">
        <v>1507</v>
      </c>
    </row>
    <row r="880" spans="3:4">
      <c r="C880" s="1100" t="s">
        <v>1040</v>
      </c>
      <c r="D880" s="1107" t="s">
        <v>1339</v>
      </c>
    </row>
    <row r="881" spans="3:4">
      <c r="C881" s="1100" t="s">
        <v>1040</v>
      </c>
      <c r="D881" s="1107" t="s">
        <v>575</v>
      </c>
    </row>
    <row r="882" spans="3:4">
      <c r="C882" s="1100" t="s">
        <v>1040</v>
      </c>
      <c r="D882" s="1107" t="s">
        <v>1512</v>
      </c>
    </row>
    <row r="883" spans="3:4">
      <c r="C883" s="1100" t="s">
        <v>1040</v>
      </c>
      <c r="D883" s="1107" t="s">
        <v>1165</v>
      </c>
    </row>
    <row r="884" spans="3:4">
      <c r="C884" s="1100" t="s">
        <v>1040</v>
      </c>
      <c r="D884" s="1107" t="s">
        <v>680</v>
      </c>
    </row>
    <row r="885" spans="3:4">
      <c r="C885" s="1100" t="s">
        <v>1040</v>
      </c>
      <c r="D885" s="1107" t="s">
        <v>1513</v>
      </c>
    </row>
    <row r="886" spans="3:4">
      <c r="C886" s="1100" t="s">
        <v>1040</v>
      </c>
      <c r="D886" s="1107" t="s">
        <v>1515</v>
      </c>
    </row>
    <row r="887" spans="3:4">
      <c r="C887" s="1100" t="s">
        <v>1040</v>
      </c>
      <c r="D887" s="1107" t="s">
        <v>566</v>
      </c>
    </row>
    <row r="888" spans="3:4">
      <c r="C888" s="1100" t="s">
        <v>1040</v>
      </c>
      <c r="D888" s="1107" t="s">
        <v>1517</v>
      </c>
    </row>
    <row r="889" spans="3:4">
      <c r="C889" s="1100" t="s">
        <v>1040</v>
      </c>
      <c r="D889" s="1107" t="s">
        <v>1309</v>
      </c>
    </row>
    <row r="890" spans="3:4">
      <c r="C890" s="1100" t="s">
        <v>1040</v>
      </c>
      <c r="D890" s="1107" t="s">
        <v>1406</v>
      </c>
    </row>
    <row r="891" spans="3:4">
      <c r="C891" s="1100" t="s">
        <v>1040</v>
      </c>
      <c r="D891" s="1107" t="s">
        <v>1518</v>
      </c>
    </row>
    <row r="892" spans="3:4">
      <c r="C892" s="1100" t="s">
        <v>1040</v>
      </c>
      <c r="D892" s="1107" t="s">
        <v>156</v>
      </c>
    </row>
    <row r="893" spans="3:4">
      <c r="C893" s="1100" t="s">
        <v>1040</v>
      </c>
      <c r="D893" s="1107" t="s">
        <v>1072</v>
      </c>
    </row>
    <row r="894" spans="3:4">
      <c r="C894" s="1100" t="s">
        <v>1040</v>
      </c>
      <c r="D894" s="1107" t="s">
        <v>720</v>
      </c>
    </row>
    <row r="895" spans="3:4">
      <c r="C895" s="1100" t="s">
        <v>1040</v>
      </c>
      <c r="D895" s="1107" t="s">
        <v>585</v>
      </c>
    </row>
    <row r="896" spans="3:4">
      <c r="C896" s="1100" t="s">
        <v>1040</v>
      </c>
      <c r="D896" s="1107" t="s">
        <v>1189</v>
      </c>
    </row>
    <row r="897" spans="3:4">
      <c r="C897" s="1100" t="s">
        <v>1040</v>
      </c>
      <c r="D897" s="1107" t="s">
        <v>1520</v>
      </c>
    </row>
    <row r="898" spans="3:4">
      <c r="C898" s="1100" t="s">
        <v>1040</v>
      </c>
      <c r="D898" s="1107" t="s">
        <v>1243</v>
      </c>
    </row>
    <row r="899" spans="3:4">
      <c r="C899" s="1100" t="s">
        <v>1040</v>
      </c>
      <c r="D899" s="1107" t="s">
        <v>1521</v>
      </c>
    </row>
    <row r="900" spans="3:4">
      <c r="C900" s="1100" t="s">
        <v>1040</v>
      </c>
      <c r="D900" s="1107" t="s">
        <v>911</v>
      </c>
    </row>
    <row r="901" spans="3:4">
      <c r="C901" s="1100" t="s">
        <v>1040</v>
      </c>
      <c r="D901" s="1107" t="s">
        <v>1267</v>
      </c>
    </row>
    <row r="902" spans="3:4">
      <c r="C902" s="1100" t="s">
        <v>1040</v>
      </c>
      <c r="D902" s="1107" t="s">
        <v>9</v>
      </c>
    </row>
    <row r="903" spans="3:4">
      <c r="C903" s="1100" t="s">
        <v>1040</v>
      </c>
      <c r="D903" s="1107" t="s">
        <v>1522</v>
      </c>
    </row>
    <row r="904" spans="3:4">
      <c r="C904" s="1100" t="s">
        <v>1040</v>
      </c>
      <c r="D904" s="1107" t="s">
        <v>1523</v>
      </c>
    </row>
    <row r="905" spans="3:4">
      <c r="C905" s="1100" t="s">
        <v>1040</v>
      </c>
      <c r="D905" s="1107" t="s">
        <v>1524</v>
      </c>
    </row>
    <row r="906" spans="3:4">
      <c r="C906" s="1100" t="s">
        <v>1040</v>
      </c>
      <c r="D906" s="1107" t="s">
        <v>1525</v>
      </c>
    </row>
    <row r="907" spans="3:4">
      <c r="C907" s="1100" t="s">
        <v>1040</v>
      </c>
      <c r="D907" s="1107" t="s">
        <v>417</v>
      </c>
    </row>
    <row r="908" spans="3:4">
      <c r="C908" s="1100" t="s">
        <v>1040</v>
      </c>
      <c r="D908" s="1107" t="s">
        <v>1212</v>
      </c>
    </row>
    <row r="909" spans="3:4">
      <c r="C909" s="1100" t="s">
        <v>1040</v>
      </c>
      <c r="D909" s="1107" t="s">
        <v>222</v>
      </c>
    </row>
    <row r="910" spans="3:4">
      <c r="C910" s="1100" t="s">
        <v>1040</v>
      </c>
      <c r="D910" s="1107" t="s">
        <v>1526</v>
      </c>
    </row>
    <row r="911" spans="3:4">
      <c r="C911" s="1100" t="s">
        <v>1040</v>
      </c>
      <c r="D911" s="1107" t="s">
        <v>1530</v>
      </c>
    </row>
    <row r="912" spans="3:4">
      <c r="C912" s="1100" t="s">
        <v>1040</v>
      </c>
      <c r="D912" s="1107" t="s">
        <v>1121</v>
      </c>
    </row>
    <row r="913" spans="3:5">
      <c r="C913" s="1100" t="s">
        <v>1040</v>
      </c>
      <c r="D913" s="1107" t="s">
        <v>1531</v>
      </c>
    </row>
    <row r="914" spans="3:5">
      <c r="C914" s="1100" t="s">
        <v>1040</v>
      </c>
      <c r="D914" s="1107" t="s">
        <v>1153</v>
      </c>
    </row>
    <row r="915" spans="3:5">
      <c r="C915" s="1100" t="s">
        <v>1040</v>
      </c>
      <c r="D915" s="1107" t="s">
        <v>1532</v>
      </c>
      <c r="E915" s="1000"/>
    </row>
    <row r="916" spans="3:5">
      <c r="C916" s="1100" t="s">
        <v>1514</v>
      </c>
      <c r="D916" s="1107" t="s">
        <v>1533</v>
      </c>
    </row>
    <row r="917" spans="3:5">
      <c r="C917" s="1100" t="s">
        <v>1514</v>
      </c>
      <c r="D917" s="1107" t="s">
        <v>625</v>
      </c>
    </row>
    <row r="918" spans="3:5">
      <c r="C918" s="1100" t="s">
        <v>1514</v>
      </c>
      <c r="D918" s="1107" t="s">
        <v>1535</v>
      </c>
    </row>
    <row r="919" spans="3:5">
      <c r="C919" s="1100" t="s">
        <v>1514</v>
      </c>
      <c r="D919" s="1107" t="s">
        <v>1536</v>
      </c>
    </row>
    <row r="920" spans="3:5">
      <c r="C920" s="1100" t="s">
        <v>1514</v>
      </c>
      <c r="D920" s="1107" t="s">
        <v>1537</v>
      </c>
    </row>
    <row r="921" spans="3:5">
      <c r="C921" s="1100" t="s">
        <v>1514</v>
      </c>
      <c r="D921" s="1107" t="s">
        <v>1538</v>
      </c>
    </row>
    <row r="922" spans="3:5">
      <c r="C922" s="1100" t="s">
        <v>1514</v>
      </c>
      <c r="D922" s="1107" t="s">
        <v>1540</v>
      </c>
    </row>
    <row r="923" spans="3:5">
      <c r="C923" s="1100" t="s">
        <v>1514</v>
      </c>
      <c r="D923" s="1107" t="s">
        <v>0</v>
      </c>
    </row>
    <row r="924" spans="3:5">
      <c r="C924" s="1100" t="s">
        <v>1514</v>
      </c>
      <c r="D924" s="1107" t="s">
        <v>1541</v>
      </c>
    </row>
    <row r="925" spans="3:5">
      <c r="C925" s="1100" t="s">
        <v>1514</v>
      </c>
      <c r="D925" s="1107" t="s">
        <v>1542</v>
      </c>
    </row>
    <row r="926" spans="3:5">
      <c r="C926" s="1100" t="s">
        <v>1514</v>
      </c>
      <c r="D926" s="1107" t="s">
        <v>1545</v>
      </c>
    </row>
    <row r="927" spans="3:5">
      <c r="C927" s="1100" t="s">
        <v>1514</v>
      </c>
      <c r="D927" s="1107" t="s">
        <v>1546</v>
      </c>
    </row>
    <row r="928" spans="3:5">
      <c r="C928" s="1100" t="s">
        <v>1514</v>
      </c>
      <c r="D928" s="1107" t="s">
        <v>1547</v>
      </c>
    </row>
    <row r="929" spans="3:4">
      <c r="C929" s="1100" t="s">
        <v>1514</v>
      </c>
      <c r="D929" s="1107" t="s">
        <v>1549</v>
      </c>
    </row>
    <row r="930" spans="3:4">
      <c r="C930" s="1100" t="s">
        <v>1514</v>
      </c>
      <c r="D930" s="1107" t="s">
        <v>1550</v>
      </c>
    </row>
    <row r="931" spans="3:4">
      <c r="C931" s="1100" t="s">
        <v>1514</v>
      </c>
      <c r="D931" s="1107" t="s">
        <v>900</v>
      </c>
    </row>
    <row r="932" spans="3:4">
      <c r="C932" s="1100" t="s">
        <v>1514</v>
      </c>
      <c r="D932" s="1107" t="s">
        <v>1283</v>
      </c>
    </row>
    <row r="933" spans="3:4">
      <c r="C933" s="1100" t="s">
        <v>1514</v>
      </c>
      <c r="D933" s="1107" t="s">
        <v>1552</v>
      </c>
    </row>
    <row r="934" spans="3:4">
      <c r="C934" s="1100" t="s">
        <v>1514</v>
      </c>
      <c r="D934" s="1107" t="s">
        <v>1553</v>
      </c>
    </row>
    <row r="935" spans="3:4">
      <c r="C935" s="1100" t="s">
        <v>1514</v>
      </c>
      <c r="D935" s="1107" t="s">
        <v>1558</v>
      </c>
    </row>
    <row r="936" spans="3:4">
      <c r="C936" s="1100" t="s">
        <v>1514</v>
      </c>
      <c r="D936" s="1107" t="s">
        <v>120</v>
      </c>
    </row>
    <row r="937" spans="3:4">
      <c r="C937" s="1100" t="s">
        <v>1514</v>
      </c>
      <c r="D937" s="1107" t="s">
        <v>1551</v>
      </c>
    </row>
    <row r="938" spans="3:4">
      <c r="C938" s="1100" t="s">
        <v>1514</v>
      </c>
      <c r="D938" s="1107" t="s">
        <v>1241</v>
      </c>
    </row>
    <row r="939" spans="3:4">
      <c r="C939" s="1100" t="s">
        <v>1514</v>
      </c>
      <c r="D939" s="1107" t="s">
        <v>1560</v>
      </c>
    </row>
    <row r="940" spans="3:4">
      <c r="C940" s="1100" t="s">
        <v>1514</v>
      </c>
      <c r="D940" s="1107" t="s">
        <v>1448</v>
      </c>
    </row>
    <row r="941" spans="3:4">
      <c r="C941" s="1100" t="s">
        <v>1514</v>
      </c>
      <c r="D941" s="1107" t="s">
        <v>1562</v>
      </c>
    </row>
    <row r="942" spans="3:4">
      <c r="C942" s="1100" t="s">
        <v>1514</v>
      </c>
      <c r="D942" s="1107" t="s">
        <v>1563</v>
      </c>
    </row>
    <row r="943" spans="3:4">
      <c r="C943" s="1100" t="s">
        <v>1514</v>
      </c>
      <c r="D943" s="1107" t="s">
        <v>1564</v>
      </c>
    </row>
    <row r="944" spans="3:4">
      <c r="C944" s="1100" t="s">
        <v>1514</v>
      </c>
      <c r="D944" s="1107" t="s">
        <v>1328</v>
      </c>
    </row>
    <row r="945" spans="3:4">
      <c r="C945" s="1100" t="s">
        <v>1514</v>
      </c>
      <c r="D945" s="1107" t="s">
        <v>1565</v>
      </c>
    </row>
    <row r="946" spans="3:4">
      <c r="C946" s="1100" t="s">
        <v>1514</v>
      </c>
      <c r="D946" s="1107" t="s">
        <v>1567</v>
      </c>
    </row>
    <row r="947" spans="3:4">
      <c r="C947" s="1100" t="s">
        <v>1514</v>
      </c>
      <c r="D947" s="1107" t="s">
        <v>9</v>
      </c>
    </row>
    <row r="948" spans="3:4">
      <c r="C948" s="1100" t="s">
        <v>1514</v>
      </c>
      <c r="D948" s="1107" t="s">
        <v>1568</v>
      </c>
    </row>
    <row r="949" spans="3:4">
      <c r="C949" s="1100" t="s">
        <v>1514</v>
      </c>
      <c r="D949" s="1107" t="s">
        <v>1569</v>
      </c>
    </row>
    <row r="950" spans="3:4">
      <c r="C950" s="1100" t="s">
        <v>1514</v>
      </c>
      <c r="D950" s="1107" t="s">
        <v>726</v>
      </c>
    </row>
    <row r="951" spans="3:4">
      <c r="C951" s="1100" t="s">
        <v>1514</v>
      </c>
      <c r="D951" s="1107" t="s">
        <v>1570</v>
      </c>
    </row>
    <row r="952" spans="3:4">
      <c r="C952" s="1100" t="s">
        <v>1514</v>
      </c>
      <c r="D952" s="1107" t="s">
        <v>815</v>
      </c>
    </row>
    <row r="953" spans="3:4">
      <c r="C953" s="1100" t="s">
        <v>1514</v>
      </c>
      <c r="D953" s="1107" t="s">
        <v>663</v>
      </c>
    </row>
    <row r="954" spans="3:4">
      <c r="C954" s="1100" t="s">
        <v>1514</v>
      </c>
      <c r="D954" s="1107" t="s">
        <v>208</v>
      </c>
    </row>
    <row r="955" spans="3:4">
      <c r="C955" s="1100" t="s">
        <v>1514</v>
      </c>
      <c r="D955" s="1107" t="s">
        <v>1571</v>
      </c>
    </row>
    <row r="956" spans="3:4">
      <c r="C956" s="1100" t="s">
        <v>1514</v>
      </c>
      <c r="D956" s="1107" t="s">
        <v>1572</v>
      </c>
    </row>
    <row r="957" spans="3:4">
      <c r="C957" s="1100" t="s">
        <v>1514</v>
      </c>
      <c r="D957" s="1107" t="s">
        <v>1573</v>
      </c>
    </row>
    <row r="958" spans="3:4">
      <c r="C958" s="1100" t="s">
        <v>1574</v>
      </c>
      <c r="D958" s="1107" t="s">
        <v>1575</v>
      </c>
    </row>
    <row r="959" spans="3:4">
      <c r="C959" s="1100" t="s">
        <v>1574</v>
      </c>
      <c r="D959" s="1107" t="s">
        <v>1576</v>
      </c>
    </row>
    <row r="960" spans="3:4">
      <c r="C960" s="1100" t="s">
        <v>1574</v>
      </c>
      <c r="D960" s="1107" t="s">
        <v>1493</v>
      </c>
    </row>
    <row r="961" spans="3:4">
      <c r="C961" s="1100" t="s">
        <v>1574</v>
      </c>
      <c r="D961" s="1107" t="s">
        <v>166</v>
      </c>
    </row>
    <row r="962" spans="3:4">
      <c r="C962" s="1100" t="s">
        <v>1574</v>
      </c>
      <c r="D962" s="1107" t="s">
        <v>52</v>
      </c>
    </row>
    <row r="963" spans="3:4">
      <c r="C963" s="1100" t="s">
        <v>1574</v>
      </c>
      <c r="D963" s="1107" t="s">
        <v>1578</v>
      </c>
    </row>
    <row r="964" spans="3:4">
      <c r="C964" s="1100" t="s">
        <v>1574</v>
      </c>
      <c r="D964" s="1107" t="s">
        <v>1579</v>
      </c>
    </row>
    <row r="965" spans="3:4">
      <c r="C965" s="1100" t="s">
        <v>1574</v>
      </c>
      <c r="D965" s="1107" t="s">
        <v>1581</v>
      </c>
    </row>
    <row r="966" spans="3:4">
      <c r="C966" s="1100" t="s">
        <v>1574</v>
      </c>
      <c r="D966" s="1107" t="s">
        <v>818</v>
      </c>
    </row>
    <row r="967" spans="3:4">
      <c r="C967" s="1100" t="s">
        <v>1574</v>
      </c>
      <c r="D967" s="1107" t="s">
        <v>1583</v>
      </c>
    </row>
    <row r="968" spans="3:4">
      <c r="C968" s="1100" t="s">
        <v>1574</v>
      </c>
      <c r="D968" s="1107" t="s">
        <v>1584</v>
      </c>
    </row>
    <row r="969" spans="3:4">
      <c r="C969" s="1100" t="s">
        <v>1574</v>
      </c>
      <c r="D969" s="1107" t="s">
        <v>1585</v>
      </c>
    </row>
    <row r="970" spans="3:4">
      <c r="C970" s="1100" t="s">
        <v>1574</v>
      </c>
      <c r="D970" s="1107" t="s">
        <v>1586</v>
      </c>
    </row>
    <row r="971" spans="3:4">
      <c r="C971" s="1100" t="s">
        <v>1574</v>
      </c>
      <c r="D971" s="1107" t="s">
        <v>545</v>
      </c>
    </row>
    <row r="972" spans="3:4">
      <c r="C972" s="1100" t="s">
        <v>1574</v>
      </c>
      <c r="D972" s="1107" t="s">
        <v>1587</v>
      </c>
    </row>
    <row r="973" spans="3:4">
      <c r="C973" s="1100" t="s">
        <v>1574</v>
      </c>
      <c r="D973" s="1107" t="s">
        <v>1588</v>
      </c>
    </row>
    <row r="974" spans="3:4">
      <c r="C974" s="1100" t="s">
        <v>1574</v>
      </c>
      <c r="D974" s="1107" t="s">
        <v>1590</v>
      </c>
    </row>
    <row r="975" spans="3:4">
      <c r="C975" s="1100" t="s">
        <v>1574</v>
      </c>
      <c r="D975" s="1107" t="s">
        <v>1591</v>
      </c>
    </row>
    <row r="976" spans="3:4">
      <c r="C976" s="1100" t="s">
        <v>1574</v>
      </c>
      <c r="D976" s="1107" t="s">
        <v>777</v>
      </c>
    </row>
    <row r="977" spans="3:4">
      <c r="C977" s="1100" t="s">
        <v>1574</v>
      </c>
      <c r="D977" s="1107" t="s">
        <v>1594</v>
      </c>
    </row>
    <row r="978" spans="3:4">
      <c r="C978" s="1100" t="s">
        <v>1574</v>
      </c>
      <c r="D978" s="1107" t="s">
        <v>1246</v>
      </c>
    </row>
    <row r="979" spans="3:4">
      <c r="C979" s="1100" t="s">
        <v>1574</v>
      </c>
      <c r="D979" s="1107" t="s">
        <v>1135</v>
      </c>
    </row>
    <row r="980" spans="3:4">
      <c r="C980" s="1100" t="s">
        <v>1574</v>
      </c>
      <c r="D980" s="1107" t="s">
        <v>1596</v>
      </c>
    </row>
    <row r="981" spans="3:4">
      <c r="C981" s="1100" t="s">
        <v>1574</v>
      </c>
      <c r="D981" s="1107" t="s">
        <v>179</v>
      </c>
    </row>
    <row r="982" spans="3:4">
      <c r="C982" s="1100" t="s">
        <v>1574</v>
      </c>
      <c r="D982" s="1107" t="s">
        <v>436</v>
      </c>
    </row>
    <row r="983" spans="3:4">
      <c r="C983" s="1100" t="s">
        <v>1574</v>
      </c>
      <c r="D983" s="1107" t="s">
        <v>109</v>
      </c>
    </row>
    <row r="984" spans="3:4">
      <c r="C984" s="1100" t="s">
        <v>1574</v>
      </c>
      <c r="D984" s="1107" t="s">
        <v>1597</v>
      </c>
    </row>
    <row r="985" spans="3:4">
      <c r="C985" s="1100" t="s">
        <v>1574</v>
      </c>
      <c r="D985" s="1107" t="s">
        <v>1598</v>
      </c>
    </row>
    <row r="986" spans="3:4">
      <c r="C986" s="1100" t="s">
        <v>1574</v>
      </c>
      <c r="D986" s="1107" t="s">
        <v>637</v>
      </c>
    </row>
    <row r="987" spans="3:4">
      <c r="C987" s="1100" t="s">
        <v>1574</v>
      </c>
      <c r="D987" s="1107" t="s">
        <v>776</v>
      </c>
    </row>
    <row r="988" spans="3:4">
      <c r="C988" s="1100" t="s">
        <v>1574</v>
      </c>
      <c r="D988" s="1107" t="s">
        <v>1600</v>
      </c>
    </row>
    <row r="989" spans="3:4">
      <c r="C989" s="1100" t="s">
        <v>1574</v>
      </c>
      <c r="D989" s="1107" t="s">
        <v>1601</v>
      </c>
    </row>
    <row r="990" spans="3:4">
      <c r="C990" s="1100" t="s">
        <v>1574</v>
      </c>
      <c r="D990" s="1107" t="s">
        <v>1504</v>
      </c>
    </row>
    <row r="991" spans="3:4">
      <c r="C991" s="1100" t="s">
        <v>1574</v>
      </c>
      <c r="D991" s="1107" t="s">
        <v>1602</v>
      </c>
    </row>
    <row r="992" spans="3:4">
      <c r="C992" s="1100" t="s">
        <v>1574</v>
      </c>
      <c r="D992" s="1107" t="s">
        <v>592</v>
      </c>
    </row>
    <row r="993" spans="3:4">
      <c r="C993" s="1100" t="s">
        <v>1603</v>
      </c>
      <c r="D993" s="1107" t="s">
        <v>898</v>
      </c>
    </row>
    <row r="994" spans="3:4">
      <c r="C994" s="1100" t="s">
        <v>1603</v>
      </c>
      <c r="D994" s="1107" t="s">
        <v>914</v>
      </c>
    </row>
    <row r="995" spans="3:4">
      <c r="C995" s="1100" t="s">
        <v>1603</v>
      </c>
      <c r="D995" s="1107" t="s">
        <v>223</v>
      </c>
    </row>
    <row r="996" spans="3:4">
      <c r="C996" s="1100" t="s">
        <v>1603</v>
      </c>
      <c r="D996" s="1107" t="s">
        <v>501</v>
      </c>
    </row>
    <row r="997" spans="3:4">
      <c r="C997" s="1100" t="s">
        <v>1603</v>
      </c>
      <c r="D997" s="1107" t="s">
        <v>972</v>
      </c>
    </row>
    <row r="998" spans="3:4">
      <c r="C998" s="1100" t="s">
        <v>1603</v>
      </c>
      <c r="D998" s="1107" t="s">
        <v>1289</v>
      </c>
    </row>
    <row r="999" spans="3:4">
      <c r="C999" s="1100" t="s">
        <v>1603</v>
      </c>
      <c r="D999" s="1107" t="s">
        <v>1534</v>
      </c>
    </row>
    <row r="1000" spans="3:4">
      <c r="C1000" s="1100" t="s">
        <v>1603</v>
      </c>
      <c r="D1000" s="1107" t="s">
        <v>1604</v>
      </c>
    </row>
    <row r="1001" spans="3:4">
      <c r="C1001" s="1100" t="s">
        <v>1603</v>
      </c>
      <c r="D1001" s="1107" t="s">
        <v>1605</v>
      </c>
    </row>
    <row r="1002" spans="3:4">
      <c r="C1002" s="1100" t="s">
        <v>1603</v>
      </c>
      <c r="D1002" s="1107" t="s">
        <v>1606</v>
      </c>
    </row>
    <row r="1003" spans="3:4">
      <c r="C1003" s="1100" t="s">
        <v>1603</v>
      </c>
      <c r="D1003" s="1107" t="s">
        <v>293</v>
      </c>
    </row>
    <row r="1004" spans="3:4">
      <c r="C1004" s="1100" t="s">
        <v>1603</v>
      </c>
      <c r="D1004" s="1107" t="s">
        <v>533</v>
      </c>
    </row>
    <row r="1005" spans="3:4">
      <c r="C1005" s="1100" t="s">
        <v>1603</v>
      </c>
      <c r="D1005" s="1107" t="s">
        <v>1610</v>
      </c>
    </row>
    <row r="1006" spans="3:4">
      <c r="C1006" s="1100" t="s">
        <v>1603</v>
      </c>
      <c r="D1006" s="1107" t="s">
        <v>683</v>
      </c>
    </row>
    <row r="1007" spans="3:4">
      <c r="C1007" s="1100" t="s">
        <v>1603</v>
      </c>
      <c r="D1007" s="1107" t="s">
        <v>1611</v>
      </c>
    </row>
    <row r="1008" spans="3:4">
      <c r="C1008" s="1100" t="s">
        <v>1603</v>
      </c>
      <c r="D1008" s="1107" t="s">
        <v>1612</v>
      </c>
    </row>
    <row r="1009" spans="3:4">
      <c r="C1009" s="1100" t="s">
        <v>1603</v>
      </c>
      <c r="D1009" s="1107" t="s">
        <v>1075</v>
      </c>
    </row>
    <row r="1010" spans="3:4">
      <c r="C1010" s="1100" t="s">
        <v>1603</v>
      </c>
      <c r="D1010" s="1107" t="s">
        <v>1613</v>
      </c>
    </row>
    <row r="1011" spans="3:4">
      <c r="C1011" s="1100" t="s">
        <v>1603</v>
      </c>
      <c r="D1011" s="1107" t="s">
        <v>1085</v>
      </c>
    </row>
    <row r="1012" spans="3:4">
      <c r="C1012" s="1100" t="s">
        <v>1603</v>
      </c>
      <c r="D1012" s="1107" t="s">
        <v>333</v>
      </c>
    </row>
    <row r="1013" spans="3:4">
      <c r="C1013" s="1100" t="s">
        <v>1603</v>
      </c>
      <c r="D1013" s="1107" t="s">
        <v>1616</v>
      </c>
    </row>
    <row r="1014" spans="3:4">
      <c r="C1014" s="1100" t="s">
        <v>1603</v>
      </c>
      <c r="D1014" s="1107" t="s">
        <v>674</v>
      </c>
    </row>
    <row r="1015" spans="3:4">
      <c r="C1015" s="1100" t="s">
        <v>1603</v>
      </c>
      <c r="D1015" s="1107" t="s">
        <v>1617</v>
      </c>
    </row>
    <row r="1016" spans="3:4">
      <c r="C1016" s="1100" t="s">
        <v>1603</v>
      </c>
      <c r="D1016" s="1107" t="s">
        <v>1306</v>
      </c>
    </row>
    <row r="1017" spans="3:4">
      <c r="C1017" s="1100" t="s">
        <v>1603</v>
      </c>
      <c r="D1017" s="1107" t="s">
        <v>1618</v>
      </c>
    </row>
    <row r="1018" spans="3:4">
      <c r="C1018" s="1100" t="s">
        <v>1603</v>
      </c>
      <c r="D1018" s="1107" t="s">
        <v>20</v>
      </c>
    </row>
    <row r="1019" spans="3:4">
      <c r="C1019" s="1100" t="s">
        <v>1603</v>
      </c>
      <c r="D1019" s="1107" t="s">
        <v>1450</v>
      </c>
    </row>
    <row r="1020" spans="3:4">
      <c r="C1020" s="1100" t="s">
        <v>1603</v>
      </c>
      <c r="D1020" s="1107" t="s">
        <v>1619</v>
      </c>
    </row>
    <row r="1021" spans="3:4">
      <c r="C1021" s="1100" t="s">
        <v>1603</v>
      </c>
      <c r="D1021" s="1107" t="s">
        <v>1527</v>
      </c>
    </row>
    <row r="1022" spans="3:4">
      <c r="C1022" s="1100" t="s">
        <v>1603</v>
      </c>
      <c r="D1022" s="1107" t="s">
        <v>1038</v>
      </c>
    </row>
    <row r="1023" spans="3:4">
      <c r="C1023" s="1100" t="s">
        <v>1603</v>
      </c>
      <c r="D1023" s="1107" t="s">
        <v>1620</v>
      </c>
    </row>
    <row r="1024" spans="3:4">
      <c r="C1024" s="1100" t="s">
        <v>1603</v>
      </c>
      <c r="D1024" s="1107" t="s">
        <v>1621</v>
      </c>
    </row>
    <row r="1025" spans="3:4">
      <c r="C1025" s="1100" t="s">
        <v>1603</v>
      </c>
      <c r="D1025" s="1107" t="s">
        <v>1623</v>
      </c>
    </row>
    <row r="1026" spans="3:4">
      <c r="C1026" s="1100" t="s">
        <v>1603</v>
      </c>
      <c r="D1026" s="1107" t="s">
        <v>992</v>
      </c>
    </row>
    <row r="1027" spans="3:4">
      <c r="C1027" s="1100" t="s">
        <v>1603</v>
      </c>
      <c r="D1027" s="1107" t="s">
        <v>1625</v>
      </c>
    </row>
    <row r="1028" spans="3:4">
      <c r="C1028" s="1100" t="s">
        <v>1603</v>
      </c>
      <c r="D1028" s="1107" t="s">
        <v>1261</v>
      </c>
    </row>
    <row r="1029" spans="3:4">
      <c r="C1029" s="1100" t="s">
        <v>1603</v>
      </c>
      <c r="D1029" s="1107" t="s">
        <v>1103</v>
      </c>
    </row>
    <row r="1030" spans="3:4">
      <c r="C1030" s="1100" t="s">
        <v>1603</v>
      </c>
      <c r="D1030" s="1107" t="s">
        <v>1627</v>
      </c>
    </row>
    <row r="1031" spans="3:4">
      <c r="C1031" s="1100" t="s">
        <v>1603</v>
      </c>
      <c r="D1031" s="1107" t="s">
        <v>1462</v>
      </c>
    </row>
    <row r="1032" spans="3:4">
      <c r="C1032" s="1100" t="s">
        <v>1603</v>
      </c>
      <c r="D1032" s="1107" t="s">
        <v>1628</v>
      </c>
    </row>
    <row r="1033" spans="3:4">
      <c r="C1033" s="1100" t="s">
        <v>1603</v>
      </c>
      <c r="D1033" s="1107" t="s">
        <v>84</v>
      </c>
    </row>
    <row r="1034" spans="3:4">
      <c r="C1034" s="1100" t="s">
        <v>1603</v>
      </c>
      <c r="D1034" s="1107" t="s">
        <v>1629</v>
      </c>
    </row>
    <row r="1035" spans="3:4">
      <c r="C1035" s="1100" t="s">
        <v>1603</v>
      </c>
      <c r="D1035" s="1107" t="s">
        <v>331</v>
      </c>
    </row>
    <row r="1036" spans="3:4">
      <c r="C1036" s="1100" t="s">
        <v>1603</v>
      </c>
      <c r="D1036" s="1107" t="s">
        <v>779</v>
      </c>
    </row>
    <row r="1037" spans="3:4">
      <c r="C1037" s="1100" t="s">
        <v>1603</v>
      </c>
      <c r="D1037" s="1107" t="s">
        <v>855</v>
      </c>
    </row>
    <row r="1038" spans="3:4">
      <c r="C1038" s="1100" t="s">
        <v>1603</v>
      </c>
      <c r="D1038" s="1107" t="s">
        <v>1630</v>
      </c>
    </row>
    <row r="1039" spans="3:4">
      <c r="C1039" s="1100" t="s">
        <v>1603</v>
      </c>
      <c r="D1039" s="1107" t="s">
        <v>610</v>
      </c>
    </row>
    <row r="1040" spans="3:4">
      <c r="C1040" s="1100" t="s">
        <v>1603</v>
      </c>
      <c r="D1040" s="1107" t="s">
        <v>1496</v>
      </c>
    </row>
    <row r="1041" spans="3:4">
      <c r="C1041" s="1100" t="s">
        <v>1603</v>
      </c>
      <c r="D1041" s="1107" t="s">
        <v>1458</v>
      </c>
    </row>
    <row r="1042" spans="3:4">
      <c r="C1042" s="1100" t="s">
        <v>1603</v>
      </c>
      <c r="D1042" s="1107" t="s">
        <v>1631</v>
      </c>
    </row>
    <row r="1043" spans="3:4">
      <c r="C1043" s="1100" t="s">
        <v>1603</v>
      </c>
      <c r="D1043" s="1107" t="s">
        <v>1632</v>
      </c>
    </row>
    <row r="1044" spans="3:4">
      <c r="C1044" s="1100" t="s">
        <v>1603</v>
      </c>
      <c r="D1044" s="1107" t="s">
        <v>1633</v>
      </c>
    </row>
    <row r="1045" spans="3:4">
      <c r="C1045" s="1100" t="s">
        <v>1603</v>
      </c>
      <c r="D1045" s="1107" t="s">
        <v>1129</v>
      </c>
    </row>
    <row r="1046" spans="3:4">
      <c r="C1046" s="1100" t="s">
        <v>1603</v>
      </c>
      <c r="D1046" s="1107" t="s">
        <v>397</v>
      </c>
    </row>
    <row r="1047" spans="3:4">
      <c r="C1047" s="1100" t="s">
        <v>1634</v>
      </c>
      <c r="D1047" s="1107" t="s">
        <v>1385</v>
      </c>
    </row>
    <row r="1048" spans="3:4">
      <c r="C1048" s="1100" t="s">
        <v>1634</v>
      </c>
      <c r="D1048" s="1107" t="s">
        <v>1218</v>
      </c>
    </row>
    <row r="1049" spans="3:4">
      <c r="C1049" s="1100" t="s">
        <v>1634</v>
      </c>
      <c r="D1049" s="1107" t="s">
        <v>648</v>
      </c>
    </row>
    <row r="1050" spans="3:4">
      <c r="C1050" s="1100" t="s">
        <v>1634</v>
      </c>
      <c r="D1050" s="1107" t="s">
        <v>1635</v>
      </c>
    </row>
    <row r="1051" spans="3:4">
      <c r="C1051" s="1100" t="s">
        <v>1634</v>
      </c>
      <c r="D1051" s="1107" t="s">
        <v>1636</v>
      </c>
    </row>
    <row r="1052" spans="3:4">
      <c r="C1052" s="1100" t="s">
        <v>1634</v>
      </c>
      <c r="D1052" s="1107" t="s">
        <v>1637</v>
      </c>
    </row>
    <row r="1053" spans="3:4">
      <c r="C1053" s="1100" t="s">
        <v>1634</v>
      </c>
      <c r="D1053" s="1107" t="s">
        <v>1119</v>
      </c>
    </row>
    <row r="1054" spans="3:4">
      <c r="C1054" s="1100" t="s">
        <v>1634</v>
      </c>
      <c r="D1054" s="1107" t="s">
        <v>1638</v>
      </c>
    </row>
    <row r="1055" spans="3:4">
      <c r="C1055" s="1100" t="s">
        <v>1634</v>
      </c>
      <c r="D1055" s="1107" t="s">
        <v>1640</v>
      </c>
    </row>
    <row r="1056" spans="3:4">
      <c r="C1056" s="1100" t="s">
        <v>1634</v>
      </c>
      <c r="D1056" s="1107" t="s">
        <v>879</v>
      </c>
    </row>
    <row r="1057" spans="3:4">
      <c r="C1057" s="1100" t="s">
        <v>1634</v>
      </c>
      <c r="D1057" s="1107" t="s">
        <v>1199</v>
      </c>
    </row>
    <row r="1058" spans="3:4">
      <c r="C1058" s="1100" t="s">
        <v>1634</v>
      </c>
      <c r="D1058" s="1107" t="s">
        <v>1641</v>
      </c>
    </row>
    <row r="1059" spans="3:4">
      <c r="C1059" s="1100" t="s">
        <v>1634</v>
      </c>
      <c r="D1059" s="1107" t="s">
        <v>1642</v>
      </c>
    </row>
    <row r="1060" spans="3:4">
      <c r="C1060" s="1100" t="s">
        <v>1634</v>
      </c>
      <c r="D1060" s="1107" t="s">
        <v>1645</v>
      </c>
    </row>
    <row r="1061" spans="3:4">
      <c r="C1061" s="1100" t="s">
        <v>1634</v>
      </c>
      <c r="D1061" s="1107" t="s">
        <v>1646</v>
      </c>
    </row>
    <row r="1062" spans="3:4">
      <c r="C1062" s="1100" t="s">
        <v>1634</v>
      </c>
      <c r="D1062" s="1107" t="s">
        <v>474</v>
      </c>
    </row>
    <row r="1063" spans="3:4">
      <c r="C1063" s="1100" t="s">
        <v>1634</v>
      </c>
      <c r="D1063" s="1107" t="s">
        <v>918</v>
      </c>
    </row>
    <row r="1064" spans="3:4">
      <c r="C1064" s="1100" t="s">
        <v>1634</v>
      </c>
      <c r="D1064" s="1107" t="s">
        <v>1000</v>
      </c>
    </row>
    <row r="1065" spans="3:4">
      <c r="C1065" s="1100" t="s">
        <v>1634</v>
      </c>
      <c r="D1065" s="1107" t="s">
        <v>796</v>
      </c>
    </row>
    <row r="1066" spans="3:4">
      <c r="C1066" s="1100" t="s">
        <v>1634</v>
      </c>
      <c r="D1066" s="1107" t="s">
        <v>1647</v>
      </c>
    </row>
    <row r="1067" spans="3:4">
      <c r="C1067" s="1100" t="s">
        <v>1634</v>
      </c>
      <c r="D1067" s="1107" t="s">
        <v>65</v>
      </c>
    </row>
    <row r="1068" spans="3:4">
      <c r="C1068" s="1100" t="s">
        <v>1634</v>
      </c>
      <c r="D1068" s="1107" t="s">
        <v>1649</v>
      </c>
    </row>
    <row r="1069" spans="3:4">
      <c r="C1069" s="1100" t="s">
        <v>1634</v>
      </c>
      <c r="D1069" s="1107" t="s">
        <v>926</v>
      </c>
    </row>
    <row r="1070" spans="3:4">
      <c r="C1070" s="1100" t="s">
        <v>1634</v>
      </c>
      <c r="D1070" s="1107" t="s">
        <v>1544</v>
      </c>
    </row>
    <row r="1071" spans="3:4">
      <c r="C1071" s="1100" t="s">
        <v>1634</v>
      </c>
      <c r="D1071" s="1107" t="s">
        <v>1651</v>
      </c>
    </row>
    <row r="1072" spans="3:4">
      <c r="C1072" s="1100" t="s">
        <v>1634</v>
      </c>
      <c r="D1072" s="1107" t="s">
        <v>1652</v>
      </c>
    </row>
    <row r="1073" spans="3:4">
      <c r="C1073" s="1100" t="s">
        <v>1634</v>
      </c>
      <c r="D1073" s="1107" t="s">
        <v>1653</v>
      </c>
    </row>
    <row r="1074" spans="3:4">
      <c r="C1074" s="1100" t="s">
        <v>1634</v>
      </c>
      <c r="D1074" s="1107" t="s">
        <v>18</v>
      </c>
    </row>
    <row r="1075" spans="3:4">
      <c r="C1075" s="1100" t="s">
        <v>1634</v>
      </c>
      <c r="D1075" s="1107" t="s">
        <v>1654</v>
      </c>
    </row>
    <row r="1076" spans="3:4">
      <c r="C1076" s="1100" t="s">
        <v>1655</v>
      </c>
      <c r="D1076" s="1107" t="s">
        <v>1657</v>
      </c>
    </row>
    <row r="1077" spans="3:4">
      <c r="C1077" s="1100" t="s">
        <v>1655</v>
      </c>
      <c r="D1077" s="1107" t="s">
        <v>1658</v>
      </c>
    </row>
    <row r="1078" spans="3:4">
      <c r="C1078" s="1100" t="s">
        <v>1655</v>
      </c>
      <c r="D1078" s="1107" t="s">
        <v>942</v>
      </c>
    </row>
    <row r="1079" spans="3:4">
      <c r="C1079" s="1100" t="s">
        <v>1655</v>
      </c>
      <c r="D1079" s="1107" t="s">
        <v>214</v>
      </c>
    </row>
    <row r="1080" spans="3:4">
      <c r="C1080" s="1100" t="s">
        <v>1655</v>
      </c>
      <c r="D1080" s="1107" t="s">
        <v>135</v>
      </c>
    </row>
    <row r="1081" spans="3:4">
      <c r="C1081" s="1100" t="s">
        <v>1655</v>
      </c>
      <c r="D1081" s="1107" t="s">
        <v>1094</v>
      </c>
    </row>
    <row r="1082" spans="3:4">
      <c r="C1082" s="1100" t="s">
        <v>1655</v>
      </c>
      <c r="D1082" s="1107" t="s">
        <v>1494</v>
      </c>
    </row>
    <row r="1083" spans="3:4">
      <c r="C1083" s="1100" t="s">
        <v>1655</v>
      </c>
      <c r="D1083" s="1107" t="s">
        <v>253</v>
      </c>
    </row>
    <row r="1084" spans="3:4">
      <c r="C1084" s="1100" t="s">
        <v>1655</v>
      </c>
      <c r="D1084" s="1107" t="s">
        <v>1659</v>
      </c>
    </row>
    <row r="1085" spans="3:4">
      <c r="C1085" s="1100" t="s">
        <v>1655</v>
      </c>
      <c r="D1085" s="1107" t="s">
        <v>1661</v>
      </c>
    </row>
    <row r="1086" spans="3:4">
      <c r="C1086" s="1100" t="s">
        <v>1655</v>
      </c>
      <c r="D1086" s="1107" t="s">
        <v>1356</v>
      </c>
    </row>
    <row r="1087" spans="3:4">
      <c r="C1087" s="1100" t="s">
        <v>1655</v>
      </c>
      <c r="D1087" s="1107" t="s">
        <v>1663</v>
      </c>
    </row>
    <row r="1088" spans="3:4">
      <c r="C1088" s="1100" t="s">
        <v>1655</v>
      </c>
      <c r="D1088" s="1107" t="s">
        <v>1664</v>
      </c>
    </row>
    <row r="1089" spans="3:5">
      <c r="C1089" s="1100" t="s">
        <v>1655</v>
      </c>
      <c r="D1089" s="1107" t="s">
        <v>1666</v>
      </c>
    </row>
    <row r="1090" spans="3:5">
      <c r="C1090" s="1100" t="s">
        <v>1655</v>
      </c>
      <c r="D1090" s="1107" t="s">
        <v>1582</v>
      </c>
    </row>
    <row r="1091" spans="3:5">
      <c r="C1091" s="1100" t="s">
        <v>1655</v>
      </c>
      <c r="D1091" s="1107" t="s">
        <v>1667</v>
      </c>
    </row>
    <row r="1092" spans="3:5">
      <c r="C1092" s="1100" t="s">
        <v>1655</v>
      </c>
      <c r="D1092" s="1107" t="s">
        <v>1668</v>
      </c>
    </row>
    <row r="1093" spans="3:5">
      <c r="C1093" s="1100" t="s">
        <v>1655</v>
      </c>
      <c r="D1093" s="1107" t="s">
        <v>1669</v>
      </c>
    </row>
    <row r="1094" spans="3:5">
      <c r="C1094" s="1100" t="s">
        <v>1655</v>
      </c>
      <c r="D1094" s="1107" t="s">
        <v>1670</v>
      </c>
      <c r="E1094" s="1000"/>
    </row>
    <row r="1095" spans="3:5">
      <c r="C1095" s="1100" t="s">
        <v>403</v>
      </c>
      <c r="D1095" s="1107" t="s">
        <v>781</v>
      </c>
    </row>
    <row r="1096" spans="3:5">
      <c r="C1096" s="1100" t="s">
        <v>403</v>
      </c>
      <c r="D1096" s="1107" t="s">
        <v>1048</v>
      </c>
    </row>
    <row r="1097" spans="3:5">
      <c r="C1097" s="1100" t="s">
        <v>403</v>
      </c>
      <c r="D1097" s="1107" t="s">
        <v>1671</v>
      </c>
    </row>
    <row r="1098" spans="3:5">
      <c r="C1098" s="1100" t="s">
        <v>403</v>
      </c>
      <c r="D1098" s="1107" t="s">
        <v>1672</v>
      </c>
    </row>
    <row r="1099" spans="3:5">
      <c r="C1099" s="1100" t="s">
        <v>403</v>
      </c>
      <c r="D1099" s="1107" t="s">
        <v>1673</v>
      </c>
    </row>
    <row r="1100" spans="3:5">
      <c r="C1100" s="1100" t="s">
        <v>403</v>
      </c>
      <c r="D1100" s="1107" t="s">
        <v>220</v>
      </c>
    </row>
    <row r="1101" spans="3:5">
      <c r="C1101" s="1100" t="s">
        <v>403</v>
      </c>
      <c r="D1101" s="1107" t="s">
        <v>1128</v>
      </c>
    </row>
    <row r="1102" spans="3:5">
      <c r="C1102" s="1100" t="s">
        <v>403</v>
      </c>
      <c r="D1102" s="1107" t="s">
        <v>1674</v>
      </c>
    </row>
    <row r="1103" spans="3:5">
      <c r="C1103" s="1100" t="s">
        <v>403</v>
      </c>
      <c r="D1103" s="1107" t="s">
        <v>1675</v>
      </c>
    </row>
    <row r="1104" spans="3:5">
      <c r="C1104" s="1100" t="s">
        <v>403</v>
      </c>
      <c r="D1104" s="1107" t="s">
        <v>1677</v>
      </c>
    </row>
    <row r="1105" spans="3:4">
      <c r="C1105" s="1100" t="s">
        <v>403</v>
      </c>
      <c r="D1105" s="1107" t="s">
        <v>1271</v>
      </c>
    </row>
    <row r="1106" spans="3:4">
      <c r="C1106" s="1100" t="s">
        <v>403</v>
      </c>
      <c r="D1106" s="1107" t="s">
        <v>1679</v>
      </c>
    </row>
    <row r="1107" spans="3:4">
      <c r="C1107" s="1100" t="s">
        <v>403</v>
      </c>
      <c r="D1107" s="1107" t="s">
        <v>1211</v>
      </c>
    </row>
    <row r="1108" spans="3:4">
      <c r="C1108" s="1100" t="s">
        <v>403</v>
      </c>
      <c r="D1108" s="1107" t="s">
        <v>1466</v>
      </c>
    </row>
    <row r="1109" spans="3:4">
      <c r="C1109" s="1100" t="s">
        <v>403</v>
      </c>
      <c r="D1109" s="1107" t="s">
        <v>1680</v>
      </c>
    </row>
    <row r="1110" spans="3:4">
      <c r="C1110" s="1100" t="s">
        <v>403</v>
      </c>
      <c r="D1110" s="1107" t="s">
        <v>1681</v>
      </c>
    </row>
    <row r="1111" spans="3:4">
      <c r="C1111" s="1100" t="s">
        <v>403</v>
      </c>
      <c r="D1111" s="1107" t="s">
        <v>1682</v>
      </c>
    </row>
    <row r="1112" spans="3:4">
      <c r="C1112" s="1100" t="s">
        <v>403</v>
      </c>
      <c r="D1112" s="1107" t="s">
        <v>1045</v>
      </c>
    </row>
    <row r="1113" spans="3:4">
      <c r="C1113" s="1100" t="s">
        <v>403</v>
      </c>
      <c r="D1113" s="1107" t="s">
        <v>1200</v>
      </c>
    </row>
    <row r="1114" spans="3:4">
      <c r="C1114" s="1100" t="s">
        <v>403</v>
      </c>
      <c r="D1114" s="1107" t="s">
        <v>410</v>
      </c>
    </row>
    <row r="1115" spans="3:4">
      <c r="C1115" s="1100" t="s">
        <v>403</v>
      </c>
      <c r="D1115" s="1107" t="s">
        <v>1683</v>
      </c>
    </row>
    <row r="1116" spans="3:4">
      <c r="C1116" s="1100" t="s">
        <v>403</v>
      </c>
      <c r="D1116" s="1107" t="s">
        <v>1684</v>
      </c>
    </row>
    <row r="1117" spans="3:4">
      <c r="C1117" s="1100" t="s">
        <v>403</v>
      </c>
      <c r="D1117" s="1107" t="s">
        <v>1685</v>
      </c>
    </row>
    <row r="1118" spans="3:4">
      <c r="C1118" s="1100" t="s">
        <v>403</v>
      </c>
      <c r="D1118" s="1107" t="s">
        <v>775</v>
      </c>
    </row>
    <row r="1119" spans="3:4">
      <c r="C1119" s="1100" t="s">
        <v>403</v>
      </c>
      <c r="D1119" s="1107" t="s">
        <v>1014</v>
      </c>
    </row>
    <row r="1120" spans="3:4">
      <c r="C1120" s="1100" t="s">
        <v>403</v>
      </c>
      <c r="D1120" s="1107" t="s">
        <v>1686</v>
      </c>
    </row>
    <row r="1121" spans="3:4">
      <c r="C1121" s="1100" t="s">
        <v>1233</v>
      </c>
      <c r="D1121" s="1107" t="s">
        <v>643</v>
      </c>
    </row>
    <row r="1122" spans="3:4">
      <c r="C1122" s="1100" t="s">
        <v>1233</v>
      </c>
      <c r="D1122" s="1107" t="s">
        <v>1688</v>
      </c>
    </row>
    <row r="1123" spans="3:4">
      <c r="C1123" s="1100" t="s">
        <v>1233</v>
      </c>
      <c r="D1123" s="1107" t="s">
        <v>1689</v>
      </c>
    </row>
    <row r="1124" spans="3:4">
      <c r="C1124" s="1100" t="s">
        <v>1233</v>
      </c>
      <c r="D1124" s="1107" t="s">
        <v>498</v>
      </c>
    </row>
    <row r="1125" spans="3:4">
      <c r="C1125" s="1100" t="s">
        <v>1233</v>
      </c>
      <c r="D1125" s="1107" t="s">
        <v>1690</v>
      </c>
    </row>
    <row r="1126" spans="3:4">
      <c r="C1126" s="1100" t="s">
        <v>1233</v>
      </c>
      <c r="D1126" s="1107" t="s">
        <v>685</v>
      </c>
    </row>
    <row r="1127" spans="3:4">
      <c r="C1127" s="1100" t="s">
        <v>1233</v>
      </c>
      <c r="D1127" s="1107" t="s">
        <v>1156</v>
      </c>
    </row>
    <row r="1128" spans="3:4">
      <c r="C1128" s="1100" t="s">
        <v>1233</v>
      </c>
      <c r="D1128" s="1107" t="s">
        <v>1691</v>
      </c>
    </row>
    <row r="1129" spans="3:4">
      <c r="C1129" s="1100" t="s">
        <v>1233</v>
      </c>
      <c r="D1129" s="1107" t="s">
        <v>990</v>
      </c>
    </row>
    <row r="1130" spans="3:4">
      <c r="C1130" s="1100" t="s">
        <v>1233</v>
      </c>
      <c r="D1130" s="1107" t="s">
        <v>1693</v>
      </c>
    </row>
    <row r="1131" spans="3:4">
      <c r="C1131" s="1100" t="s">
        <v>1233</v>
      </c>
      <c r="D1131" s="1107" t="s">
        <v>1694</v>
      </c>
    </row>
    <row r="1132" spans="3:4">
      <c r="C1132" s="1100" t="s">
        <v>1233</v>
      </c>
      <c r="D1132" s="1107" t="s">
        <v>1695</v>
      </c>
    </row>
    <row r="1133" spans="3:4">
      <c r="C1133" s="1100" t="s">
        <v>1233</v>
      </c>
      <c r="D1133" s="1107" t="s">
        <v>1696</v>
      </c>
    </row>
    <row r="1134" spans="3:4">
      <c r="C1134" s="1100" t="s">
        <v>1233</v>
      </c>
      <c r="D1134" s="1107" t="s">
        <v>1699</v>
      </c>
    </row>
    <row r="1135" spans="3:4">
      <c r="C1135" s="1100" t="s">
        <v>1233</v>
      </c>
      <c r="D1135" s="1107" t="s">
        <v>1395</v>
      </c>
    </row>
    <row r="1136" spans="3:4">
      <c r="C1136" s="1100" t="s">
        <v>1233</v>
      </c>
      <c r="D1136" s="1107" t="s">
        <v>1700</v>
      </c>
    </row>
    <row r="1137" spans="3:4">
      <c r="C1137" s="1100" t="s">
        <v>1233</v>
      </c>
      <c r="D1137" s="1107" t="s">
        <v>37</v>
      </c>
    </row>
    <row r="1138" spans="3:4">
      <c r="C1138" s="1100" t="s">
        <v>1233</v>
      </c>
      <c r="D1138" s="1107" t="s">
        <v>1701</v>
      </c>
    </row>
    <row r="1139" spans="3:4">
      <c r="C1139" s="1100" t="s">
        <v>1233</v>
      </c>
      <c r="D1139" s="1107" t="s">
        <v>820</v>
      </c>
    </row>
    <row r="1140" spans="3:4">
      <c r="C1140" s="1100" t="s">
        <v>1233</v>
      </c>
      <c r="D1140" s="1107" t="s">
        <v>1566</v>
      </c>
    </row>
    <row r="1141" spans="3:4">
      <c r="C1141" s="1100" t="s">
        <v>1233</v>
      </c>
      <c r="D1141" s="1107" t="s">
        <v>1703</v>
      </c>
    </row>
    <row r="1142" spans="3:4">
      <c r="C1142" s="1100" t="s">
        <v>1233</v>
      </c>
      <c r="D1142" s="1107" t="s">
        <v>296</v>
      </c>
    </row>
    <row r="1143" spans="3:4">
      <c r="C1143" s="1100" t="s">
        <v>1233</v>
      </c>
      <c r="D1143" s="1107" t="s">
        <v>1704</v>
      </c>
    </row>
    <row r="1144" spans="3:4">
      <c r="C1144" s="1100" t="s">
        <v>1233</v>
      </c>
      <c r="D1144" s="1107" t="s">
        <v>1705</v>
      </c>
    </row>
    <row r="1145" spans="3:4">
      <c r="C1145" s="1100" t="s">
        <v>1233</v>
      </c>
      <c r="D1145" s="1107" t="s">
        <v>1070</v>
      </c>
    </row>
    <row r="1146" spans="3:4">
      <c r="C1146" s="1100" t="s">
        <v>1233</v>
      </c>
      <c r="D1146" s="1107" t="s">
        <v>1706</v>
      </c>
    </row>
    <row r="1147" spans="3:4">
      <c r="C1147" s="1100" t="s">
        <v>1233</v>
      </c>
      <c r="D1147" s="1107" t="s">
        <v>1589</v>
      </c>
    </row>
    <row r="1148" spans="3:4">
      <c r="C1148" s="1100" t="s">
        <v>1233</v>
      </c>
      <c r="D1148" s="1107" t="s">
        <v>1253</v>
      </c>
    </row>
    <row r="1149" spans="3:4">
      <c r="C1149" s="1100" t="s">
        <v>1233</v>
      </c>
      <c r="D1149" s="1107" t="s">
        <v>1708</v>
      </c>
    </row>
    <row r="1150" spans="3:4">
      <c r="C1150" s="1100" t="s">
        <v>1233</v>
      </c>
      <c r="D1150" s="1107" t="s">
        <v>906</v>
      </c>
    </row>
    <row r="1151" spans="3:4">
      <c r="C1151" s="1100" t="s">
        <v>1233</v>
      </c>
      <c r="D1151" s="1107" t="s">
        <v>1170</v>
      </c>
    </row>
    <row r="1152" spans="3:4">
      <c r="C1152" s="1100" t="s">
        <v>1233</v>
      </c>
      <c r="D1152" s="1107" t="s">
        <v>885</v>
      </c>
    </row>
    <row r="1153" spans="3:4">
      <c r="C1153" s="1100" t="s">
        <v>1233</v>
      </c>
      <c r="D1153" s="1107" t="s">
        <v>1709</v>
      </c>
    </row>
    <row r="1154" spans="3:4">
      <c r="C1154" s="1100" t="s">
        <v>1233</v>
      </c>
      <c r="D1154" s="1107" t="s">
        <v>1710</v>
      </c>
    </row>
    <row r="1155" spans="3:4">
      <c r="C1155" s="1100" t="s">
        <v>1233</v>
      </c>
      <c r="D1155" s="1107" t="s">
        <v>1713</v>
      </c>
    </row>
    <row r="1156" spans="3:4">
      <c r="C1156" s="1100" t="s">
        <v>1233</v>
      </c>
      <c r="D1156" s="1107" t="s">
        <v>1539</v>
      </c>
    </row>
    <row r="1157" spans="3:4">
      <c r="C1157" s="1100" t="s">
        <v>1233</v>
      </c>
      <c r="D1157" s="1107" t="s">
        <v>184</v>
      </c>
    </row>
    <row r="1158" spans="3:4">
      <c r="C1158" s="1100" t="s">
        <v>1233</v>
      </c>
      <c r="D1158" s="1107" t="s">
        <v>1716</v>
      </c>
    </row>
    <row r="1159" spans="3:4">
      <c r="C1159" s="1100" t="s">
        <v>1233</v>
      </c>
      <c r="D1159" s="1107" t="s">
        <v>1023</v>
      </c>
    </row>
    <row r="1160" spans="3:4">
      <c r="C1160" s="1100" t="s">
        <v>1233</v>
      </c>
      <c r="D1160" s="1107" t="s">
        <v>928</v>
      </c>
    </row>
    <row r="1161" spans="3:4">
      <c r="C1161" s="1100" t="s">
        <v>1233</v>
      </c>
      <c r="D1161" s="1107" t="s">
        <v>144</v>
      </c>
    </row>
    <row r="1162" spans="3:4">
      <c r="C1162" s="1100" t="s">
        <v>1233</v>
      </c>
      <c r="D1162" s="1107" t="s">
        <v>656</v>
      </c>
    </row>
    <row r="1163" spans="3:4">
      <c r="C1163" s="1100" t="s">
        <v>1233</v>
      </c>
      <c r="D1163" s="1107" t="s">
        <v>1717</v>
      </c>
    </row>
    <row r="1164" spans="3:4">
      <c r="C1164" s="1100" t="s">
        <v>215</v>
      </c>
      <c r="D1164" s="1107" t="s">
        <v>1719</v>
      </c>
    </row>
    <row r="1165" spans="3:4">
      <c r="C1165" s="1100" t="s">
        <v>215</v>
      </c>
      <c r="D1165" s="1107" t="s">
        <v>91</v>
      </c>
    </row>
    <row r="1166" spans="3:4">
      <c r="C1166" s="1100" t="s">
        <v>215</v>
      </c>
      <c r="D1166" s="1107" t="s">
        <v>837</v>
      </c>
    </row>
    <row r="1167" spans="3:4">
      <c r="C1167" s="1100" t="s">
        <v>215</v>
      </c>
      <c r="D1167" s="1107" t="s">
        <v>706</v>
      </c>
    </row>
    <row r="1168" spans="3:4">
      <c r="C1168" s="1100" t="s">
        <v>215</v>
      </c>
      <c r="D1168" s="1107" t="s">
        <v>339</v>
      </c>
    </row>
    <row r="1169" spans="3:4">
      <c r="C1169" s="1100" t="s">
        <v>215</v>
      </c>
      <c r="D1169" s="1107" t="s">
        <v>1485</v>
      </c>
    </row>
    <row r="1170" spans="3:4">
      <c r="C1170" s="1100" t="s">
        <v>215</v>
      </c>
      <c r="D1170" s="1107" t="s">
        <v>1509</v>
      </c>
    </row>
    <row r="1171" spans="3:4">
      <c r="C1171" s="1100" t="s">
        <v>215</v>
      </c>
      <c r="D1171" s="1107" t="s">
        <v>1720</v>
      </c>
    </row>
    <row r="1172" spans="3:4">
      <c r="C1172" s="1100" t="s">
        <v>215</v>
      </c>
      <c r="D1172" s="1107" t="s">
        <v>1721</v>
      </c>
    </row>
    <row r="1173" spans="3:4">
      <c r="C1173" s="1100" t="s">
        <v>215</v>
      </c>
      <c r="D1173" s="1107" t="s">
        <v>1722</v>
      </c>
    </row>
    <row r="1174" spans="3:4">
      <c r="C1174" s="1100" t="s">
        <v>215</v>
      </c>
      <c r="D1174" s="1107" t="s">
        <v>1204</v>
      </c>
    </row>
    <row r="1175" spans="3:4">
      <c r="C1175" s="1100" t="s">
        <v>215</v>
      </c>
      <c r="D1175" s="1107" t="s">
        <v>1724</v>
      </c>
    </row>
    <row r="1176" spans="3:4">
      <c r="C1176" s="1100" t="s">
        <v>215</v>
      </c>
      <c r="D1176" s="1107" t="s">
        <v>654</v>
      </c>
    </row>
    <row r="1177" spans="3:4">
      <c r="C1177" s="1100" t="s">
        <v>215</v>
      </c>
      <c r="D1177" s="1107" t="s">
        <v>1727</v>
      </c>
    </row>
    <row r="1178" spans="3:4">
      <c r="C1178" s="1100" t="s">
        <v>215</v>
      </c>
      <c r="D1178" s="1107" t="s">
        <v>1194</v>
      </c>
    </row>
    <row r="1179" spans="3:4">
      <c r="C1179" s="1100" t="s">
        <v>215</v>
      </c>
      <c r="D1179" s="1107" t="s">
        <v>1226</v>
      </c>
    </row>
    <row r="1180" spans="3:4">
      <c r="C1180" s="1100" t="s">
        <v>215</v>
      </c>
      <c r="D1180" s="1107" t="s">
        <v>1728</v>
      </c>
    </row>
    <row r="1181" spans="3:4">
      <c r="C1181" s="1100" t="s">
        <v>215</v>
      </c>
      <c r="D1181" s="1107" t="s">
        <v>1730</v>
      </c>
    </row>
    <row r="1182" spans="3:4">
      <c r="C1182" s="1100" t="s">
        <v>215</v>
      </c>
      <c r="D1182" s="1107" t="s">
        <v>202</v>
      </c>
    </row>
    <row r="1183" spans="3:4">
      <c r="C1183" s="1100" t="s">
        <v>215</v>
      </c>
      <c r="D1183" s="1107" t="s">
        <v>1256</v>
      </c>
    </row>
    <row r="1184" spans="3:4">
      <c r="C1184" s="1100" t="s">
        <v>215</v>
      </c>
      <c r="D1184" s="1107" t="s">
        <v>1731</v>
      </c>
    </row>
    <row r="1185" spans="3:4">
      <c r="C1185" s="1100" t="s">
        <v>215</v>
      </c>
      <c r="D1185" s="1107" t="s">
        <v>1732</v>
      </c>
    </row>
    <row r="1186" spans="3:4">
      <c r="C1186" s="1100" t="s">
        <v>215</v>
      </c>
      <c r="D1186" s="1107" t="s">
        <v>1734</v>
      </c>
    </row>
    <row r="1187" spans="3:4">
      <c r="C1187" s="1100" t="s">
        <v>215</v>
      </c>
      <c r="D1187" s="1107" t="s">
        <v>1735</v>
      </c>
    </row>
    <row r="1188" spans="3:4">
      <c r="C1188" s="1100" t="s">
        <v>215</v>
      </c>
      <c r="D1188" s="1107" t="s">
        <v>559</v>
      </c>
    </row>
    <row r="1189" spans="3:4">
      <c r="C1189" s="1100" t="s">
        <v>215</v>
      </c>
      <c r="D1189" s="1107" t="s">
        <v>1736</v>
      </c>
    </row>
    <row r="1190" spans="3:4">
      <c r="C1190" s="1100" t="s">
        <v>215</v>
      </c>
      <c r="D1190" s="1107" t="s">
        <v>1738</v>
      </c>
    </row>
    <row r="1191" spans="3:4">
      <c r="C1191" s="1100" t="s">
        <v>215</v>
      </c>
      <c r="D1191" s="1107" t="s">
        <v>1740</v>
      </c>
    </row>
    <row r="1192" spans="3:4">
      <c r="C1192" s="1100" t="s">
        <v>215</v>
      </c>
      <c r="D1192" s="1107" t="s">
        <v>1742</v>
      </c>
    </row>
    <row r="1193" spans="3:4">
      <c r="C1193" s="1100" t="s">
        <v>215</v>
      </c>
      <c r="D1193" s="1107" t="s">
        <v>1501</v>
      </c>
    </row>
    <row r="1194" spans="3:4">
      <c r="C1194" s="1100" t="s">
        <v>215</v>
      </c>
      <c r="D1194" s="1107" t="s">
        <v>1745</v>
      </c>
    </row>
    <row r="1195" spans="3:4">
      <c r="C1195" s="1100" t="s">
        <v>215</v>
      </c>
      <c r="D1195" s="1107" t="s">
        <v>1592</v>
      </c>
    </row>
    <row r="1196" spans="3:4">
      <c r="C1196" s="1100" t="s">
        <v>215</v>
      </c>
      <c r="D1196" s="1107" t="s">
        <v>1747</v>
      </c>
    </row>
    <row r="1197" spans="3:4">
      <c r="C1197" s="1100" t="s">
        <v>215</v>
      </c>
      <c r="D1197" s="1107" t="s">
        <v>1748</v>
      </c>
    </row>
    <row r="1198" spans="3:4">
      <c r="C1198" s="1100" t="s">
        <v>215</v>
      </c>
      <c r="D1198" s="1107" t="s">
        <v>1678</v>
      </c>
    </row>
    <row r="1199" spans="3:4">
      <c r="C1199" s="1100" t="s">
        <v>215</v>
      </c>
      <c r="D1199" s="1107" t="s">
        <v>401</v>
      </c>
    </row>
    <row r="1200" spans="3:4">
      <c r="C1200" s="1100" t="s">
        <v>215</v>
      </c>
      <c r="D1200" s="1107" t="s">
        <v>144</v>
      </c>
    </row>
    <row r="1201" spans="3:4">
      <c r="C1201" s="1100" t="s">
        <v>215</v>
      </c>
      <c r="D1201" s="1107" t="s">
        <v>281</v>
      </c>
    </row>
    <row r="1202" spans="3:4">
      <c r="C1202" s="1100" t="s">
        <v>215</v>
      </c>
      <c r="D1202" s="1107" t="s">
        <v>1624</v>
      </c>
    </row>
    <row r="1203" spans="3:4">
      <c r="C1203" s="1100" t="s">
        <v>215</v>
      </c>
      <c r="D1203" s="1107" t="s">
        <v>1749</v>
      </c>
    </row>
    <row r="1204" spans="3:4">
      <c r="C1204" s="1100" t="s">
        <v>215</v>
      </c>
      <c r="D1204" s="1107" t="s">
        <v>834</v>
      </c>
    </row>
    <row r="1205" spans="3:4">
      <c r="C1205" s="1100" t="s">
        <v>554</v>
      </c>
      <c r="D1205" s="1107" t="s">
        <v>803</v>
      </c>
    </row>
    <row r="1206" spans="3:4">
      <c r="C1206" s="1100" t="s">
        <v>554</v>
      </c>
      <c r="D1206" s="1107" t="s">
        <v>982</v>
      </c>
    </row>
    <row r="1207" spans="3:4">
      <c r="C1207" s="1100" t="s">
        <v>554</v>
      </c>
      <c r="D1207" s="1107" t="s">
        <v>1556</v>
      </c>
    </row>
    <row r="1208" spans="3:4">
      <c r="C1208" s="1100" t="s">
        <v>554</v>
      </c>
      <c r="D1208" s="1107" t="s">
        <v>985</v>
      </c>
    </row>
    <row r="1209" spans="3:4">
      <c r="C1209" s="1100" t="s">
        <v>554</v>
      </c>
      <c r="D1209" s="1107" t="s">
        <v>1750</v>
      </c>
    </row>
    <row r="1210" spans="3:4">
      <c r="C1210" s="1100" t="s">
        <v>554</v>
      </c>
      <c r="D1210" s="1107" t="s">
        <v>583</v>
      </c>
    </row>
    <row r="1211" spans="3:4">
      <c r="C1211" s="1100" t="s">
        <v>554</v>
      </c>
      <c r="D1211" s="1107" t="s">
        <v>1327</v>
      </c>
    </row>
    <row r="1212" spans="3:4">
      <c r="C1212" s="1100" t="s">
        <v>554</v>
      </c>
      <c r="D1212" s="1107" t="s">
        <v>1751</v>
      </c>
    </row>
    <row r="1213" spans="3:4">
      <c r="C1213" s="1100" t="s">
        <v>554</v>
      </c>
      <c r="D1213" s="1107" t="s">
        <v>1752</v>
      </c>
    </row>
    <row r="1214" spans="3:4">
      <c r="C1214" s="1100" t="s">
        <v>554</v>
      </c>
      <c r="D1214" s="1107" t="s">
        <v>1729</v>
      </c>
    </row>
    <row r="1215" spans="3:4">
      <c r="C1215" s="1100" t="s">
        <v>554</v>
      </c>
      <c r="D1215" s="1107" t="s">
        <v>88</v>
      </c>
    </row>
    <row r="1216" spans="3:4">
      <c r="C1216" s="1100" t="s">
        <v>554</v>
      </c>
      <c r="D1216" s="1107" t="s">
        <v>1754</v>
      </c>
    </row>
    <row r="1217" spans="3:4">
      <c r="C1217" s="1100" t="s">
        <v>554</v>
      </c>
      <c r="D1217" s="1107" t="s">
        <v>1755</v>
      </c>
    </row>
    <row r="1218" spans="3:4">
      <c r="C1218" s="1100" t="s">
        <v>554</v>
      </c>
      <c r="D1218" s="1107" t="s">
        <v>1374</v>
      </c>
    </row>
    <row r="1219" spans="3:4">
      <c r="C1219" s="1100" t="s">
        <v>554</v>
      </c>
      <c r="D1219" s="1107" t="s">
        <v>609</v>
      </c>
    </row>
    <row r="1220" spans="3:4">
      <c r="C1220" s="1100" t="s">
        <v>554</v>
      </c>
      <c r="D1220" s="1107" t="s">
        <v>769</v>
      </c>
    </row>
    <row r="1221" spans="3:4">
      <c r="C1221" s="1100" t="s">
        <v>554</v>
      </c>
      <c r="D1221" s="1107" t="s">
        <v>1244</v>
      </c>
    </row>
    <row r="1222" spans="3:4">
      <c r="C1222" s="1100" t="s">
        <v>554</v>
      </c>
      <c r="D1222" s="1107" t="s">
        <v>1018</v>
      </c>
    </row>
    <row r="1223" spans="3:4">
      <c r="C1223" s="1100" t="s">
        <v>554</v>
      </c>
      <c r="D1223" s="1107" t="s">
        <v>1756</v>
      </c>
    </row>
    <row r="1224" spans="3:4">
      <c r="C1224" s="1100" t="s">
        <v>554</v>
      </c>
      <c r="D1224" s="1107" t="s">
        <v>1081</v>
      </c>
    </row>
    <row r="1225" spans="3:4">
      <c r="C1225" s="1100" t="s">
        <v>554</v>
      </c>
      <c r="D1225" s="1107" t="s">
        <v>1757</v>
      </c>
    </row>
    <row r="1226" spans="3:4">
      <c r="C1226" s="1100" t="s">
        <v>554</v>
      </c>
      <c r="D1226" s="1107" t="s">
        <v>1758</v>
      </c>
    </row>
    <row r="1227" spans="3:4">
      <c r="C1227" s="1100" t="s">
        <v>554</v>
      </c>
      <c r="D1227" s="1107" t="s">
        <v>1759</v>
      </c>
    </row>
    <row r="1228" spans="3:4">
      <c r="C1228" s="1100" t="s">
        <v>554</v>
      </c>
      <c r="D1228" s="1107" t="s">
        <v>1760</v>
      </c>
    </row>
    <row r="1229" spans="3:4">
      <c r="C1229" s="1100" t="s">
        <v>554</v>
      </c>
      <c r="D1229" s="1107" t="s">
        <v>1762</v>
      </c>
    </row>
    <row r="1230" spans="3:4">
      <c r="C1230" s="1100" t="s">
        <v>554</v>
      </c>
      <c r="D1230" s="1107" t="s">
        <v>308</v>
      </c>
    </row>
    <row r="1231" spans="3:4">
      <c r="C1231" s="1100" t="s">
        <v>554</v>
      </c>
      <c r="D1231" s="1107" t="s">
        <v>71</v>
      </c>
    </row>
    <row r="1232" spans="3:4">
      <c r="C1232" s="1100" t="s">
        <v>554</v>
      </c>
      <c r="D1232" s="1107" t="s">
        <v>1763</v>
      </c>
    </row>
    <row r="1233" spans="3:4">
      <c r="C1233" s="1100" t="s">
        <v>554</v>
      </c>
      <c r="D1233" s="1107" t="s">
        <v>375</v>
      </c>
    </row>
    <row r="1234" spans="3:4">
      <c r="C1234" s="1100" t="s">
        <v>554</v>
      </c>
      <c r="D1234" s="1107" t="s">
        <v>1765</v>
      </c>
    </row>
    <row r="1235" spans="3:4">
      <c r="C1235" s="1100" t="s">
        <v>554</v>
      </c>
      <c r="D1235" s="1107" t="s">
        <v>1767</v>
      </c>
    </row>
    <row r="1236" spans="3:4">
      <c r="C1236" s="1100" t="s">
        <v>554</v>
      </c>
      <c r="D1236" s="1107" t="s">
        <v>1768</v>
      </c>
    </row>
    <row r="1237" spans="3:4">
      <c r="C1237" s="1100" t="s">
        <v>554</v>
      </c>
      <c r="D1237" s="1107" t="s">
        <v>1769</v>
      </c>
    </row>
    <row r="1238" spans="3:4">
      <c r="C1238" s="1100" t="s">
        <v>554</v>
      </c>
      <c r="D1238" s="1107" t="s">
        <v>1386</v>
      </c>
    </row>
    <row r="1239" spans="3:4">
      <c r="C1239" s="1100" t="s">
        <v>554</v>
      </c>
      <c r="D1239" s="1107" t="s">
        <v>1771</v>
      </c>
    </row>
    <row r="1240" spans="3:4">
      <c r="C1240" s="1100" t="s">
        <v>554</v>
      </c>
      <c r="D1240" s="1107" t="s">
        <v>567</v>
      </c>
    </row>
    <row r="1241" spans="3:4">
      <c r="C1241" s="1100" t="s">
        <v>554</v>
      </c>
      <c r="D1241" s="1107" t="s">
        <v>1772</v>
      </c>
    </row>
    <row r="1242" spans="3:4">
      <c r="C1242" s="1100" t="s">
        <v>554</v>
      </c>
      <c r="D1242" s="1107" t="s">
        <v>1482</v>
      </c>
    </row>
    <row r="1243" spans="3:4">
      <c r="C1243" s="1100" t="s">
        <v>554</v>
      </c>
      <c r="D1243" s="1107" t="s">
        <v>1773</v>
      </c>
    </row>
    <row r="1244" spans="3:4">
      <c r="C1244" s="1100" t="s">
        <v>1774</v>
      </c>
      <c r="D1244" s="1107" t="s">
        <v>1775</v>
      </c>
    </row>
    <row r="1245" spans="3:4">
      <c r="C1245" s="1100" t="s">
        <v>1774</v>
      </c>
      <c r="D1245" s="1107" t="s">
        <v>1580</v>
      </c>
    </row>
    <row r="1246" spans="3:4">
      <c r="C1246" s="1100" t="s">
        <v>1774</v>
      </c>
      <c r="D1246" s="1107" t="s">
        <v>1711</v>
      </c>
    </row>
    <row r="1247" spans="3:4">
      <c r="C1247" s="1100" t="s">
        <v>1774</v>
      </c>
      <c r="D1247" s="1107" t="s">
        <v>1776</v>
      </c>
    </row>
    <row r="1248" spans="3:4">
      <c r="C1248" s="1100" t="s">
        <v>1774</v>
      </c>
      <c r="D1248" s="1107" t="s">
        <v>1778</v>
      </c>
    </row>
    <row r="1249" spans="3:4">
      <c r="C1249" s="1100" t="s">
        <v>1774</v>
      </c>
      <c r="D1249" s="1107" t="s">
        <v>1779</v>
      </c>
    </row>
    <row r="1250" spans="3:4">
      <c r="C1250" s="1100" t="s">
        <v>1774</v>
      </c>
      <c r="D1250" s="1107" t="s">
        <v>1312</v>
      </c>
    </row>
    <row r="1251" spans="3:4">
      <c r="C1251" s="1100" t="s">
        <v>1774</v>
      </c>
      <c r="D1251" s="1107" t="s">
        <v>1780</v>
      </c>
    </row>
    <row r="1252" spans="3:4">
      <c r="C1252" s="1100" t="s">
        <v>1774</v>
      </c>
      <c r="D1252" s="1107" t="s">
        <v>1057</v>
      </c>
    </row>
    <row r="1253" spans="3:4">
      <c r="C1253" s="1100" t="s">
        <v>1774</v>
      </c>
      <c r="D1253" s="1107" t="s">
        <v>1781</v>
      </c>
    </row>
    <row r="1254" spans="3:4">
      <c r="C1254" s="1100" t="s">
        <v>1774</v>
      </c>
      <c r="D1254" s="1107" t="s">
        <v>1609</v>
      </c>
    </row>
    <row r="1255" spans="3:4">
      <c r="C1255" s="1100" t="s">
        <v>1774</v>
      </c>
      <c r="D1255" s="1107" t="s">
        <v>1782</v>
      </c>
    </row>
    <row r="1256" spans="3:4">
      <c r="C1256" s="1100" t="s">
        <v>1774</v>
      </c>
      <c r="D1256" s="1107" t="s">
        <v>1783</v>
      </c>
    </row>
    <row r="1257" spans="3:4">
      <c r="C1257" s="1100" t="s">
        <v>1774</v>
      </c>
      <c r="D1257" s="1107" t="s">
        <v>1171</v>
      </c>
    </row>
    <row r="1258" spans="3:4">
      <c r="C1258" s="1100" t="s">
        <v>1774</v>
      </c>
      <c r="D1258" s="1107" t="s">
        <v>1784</v>
      </c>
    </row>
    <row r="1259" spans="3:4">
      <c r="C1259" s="1100" t="s">
        <v>1774</v>
      </c>
      <c r="D1259" s="1107" t="s">
        <v>1785</v>
      </c>
    </row>
    <row r="1260" spans="3:4">
      <c r="C1260" s="1100" t="s">
        <v>1774</v>
      </c>
      <c r="D1260" s="1107" t="s">
        <v>1458</v>
      </c>
    </row>
    <row r="1261" spans="3:4">
      <c r="C1261" s="1100" t="s">
        <v>1774</v>
      </c>
      <c r="D1261" s="1107" t="s">
        <v>118</v>
      </c>
    </row>
    <row r="1262" spans="3:4">
      <c r="C1262" s="1100" t="s">
        <v>1774</v>
      </c>
      <c r="D1262" s="1107" t="s">
        <v>57</v>
      </c>
    </row>
    <row r="1263" spans="3:4">
      <c r="C1263" s="1100" t="s">
        <v>1774</v>
      </c>
      <c r="D1263" s="1107" t="s">
        <v>1497</v>
      </c>
    </row>
    <row r="1264" spans="3:4">
      <c r="C1264" s="1100" t="s">
        <v>1774</v>
      </c>
      <c r="D1264" s="1107" t="s">
        <v>1786</v>
      </c>
    </row>
    <row r="1265" spans="3:4">
      <c r="C1265" s="1100" t="s">
        <v>1774</v>
      </c>
      <c r="D1265" s="1107" t="s">
        <v>1787</v>
      </c>
    </row>
    <row r="1266" spans="3:4">
      <c r="C1266" s="1100" t="s">
        <v>1774</v>
      </c>
      <c r="D1266" s="1107" t="s">
        <v>1788</v>
      </c>
    </row>
    <row r="1267" spans="3:4">
      <c r="C1267" s="1100" t="s">
        <v>1774</v>
      </c>
      <c r="D1267" s="1107" t="s">
        <v>1789</v>
      </c>
    </row>
    <row r="1268" spans="3:4">
      <c r="C1268" s="1100" t="s">
        <v>1774</v>
      </c>
      <c r="D1268" s="1107" t="s">
        <v>948</v>
      </c>
    </row>
    <row r="1269" spans="3:4">
      <c r="C1269" s="1100" t="s">
        <v>1774</v>
      </c>
      <c r="D1269" s="1107" t="s">
        <v>1331</v>
      </c>
    </row>
    <row r="1270" spans="3:4">
      <c r="C1270" s="1100" t="s">
        <v>1774</v>
      </c>
      <c r="D1270" s="1107" t="s">
        <v>1790</v>
      </c>
    </row>
    <row r="1271" spans="3:4">
      <c r="C1271" s="1100" t="s">
        <v>1774</v>
      </c>
      <c r="D1271" s="1107" t="s">
        <v>1692</v>
      </c>
    </row>
    <row r="1272" spans="3:4">
      <c r="C1272" s="1100" t="s">
        <v>1774</v>
      </c>
      <c r="D1272" s="1107" t="s">
        <v>1791</v>
      </c>
    </row>
    <row r="1273" spans="3:4">
      <c r="C1273" s="1100" t="s">
        <v>1774</v>
      </c>
      <c r="D1273" s="1107" t="s">
        <v>1793</v>
      </c>
    </row>
    <row r="1274" spans="3:4">
      <c r="C1274" s="1100" t="s">
        <v>1794</v>
      </c>
      <c r="D1274" s="1107" t="s">
        <v>1796</v>
      </c>
    </row>
    <row r="1275" spans="3:4">
      <c r="C1275" s="1100" t="s">
        <v>1794</v>
      </c>
      <c r="D1275" s="1107" t="s">
        <v>1799</v>
      </c>
    </row>
    <row r="1276" spans="3:4">
      <c r="C1276" s="1100" t="s">
        <v>1794</v>
      </c>
      <c r="D1276" s="1107" t="s">
        <v>1801</v>
      </c>
    </row>
    <row r="1277" spans="3:4">
      <c r="C1277" s="1100" t="s">
        <v>1794</v>
      </c>
      <c r="D1277" s="1107" t="s">
        <v>1802</v>
      </c>
    </row>
    <row r="1278" spans="3:4">
      <c r="C1278" s="1100" t="s">
        <v>1794</v>
      </c>
      <c r="D1278" s="1107" t="s">
        <v>1804</v>
      </c>
    </row>
    <row r="1279" spans="3:4">
      <c r="C1279" s="1100" t="s">
        <v>1794</v>
      </c>
      <c r="D1279" s="1107" t="s">
        <v>1805</v>
      </c>
    </row>
    <row r="1280" spans="3:4">
      <c r="C1280" s="1100" t="s">
        <v>1794</v>
      </c>
      <c r="D1280" s="1107" t="s">
        <v>1806</v>
      </c>
    </row>
    <row r="1281" spans="3:4">
      <c r="C1281" s="1100" t="s">
        <v>1794</v>
      </c>
      <c r="D1281" s="1107" t="s">
        <v>1807</v>
      </c>
    </row>
    <row r="1282" spans="3:4">
      <c r="C1282" s="1100" t="s">
        <v>1794</v>
      </c>
      <c r="D1282" s="1107" t="s">
        <v>1808</v>
      </c>
    </row>
    <row r="1283" spans="3:4">
      <c r="C1283" s="1100" t="s">
        <v>1794</v>
      </c>
      <c r="D1283" s="1107" t="s">
        <v>953</v>
      </c>
    </row>
    <row r="1284" spans="3:4">
      <c r="C1284" s="1100" t="s">
        <v>1794</v>
      </c>
      <c r="D1284" s="1107" t="s">
        <v>1714</v>
      </c>
    </row>
    <row r="1285" spans="3:4">
      <c r="C1285" s="1100" t="s">
        <v>1794</v>
      </c>
      <c r="D1285" s="1107" t="s">
        <v>1809</v>
      </c>
    </row>
    <row r="1286" spans="3:4">
      <c r="C1286" s="1100" t="s">
        <v>1794</v>
      </c>
      <c r="D1286" s="1107" t="s">
        <v>1810</v>
      </c>
    </row>
    <row r="1287" spans="3:4">
      <c r="C1287" s="1100" t="s">
        <v>1794</v>
      </c>
      <c r="D1287" s="1107" t="s">
        <v>351</v>
      </c>
    </row>
    <row r="1288" spans="3:4">
      <c r="C1288" s="1100" t="s">
        <v>1794</v>
      </c>
      <c r="D1288" s="1107" t="s">
        <v>866</v>
      </c>
    </row>
    <row r="1289" spans="3:4">
      <c r="C1289" s="1100" t="s">
        <v>1794</v>
      </c>
      <c r="D1289" s="1107" t="s">
        <v>1811</v>
      </c>
    </row>
    <row r="1290" spans="3:4">
      <c r="C1290" s="1100" t="s">
        <v>1794</v>
      </c>
      <c r="D1290" s="1107" t="s">
        <v>1812</v>
      </c>
    </row>
    <row r="1291" spans="3:4">
      <c r="C1291" s="1100" t="s">
        <v>1794</v>
      </c>
      <c r="D1291" s="1107" t="s">
        <v>1666</v>
      </c>
    </row>
    <row r="1292" spans="3:4">
      <c r="C1292" s="1100" t="s">
        <v>1794</v>
      </c>
      <c r="D1292" s="1107" t="s">
        <v>1814</v>
      </c>
    </row>
    <row r="1293" spans="3:4">
      <c r="C1293" s="1100" t="s">
        <v>1815</v>
      </c>
      <c r="D1293" s="1107" t="s">
        <v>1816</v>
      </c>
    </row>
    <row r="1294" spans="3:4">
      <c r="C1294" s="1100" t="s">
        <v>1815</v>
      </c>
      <c r="D1294" s="1107" t="s">
        <v>1715</v>
      </c>
    </row>
    <row r="1295" spans="3:4">
      <c r="C1295" s="1100" t="s">
        <v>1815</v>
      </c>
      <c r="D1295" s="1107" t="s">
        <v>1818</v>
      </c>
    </row>
    <row r="1296" spans="3:4">
      <c r="C1296" s="1100" t="s">
        <v>1815</v>
      </c>
      <c r="D1296" s="1107" t="s">
        <v>1819</v>
      </c>
    </row>
    <row r="1297" spans="3:4">
      <c r="C1297" s="1100" t="s">
        <v>1815</v>
      </c>
      <c r="D1297" s="1107" t="s">
        <v>675</v>
      </c>
    </row>
    <row r="1298" spans="3:4">
      <c r="C1298" s="1100" t="s">
        <v>1815</v>
      </c>
      <c r="D1298" s="1107" t="s">
        <v>1820</v>
      </c>
    </row>
    <row r="1299" spans="3:4">
      <c r="C1299" s="1100" t="s">
        <v>1815</v>
      </c>
      <c r="D1299" s="1107" t="s">
        <v>1726</v>
      </c>
    </row>
    <row r="1300" spans="3:4">
      <c r="C1300" s="1100" t="s">
        <v>1815</v>
      </c>
      <c r="D1300" s="1107" t="s">
        <v>1315</v>
      </c>
    </row>
    <row r="1301" spans="3:4">
      <c r="C1301" s="1100" t="s">
        <v>1815</v>
      </c>
      <c r="D1301" s="1107" t="s">
        <v>966</v>
      </c>
    </row>
    <row r="1302" spans="3:4">
      <c r="C1302" s="1100" t="s">
        <v>1815</v>
      </c>
      <c r="D1302" s="1107" t="s">
        <v>688</v>
      </c>
    </row>
    <row r="1303" spans="3:4">
      <c r="C1303" s="1100" t="s">
        <v>1815</v>
      </c>
      <c r="D1303" s="1107" t="s">
        <v>1821</v>
      </c>
    </row>
    <row r="1304" spans="3:4">
      <c r="C1304" s="1100" t="s">
        <v>1815</v>
      </c>
      <c r="D1304" s="1107" t="s">
        <v>728</v>
      </c>
    </row>
    <row r="1305" spans="3:4">
      <c r="C1305" s="1100" t="s">
        <v>1815</v>
      </c>
      <c r="D1305" s="1107" t="s">
        <v>1822</v>
      </c>
    </row>
    <row r="1306" spans="3:4">
      <c r="C1306" s="1100" t="s">
        <v>1815</v>
      </c>
      <c r="D1306" s="1107" t="s">
        <v>1186</v>
      </c>
    </row>
    <row r="1307" spans="3:4">
      <c r="C1307" s="1100" t="s">
        <v>1815</v>
      </c>
      <c r="D1307" s="1107" t="s">
        <v>1823</v>
      </c>
    </row>
    <row r="1308" spans="3:4">
      <c r="C1308" s="1100" t="s">
        <v>1815</v>
      </c>
      <c r="D1308" s="1107" t="s">
        <v>1826</v>
      </c>
    </row>
    <row r="1309" spans="3:4">
      <c r="C1309" s="1100" t="s">
        <v>1815</v>
      </c>
      <c r="D1309" s="1107" t="s">
        <v>457</v>
      </c>
    </row>
    <row r="1310" spans="3:4">
      <c r="C1310" s="1100" t="s">
        <v>1815</v>
      </c>
      <c r="D1310" s="1107" t="s">
        <v>1827</v>
      </c>
    </row>
    <row r="1311" spans="3:4">
      <c r="C1311" s="1100" t="s">
        <v>1815</v>
      </c>
      <c r="D1311" s="1107" t="s">
        <v>1828</v>
      </c>
    </row>
    <row r="1312" spans="3:4">
      <c r="C1312" s="1100" t="s">
        <v>1829</v>
      </c>
      <c r="D1312" s="1107" t="s">
        <v>1831</v>
      </c>
    </row>
    <row r="1313" spans="3:4">
      <c r="C1313" s="1100" t="s">
        <v>1829</v>
      </c>
      <c r="D1313" s="1107" t="s">
        <v>1733</v>
      </c>
    </row>
    <row r="1314" spans="3:4">
      <c r="C1314" s="1100" t="s">
        <v>1829</v>
      </c>
      <c r="D1314" s="1107" t="s">
        <v>1833</v>
      </c>
    </row>
    <row r="1315" spans="3:4">
      <c r="C1315" s="1100" t="s">
        <v>1829</v>
      </c>
      <c r="D1315" s="1107" t="s">
        <v>1834</v>
      </c>
    </row>
    <row r="1316" spans="3:4">
      <c r="C1316" s="1100" t="s">
        <v>1829</v>
      </c>
      <c r="D1316" s="1107" t="s">
        <v>1813</v>
      </c>
    </row>
    <row r="1317" spans="3:4">
      <c r="C1317" s="1100" t="s">
        <v>1829</v>
      </c>
      <c r="D1317" s="1107" t="s">
        <v>1006</v>
      </c>
    </row>
    <row r="1318" spans="3:4">
      <c r="C1318" s="1100" t="s">
        <v>1829</v>
      </c>
      <c r="D1318" s="1107" t="s">
        <v>1835</v>
      </c>
    </row>
    <row r="1319" spans="3:4">
      <c r="C1319" s="1100" t="s">
        <v>1829</v>
      </c>
      <c r="D1319" s="1107" t="s">
        <v>1838</v>
      </c>
    </row>
    <row r="1320" spans="3:4">
      <c r="C1320" s="1100" t="s">
        <v>1829</v>
      </c>
      <c r="D1320" s="1107" t="s">
        <v>1840</v>
      </c>
    </row>
    <row r="1321" spans="3:4">
      <c r="C1321" s="1100" t="s">
        <v>1829</v>
      </c>
      <c r="D1321" s="1107" t="s">
        <v>1841</v>
      </c>
    </row>
    <row r="1322" spans="3:4">
      <c r="C1322" s="1100" t="s">
        <v>1829</v>
      </c>
      <c r="D1322" s="1107" t="s">
        <v>1842</v>
      </c>
    </row>
    <row r="1323" spans="3:4">
      <c r="C1323" s="1100" t="s">
        <v>1829</v>
      </c>
      <c r="D1323" s="1107" t="s">
        <v>1510</v>
      </c>
    </row>
    <row r="1324" spans="3:4">
      <c r="C1324" s="1100" t="s">
        <v>1829</v>
      </c>
      <c r="D1324" s="1107" t="s">
        <v>1843</v>
      </c>
    </row>
    <row r="1325" spans="3:4">
      <c r="C1325" s="1100" t="s">
        <v>1829</v>
      </c>
      <c r="D1325" s="1107" t="s">
        <v>1844</v>
      </c>
    </row>
    <row r="1326" spans="3:4">
      <c r="C1326" s="1100" t="s">
        <v>1829</v>
      </c>
      <c r="D1326" s="1107" t="s">
        <v>1845</v>
      </c>
    </row>
    <row r="1327" spans="3:4">
      <c r="C1327" s="1100" t="s">
        <v>1829</v>
      </c>
      <c r="D1327" s="1107" t="s">
        <v>1846</v>
      </c>
    </row>
    <row r="1328" spans="3:4">
      <c r="C1328" s="1100" t="s">
        <v>1829</v>
      </c>
      <c r="D1328" s="1107" t="s">
        <v>822</v>
      </c>
    </row>
    <row r="1329" spans="3:4">
      <c r="C1329" s="1100" t="s">
        <v>1829</v>
      </c>
      <c r="D1329" s="1107" t="s">
        <v>1847</v>
      </c>
    </row>
    <row r="1330" spans="3:4">
      <c r="C1330" s="1100" t="s">
        <v>1829</v>
      </c>
      <c r="D1330" s="1107" t="s">
        <v>684</v>
      </c>
    </row>
    <row r="1331" spans="3:4">
      <c r="C1331" s="1100" t="s">
        <v>1829</v>
      </c>
      <c r="D1331" s="1107" t="s">
        <v>175</v>
      </c>
    </row>
    <row r="1332" spans="3:4">
      <c r="C1332" s="1100" t="s">
        <v>1829</v>
      </c>
      <c r="D1332" s="1107" t="s">
        <v>1849</v>
      </c>
    </row>
    <row r="1333" spans="3:4">
      <c r="C1333" s="1100" t="s">
        <v>1829</v>
      </c>
      <c r="D1333" s="1107" t="s">
        <v>1357</v>
      </c>
    </row>
    <row r="1334" spans="3:4">
      <c r="C1334" s="1100" t="s">
        <v>1829</v>
      </c>
      <c r="D1334" s="1107" t="s">
        <v>1850</v>
      </c>
    </row>
    <row r="1335" spans="3:4">
      <c r="C1335" s="1100" t="s">
        <v>1829</v>
      </c>
      <c r="D1335" s="1107" t="s">
        <v>1851</v>
      </c>
    </row>
    <row r="1336" spans="3:4">
      <c r="C1336" s="1100" t="s">
        <v>1829</v>
      </c>
      <c r="D1336" s="1107" t="s">
        <v>280</v>
      </c>
    </row>
    <row r="1337" spans="3:4">
      <c r="C1337" s="1100" t="s">
        <v>1829</v>
      </c>
      <c r="D1337" s="1107" t="s">
        <v>1852</v>
      </c>
    </row>
    <row r="1338" spans="3:4">
      <c r="C1338" s="1100" t="s">
        <v>1829</v>
      </c>
      <c r="D1338" s="1107" t="s">
        <v>217</v>
      </c>
    </row>
    <row r="1339" spans="3:4">
      <c r="C1339" s="1100" t="s">
        <v>1854</v>
      </c>
      <c r="D1339" s="1107" t="s">
        <v>1856</v>
      </c>
    </row>
    <row r="1340" spans="3:4">
      <c r="C1340" s="1100" t="s">
        <v>1854</v>
      </c>
      <c r="D1340" s="1107" t="s">
        <v>1859</v>
      </c>
    </row>
    <row r="1341" spans="3:4">
      <c r="C1341" s="1100" t="s">
        <v>1854</v>
      </c>
      <c r="D1341" s="1107" t="s">
        <v>1862</v>
      </c>
    </row>
    <row r="1342" spans="3:4">
      <c r="C1342" s="1100" t="s">
        <v>1854</v>
      </c>
      <c r="D1342" s="1107" t="s">
        <v>1460</v>
      </c>
    </row>
    <row r="1343" spans="3:4">
      <c r="C1343" s="1100" t="s">
        <v>1854</v>
      </c>
      <c r="D1343" s="1107" t="s">
        <v>132</v>
      </c>
    </row>
    <row r="1344" spans="3:4">
      <c r="C1344" s="1100" t="s">
        <v>1854</v>
      </c>
      <c r="D1344" s="1107" t="s">
        <v>1347</v>
      </c>
    </row>
    <row r="1345" spans="3:4">
      <c r="C1345" s="1100" t="s">
        <v>1854</v>
      </c>
      <c r="D1345" s="1107" t="s">
        <v>531</v>
      </c>
    </row>
    <row r="1346" spans="3:4">
      <c r="C1346" s="1100" t="s">
        <v>1854</v>
      </c>
      <c r="D1346" s="1107" t="s">
        <v>1430</v>
      </c>
    </row>
    <row r="1347" spans="3:4">
      <c r="C1347" s="1100" t="s">
        <v>1854</v>
      </c>
      <c r="D1347" s="1107" t="s">
        <v>1863</v>
      </c>
    </row>
    <row r="1348" spans="3:4">
      <c r="C1348" s="1100" t="s">
        <v>1854</v>
      </c>
      <c r="D1348" s="1107" t="s">
        <v>1650</v>
      </c>
    </row>
    <row r="1349" spans="3:4">
      <c r="C1349" s="1100" t="s">
        <v>1854</v>
      </c>
      <c r="D1349" s="1107" t="s">
        <v>1864</v>
      </c>
    </row>
    <row r="1350" spans="3:4">
      <c r="C1350" s="1100" t="s">
        <v>1854</v>
      </c>
      <c r="D1350" s="1107" t="s">
        <v>64</v>
      </c>
    </row>
    <row r="1351" spans="3:4">
      <c r="C1351" s="1100" t="s">
        <v>1854</v>
      </c>
      <c r="D1351" s="1107" t="s">
        <v>80</v>
      </c>
    </row>
    <row r="1352" spans="3:4">
      <c r="C1352" s="1100" t="s">
        <v>1854</v>
      </c>
      <c r="D1352" s="1107" t="s">
        <v>1865</v>
      </c>
    </row>
    <row r="1353" spans="3:4">
      <c r="C1353" s="1100" t="s">
        <v>1854</v>
      </c>
      <c r="D1353" s="1107" t="s">
        <v>891</v>
      </c>
    </row>
    <row r="1354" spans="3:4">
      <c r="C1354" s="1100" t="s">
        <v>1854</v>
      </c>
      <c r="D1354" s="1107" t="s">
        <v>506</v>
      </c>
    </row>
    <row r="1355" spans="3:4">
      <c r="C1355" s="1100" t="s">
        <v>1854</v>
      </c>
      <c r="D1355" s="1107" t="s">
        <v>1866</v>
      </c>
    </row>
    <row r="1356" spans="3:4">
      <c r="C1356" s="1100" t="s">
        <v>1854</v>
      </c>
      <c r="D1356" s="1107" t="s">
        <v>1868</v>
      </c>
    </row>
    <row r="1357" spans="3:4">
      <c r="C1357" s="1100" t="s">
        <v>1854</v>
      </c>
      <c r="D1357" s="1107" t="s">
        <v>1220</v>
      </c>
    </row>
    <row r="1358" spans="3:4">
      <c r="C1358" s="1100" t="s">
        <v>1854</v>
      </c>
      <c r="D1358" s="1107" t="s">
        <v>1869</v>
      </c>
    </row>
    <row r="1359" spans="3:4">
      <c r="C1359" s="1100" t="s">
        <v>1854</v>
      </c>
      <c r="D1359" s="1107" t="s">
        <v>461</v>
      </c>
    </row>
    <row r="1360" spans="3:4">
      <c r="C1360" s="1100" t="s">
        <v>1854</v>
      </c>
      <c r="D1360" s="1107" t="s">
        <v>1871</v>
      </c>
    </row>
    <row r="1361" spans="3:4">
      <c r="C1361" s="1100" t="s">
        <v>1854</v>
      </c>
      <c r="D1361" s="1107" t="s">
        <v>1872</v>
      </c>
    </row>
    <row r="1362" spans="3:4">
      <c r="C1362" s="1100" t="s">
        <v>1015</v>
      </c>
      <c r="D1362" s="1107" t="s">
        <v>1770</v>
      </c>
    </row>
    <row r="1363" spans="3:4">
      <c r="C1363" s="1100" t="s">
        <v>1015</v>
      </c>
      <c r="D1363" s="1107" t="s">
        <v>1873</v>
      </c>
    </row>
    <row r="1364" spans="3:4">
      <c r="C1364" s="1100" t="s">
        <v>1015</v>
      </c>
      <c r="D1364" s="1107" t="s">
        <v>1874</v>
      </c>
    </row>
    <row r="1365" spans="3:4">
      <c r="C1365" s="1100" t="s">
        <v>1015</v>
      </c>
      <c r="D1365" s="1107" t="s">
        <v>1227</v>
      </c>
    </row>
    <row r="1366" spans="3:4">
      <c r="C1366" s="1100" t="s">
        <v>1015</v>
      </c>
      <c r="D1366" s="1107" t="s">
        <v>1216</v>
      </c>
    </row>
    <row r="1367" spans="3:4">
      <c r="C1367" s="1100" t="s">
        <v>1015</v>
      </c>
      <c r="D1367" s="1107" t="s">
        <v>1876</v>
      </c>
    </row>
    <row r="1368" spans="3:4">
      <c r="C1368" s="1100" t="s">
        <v>1015</v>
      </c>
      <c r="D1368" s="1107" t="s">
        <v>1877</v>
      </c>
    </row>
    <row r="1369" spans="3:4">
      <c r="C1369" s="1100" t="s">
        <v>1015</v>
      </c>
      <c r="D1369" s="1107" t="s">
        <v>1439</v>
      </c>
    </row>
    <row r="1370" spans="3:4">
      <c r="C1370" s="1100" t="s">
        <v>1015</v>
      </c>
      <c r="D1370" s="1107" t="s">
        <v>29</v>
      </c>
    </row>
    <row r="1371" spans="3:4">
      <c r="C1371" s="1100" t="s">
        <v>1015</v>
      </c>
      <c r="D1371" s="1107" t="s">
        <v>1478</v>
      </c>
    </row>
    <row r="1372" spans="3:4">
      <c r="C1372" s="1100" t="s">
        <v>1015</v>
      </c>
      <c r="D1372" s="1107" t="s">
        <v>1301</v>
      </c>
    </row>
    <row r="1373" spans="3:4">
      <c r="C1373" s="1100" t="s">
        <v>1015</v>
      </c>
      <c r="D1373" s="1107" t="s">
        <v>242</v>
      </c>
    </row>
    <row r="1374" spans="3:4">
      <c r="C1374" s="1100" t="s">
        <v>1015</v>
      </c>
      <c r="D1374" s="1107" t="s">
        <v>1860</v>
      </c>
    </row>
    <row r="1375" spans="3:4">
      <c r="C1375" s="1100" t="s">
        <v>1015</v>
      </c>
      <c r="D1375" s="1107" t="s">
        <v>1375</v>
      </c>
    </row>
    <row r="1376" spans="3:4">
      <c r="C1376" s="1100" t="s">
        <v>1015</v>
      </c>
      <c r="D1376" s="1107" t="s">
        <v>1118</v>
      </c>
    </row>
    <row r="1377" spans="3:5">
      <c r="C1377" s="1100" t="s">
        <v>1015</v>
      </c>
      <c r="D1377" s="1107" t="s">
        <v>1878</v>
      </c>
    </row>
    <row r="1378" spans="3:5">
      <c r="C1378" s="1100" t="s">
        <v>1015</v>
      </c>
      <c r="D1378" s="1107" t="s">
        <v>1614</v>
      </c>
    </row>
    <row r="1379" spans="3:5">
      <c r="C1379" s="1100" t="s">
        <v>1015</v>
      </c>
      <c r="D1379" s="1107" t="s">
        <v>1880</v>
      </c>
    </row>
    <row r="1380" spans="3:5">
      <c r="C1380" s="1100" t="s">
        <v>1015</v>
      </c>
      <c r="D1380" s="1107" t="s">
        <v>899</v>
      </c>
    </row>
    <row r="1381" spans="3:5">
      <c r="C1381" s="1100" t="s">
        <v>1431</v>
      </c>
      <c r="D1381" s="1107" t="s">
        <v>418</v>
      </c>
      <c r="E1381" s="1000"/>
    </row>
    <row r="1382" spans="3:5">
      <c r="C1382" s="1100" t="s">
        <v>1431</v>
      </c>
      <c r="D1382" s="1107" t="s">
        <v>597</v>
      </c>
    </row>
    <row r="1383" spans="3:5">
      <c r="C1383" s="1100" t="s">
        <v>1431</v>
      </c>
      <c r="D1383" s="1107" t="s">
        <v>1137</v>
      </c>
    </row>
    <row r="1384" spans="3:5">
      <c r="C1384" s="1100" t="s">
        <v>1431</v>
      </c>
      <c r="D1384" s="1107" t="s">
        <v>515</v>
      </c>
    </row>
    <row r="1385" spans="3:5">
      <c r="C1385" s="1100" t="s">
        <v>1431</v>
      </c>
      <c r="D1385" s="1107" t="s">
        <v>1286</v>
      </c>
    </row>
    <row r="1386" spans="3:5">
      <c r="C1386" s="1100" t="s">
        <v>1431</v>
      </c>
      <c r="D1386" s="1107" t="s">
        <v>1881</v>
      </c>
    </row>
    <row r="1387" spans="3:5">
      <c r="C1387" s="1100" t="s">
        <v>1431</v>
      </c>
      <c r="D1387" s="1107" t="s">
        <v>1882</v>
      </c>
    </row>
    <row r="1388" spans="3:5">
      <c r="C1388" s="1100" t="s">
        <v>1431</v>
      </c>
      <c r="D1388" s="1107" t="s">
        <v>1366</v>
      </c>
    </row>
    <row r="1389" spans="3:5">
      <c r="C1389" s="1100" t="s">
        <v>1431</v>
      </c>
      <c r="D1389" s="1107" t="s">
        <v>233</v>
      </c>
    </row>
    <row r="1390" spans="3:5">
      <c r="C1390" s="1100" t="s">
        <v>1431</v>
      </c>
      <c r="D1390" s="1107" t="s">
        <v>382</v>
      </c>
    </row>
    <row r="1391" spans="3:5">
      <c r="C1391" s="1100" t="s">
        <v>1431</v>
      </c>
      <c r="D1391" s="1107" t="s">
        <v>1883</v>
      </c>
    </row>
    <row r="1392" spans="3:5">
      <c r="C1392" s="1100" t="s">
        <v>1431</v>
      </c>
      <c r="D1392" s="1107" t="s">
        <v>1282</v>
      </c>
    </row>
    <row r="1393" spans="3:4">
      <c r="C1393" s="1100" t="s">
        <v>1431</v>
      </c>
      <c r="D1393" s="1107" t="s">
        <v>1884</v>
      </c>
    </row>
    <row r="1394" spans="3:4">
      <c r="C1394" s="1100" t="s">
        <v>1431</v>
      </c>
      <c r="D1394" s="1107" t="s">
        <v>1885</v>
      </c>
    </row>
    <row r="1395" spans="3:4">
      <c r="C1395" s="1100" t="s">
        <v>1431</v>
      </c>
      <c r="D1395" s="1107" t="s">
        <v>1886</v>
      </c>
    </row>
    <row r="1396" spans="3:4">
      <c r="C1396" s="1100" t="s">
        <v>1431</v>
      </c>
      <c r="D1396" s="1107" t="s">
        <v>269</v>
      </c>
    </row>
    <row r="1397" spans="3:4">
      <c r="C1397" s="1100" t="s">
        <v>1431</v>
      </c>
      <c r="D1397" s="1107" t="s">
        <v>1888</v>
      </c>
    </row>
    <row r="1398" spans="3:4">
      <c r="C1398" s="1100" t="s">
        <v>1431</v>
      </c>
      <c r="D1398" s="1107" t="s">
        <v>1419</v>
      </c>
    </row>
    <row r="1399" spans="3:4">
      <c r="C1399" s="1100" t="s">
        <v>1431</v>
      </c>
      <c r="D1399" s="1107" t="s">
        <v>433</v>
      </c>
    </row>
    <row r="1400" spans="3:4">
      <c r="C1400" s="1100" t="s">
        <v>1431</v>
      </c>
      <c r="D1400" s="1107" t="s">
        <v>1889</v>
      </c>
    </row>
    <row r="1401" spans="3:4">
      <c r="C1401" s="1100" t="s">
        <v>1431</v>
      </c>
      <c r="D1401" s="1107" t="s">
        <v>1125</v>
      </c>
    </row>
    <row r="1402" spans="3:4">
      <c r="C1402" s="1100" t="s">
        <v>1431</v>
      </c>
      <c r="D1402" s="1107" t="s">
        <v>1890</v>
      </c>
    </row>
    <row r="1403" spans="3:4">
      <c r="C1403" s="1100" t="s">
        <v>1431</v>
      </c>
      <c r="D1403" s="1107" t="s">
        <v>804</v>
      </c>
    </row>
    <row r="1404" spans="3:4">
      <c r="C1404" s="1100" t="s">
        <v>1431</v>
      </c>
      <c r="D1404" s="1107" t="s">
        <v>477</v>
      </c>
    </row>
    <row r="1405" spans="3:4">
      <c r="C1405" s="1100" t="s">
        <v>1830</v>
      </c>
      <c r="D1405" s="1107" t="s">
        <v>1892</v>
      </c>
    </row>
    <row r="1406" spans="3:4">
      <c r="C1406" s="1100" t="s">
        <v>1830</v>
      </c>
      <c r="D1406" s="1107" t="s">
        <v>1893</v>
      </c>
    </row>
    <row r="1407" spans="3:4">
      <c r="C1407" s="1100" t="s">
        <v>1830</v>
      </c>
      <c r="D1407" s="1107" t="s">
        <v>1894</v>
      </c>
    </row>
    <row r="1408" spans="3:4">
      <c r="C1408" s="1100" t="s">
        <v>1830</v>
      </c>
      <c r="D1408" s="1107" t="s">
        <v>1896</v>
      </c>
    </row>
    <row r="1409" spans="3:4">
      <c r="C1409" s="1100" t="s">
        <v>1830</v>
      </c>
      <c r="D1409" s="1107" t="s">
        <v>1897</v>
      </c>
    </row>
    <row r="1410" spans="3:4">
      <c r="C1410" s="1100" t="s">
        <v>1830</v>
      </c>
      <c r="D1410" s="1107" t="s">
        <v>1898</v>
      </c>
    </row>
    <row r="1411" spans="3:4">
      <c r="C1411" s="1100" t="s">
        <v>1830</v>
      </c>
      <c r="D1411" s="1107" t="s">
        <v>1839</v>
      </c>
    </row>
    <row r="1412" spans="3:4">
      <c r="C1412" s="1100" t="s">
        <v>1830</v>
      </c>
      <c r="D1412" s="1107" t="s">
        <v>1363</v>
      </c>
    </row>
    <row r="1413" spans="3:4">
      <c r="C1413" s="1100" t="s">
        <v>1830</v>
      </c>
      <c r="D1413" s="1107" t="s">
        <v>630</v>
      </c>
    </row>
    <row r="1414" spans="3:4">
      <c r="C1414" s="1100" t="s">
        <v>1830</v>
      </c>
      <c r="D1414" s="1107" t="s">
        <v>126</v>
      </c>
    </row>
    <row r="1415" spans="3:4">
      <c r="C1415" s="1100" t="s">
        <v>1830</v>
      </c>
      <c r="D1415" s="1107" t="s">
        <v>1899</v>
      </c>
    </row>
    <row r="1416" spans="3:4">
      <c r="C1416" s="1100" t="s">
        <v>1830</v>
      </c>
      <c r="D1416" s="1107" t="s">
        <v>1900</v>
      </c>
    </row>
    <row r="1417" spans="3:4">
      <c r="C1417" s="1100" t="s">
        <v>1830</v>
      </c>
      <c r="D1417" s="1107" t="s">
        <v>1903</v>
      </c>
    </row>
    <row r="1418" spans="3:4">
      <c r="C1418" s="1100" t="s">
        <v>1830</v>
      </c>
      <c r="D1418" s="1107" t="s">
        <v>1904</v>
      </c>
    </row>
    <row r="1419" spans="3:4">
      <c r="C1419" s="1100" t="s">
        <v>1830</v>
      </c>
      <c r="D1419" s="1107" t="s">
        <v>1905</v>
      </c>
    </row>
    <row r="1420" spans="3:4">
      <c r="C1420" s="1100" t="s">
        <v>1830</v>
      </c>
      <c r="D1420" s="1107" t="s">
        <v>1853</v>
      </c>
    </row>
    <row r="1421" spans="3:4">
      <c r="C1421" s="1100" t="s">
        <v>1830</v>
      </c>
      <c r="D1421" s="1107" t="s">
        <v>537</v>
      </c>
    </row>
    <row r="1422" spans="3:4">
      <c r="C1422" s="1100" t="s">
        <v>751</v>
      </c>
      <c r="D1422" s="1107" t="s">
        <v>1906</v>
      </c>
    </row>
    <row r="1423" spans="3:4">
      <c r="C1423" s="1100" t="s">
        <v>751</v>
      </c>
      <c r="D1423" s="1107" t="s">
        <v>1063</v>
      </c>
    </row>
    <row r="1424" spans="3:4">
      <c r="C1424" s="1100" t="s">
        <v>751</v>
      </c>
      <c r="D1424" s="1107" t="s">
        <v>1907</v>
      </c>
    </row>
    <row r="1425" spans="3:4">
      <c r="C1425" s="1100" t="s">
        <v>751</v>
      </c>
      <c r="D1425" s="1107" t="s">
        <v>1908</v>
      </c>
    </row>
    <row r="1426" spans="3:4">
      <c r="C1426" s="1100" t="s">
        <v>751</v>
      </c>
      <c r="D1426" s="1107" t="s">
        <v>43</v>
      </c>
    </row>
    <row r="1427" spans="3:4">
      <c r="C1427" s="1100" t="s">
        <v>751</v>
      </c>
      <c r="D1427" s="1107" t="s">
        <v>313</v>
      </c>
    </row>
    <row r="1428" spans="3:4">
      <c r="C1428" s="1100" t="s">
        <v>751</v>
      </c>
      <c r="D1428" s="1107" t="s">
        <v>1909</v>
      </c>
    </row>
    <row r="1429" spans="3:4">
      <c r="C1429" s="1100" t="s">
        <v>751</v>
      </c>
      <c r="D1429" s="1107" t="s">
        <v>669</v>
      </c>
    </row>
    <row r="1430" spans="3:4">
      <c r="C1430" s="1100" t="s">
        <v>751</v>
      </c>
      <c r="D1430" s="1107" t="s">
        <v>1201</v>
      </c>
    </row>
    <row r="1431" spans="3:4">
      <c r="C1431" s="1100" t="s">
        <v>751</v>
      </c>
      <c r="D1431" s="1107" t="s">
        <v>884</v>
      </c>
    </row>
    <row r="1432" spans="3:4">
      <c r="C1432" s="1100" t="s">
        <v>751</v>
      </c>
      <c r="D1432" s="1107" t="s">
        <v>897</v>
      </c>
    </row>
    <row r="1433" spans="3:4">
      <c r="C1433" s="1100" t="s">
        <v>751</v>
      </c>
      <c r="D1433" s="1107" t="s">
        <v>915</v>
      </c>
    </row>
    <row r="1434" spans="3:4">
      <c r="C1434" s="1100" t="s">
        <v>751</v>
      </c>
      <c r="D1434" s="1107" t="s">
        <v>1910</v>
      </c>
    </row>
    <row r="1435" spans="3:4">
      <c r="C1435" s="1100" t="s">
        <v>751</v>
      </c>
      <c r="D1435" s="1107" t="s">
        <v>356</v>
      </c>
    </row>
    <row r="1436" spans="3:4">
      <c r="C1436" s="1100" t="s">
        <v>751</v>
      </c>
      <c r="D1436" s="1107" t="s">
        <v>66</v>
      </c>
    </row>
    <row r="1437" spans="3:4">
      <c r="C1437" s="1100" t="s">
        <v>751</v>
      </c>
      <c r="D1437" s="1107" t="s">
        <v>1911</v>
      </c>
    </row>
    <row r="1438" spans="3:4">
      <c r="C1438" s="1100" t="s">
        <v>751</v>
      </c>
      <c r="D1438" s="1107" t="s">
        <v>1912</v>
      </c>
    </row>
    <row r="1439" spans="3:4">
      <c r="C1439" s="1100" t="s">
        <v>751</v>
      </c>
      <c r="D1439" s="1107" t="s">
        <v>1914</v>
      </c>
    </row>
    <row r="1440" spans="3:4">
      <c r="C1440" s="1100" t="s">
        <v>751</v>
      </c>
      <c r="D1440" s="1107" t="s">
        <v>1915</v>
      </c>
    </row>
    <row r="1441" spans="3:4">
      <c r="C1441" s="1100" t="s">
        <v>751</v>
      </c>
      <c r="D1441" s="1107" t="s">
        <v>1917</v>
      </c>
    </row>
    <row r="1442" spans="3:4">
      <c r="C1442" s="1100" t="s">
        <v>1919</v>
      </c>
      <c r="D1442" s="1107" t="s">
        <v>1351</v>
      </c>
    </row>
    <row r="1443" spans="3:4">
      <c r="C1443" s="1100" t="s">
        <v>1919</v>
      </c>
      <c r="D1443" s="1107" t="s">
        <v>1662</v>
      </c>
    </row>
    <row r="1444" spans="3:4">
      <c r="C1444" s="1100" t="s">
        <v>1919</v>
      </c>
      <c r="D1444" s="1107" t="s">
        <v>1489</v>
      </c>
    </row>
    <row r="1445" spans="3:4">
      <c r="C1445" s="1100" t="s">
        <v>1919</v>
      </c>
      <c r="D1445" s="1107" t="s">
        <v>1047</v>
      </c>
    </row>
    <row r="1446" spans="3:4">
      <c r="C1446" s="1100" t="s">
        <v>1919</v>
      </c>
      <c r="D1446" s="1107" t="s">
        <v>1441</v>
      </c>
    </row>
    <row r="1447" spans="3:4">
      <c r="C1447" s="1100" t="s">
        <v>1919</v>
      </c>
      <c r="D1447" s="1107" t="s">
        <v>1922</v>
      </c>
    </row>
    <row r="1448" spans="3:4">
      <c r="C1448" s="1100" t="s">
        <v>1919</v>
      </c>
      <c r="D1448" s="1107" t="s">
        <v>1615</v>
      </c>
    </row>
    <row r="1449" spans="3:4">
      <c r="C1449" s="1100" t="s">
        <v>1919</v>
      </c>
      <c r="D1449" s="1107" t="s">
        <v>994</v>
      </c>
    </row>
    <row r="1450" spans="3:4">
      <c r="C1450" s="1100" t="s">
        <v>1919</v>
      </c>
      <c r="D1450" s="1107" t="s">
        <v>964</v>
      </c>
    </row>
    <row r="1451" spans="3:4">
      <c r="C1451" s="1100" t="s">
        <v>1919</v>
      </c>
      <c r="D1451" s="1107" t="s">
        <v>359</v>
      </c>
    </row>
    <row r="1452" spans="3:4">
      <c r="C1452" s="1100" t="s">
        <v>1919</v>
      </c>
      <c r="D1452" s="1107" t="s">
        <v>690</v>
      </c>
    </row>
    <row r="1453" spans="3:4">
      <c r="C1453" s="1100" t="s">
        <v>1919</v>
      </c>
      <c r="D1453" s="1107" t="s">
        <v>61</v>
      </c>
    </row>
    <row r="1454" spans="3:4">
      <c r="C1454" s="1100" t="s">
        <v>1919</v>
      </c>
      <c r="D1454" s="1107" t="s">
        <v>1923</v>
      </c>
    </row>
    <row r="1455" spans="3:4">
      <c r="C1455" s="1100" t="s">
        <v>1919</v>
      </c>
      <c r="D1455" s="1107" t="s">
        <v>1924</v>
      </c>
    </row>
    <row r="1456" spans="3:4">
      <c r="C1456" s="1100" t="s">
        <v>1919</v>
      </c>
      <c r="D1456" s="1107" t="s">
        <v>1926</v>
      </c>
    </row>
    <row r="1457" spans="3:4">
      <c r="C1457" s="1100" t="s">
        <v>1919</v>
      </c>
      <c r="D1457" s="1107" t="s">
        <v>1836</v>
      </c>
    </row>
    <row r="1458" spans="3:4">
      <c r="C1458" s="1100" t="s">
        <v>1919</v>
      </c>
      <c r="D1458" s="1107" t="s">
        <v>1927</v>
      </c>
    </row>
    <row r="1459" spans="3:4">
      <c r="C1459" s="1100" t="s">
        <v>1919</v>
      </c>
      <c r="D1459" s="1107" t="s">
        <v>1928</v>
      </c>
    </row>
    <row r="1460" spans="3:4">
      <c r="C1460" s="1100" t="s">
        <v>1919</v>
      </c>
      <c r="D1460" s="1107" t="s">
        <v>1825</v>
      </c>
    </row>
    <row r="1461" spans="3:4">
      <c r="C1461" s="1100" t="s">
        <v>1919</v>
      </c>
      <c r="D1461" s="1107" t="s">
        <v>1929</v>
      </c>
    </row>
    <row r="1462" spans="3:4">
      <c r="C1462" s="1100" t="s">
        <v>1919</v>
      </c>
      <c r="D1462" s="1107" t="s">
        <v>1660</v>
      </c>
    </row>
    <row r="1463" spans="3:4">
      <c r="C1463" s="1100" t="s">
        <v>1919</v>
      </c>
      <c r="D1463" s="1107" t="s">
        <v>1499</v>
      </c>
    </row>
    <row r="1464" spans="3:4">
      <c r="C1464" s="1100" t="s">
        <v>1919</v>
      </c>
      <c r="D1464" s="1107" t="s">
        <v>958</v>
      </c>
    </row>
    <row r="1465" spans="3:4">
      <c r="C1465" s="1100" t="s">
        <v>1919</v>
      </c>
      <c r="D1465" s="1107" t="s">
        <v>970</v>
      </c>
    </row>
    <row r="1466" spans="3:4">
      <c r="C1466" s="1100" t="s">
        <v>1919</v>
      </c>
      <c r="D1466" s="1107" t="s">
        <v>759</v>
      </c>
    </row>
    <row r="1467" spans="3:4">
      <c r="C1467" s="1100" t="s">
        <v>1919</v>
      </c>
      <c r="D1467" s="1107" t="s">
        <v>624</v>
      </c>
    </row>
    <row r="1468" spans="3:4">
      <c r="C1468" s="1100" t="s">
        <v>1919</v>
      </c>
      <c r="D1468" s="1107" t="s">
        <v>1930</v>
      </c>
    </row>
    <row r="1469" spans="3:4">
      <c r="C1469" s="1100" t="s">
        <v>1919</v>
      </c>
      <c r="D1469" s="1107" t="s">
        <v>949</v>
      </c>
    </row>
    <row r="1470" spans="3:4">
      <c r="C1470" s="1100" t="s">
        <v>1919</v>
      </c>
      <c r="D1470" s="1107" t="s">
        <v>1931</v>
      </c>
    </row>
    <row r="1471" spans="3:4">
      <c r="C1471" s="1100" t="s">
        <v>1919</v>
      </c>
      <c r="D1471" s="1107" t="s">
        <v>1932</v>
      </c>
    </row>
    <row r="1472" spans="3:4">
      <c r="C1472" s="1100" t="s">
        <v>1919</v>
      </c>
      <c r="D1472" s="1107" t="s">
        <v>1933</v>
      </c>
    </row>
    <row r="1473" spans="3:4">
      <c r="C1473" s="1100" t="s">
        <v>1919</v>
      </c>
      <c r="D1473" s="1107" t="s">
        <v>1934</v>
      </c>
    </row>
    <row r="1474" spans="3:4">
      <c r="C1474" s="1100" t="s">
        <v>1919</v>
      </c>
      <c r="D1474" s="1107" t="s">
        <v>1935</v>
      </c>
    </row>
    <row r="1475" spans="3:4">
      <c r="C1475" s="1100" t="s">
        <v>1919</v>
      </c>
      <c r="D1475" s="1107" t="s">
        <v>1936</v>
      </c>
    </row>
    <row r="1476" spans="3:4">
      <c r="C1476" s="1100" t="s">
        <v>1937</v>
      </c>
      <c r="D1476" s="1107" t="s">
        <v>1938</v>
      </c>
    </row>
    <row r="1477" spans="3:4">
      <c r="C1477" s="1100" t="s">
        <v>1937</v>
      </c>
      <c r="D1477" s="1107" t="s">
        <v>1559</v>
      </c>
    </row>
    <row r="1478" spans="3:4">
      <c r="C1478" s="1100" t="s">
        <v>1937</v>
      </c>
      <c r="D1478" s="1107" t="s">
        <v>1939</v>
      </c>
    </row>
    <row r="1479" spans="3:4">
      <c r="C1479" s="1100" t="s">
        <v>1937</v>
      </c>
      <c r="D1479" s="1107" t="s">
        <v>1643</v>
      </c>
    </row>
    <row r="1480" spans="3:4">
      <c r="C1480" s="1100" t="s">
        <v>1937</v>
      </c>
      <c r="D1480" s="1107" t="s">
        <v>1940</v>
      </c>
    </row>
    <row r="1481" spans="3:4">
      <c r="C1481" s="1100" t="s">
        <v>1937</v>
      </c>
      <c r="D1481" s="1107" t="s">
        <v>1941</v>
      </c>
    </row>
    <row r="1482" spans="3:4">
      <c r="C1482" s="1100" t="s">
        <v>1937</v>
      </c>
      <c r="D1482" s="1107" t="s">
        <v>1942</v>
      </c>
    </row>
    <row r="1483" spans="3:4">
      <c r="C1483" s="1100" t="s">
        <v>1937</v>
      </c>
      <c r="D1483" s="1107" t="s">
        <v>240</v>
      </c>
    </row>
    <row r="1484" spans="3:4">
      <c r="C1484" s="1100" t="s">
        <v>1937</v>
      </c>
      <c r="D1484" s="1107" t="s">
        <v>1797</v>
      </c>
    </row>
    <row r="1485" spans="3:4">
      <c r="C1485" s="1100" t="s">
        <v>1937</v>
      </c>
      <c r="D1485" s="1107" t="s">
        <v>1943</v>
      </c>
    </row>
    <row r="1486" spans="3:4">
      <c r="C1486" s="1100" t="s">
        <v>1937</v>
      </c>
      <c r="D1486" s="1107" t="s">
        <v>1557</v>
      </c>
    </row>
    <row r="1487" spans="3:4">
      <c r="C1487" s="1100" t="s">
        <v>1937</v>
      </c>
      <c r="D1487" s="1107" t="s">
        <v>32</v>
      </c>
    </row>
    <row r="1488" spans="3:4">
      <c r="C1488" s="1100" t="s">
        <v>1937</v>
      </c>
      <c r="D1488" s="1107" t="s">
        <v>1095</v>
      </c>
    </row>
    <row r="1489" spans="3:4">
      <c r="C1489" s="1100" t="s">
        <v>1937</v>
      </c>
      <c r="D1489" s="1107" t="s">
        <v>1944</v>
      </c>
    </row>
    <row r="1490" spans="3:4">
      <c r="C1490" s="1100" t="s">
        <v>1937</v>
      </c>
      <c r="D1490" s="1107" t="s">
        <v>1945</v>
      </c>
    </row>
    <row r="1491" spans="3:4">
      <c r="C1491" s="1100" t="s">
        <v>1937</v>
      </c>
      <c r="D1491" s="1107" t="s">
        <v>661</v>
      </c>
    </row>
    <row r="1492" spans="3:4">
      <c r="C1492" s="1100" t="s">
        <v>1937</v>
      </c>
      <c r="D1492" s="1107" t="s">
        <v>1946</v>
      </c>
    </row>
    <row r="1493" spans="3:4">
      <c r="C1493" s="1100" t="s">
        <v>1937</v>
      </c>
      <c r="D1493" s="1107" t="s">
        <v>1947</v>
      </c>
    </row>
    <row r="1494" spans="3:4">
      <c r="C1494" s="1100" t="s">
        <v>1937</v>
      </c>
      <c r="D1494" s="1107" t="s">
        <v>1948</v>
      </c>
    </row>
    <row r="1495" spans="3:4">
      <c r="C1495" s="1100" t="s">
        <v>1937</v>
      </c>
      <c r="D1495" s="1107" t="s">
        <v>388</v>
      </c>
    </row>
    <row r="1496" spans="3:4">
      <c r="C1496" s="1100" t="s">
        <v>1937</v>
      </c>
      <c r="D1496" s="1107" t="s">
        <v>69</v>
      </c>
    </row>
    <row r="1497" spans="3:4">
      <c r="C1497" s="1100" t="s">
        <v>1937</v>
      </c>
      <c r="D1497" s="1107" t="s">
        <v>1753</v>
      </c>
    </row>
    <row r="1498" spans="3:4">
      <c r="C1498" s="1100" t="s">
        <v>1937</v>
      </c>
      <c r="D1498" s="1107" t="s">
        <v>1949</v>
      </c>
    </row>
    <row r="1499" spans="3:4">
      <c r="C1499" s="1100" t="s">
        <v>1937</v>
      </c>
      <c r="D1499" s="1107" t="s">
        <v>1855</v>
      </c>
    </row>
    <row r="1500" spans="3:4">
      <c r="C1500" s="1100" t="s">
        <v>1937</v>
      </c>
      <c r="D1500" s="1107" t="s">
        <v>1380</v>
      </c>
    </row>
    <row r="1501" spans="3:4">
      <c r="C1501" s="1100" t="s">
        <v>1937</v>
      </c>
      <c r="D1501" s="1107" t="s">
        <v>1950</v>
      </c>
    </row>
    <row r="1502" spans="3:4">
      <c r="C1502" s="1100" t="s">
        <v>1937</v>
      </c>
      <c r="D1502" s="1107" t="s">
        <v>1952</v>
      </c>
    </row>
    <row r="1503" spans="3:4">
      <c r="C1503" s="1100" t="s">
        <v>1937</v>
      </c>
      <c r="D1503" s="1107" t="s">
        <v>262</v>
      </c>
    </row>
    <row r="1504" spans="3:4">
      <c r="C1504" s="1100" t="s">
        <v>1467</v>
      </c>
      <c r="D1504" s="1107" t="s">
        <v>905</v>
      </c>
    </row>
    <row r="1505" spans="3:4">
      <c r="C1505" s="1100" t="s">
        <v>1937</v>
      </c>
      <c r="D1505" s="1107" t="s">
        <v>1222</v>
      </c>
    </row>
    <row r="1506" spans="3:4">
      <c r="C1506" s="1100" t="s">
        <v>1937</v>
      </c>
      <c r="D1506" s="1107" t="s">
        <v>1483</v>
      </c>
    </row>
    <row r="1507" spans="3:4">
      <c r="C1507" s="1100" t="s">
        <v>1937</v>
      </c>
      <c r="D1507" s="1107" t="s">
        <v>1698</v>
      </c>
    </row>
    <row r="1508" spans="3:4">
      <c r="C1508" s="1100" t="s">
        <v>1937</v>
      </c>
      <c r="D1508" s="1107" t="s">
        <v>1953</v>
      </c>
    </row>
    <row r="1509" spans="3:4">
      <c r="C1509" s="1100" t="s">
        <v>1937</v>
      </c>
      <c r="D1509" s="1107" t="s">
        <v>1954</v>
      </c>
    </row>
    <row r="1510" spans="3:4">
      <c r="C1510" s="1100" t="s">
        <v>1937</v>
      </c>
      <c r="D1510" s="1107" t="s">
        <v>1548</v>
      </c>
    </row>
    <row r="1511" spans="3:4">
      <c r="C1511" s="1100" t="s">
        <v>1937</v>
      </c>
      <c r="D1511" s="1107" t="s">
        <v>579</v>
      </c>
    </row>
    <row r="1512" spans="3:4">
      <c r="C1512" s="1100" t="s">
        <v>1937</v>
      </c>
      <c r="D1512" s="1107" t="s">
        <v>1955</v>
      </c>
    </row>
    <row r="1513" spans="3:4">
      <c r="C1513" s="1100" t="s">
        <v>1937</v>
      </c>
      <c r="D1513" s="1107" t="s">
        <v>1837</v>
      </c>
    </row>
    <row r="1514" spans="3:4">
      <c r="C1514" s="1100" t="s">
        <v>1937</v>
      </c>
      <c r="D1514" s="1107" t="s">
        <v>1957</v>
      </c>
    </row>
    <row r="1515" spans="3:4">
      <c r="C1515" s="1100" t="s">
        <v>1937</v>
      </c>
      <c r="D1515" s="1107" t="s">
        <v>1190</v>
      </c>
    </row>
    <row r="1516" spans="3:4">
      <c r="C1516" s="1100" t="s">
        <v>1937</v>
      </c>
      <c r="D1516" s="1107" t="s">
        <v>1474</v>
      </c>
    </row>
    <row r="1517" spans="3:4">
      <c r="C1517" s="1100" t="s">
        <v>1937</v>
      </c>
      <c r="D1517" s="1107" t="s">
        <v>938</v>
      </c>
    </row>
    <row r="1518" spans="3:4">
      <c r="C1518" s="1100" t="s">
        <v>1937</v>
      </c>
      <c r="D1518" s="1107" t="s">
        <v>1861</v>
      </c>
    </row>
    <row r="1519" spans="3:4">
      <c r="C1519" s="1100" t="s">
        <v>1937</v>
      </c>
      <c r="D1519" s="1107" t="s">
        <v>1959</v>
      </c>
    </row>
    <row r="1520" spans="3:4">
      <c r="C1520" s="1100" t="s">
        <v>1937</v>
      </c>
      <c r="D1520" s="1107" t="s">
        <v>1960</v>
      </c>
    </row>
    <row r="1521" spans="3:4">
      <c r="C1521" s="1100" t="s">
        <v>1937</v>
      </c>
      <c r="D1521" s="1107" t="s">
        <v>1961</v>
      </c>
    </row>
    <row r="1522" spans="3:4">
      <c r="C1522" s="1100" t="s">
        <v>1937</v>
      </c>
      <c r="D1522" s="1107" t="s">
        <v>1962</v>
      </c>
    </row>
    <row r="1523" spans="3:4">
      <c r="C1523" s="1100" t="s">
        <v>1937</v>
      </c>
      <c r="D1523" s="1107" t="s">
        <v>1784</v>
      </c>
    </row>
    <row r="1524" spans="3:4">
      <c r="C1524" s="1100" t="s">
        <v>1937</v>
      </c>
      <c r="D1524" s="1107" t="s">
        <v>1963</v>
      </c>
    </row>
    <row r="1525" spans="3:4">
      <c r="C1525" s="1100" t="s">
        <v>1937</v>
      </c>
      <c r="D1525" s="1107" t="s">
        <v>1472</v>
      </c>
    </row>
    <row r="1526" spans="3:4">
      <c r="C1526" s="1100" t="s">
        <v>1937</v>
      </c>
      <c r="D1526" s="1107" t="s">
        <v>1965</v>
      </c>
    </row>
    <row r="1527" spans="3:4">
      <c r="C1527" s="1100" t="s">
        <v>1937</v>
      </c>
      <c r="D1527" s="1107" t="s">
        <v>943</v>
      </c>
    </row>
    <row r="1528" spans="3:4">
      <c r="C1528" s="1100" t="s">
        <v>1937</v>
      </c>
      <c r="D1528" s="1107" t="s">
        <v>1966</v>
      </c>
    </row>
    <row r="1529" spans="3:4">
      <c r="C1529" s="1100" t="s">
        <v>1937</v>
      </c>
      <c r="D1529" s="1107" t="s">
        <v>1967</v>
      </c>
    </row>
    <row r="1530" spans="3:4">
      <c r="C1530" s="1100" t="s">
        <v>1937</v>
      </c>
      <c r="D1530" s="1107" t="s">
        <v>1142</v>
      </c>
    </row>
    <row r="1531" spans="3:4">
      <c r="C1531" s="1100" t="s">
        <v>1937</v>
      </c>
      <c r="D1531" s="1107" t="s">
        <v>1042</v>
      </c>
    </row>
    <row r="1532" spans="3:4">
      <c r="C1532" s="1100" t="s">
        <v>1937</v>
      </c>
      <c r="D1532" s="1107" t="s">
        <v>1969</v>
      </c>
    </row>
    <row r="1533" spans="3:4">
      <c r="C1533" s="1100" t="s">
        <v>1937</v>
      </c>
      <c r="D1533" s="1107" t="s">
        <v>836</v>
      </c>
    </row>
    <row r="1534" spans="3:4">
      <c r="C1534" s="1100" t="s">
        <v>1937</v>
      </c>
      <c r="D1534" s="1107" t="s">
        <v>1970</v>
      </c>
    </row>
    <row r="1535" spans="3:4">
      <c r="C1535" s="1100" t="s">
        <v>1937</v>
      </c>
      <c r="D1535" s="1107" t="s">
        <v>1974</v>
      </c>
    </row>
    <row r="1536" spans="3:4">
      <c r="C1536" s="1100" t="s">
        <v>1975</v>
      </c>
      <c r="D1536" s="1107" t="s">
        <v>1766</v>
      </c>
    </row>
    <row r="1537" spans="3:4">
      <c r="C1537" s="1100" t="s">
        <v>1975</v>
      </c>
      <c r="D1537" s="1107" t="s">
        <v>1976</v>
      </c>
    </row>
    <row r="1538" spans="3:4">
      <c r="C1538" s="1100" t="s">
        <v>1975</v>
      </c>
      <c r="D1538" s="1107" t="s">
        <v>1977</v>
      </c>
    </row>
    <row r="1539" spans="3:4">
      <c r="C1539" s="1100" t="s">
        <v>1975</v>
      </c>
      <c r="D1539" s="1107" t="s">
        <v>1978</v>
      </c>
    </row>
    <row r="1540" spans="3:4">
      <c r="C1540" s="1100" t="s">
        <v>1975</v>
      </c>
      <c r="D1540" s="1107" t="s">
        <v>1980</v>
      </c>
    </row>
    <row r="1541" spans="3:4">
      <c r="C1541" s="1100" t="s">
        <v>1975</v>
      </c>
      <c r="D1541" s="1107" t="s">
        <v>1502</v>
      </c>
    </row>
    <row r="1542" spans="3:4">
      <c r="C1542" s="1100" t="s">
        <v>1975</v>
      </c>
      <c r="D1542" s="1107" t="s">
        <v>1981</v>
      </c>
    </row>
    <row r="1543" spans="3:4">
      <c r="C1543" s="1100" t="s">
        <v>1975</v>
      </c>
      <c r="D1543" s="1107" t="s">
        <v>1982</v>
      </c>
    </row>
    <row r="1544" spans="3:4">
      <c r="C1544" s="1100" t="s">
        <v>1975</v>
      </c>
      <c r="D1544" s="1107" t="s">
        <v>1983</v>
      </c>
    </row>
    <row r="1545" spans="3:4">
      <c r="C1545" s="1100" t="s">
        <v>1975</v>
      </c>
      <c r="D1545" s="1107" t="s">
        <v>1428</v>
      </c>
    </row>
    <row r="1546" spans="3:4">
      <c r="C1546" s="1100" t="s">
        <v>1975</v>
      </c>
      <c r="D1546" s="1107" t="s">
        <v>1543</v>
      </c>
    </row>
    <row r="1547" spans="3:4">
      <c r="C1547" s="1100" t="s">
        <v>1975</v>
      </c>
      <c r="D1547" s="1107" t="s">
        <v>427</v>
      </c>
    </row>
    <row r="1548" spans="3:4">
      <c r="C1548" s="1100" t="s">
        <v>1975</v>
      </c>
      <c r="D1548" s="1107" t="s">
        <v>319</v>
      </c>
    </row>
    <row r="1549" spans="3:4">
      <c r="C1549" s="1100" t="s">
        <v>1975</v>
      </c>
      <c r="D1549" s="1107" t="s">
        <v>1626</v>
      </c>
    </row>
    <row r="1550" spans="3:4">
      <c r="C1550" s="1100" t="s">
        <v>1975</v>
      </c>
      <c r="D1550" s="1107" t="s">
        <v>1984</v>
      </c>
    </row>
    <row r="1551" spans="3:4">
      <c r="C1551" s="1100" t="s">
        <v>1975</v>
      </c>
      <c r="D1551" s="1107" t="s">
        <v>1379</v>
      </c>
    </row>
    <row r="1552" spans="3:4">
      <c r="C1552" s="1100" t="s">
        <v>1975</v>
      </c>
      <c r="D1552" s="1107" t="s">
        <v>568</v>
      </c>
    </row>
    <row r="1553" spans="3:4">
      <c r="C1553" s="1100" t="s">
        <v>1975</v>
      </c>
      <c r="D1553" s="1107" t="s">
        <v>1986</v>
      </c>
    </row>
    <row r="1554" spans="3:4">
      <c r="C1554" s="1100" t="s">
        <v>1975</v>
      </c>
      <c r="D1554" s="1107" t="s">
        <v>1112</v>
      </c>
    </row>
    <row r="1555" spans="3:4">
      <c r="C1555" s="1100" t="s">
        <v>1975</v>
      </c>
      <c r="D1555" s="1107" t="s">
        <v>505</v>
      </c>
    </row>
    <row r="1556" spans="3:4">
      <c r="C1556" s="1100" t="s">
        <v>1870</v>
      </c>
      <c r="D1556" s="1107" t="s">
        <v>700</v>
      </c>
    </row>
    <row r="1557" spans="3:4">
      <c r="C1557" s="1100" t="s">
        <v>1870</v>
      </c>
      <c r="D1557" s="1107" t="s">
        <v>99</v>
      </c>
    </row>
    <row r="1558" spans="3:4">
      <c r="C1558" s="1100" t="s">
        <v>1870</v>
      </c>
      <c r="D1558" s="1107" t="s">
        <v>1687</v>
      </c>
    </row>
    <row r="1559" spans="3:4">
      <c r="C1559" s="1100" t="s">
        <v>1870</v>
      </c>
      <c r="D1559" s="1107" t="s">
        <v>1800</v>
      </c>
    </row>
    <row r="1560" spans="3:4">
      <c r="C1560" s="1100" t="s">
        <v>1870</v>
      </c>
      <c r="D1560" s="1107" t="s">
        <v>1988</v>
      </c>
    </row>
    <row r="1561" spans="3:4">
      <c r="C1561" s="1100" t="s">
        <v>1870</v>
      </c>
      <c r="D1561" s="1107" t="s">
        <v>841</v>
      </c>
    </row>
    <row r="1562" spans="3:4">
      <c r="C1562" s="1100" t="s">
        <v>1870</v>
      </c>
      <c r="D1562" s="1107" t="s">
        <v>1989</v>
      </c>
    </row>
    <row r="1563" spans="3:4">
      <c r="C1563" s="1100" t="s">
        <v>1870</v>
      </c>
      <c r="D1563" s="1107" t="s">
        <v>1991</v>
      </c>
    </row>
    <row r="1564" spans="3:4">
      <c r="C1564" s="1100" t="s">
        <v>1870</v>
      </c>
      <c r="D1564" s="1107" t="s">
        <v>289</v>
      </c>
    </row>
    <row r="1565" spans="3:4">
      <c r="C1565" s="1100" t="s">
        <v>1870</v>
      </c>
      <c r="D1565" s="1107" t="s">
        <v>1206</v>
      </c>
    </row>
    <row r="1566" spans="3:4">
      <c r="C1566" s="1100" t="s">
        <v>1870</v>
      </c>
      <c r="D1566" s="1107" t="s">
        <v>1644</v>
      </c>
    </row>
    <row r="1567" spans="3:4">
      <c r="C1567" s="1100" t="s">
        <v>1870</v>
      </c>
      <c r="D1567" s="1107" t="s">
        <v>1036</v>
      </c>
    </row>
    <row r="1568" spans="3:4">
      <c r="C1568" s="1100" t="s">
        <v>1870</v>
      </c>
      <c r="D1568" s="1107" t="s">
        <v>1901</v>
      </c>
    </row>
    <row r="1569" spans="3:5">
      <c r="C1569" s="1100" t="s">
        <v>1870</v>
      </c>
      <c r="D1569" s="1107" t="s">
        <v>1867</v>
      </c>
    </row>
    <row r="1570" spans="3:5">
      <c r="C1570" s="1100" t="s">
        <v>1870</v>
      </c>
      <c r="D1570" s="1107" t="s">
        <v>7</v>
      </c>
    </row>
    <row r="1571" spans="3:5">
      <c r="C1571" s="1100" t="s">
        <v>1870</v>
      </c>
      <c r="D1571" s="1107" t="s">
        <v>1992</v>
      </c>
    </row>
    <row r="1572" spans="3:5">
      <c r="C1572" s="1100" t="s">
        <v>1870</v>
      </c>
      <c r="D1572" s="1107" t="s">
        <v>1993</v>
      </c>
    </row>
    <row r="1573" spans="3:5">
      <c r="C1573" s="1100" t="s">
        <v>1870</v>
      </c>
      <c r="D1573" s="1107" t="s">
        <v>1994</v>
      </c>
    </row>
    <row r="1574" spans="3:5">
      <c r="C1574" s="1100" t="s">
        <v>1870</v>
      </c>
      <c r="D1574" s="1107" t="s">
        <v>1996</v>
      </c>
    </row>
    <row r="1575" spans="3:5">
      <c r="C1575" s="1100" t="s">
        <v>1870</v>
      </c>
      <c r="D1575" s="1107" t="s">
        <v>710</v>
      </c>
    </row>
    <row r="1576" spans="3:5">
      <c r="C1576" s="1100" t="s">
        <v>1870</v>
      </c>
      <c r="D1576" s="1107" t="s">
        <v>1179</v>
      </c>
      <c r="E1576" s="1000"/>
    </row>
    <row r="1577" spans="3:5">
      <c r="C1577" s="1100" t="s">
        <v>1595</v>
      </c>
      <c r="D1577" s="1107" t="s">
        <v>1998</v>
      </c>
    </row>
    <row r="1578" spans="3:5">
      <c r="C1578" s="1100" t="s">
        <v>1595</v>
      </c>
      <c r="D1578" s="1107" t="s">
        <v>1999</v>
      </c>
    </row>
    <row r="1579" spans="3:5">
      <c r="C1579" s="1100" t="s">
        <v>1595</v>
      </c>
      <c r="D1579" s="1107" t="s">
        <v>1972</v>
      </c>
    </row>
    <row r="1580" spans="3:5">
      <c r="C1580" s="1100" t="s">
        <v>1595</v>
      </c>
      <c r="D1580" s="1107" t="s">
        <v>2000</v>
      </c>
    </row>
    <row r="1581" spans="3:5">
      <c r="C1581" s="1100" t="s">
        <v>1595</v>
      </c>
      <c r="D1581" s="1107" t="s">
        <v>2001</v>
      </c>
    </row>
    <row r="1582" spans="3:5">
      <c r="C1582" s="1100" t="s">
        <v>1595</v>
      </c>
      <c r="D1582" s="1107" t="s">
        <v>2002</v>
      </c>
    </row>
    <row r="1583" spans="3:5">
      <c r="C1583" s="1100" t="s">
        <v>1595</v>
      </c>
      <c r="D1583" s="1107" t="s">
        <v>522</v>
      </c>
    </row>
    <row r="1584" spans="3:5">
      <c r="C1584" s="1100" t="s">
        <v>1595</v>
      </c>
      <c r="D1584" s="1107" t="s">
        <v>406</v>
      </c>
    </row>
    <row r="1585" spans="3:4">
      <c r="C1585" s="1100" t="s">
        <v>1595</v>
      </c>
      <c r="D1585" s="1107" t="s">
        <v>1224</v>
      </c>
    </row>
    <row r="1586" spans="3:4">
      <c r="C1586" s="1100" t="s">
        <v>1595</v>
      </c>
      <c r="D1586" s="1107" t="s">
        <v>1913</v>
      </c>
    </row>
    <row r="1587" spans="3:4">
      <c r="C1587" s="1100" t="s">
        <v>1595</v>
      </c>
      <c r="D1587" s="1107" t="s">
        <v>2003</v>
      </c>
    </row>
    <row r="1588" spans="3:4">
      <c r="C1588" s="1100" t="s">
        <v>1595</v>
      </c>
      <c r="D1588" s="1107" t="s">
        <v>980</v>
      </c>
    </row>
    <row r="1589" spans="3:4">
      <c r="C1589" s="1100" t="s">
        <v>1595</v>
      </c>
      <c r="D1589" s="1107" t="s">
        <v>458</v>
      </c>
    </row>
    <row r="1590" spans="3:4">
      <c r="C1590" s="1100" t="s">
        <v>1595</v>
      </c>
      <c r="D1590" s="1107" t="s">
        <v>2004</v>
      </c>
    </row>
    <row r="1591" spans="3:4">
      <c r="C1591" s="1100" t="s">
        <v>1595</v>
      </c>
      <c r="D1591" s="1107" t="s">
        <v>956</v>
      </c>
    </row>
    <row r="1592" spans="3:4">
      <c r="C1592" s="1100" t="s">
        <v>1595</v>
      </c>
      <c r="D1592" s="1107" t="s">
        <v>2005</v>
      </c>
    </row>
    <row r="1593" spans="3:4">
      <c r="C1593" s="1100" t="s">
        <v>1595</v>
      </c>
      <c r="D1593" s="1107" t="s">
        <v>1665</v>
      </c>
    </row>
    <row r="1594" spans="3:4">
      <c r="C1594" s="1100" t="s">
        <v>1595</v>
      </c>
      <c r="D1594" s="1107" t="s">
        <v>1761</v>
      </c>
    </row>
    <row r="1595" spans="3:4">
      <c r="C1595" s="1100" t="s">
        <v>1595</v>
      </c>
      <c r="D1595" s="1107" t="s">
        <v>1985</v>
      </c>
    </row>
    <row r="1596" spans="3:4">
      <c r="C1596" s="1100" t="s">
        <v>1595</v>
      </c>
      <c r="D1596" s="1107" t="s">
        <v>451</v>
      </c>
    </row>
    <row r="1597" spans="3:4">
      <c r="C1597" s="1100" t="s">
        <v>1595</v>
      </c>
      <c r="D1597" s="1107" t="s">
        <v>2006</v>
      </c>
    </row>
    <row r="1598" spans="3:4">
      <c r="C1598" s="1100" t="s">
        <v>1595</v>
      </c>
      <c r="D1598" s="1107" t="s">
        <v>840</v>
      </c>
    </row>
    <row r="1599" spans="3:4">
      <c r="C1599" s="1100" t="s">
        <v>1595</v>
      </c>
      <c r="D1599" s="1107" t="s">
        <v>1019</v>
      </c>
    </row>
    <row r="1600" spans="3:4">
      <c r="C1600" s="1100" t="s">
        <v>1595</v>
      </c>
      <c r="D1600" s="1107" t="s">
        <v>2007</v>
      </c>
    </row>
    <row r="1601" spans="3:4">
      <c r="C1601" s="1100" t="s">
        <v>1595</v>
      </c>
      <c r="D1601" s="1107" t="s">
        <v>1507</v>
      </c>
    </row>
    <row r="1602" spans="3:4">
      <c r="C1602" s="1100" t="s">
        <v>1595</v>
      </c>
      <c r="D1602" s="1107" t="s">
        <v>2008</v>
      </c>
    </row>
    <row r="1603" spans="3:4">
      <c r="C1603" s="1100" t="s">
        <v>1595</v>
      </c>
      <c r="D1603" s="1107" t="s">
        <v>1803</v>
      </c>
    </row>
    <row r="1604" spans="3:4">
      <c r="C1604" s="1100" t="s">
        <v>1595</v>
      </c>
      <c r="D1604" s="1107" t="s">
        <v>2009</v>
      </c>
    </row>
    <row r="1605" spans="3:4">
      <c r="C1605" s="1100" t="s">
        <v>1595</v>
      </c>
      <c r="D1605" s="1107" t="s">
        <v>1348</v>
      </c>
    </row>
    <row r="1606" spans="3:4">
      <c r="C1606" s="1100" t="s">
        <v>1595</v>
      </c>
      <c r="D1606" s="1107" t="s">
        <v>1824</v>
      </c>
    </row>
    <row r="1607" spans="3:4">
      <c r="C1607" s="1100" t="s">
        <v>1595</v>
      </c>
      <c r="D1607" s="1107" t="s">
        <v>1920</v>
      </c>
    </row>
    <row r="1608" spans="3:4">
      <c r="C1608" s="1100" t="s">
        <v>1595</v>
      </c>
      <c r="D1608" s="1107" t="s">
        <v>765</v>
      </c>
    </row>
    <row r="1609" spans="3:4">
      <c r="C1609" s="1100" t="s">
        <v>1595</v>
      </c>
      <c r="D1609" s="1107" t="s">
        <v>1001</v>
      </c>
    </row>
    <row r="1610" spans="3:4">
      <c r="C1610" s="1100" t="s">
        <v>1595</v>
      </c>
      <c r="D1610" s="1107" t="s">
        <v>2010</v>
      </c>
    </row>
    <row r="1611" spans="3:4">
      <c r="C1611" s="1100" t="s">
        <v>1595</v>
      </c>
      <c r="D1611" s="1107" t="s">
        <v>431</v>
      </c>
    </row>
    <row r="1612" spans="3:4">
      <c r="C1612" s="1100" t="s">
        <v>1595</v>
      </c>
      <c r="D1612" s="1107" t="s">
        <v>1832</v>
      </c>
    </row>
    <row r="1613" spans="3:4">
      <c r="C1613" s="1100" t="s">
        <v>1595</v>
      </c>
      <c r="D1613" s="1107" t="s">
        <v>229</v>
      </c>
    </row>
    <row r="1614" spans="3:4">
      <c r="C1614" s="1100" t="s">
        <v>1595</v>
      </c>
      <c r="D1614" s="1107" t="s">
        <v>2011</v>
      </c>
    </row>
    <row r="1615" spans="3:4">
      <c r="C1615" s="1100" t="s">
        <v>1595</v>
      </c>
      <c r="D1615" s="1107" t="s">
        <v>1113</v>
      </c>
    </row>
    <row r="1616" spans="3:4">
      <c r="C1616" s="1100" t="s">
        <v>1595</v>
      </c>
      <c r="D1616" s="1107" t="s">
        <v>2012</v>
      </c>
    </row>
    <row r="1617" spans="3:4">
      <c r="C1617" s="1100" t="s">
        <v>1595</v>
      </c>
      <c r="D1617" s="1107" t="s">
        <v>760</v>
      </c>
    </row>
    <row r="1618" spans="3:4">
      <c r="C1618" s="1100" t="s">
        <v>1595</v>
      </c>
      <c r="D1618" s="1107" t="s">
        <v>1400</v>
      </c>
    </row>
    <row r="1619" spans="3:4">
      <c r="C1619" s="1100" t="s">
        <v>1595</v>
      </c>
      <c r="D1619" s="1107" t="s">
        <v>1656</v>
      </c>
    </row>
    <row r="1620" spans="3:4">
      <c r="C1620" s="1100" t="s">
        <v>1595</v>
      </c>
      <c r="D1620" s="1107" t="s">
        <v>1068</v>
      </c>
    </row>
    <row r="1621" spans="3:4">
      <c r="C1621" s="1100" t="s">
        <v>1595</v>
      </c>
      <c r="D1621" s="1107" t="s">
        <v>2014</v>
      </c>
    </row>
    <row r="1622" spans="3:4">
      <c r="C1622" s="1100" t="s">
        <v>541</v>
      </c>
      <c r="D1622" s="1107" t="s">
        <v>1089</v>
      </c>
    </row>
    <row r="1623" spans="3:4">
      <c r="C1623" s="1100" t="s">
        <v>541</v>
      </c>
      <c r="D1623" s="1107" t="s">
        <v>2015</v>
      </c>
    </row>
    <row r="1624" spans="3:4">
      <c r="C1624" s="1100" t="s">
        <v>541</v>
      </c>
      <c r="D1624" s="1107" t="s">
        <v>2016</v>
      </c>
    </row>
    <row r="1625" spans="3:4">
      <c r="C1625" s="1100" t="s">
        <v>541</v>
      </c>
      <c r="D1625" s="1107" t="s">
        <v>2017</v>
      </c>
    </row>
    <row r="1626" spans="3:4">
      <c r="C1626" s="1100" t="s">
        <v>541</v>
      </c>
      <c r="D1626" s="1107" t="s">
        <v>713</v>
      </c>
    </row>
    <row r="1627" spans="3:4">
      <c r="C1627" s="1100" t="s">
        <v>541</v>
      </c>
      <c r="D1627" s="1107" t="s">
        <v>2019</v>
      </c>
    </row>
    <row r="1628" spans="3:4">
      <c r="C1628" s="1100" t="s">
        <v>541</v>
      </c>
      <c r="D1628" s="1107" t="s">
        <v>1916</v>
      </c>
    </row>
    <row r="1629" spans="3:4">
      <c r="C1629" s="1100" t="s">
        <v>541</v>
      </c>
      <c r="D1629" s="1107" t="s">
        <v>848</v>
      </c>
    </row>
    <row r="1630" spans="3:4">
      <c r="C1630" s="1100" t="s">
        <v>541</v>
      </c>
      <c r="D1630" s="1107" t="s">
        <v>2022</v>
      </c>
    </row>
    <row r="1631" spans="3:4">
      <c r="C1631" s="1100" t="s">
        <v>541</v>
      </c>
      <c r="D1631" s="1107" t="s">
        <v>957</v>
      </c>
    </row>
    <row r="1632" spans="3:4">
      <c r="C1632" s="1100" t="s">
        <v>541</v>
      </c>
      <c r="D1632" s="1107" t="s">
        <v>323</v>
      </c>
    </row>
    <row r="1633" spans="3:4">
      <c r="C1633" s="1100" t="s">
        <v>541</v>
      </c>
      <c r="D1633" s="1107" t="s">
        <v>276</v>
      </c>
    </row>
    <row r="1634" spans="3:4">
      <c r="C1634" s="1100" t="s">
        <v>541</v>
      </c>
      <c r="D1634" s="1107" t="s">
        <v>2023</v>
      </c>
    </row>
    <row r="1635" spans="3:4">
      <c r="C1635" s="1100" t="s">
        <v>541</v>
      </c>
      <c r="D1635" s="1107" t="s">
        <v>335</v>
      </c>
    </row>
    <row r="1636" spans="3:4">
      <c r="C1636" s="1100" t="s">
        <v>541</v>
      </c>
      <c r="D1636" s="1107" t="s">
        <v>2024</v>
      </c>
    </row>
    <row r="1637" spans="3:4">
      <c r="C1637" s="1100" t="s">
        <v>541</v>
      </c>
      <c r="D1637" s="1107" t="s">
        <v>2025</v>
      </c>
    </row>
    <row r="1638" spans="3:4">
      <c r="C1638" s="1100" t="s">
        <v>541</v>
      </c>
      <c r="D1638" s="1107" t="s">
        <v>2026</v>
      </c>
    </row>
    <row r="1639" spans="3:4">
      <c r="C1639" s="1100" t="s">
        <v>541</v>
      </c>
      <c r="D1639" s="1107" t="s">
        <v>154</v>
      </c>
    </row>
    <row r="1640" spans="3:4">
      <c r="C1640" s="1100" t="s">
        <v>98</v>
      </c>
      <c r="D1640" s="1107" t="s">
        <v>140</v>
      </c>
    </row>
    <row r="1641" spans="3:4">
      <c r="C1641" s="1100" t="s">
        <v>98</v>
      </c>
      <c r="D1641" s="1107" t="s">
        <v>2027</v>
      </c>
    </row>
    <row r="1642" spans="3:4">
      <c r="C1642" s="1100" t="s">
        <v>98</v>
      </c>
      <c r="D1642" s="1107" t="s">
        <v>314</v>
      </c>
    </row>
    <row r="1643" spans="3:4">
      <c r="C1643" s="1100" t="s">
        <v>98</v>
      </c>
      <c r="D1643" s="1107" t="s">
        <v>2028</v>
      </c>
    </row>
    <row r="1644" spans="3:4">
      <c r="C1644" s="1100" t="s">
        <v>98</v>
      </c>
      <c r="D1644" s="1107" t="s">
        <v>2029</v>
      </c>
    </row>
    <row r="1645" spans="3:4">
      <c r="C1645" s="1100" t="s">
        <v>98</v>
      </c>
      <c r="D1645" s="1107" t="s">
        <v>1475</v>
      </c>
    </row>
    <row r="1646" spans="3:4">
      <c r="C1646" s="1100" t="s">
        <v>98</v>
      </c>
      <c r="D1646" s="1107" t="s">
        <v>1529</v>
      </c>
    </row>
    <row r="1647" spans="3:4">
      <c r="C1647" s="1100" t="s">
        <v>98</v>
      </c>
      <c r="D1647" s="1107" t="s">
        <v>181</v>
      </c>
    </row>
    <row r="1648" spans="3:4">
      <c r="C1648" s="1100" t="s">
        <v>98</v>
      </c>
      <c r="D1648" s="1107" t="s">
        <v>631</v>
      </c>
    </row>
    <row r="1649" spans="3:4">
      <c r="C1649" s="1100" t="s">
        <v>98</v>
      </c>
      <c r="D1649" s="1107" t="s">
        <v>2030</v>
      </c>
    </row>
    <row r="1650" spans="3:4">
      <c r="C1650" s="1100" t="s">
        <v>98</v>
      </c>
      <c r="D1650" s="1107" t="s">
        <v>53</v>
      </c>
    </row>
    <row r="1651" spans="3:4">
      <c r="C1651" s="1100" t="s">
        <v>98</v>
      </c>
      <c r="D1651" s="1107" t="s">
        <v>1895</v>
      </c>
    </row>
    <row r="1652" spans="3:4">
      <c r="C1652" s="1100" t="s">
        <v>98</v>
      </c>
      <c r="D1652" s="1107" t="s">
        <v>1817</v>
      </c>
    </row>
    <row r="1653" spans="3:4">
      <c r="C1653" s="1100" t="s">
        <v>98</v>
      </c>
      <c r="D1653" s="1107" t="s">
        <v>974</v>
      </c>
    </row>
    <row r="1654" spans="3:4">
      <c r="C1654" s="1100" t="s">
        <v>98</v>
      </c>
      <c r="D1654" s="1107" t="s">
        <v>1741</v>
      </c>
    </row>
    <row r="1655" spans="3:4">
      <c r="C1655" s="1100" t="s">
        <v>98</v>
      </c>
      <c r="D1655" s="1107" t="s">
        <v>1921</v>
      </c>
    </row>
    <row r="1656" spans="3:4">
      <c r="C1656" s="1100" t="s">
        <v>98</v>
      </c>
      <c r="D1656" s="1107" t="s">
        <v>1396</v>
      </c>
    </row>
    <row r="1657" spans="3:4">
      <c r="C1657" s="1100" t="s">
        <v>98</v>
      </c>
      <c r="D1657" s="1107" t="s">
        <v>1397</v>
      </c>
    </row>
    <row r="1658" spans="3:4">
      <c r="C1658" s="1100" t="s">
        <v>98</v>
      </c>
      <c r="D1658" s="1107" t="s">
        <v>2031</v>
      </c>
    </row>
    <row r="1659" spans="3:4">
      <c r="C1659" s="1100" t="s">
        <v>98</v>
      </c>
      <c r="D1659" s="1107" t="s">
        <v>1971</v>
      </c>
    </row>
    <row r="1660" spans="3:4">
      <c r="C1660" s="1100" t="s">
        <v>98</v>
      </c>
      <c r="D1660" s="1107" t="s">
        <v>2032</v>
      </c>
    </row>
    <row r="1661" spans="3:4">
      <c r="C1661" s="1100" t="s">
        <v>98</v>
      </c>
      <c r="D1661" s="1107" t="s">
        <v>199</v>
      </c>
    </row>
    <row r="1662" spans="3:4">
      <c r="C1662" s="1100" t="s">
        <v>98</v>
      </c>
      <c r="D1662" s="1107" t="s">
        <v>728</v>
      </c>
    </row>
    <row r="1663" spans="3:4">
      <c r="C1663" s="1100" t="s">
        <v>98</v>
      </c>
      <c r="D1663" s="1107" t="s">
        <v>2033</v>
      </c>
    </row>
    <row r="1664" spans="3:4">
      <c r="C1664" s="1100" t="s">
        <v>98</v>
      </c>
      <c r="D1664" s="1107" t="s">
        <v>2034</v>
      </c>
    </row>
    <row r="1665" spans="3:4">
      <c r="C1665" s="1100" t="s">
        <v>98</v>
      </c>
      <c r="D1665" s="1107" t="s">
        <v>2035</v>
      </c>
    </row>
    <row r="1666" spans="3:4">
      <c r="C1666" s="1100" t="s">
        <v>2036</v>
      </c>
      <c r="D1666" s="1107" t="s">
        <v>529</v>
      </c>
    </row>
    <row r="1667" spans="3:4">
      <c r="C1667" s="1100" t="s">
        <v>2036</v>
      </c>
      <c r="D1667" s="1107" t="s">
        <v>2037</v>
      </c>
    </row>
    <row r="1668" spans="3:4">
      <c r="C1668" s="1100" t="s">
        <v>2036</v>
      </c>
      <c r="D1668" s="1107" t="s">
        <v>1707</v>
      </c>
    </row>
    <row r="1669" spans="3:4">
      <c r="C1669" s="1100" t="s">
        <v>2036</v>
      </c>
      <c r="D1669" s="1107" t="s">
        <v>2039</v>
      </c>
    </row>
    <row r="1670" spans="3:4">
      <c r="C1670" s="1100" t="s">
        <v>2036</v>
      </c>
      <c r="D1670" s="1107" t="s">
        <v>492</v>
      </c>
    </row>
    <row r="1671" spans="3:4">
      <c r="C1671" s="1100" t="s">
        <v>2036</v>
      </c>
      <c r="D1671" s="1107" t="s">
        <v>2041</v>
      </c>
    </row>
    <row r="1672" spans="3:4">
      <c r="C1672" s="1100" t="s">
        <v>2036</v>
      </c>
      <c r="D1672" s="1107" t="s">
        <v>495</v>
      </c>
    </row>
    <row r="1673" spans="3:4">
      <c r="C1673" s="1100" t="s">
        <v>2036</v>
      </c>
      <c r="D1673" s="1107" t="s">
        <v>257</v>
      </c>
    </row>
    <row r="1674" spans="3:4">
      <c r="C1674" s="1100" t="s">
        <v>2036</v>
      </c>
      <c r="D1674" s="1107" t="s">
        <v>1114</v>
      </c>
    </row>
    <row r="1675" spans="3:4">
      <c r="C1675" s="1100" t="s">
        <v>2036</v>
      </c>
      <c r="D1675" s="1107" t="s">
        <v>2042</v>
      </c>
    </row>
    <row r="1676" spans="3:4">
      <c r="C1676" s="1100" t="s">
        <v>2036</v>
      </c>
      <c r="D1676" s="1107" t="s">
        <v>2043</v>
      </c>
    </row>
    <row r="1677" spans="3:4">
      <c r="C1677" s="1100" t="s">
        <v>2036</v>
      </c>
      <c r="D1677" s="1107" t="s">
        <v>2044</v>
      </c>
    </row>
    <row r="1678" spans="3:4">
      <c r="C1678" s="1100" t="s">
        <v>2036</v>
      </c>
      <c r="D1678" s="1107" t="s">
        <v>2046</v>
      </c>
    </row>
    <row r="1679" spans="3:4">
      <c r="C1679" s="1100" t="s">
        <v>2036</v>
      </c>
      <c r="D1679" s="1107" t="s">
        <v>2047</v>
      </c>
    </row>
    <row r="1680" spans="3:4">
      <c r="C1680" s="1100" t="s">
        <v>2036</v>
      </c>
      <c r="D1680" s="1107" t="s">
        <v>2048</v>
      </c>
    </row>
    <row r="1681" spans="3:4">
      <c r="C1681" s="1100" t="s">
        <v>2036</v>
      </c>
      <c r="D1681" s="1107" t="s">
        <v>1792</v>
      </c>
    </row>
    <row r="1682" spans="3:4">
      <c r="C1682" s="1100" t="s">
        <v>2036</v>
      </c>
      <c r="D1682" s="1107" t="s">
        <v>1231</v>
      </c>
    </row>
    <row r="1683" spans="3:4">
      <c r="C1683" s="1100" t="s">
        <v>2036</v>
      </c>
      <c r="D1683" s="1107" t="s">
        <v>2049</v>
      </c>
    </row>
    <row r="1684" spans="3:4">
      <c r="C1684" s="1100" t="s">
        <v>2036</v>
      </c>
      <c r="D1684" s="1107" t="s">
        <v>2040</v>
      </c>
    </row>
    <row r="1685" spans="3:4">
      <c r="C1685" s="1100" t="s">
        <v>2036</v>
      </c>
      <c r="D1685" s="1107" t="s">
        <v>2050</v>
      </c>
    </row>
    <row r="1686" spans="3:4">
      <c r="C1686" s="1100" t="s">
        <v>2036</v>
      </c>
      <c r="D1686" s="1107" t="s">
        <v>2051</v>
      </c>
    </row>
    <row r="1687" spans="3:4">
      <c r="C1687" s="1100" t="s">
        <v>2036</v>
      </c>
      <c r="D1687" s="1107" t="s">
        <v>441</v>
      </c>
    </row>
    <row r="1688" spans="3:4">
      <c r="C1688" s="1100" t="s">
        <v>2036</v>
      </c>
      <c r="D1688" s="1107" t="s">
        <v>1554</v>
      </c>
    </row>
    <row r="1689" spans="3:4">
      <c r="C1689" s="1100" t="s">
        <v>2036</v>
      </c>
      <c r="D1689" s="1107" t="s">
        <v>2052</v>
      </c>
    </row>
    <row r="1690" spans="3:4">
      <c r="C1690" s="1100" t="s">
        <v>2036</v>
      </c>
      <c r="D1690" s="1107" t="s">
        <v>2053</v>
      </c>
    </row>
    <row r="1691" spans="3:4">
      <c r="C1691" s="1100" t="s">
        <v>2036</v>
      </c>
      <c r="D1691" s="1107" t="s">
        <v>666</v>
      </c>
    </row>
    <row r="1692" spans="3:4">
      <c r="C1692" s="1100" t="s">
        <v>2036</v>
      </c>
      <c r="D1692" s="1107" t="s">
        <v>2054</v>
      </c>
    </row>
    <row r="1693" spans="3:4">
      <c r="C1693" s="1100" t="s">
        <v>2036</v>
      </c>
      <c r="D1693" s="1107" t="s">
        <v>2055</v>
      </c>
    </row>
    <row r="1694" spans="3:4">
      <c r="C1694" s="1100" t="s">
        <v>2036</v>
      </c>
      <c r="D1694" s="1107" t="s">
        <v>1891</v>
      </c>
    </row>
    <row r="1695" spans="3:4">
      <c r="C1695" s="1100" t="s">
        <v>2036</v>
      </c>
      <c r="D1695" s="1107" t="s">
        <v>1029</v>
      </c>
    </row>
    <row r="1696" spans="3:4">
      <c r="C1696" s="1100" t="s">
        <v>2036</v>
      </c>
      <c r="D1696" s="1107" t="s">
        <v>2056</v>
      </c>
    </row>
    <row r="1697" spans="3:4">
      <c r="C1697" s="1100" t="s">
        <v>2036</v>
      </c>
      <c r="D1697" s="1107" t="s">
        <v>1795</v>
      </c>
    </row>
    <row r="1698" spans="3:4">
      <c r="C1698" s="1100" t="s">
        <v>2036</v>
      </c>
      <c r="D1698" s="1107" t="s">
        <v>2057</v>
      </c>
    </row>
    <row r="1699" spans="3:4">
      <c r="C1699" s="1100" t="s">
        <v>2036</v>
      </c>
      <c r="D1699" s="1107" t="s">
        <v>2058</v>
      </c>
    </row>
    <row r="1700" spans="3:4">
      <c r="C1700" s="1100" t="s">
        <v>2036</v>
      </c>
      <c r="D1700" s="1107" t="s">
        <v>2059</v>
      </c>
    </row>
    <row r="1701" spans="3:4">
      <c r="C1701" s="1100" t="s">
        <v>2036</v>
      </c>
      <c r="D1701" s="1107" t="s">
        <v>2060</v>
      </c>
    </row>
    <row r="1702" spans="3:4">
      <c r="C1702" s="1100" t="s">
        <v>2036</v>
      </c>
      <c r="D1702" s="1107" t="s">
        <v>678</v>
      </c>
    </row>
    <row r="1703" spans="3:4">
      <c r="C1703" s="1100" t="s">
        <v>2036</v>
      </c>
      <c r="D1703" s="1107" t="s">
        <v>1291</v>
      </c>
    </row>
    <row r="1704" spans="3:4">
      <c r="C1704" s="1100" t="s">
        <v>2036</v>
      </c>
      <c r="D1704" s="1107" t="s">
        <v>1798</v>
      </c>
    </row>
    <row r="1705" spans="3:4">
      <c r="C1705" s="1100" t="s">
        <v>2036</v>
      </c>
      <c r="D1705" s="1107" t="s">
        <v>2061</v>
      </c>
    </row>
    <row r="1706" spans="3:4">
      <c r="C1706" s="1100" t="s">
        <v>2036</v>
      </c>
      <c r="D1706" s="1107" t="s">
        <v>2062</v>
      </c>
    </row>
    <row r="1707" spans="3:4">
      <c r="C1707" s="1100" t="s">
        <v>2036</v>
      </c>
      <c r="D1707" s="1107" t="s">
        <v>2063</v>
      </c>
    </row>
    <row r="1708" spans="3:4">
      <c r="C1708" s="1100" t="s">
        <v>2036</v>
      </c>
      <c r="D1708" s="1107" t="s">
        <v>1519</v>
      </c>
    </row>
    <row r="1709" spans="3:4">
      <c r="C1709" s="1100" t="s">
        <v>2064</v>
      </c>
      <c r="D1709" s="1107" t="s">
        <v>1968</v>
      </c>
    </row>
    <row r="1710" spans="3:4">
      <c r="C1710" s="1100" t="s">
        <v>2064</v>
      </c>
      <c r="D1710" s="1107" t="s">
        <v>195</v>
      </c>
    </row>
    <row r="1711" spans="3:4">
      <c r="C1711" s="1100" t="s">
        <v>2064</v>
      </c>
      <c r="D1711" s="1107" t="s">
        <v>2065</v>
      </c>
    </row>
    <row r="1712" spans="3:4">
      <c r="C1712" s="1100" t="s">
        <v>2064</v>
      </c>
      <c r="D1712" s="1107" t="s">
        <v>2066</v>
      </c>
    </row>
    <row r="1713" spans="3:4">
      <c r="C1713" s="1100" t="s">
        <v>2064</v>
      </c>
      <c r="D1713" s="1107" t="s">
        <v>1593</v>
      </c>
    </row>
    <row r="1714" spans="3:4">
      <c r="C1714" s="1100" t="s">
        <v>2064</v>
      </c>
      <c r="D1714" s="1107" t="s">
        <v>251</v>
      </c>
    </row>
    <row r="1715" spans="3:4">
      <c r="C1715" s="1100" t="s">
        <v>2064</v>
      </c>
      <c r="D1715" s="1107" t="s">
        <v>2067</v>
      </c>
    </row>
    <row r="1716" spans="3:4">
      <c r="C1716" s="1100" t="s">
        <v>2064</v>
      </c>
      <c r="D1716" s="1107" t="s">
        <v>1997</v>
      </c>
    </row>
    <row r="1717" spans="3:4">
      <c r="C1717" s="1100" t="s">
        <v>2064</v>
      </c>
      <c r="D1717" s="1107" t="s">
        <v>2068</v>
      </c>
    </row>
    <row r="1718" spans="3:4">
      <c r="C1718" s="1100" t="s">
        <v>2064</v>
      </c>
      <c r="D1718" s="1107" t="s">
        <v>2069</v>
      </c>
    </row>
    <row r="1719" spans="3:4">
      <c r="C1719" s="1100" t="s">
        <v>2064</v>
      </c>
      <c r="D1719" s="1107" t="s">
        <v>1718</v>
      </c>
    </row>
    <row r="1720" spans="3:4">
      <c r="C1720" s="1100" t="s">
        <v>2064</v>
      </c>
      <c r="D1720" s="1107" t="s">
        <v>2021</v>
      </c>
    </row>
    <row r="1721" spans="3:4">
      <c r="C1721" s="1100" t="s">
        <v>2064</v>
      </c>
      <c r="D1721" s="1107" t="s">
        <v>1875</v>
      </c>
    </row>
    <row r="1722" spans="3:4">
      <c r="C1722" s="1100" t="s">
        <v>2064</v>
      </c>
      <c r="D1722" s="1107" t="s">
        <v>329</v>
      </c>
    </row>
    <row r="1723" spans="3:4">
      <c r="C1723" s="1100" t="s">
        <v>2064</v>
      </c>
      <c r="D1723" s="1107" t="s">
        <v>2070</v>
      </c>
    </row>
    <row r="1724" spans="3:4">
      <c r="C1724" s="1100" t="s">
        <v>2064</v>
      </c>
      <c r="D1724" s="1107" t="s">
        <v>489</v>
      </c>
    </row>
    <row r="1725" spans="3:4">
      <c r="C1725" s="1100" t="s">
        <v>2064</v>
      </c>
      <c r="D1725" s="1107" t="s">
        <v>605</v>
      </c>
    </row>
    <row r="1726" spans="3:4">
      <c r="C1726" s="1100" t="s">
        <v>2064</v>
      </c>
      <c r="D1726" s="1107" t="s">
        <v>1340</v>
      </c>
    </row>
    <row r="1727" spans="3:4">
      <c r="C1727" s="1100" t="s">
        <v>2064</v>
      </c>
      <c r="D1727" s="1107" t="s">
        <v>2071</v>
      </c>
    </row>
    <row r="1728" spans="3:4">
      <c r="C1728" s="1100" t="s">
        <v>2064</v>
      </c>
      <c r="D1728" s="1107" t="s">
        <v>381</v>
      </c>
    </row>
    <row r="1729" spans="3:4">
      <c r="C1729" s="1100" t="s">
        <v>2064</v>
      </c>
      <c r="D1729" s="1107" t="s">
        <v>2072</v>
      </c>
    </row>
    <row r="1730" spans="3:4">
      <c r="C1730" s="1100" t="s">
        <v>2064</v>
      </c>
      <c r="D1730" s="1107" t="s">
        <v>2013</v>
      </c>
    </row>
    <row r="1731" spans="3:4">
      <c r="C1731" s="1100" t="s">
        <v>2064</v>
      </c>
      <c r="D1731" s="1107" t="s">
        <v>1207</v>
      </c>
    </row>
    <row r="1732" spans="3:4">
      <c r="C1732" s="1100" t="s">
        <v>2064</v>
      </c>
      <c r="D1732" s="1107" t="s">
        <v>2073</v>
      </c>
    </row>
    <row r="1733" spans="3:4">
      <c r="C1733" s="1100" t="s">
        <v>2064</v>
      </c>
      <c r="D1733" s="1107" t="s">
        <v>1764</v>
      </c>
    </row>
    <row r="1734" spans="3:4">
      <c r="C1734" s="1100" t="s">
        <v>2064</v>
      </c>
      <c r="D1734" s="1107" t="s">
        <v>264</v>
      </c>
    </row>
    <row r="1735" spans="3:4">
      <c r="C1735" s="1100" t="s">
        <v>2064</v>
      </c>
      <c r="D1735" s="1107" t="s">
        <v>395</v>
      </c>
    </row>
    <row r="1736" spans="3:4">
      <c r="C1736" s="1100" t="s">
        <v>2064</v>
      </c>
      <c r="D1736" s="1107" t="s">
        <v>151</v>
      </c>
    </row>
    <row r="1737" spans="3:4">
      <c r="C1737" s="1100" t="s">
        <v>2064</v>
      </c>
      <c r="D1737" s="1107" t="s">
        <v>1607</v>
      </c>
    </row>
    <row r="1738" spans="3:4">
      <c r="C1738" s="1100" t="s">
        <v>2064</v>
      </c>
      <c r="D1738" s="1107" t="s">
        <v>1294</v>
      </c>
    </row>
    <row r="1739" spans="3:4">
      <c r="C1739" s="1100" t="s">
        <v>2064</v>
      </c>
      <c r="D1739" s="1107" t="s">
        <v>1702</v>
      </c>
    </row>
    <row r="1740" spans="3:4">
      <c r="C1740" s="1100" t="s">
        <v>2064</v>
      </c>
      <c r="D1740" s="1107" t="s">
        <v>2074</v>
      </c>
    </row>
    <row r="1741" spans="3:4">
      <c r="C1741" s="1100" t="s">
        <v>2064</v>
      </c>
      <c r="D1741" s="1107" t="s">
        <v>256</v>
      </c>
    </row>
    <row r="1742" spans="3:4">
      <c r="C1742" s="1100" t="s">
        <v>2064</v>
      </c>
      <c r="D1742" s="1107" t="s">
        <v>211</v>
      </c>
    </row>
    <row r="1743" spans="3:4">
      <c r="C1743" s="1100" t="s">
        <v>2064</v>
      </c>
      <c r="D1743" s="1107" t="s">
        <v>2075</v>
      </c>
    </row>
    <row r="1744" spans="3:4">
      <c r="C1744" s="1100" t="s">
        <v>2064</v>
      </c>
      <c r="D1744" s="1107" t="s">
        <v>2076</v>
      </c>
    </row>
    <row r="1745" spans="3:4">
      <c r="C1745" s="1100" t="s">
        <v>2064</v>
      </c>
      <c r="D1745" s="1107" t="s">
        <v>2077</v>
      </c>
    </row>
    <row r="1746" spans="3:4">
      <c r="C1746" s="1100" t="s">
        <v>2064</v>
      </c>
      <c r="D1746" s="1107" t="s">
        <v>2078</v>
      </c>
    </row>
    <row r="1747" spans="3:4">
      <c r="C1747" s="1100" t="s">
        <v>2064</v>
      </c>
      <c r="D1747" s="1107" t="s">
        <v>1744</v>
      </c>
    </row>
    <row r="1748" spans="3:4">
      <c r="C1748" s="1100" t="s">
        <v>2064</v>
      </c>
      <c r="D1748" s="1107" t="s">
        <v>1712</v>
      </c>
    </row>
    <row r="1749" spans="3:4" ht="13.8">
      <c r="C1749" s="1104" t="s">
        <v>2064</v>
      </c>
      <c r="D1749" s="1108" t="s">
        <v>1106</v>
      </c>
    </row>
  </sheetData>
  <sheetProtection algorithmName="SHA-512" hashValue="93r8ikpa9WiUJCrkWM03VLR7gozn6CtPowXCygKP+9D30oVXRdNwD374LOTT0FItJ2PDJGnzzbTCPiU+am7lLw==" saltValue="JpAzEXRDO7vYQxE2kczByA==" spinCount="100000" sheet="1" objects="1" scenarios="1"/>
  <phoneticPr fontId="32"/>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109"/>
      <c r="C2" s="1110"/>
      <c r="D2" s="1112" t="s">
        <v>45</v>
      </c>
      <c r="E2" s="1112" t="s">
        <v>49</v>
      </c>
      <c r="F2" s="1112" t="s">
        <v>432</v>
      </c>
      <c r="G2" s="1112" t="s">
        <v>437</v>
      </c>
      <c r="H2" s="1112" t="s">
        <v>21</v>
      </c>
      <c r="I2" s="1112" t="s">
        <v>50</v>
      </c>
      <c r="J2" s="1112" t="s">
        <v>439</v>
      </c>
      <c r="K2" s="1112" t="s">
        <v>443</v>
      </c>
      <c r="L2" s="1112" t="s">
        <v>60</v>
      </c>
      <c r="M2" s="1112" t="s">
        <v>379</v>
      </c>
      <c r="N2" s="1112" t="s">
        <v>322</v>
      </c>
      <c r="O2" s="1112" t="s">
        <v>444</v>
      </c>
      <c r="P2" s="1112" t="s">
        <v>446</v>
      </c>
      <c r="Q2" s="1112" t="s">
        <v>452</v>
      </c>
      <c r="R2" s="1112" t="s">
        <v>72</v>
      </c>
      <c r="S2" s="1112" t="s">
        <v>317</v>
      </c>
      <c r="T2" s="1112" t="s">
        <v>454</v>
      </c>
      <c r="U2" s="1112" t="s">
        <v>459</v>
      </c>
      <c r="V2" s="1112" t="s">
        <v>465</v>
      </c>
      <c r="W2" s="1112" t="s">
        <v>302</v>
      </c>
      <c r="X2" s="1112" t="s">
        <v>6</v>
      </c>
      <c r="Y2" s="1112" t="s">
        <v>469</v>
      </c>
      <c r="Z2" s="1112" t="s">
        <v>321</v>
      </c>
      <c r="AB2" s="1113" t="s">
        <v>2166</v>
      </c>
      <c r="AC2" s="1113" t="s">
        <v>2165</v>
      </c>
      <c r="AD2" s="1113" t="s">
        <v>2168</v>
      </c>
      <c r="AE2" s="1112" t="s">
        <v>45</v>
      </c>
      <c r="AF2" s="1112" t="s">
        <v>49</v>
      </c>
      <c r="AG2" s="1112" t="s">
        <v>432</v>
      </c>
      <c r="AH2" s="1112" t="s">
        <v>437</v>
      </c>
      <c r="AI2" s="1112" t="s">
        <v>21</v>
      </c>
      <c r="AJ2" s="1112" t="s">
        <v>50</v>
      </c>
      <c r="AK2" s="1112" t="s">
        <v>439</v>
      </c>
      <c r="AL2" s="1112" t="s">
        <v>443</v>
      </c>
      <c r="AM2" s="1112" t="s">
        <v>60</v>
      </c>
      <c r="AN2" s="1112" t="s">
        <v>379</v>
      </c>
      <c r="AO2" s="1112" t="s">
        <v>322</v>
      </c>
      <c r="AP2" s="1112" t="s">
        <v>444</v>
      </c>
      <c r="AQ2" s="1112" t="s">
        <v>446</v>
      </c>
      <c r="AR2" s="1112" t="s">
        <v>452</v>
      </c>
      <c r="AS2" s="1112" t="s">
        <v>72</v>
      </c>
      <c r="AT2" s="1112" t="s">
        <v>317</v>
      </c>
      <c r="AU2" s="1112" t="s">
        <v>454</v>
      </c>
      <c r="AV2" s="1112" t="s">
        <v>459</v>
      </c>
      <c r="AW2" s="1112" t="s">
        <v>465</v>
      </c>
      <c r="AX2" s="1112" t="s">
        <v>302</v>
      </c>
      <c r="AY2" s="1112" t="s">
        <v>6</v>
      </c>
      <c r="AZ2" s="1112" t="s">
        <v>469</v>
      </c>
      <c r="BA2" s="1112" t="s">
        <v>321</v>
      </c>
    </row>
    <row r="3" spans="2:53" ht="24">
      <c r="B3" s="1109">
        <v>1</v>
      </c>
      <c r="C3" s="1110" t="s">
        <v>234</v>
      </c>
      <c r="D3" s="1020">
        <v>0.13700000000000001</v>
      </c>
      <c r="E3" s="1020">
        <v>0.13700000000000001</v>
      </c>
      <c r="F3" s="1020">
        <v>0.13700000000000001</v>
      </c>
      <c r="G3" s="1020">
        <v>5.8000000000000003e-002</v>
      </c>
      <c r="H3" s="1020">
        <v>5.8999999999999997e-002</v>
      </c>
      <c r="I3" s="1020">
        <v>5.8999999999999997e-002</v>
      </c>
      <c r="J3" s="1020">
        <v>4.7e-002</v>
      </c>
      <c r="K3" s="1020">
        <v>8.2000000000000003e-002</v>
      </c>
      <c r="L3" s="1020">
        <v>8.2000000000000003e-002</v>
      </c>
      <c r="M3" s="1020">
        <v>0.104</v>
      </c>
      <c r="N3" s="1020">
        <v>0.10199999999999999</v>
      </c>
      <c r="O3" s="1020">
        <v>0.10199999999999999</v>
      </c>
      <c r="P3" s="1020">
        <v>0.111</v>
      </c>
      <c r="Q3" s="1020">
        <v>8.3000000000000004e-002</v>
      </c>
      <c r="R3" s="1020">
        <v>8.3000000000000004e-002</v>
      </c>
      <c r="S3" s="1020">
        <v>8.3000000000000004e-002</v>
      </c>
      <c r="T3" s="1020">
        <v>3.9e-002</v>
      </c>
      <c r="U3" s="1020">
        <v>3.9e-002</v>
      </c>
      <c r="V3" s="1020">
        <v>2.5999999999999999e-002</v>
      </c>
      <c r="W3" s="1020">
        <v>2.5999999999999999e-002</v>
      </c>
      <c r="X3" s="1020">
        <v>2.5999999999999999e-002</v>
      </c>
      <c r="Y3" s="1020">
        <v>0.13700000000000001</v>
      </c>
      <c r="Z3" s="1020">
        <v>5.8999999999999997e-002</v>
      </c>
      <c r="AB3" s="1114">
        <v>1</v>
      </c>
      <c r="AC3" s="1114">
        <v>1</v>
      </c>
      <c r="AD3" s="1114" t="str">
        <f t="shared" ref="AD3:AD27" si="0">VLOOKUP(AB3,$B$3:$C$11,2)&amp;"から"&amp;VLOOKUP(AC3,$B$3:$C$11,2)</f>
        <v>処遇加算Ⅰから処遇加算Ⅰ</v>
      </c>
      <c r="AE3" s="1115">
        <f t="shared" ref="AE3:BA3" si="1">(D$3-D$3)/D$3</f>
        <v>0</v>
      </c>
      <c r="AF3" s="1115">
        <f t="shared" si="1"/>
        <v>0</v>
      </c>
      <c r="AG3" s="1115">
        <f t="shared" si="1"/>
        <v>0</v>
      </c>
      <c r="AH3" s="1115">
        <f t="shared" si="1"/>
        <v>0</v>
      </c>
      <c r="AI3" s="1115">
        <f t="shared" si="1"/>
        <v>0</v>
      </c>
      <c r="AJ3" s="1115">
        <f t="shared" si="1"/>
        <v>0</v>
      </c>
      <c r="AK3" s="1115">
        <f t="shared" si="1"/>
        <v>0</v>
      </c>
      <c r="AL3" s="1115">
        <f t="shared" si="1"/>
        <v>0</v>
      </c>
      <c r="AM3" s="1115">
        <f t="shared" si="1"/>
        <v>0</v>
      </c>
      <c r="AN3" s="1115">
        <f t="shared" si="1"/>
        <v>0</v>
      </c>
      <c r="AO3" s="1115">
        <f t="shared" si="1"/>
        <v>0</v>
      </c>
      <c r="AP3" s="1115">
        <f t="shared" si="1"/>
        <v>0</v>
      </c>
      <c r="AQ3" s="1115">
        <f t="shared" si="1"/>
        <v>0</v>
      </c>
      <c r="AR3" s="1115">
        <f t="shared" si="1"/>
        <v>0</v>
      </c>
      <c r="AS3" s="1115">
        <f t="shared" si="1"/>
        <v>0</v>
      </c>
      <c r="AT3" s="1115">
        <f t="shared" si="1"/>
        <v>0</v>
      </c>
      <c r="AU3" s="1115">
        <f t="shared" si="1"/>
        <v>0</v>
      </c>
      <c r="AV3" s="1115">
        <f t="shared" si="1"/>
        <v>0</v>
      </c>
      <c r="AW3" s="1115">
        <f t="shared" si="1"/>
        <v>0</v>
      </c>
      <c r="AX3" s="1115">
        <f t="shared" si="1"/>
        <v>0</v>
      </c>
      <c r="AY3" s="1115">
        <f t="shared" si="1"/>
        <v>0</v>
      </c>
      <c r="AZ3" s="1115">
        <f t="shared" si="1"/>
        <v>0</v>
      </c>
      <c r="BA3" s="1115">
        <f t="shared" si="1"/>
        <v>0</v>
      </c>
    </row>
    <row r="4" spans="2:53" ht="24">
      <c r="B4" s="1109">
        <v>2</v>
      </c>
      <c r="C4" s="1110" t="s">
        <v>369</v>
      </c>
      <c r="D4" s="1020">
        <v>0.1</v>
      </c>
      <c r="E4" s="1020">
        <v>0.1</v>
      </c>
      <c r="F4" s="1020">
        <v>0.1</v>
      </c>
      <c r="G4" s="1020">
        <v>4.2000000000000003e-002</v>
      </c>
      <c r="H4" s="1020">
        <v>4.2999999999999997e-002</v>
      </c>
      <c r="I4" s="1020">
        <v>4.2999999999999997e-002</v>
      </c>
      <c r="J4" s="1020">
        <v>3.4000000000000002e-002</v>
      </c>
      <c r="K4" s="1020">
        <v>6.e-002</v>
      </c>
      <c r="L4" s="1020">
        <v>6.e-002</v>
      </c>
      <c r="M4" s="1020">
        <v>7.5999999999999998e-002</v>
      </c>
      <c r="N4" s="1020">
        <v>7.3999999999999996e-002</v>
      </c>
      <c r="O4" s="1020">
        <v>7.3999999999999996e-002</v>
      </c>
      <c r="P4" s="1020">
        <v>8.1000000000000003e-002</v>
      </c>
      <c r="Q4" s="1020">
        <v>6.e-002</v>
      </c>
      <c r="R4" s="1020">
        <v>6.e-002</v>
      </c>
      <c r="S4" s="1020">
        <v>6.e-002</v>
      </c>
      <c r="T4" s="1020">
        <v>2.9000000000000001e-002</v>
      </c>
      <c r="U4" s="1020">
        <v>2.9000000000000001e-002</v>
      </c>
      <c r="V4" s="1020">
        <v>1.9e-002</v>
      </c>
      <c r="W4" s="1020">
        <v>1.9e-002</v>
      </c>
      <c r="X4" s="1020">
        <v>1.9e-002</v>
      </c>
      <c r="Y4" s="1020">
        <v>0.1</v>
      </c>
      <c r="Z4" s="1020">
        <v>4.2999999999999997e-002</v>
      </c>
      <c r="AB4" s="1114">
        <v>1</v>
      </c>
      <c r="AC4" s="1114">
        <v>2</v>
      </c>
      <c r="AD4" s="1114" t="str">
        <f t="shared" si="0"/>
        <v>処遇加算Ⅰから処遇加算Ⅱ</v>
      </c>
      <c r="AE4" s="1115">
        <f t="shared" ref="AE4:BA4" si="2">(D$4-D$3)/D$4</f>
        <v>-0.37000000000000005</v>
      </c>
      <c r="AF4" s="1115">
        <f t="shared" si="2"/>
        <v>-0.37000000000000005</v>
      </c>
      <c r="AG4" s="1115">
        <f t="shared" si="2"/>
        <v>-0.37000000000000005</v>
      </c>
      <c r="AH4" s="1115">
        <f t="shared" si="2"/>
        <v>-0.38095238095238093</v>
      </c>
      <c r="AI4" s="1115">
        <f t="shared" si="2"/>
        <v>-0.372093023255814</v>
      </c>
      <c r="AJ4" s="1115">
        <f t="shared" si="2"/>
        <v>-0.372093023255814</v>
      </c>
      <c r="AK4" s="1115">
        <f t="shared" si="2"/>
        <v>-0.38235294117647051</v>
      </c>
      <c r="AL4" s="1115">
        <f t="shared" si="2"/>
        <v>-0.36666666666666675</v>
      </c>
      <c r="AM4" s="1115">
        <f t="shared" si="2"/>
        <v>-0.36666666666666675</v>
      </c>
      <c r="AN4" s="1115">
        <f t="shared" si="2"/>
        <v>-0.36842105263157893</v>
      </c>
      <c r="AO4" s="1115">
        <f t="shared" si="2"/>
        <v>-0.37837837837837834</v>
      </c>
      <c r="AP4" s="1115">
        <f t="shared" si="2"/>
        <v>-0.37837837837837834</v>
      </c>
      <c r="AQ4" s="1115">
        <f t="shared" si="2"/>
        <v>-0.37037037037037035</v>
      </c>
      <c r="AR4" s="1115">
        <f t="shared" si="2"/>
        <v>-0.38333333333333347</v>
      </c>
      <c r="AS4" s="1115">
        <f t="shared" si="2"/>
        <v>-0.38333333333333347</v>
      </c>
      <c r="AT4" s="1115">
        <f t="shared" si="2"/>
        <v>-0.38333333333333347</v>
      </c>
      <c r="AU4" s="1115">
        <f t="shared" si="2"/>
        <v>-0.34482758620689646</v>
      </c>
      <c r="AV4" s="1115">
        <f t="shared" si="2"/>
        <v>-0.34482758620689646</v>
      </c>
      <c r="AW4" s="1115">
        <f t="shared" si="2"/>
        <v>-0.36842105263157893</v>
      </c>
      <c r="AX4" s="1115">
        <f t="shared" si="2"/>
        <v>-0.36842105263157893</v>
      </c>
      <c r="AY4" s="1115">
        <f t="shared" si="2"/>
        <v>-0.36842105263157893</v>
      </c>
      <c r="AZ4" s="1115">
        <f t="shared" si="2"/>
        <v>-0.37000000000000005</v>
      </c>
      <c r="BA4" s="1115">
        <f t="shared" si="2"/>
        <v>-0.372093023255814</v>
      </c>
    </row>
    <row r="5" spans="2:53" ht="24">
      <c r="B5" s="1109">
        <v>3</v>
      </c>
      <c r="C5" s="1110" t="s">
        <v>373</v>
      </c>
      <c r="D5" s="1020">
        <v>5.5e-002</v>
      </c>
      <c r="E5" s="1020">
        <v>5.5e-002</v>
      </c>
      <c r="F5" s="1020">
        <v>5.5e-002</v>
      </c>
      <c r="G5" s="1020">
        <v>2.3e-002</v>
      </c>
      <c r="H5" s="1020">
        <v>2.3e-002</v>
      </c>
      <c r="I5" s="1020">
        <v>2.3e-002</v>
      </c>
      <c r="J5" s="1020">
        <v>1.9e-002</v>
      </c>
      <c r="K5" s="1020">
        <v>3.3000000000000002e-002</v>
      </c>
      <c r="L5" s="1020">
        <v>3.3000000000000002e-002</v>
      </c>
      <c r="M5" s="1020">
        <v>4.2000000000000003e-002</v>
      </c>
      <c r="N5" s="1020">
        <v>4.1000000000000002e-002</v>
      </c>
      <c r="O5" s="1020">
        <v>4.1000000000000002e-002</v>
      </c>
      <c r="P5" s="1020">
        <v>4.4999999999999998e-002</v>
      </c>
      <c r="Q5" s="1020">
        <v>3.3000000000000002e-002</v>
      </c>
      <c r="R5" s="1020">
        <v>3.3000000000000002e-002</v>
      </c>
      <c r="S5" s="1020">
        <v>3.3000000000000002e-002</v>
      </c>
      <c r="T5" s="1020">
        <v>1.6e-002</v>
      </c>
      <c r="U5" s="1020">
        <v>1.6e-002</v>
      </c>
      <c r="V5" s="1020">
        <v>1.e-002</v>
      </c>
      <c r="W5" s="1020">
        <v>1.e-002</v>
      </c>
      <c r="X5" s="1020">
        <v>1.e-002</v>
      </c>
      <c r="Y5" s="1020">
        <v>5.5e-002</v>
      </c>
      <c r="Z5" s="1020">
        <v>2.3e-002</v>
      </c>
      <c r="AB5" s="1114">
        <v>1</v>
      </c>
      <c r="AC5" s="1114">
        <v>3</v>
      </c>
      <c r="AD5" s="1114" t="str">
        <f t="shared" si="0"/>
        <v>処遇加算Ⅰから処遇加算Ⅲ</v>
      </c>
      <c r="AE5" s="1115">
        <f t="shared" ref="AE5:BA5" si="3">(D$5-D$3)/D$5</f>
        <v>-1.4909090909090912</v>
      </c>
      <c r="AF5" s="1115">
        <f t="shared" si="3"/>
        <v>-1.4909090909090912</v>
      </c>
      <c r="AG5" s="1115">
        <f t="shared" si="3"/>
        <v>-1.4909090909090912</v>
      </c>
      <c r="AH5" s="1115">
        <f t="shared" si="3"/>
        <v>-1.5217391304347827</v>
      </c>
      <c r="AI5" s="1115">
        <f t="shared" si="3"/>
        <v>-1.5652173913043477</v>
      </c>
      <c r="AJ5" s="1115">
        <f t="shared" si="3"/>
        <v>-1.5652173913043477</v>
      </c>
      <c r="AK5" s="1115">
        <f t="shared" si="3"/>
        <v>-1.4736842105263159</v>
      </c>
      <c r="AL5" s="1115">
        <f t="shared" si="3"/>
        <v>-1.4848484848484849</v>
      </c>
      <c r="AM5" s="1115">
        <f t="shared" si="3"/>
        <v>-1.4848484848484849</v>
      </c>
      <c r="AN5" s="1115">
        <f t="shared" si="3"/>
        <v>-1.4761904761904758</v>
      </c>
      <c r="AO5" s="1115">
        <f t="shared" si="3"/>
        <v>-1.4878048780487803</v>
      </c>
      <c r="AP5" s="1115">
        <f t="shared" si="3"/>
        <v>-1.4878048780487803</v>
      </c>
      <c r="AQ5" s="1115">
        <f t="shared" si="3"/>
        <v>-1.4666666666666668</v>
      </c>
      <c r="AR5" s="1115">
        <f t="shared" si="3"/>
        <v>-1.5151515151515151</v>
      </c>
      <c r="AS5" s="1115">
        <f t="shared" si="3"/>
        <v>-1.5151515151515151</v>
      </c>
      <c r="AT5" s="1115">
        <f t="shared" si="3"/>
        <v>-1.5151515151515151</v>
      </c>
      <c r="AU5" s="1115">
        <f t="shared" si="3"/>
        <v>-1.4375</v>
      </c>
      <c r="AV5" s="1115">
        <f t="shared" si="3"/>
        <v>-1.4375</v>
      </c>
      <c r="AW5" s="1115">
        <f t="shared" si="3"/>
        <v>-1.6</v>
      </c>
      <c r="AX5" s="1115">
        <f t="shared" si="3"/>
        <v>-1.6</v>
      </c>
      <c r="AY5" s="1115">
        <f t="shared" si="3"/>
        <v>-1.6</v>
      </c>
      <c r="AZ5" s="1115">
        <f t="shared" si="3"/>
        <v>-1.4909090909090912</v>
      </c>
      <c r="BA5" s="1115">
        <f t="shared" si="3"/>
        <v>-1.5652173913043477</v>
      </c>
    </row>
    <row r="6" spans="2:53" ht="24">
      <c r="B6" s="1109">
        <v>4</v>
      </c>
      <c r="C6" s="1110" t="s">
        <v>2149</v>
      </c>
      <c r="D6" s="1020">
        <v>0</v>
      </c>
      <c r="E6" s="1020">
        <v>0</v>
      </c>
      <c r="F6" s="1020">
        <v>0</v>
      </c>
      <c r="G6" s="1020">
        <v>0</v>
      </c>
      <c r="H6" s="1020">
        <v>0</v>
      </c>
      <c r="I6" s="1020">
        <v>0</v>
      </c>
      <c r="J6" s="1020">
        <v>0</v>
      </c>
      <c r="K6" s="1020">
        <v>0</v>
      </c>
      <c r="L6" s="1020">
        <v>0</v>
      </c>
      <c r="M6" s="1020">
        <v>0</v>
      </c>
      <c r="N6" s="1020">
        <v>0</v>
      </c>
      <c r="O6" s="1020">
        <v>0</v>
      </c>
      <c r="P6" s="1020">
        <v>0</v>
      </c>
      <c r="Q6" s="1020">
        <v>0</v>
      </c>
      <c r="R6" s="1020">
        <v>0</v>
      </c>
      <c r="S6" s="1020">
        <v>0</v>
      </c>
      <c r="T6" s="1020">
        <v>0</v>
      </c>
      <c r="U6" s="1020">
        <v>0</v>
      </c>
      <c r="V6" s="1020">
        <v>0</v>
      </c>
      <c r="W6" s="1020">
        <v>0</v>
      </c>
      <c r="X6" s="1020">
        <v>0</v>
      </c>
      <c r="Y6" s="1020">
        <v>0</v>
      </c>
      <c r="Z6" s="1020">
        <v>0</v>
      </c>
      <c r="AB6" s="1114">
        <v>2</v>
      </c>
      <c r="AC6" s="1114">
        <v>1</v>
      </c>
      <c r="AD6" s="1114" t="str">
        <f t="shared" si="0"/>
        <v>処遇加算Ⅱから処遇加算Ⅰ</v>
      </c>
      <c r="AE6" s="1115">
        <f t="shared" ref="AE6:BA6" si="4">(D$3-D$4)/D$3</f>
        <v>0.27007299270072993</v>
      </c>
      <c r="AF6" s="1115">
        <f t="shared" si="4"/>
        <v>0.27007299270072993</v>
      </c>
      <c r="AG6" s="1115">
        <f t="shared" si="4"/>
        <v>0.27007299270072993</v>
      </c>
      <c r="AH6" s="1115">
        <f t="shared" si="4"/>
        <v>0.27586206896551724</v>
      </c>
      <c r="AI6" s="1115">
        <f t="shared" si="4"/>
        <v>0.2711864406779661</v>
      </c>
      <c r="AJ6" s="1115">
        <f t="shared" si="4"/>
        <v>0.2711864406779661</v>
      </c>
      <c r="AK6" s="1115">
        <f t="shared" si="4"/>
        <v>0.27659574468085102</v>
      </c>
      <c r="AL6" s="1115">
        <f t="shared" si="4"/>
        <v>0.26829268292682934</v>
      </c>
      <c r="AM6" s="1115">
        <f t="shared" si="4"/>
        <v>0.26829268292682934</v>
      </c>
      <c r="AN6" s="1115">
        <f t="shared" si="4"/>
        <v>0.26923076923076922</v>
      </c>
      <c r="AO6" s="1115">
        <f t="shared" si="4"/>
        <v>0.2745098039215686</v>
      </c>
      <c r="AP6" s="1115">
        <f t="shared" si="4"/>
        <v>0.2745098039215686</v>
      </c>
      <c r="AQ6" s="1115">
        <f t="shared" si="4"/>
        <v>0.27027027027027023</v>
      </c>
      <c r="AR6" s="1115">
        <f t="shared" si="4"/>
        <v>0.27710843373493982</v>
      </c>
      <c r="AS6" s="1115">
        <f t="shared" si="4"/>
        <v>0.27710843373493982</v>
      </c>
      <c r="AT6" s="1115">
        <f t="shared" si="4"/>
        <v>0.27710843373493982</v>
      </c>
      <c r="AU6" s="1115">
        <f t="shared" si="4"/>
        <v>0.25641025641025639</v>
      </c>
      <c r="AV6" s="1115">
        <f t="shared" si="4"/>
        <v>0.25641025641025639</v>
      </c>
      <c r="AW6" s="1115">
        <f t="shared" si="4"/>
        <v>0.26923076923076922</v>
      </c>
      <c r="AX6" s="1115">
        <f t="shared" si="4"/>
        <v>0.26923076923076922</v>
      </c>
      <c r="AY6" s="1115">
        <f t="shared" si="4"/>
        <v>0.26923076923076922</v>
      </c>
      <c r="AZ6" s="1115">
        <f t="shared" si="4"/>
        <v>0.27007299270072993</v>
      </c>
      <c r="BA6" s="1115">
        <f t="shared" si="4"/>
        <v>0.2711864406779661</v>
      </c>
    </row>
    <row r="7" spans="2:53" ht="24">
      <c r="B7" s="1109">
        <v>5</v>
      </c>
      <c r="C7" s="1110" t="s">
        <v>378</v>
      </c>
      <c r="D7" s="1020">
        <v>6.3e-002</v>
      </c>
      <c r="E7" s="1020">
        <v>6.3e-002</v>
      </c>
      <c r="F7" s="1020">
        <v>6.3e-002</v>
      </c>
      <c r="G7" s="1020">
        <v>2.1000000000000001e-002</v>
      </c>
      <c r="H7" s="1020">
        <v>1.2e-002</v>
      </c>
      <c r="I7" s="1020">
        <v>1.2e-002</v>
      </c>
      <c r="J7" s="1020">
        <v>2.e-002</v>
      </c>
      <c r="K7" s="1020">
        <v>1.7999999999999999e-002</v>
      </c>
      <c r="L7" s="1020">
        <v>1.7999999999999999e-002</v>
      </c>
      <c r="M7" s="1020">
        <v>3.1e-002</v>
      </c>
      <c r="N7" s="1020">
        <v>1.4999999999999999e-002</v>
      </c>
      <c r="O7" s="1020">
        <v>1.4999999999999999e-002</v>
      </c>
      <c r="P7" s="1020">
        <v>3.1e-002</v>
      </c>
      <c r="Q7" s="1020">
        <v>2.7e-002</v>
      </c>
      <c r="R7" s="1020">
        <v>2.7e-002</v>
      </c>
      <c r="S7" s="1020">
        <v>2.7e-002</v>
      </c>
      <c r="T7" s="1020">
        <v>2.1000000000000001e-002</v>
      </c>
      <c r="U7" s="1020">
        <v>2.1000000000000001e-002</v>
      </c>
      <c r="V7" s="1020">
        <v>1.4999999999999999e-002</v>
      </c>
      <c r="W7" s="1020">
        <v>1.4999999999999999e-002</v>
      </c>
      <c r="X7" s="1020">
        <v>1.4999999999999999e-002</v>
      </c>
      <c r="Y7" s="1020">
        <v>6.3e-002</v>
      </c>
      <c r="Z7" s="1020">
        <v>1.2e-002</v>
      </c>
      <c r="AB7" s="1114">
        <v>2</v>
      </c>
      <c r="AC7" s="1114">
        <v>2</v>
      </c>
      <c r="AD7" s="1114" t="str">
        <f t="shared" si="0"/>
        <v>処遇加算Ⅱから処遇加算Ⅱ</v>
      </c>
      <c r="AE7" s="1115">
        <f t="shared" ref="AE7:BA7" si="5">(D$4-D$4)/D$4</f>
        <v>0</v>
      </c>
      <c r="AF7" s="1115">
        <f t="shared" si="5"/>
        <v>0</v>
      </c>
      <c r="AG7" s="1115">
        <f t="shared" si="5"/>
        <v>0</v>
      </c>
      <c r="AH7" s="1115">
        <f t="shared" si="5"/>
        <v>0</v>
      </c>
      <c r="AI7" s="1115">
        <f t="shared" si="5"/>
        <v>0</v>
      </c>
      <c r="AJ7" s="1115">
        <f t="shared" si="5"/>
        <v>0</v>
      </c>
      <c r="AK7" s="1115">
        <f t="shared" si="5"/>
        <v>0</v>
      </c>
      <c r="AL7" s="1115">
        <f t="shared" si="5"/>
        <v>0</v>
      </c>
      <c r="AM7" s="1115">
        <f t="shared" si="5"/>
        <v>0</v>
      </c>
      <c r="AN7" s="1115">
        <f t="shared" si="5"/>
        <v>0</v>
      </c>
      <c r="AO7" s="1115">
        <f t="shared" si="5"/>
        <v>0</v>
      </c>
      <c r="AP7" s="1115">
        <f t="shared" si="5"/>
        <v>0</v>
      </c>
      <c r="AQ7" s="1115">
        <f t="shared" si="5"/>
        <v>0</v>
      </c>
      <c r="AR7" s="1115">
        <f t="shared" si="5"/>
        <v>0</v>
      </c>
      <c r="AS7" s="1115">
        <f t="shared" si="5"/>
        <v>0</v>
      </c>
      <c r="AT7" s="1115">
        <f t="shared" si="5"/>
        <v>0</v>
      </c>
      <c r="AU7" s="1115">
        <f t="shared" si="5"/>
        <v>0</v>
      </c>
      <c r="AV7" s="1115">
        <f t="shared" si="5"/>
        <v>0</v>
      </c>
      <c r="AW7" s="1115">
        <f t="shared" si="5"/>
        <v>0</v>
      </c>
      <c r="AX7" s="1115">
        <f t="shared" si="5"/>
        <v>0</v>
      </c>
      <c r="AY7" s="1115">
        <f t="shared" si="5"/>
        <v>0</v>
      </c>
      <c r="AZ7" s="1115">
        <f t="shared" si="5"/>
        <v>0</v>
      </c>
      <c r="BA7" s="1115">
        <f t="shared" si="5"/>
        <v>0</v>
      </c>
    </row>
    <row r="8" spans="2:53" ht="24">
      <c r="B8" s="1109">
        <v>6</v>
      </c>
      <c r="C8" s="1110" t="s">
        <v>384</v>
      </c>
      <c r="D8" s="1020">
        <v>4.2000000000000003e-002</v>
      </c>
      <c r="E8" s="1020">
        <v>4.2000000000000003e-002</v>
      </c>
      <c r="F8" s="1020">
        <v>4.2000000000000003e-002</v>
      </c>
      <c r="G8" s="1020">
        <v>1.4999999999999999e-002</v>
      </c>
      <c r="H8" s="1020">
        <v>1.e-002</v>
      </c>
      <c r="I8" s="1020">
        <v>1.e-002</v>
      </c>
      <c r="J8" s="1020">
        <v>1.7000000000000001e-002</v>
      </c>
      <c r="K8" s="1020">
        <v>1.2e-002</v>
      </c>
      <c r="L8" s="1020">
        <v>1.2e-002</v>
      </c>
      <c r="M8" s="1020">
        <v>2.4e-002</v>
      </c>
      <c r="N8" s="1020">
        <v>1.2e-002</v>
      </c>
      <c r="O8" s="1020">
        <v>1.2e-002</v>
      </c>
      <c r="P8" s="1020">
        <v>2.3e-002</v>
      </c>
      <c r="Q8" s="1020">
        <v>2.3e-002</v>
      </c>
      <c r="R8" s="1020">
        <v>2.3e-002</v>
      </c>
      <c r="S8" s="1020">
        <v>2.3e-002</v>
      </c>
      <c r="T8" s="1020">
        <v>1.7000000000000001e-002</v>
      </c>
      <c r="U8" s="1020">
        <v>1.7000000000000001e-002</v>
      </c>
      <c r="V8" s="1020">
        <v>1.0999999999999999e-002</v>
      </c>
      <c r="W8" s="1020">
        <v>1.0999999999999999e-002</v>
      </c>
      <c r="X8" s="1020">
        <v>1.0999999999999999e-002</v>
      </c>
      <c r="Y8" s="1020">
        <v>4.2000000000000003e-002</v>
      </c>
      <c r="Z8" s="1020">
        <v>1.e-002</v>
      </c>
      <c r="AB8" s="1114">
        <v>2</v>
      </c>
      <c r="AC8" s="1114">
        <v>3</v>
      </c>
      <c r="AD8" s="1114" t="str">
        <f t="shared" si="0"/>
        <v>処遇加算Ⅱから処遇加算Ⅲ</v>
      </c>
      <c r="AE8" s="1115">
        <f t="shared" ref="AE8:BA8" si="6">(D$5-D$4)/D$5</f>
        <v>-0.81818181818181823</v>
      </c>
      <c r="AF8" s="1115">
        <f t="shared" si="6"/>
        <v>-0.81818181818181823</v>
      </c>
      <c r="AG8" s="1115">
        <f t="shared" si="6"/>
        <v>-0.81818181818181823</v>
      </c>
      <c r="AH8" s="1115">
        <f t="shared" si="6"/>
        <v>-0.82608695652173925</v>
      </c>
      <c r="AI8" s="1115">
        <f t="shared" si="6"/>
        <v>-0.86956521739130421</v>
      </c>
      <c r="AJ8" s="1115">
        <f t="shared" si="6"/>
        <v>-0.86956521739130421</v>
      </c>
      <c r="AK8" s="1115">
        <f t="shared" si="6"/>
        <v>-0.78947368421052644</v>
      </c>
      <c r="AL8" s="1115">
        <f t="shared" si="6"/>
        <v>-0.81818181818181801</v>
      </c>
      <c r="AM8" s="1115">
        <f t="shared" si="6"/>
        <v>-0.81818181818181801</v>
      </c>
      <c r="AN8" s="1115">
        <f t="shared" si="6"/>
        <v>-0.80952380952380931</v>
      </c>
      <c r="AO8" s="1115">
        <f t="shared" si="6"/>
        <v>-0.80487804878048763</v>
      </c>
      <c r="AP8" s="1115">
        <f t="shared" si="6"/>
        <v>-0.80487804878048763</v>
      </c>
      <c r="AQ8" s="1115">
        <f t="shared" si="6"/>
        <v>-0.80000000000000016</v>
      </c>
      <c r="AR8" s="1115">
        <f t="shared" si="6"/>
        <v>-0.81818181818181801</v>
      </c>
      <c r="AS8" s="1115">
        <f t="shared" si="6"/>
        <v>-0.81818181818181801</v>
      </c>
      <c r="AT8" s="1115">
        <f t="shared" si="6"/>
        <v>-0.81818181818181801</v>
      </c>
      <c r="AU8" s="1115">
        <f t="shared" si="6"/>
        <v>-0.8125</v>
      </c>
      <c r="AV8" s="1115">
        <f t="shared" si="6"/>
        <v>-0.8125</v>
      </c>
      <c r="AW8" s="1115">
        <f t="shared" si="6"/>
        <v>-0.89999999999999991</v>
      </c>
      <c r="AX8" s="1115">
        <f t="shared" si="6"/>
        <v>-0.89999999999999991</v>
      </c>
      <c r="AY8" s="1115">
        <f t="shared" si="6"/>
        <v>-0.89999999999999991</v>
      </c>
      <c r="AZ8" s="1115">
        <f t="shared" si="6"/>
        <v>-0.81818181818181823</v>
      </c>
      <c r="BA8" s="1115">
        <f t="shared" si="6"/>
        <v>-0.86956521739130421</v>
      </c>
    </row>
    <row r="9" spans="2:53" ht="24">
      <c r="B9" s="1109">
        <v>7</v>
      </c>
      <c r="C9" s="1110" t="s">
        <v>389</v>
      </c>
      <c r="D9" s="1020">
        <v>0</v>
      </c>
      <c r="E9" s="1020">
        <v>0</v>
      </c>
      <c r="F9" s="1020">
        <v>0</v>
      </c>
      <c r="G9" s="1020">
        <v>0</v>
      </c>
      <c r="H9" s="1020">
        <v>0</v>
      </c>
      <c r="I9" s="1020">
        <v>0</v>
      </c>
      <c r="J9" s="1020">
        <v>0</v>
      </c>
      <c r="K9" s="1020">
        <v>0</v>
      </c>
      <c r="L9" s="1020">
        <v>0</v>
      </c>
      <c r="M9" s="1020">
        <v>0</v>
      </c>
      <c r="N9" s="1020">
        <v>0</v>
      </c>
      <c r="O9" s="1020">
        <v>0</v>
      </c>
      <c r="P9" s="1020">
        <v>0</v>
      </c>
      <c r="Q9" s="1020">
        <v>0</v>
      </c>
      <c r="R9" s="1020">
        <v>0</v>
      </c>
      <c r="S9" s="1020">
        <v>0</v>
      </c>
      <c r="T9" s="1020">
        <v>0</v>
      </c>
      <c r="U9" s="1020">
        <v>0</v>
      </c>
      <c r="V9" s="1020">
        <v>0</v>
      </c>
      <c r="W9" s="1020">
        <v>0</v>
      </c>
      <c r="X9" s="1020">
        <v>0</v>
      </c>
      <c r="Y9" s="1020">
        <v>0</v>
      </c>
      <c r="Z9" s="1020">
        <v>0</v>
      </c>
      <c r="AB9" s="1114">
        <v>3</v>
      </c>
      <c r="AC9" s="1114">
        <v>1</v>
      </c>
      <c r="AD9" s="1114" t="str">
        <f t="shared" si="0"/>
        <v>処遇加算Ⅲから処遇加算Ⅰ</v>
      </c>
      <c r="AE9" s="1115">
        <f t="shared" ref="AE9:BA9" si="7">(D$3-D$5)/D$3</f>
        <v>0.59854014598540151</v>
      </c>
      <c r="AF9" s="1115">
        <f t="shared" si="7"/>
        <v>0.59854014598540151</v>
      </c>
      <c r="AG9" s="1115">
        <f t="shared" si="7"/>
        <v>0.59854014598540151</v>
      </c>
      <c r="AH9" s="1115">
        <f t="shared" si="7"/>
        <v>0.60344827586206895</v>
      </c>
      <c r="AI9" s="1115">
        <f t="shared" si="7"/>
        <v>0.61016949152542377</v>
      </c>
      <c r="AJ9" s="1115">
        <f t="shared" si="7"/>
        <v>0.61016949152542377</v>
      </c>
      <c r="AK9" s="1115">
        <f t="shared" si="7"/>
        <v>0.5957446808510638</v>
      </c>
      <c r="AL9" s="1115">
        <f t="shared" si="7"/>
        <v>0.59756097560975607</v>
      </c>
      <c r="AM9" s="1115">
        <f t="shared" si="7"/>
        <v>0.59756097560975607</v>
      </c>
      <c r="AN9" s="1115">
        <f t="shared" si="7"/>
        <v>0.59615384615384615</v>
      </c>
      <c r="AO9" s="1115">
        <f t="shared" si="7"/>
        <v>0.59803921568627449</v>
      </c>
      <c r="AP9" s="1115">
        <f t="shared" si="7"/>
        <v>0.59803921568627449</v>
      </c>
      <c r="AQ9" s="1115">
        <f t="shared" si="7"/>
        <v>0.59459459459459463</v>
      </c>
      <c r="AR9" s="1115">
        <f t="shared" si="7"/>
        <v>0.60240963855421692</v>
      </c>
      <c r="AS9" s="1115">
        <f t="shared" si="7"/>
        <v>0.60240963855421692</v>
      </c>
      <c r="AT9" s="1115">
        <f t="shared" si="7"/>
        <v>0.60240963855421692</v>
      </c>
      <c r="AU9" s="1115">
        <f t="shared" si="7"/>
        <v>0.58974358974358976</v>
      </c>
      <c r="AV9" s="1115">
        <f t="shared" si="7"/>
        <v>0.58974358974358976</v>
      </c>
      <c r="AW9" s="1115">
        <f t="shared" si="7"/>
        <v>0.61538461538461542</v>
      </c>
      <c r="AX9" s="1115">
        <f t="shared" si="7"/>
        <v>0.61538461538461542</v>
      </c>
      <c r="AY9" s="1115">
        <f t="shared" si="7"/>
        <v>0.61538461538461542</v>
      </c>
      <c r="AZ9" s="1115">
        <f t="shared" si="7"/>
        <v>0.59854014598540151</v>
      </c>
      <c r="BA9" s="1115">
        <f t="shared" si="7"/>
        <v>0.61016949152542377</v>
      </c>
    </row>
    <row r="10" spans="2:53" ht="24">
      <c r="B10" s="1109">
        <v>8</v>
      </c>
      <c r="C10" s="1111" t="s">
        <v>391</v>
      </c>
      <c r="D10" s="1020">
        <v>2.4e-002</v>
      </c>
      <c r="E10" s="1020">
        <v>2.4e-002</v>
      </c>
      <c r="F10" s="1020">
        <v>2.4e-002</v>
      </c>
      <c r="G10" s="1020">
        <v>1.0999999999999999e-002</v>
      </c>
      <c r="H10" s="1020">
        <v>1.0999999999999999e-002</v>
      </c>
      <c r="I10" s="1020">
        <v>1.0999999999999999e-002</v>
      </c>
      <c r="J10" s="1020">
        <v>1.e-002</v>
      </c>
      <c r="K10" s="1020">
        <v>1.4999999999999999e-002</v>
      </c>
      <c r="L10" s="1020">
        <v>1.4999999999999999e-002</v>
      </c>
      <c r="M10" s="1020">
        <v>2.3e-002</v>
      </c>
      <c r="N10" s="1020">
        <v>1.7000000000000001e-002</v>
      </c>
      <c r="O10" s="1020">
        <v>1.7000000000000001e-002</v>
      </c>
      <c r="P10" s="1020">
        <v>2.3e-002</v>
      </c>
      <c r="Q10" s="1020">
        <v>1.6e-002</v>
      </c>
      <c r="R10" s="1020">
        <v>1.6e-002</v>
      </c>
      <c r="S10" s="1020">
        <v>1.6e-002</v>
      </c>
      <c r="T10" s="1020">
        <v>8.0000000000000002e-003</v>
      </c>
      <c r="U10" s="1020">
        <v>8.0000000000000002e-003</v>
      </c>
      <c r="V10" s="1020">
        <v>5.0000000000000001e-003</v>
      </c>
      <c r="W10" s="1020">
        <v>5.0000000000000001e-003</v>
      </c>
      <c r="X10" s="1020">
        <v>5.0000000000000001e-003</v>
      </c>
      <c r="Y10" s="1020">
        <v>2.4e-002</v>
      </c>
      <c r="Z10" s="1020">
        <v>1.0999999999999999e-002</v>
      </c>
      <c r="AB10" s="1114">
        <v>3</v>
      </c>
      <c r="AC10" s="1114">
        <v>2</v>
      </c>
      <c r="AD10" s="1114" t="str">
        <f t="shared" si="0"/>
        <v>処遇加算Ⅲから処遇加算Ⅱ</v>
      </c>
      <c r="AE10" s="1115">
        <f t="shared" ref="AE10:BA10" si="8">(D$4-D$5)/D$4</f>
        <v>0.45</v>
      </c>
      <c r="AF10" s="1115">
        <f t="shared" si="8"/>
        <v>0.45</v>
      </c>
      <c r="AG10" s="1115">
        <f t="shared" si="8"/>
        <v>0.45</v>
      </c>
      <c r="AH10" s="1115">
        <f t="shared" si="8"/>
        <v>0.45238095238095244</v>
      </c>
      <c r="AI10" s="1115">
        <f t="shared" si="8"/>
        <v>0.46511627906976744</v>
      </c>
      <c r="AJ10" s="1115">
        <f t="shared" si="8"/>
        <v>0.46511627906976744</v>
      </c>
      <c r="AK10" s="1115">
        <f t="shared" si="8"/>
        <v>0.44117647058823534</v>
      </c>
      <c r="AL10" s="1115">
        <f t="shared" si="8"/>
        <v>0.44999999999999996</v>
      </c>
      <c r="AM10" s="1115">
        <f t="shared" si="8"/>
        <v>0.44999999999999996</v>
      </c>
      <c r="AN10" s="1115">
        <f t="shared" si="8"/>
        <v>0.44736842105263153</v>
      </c>
      <c r="AO10" s="1115">
        <f t="shared" si="8"/>
        <v>0.44594594594594589</v>
      </c>
      <c r="AP10" s="1115">
        <f t="shared" si="8"/>
        <v>0.44594594594594589</v>
      </c>
      <c r="AQ10" s="1115">
        <f t="shared" si="8"/>
        <v>0.44444444444444448</v>
      </c>
      <c r="AR10" s="1115">
        <f t="shared" si="8"/>
        <v>0.44999999999999996</v>
      </c>
      <c r="AS10" s="1115">
        <f t="shared" si="8"/>
        <v>0.44999999999999996</v>
      </c>
      <c r="AT10" s="1115">
        <f t="shared" si="8"/>
        <v>0.44999999999999996</v>
      </c>
      <c r="AU10" s="1115">
        <f t="shared" si="8"/>
        <v>0.44827586206896552</v>
      </c>
      <c r="AV10" s="1115">
        <f t="shared" si="8"/>
        <v>0.44827586206896552</v>
      </c>
      <c r="AW10" s="1115">
        <f t="shared" si="8"/>
        <v>0.47368421052631576</v>
      </c>
      <c r="AX10" s="1115">
        <f t="shared" si="8"/>
        <v>0.47368421052631576</v>
      </c>
      <c r="AY10" s="1115">
        <f t="shared" si="8"/>
        <v>0.47368421052631576</v>
      </c>
      <c r="AZ10" s="1115">
        <f t="shared" si="8"/>
        <v>0.45</v>
      </c>
      <c r="BA10" s="1115">
        <f t="shared" si="8"/>
        <v>0.46511627906976744</v>
      </c>
    </row>
    <row r="11" spans="2:53" ht="24">
      <c r="B11" s="1109">
        <v>9</v>
      </c>
      <c r="C11" s="1110" t="s">
        <v>393</v>
      </c>
      <c r="D11" s="1020">
        <v>0</v>
      </c>
      <c r="E11" s="1020">
        <v>0</v>
      </c>
      <c r="F11" s="1020">
        <v>0</v>
      </c>
      <c r="G11" s="1020">
        <v>0</v>
      </c>
      <c r="H11" s="1020">
        <v>0</v>
      </c>
      <c r="I11" s="1020">
        <v>0</v>
      </c>
      <c r="J11" s="1020">
        <v>0</v>
      </c>
      <c r="K11" s="1020">
        <v>0</v>
      </c>
      <c r="L11" s="1020">
        <v>0</v>
      </c>
      <c r="M11" s="1020">
        <v>0</v>
      </c>
      <c r="N11" s="1020">
        <v>0</v>
      </c>
      <c r="O11" s="1020">
        <v>0</v>
      </c>
      <c r="P11" s="1020">
        <v>0</v>
      </c>
      <c r="Q11" s="1020">
        <v>0</v>
      </c>
      <c r="R11" s="1020">
        <v>0</v>
      </c>
      <c r="S11" s="1020">
        <v>0</v>
      </c>
      <c r="T11" s="1020">
        <v>0</v>
      </c>
      <c r="U11" s="1020">
        <v>0</v>
      </c>
      <c r="V11" s="1020">
        <v>0</v>
      </c>
      <c r="W11" s="1020">
        <v>0</v>
      </c>
      <c r="X11" s="1020">
        <v>0</v>
      </c>
      <c r="Y11" s="1020">
        <v>0</v>
      </c>
      <c r="Z11" s="1020">
        <v>0</v>
      </c>
      <c r="AB11" s="1114">
        <v>3</v>
      </c>
      <c r="AC11" s="1114">
        <v>3</v>
      </c>
      <c r="AD11" s="1114" t="str">
        <f t="shared" si="0"/>
        <v>処遇加算Ⅲから処遇加算Ⅲ</v>
      </c>
      <c r="AE11" s="1115">
        <f t="shared" ref="AE11:BA11" si="9">(D$5-D$5)/D$5</f>
        <v>0</v>
      </c>
      <c r="AF11" s="1115">
        <f t="shared" si="9"/>
        <v>0</v>
      </c>
      <c r="AG11" s="1115">
        <f t="shared" si="9"/>
        <v>0</v>
      </c>
      <c r="AH11" s="1115">
        <f t="shared" si="9"/>
        <v>0</v>
      </c>
      <c r="AI11" s="1115">
        <f t="shared" si="9"/>
        <v>0</v>
      </c>
      <c r="AJ11" s="1115">
        <f t="shared" si="9"/>
        <v>0</v>
      </c>
      <c r="AK11" s="1115">
        <f t="shared" si="9"/>
        <v>0</v>
      </c>
      <c r="AL11" s="1115">
        <f t="shared" si="9"/>
        <v>0</v>
      </c>
      <c r="AM11" s="1115">
        <f t="shared" si="9"/>
        <v>0</v>
      </c>
      <c r="AN11" s="1115">
        <f t="shared" si="9"/>
        <v>0</v>
      </c>
      <c r="AO11" s="1115">
        <f t="shared" si="9"/>
        <v>0</v>
      </c>
      <c r="AP11" s="1115">
        <f t="shared" si="9"/>
        <v>0</v>
      </c>
      <c r="AQ11" s="1115">
        <f t="shared" si="9"/>
        <v>0</v>
      </c>
      <c r="AR11" s="1115">
        <f t="shared" si="9"/>
        <v>0</v>
      </c>
      <c r="AS11" s="1115">
        <f t="shared" si="9"/>
        <v>0</v>
      </c>
      <c r="AT11" s="1115">
        <f t="shared" si="9"/>
        <v>0</v>
      </c>
      <c r="AU11" s="1115">
        <f t="shared" si="9"/>
        <v>0</v>
      </c>
      <c r="AV11" s="1115">
        <f t="shared" si="9"/>
        <v>0</v>
      </c>
      <c r="AW11" s="1115">
        <f t="shared" si="9"/>
        <v>0</v>
      </c>
      <c r="AX11" s="1115">
        <f t="shared" si="9"/>
        <v>0</v>
      </c>
      <c r="AY11" s="1115">
        <f t="shared" si="9"/>
        <v>0</v>
      </c>
      <c r="AZ11" s="1115">
        <f t="shared" si="9"/>
        <v>0</v>
      </c>
      <c r="BA11" s="1115">
        <f t="shared" si="9"/>
        <v>0</v>
      </c>
    </row>
    <row r="12" spans="2:53" ht="24">
      <c r="AB12" s="1114">
        <v>4</v>
      </c>
      <c r="AC12" s="1114">
        <v>1</v>
      </c>
      <c r="AD12" s="1114" t="str">
        <f t="shared" si="0"/>
        <v>処遇加算なしから処遇加算Ⅰ</v>
      </c>
      <c r="AE12" s="1115">
        <f t="shared" ref="AE12:BA12" si="10">(D$3-D$6)/D$3</f>
        <v>1</v>
      </c>
      <c r="AF12" s="1115">
        <f t="shared" si="10"/>
        <v>1</v>
      </c>
      <c r="AG12" s="1115">
        <f t="shared" si="10"/>
        <v>1</v>
      </c>
      <c r="AH12" s="1115">
        <f t="shared" si="10"/>
        <v>1</v>
      </c>
      <c r="AI12" s="1115">
        <f t="shared" si="10"/>
        <v>1</v>
      </c>
      <c r="AJ12" s="1115">
        <f t="shared" si="10"/>
        <v>1</v>
      </c>
      <c r="AK12" s="1115">
        <f t="shared" si="10"/>
        <v>1</v>
      </c>
      <c r="AL12" s="1115">
        <f t="shared" si="10"/>
        <v>1</v>
      </c>
      <c r="AM12" s="1115">
        <f t="shared" si="10"/>
        <v>1</v>
      </c>
      <c r="AN12" s="1115">
        <f t="shared" si="10"/>
        <v>1</v>
      </c>
      <c r="AO12" s="1115">
        <f t="shared" si="10"/>
        <v>1</v>
      </c>
      <c r="AP12" s="1115">
        <f t="shared" si="10"/>
        <v>1</v>
      </c>
      <c r="AQ12" s="1115">
        <f t="shared" si="10"/>
        <v>1</v>
      </c>
      <c r="AR12" s="1115">
        <f t="shared" si="10"/>
        <v>1</v>
      </c>
      <c r="AS12" s="1115">
        <f t="shared" si="10"/>
        <v>1</v>
      </c>
      <c r="AT12" s="1115">
        <f t="shared" si="10"/>
        <v>1</v>
      </c>
      <c r="AU12" s="1115">
        <f t="shared" si="10"/>
        <v>1</v>
      </c>
      <c r="AV12" s="1115">
        <f t="shared" si="10"/>
        <v>1</v>
      </c>
      <c r="AW12" s="1115">
        <f t="shared" si="10"/>
        <v>1</v>
      </c>
      <c r="AX12" s="1115">
        <f t="shared" si="10"/>
        <v>1</v>
      </c>
      <c r="AY12" s="1115">
        <f t="shared" si="10"/>
        <v>1</v>
      </c>
      <c r="AZ12" s="1115">
        <f t="shared" si="10"/>
        <v>1</v>
      </c>
      <c r="BA12" s="1115">
        <f t="shared" si="10"/>
        <v>1</v>
      </c>
    </row>
    <row r="13" spans="2:53" ht="24">
      <c r="AB13" s="1114">
        <v>4</v>
      </c>
      <c r="AC13" s="1114">
        <v>2</v>
      </c>
      <c r="AD13" s="1114" t="str">
        <f t="shared" si="0"/>
        <v>処遇加算なしから処遇加算Ⅱ</v>
      </c>
      <c r="AE13" s="1115">
        <f t="shared" ref="AE13:BA13" si="11">(D$4-D$6)/D$4</f>
        <v>1</v>
      </c>
      <c r="AF13" s="1115">
        <f t="shared" si="11"/>
        <v>1</v>
      </c>
      <c r="AG13" s="1115">
        <f t="shared" si="11"/>
        <v>1</v>
      </c>
      <c r="AH13" s="1115">
        <f t="shared" si="11"/>
        <v>1</v>
      </c>
      <c r="AI13" s="1115">
        <f t="shared" si="11"/>
        <v>1</v>
      </c>
      <c r="AJ13" s="1115">
        <f t="shared" si="11"/>
        <v>1</v>
      </c>
      <c r="AK13" s="1115">
        <f t="shared" si="11"/>
        <v>1</v>
      </c>
      <c r="AL13" s="1115">
        <f t="shared" si="11"/>
        <v>1</v>
      </c>
      <c r="AM13" s="1115">
        <f t="shared" si="11"/>
        <v>1</v>
      </c>
      <c r="AN13" s="1115">
        <f t="shared" si="11"/>
        <v>1</v>
      </c>
      <c r="AO13" s="1115">
        <f t="shared" si="11"/>
        <v>1</v>
      </c>
      <c r="AP13" s="1115">
        <f t="shared" si="11"/>
        <v>1</v>
      </c>
      <c r="AQ13" s="1115">
        <f t="shared" si="11"/>
        <v>1</v>
      </c>
      <c r="AR13" s="1115">
        <f t="shared" si="11"/>
        <v>1</v>
      </c>
      <c r="AS13" s="1115">
        <f t="shared" si="11"/>
        <v>1</v>
      </c>
      <c r="AT13" s="1115">
        <f t="shared" si="11"/>
        <v>1</v>
      </c>
      <c r="AU13" s="1115">
        <f t="shared" si="11"/>
        <v>1</v>
      </c>
      <c r="AV13" s="1115">
        <f t="shared" si="11"/>
        <v>1</v>
      </c>
      <c r="AW13" s="1115">
        <f t="shared" si="11"/>
        <v>1</v>
      </c>
      <c r="AX13" s="1115">
        <f t="shared" si="11"/>
        <v>1</v>
      </c>
      <c r="AY13" s="1115">
        <f t="shared" si="11"/>
        <v>1</v>
      </c>
      <c r="AZ13" s="1115">
        <f t="shared" si="11"/>
        <v>1</v>
      </c>
      <c r="BA13" s="1115">
        <f t="shared" si="11"/>
        <v>1</v>
      </c>
    </row>
    <row r="14" spans="2:53" ht="24">
      <c r="AB14" s="1114">
        <v>4</v>
      </c>
      <c r="AC14" s="1114">
        <v>3</v>
      </c>
      <c r="AD14" s="1114" t="str">
        <f t="shared" si="0"/>
        <v>処遇加算なしから処遇加算Ⅲ</v>
      </c>
      <c r="AE14" s="1115">
        <f t="shared" ref="AE14:BA14" si="12">(D$5-D$6)/D$5</f>
        <v>1</v>
      </c>
      <c r="AF14" s="1115">
        <f t="shared" si="12"/>
        <v>1</v>
      </c>
      <c r="AG14" s="1115">
        <f t="shared" si="12"/>
        <v>1</v>
      </c>
      <c r="AH14" s="1115">
        <f t="shared" si="12"/>
        <v>1</v>
      </c>
      <c r="AI14" s="1115">
        <f t="shared" si="12"/>
        <v>1</v>
      </c>
      <c r="AJ14" s="1115">
        <f t="shared" si="12"/>
        <v>1</v>
      </c>
      <c r="AK14" s="1115">
        <f t="shared" si="12"/>
        <v>1</v>
      </c>
      <c r="AL14" s="1115">
        <f t="shared" si="12"/>
        <v>1</v>
      </c>
      <c r="AM14" s="1115">
        <f t="shared" si="12"/>
        <v>1</v>
      </c>
      <c r="AN14" s="1115">
        <f t="shared" si="12"/>
        <v>1</v>
      </c>
      <c r="AO14" s="1115">
        <f t="shared" si="12"/>
        <v>1</v>
      </c>
      <c r="AP14" s="1115">
        <f t="shared" si="12"/>
        <v>1</v>
      </c>
      <c r="AQ14" s="1115">
        <f t="shared" si="12"/>
        <v>1</v>
      </c>
      <c r="AR14" s="1115">
        <f t="shared" si="12"/>
        <v>1</v>
      </c>
      <c r="AS14" s="1115">
        <f t="shared" si="12"/>
        <v>1</v>
      </c>
      <c r="AT14" s="1115">
        <f t="shared" si="12"/>
        <v>1</v>
      </c>
      <c r="AU14" s="1115">
        <f t="shared" si="12"/>
        <v>1</v>
      </c>
      <c r="AV14" s="1115">
        <f t="shared" si="12"/>
        <v>1</v>
      </c>
      <c r="AW14" s="1115">
        <f t="shared" si="12"/>
        <v>1</v>
      </c>
      <c r="AX14" s="1115">
        <f t="shared" si="12"/>
        <v>1</v>
      </c>
      <c r="AY14" s="1115">
        <f t="shared" si="12"/>
        <v>1</v>
      </c>
      <c r="AZ14" s="1115">
        <f t="shared" si="12"/>
        <v>1</v>
      </c>
      <c r="BA14" s="1115">
        <f t="shared" si="12"/>
        <v>1</v>
      </c>
    </row>
    <row r="15" spans="2:53" ht="24">
      <c r="AB15" s="1114">
        <v>5</v>
      </c>
      <c r="AC15" s="1114">
        <v>5</v>
      </c>
      <c r="AD15" s="1114" t="str">
        <f t="shared" si="0"/>
        <v>特定加算Ⅰから特定加算Ⅰ</v>
      </c>
      <c r="AE15" s="1115">
        <f t="shared" ref="AE15:BA15" si="13">(D$7-D$7)/D$7</f>
        <v>0</v>
      </c>
      <c r="AF15" s="1115">
        <f t="shared" si="13"/>
        <v>0</v>
      </c>
      <c r="AG15" s="1115">
        <f t="shared" si="13"/>
        <v>0</v>
      </c>
      <c r="AH15" s="1115">
        <f t="shared" si="13"/>
        <v>0</v>
      </c>
      <c r="AI15" s="1115">
        <f t="shared" si="13"/>
        <v>0</v>
      </c>
      <c r="AJ15" s="1115">
        <f t="shared" si="13"/>
        <v>0</v>
      </c>
      <c r="AK15" s="1115">
        <f t="shared" si="13"/>
        <v>0</v>
      </c>
      <c r="AL15" s="1115">
        <f t="shared" si="13"/>
        <v>0</v>
      </c>
      <c r="AM15" s="1115">
        <f t="shared" si="13"/>
        <v>0</v>
      </c>
      <c r="AN15" s="1115">
        <f t="shared" si="13"/>
        <v>0</v>
      </c>
      <c r="AO15" s="1115">
        <f t="shared" si="13"/>
        <v>0</v>
      </c>
      <c r="AP15" s="1115">
        <f t="shared" si="13"/>
        <v>0</v>
      </c>
      <c r="AQ15" s="1115">
        <f t="shared" si="13"/>
        <v>0</v>
      </c>
      <c r="AR15" s="1115">
        <f t="shared" si="13"/>
        <v>0</v>
      </c>
      <c r="AS15" s="1115">
        <f t="shared" si="13"/>
        <v>0</v>
      </c>
      <c r="AT15" s="1115">
        <f t="shared" si="13"/>
        <v>0</v>
      </c>
      <c r="AU15" s="1115">
        <f t="shared" si="13"/>
        <v>0</v>
      </c>
      <c r="AV15" s="1115">
        <f t="shared" si="13"/>
        <v>0</v>
      </c>
      <c r="AW15" s="1115">
        <f t="shared" si="13"/>
        <v>0</v>
      </c>
      <c r="AX15" s="1115">
        <f t="shared" si="13"/>
        <v>0</v>
      </c>
      <c r="AY15" s="1115">
        <f t="shared" si="13"/>
        <v>0</v>
      </c>
      <c r="AZ15" s="1115">
        <f t="shared" si="13"/>
        <v>0</v>
      </c>
      <c r="BA15" s="1115">
        <f t="shared" si="13"/>
        <v>0</v>
      </c>
    </row>
    <row r="16" spans="2:53" ht="24">
      <c r="AB16" s="1114">
        <v>5</v>
      </c>
      <c r="AC16" s="1114">
        <v>6</v>
      </c>
      <c r="AD16" s="1114" t="str">
        <f t="shared" si="0"/>
        <v>特定加算Ⅰから特定加算Ⅱ</v>
      </c>
      <c r="AE16" s="1115">
        <f t="shared" ref="AE16:BA16" si="14">(D$8-D$7)/D$8</f>
        <v>-0.49999999999999994</v>
      </c>
      <c r="AF16" s="1115">
        <f t="shared" si="14"/>
        <v>-0.49999999999999994</v>
      </c>
      <c r="AG16" s="1115">
        <f t="shared" si="14"/>
        <v>-0.49999999999999994</v>
      </c>
      <c r="AH16" s="1115">
        <f t="shared" si="14"/>
        <v>-0.40000000000000013</v>
      </c>
      <c r="AI16" s="1115">
        <f t="shared" si="14"/>
        <v>-0.2</v>
      </c>
      <c r="AJ16" s="1115">
        <f t="shared" si="14"/>
        <v>-0.2</v>
      </c>
      <c r="AK16" s="1115">
        <f t="shared" si="14"/>
        <v>-0.17647058823529405</v>
      </c>
      <c r="AL16" s="1115">
        <f t="shared" si="14"/>
        <v>-0.49999999999999983</v>
      </c>
      <c r="AM16" s="1115">
        <f t="shared" si="14"/>
        <v>-0.49999999999999983</v>
      </c>
      <c r="AN16" s="1115">
        <f t="shared" si="14"/>
        <v>-0.29166666666666663</v>
      </c>
      <c r="AO16" s="1115">
        <f t="shared" si="14"/>
        <v>-0.24999999999999992</v>
      </c>
      <c r="AP16" s="1115">
        <f t="shared" si="14"/>
        <v>-0.24999999999999992</v>
      </c>
      <c r="AQ16" s="1115">
        <f t="shared" si="14"/>
        <v>-0.34782608695652173</v>
      </c>
      <c r="AR16" s="1115">
        <f t="shared" si="14"/>
        <v>-0.17391304347826086</v>
      </c>
      <c r="AS16" s="1115">
        <f t="shared" si="14"/>
        <v>-0.17391304347826086</v>
      </c>
      <c r="AT16" s="1115">
        <f t="shared" si="14"/>
        <v>-0.17391304347826086</v>
      </c>
      <c r="AU16" s="1115">
        <f t="shared" si="14"/>
        <v>-0.23529411764705882</v>
      </c>
      <c r="AV16" s="1115">
        <f t="shared" si="14"/>
        <v>-0.23529411764705882</v>
      </c>
      <c r="AW16" s="1115">
        <f t="shared" si="14"/>
        <v>-0.36363636363636365</v>
      </c>
      <c r="AX16" s="1115">
        <f t="shared" si="14"/>
        <v>-0.36363636363636365</v>
      </c>
      <c r="AY16" s="1115">
        <f t="shared" si="14"/>
        <v>-0.36363636363636365</v>
      </c>
      <c r="AZ16" s="1115">
        <f t="shared" si="14"/>
        <v>-0.49999999999999994</v>
      </c>
      <c r="BA16" s="1115">
        <f t="shared" si="14"/>
        <v>-0.2</v>
      </c>
    </row>
    <row r="17" spans="28:53" ht="24">
      <c r="AB17" s="1114">
        <v>5</v>
      </c>
      <c r="AC17" s="1114">
        <v>7</v>
      </c>
      <c r="AD17" s="1114" t="str">
        <f t="shared" si="0"/>
        <v>特定加算Ⅰから特定加算なし</v>
      </c>
      <c r="AE17" s="1115">
        <f t="shared" ref="AE17:BA17" si="15">(D$9-D$7)/D$7</f>
        <v>-1</v>
      </c>
      <c r="AF17" s="1115">
        <f t="shared" si="15"/>
        <v>-1</v>
      </c>
      <c r="AG17" s="1115">
        <f t="shared" si="15"/>
        <v>-1</v>
      </c>
      <c r="AH17" s="1115">
        <f t="shared" si="15"/>
        <v>-1</v>
      </c>
      <c r="AI17" s="1115">
        <f t="shared" si="15"/>
        <v>-1</v>
      </c>
      <c r="AJ17" s="1115">
        <f t="shared" si="15"/>
        <v>-1</v>
      </c>
      <c r="AK17" s="1115">
        <f t="shared" si="15"/>
        <v>-1</v>
      </c>
      <c r="AL17" s="1115">
        <f t="shared" si="15"/>
        <v>-1</v>
      </c>
      <c r="AM17" s="1115">
        <f t="shared" si="15"/>
        <v>-1</v>
      </c>
      <c r="AN17" s="1115">
        <f t="shared" si="15"/>
        <v>-1</v>
      </c>
      <c r="AO17" s="1115">
        <f t="shared" si="15"/>
        <v>-1</v>
      </c>
      <c r="AP17" s="1115">
        <f t="shared" si="15"/>
        <v>-1</v>
      </c>
      <c r="AQ17" s="1115">
        <f t="shared" si="15"/>
        <v>-1</v>
      </c>
      <c r="AR17" s="1115">
        <f t="shared" si="15"/>
        <v>-1</v>
      </c>
      <c r="AS17" s="1115">
        <f t="shared" si="15"/>
        <v>-1</v>
      </c>
      <c r="AT17" s="1115">
        <f t="shared" si="15"/>
        <v>-1</v>
      </c>
      <c r="AU17" s="1115">
        <f t="shared" si="15"/>
        <v>-1</v>
      </c>
      <c r="AV17" s="1115">
        <f t="shared" si="15"/>
        <v>-1</v>
      </c>
      <c r="AW17" s="1115">
        <f t="shared" si="15"/>
        <v>-1</v>
      </c>
      <c r="AX17" s="1115">
        <f t="shared" si="15"/>
        <v>-1</v>
      </c>
      <c r="AY17" s="1115">
        <f t="shared" si="15"/>
        <v>-1</v>
      </c>
      <c r="AZ17" s="1115">
        <f t="shared" si="15"/>
        <v>-1</v>
      </c>
      <c r="BA17" s="1115">
        <f t="shared" si="15"/>
        <v>-1</v>
      </c>
    </row>
    <row r="18" spans="28:53" ht="24">
      <c r="AB18" s="1114">
        <v>6</v>
      </c>
      <c r="AC18" s="1114">
        <v>5</v>
      </c>
      <c r="AD18" s="1114" t="str">
        <f t="shared" si="0"/>
        <v>特定加算Ⅱから特定加算Ⅰ</v>
      </c>
      <c r="AE18" s="1115">
        <f t="shared" ref="AE18:BA18" si="16">(D$7-D$8)/D$7</f>
        <v>0.33333333333333331</v>
      </c>
      <c r="AF18" s="1115">
        <f t="shared" si="16"/>
        <v>0.33333333333333331</v>
      </c>
      <c r="AG18" s="1115">
        <f t="shared" si="16"/>
        <v>0.33333333333333331</v>
      </c>
      <c r="AH18" s="1115">
        <f t="shared" si="16"/>
        <v>0.28571428571428581</v>
      </c>
      <c r="AI18" s="1115">
        <f t="shared" si="16"/>
        <v>0.16666666666666666</v>
      </c>
      <c r="AJ18" s="1115">
        <f t="shared" si="16"/>
        <v>0.16666666666666666</v>
      </c>
      <c r="AK18" s="1115">
        <f t="shared" si="16"/>
        <v>0.14999999999999997</v>
      </c>
      <c r="AL18" s="1115">
        <f t="shared" si="16"/>
        <v>0.33333333333333326</v>
      </c>
      <c r="AM18" s="1115">
        <f t="shared" si="16"/>
        <v>0.33333333333333326</v>
      </c>
      <c r="AN18" s="1115">
        <f t="shared" si="16"/>
        <v>0.22580645161290319</v>
      </c>
      <c r="AO18" s="1115">
        <f t="shared" si="16"/>
        <v>0.19999999999999996</v>
      </c>
      <c r="AP18" s="1115">
        <f t="shared" si="16"/>
        <v>0.19999999999999996</v>
      </c>
      <c r="AQ18" s="1115">
        <f t="shared" si="16"/>
        <v>0.25806451612903225</v>
      </c>
      <c r="AR18" s="1115">
        <f t="shared" si="16"/>
        <v>0.14814814814814814</v>
      </c>
      <c r="AS18" s="1115">
        <f t="shared" si="16"/>
        <v>0.14814814814814814</v>
      </c>
      <c r="AT18" s="1115">
        <f t="shared" si="16"/>
        <v>0.14814814814814814</v>
      </c>
      <c r="AU18" s="1115">
        <f t="shared" si="16"/>
        <v>0.19047619047619047</v>
      </c>
      <c r="AV18" s="1115">
        <f t="shared" si="16"/>
        <v>0.19047619047619047</v>
      </c>
      <c r="AW18" s="1115">
        <f t="shared" si="16"/>
        <v>0.26666666666666666</v>
      </c>
      <c r="AX18" s="1115">
        <f t="shared" si="16"/>
        <v>0.26666666666666666</v>
      </c>
      <c r="AY18" s="1115">
        <f t="shared" si="16"/>
        <v>0.26666666666666666</v>
      </c>
      <c r="AZ18" s="1115">
        <f t="shared" si="16"/>
        <v>0.33333333333333331</v>
      </c>
      <c r="BA18" s="1115">
        <f t="shared" si="16"/>
        <v>0.16666666666666666</v>
      </c>
    </row>
    <row r="19" spans="28:53" ht="24">
      <c r="AB19" s="1114">
        <v>6</v>
      </c>
      <c r="AC19" s="1114">
        <v>6</v>
      </c>
      <c r="AD19" s="1114" t="str">
        <f t="shared" si="0"/>
        <v>特定加算Ⅱから特定加算Ⅱ</v>
      </c>
      <c r="AE19" s="1115">
        <f t="shared" ref="AE19:BA19" si="17">(D$8-D$8)/D$8</f>
        <v>0</v>
      </c>
      <c r="AF19" s="1115">
        <f t="shared" si="17"/>
        <v>0</v>
      </c>
      <c r="AG19" s="1115">
        <f t="shared" si="17"/>
        <v>0</v>
      </c>
      <c r="AH19" s="1115">
        <f t="shared" si="17"/>
        <v>0</v>
      </c>
      <c r="AI19" s="1115">
        <f t="shared" si="17"/>
        <v>0</v>
      </c>
      <c r="AJ19" s="1115">
        <f t="shared" si="17"/>
        <v>0</v>
      </c>
      <c r="AK19" s="1115">
        <f t="shared" si="17"/>
        <v>0</v>
      </c>
      <c r="AL19" s="1115">
        <f t="shared" si="17"/>
        <v>0</v>
      </c>
      <c r="AM19" s="1115">
        <f t="shared" si="17"/>
        <v>0</v>
      </c>
      <c r="AN19" s="1115">
        <f t="shared" si="17"/>
        <v>0</v>
      </c>
      <c r="AO19" s="1115">
        <f t="shared" si="17"/>
        <v>0</v>
      </c>
      <c r="AP19" s="1115">
        <f t="shared" si="17"/>
        <v>0</v>
      </c>
      <c r="AQ19" s="1115">
        <f t="shared" si="17"/>
        <v>0</v>
      </c>
      <c r="AR19" s="1115">
        <f t="shared" si="17"/>
        <v>0</v>
      </c>
      <c r="AS19" s="1115">
        <f t="shared" si="17"/>
        <v>0</v>
      </c>
      <c r="AT19" s="1115">
        <f t="shared" si="17"/>
        <v>0</v>
      </c>
      <c r="AU19" s="1115">
        <f t="shared" si="17"/>
        <v>0</v>
      </c>
      <c r="AV19" s="1115">
        <f t="shared" si="17"/>
        <v>0</v>
      </c>
      <c r="AW19" s="1115">
        <f t="shared" si="17"/>
        <v>0</v>
      </c>
      <c r="AX19" s="1115">
        <f t="shared" si="17"/>
        <v>0</v>
      </c>
      <c r="AY19" s="1115">
        <f t="shared" si="17"/>
        <v>0</v>
      </c>
      <c r="AZ19" s="1115">
        <f t="shared" si="17"/>
        <v>0</v>
      </c>
      <c r="BA19" s="1115">
        <f t="shared" si="17"/>
        <v>0</v>
      </c>
    </row>
    <row r="20" spans="28:53" ht="24">
      <c r="AB20" s="1114">
        <v>6</v>
      </c>
      <c r="AC20" s="1114">
        <v>7</v>
      </c>
      <c r="AD20" s="1114" t="str">
        <f t="shared" si="0"/>
        <v>特定加算Ⅱから特定加算なし</v>
      </c>
      <c r="AE20" s="1115">
        <f t="shared" ref="AE20:BA20" si="18">(D$9-D$8)/D$8</f>
        <v>-1</v>
      </c>
      <c r="AF20" s="1115">
        <f t="shared" si="18"/>
        <v>-1</v>
      </c>
      <c r="AG20" s="1115">
        <f t="shared" si="18"/>
        <v>-1</v>
      </c>
      <c r="AH20" s="1115">
        <f t="shared" si="18"/>
        <v>-1</v>
      </c>
      <c r="AI20" s="1115">
        <f t="shared" si="18"/>
        <v>-1</v>
      </c>
      <c r="AJ20" s="1115">
        <f t="shared" si="18"/>
        <v>-1</v>
      </c>
      <c r="AK20" s="1115">
        <f t="shared" si="18"/>
        <v>-1</v>
      </c>
      <c r="AL20" s="1115">
        <f t="shared" si="18"/>
        <v>-1</v>
      </c>
      <c r="AM20" s="1115">
        <f t="shared" si="18"/>
        <v>-1</v>
      </c>
      <c r="AN20" s="1115">
        <f t="shared" si="18"/>
        <v>-1</v>
      </c>
      <c r="AO20" s="1115">
        <f t="shared" si="18"/>
        <v>-1</v>
      </c>
      <c r="AP20" s="1115">
        <f t="shared" si="18"/>
        <v>-1</v>
      </c>
      <c r="AQ20" s="1115">
        <f t="shared" si="18"/>
        <v>-1</v>
      </c>
      <c r="AR20" s="1115">
        <f t="shared" si="18"/>
        <v>-1</v>
      </c>
      <c r="AS20" s="1115">
        <f t="shared" si="18"/>
        <v>-1</v>
      </c>
      <c r="AT20" s="1115">
        <f t="shared" si="18"/>
        <v>-1</v>
      </c>
      <c r="AU20" s="1115">
        <f t="shared" si="18"/>
        <v>-1</v>
      </c>
      <c r="AV20" s="1115">
        <f t="shared" si="18"/>
        <v>-1</v>
      </c>
      <c r="AW20" s="1115">
        <f t="shared" si="18"/>
        <v>-1</v>
      </c>
      <c r="AX20" s="1115">
        <f t="shared" si="18"/>
        <v>-1</v>
      </c>
      <c r="AY20" s="1115">
        <f t="shared" si="18"/>
        <v>-1</v>
      </c>
      <c r="AZ20" s="1115">
        <f t="shared" si="18"/>
        <v>-1</v>
      </c>
      <c r="BA20" s="1115">
        <f t="shared" si="18"/>
        <v>-1</v>
      </c>
    </row>
    <row r="21" spans="28:53" ht="24">
      <c r="AB21" s="1114">
        <v>7</v>
      </c>
      <c r="AC21" s="1114">
        <v>5</v>
      </c>
      <c r="AD21" s="1114" t="str">
        <f t="shared" si="0"/>
        <v>特定加算なしから特定加算Ⅰ</v>
      </c>
      <c r="AE21" s="1115">
        <f t="shared" ref="AE21:BA21" si="19">(D$7-D$9)/D$7</f>
        <v>1</v>
      </c>
      <c r="AF21" s="1115">
        <f t="shared" si="19"/>
        <v>1</v>
      </c>
      <c r="AG21" s="1115">
        <f t="shared" si="19"/>
        <v>1</v>
      </c>
      <c r="AH21" s="1115">
        <f t="shared" si="19"/>
        <v>1</v>
      </c>
      <c r="AI21" s="1115">
        <f t="shared" si="19"/>
        <v>1</v>
      </c>
      <c r="AJ21" s="1115">
        <f t="shared" si="19"/>
        <v>1</v>
      </c>
      <c r="AK21" s="1115">
        <f t="shared" si="19"/>
        <v>1</v>
      </c>
      <c r="AL21" s="1115">
        <f t="shared" si="19"/>
        <v>1</v>
      </c>
      <c r="AM21" s="1115">
        <f t="shared" si="19"/>
        <v>1</v>
      </c>
      <c r="AN21" s="1115">
        <f t="shared" si="19"/>
        <v>1</v>
      </c>
      <c r="AO21" s="1115">
        <f t="shared" si="19"/>
        <v>1</v>
      </c>
      <c r="AP21" s="1115">
        <f t="shared" si="19"/>
        <v>1</v>
      </c>
      <c r="AQ21" s="1115">
        <f t="shared" si="19"/>
        <v>1</v>
      </c>
      <c r="AR21" s="1115">
        <f t="shared" si="19"/>
        <v>1</v>
      </c>
      <c r="AS21" s="1115">
        <f t="shared" si="19"/>
        <v>1</v>
      </c>
      <c r="AT21" s="1115">
        <f t="shared" si="19"/>
        <v>1</v>
      </c>
      <c r="AU21" s="1115">
        <f t="shared" si="19"/>
        <v>1</v>
      </c>
      <c r="AV21" s="1115">
        <f t="shared" si="19"/>
        <v>1</v>
      </c>
      <c r="AW21" s="1115">
        <f t="shared" si="19"/>
        <v>1</v>
      </c>
      <c r="AX21" s="1115">
        <f t="shared" si="19"/>
        <v>1</v>
      </c>
      <c r="AY21" s="1115">
        <f t="shared" si="19"/>
        <v>1</v>
      </c>
      <c r="AZ21" s="1115">
        <f t="shared" si="19"/>
        <v>1</v>
      </c>
      <c r="BA21" s="1115">
        <f t="shared" si="19"/>
        <v>1</v>
      </c>
    </row>
    <row r="22" spans="28:53" ht="24">
      <c r="AB22" s="1114">
        <v>7</v>
      </c>
      <c r="AC22" s="1114">
        <v>6</v>
      </c>
      <c r="AD22" s="1114" t="str">
        <f t="shared" si="0"/>
        <v>特定加算なしから特定加算Ⅱ</v>
      </c>
      <c r="AE22" s="1115">
        <f t="shared" ref="AE22:BA22" si="20">(D$8-D$9)/D$8</f>
        <v>1</v>
      </c>
      <c r="AF22" s="1115">
        <f t="shared" si="20"/>
        <v>1</v>
      </c>
      <c r="AG22" s="1115">
        <f t="shared" si="20"/>
        <v>1</v>
      </c>
      <c r="AH22" s="1115">
        <f t="shared" si="20"/>
        <v>1</v>
      </c>
      <c r="AI22" s="1115">
        <f t="shared" si="20"/>
        <v>1</v>
      </c>
      <c r="AJ22" s="1115">
        <f t="shared" si="20"/>
        <v>1</v>
      </c>
      <c r="AK22" s="1115">
        <f t="shared" si="20"/>
        <v>1</v>
      </c>
      <c r="AL22" s="1115">
        <f t="shared" si="20"/>
        <v>1</v>
      </c>
      <c r="AM22" s="1115">
        <f t="shared" si="20"/>
        <v>1</v>
      </c>
      <c r="AN22" s="1115">
        <f t="shared" si="20"/>
        <v>1</v>
      </c>
      <c r="AO22" s="1115">
        <f t="shared" si="20"/>
        <v>1</v>
      </c>
      <c r="AP22" s="1115">
        <f t="shared" si="20"/>
        <v>1</v>
      </c>
      <c r="AQ22" s="1115">
        <f t="shared" si="20"/>
        <v>1</v>
      </c>
      <c r="AR22" s="1115">
        <f t="shared" si="20"/>
        <v>1</v>
      </c>
      <c r="AS22" s="1115">
        <f t="shared" si="20"/>
        <v>1</v>
      </c>
      <c r="AT22" s="1115">
        <f t="shared" si="20"/>
        <v>1</v>
      </c>
      <c r="AU22" s="1115">
        <f t="shared" si="20"/>
        <v>1</v>
      </c>
      <c r="AV22" s="1115">
        <f t="shared" si="20"/>
        <v>1</v>
      </c>
      <c r="AW22" s="1115">
        <f t="shared" si="20"/>
        <v>1</v>
      </c>
      <c r="AX22" s="1115">
        <f t="shared" si="20"/>
        <v>1</v>
      </c>
      <c r="AY22" s="1115">
        <f t="shared" si="20"/>
        <v>1</v>
      </c>
      <c r="AZ22" s="1115">
        <f t="shared" si="20"/>
        <v>1</v>
      </c>
      <c r="BA22" s="1115">
        <f t="shared" si="20"/>
        <v>1</v>
      </c>
    </row>
    <row r="23" spans="28:53" ht="24">
      <c r="AB23" s="1114">
        <v>7</v>
      </c>
      <c r="AC23" s="1114">
        <v>7</v>
      </c>
      <c r="AD23" s="1114" t="str">
        <f t="shared" si="0"/>
        <v>特定加算なしから特定加算なし</v>
      </c>
      <c r="AE23" s="1115">
        <f t="shared" ref="AE23:BA23" si="21">0</f>
        <v>0</v>
      </c>
      <c r="AF23" s="1115">
        <f t="shared" si="21"/>
        <v>0</v>
      </c>
      <c r="AG23" s="1115">
        <f t="shared" si="21"/>
        <v>0</v>
      </c>
      <c r="AH23" s="1115">
        <f t="shared" si="21"/>
        <v>0</v>
      </c>
      <c r="AI23" s="1115">
        <f t="shared" si="21"/>
        <v>0</v>
      </c>
      <c r="AJ23" s="1115">
        <f t="shared" si="21"/>
        <v>0</v>
      </c>
      <c r="AK23" s="1115">
        <f t="shared" si="21"/>
        <v>0</v>
      </c>
      <c r="AL23" s="1115">
        <f t="shared" si="21"/>
        <v>0</v>
      </c>
      <c r="AM23" s="1115">
        <f t="shared" si="21"/>
        <v>0</v>
      </c>
      <c r="AN23" s="1115">
        <f t="shared" si="21"/>
        <v>0</v>
      </c>
      <c r="AO23" s="1115">
        <f t="shared" si="21"/>
        <v>0</v>
      </c>
      <c r="AP23" s="1115">
        <f t="shared" si="21"/>
        <v>0</v>
      </c>
      <c r="AQ23" s="1115">
        <f t="shared" si="21"/>
        <v>0</v>
      </c>
      <c r="AR23" s="1115">
        <f t="shared" si="21"/>
        <v>0</v>
      </c>
      <c r="AS23" s="1115">
        <f t="shared" si="21"/>
        <v>0</v>
      </c>
      <c r="AT23" s="1115">
        <f t="shared" si="21"/>
        <v>0</v>
      </c>
      <c r="AU23" s="1115">
        <f t="shared" si="21"/>
        <v>0</v>
      </c>
      <c r="AV23" s="1115">
        <f t="shared" si="21"/>
        <v>0</v>
      </c>
      <c r="AW23" s="1115">
        <f t="shared" si="21"/>
        <v>0</v>
      </c>
      <c r="AX23" s="1115">
        <f t="shared" si="21"/>
        <v>0</v>
      </c>
      <c r="AY23" s="1115">
        <f t="shared" si="21"/>
        <v>0</v>
      </c>
      <c r="AZ23" s="1115">
        <f t="shared" si="21"/>
        <v>0</v>
      </c>
      <c r="BA23" s="1115">
        <f t="shared" si="21"/>
        <v>0</v>
      </c>
    </row>
    <row r="24" spans="28:53">
      <c r="AB24" s="1114">
        <v>8</v>
      </c>
      <c r="AC24" s="1114">
        <v>8</v>
      </c>
      <c r="AD24" s="1114" t="str">
        <f t="shared" si="0"/>
        <v>ベア加算からベア加算</v>
      </c>
      <c r="AE24" s="1115">
        <f t="shared" ref="AE24:BA24" si="22">(D$10-D$10)/D$10</f>
        <v>0</v>
      </c>
      <c r="AF24" s="1115">
        <f t="shared" si="22"/>
        <v>0</v>
      </c>
      <c r="AG24" s="1115">
        <f t="shared" si="22"/>
        <v>0</v>
      </c>
      <c r="AH24" s="1115">
        <f t="shared" si="22"/>
        <v>0</v>
      </c>
      <c r="AI24" s="1115">
        <f t="shared" si="22"/>
        <v>0</v>
      </c>
      <c r="AJ24" s="1115">
        <f t="shared" si="22"/>
        <v>0</v>
      </c>
      <c r="AK24" s="1115">
        <f t="shared" si="22"/>
        <v>0</v>
      </c>
      <c r="AL24" s="1115">
        <f t="shared" si="22"/>
        <v>0</v>
      </c>
      <c r="AM24" s="1115">
        <f t="shared" si="22"/>
        <v>0</v>
      </c>
      <c r="AN24" s="1115">
        <f t="shared" si="22"/>
        <v>0</v>
      </c>
      <c r="AO24" s="1115">
        <f t="shared" si="22"/>
        <v>0</v>
      </c>
      <c r="AP24" s="1115">
        <f t="shared" si="22"/>
        <v>0</v>
      </c>
      <c r="AQ24" s="1115">
        <f t="shared" si="22"/>
        <v>0</v>
      </c>
      <c r="AR24" s="1115">
        <f t="shared" si="22"/>
        <v>0</v>
      </c>
      <c r="AS24" s="1115">
        <f t="shared" si="22"/>
        <v>0</v>
      </c>
      <c r="AT24" s="1115">
        <f t="shared" si="22"/>
        <v>0</v>
      </c>
      <c r="AU24" s="1115">
        <f t="shared" si="22"/>
        <v>0</v>
      </c>
      <c r="AV24" s="1115">
        <f t="shared" si="22"/>
        <v>0</v>
      </c>
      <c r="AW24" s="1115">
        <f t="shared" si="22"/>
        <v>0</v>
      </c>
      <c r="AX24" s="1115">
        <f t="shared" si="22"/>
        <v>0</v>
      </c>
      <c r="AY24" s="1115">
        <f t="shared" si="22"/>
        <v>0</v>
      </c>
      <c r="AZ24" s="1115">
        <f t="shared" si="22"/>
        <v>0</v>
      </c>
      <c r="BA24" s="1115">
        <f t="shared" si="22"/>
        <v>0</v>
      </c>
    </row>
    <row r="25" spans="28:53">
      <c r="AB25" s="1114">
        <v>8</v>
      </c>
      <c r="AC25" s="1114">
        <v>9</v>
      </c>
      <c r="AD25" s="1114" t="str">
        <f t="shared" si="0"/>
        <v>ベア加算からベア加算なし</v>
      </c>
      <c r="AE25" s="1115">
        <f t="shared" ref="AE25:BA25" si="23">(D$11-D$10)/D$10</f>
        <v>-1</v>
      </c>
      <c r="AF25" s="1115">
        <f t="shared" si="23"/>
        <v>-1</v>
      </c>
      <c r="AG25" s="1115">
        <f t="shared" si="23"/>
        <v>-1</v>
      </c>
      <c r="AH25" s="1115">
        <f t="shared" si="23"/>
        <v>-1</v>
      </c>
      <c r="AI25" s="1115">
        <f t="shared" si="23"/>
        <v>-1</v>
      </c>
      <c r="AJ25" s="1115">
        <f t="shared" si="23"/>
        <v>-1</v>
      </c>
      <c r="AK25" s="1115">
        <f t="shared" si="23"/>
        <v>-1</v>
      </c>
      <c r="AL25" s="1115">
        <f t="shared" si="23"/>
        <v>-1</v>
      </c>
      <c r="AM25" s="1115">
        <f t="shared" si="23"/>
        <v>-1</v>
      </c>
      <c r="AN25" s="1115">
        <f t="shared" si="23"/>
        <v>-1</v>
      </c>
      <c r="AO25" s="1115">
        <f t="shared" si="23"/>
        <v>-1</v>
      </c>
      <c r="AP25" s="1115">
        <f t="shared" si="23"/>
        <v>-1</v>
      </c>
      <c r="AQ25" s="1115">
        <f t="shared" si="23"/>
        <v>-1</v>
      </c>
      <c r="AR25" s="1115">
        <f t="shared" si="23"/>
        <v>-1</v>
      </c>
      <c r="AS25" s="1115">
        <f t="shared" si="23"/>
        <v>-1</v>
      </c>
      <c r="AT25" s="1115">
        <f t="shared" si="23"/>
        <v>-1</v>
      </c>
      <c r="AU25" s="1115">
        <f t="shared" si="23"/>
        <v>-1</v>
      </c>
      <c r="AV25" s="1115">
        <f t="shared" si="23"/>
        <v>-1</v>
      </c>
      <c r="AW25" s="1115">
        <f t="shared" si="23"/>
        <v>-1</v>
      </c>
      <c r="AX25" s="1115">
        <f t="shared" si="23"/>
        <v>-1</v>
      </c>
      <c r="AY25" s="1115">
        <f t="shared" si="23"/>
        <v>-1</v>
      </c>
      <c r="AZ25" s="1115">
        <f t="shared" si="23"/>
        <v>-1</v>
      </c>
      <c r="BA25" s="1115">
        <f t="shared" si="23"/>
        <v>-1</v>
      </c>
    </row>
    <row r="26" spans="28:53">
      <c r="AB26" s="1114">
        <v>9</v>
      </c>
      <c r="AC26" s="1114">
        <v>8</v>
      </c>
      <c r="AD26" s="1114" t="str">
        <f t="shared" si="0"/>
        <v>ベア加算なしからベア加算</v>
      </c>
      <c r="AE26" s="1115">
        <f t="shared" ref="AE26:BA26" si="24">(D$10-D$11)/D$10</f>
        <v>1</v>
      </c>
      <c r="AF26" s="1115">
        <f t="shared" si="24"/>
        <v>1</v>
      </c>
      <c r="AG26" s="1115">
        <f t="shared" si="24"/>
        <v>1</v>
      </c>
      <c r="AH26" s="1115">
        <f t="shared" si="24"/>
        <v>1</v>
      </c>
      <c r="AI26" s="1115">
        <f t="shared" si="24"/>
        <v>1</v>
      </c>
      <c r="AJ26" s="1115">
        <f t="shared" si="24"/>
        <v>1</v>
      </c>
      <c r="AK26" s="1115">
        <f t="shared" si="24"/>
        <v>1</v>
      </c>
      <c r="AL26" s="1115">
        <f t="shared" si="24"/>
        <v>1</v>
      </c>
      <c r="AM26" s="1115">
        <f t="shared" si="24"/>
        <v>1</v>
      </c>
      <c r="AN26" s="1115">
        <f t="shared" si="24"/>
        <v>1</v>
      </c>
      <c r="AO26" s="1115">
        <f t="shared" si="24"/>
        <v>1</v>
      </c>
      <c r="AP26" s="1115">
        <f t="shared" si="24"/>
        <v>1</v>
      </c>
      <c r="AQ26" s="1115">
        <f t="shared" si="24"/>
        <v>1</v>
      </c>
      <c r="AR26" s="1115">
        <f t="shared" si="24"/>
        <v>1</v>
      </c>
      <c r="AS26" s="1115">
        <f t="shared" si="24"/>
        <v>1</v>
      </c>
      <c r="AT26" s="1115">
        <f t="shared" si="24"/>
        <v>1</v>
      </c>
      <c r="AU26" s="1115">
        <f t="shared" si="24"/>
        <v>1</v>
      </c>
      <c r="AV26" s="1115">
        <f t="shared" si="24"/>
        <v>1</v>
      </c>
      <c r="AW26" s="1115">
        <f t="shared" si="24"/>
        <v>1</v>
      </c>
      <c r="AX26" s="1115">
        <f t="shared" si="24"/>
        <v>1</v>
      </c>
      <c r="AY26" s="1115">
        <f t="shared" si="24"/>
        <v>1</v>
      </c>
      <c r="AZ26" s="1115">
        <f t="shared" si="24"/>
        <v>1</v>
      </c>
      <c r="BA26" s="1115">
        <f t="shared" si="24"/>
        <v>1</v>
      </c>
    </row>
    <row r="27" spans="28:53" ht="24">
      <c r="AB27" s="1114">
        <v>9</v>
      </c>
      <c r="AC27" s="1114">
        <v>9</v>
      </c>
      <c r="AD27" s="1114" t="str">
        <f t="shared" si="0"/>
        <v>ベア加算なしからベア加算なし</v>
      </c>
      <c r="AE27" s="1115">
        <v>0</v>
      </c>
      <c r="AF27" s="1115">
        <v>0</v>
      </c>
      <c r="AG27" s="1115">
        <v>0</v>
      </c>
      <c r="AH27" s="1115">
        <v>0</v>
      </c>
      <c r="AI27" s="1115">
        <v>0</v>
      </c>
      <c r="AJ27" s="1115">
        <v>0</v>
      </c>
      <c r="AK27" s="1115">
        <v>0</v>
      </c>
      <c r="AL27" s="1115">
        <v>0</v>
      </c>
      <c r="AM27" s="1115">
        <v>0</v>
      </c>
      <c r="AN27" s="1115">
        <v>0</v>
      </c>
      <c r="AO27" s="1115">
        <v>0</v>
      </c>
      <c r="AP27" s="1115">
        <v>0</v>
      </c>
      <c r="AQ27" s="1115">
        <v>0</v>
      </c>
      <c r="AR27" s="1115">
        <v>0</v>
      </c>
      <c r="AS27" s="1115">
        <v>0</v>
      </c>
      <c r="AT27" s="1115">
        <v>0</v>
      </c>
      <c r="AU27" s="1115">
        <v>0</v>
      </c>
      <c r="AV27" s="1115">
        <v>0</v>
      </c>
      <c r="AW27" s="1115">
        <v>0</v>
      </c>
      <c r="AX27" s="1115">
        <v>0</v>
      </c>
      <c r="AY27" s="1115">
        <v>0</v>
      </c>
      <c r="AZ27" s="1115">
        <v>0</v>
      </c>
      <c r="BA27" s="1115">
        <v>0</v>
      </c>
    </row>
  </sheetData>
  <sheetProtection algorithmName="SHA-512" hashValue="ABQbVWbjOl2r7DOxU7BKPSSTSTchIxw6CUhTaUAKES1+7GjbVLOy/+LyTjGYN0mylGNabiZSf6FYNd8+prOUgQ==" saltValue="von1w7NO2W5gTFSdReVY3Q==" spinCount="100000" sheet="1" objects="1" scenarios="1"/>
  <phoneticPr fontId="32"/>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1000"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1110"/>
      <c r="D2" s="1112" t="s">
        <v>45</v>
      </c>
      <c r="E2" s="1112" t="s">
        <v>49</v>
      </c>
      <c r="F2" s="1112" t="s">
        <v>432</v>
      </c>
      <c r="G2" s="1112" t="s">
        <v>437</v>
      </c>
      <c r="H2" s="1112" t="s">
        <v>21</v>
      </c>
      <c r="I2" s="1112" t="s">
        <v>50</v>
      </c>
      <c r="J2" s="1112" t="s">
        <v>439</v>
      </c>
      <c r="K2" s="1112" t="s">
        <v>443</v>
      </c>
      <c r="L2" s="1112" t="s">
        <v>60</v>
      </c>
      <c r="M2" s="1112" t="s">
        <v>379</v>
      </c>
      <c r="N2" s="1112" t="s">
        <v>322</v>
      </c>
      <c r="O2" s="1112" t="s">
        <v>444</v>
      </c>
      <c r="P2" s="1112" t="s">
        <v>446</v>
      </c>
      <c r="Q2" s="1112" t="s">
        <v>452</v>
      </c>
      <c r="R2" s="1112" t="s">
        <v>72</v>
      </c>
      <c r="S2" s="1112" t="s">
        <v>317</v>
      </c>
      <c r="T2" s="1112" t="s">
        <v>454</v>
      </c>
      <c r="U2" s="1112" t="s">
        <v>459</v>
      </c>
      <c r="V2" s="1112" t="s">
        <v>465</v>
      </c>
      <c r="W2" s="1112" t="s">
        <v>302</v>
      </c>
      <c r="X2" s="1112" t="s">
        <v>6</v>
      </c>
      <c r="Y2" s="1112" t="s">
        <v>469</v>
      </c>
      <c r="Z2" s="1112" t="s">
        <v>321</v>
      </c>
      <c r="AB2" s="1116" t="s">
        <v>2164</v>
      </c>
      <c r="AC2" s="1116"/>
      <c r="AD2" s="1112" t="s">
        <v>45</v>
      </c>
      <c r="AE2" s="1112" t="s">
        <v>49</v>
      </c>
      <c r="AF2" s="1112" t="s">
        <v>432</v>
      </c>
      <c r="AG2" s="1112" t="s">
        <v>437</v>
      </c>
      <c r="AH2" s="1112" t="s">
        <v>21</v>
      </c>
      <c r="AI2" s="1112" t="s">
        <v>50</v>
      </c>
      <c r="AJ2" s="1112" t="s">
        <v>439</v>
      </c>
      <c r="AK2" s="1112" t="s">
        <v>443</v>
      </c>
      <c r="AL2" s="1112" t="s">
        <v>60</v>
      </c>
      <c r="AM2" s="1112" t="s">
        <v>379</v>
      </c>
      <c r="AN2" s="1112" t="s">
        <v>322</v>
      </c>
      <c r="AO2" s="1112" t="s">
        <v>444</v>
      </c>
      <c r="AP2" s="1112" t="s">
        <v>446</v>
      </c>
      <c r="AQ2" s="1112" t="s">
        <v>452</v>
      </c>
      <c r="AR2" s="1112" t="s">
        <v>72</v>
      </c>
      <c r="AS2" s="1112" t="s">
        <v>317</v>
      </c>
      <c r="AT2" s="1112" t="s">
        <v>454</v>
      </c>
      <c r="AU2" s="1112" t="s">
        <v>459</v>
      </c>
      <c r="AV2" s="1112" t="s">
        <v>465</v>
      </c>
      <c r="AW2" s="1112" t="s">
        <v>302</v>
      </c>
      <c r="AX2" s="1112" t="s">
        <v>6</v>
      </c>
      <c r="AY2" s="1112" t="s">
        <v>469</v>
      </c>
      <c r="AZ2" s="1112" t="s">
        <v>321</v>
      </c>
      <c r="BB2" s="1118" t="s">
        <v>2170</v>
      </c>
      <c r="BC2" s="1118"/>
      <c r="BD2" s="1112" t="s">
        <v>45</v>
      </c>
      <c r="BE2" s="1112" t="s">
        <v>49</v>
      </c>
      <c r="BF2" s="1112" t="s">
        <v>432</v>
      </c>
      <c r="BG2" s="1112" t="s">
        <v>437</v>
      </c>
      <c r="BH2" s="1112" t="s">
        <v>21</v>
      </c>
      <c r="BI2" s="1112" t="s">
        <v>50</v>
      </c>
      <c r="BJ2" s="1112" t="s">
        <v>439</v>
      </c>
      <c r="BK2" s="1112" t="s">
        <v>443</v>
      </c>
      <c r="BL2" s="1112" t="s">
        <v>60</v>
      </c>
      <c r="BM2" s="1112" t="s">
        <v>379</v>
      </c>
      <c r="BN2" s="1112" t="s">
        <v>322</v>
      </c>
      <c r="BO2" s="1112" t="s">
        <v>444</v>
      </c>
      <c r="BP2" s="1112" t="s">
        <v>446</v>
      </c>
      <c r="BQ2" s="1112" t="s">
        <v>452</v>
      </c>
      <c r="BR2" s="1112" t="s">
        <v>72</v>
      </c>
      <c r="BS2" s="1112" t="s">
        <v>317</v>
      </c>
      <c r="BT2" s="1112" t="s">
        <v>454</v>
      </c>
      <c r="BU2" s="1112" t="s">
        <v>459</v>
      </c>
      <c r="BV2" s="1112" t="s">
        <v>465</v>
      </c>
      <c r="BW2" s="1112" t="s">
        <v>302</v>
      </c>
      <c r="BX2" s="1112" t="s">
        <v>6</v>
      </c>
      <c r="BY2" s="1112" t="s">
        <v>469</v>
      </c>
      <c r="BZ2" s="1112" t="s">
        <v>321</v>
      </c>
      <c r="CB2" s="1110" t="s">
        <v>2166</v>
      </c>
      <c r="CC2" s="1110" t="s">
        <v>2171</v>
      </c>
      <c r="CD2" s="1110" t="s">
        <v>2172</v>
      </c>
      <c r="CE2" s="1112" t="s">
        <v>45</v>
      </c>
      <c r="CF2" s="1112" t="s">
        <v>49</v>
      </c>
      <c r="CG2" s="1112" t="s">
        <v>432</v>
      </c>
      <c r="CH2" s="1112" t="s">
        <v>437</v>
      </c>
      <c r="CI2" s="1112" t="s">
        <v>21</v>
      </c>
      <c r="CJ2" s="1112" t="s">
        <v>50</v>
      </c>
      <c r="CK2" s="1112" t="s">
        <v>439</v>
      </c>
      <c r="CL2" s="1112" t="s">
        <v>443</v>
      </c>
      <c r="CM2" s="1112" t="s">
        <v>60</v>
      </c>
      <c r="CN2" s="1112" t="s">
        <v>379</v>
      </c>
      <c r="CO2" s="1112" t="s">
        <v>322</v>
      </c>
      <c r="CP2" s="1112" t="s">
        <v>444</v>
      </c>
      <c r="CQ2" s="1112" t="s">
        <v>446</v>
      </c>
      <c r="CR2" s="1112" t="s">
        <v>452</v>
      </c>
      <c r="CS2" s="1112" t="s">
        <v>72</v>
      </c>
      <c r="CT2" s="1112" t="s">
        <v>317</v>
      </c>
      <c r="CU2" s="1112" t="s">
        <v>454</v>
      </c>
      <c r="CV2" s="1112" t="s">
        <v>459</v>
      </c>
      <c r="CW2" s="1112" t="s">
        <v>465</v>
      </c>
      <c r="CX2" s="1112" t="s">
        <v>302</v>
      </c>
      <c r="CY2" s="1112" t="s">
        <v>6</v>
      </c>
      <c r="CZ2" s="1112" t="s">
        <v>469</v>
      </c>
      <c r="DA2" s="1112" t="s">
        <v>321</v>
      </c>
      <c r="DC2" s="1110" t="s">
        <v>2172</v>
      </c>
      <c r="DD2" s="1112" t="s">
        <v>45</v>
      </c>
      <c r="DE2" s="1112" t="s">
        <v>49</v>
      </c>
      <c r="DF2" s="1112" t="s">
        <v>432</v>
      </c>
      <c r="DG2" s="1112" t="s">
        <v>437</v>
      </c>
      <c r="DH2" s="1112" t="s">
        <v>21</v>
      </c>
      <c r="DI2" s="1112" t="s">
        <v>50</v>
      </c>
      <c r="DJ2" s="1112" t="s">
        <v>439</v>
      </c>
      <c r="DK2" s="1112" t="s">
        <v>443</v>
      </c>
      <c r="DL2" s="1112" t="s">
        <v>60</v>
      </c>
      <c r="DM2" s="1112" t="s">
        <v>379</v>
      </c>
      <c r="DN2" s="1112" t="s">
        <v>322</v>
      </c>
      <c r="DO2" s="1112" t="s">
        <v>444</v>
      </c>
      <c r="DP2" s="1112" t="s">
        <v>446</v>
      </c>
      <c r="DQ2" s="1112" t="s">
        <v>452</v>
      </c>
      <c r="DR2" s="1112" t="s">
        <v>72</v>
      </c>
      <c r="DS2" s="1112" t="s">
        <v>317</v>
      </c>
      <c r="DT2" s="1112" t="s">
        <v>454</v>
      </c>
      <c r="DU2" s="1112" t="s">
        <v>459</v>
      </c>
      <c r="DV2" s="1112" t="s">
        <v>465</v>
      </c>
      <c r="DW2" s="1112" t="s">
        <v>302</v>
      </c>
      <c r="DX2" s="1112" t="s">
        <v>6</v>
      </c>
      <c r="DY2" s="1112" t="s">
        <v>469</v>
      </c>
      <c r="DZ2" s="1112" t="s">
        <v>321</v>
      </c>
    </row>
    <row r="3" spans="2:130">
      <c r="B3" s="1109">
        <v>1</v>
      </c>
      <c r="C3" s="1110" t="s">
        <v>234</v>
      </c>
      <c r="D3" s="1020">
        <v>0.13700000000000001</v>
      </c>
      <c r="E3" s="1020">
        <v>0.13700000000000001</v>
      </c>
      <c r="F3" s="1020">
        <v>0.13700000000000001</v>
      </c>
      <c r="G3" s="1020">
        <v>5.8000000000000003e-002</v>
      </c>
      <c r="H3" s="1020">
        <v>5.8999999999999997e-002</v>
      </c>
      <c r="I3" s="1020">
        <v>5.8999999999999997e-002</v>
      </c>
      <c r="J3" s="1020">
        <v>4.7e-002</v>
      </c>
      <c r="K3" s="1020">
        <v>8.2000000000000003e-002</v>
      </c>
      <c r="L3" s="1020">
        <v>8.2000000000000003e-002</v>
      </c>
      <c r="M3" s="1020">
        <v>0.104</v>
      </c>
      <c r="N3" s="1020">
        <v>0.10199999999999999</v>
      </c>
      <c r="O3" s="1020">
        <v>0.10199999999999999</v>
      </c>
      <c r="P3" s="1020">
        <v>0.111</v>
      </c>
      <c r="Q3" s="1020">
        <v>8.3000000000000004e-002</v>
      </c>
      <c r="R3" s="1020">
        <v>8.3000000000000004e-002</v>
      </c>
      <c r="S3" s="1020">
        <v>8.3000000000000004e-002</v>
      </c>
      <c r="T3" s="1020">
        <v>3.9e-002</v>
      </c>
      <c r="U3" s="1020">
        <v>3.9e-002</v>
      </c>
      <c r="V3" s="1020">
        <v>2.5999999999999999e-002</v>
      </c>
      <c r="W3" s="1020">
        <v>2.5999999999999999e-002</v>
      </c>
      <c r="X3" s="1020">
        <v>2.5999999999999999e-002</v>
      </c>
      <c r="Y3" s="1020">
        <v>0.13700000000000001</v>
      </c>
      <c r="Z3" s="1020">
        <v>5.8999999999999997e-002</v>
      </c>
      <c r="AB3" s="1114">
        <v>1</v>
      </c>
      <c r="AC3" s="1111" t="s">
        <v>2150</v>
      </c>
      <c r="AD3" s="1020">
        <f t="shared" ref="AD3:AZ3" si="0">D3+D7+D10</f>
        <v>0.224</v>
      </c>
      <c r="AE3" s="1020">
        <f t="shared" si="0"/>
        <v>0.224</v>
      </c>
      <c r="AF3" s="1020">
        <f t="shared" si="0"/>
        <v>0.224</v>
      </c>
      <c r="AG3" s="1020">
        <f t="shared" si="0"/>
        <v>9.e-002</v>
      </c>
      <c r="AH3" s="1020">
        <f t="shared" si="0"/>
        <v>8.199999999999999e-002</v>
      </c>
      <c r="AI3" s="1020">
        <f t="shared" si="0"/>
        <v>8.199999999999999e-002</v>
      </c>
      <c r="AJ3" s="1020">
        <f t="shared" si="0"/>
        <v>7.6999999999999999e-002</v>
      </c>
      <c r="AK3" s="1020">
        <f t="shared" si="0"/>
        <v>0.115</v>
      </c>
      <c r="AL3" s="1020">
        <f t="shared" si="0"/>
        <v>0.115</v>
      </c>
      <c r="AM3" s="1020">
        <f t="shared" si="0"/>
        <v>0.158</v>
      </c>
      <c r="AN3" s="1020">
        <f t="shared" si="0"/>
        <v>0.13400000000000001</v>
      </c>
      <c r="AO3" s="1020">
        <f t="shared" si="0"/>
        <v>0.13400000000000001</v>
      </c>
      <c r="AP3" s="1020">
        <f t="shared" si="0"/>
        <v>0.16500000000000001</v>
      </c>
      <c r="AQ3" s="1020">
        <f t="shared" si="0"/>
        <v>0.126</v>
      </c>
      <c r="AR3" s="1020">
        <f t="shared" si="0"/>
        <v>0.126</v>
      </c>
      <c r="AS3" s="1020">
        <f t="shared" si="0"/>
        <v>0.126</v>
      </c>
      <c r="AT3" s="1020">
        <f t="shared" si="0"/>
        <v>6.8000000000000005e-002</v>
      </c>
      <c r="AU3" s="1020">
        <f t="shared" si="0"/>
        <v>6.8000000000000005e-002</v>
      </c>
      <c r="AV3" s="1020">
        <f t="shared" si="0"/>
        <v>4.5999999999999992e-002</v>
      </c>
      <c r="AW3" s="1020">
        <f t="shared" si="0"/>
        <v>4.5999999999999992e-002</v>
      </c>
      <c r="AX3" s="1020">
        <f t="shared" si="0"/>
        <v>4.5999999999999992e-002</v>
      </c>
      <c r="AY3" s="1020">
        <f t="shared" si="0"/>
        <v>0.224</v>
      </c>
      <c r="AZ3" s="1020">
        <f t="shared" si="0"/>
        <v>8.199999999999999e-002</v>
      </c>
      <c r="BB3" s="1114">
        <v>1</v>
      </c>
      <c r="BC3" s="1111" t="s">
        <v>394</v>
      </c>
      <c r="BD3" s="1020">
        <v>0.245</v>
      </c>
      <c r="BE3" s="1020">
        <v>0.245</v>
      </c>
      <c r="BF3" s="1020">
        <v>0.245</v>
      </c>
      <c r="BG3" s="1020">
        <v>1.e-001</v>
      </c>
      <c r="BH3" s="1020">
        <v>9.1999999999999985e-002</v>
      </c>
      <c r="BI3" s="1020">
        <v>9.1999999999999985e-002</v>
      </c>
      <c r="BJ3" s="1020">
        <v>8.5999999999999993e-002</v>
      </c>
      <c r="BK3" s="1020">
        <v>0.128</v>
      </c>
      <c r="BL3" s="1020">
        <v>0.128</v>
      </c>
      <c r="BM3" s="1020">
        <v>0.18099999999999999</v>
      </c>
      <c r="BN3" s="1020">
        <v>0.14900000000000002</v>
      </c>
      <c r="BO3" s="1020">
        <v>0.14900000000000002</v>
      </c>
      <c r="BP3" s="1020">
        <v>0.186</v>
      </c>
      <c r="BQ3" s="1020">
        <v>0.14000000000000001</v>
      </c>
      <c r="BR3" s="1020">
        <v>0.14000000000000001</v>
      </c>
      <c r="BS3" s="1020">
        <v>0.14000000000000001</v>
      </c>
      <c r="BT3" s="1020">
        <v>7.5000000000000011e-002</v>
      </c>
      <c r="BU3" s="1020">
        <v>7.5000000000000011e-002</v>
      </c>
      <c r="BV3" s="1020">
        <v>5.099999999999999e-002</v>
      </c>
      <c r="BW3" s="1020">
        <v>5.099999999999999e-002</v>
      </c>
      <c r="BX3" s="1020">
        <v>5.099999999999999e-002</v>
      </c>
      <c r="BY3" s="1020">
        <v>0.245</v>
      </c>
      <c r="BZ3" s="1020">
        <v>9.1999999999999985e-002</v>
      </c>
      <c r="CB3" s="1114">
        <v>1</v>
      </c>
      <c r="CC3" s="1114">
        <v>1</v>
      </c>
      <c r="CD3" s="1114" t="str">
        <f t="shared" ref="CD3:CD66" si="1">VLOOKUP(CB3,$AB$3:$AC$21,2)&amp;"から"&amp;VLOOKUP(CC3,$BB$3:$BC$20,2)</f>
        <v>処遇加算Ⅰ特定加算Ⅰベア加算から新加算Ⅰ</v>
      </c>
      <c r="CE3" s="1115">
        <f t="shared" ref="CE3:DA6" si="2">BD3-AD$3</f>
        <v>2.0999999999999991e-002</v>
      </c>
      <c r="CF3" s="1115">
        <f t="shared" si="2"/>
        <v>2.0999999999999991e-002</v>
      </c>
      <c r="CG3" s="1115">
        <f t="shared" si="2"/>
        <v>2.0999999999999991e-002</v>
      </c>
      <c r="CH3" s="1115">
        <f t="shared" si="2"/>
        <v>9.999999999999995e-003</v>
      </c>
      <c r="CI3" s="1115">
        <f t="shared" si="2"/>
        <v>9.999999999999995e-003</v>
      </c>
      <c r="CJ3" s="1115">
        <f t="shared" si="2"/>
        <v>9.999999999999995e-003</v>
      </c>
      <c r="CK3" s="1115">
        <f t="shared" si="2"/>
        <v>8.9999999999999941e-003</v>
      </c>
      <c r="CL3" s="1115">
        <f t="shared" si="2"/>
        <v>1.2999999999999998e-002</v>
      </c>
      <c r="CM3" s="1115">
        <f t="shared" si="2"/>
        <v>1.2999999999999998e-002</v>
      </c>
      <c r="CN3" s="1115">
        <f t="shared" si="2"/>
        <v>2.2999999999999993e-002</v>
      </c>
      <c r="CO3" s="1115">
        <f t="shared" si="2"/>
        <v>1.5000000000000013e-002</v>
      </c>
      <c r="CP3" s="1115">
        <f t="shared" si="2"/>
        <v>1.5000000000000013e-002</v>
      </c>
      <c r="CQ3" s="1115">
        <f t="shared" si="2"/>
        <v>2.0999999999999991e-002</v>
      </c>
      <c r="CR3" s="1115">
        <f t="shared" si="2"/>
        <v>1.4000000000000012e-002</v>
      </c>
      <c r="CS3" s="1115">
        <f t="shared" si="2"/>
        <v>1.4000000000000012e-002</v>
      </c>
      <c r="CT3" s="1115">
        <f t="shared" si="2"/>
        <v>1.4000000000000012e-002</v>
      </c>
      <c r="CU3" s="1115">
        <f t="shared" si="2"/>
        <v>7.0000000000000062e-003</v>
      </c>
      <c r="CV3" s="1115">
        <f t="shared" si="2"/>
        <v>7.0000000000000062e-003</v>
      </c>
      <c r="CW3" s="1115">
        <f t="shared" si="2"/>
        <v>4.9999999999999975e-003</v>
      </c>
      <c r="CX3" s="1115">
        <f t="shared" si="2"/>
        <v>4.9999999999999975e-003</v>
      </c>
      <c r="CY3" s="1115">
        <f t="shared" si="2"/>
        <v>4.9999999999999975e-003</v>
      </c>
      <c r="CZ3" s="1115">
        <f t="shared" si="2"/>
        <v>2.0999999999999991e-002</v>
      </c>
      <c r="DA3" s="1115">
        <f t="shared" si="2"/>
        <v>9.999999999999995e-003</v>
      </c>
      <c r="DC3" s="1114" t="s">
        <v>560</v>
      </c>
      <c r="DD3" s="1115">
        <f t="shared" ref="DD3:DZ6" si="3">CE3/BD3</f>
        <v>8.5714285714285673e-002</v>
      </c>
      <c r="DE3" s="1115">
        <f t="shared" si="3"/>
        <v>8.5714285714285673e-002</v>
      </c>
      <c r="DF3" s="1115">
        <f t="shared" si="3"/>
        <v>8.5714285714285673e-002</v>
      </c>
      <c r="DG3" s="1115">
        <f t="shared" si="3"/>
        <v>9.9999999999999964e-002</v>
      </c>
      <c r="DH3" s="1115">
        <f t="shared" si="3"/>
        <v>0.10869565217391301</v>
      </c>
      <c r="DI3" s="1115">
        <f t="shared" si="3"/>
        <v>0.10869565217391301</v>
      </c>
      <c r="DJ3" s="1115">
        <f t="shared" si="3"/>
        <v>0.10465116279069761</v>
      </c>
      <c r="DK3" s="1115">
        <f t="shared" si="3"/>
        <v>0.10156249999999999</v>
      </c>
      <c r="DL3" s="1115">
        <f t="shared" si="3"/>
        <v>0.10156249999999999</v>
      </c>
      <c r="DM3" s="1115">
        <f t="shared" si="3"/>
        <v>0.12707182320441984</v>
      </c>
      <c r="DN3" s="1115">
        <f t="shared" si="3"/>
        <v>0.10067114093959739</v>
      </c>
      <c r="DO3" s="1115">
        <f t="shared" si="3"/>
        <v>0.10067114093959739</v>
      </c>
      <c r="DP3" s="1115">
        <f t="shared" si="3"/>
        <v>0.11290322580645157</v>
      </c>
      <c r="DQ3" s="1115">
        <f t="shared" si="3"/>
        <v>0.10000000000000007</v>
      </c>
      <c r="DR3" s="1115">
        <f t="shared" si="3"/>
        <v>0.10000000000000007</v>
      </c>
      <c r="DS3" s="1115">
        <f t="shared" si="3"/>
        <v>0.10000000000000007</v>
      </c>
      <c r="DT3" s="1115">
        <f t="shared" si="3"/>
        <v>9.3333333333333407e-002</v>
      </c>
      <c r="DU3" s="1115">
        <f t="shared" si="3"/>
        <v>9.3333333333333407e-002</v>
      </c>
      <c r="DV3" s="1115">
        <f t="shared" si="3"/>
        <v>9.8039215686274481e-002</v>
      </c>
      <c r="DW3" s="1115">
        <f t="shared" si="3"/>
        <v>9.8039215686274481e-002</v>
      </c>
      <c r="DX3" s="1115">
        <f t="shared" si="3"/>
        <v>9.8039215686274481e-002</v>
      </c>
      <c r="DY3" s="1115">
        <f t="shared" si="3"/>
        <v>8.5714285714285673e-002</v>
      </c>
      <c r="DZ3" s="1115">
        <f t="shared" si="3"/>
        <v>0.10869565217391301</v>
      </c>
    </row>
    <row r="4" spans="2:130">
      <c r="B4" s="1109">
        <v>2</v>
      </c>
      <c r="C4" s="1110" t="s">
        <v>369</v>
      </c>
      <c r="D4" s="1020">
        <v>0.1</v>
      </c>
      <c r="E4" s="1020">
        <v>0.1</v>
      </c>
      <c r="F4" s="1020">
        <v>0.1</v>
      </c>
      <c r="G4" s="1020">
        <v>4.2000000000000003e-002</v>
      </c>
      <c r="H4" s="1020">
        <v>4.2999999999999997e-002</v>
      </c>
      <c r="I4" s="1020">
        <v>4.2999999999999997e-002</v>
      </c>
      <c r="J4" s="1020">
        <v>3.4000000000000002e-002</v>
      </c>
      <c r="K4" s="1020">
        <v>6.e-002</v>
      </c>
      <c r="L4" s="1020">
        <v>6.e-002</v>
      </c>
      <c r="M4" s="1020">
        <v>7.5999999999999998e-002</v>
      </c>
      <c r="N4" s="1020">
        <v>7.3999999999999996e-002</v>
      </c>
      <c r="O4" s="1020">
        <v>7.3999999999999996e-002</v>
      </c>
      <c r="P4" s="1020">
        <v>8.1000000000000003e-002</v>
      </c>
      <c r="Q4" s="1020">
        <v>6.e-002</v>
      </c>
      <c r="R4" s="1020">
        <v>6.e-002</v>
      </c>
      <c r="S4" s="1020">
        <v>6.e-002</v>
      </c>
      <c r="T4" s="1020">
        <v>2.9000000000000001e-002</v>
      </c>
      <c r="U4" s="1020">
        <v>2.9000000000000001e-002</v>
      </c>
      <c r="V4" s="1020">
        <v>1.9e-002</v>
      </c>
      <c r="W4" s="1020">
        <v>1.9e-002</v>
      </c>
      <c r="X4" s="1020">
        <v>1.9e-002</v>
      </c>
      <c r="Y4" s="1020">
        <v>0.1</v>
      </c>
      <c r="Z4" s="1020">
        <v>4.2999999999999997e-002</v>
      </c>
      <c r="AB4" s="1114">
        <v>2</v>
      </c>
      <c r="AC4" s="1111" t="s">
        <v>868</v>
      </c>
      <c r="AD4" s="1020">
        <f t="shared" ref="AD4:AZ4" si="4">D3+D7+D11</f>
        <v>0.2</v>
      </c>
      <c r="AE4" s="1020">
        <f t="shared" si="4"/>
        <v>0.2</v>
      </c>
      <c r="AF4" s="1020">
        <f t="shared" si="4"/>
        <v>0.2</v>
      </c>
      <c r="AG4" s="1020">
        <f t="shared" si="4"/>
        <v>7.9000000000000001e-002</v>
      </c>
      <c r="AH4" s="1020">
        <f t="shared" si="4"/>
        <v>7.0999999999999994e-002</v>
      </c>
      <c r="AI4" s="1020">
        <f t="shared" si="4"/>
        <v>7.0999999999999994e-002</v>
      </c>
      <c r="AJ4" s="1020">
        <f t="shared" si="4"/>
        <v>6.7000000000000004e-002</v>
      </c>
      <c r="AK4" s="1020">
        <f t="shared" si="4"/>
        <v>0.1</v>
      </c>
      <c r="AL4" s="1020">
        <f t="shared" si="4"/>
        <v>0.1</v>
      </c>
      <c r="AM4" s="1020">
        <f t="shared" si="4"/>
        <v>0.13500000000000001</v>
      </c>
      <c r="AN4" s="1020">
        <f t="shared" si="4"/>
        <v>0.11699999999999999</v>
      </c>
      <c r="AO4" s="1020">
        <f t="shared" si="4"/>
        <v>0.11699999999999999</v>
      </c>
      <c r="AP4" s="1020">
        <f t="shared" si="4"/>
        <v>0.14200000000000002</v>
      </c>
      <c r="AQ4" s="1020">
        <f t="shared" si="4"/>
        <v>0.11</v>
      </c>
      <c r="AR4" s="1020">
        <f t="shared" si="4"/>
        <v>0.11</v>
      </c>
      <c r="AS4" s="1020">
        <f t="shared" si="4"/>
        <v>0.11</v>
      </c>
      <c r="AT4" s="1020">
        <f t="shared" si="4"/>
        <v>6.e-002</v>
      </c>
      <c r="AU4" s="1020">
        <f t="shared" si="4"/>
        <v>6.e-002</v>
      </c>
      <c r="AV4" s="1020">
        <f t="shared" si="4"/>
        <v>4.0999999999999995e-002</v>
      </c>
      <c r="AW4" s="1020">
        <f t="shared" si="4"/>
        <v>4.0999999999999995e-002</v>
      </c>
      <c r="AX4" s="1020">
        <f t="shared" si="4"/>
        <v>4.0999999999999995e-002</v>
      </c>
      <c r="AY4" s="1020">
        <f t="shared" si="4"/>
        <v>0.2</v>
      </c>
      <c r="AZ4" s="1020">
        <f t="shared" si="4"/>
        <v>7.0999999999999994e-002</v>
      </c>
      <c r="BB4" s="1114">
        <v>2</v>
      </c>
      <c r="BC4" s="1111" t="s">
        <v>277</v>
      </c>
      <c r="BD4" s="1020">
        <v>0.224</v>
      </c>
      <c r="BE4" s="1020">
        <v>0.224</v>
      </c>
      <c r="BF4" s="1020">
        <v>0.224</v>
      </c>
      <c r="BG4" s="1020">
        <v>9.4e-002</v>
      </c>
      <c r="BH4" s="1020">
        <v>8.9999999999999983e-002</v>
      </c>
      <c r="BI4" s="1020">
        <v>8.9999999999999983e-002</v>
      </c>
      <c r="BJ4" s="1020">
        <v>8.299999999999999e-002</v>
      </c>
      <c r="BK4" s="1020">
        <v>0.122</v>
      </c>
      <c r="BL4" s="1020">
        <v>0.122</v>
      </c>
      <c r="BM4" s="1020">
        <v>0.17399999999999999</v>
      </c>
      <c r="BN4" s="1020">
        <v>0.14600000000000002</v>
      </c>
      <c r="BO4" s="1020">
        <v>0.14600000000000002</v>
      </c>
      <c r="BP4" s="1020">
        <v>0.17799999999999999</v>
      </c>
      <c r="BQ4" s="1020">
        <v>0.13600000000000001</v>
      </c>
      <c r="BR4" s="1020">
        <v>0.13600000000000001</v>
      </c>
      <c r="BS4" s="1020">
        <v>0.13600000000000001</v>
      </c>
      <c r="BT4" s="1020">
        <v>7.1000000000000008e-002</v>
      </c>
      <c r="BU4" s="1020">
        <v>7.1000000000000008e-002</v>
      </c>
      <c r="BV4" s="1020">
        <v>4.6999999999999993e-002</v>
      </c>
      <c r="BW4" s="1020">
        <v>4.6999999999999993e-002</v>
      </c>
      <c r="BX4" s="1020">
        <v>4.6999999999999993e-002</v>
      </c>
      <c r="BY4" s="1020">
        <v>0.224</v>
      </c>
      <c r="BZ4" s="1020">
        <v>8.9999999999999983e-002</v>
      </c>
      <c r="CB4" s="1114">
        <v>1</v>
      </c>
      <c r="CC4" s="1114">
        <v>2</v>
      </c>
      <c r="CD4" s="1114" t="str">
        <f t="shared" si="1"/>
        <v>処遇加算Ⅰ特定加算Ⅰベア加算から新加算Ⅱ</v>
      </c>
      <c r="CE4" s="1115">
        <f t="shared" si="2"/>
        <v>0</v>
      </c>
      <c r="CF4" s="1115">
        <f t="shared" si="2"/>
        <v>0</v>
      </c>
      <c r="CG4" s="1115">
        <f t="shared" si="2"/>
        <v>0</v>
      </c>
      <c r="CH4" s="1115">
        <f t="shared" si="2"/>
        <v>4.0000000000000036e-003</v>
      </c>
      <c r="CI4" s="1115">
        <f t="shared" si="2"/>
        <v>7.9999999999999932e-003</v>
      </c>
      <c r="CJ4" s="1115">
        <f t="shared" si="2"/>
        <v>7.9999999999999932e-003</v>
      </c>
      <c r="CK4" s="1115">
        <f t="shared" si="2"/>
        <v>5.9999999999999915e-003</v>
      </c>
      <c r="CL4" s="1115">
        <f t="shared" si="2"/>
        <v>6.9999999999999923e-003</v>
      </c>
      <c r="CM4" s="1115">
        <f t="shared" si="2"/>
        <v>6.9999999999999923e-003</v>
      </c>
      <c r="CN4" s="1115">
        <f t="shared" si="2"/>
        <v>1.5999999999999986e-002</v>
      </c>
      <c r="CO4" s="1115">
        <f t="shared" si="2"/>
        <v>1.2000000000000011e-002</v>
      </c>
      <c r="CP4" s="1115">
        <f t="shared" si="2"/>
        <v>1.2000000000000011e-002</v>
      </c>
      <c r="CQ4" s="1115">
        <f t="shared" si="2"/>
        <v>1.2999999999999984e-002</v>
      </c>
      <c r="CR4" s="1115">
        <f t="shared" si="2"/>
        <v>1.0000000000000009e-002</v>
      </c>
      <c r="CS4" s="1115">
        <f t="shared" si="2"/>
        <v>1.0000000000000009e-002</v>
      </c>
      <c r="CT4" s="1115">
        <f t="shared" si="2"/>
        <v>1.0000000000000009e-002</v>
      </c>
      <c r="CU4" s="1115">
        <f t="shared" si="2"/>
        <v>3.0000000000000027e-003</v>
      </c>
      <c r="CV4" s="1115">
        <f t="shared" si="2"/>
        <v>3.0000000000000027e-003</v>
      </c>
      <c r="CW4" s="1115">
        <f t="shared" si="2"/>
        <v>1.0000000000000009e-003</v>
      </c>
      <c r="CX4" s="1115">
        <f t="shared" si="2"/>
        <v>1.0000000000000009e-003</v>
      </c>
      <c r="CY4" s="1115">
        <f t="shared" si="2"/>
        <v>1.0000000000000009e-003</v>
      </c>
      <c r="CZ4" s="1115">
        <f t="shared" si="2"/>
        <v>0</v>
      </c>
      <c r="DA4" s="1115">
        <f t="shared" si="2"/>
        <v>7.9999999999999932e-003</v>
      </c>
      <c r="DC4" s="1114" t="s">
        <v>2173</v>
      </c>
      <c r="DD4" s="1115">
        <f t="shared" si="3"/>
        <v>0</v>
      </c>
      <c r="DE4" s="1115">
        <f t="shared" si="3"/>
        <v>0</v>
      </c>
      <c r="DF4" s="1115">
        <f t="shared" si="3"/>
        <v>0</v>
      </c>
      <c r="DG4" s="1115">
        <f t="shared" si="3"/>
        <v>4.2553191489361743e-002</v>
      </c>
      <c r="DH4" s="1115">
        <f t="shared" si="3"/>
        <v>8.8888888888888837e-002</v>
      </c>
      <c r="DI4" s="1115">
        <f t="shared" si="3"/>
        <v>8.8888888888888837e-002</v>
      </c>
      <c r="DJ4" s="1115">
        <f t="shared" si="3"/>
        <v>7.2289156626505924e-002</v>
      </c>
      <c r="DK4" s="1115">
        <f t="shared" si="3"/>
        <v>5.7377049180327808e-002</v>
      </c>
      <c r="DL4" s="1115">
        <f t="shared" si="3"/>
        <v>5.7377049180327808e-002</v>
      </c>
      <c r="DM4" s="1115">
        <f t="shared" si="3"/>
        <v>9.1954022988505676e-002</v>
      </c>
      <c r="DN4" s="1115">
        <f t="shared" si="3"/>
        <v>8.2191780821917873e-002</v>
      </c>
      <c r="DO4" s="1115">
        <f t="shared" si="3"/>
        <v>8.2191780821917873e-002</v>
      </c>
      <c r="DP4" s="1115">
        <f t="shared" si="3"/>
        <v>7.3033707865168454e-002</v>
      </c>
      <c r="DQ4" s="1115">
        <f t="shared" si="3"/>
        <v>7.352941176470594e-002</v>
      </c>
      <c r="DR4" s="1115">
        <f t="shared" si="3"/>
        <v>7.352941176470594e-002</v>
      </c>
      <c r="DS4" s="1115">
        <f t="shared" si="3"/>
        <v>7.352941176470594e-002</v>
      </c>
      <c r="DT4" s="1115">
        <f t="shared" si="3"/>
        <v>4.2253521126760597e-002</v>
      </c>
      <c r="DU4" s="1115">
        <f t="shared" si="3"/>
        <v>4.2253521126760597e-002</v>
      </c>
      <c r="DV4" s="1115">
        <f t="shared" si="3"/>
        <v>2.1276595744680871e-002</v>
      </c>
      <c r="DW4" s="1115">
        <f t="shared" si="3"/>
        <v>2.1276595744680871e-002</v>
      </c>
      <c r="DX4" s="1115">
        <f t="shared" si="3"/>
        <v>2.1276595744680871e-002</v>
      </c>
      <c r="DY4" s="1115">
        <f t="shared" si="3"/>
        <v>0</v>
      </c>
      <c r="DZ4" s="1115">
        <f t="shared" si="3"/>
        <v>8.8888888888888837e-002</v>
      </c>
    </row>
    <row r="5" spans="2:130">
      <c r="B5" s="1109">
        <v>3</v>
      </c>
      <c r="C5" s="1110" t="s">
        <v>373</v>
      </c>
      <c r="D5" s="1020">
        <v>5.5e-002</v>
      </c>
      <c r="E5" s="1020">
        <v>5.5e-002</v>
      </c>
      <c r="F5" s="1020">
        <v>5.5e-002</v>
      </c>
      <c r="G5" s="1020">
        <v>2.3e-002</v>
      </c>
      <c r="H5" s="1020">
        <v>2.3e-002</v>
      </c>
      <c r="I5" s="1020">
        <v>2.3e-002</v>
      </c>
      <c r="J5" s="1020">
        <v>1.9e-002</v>
      </c>
      <c r="K5" s="1020">
        <v>3.3000000000000002e-002</v>
      </c>
      <c r="L5" s="1020">
        <v>3.3000000000000002e-002</v>
      </c>
      <c r="M5" s="1020">
        <v>4.2000000000000003e-002</v>
      </c>
      <c r="N5" s="1020">
        <v>4.1000000000000002e-002</v>
      </c>
      <c r="O5" s="1020">
        <v>4.1000000000000002e-002</v>
      </c>
      <c r="P5" s="1020">
        <v>4.4999999999999998e-002</v>
      </c>
      <c r="Q5" s="1020">
        <v>3.3000000000000002e-002</v>
      </c>
      <c r="R5" s="1020">
        <v>3.3000000000000002e-002</v>
      </c>
      <c r="S5" s="1020">
        <v>3.3000000000000002e-002</v>
      </c>
      <c r="T5" s="1020">
        <v>1.6e-002</v>
      </c>
      <c r="U5" s="1020">
        <v>1.6e-002</v>
      </c>
      <c r="V5" s="1020">
        <v>1.e-002</v>
      </c>
      <c r="W5" s="1020">
        <v>1.e-002</v>
      </c>
      <c r="X5" s="1020">
        <v>1.e-002</v>
      </c>
      <c r="Y5" s="1020">
        <v>5.5e-002</v>
      </c>
      <c r="Z5" s="1020">
        <v>2.3e-002</v>
      </c>
      <c r="AB5" s="1114">
        <v>3</v>
      </c>
      <c r="AC5" s="1111" t="s">
        <v>2151</v>
      </c>
      <c r="AD5" s="1020">
        <f t="shared" ref="AD5:AZ5" si="5">D3+D8+D10</f>
        <v>0.20300000000000001</v>
      </c>
      <c r="AE5" s="1020">
        <f t="shared" si="5"/>
        <v>0.20300000000000001</v>
      </c>
      <c r="AF5" s="1020">
        <f t="shared" si="5"/>
        <v>0.20300000000000001</v>
      </c>
      <c r="AG5" s="1020">
        <f t="shared" si="5"/>
        <v>8.4000000000000005e-002</v>
      </c>
      <c r="AH5" s="1020">
        <f t="shared" si="5"/>
        <v>7.9999999999999988e-002</v>
      </c>
      <c r="AI5" s="1020">
        <f t="shared" si="5"/>
        <v>7.9999999999999988e-002</v>
      </c>
      <c r="AJ5" s="1020">
        <f t="shared" si="5"/>
        <v>7.3999999999999996e-002</v>
      </c>
      <c r="AK5" s="1020">
        <f t="shared" si="5"/>
        <v>0.109</v>
      </c>
      <c r="AL5" s="1020">
        <f t="shared" si="5"/>
        <v>0.109</v>
      </c>
      <c r="AM5" s="1020">
        <f t="shared" si="5"/>
        <v>0.151</v>
      </c>
      <c r="AN5" s="1020">
        <f t="shared" si="5"/>
        <v>0.13100000000000001</v>
      </c>
      <c r="AO5" s="1020">
        <f t="shared" si="5"/>
        <v>0.13100000000000001</v>
      </c>
      <c r="AP5" s="1020">
        <f t="shared" si="5"/>
        <v>0.157</v>
      </c>
      <c r="AQ5" s="1020">
        <f t="shared" si="5"/>
        <v>0.12200000000000001</v>
      </c>
      <c r="AR5" s="1020">
        <f t="shared" si="5"/>
        <v>0.12200000000000001</v>
      </c>
      <c r="AS5" s="1020">
        <f t="shared" si="5"/>
        <v>0.12200000000000001</v>
      </c>
      <c r="AT5" s="1020">
        <f t="shared" si="5"/>
        <v>6.4000000000000001e-002</v>
      </c>
      <c r="AU5" s="1020">
        <f t="shared" si="5"/>
        <v>6.4000000000000001e-002</v>
      </c>
      <c r="AV5" s="1020">
        <f t="shared" si="5"/>
        <v>4.1999999999999996e-002</v>
      </c>
      <c r="AW5" s="1020">
        <f t="shared" si="5"/>
        <v>4.1999999999999996e-002</v>
      </c>
      <c r="AX5" s="1020">
        <f t="shared" si="5"/>
        <v>4.1999999999999996e-002</v>
      </c>
      <c r="AY5" s="1020">
        <f t="shared" si="5"/>
        <v>0.20300000000000001</v>
      </c>
      <c r="AZ5" s="1020">
        <f t="shared" si="5"/>
        <v>7.9999999999999988e-002</v>
      </c>
      <c r="BB5" s="1114">
        <v>3</v>
      </c>
      <c r="BC5" s="1111" t="s">
        <v>398</v>
      </c>
      <c r="BD5" s="1020">
        <v>0.182</v>
      </c>
      <c r="BE5" s="1020">
        <v>0.182</v>
      </c>
      <c r="BF5" s="1020">
        <v>0.182</v>
      </c>
      <c r="BG5" s="1020">
        <v>7.9000000000000001e-002</v>
      </c>
      <c r="BH5" s="1020">
        <v>7.9999999999999988e-002</v>
      </c>
      <c r="BI5" s="1020">
        <v>7.9999999999999988e-002</v>
      </c>
      <c r="BJ5" s="1020">
        <v>6.6000000000000003e-002</v>
      </c>
      <c r="BK5" s="1020">
        <v>0.11</v>
      </c>
      <c r="BL5" s="1020">
        <v>0.11</v>
      </c>
      <c r="BM5" s="1020">
        <v>0.15</v>
      </c>
      <c r="BN5" s="1020">
        <v>0.13400000000000001</v>
      </c>
      <c r="BO5" s="1020">
        <v>0.13400000000000001</v>
      </c>
      <c r="BP5" s="1020">
        <v>0.155</v>
      </c>
      <c r="BQ5" s="1020">
        <v>0.113</v>
      </c>
      <c r="BR5" s="1020">
        <v>0.113</v>
      </c>
      <c r="BS5" s="1020">
        <v>0.113</v>
      </c>
      <c r="BT5" s="1020">
        <v>5.3999999999999999e-002</v>
      </c>
      <c r="BU5" s="1020">
        <v>5.3999999999999999e-002</v>
      </c>
      <c r="BV5" s="1020">
        <v>3.5999999999999997e-002</v>
      </c>
      <c r="BW5" s="1020">
        <v>3.5999999999999997e-002</v>
      </c>
      <c r="BX5" s="1020">
        <v>3.5999999999999997e-002</v>
      </c>
      <c r="BY5" s="1020">
        <v>0.182</v>
      </c>
      <c r="BZ5" s="1020">
        <v>7.9999999999999988e-002</v>
      </c>
      <c r="CB5" s="1114">
        <v>1</v>
      </c>
      <c r="CC5" s="1114">
        <v>3</v>
      </c>
      <c r="CD5" s="1114" t="str">
        <f t="shared" si="1"/>
        <v>処遇加算Ⅰ特定加算Ⅰベア加算から新加算Ⅲ</v>
      </c>
      <c r="CE5" s="1115">
        <f t="shared" si="2"/>
        <v>-4.200000000000001e-002</v>
      </c>
      <c r="CF5" s="1115">
        <f t="shared" si="2"/>
        <v>-4.200000000000001e-002</v>
      </c>
      <c r="CG5" s="1115">
        <f t="shared" si="2"/>
        <v>-4.200000000000001e-002</v>
      </c>
      <c r="CH5" s="1115">
        <f t="shared" si="2"/>
        <v>-1.0999999999999996e-002</v>
      </c>
      <c r="CI5" s="1115">
        <f t="shared" si="2"/>
        <v>-2.0000000000000018e-003</v>
      </c>
      <c r="CJ5" s="1115">
        <f t="shared" si="2"/>
        <v>-2.0000000000000018e-003</v>
      </c>
      <c r="CK5" s="1115">
        <f t="shared" si="2"/>
        <v>-1.0999999999999996e-002</v>
      </c>
      <c r="CL5" s="1115">
        <f t="shared" si="2"/>
        <v>-5.0000000000000044e-003</v>
      </c>
      <c r="CM5" s="1115">
        <f t="shared" si="2"/>
        <v>-5.0000000000000044e-003</v>
      </c>
      <c r="CN5" s="1115">
        <f t="shared" si="2"/>
        <v>-8.0000000000000071e-003</v>
      </c>
      <c r="CO5" s="1115">
        <f t="shared" si="2"/>
        <v>0</v>
      </c>
      <c r="CP5" s="1115">
        <f t="shared" si="2"/>
        <v>0</v>
      </c>
      <c r="CQ5" s="1115">
        <f t="shared" si="2"/>
        <v>-1.0000000000000009e-002</v>
      </c>
      <c r="CR5" s="1115">
        <f t="shared" si="2"/>
        <v>-1.2999999999999998e-002</v>
      </c>
      <c r="CS5" s="1115">
        <f t="shared" si="2"/>
        <v>-1.2999999999999998e-002</v>
      </c>
      <c r="CT5" s="1115">
        <f t="shared" si="2"/>
        <v>-1.2999999999999998e-002</v>
      </c>
      <c r="CU5" s="1115">
        <f t="shared" si="2"/>
        <v>-1.4000000000000005e-002</v>
      </c>
      <c r="CV5" s="1115">
        <f t="shared" si="2"/>
        <v>-1.4000000000000005e-002</v>
      </c>
      <c r="CW5" s="1115">
        <f t="shared" si="2"/>
        <v>-9.999999999999995e-003</v>
      </c>
      <c r="CX5" s="1115">
        <f t="shared" si="2"/>
        <v>-9.999999999999995e-003</v>
      </c>
      <c r="CY5" s="1115">
        <f t="shared" si="2"/>
        <v>-9.999999999999995e-003</v>
      </c>
      <c r="CZ5" s="1115">
        <f t="shared" si="2"/>
        <v>-4.200000000000001e-002</v>
      </c>
      <c r="DA5" s="1115">
        <f t="shared" si="2"/>
        <v>-2.0000000000000018e-003</v>
      </c>
      <c r="DC5" s="1114" t="s">
        <v>2174</v>
      </c>
      <c r="DD5" s="1115">
        <f t="shared" si="3"/>
        <v>-0.23076923076923084</v>
      </c>
      <c r="DE5" s="1115">
        <f t="shared" si="3"/>
        <v>-0.23076923076923084</v>
      </c>
      <c r="DF5" s="1115">
        <f t="shared" si="3"/>
        <v>-0.23076923076923084</v>
      </c>
      <c r="DG5" s="1115">
        <f t="shared" si="3"/>
        <v>-0.13924050632911386</v>
      </c>
      <c r="DH5" s="1115">
        <f t="shared" si="3"/>
        <v>-2.5000000000000026e-002</v>
      </c>
      <c r="DI5" s="1115">
        <f t="shared" si="3"/>
        <v>-2.5000000000000026e-002</v>
      </c>
      <c r="DJ5" s="1115">
        <f t="shared" si="3"/>
        <v>-0.1666666666666666</v>
      </c>
      <c r="DK5" s="1115">
        <f t="shared" si="3"/>
        <v>-4.5454545454545497e-002</v>
      </c>
      <c r="DL5" s="1115">
        <f t="shared" si="3"/>
        <v>-4.5454545454545497e-002</v>
      </c>
      <c r="DM5" s="1115">
        <f t="shared" si="3"/>
        <v>-5.3333333333333385e-002</v>
      </c>
      <c r="DN5" s="1115">
        <f t="shared" si="3"/>
        <v>0</v>
      </c>
      <c r="DO5" s="1115">
        <f t="shared" si="3"/>
        <v>0</v>
      </c>
      <c r="DP5" s="1115">
        <f t="shared" si="3"/>
        <v>-6.4516129032258118e-002</v>
      </c>
      <c r="DQ5" s="1115">
        <f t="shared" si="3"/>
        <v>-0.11504424778761059</v>
      </c>
      <c r="DR5" s="1115">
        <f t="shared" si="3"/>
        <v>-0.11504424778761059</v>
      </c>
      <c r="DS5" s="1115">
        <f t="shared" si="3"/>
        <v>-0.11504424778761059</v>
      </c>
      <c r="DT5" s="1115">
        <f t="shared" si="3"/>
        <v>-0.25925925925925936</v>
      </c>
      <c r="DU5" s="1115">
        <f t="shared" si="3"/>
        <v>-0.25925925925925936</v>
      </c>
      <c r="DV5" s="1115">
        <f t="shared" si="3"/>
        <v>-0.27777777777777768</v>
      </c>
      <c r="DW5" s="1115">
        <f t="shared" si="3"/>
        <v>-0.27777777777777768</v>
      </c>
      <c r="DX5" s="1115">
        <f t="shared" si="3"/>
        <v>-0.27777777777777768</v>
      </c>
      <c r="DY5" s="1115">
        <f t="shared" si="3"/>
        <v>-0.23076923076923084</v>
      </c>
      <c r="DZ5" s="1115">
        <f t="shared" si="3"/>
        <v>-2.5000000000000026e-002</v>
      </c>
    </row>
    <row r="6" spans="2:130">
      <c r="B6" s="1109">
        <v>4</v>
      </c>
      <c r="C6" s="1110" t="s">
        <v>2149</v>
      </c>
      <c r="D6" s="1020">
        <v>0</v>
      </c>
      <c r="E6" s="1020">
        <v>0</v>
      </c>
      <c r="F6" s="1020">
        <v>0</v>
      </c>
      <c r="G6" s="1020">
        <v>0</v>
      </c>
      <c r="H6" s="1020">
        <v>0</v>
      </c>
      <c r="I6" s="1020">
        <v>0</v>
      </c>
      <c r="J6" s="1020">
        <v>0</v>
      </c>
      <c r="K6" s="1020">
        <v>0</v>
      </c>
      <c r="L6" s="1020">
        <v>0</v>
      </c>
      <c r="M6" s="1020">
        <v>0</v>
      </c>
      <c r="N6" s="1020">
        <v>0</v>
      </c>
      <c r="O6" s="1020">
        <v>0</v>
      </c>
      <c r="P6" s="1020">
        <v>0</v>
      </c>
      <c r="Q6" s="1020">
        <v>0</v>
      </c>
      <c r="R6" s="1020">
        <v>0</v>
      </c>
      <c r="S6" s="1020">
        <v>0</v>
      </c>
      <c r="T6" s="1020">
        <v>0</v>
      </c>
      <c r="U6" s="1020">
        <v>0</v>
      </c>
      <c r="V6" s="1020">
        <v>0</v>
      </c>
      <c r="W6" s="1020">
        <v>0</v>
      </c>
      <c r="X6" s="1020">
        <v>0</v>
      </c>
      <c r="Y6" s="1020">
        <v>0</v>
      </c>
      <c r="Z6" s="1020">
        <v>0</v>
      </c>
      <c r="AB6" s="1114">
        <v>4</v>
      </c>
      <c r="AC6" s="1111" t="s">
        <v>2154</v>
      </c>
      <c r="AD6" s="1020">
        <f t="shared" ref="AD6:AZ6" si="6">D3+D8+D11</f>
        <v>0.17900000000000002</v>
      </c>
      <c r="AE6" s="1020">
        <f t="shared" si="6"/>
        <v>0.17900000000000002</v>
      </c>
      <c r="AF6" s="1020">
        <f t="shared" si="6"/>
        <v>0.17900000000000002</v>
      </c>
      <c r="AG6" s="1020">
        <f t="shared" si="6"/>
        <v>7.3000000000000009e-002</v>
      </c>
      <c r="AH6" s="1020">
        <f t="shared" si="6"/>
        <v>6.8999999999999992e-002</v>
      </c>
      <c r="AI6" s="1020">
        <f t="shared" si="6"/>
        <v>6.8999999999999992e-002</v>
      </c>
      <c r="AJ6" s="1020">
        <f t="shared" si="6"/>
        <v>6.4000000000000001e-002</v>
      </c>
      <c r="AK6" s="1020">
        <f t="shared" si="6"/>
        <v>9.4e-002</v>
      </c>
      <c r="AL6" s="1020">
        <f t="shared" si="6"/>
        <v>9.4e-002</v>
      </c>
      <c r="AM6" s="1020">
        <f t="shared" si="6"/>
        <v>0.128</v>
      </c>
      <c r="AN6" s="1020">
        <f t="shared" si="6"/>
        <v>0.11399999999999999</v>
      </c>
      <c r="AO6" s="1020">
        <f t="shared" si="6"/>
        <v>0.11399999999999999</v>
      </c>
      <c r="AP6" s="1020">
        <f t="shared" si="6"/>
        <v>0.13400000000000001</v>
      </c>
      <c r="AQ6" s="1020">
        <f t="shared" si="6"/>
        <v>0.10600000000000001</v>
      </c>
      <c r="AR6" s="1020">
        <f t="shared" si="6"/>
        <v>0.10600000000000001</v>
      </c>
      <c r="AS6" s="1020">
        <f t="shared" si="6"/>
        <v>0.10600000000000001</v>
      </c>
      <c r="AT6" s="1020">
        <f t="shared" si="6"/>
        <v>5.6000000000000001e-002</v>
      </c>
      <c r="AU6" s="1020">
        <f t="shared" si="6"/>
        <v>5.6000000000000001e-002</v>
      </c>
      <c r="AV6" s="1020">
        <f t="shared" si="6"/>
        <v>3.6999999999999998e-002</v>
      </c>
      <c r="AW6" s="1020">
        <f t="shared" si="6"/>
        <v>3.6999999999999998e-002</v>
      </c>
      <c r="AX6" s="1020">
        <f t="shared" si="6"/>
        <v>3.6999999999999998e-002</v>
      </c>
      <c r="AY6" s="1020">
        <f t="shared" si="6"/>
        <v>0.17900000000000002</v>
      </c>
      <c r="AZ6" s="1020">
        <f t="shared" si="6"/>
        <v>6.8999999999999992e-002</v>
      </c>
      <c r="BB6" s="1114">
        <v>4</v>
      </c>
      <c r="BC6" s="1111" t="s">
        <v>402</v>
      </c>
      <c r="BD6" s="1020">
        <v>0.14499999999999999</v>
      </c>
      <c r="BE6" s="1020">
        <v>0.14499999999999999</v>
      </c>
      <c r="BF6" s="1020">
        <v>0.14499999999999999</v>
      </c>
      <c r="BG6" s="1020">
        <v>6.3e-002</v>
      </c>
      <c r="BH6" s="1020">
        <v>6.3999999999999987e-002</v>
      </c>
      <c r="BI6" s="1020">
        <v>6.3999999999999987e-002</v>
      </c>
      <c r="BJ6" s="1020">
        <v>5.3000000000000005e-002</v>
      </c>
      <c r="BK6" s="1020">
        <v>8.7999999999999995e-002</v>
      </c>
      <c r="BL6" s="1020">
        <v>8.7999999999999995e-002</v>
      </c>
      <c r="BM6" s="1020">
        <v>0.122</v>
      </c>
      <c r="BN6" s="1020">
        <v>0.106</v>
      </c>
      <c r="BO6" s="1020">
        <v>0.106</v>
      </c>
      <c r="BP6" s="1020">
        <v>0.125</v>
      </c>
      <c r="BQ6" s="1020">
        <v>9.e-002</v>
      </c>
      <c r="BR6" s="1020">
        <v>9.e-002</v>
      </c>
      <c r="BS6" s="1020">
        <v>9.e-002</v>
      </c>
      <c r="BT6" s="1020">
        <v>4.4000000000000004e-002</v>
      </c>
      <c r="BU6" s="1020">
        <v>4.4000000000000004e-002</v>
      </c>
      <c r="BV6" s="1020">
        <v>2.9000000000000001e-002</v>
      </c>
      <c r="BW6" s="1020">
        <v>2.9000000000000001e-002</v>
      </c>
      <c r="BX6" s="1020">
        <v>2.9000000000000001e-002</v>
      </c>
      <c r="BY6" s="1020">
        <v>0.14499999999999999</v>
      </c>
      <c r="BZ6" s="1020">
        <v>6.3999999999999987e-002</v>
      </c>
      <c r="CB6" s="1114">
        <v>1</v>
      </c>
      <c r="CC6" s="1114">
        <v>4</v>
      </c>
      <c r="CD6" s="1114" t="str">
        <f t="shared" si="1"/>
        <v>処遇加算Ⅰ特定加算Ⅰベア加算から新加算Ⅳ</v>
      </c>
      <c r="CE6" s="1115">
        <f t="shared" si="2"/>
        <v>-7.9000000000000015e-002</v>
      </c>
      <c r="CF6" s="1115">
        <f t="shared" si="2"/>
        <v>-7.9000000000000015e-002</v>
      </c>
      <c r="CG6" s="1115">
        <f t="shared" si="2"/>
        <v>-7.9000000000000015e-002</v>
      </c>
      <c r="CH6" s="1115">
        <f t="shared" si="2"/>
        <v>-2.6999999999999996e-002</v>
      </c>
      <c r="CI6" s="1115">
        <f t="shared" si="2"/>
        <v>-1.8000000000000002e-002</v>
      </c>
      <c r="CJ6" s="1115">
        <f t="shared" si="2"/>
        <v>-1.8000000000000002e-002</v>
      </c>
      <c r="CK6" s="1115">
        <f t="shared" si="2"/>
        <v>-2.3999999999999994e-002</v>
      </c>
      <c r="CL6" s="1115">
        <f t="shared" si="2"/>
        <v>-2.700000000000001e-002</v>
      </c>
      <c r="CM6" s="1115">
        <f t="shared" si="2"/>
        <v>-2.700000000000001e-002</v>
      </c>
      <c r="CN6" s="1115">
        <f t="shared" si="2"/>
        <v>-3.6000000000000004e-002</v>
      </c>
      <c r="CO6" s="1115">
        <f t="shared" si="2"/>
        <v>-2.8000000000000011e-002</v>
      </c>
      <c r="CP6" s="1115">
        <f t="shared" si="2"/>
        <v>-2.8000000000000011e-002</v>
      </c>
      <c r="CQ6" s="1115">
        <f t="shared" si="2"/>
        <v>-4.0000000000000008e-002</v>
      </c>
      <c r="CR6" s="1115">
        <f t="shared" si="2"/>
        <v>-3.6000000000000004e-002</v>
      </c>
      <c r="CS6" s="1115">
        <f t="shared" si="2"/>
        <v>-3.6000000000000004e-002</v>
      </c>
      <c r="CT6" s="1115">
        <f t="shared" si="2"/>
        <v>-3.6000000000000004e-002</v>
      </c>
      <c r="CU6" s="1115">
        <f t="shared" si="2"/>
        <v>-2.4e-002</v>
      </c>
      <c r="CV6" s="1115">
        <f t="shared" si="2"/>
        <v>-2.4e-002</v>
      </c>
      <c r="CW6" s="1115">
        <f t="shared" si="2"/>
        <v>-1.6999999999999991e-002</v>
      </c>
      <c r="CX6" s="1115">
        <f t="shared" si="2"/>
        <v>-1.6999999999999991e-002</v>
      </c>
      <c r="CY6" s="1115">
        <f t="shared" si="2"/>
        <v>-1.6999999999999991e-002</v>
      </c>
      <c r="CZ6" s="1115">
        <f t="shared" si="2"/>
        <v>-7.9000000000000015e-002</v>
      </c>
      <c r="DA6" s="1115">
        <f t="shared" si="2"/>
        <v>-1.8000000000000002e-002</v>
      </c>
      <c r="DC6" s="1114" t="s">
        <v>2175</v>
      </c>
      <c r="DD6" s="1115">
        <f t="shared" si="3"/>
        <v>-0.54482758620689664</v>
      </c>
      <c r="DE6" s="1115">
        <f t="shared" si="3"/>
        <v>-0.54482758620689664</v>
      </c>
      <c r="DF6" s="1115">
        <f t="shared" si="3"/>
        <v>-0.54482758620689664</v>
      </c>
      <c r="DG6" s="1115">
        <f t="shared" si="3"/>
        <v>-0.42857142857142849</v>
      </c>
      <c r="DH6" s="1115">
        <f t="shared" si="3"/>
        <v>-0.28125000000000011</v>
      </c>
      <c r="DI6" s="1115">
        <f t="shared" si="3"/>
        <v>-0.28125000000000011</v>
      </c>
      <c r="DJ6" s="1115">
        <f t="shared" si="3"/>
        <v>-0.45283018867924513</v>
      </c>
      <c r="DK6" s="1115">
        <f t="shared" si="3"/>
        <v>-0.30681818181818193</v>
      </c>
      <c r="DL6" s="1115">
        <f t="shared" si="3"/>
        <v>-0.30681818181818193</v>
      </c>
      <c r="DM6" s="1115">
        <f t="shared" si="3"/>
        <v>-0.2950819672131148</v>
      </c>
      <c r="DN6" s="1115">
        <f t="shared" si="3"/>
        <v>-0.26415094339622652</v>
      </c>
      <c r="DO6" s="1115">
        <f t="shared" si="3"/>
        <v>-0.26415094339622652</v>
      </c>
      <c r="DP6" s="1115">
        <f t="shared" si="3"/>
        <v>-0.32000000000000006</v>
      </c>
      <c r="DQ6" s="1115">
        <f t="shared" si="3"/>
        <v>-0.40000000000000008</v>
      </c>
      <c r="DR6" s="1115">
        <f t="shared" si="3"/>
        <v>-0.40000000000000008</v>
      </c>
      <c r="DS6" s="1115">
        <f t="shared" si="3"/>
        <v>-0.40000000000000008</v>
      </c>
      <c r="DT6" s="1115">
        <f t="shared" si="3"/>
        <v>-0.54545454545454541</v>
      </c>
      <c r="DU6" s="1115">
        <f t="shared" si="3"/>
        <v>-0.54545454545454541</v>
      </c>
      <c r="DV6" s="1115">
        <f t="shared" si="3"/>
        <v>-0.58620689655172376</v>
      </c>
      <c r="DW6" s="1115">
        <f t="shared" si="3"/>
        <v>-0.58620689655172376</v>
      </c>
      <c r="DX6" s="1115">
        <f t="shared" si="3"/>
        <v>-0.58620689655172376</v>
      </c>
      <c r="DY6" s="1115">
        <f t="shared" si="3"/>
        <v>-0.54482758620689664</v>
      </c>
      <c r="DZ6" s="1115">
        <f t="shared" si="3"/>
        <v>-0.28125000000000011</v>
      </c>
    </row>
    <row r="7" spans="2:130">
      <c r="B7" s="1109">
        <v>5</v>
      </c>
      <c r="C7" s="1110" t="s">
        <v>378</v>
      </c>
      <c r="D7" s="1020">
        <v>6.3e-002</v>
      </c>
      <c r="E7" s="1020">
        <v>6.3e-002</v>
      </c>
      <c r="F7" s="1020">
        <v>6.3e-002</v>
      </c>
      <c r="G7" s="1020">
        <v>2.1000000000000001e-002</v>
      </c>
      <c r="H7" s="1020">
        <v>1.2e-002</v>
      </c>
      <c r="I7" s="1020">
        <v>1.2e-002</v>
      </c>
      <c r="J7" s="1020">
        <v>2.e-002</v>
      </c>
      <c r="K7" s="1020">
        <v>1.7999999999999999e-002</v>
      </c>
      <c r="L7" s="1020">
        <v>1.7999999999999999e-002</v>
      </c>
      <c r="M7" s="1020">
        <v>3.1e-002</v>
      </c>
      <c r="N7" s="1020">
        <v>1.4999999999999999e-002</v>
      </c>
      <c r="O7" s="1020">
        <v>1.4999999999999999e-002</v>
      </c>
      <c r="P7" s="1020">
        <v>3.1e-002</v>
      </c>
      <c r="Q7" s="1020">
        <v>2.7e-002</v>
      </c>
      <c r="R7" s="1020">
        <v>2.7e-002</v>
      </c>
      <c r="S7" s="1020">
        <v>2.7e-002</v>
      </c>
      <c r="T7" s="1020">
        <v>2.1000000000000001e-002</v>
      </c>
      <c r="U7" s="1020">
        <v>2.1000000000000001e-002</v>
      </c>
      <c r="V7" s="1020">
        <v>1.4999999999999999e-002</v>
      </c>
      <c r="W7" s="1020">
        <v>1.4999999999999999e-002</v>
      </c>
      <c r="X7" s="1020">
        <v>1.4999999999999999e-002</v>
      </c>
      <c r="Y7" s="1020">
        <v>6.3e-002</v>
      </c>
      <c r="Z7" s="1020">
        <v>1.2e-002</v>
      </c>
      <c r="AB7" s="1114">
        <v>5</v>
      </c>
      <c r="AC7" s="1111" t="s">
        <v>2152</v>
      </c>
      <c r="AD7" s="1020">
        <f t="shared" ref="AD7:AZ7" si="7">D3+D9+D10</f>
        <v>0.161</v>
      </c>
      <c r="AE7" s="1020">
        <f t="shared" si="7"/>
        <v>0.161</v>
      </c>
      <c r="AF7" s="1020">
        <f t="shared" si="7"/>
        <v>0.161</v>
      </c>
      <c r="AG7" s="1020">
        <f t="shared" si="7"/>
        <v>6.9000000000000006e-002</v>
      </c>
      <c r="AH7" s="1020">
        <f t="shared" si="7"/>
        <v>6.9999999999999993e-002</v>
      </c>
      <c r="AI7" s="1020">
        <f t="shared" si="7"/>
        <v>6.9999999999999993e-002</v>
      </c>
      <c r="AJ7" s="1020">
        <f t="shared" si="7"/>
        <v>5.7000000000000002e-002</v>
      </c>
      <c r="AK7" s="1020">
        <f t="shared" si="7"/>
        <v>9.7000000000000003e-002</v>
      </c>
      <c r="AL7" s="1020">
        <f t="shared" si="7"/>
        <v>9.7000000000000003e-002</v>
      </c>
      <c r="AM7" s="1020">
        <f t="shared" si="7"/>
        <v>0.127</v>
      </c>
      <c r="AN7" s="1020">
        <f t="shared" si="7"/>
        <v>0.11899999999999999</v>
      </c>
      <c r="AO7" s="1020">
        <f t="shared" si="7"/>
        <v>0.11899999999999999</v>
      </c>
      <c r="AP7" s="1020">
        <f t="shared" si="7"/>
        <v>0.13400000000000001</v>
      </c>
      <c r="AQ7" s="1020">
        <f t="shared" si="7"/>
        <v>9.9000000000000005e-002</v>
      </c>
      <c r="AR7" s="1020">
        <f t="shared" si="7"/>
        <v>9.9000000000000005e-002</v>
      </c>
      <c r="AS7" s="1020">
        <f t="shared" si="7"/>
        <v>9.9000000000000005e-002</v>
      </c>
      <c r="AT7" s="1020">
        <f t="shared" si="7"/>
        <v>4.7e-002</v>
      </c>
      <c r="AU7" s="1020">
        <f t="shared" si="7"/>
        <v>4.7e-002</v>
      </c>
      <c r="AV7" s="1020">
        <f t="shared" si="7"/>
        <v>3.1e-002</v>
      </c>
      <c r="AW7" s="1020">
        <f t="shared" si="7"/>
        <v>3.1e-002</v>
      </c>
      <c r="AX7" s="1020">
        <f t="shared" si="7"/>
        <v>3.1e-002</v>
      </c>
      <c r="AY7" s="1020">
        <f t="shared" si="7"/>
        <v>0.161</v>
      </c>
      <c r="AZ7" s="1020">
        <f t="shared" si="7"/>
        <v>6.9999999999999993e-002</v>
      </c>
      <c r="BB7" s="1114">
        <v>5</v>
      </c>
      <c r="BC7" s="1111" t="s">
        <v>404</v>
      </c>
      <c r="BD7" s="1020">
        <v>0.221</v>
      </c>
      <c r="BE7" s="1020">
        <v>0.221</v>
      </c>
      <c r="BF7" s="1020">
        <v>0.221</v>
      </c>
      <c r="BG7" s="1020">
        <v>8.8999999999999996e-002</v>
      </c>
      <c r="BH7" s="1020">
        <v>8.0999999999999989e-002</v>
      </c>
      <c r="BI7" s="1020">
        <v>8.0999999999999989e-002</v>
      </c>
      <c r="BJ7" s="1020">
        <v>7.5999999999999998e-002</v>
      </c>
      <c r="BK7" s="1020">
        <v>0.113</v>
      </c>
      <c r="BL7" s="1020">
        <v>0.113</v>
      </c>
      <c r="BM7" s="1020">
        <v>0.158</v>
      </c>
      <c r="BN7" s="1020">
        <v>0.13200000000000001</v>
      </c>
      <c r="BO7" s="1020">
        <v>0.13200000000000001</v>
      </c>
      <c r="BP7" s="1020">
        <v>0.16300000000000001</v>
      </c>
      <c r="BQ7" s="1020">
        <v>0.124</v>
      </c>
      <c r="BR7" s="1020">
        <v>0.124</v>
      </c>
      <c r="BS7" s="1020">
        <v>0.124</v>
      </c>
      <c r="BT7" s="1020">
        <v>6.7000000000000004e-002</v>
      </c>
      <c r="BU7" s="1020">
        <v>6.7000000000000004e-002</v>
      </c>
      <c r="BV7" s="1020">
        <v>4.5999999999999992e-002</v>
      </c>
      <c r="BW7" s="1020">
        <v>4.5999999999999992e-002</v>
      </c>
      <c r="BX7" s="1020">
        <v>4.5999999999999992e-002</v>
      </c>
      <c r="BY7" s="1020">
        <v>0.221</v>
      </c>
      <c r="BZ7" s="1020">
        <v>8.0999999999999989e-002</v>
      </c>
      <c r="CB7" s="1114">
        <v>2</v>
      </c>
      <c r="CC7" s="1114">
        <v>1</v>
      </c>
      <c r="CD7" s="1114" t="str">
        <f t="shared" si="1"/>
        <v>処遇加算Ⅰ特定加算Ⅰベア加算なしから新加算Ⅰ</v>
      </c>
      <c r="CE7" s="1115">
        <f t="shared" ref="CE7:DA11" si="8">BD3-AD$4</f>
        <v>4.4999999999999984e-002</v>
      </c>
      <c r="CF7" s="1115">
        <f t="shared" si="8"/>
        <v>4.4999999999999984e-002</v>
      </c>
      <c r="CG7" s="1115">
        <f t="shared" si="8"/>
        <v>4.4999999999999984e-002</v>
      </c>
      <c r="CH7" s="1115">
        <f t="shared" si="8"/>
        <v>2.0999999999999991e-002</v>
      </c>
      <c r="CI7" s="1115">
        <f t="shared" si="8"/>
        <v>2.0999999999999991e-002</v>
      </c>
      <c r="CJ7" s="1115">
        <f t="shared" si="8"/>
        <v>2.0999999999999991e-002</v>
      </c>
      <c r="CK7" s="1115">
        <f t="shared" si="8"/>
        <v>1.8999999999999989e-002</v>
      </c>
      <c r="CL7" s="1115">
        <f t="shared" si="8"/>
        <v>2.7999999999999997e-002</v>
      </c>
      <c r="CM7" s="1115">
        <f t="shared" si="8"/>
        <v>2.7999999999999997e-002</v>
      </c>
      <c r="CN7" s="1115">
        <f t="shared" si="8"/>
        <v>4.5999999999999985e-002</v>
      </c>
      <c r="CO7" s="1115">
        <f t="shared" si="8"/>
        <v>3.2000000000000028e-002</v>
      </c>
      <c r="CP7" s="1115">
        <f t="shared" si="8"/>
        <v>3.2000000000000028e-002</v>
      </c>
      <c r="CQ7" s="1115">
        <f t="shared" si="8"/>
        <v>4.3999999999999984e-002</v>
      </c>
      <c r="CR7" s="1115">
        <f t="shared" si="8"/>
        <v>3.0000000000000013e-002</v>
      </c>
      <c r="CS7" s="1115">
        <f t="shared" si="8"/>
        <v>3.0000000000000013e-002</v>
      </c>
      <c r="CT7" s="1115">
        <f t="shared" si="8"/>
        <v>3.0000000000000013e-002</v>
      </c>
      <c r="CU7" s="1115">
        <f t="shared" si="8"/>
        <v>1.5000000000000013e-002</v>
      </c>
      <c r="CV7" s="1115">
        <f t="shared" si="8"/>
        <v>1.5000000000000013e-002</v>
      </c>
      <c r="CW7" s="1115">
        <f t="shared" si="8"/>
        <v>9.999999999999995e-003</v>
      </c>
      <c r="CX7" s="1115">
        <f t="shared" si="8"/>
        <v>9.999999999999995e-003</v>
      </c>
      <c r="CY7" s="1115">
        <f t="shared" si="8"/>
        <v>9.999999999999995e-003</v>
      </c>
      <c r="CZ7" s="1115">
        <f t="shared" si="8"/>
        <v>4.4999999999999984e-002</v>
      </c>
      <c r="DA7" s="1115">
        <f t="shared" si="8"/>
        <v>2.0999999999999991e-002</v>
      </c>
      <c r="DC7" s="1114" t="s">
        <v>1338</v>
      </c>
      <c r="DD7" s="1115">
        <f t="shared" ref="DD7:DZ11" si="9">CE7/BD3</f>
        <v>0.18367346938775503</v>
      </c>
      <c r="DE7" s="1115">
        <f t="shared" si="9"/>
        <v>0.18367346938775503</v>
      </c>
      <c r="DF7" s="1115">
        <f t="shared" si="9"/>
        <v>0.18367346938775503</v>
      </c>
      <c r="DG7" s="1115">
        <f t="shared" si="9"/>
        <v>0.20999999999999994</v>
      </c>
      <c r="DH7" s="1115">
        <f t="shared" si="9"/>
        <v>0.22826086956521732</v>
      </c>
      <c r="DI7" s="1115">
        <f t="shared" si="9"/>
        <v>0.22826086956521732</v>
      </c>
      <c r="DJ7" s="1115">
        <f t="shared" si="9"/>
        <v>0.22093023255813943</v>
      </c>
      <c r="DK7" s="1115">
        <f t="shared" si="9"/>
        <v>0.21874999999999997</v>
      </c>
      <c r="DL7" s="1115">
        <f t="shared" si="9"/>
        <v>0.21874999999999997</v>
      </c>
      <c r="DM7" s="1115">
        <f t="shared" si="9"/>
        <v>0.25414364640883969</v>
      </c>
      <c r="DN7" s="1115">
        <f t="shared" si="9"/>
        <v>0.2147651006711411</v>
      </c>
      <c r="DO7" s="1115">
        <f t="shared" si="9"/>
        <v>0.2147651006711411</v>
      </c>
      <c r="DP7" s="1115">
        <f t="shared" si="9"/>
        <v>0.23655913978494614</v>
      </c>
      <c r="DQ7" s="1115">
        <f t="shared" si="9"/>
        <v>0.21428571428571436</v>
      </c>
      <c r="DR7" s="1115">
        <f t="shared" si="9"/>
        <v>0.21428571428571436</v>
      </c>
      <c r="DS7" s="1115">
        <f t="shared" si="9"/>
        <v>0.21428571428571436</v>
      </c>
      <c r="DT7" s="1115">
        <f t="shared" si="9"/>
        <v>0.20000000000000015</v>
      </c>
      <c r="DU7" s="1115">
        <f t="shared" si="9"/>
        <v>0.20000000000000015</v>
      </c>
      <c r="DV7" s="1115">
        <f t="shared" si="9"/>
        <v>0.19607843137254896</v>
      </c>
      <c r="DW7" s="1115">
        <f t="shared" si="9"/>
        <v>0.19607843137254896</v>
      </c>
      <c r="DX7" s="1115">
        <f t="shared" si="9"/>
        <v>0.19607843137254896</v>
      </c>
      <c r="DY7" s="1115">
        <f t="shared" si="9"/>
        <v>0.18367346938775503</v>
      </c>
      <c r="DZ7" s="1115">
        <f t="shared" si="9"/>
        <v>0.22826086956521732</v>
      </c>
    </row>
    <row r="8" spans="2:130">
      <c r="B8" s="1109">
        <v>6</v>
      </c>
      <c r="C8" s="1110" t="s">
        <v>384</v>
      </c>
      <c r="D8" s="1020">
        <v>4.2000000000000003e-002</v>
      </c>
      <c r="E8" s="1020">
        <v>4.2000000000000003e-002</v>
      </c>
      <c r="F8" s="1020">
        <v>4.2000000000000003e-002</v>
      </c>
      <c r="G8" s="1020">
        <v>1.4999999999999999e-002</v>
      </c>
      <c r="H8" s="1020">
        <v>1.e-002</v>
      </c>
      <c r="I8" s="1020">
        <v>1.e-002</v>
      </c>
      <c r="J8" s="1020">
        <v>1.7000000000000001e-002</v>
      </c>
      <c r="K8" s="1020">
        <v>1.2e-002</v>
      </c>
      <c r="L8" s="1020">
        <v>1.2e-002</v>
      </c>
      <c r="M8" s="1020">
        <v>2.4e-002</v>
      </c>
      <c r="N8" s="1020">
        <v>1.2e-002</v>
      </c>
      <c r="O8" s="1020">
        <v>1.2e-002</v>
      </c>
      <c r="P8" s="1020">
        <v>2.3e-002</v>
      </c>
      <c r="Q8" s="1020">
        <v>2.3e-002</v>
      </c>
      <c r="R8" s="1020">
        <v>2.3e-002</v>
      </c>
      <c r="S8" s="1020">
        <v>2.3e-002</v>
      </c>
      <c r="T8" s="1020">
        <v>1.7000000000000001e-002</v>
      </c>
      <c r="U8" s="1020">
        <v>1.7000000000000001e-002</v>
      </c>
      <c r="V8" s="1020">
        <v>1.0999999999999999e-002</v>
      </c>
      <c r="W8" s="1020">
        <v>1.0999999999999999e-002</v>
      </c>
      <c r="X8" s="1020">
        <v>1.0999999999999999e-002</v>
      </c>
      <c r="Y8" s="1020">
        <v>4.2000000000000003e-002</v>
      </c>
      <c r="Z8" s="1020">
        <v>1.e-002</v>
      </c>
      <c r="AB8" s="1114">
        <v>6</v>
      </c>
      <c r="AC8" s="1111" t="s">
        <v>2159</v>
      </c>
      <c r="AD8" s="1117">
        <f t="shared" ref="AD8:AZ8" si="10">D3+D9+D11</f>
        <v>0.13700000000000001</v>
      </c>
      <c r="AE8" s="1117">
        <f t="shared" si="10"/>
        <v>0.13700000000000001</v>
      </c>
      <c r="AF8" s="1117">
        <f t="shared" si="10"/>
        <v>0.13700000000000001</v>
      </c>
      <c r="AG8" s="1117">
        <f t="shared" si="10"/>
        <v>5.8000000000000003e-002</v>
      </c>
      <c r="AH8" s="1117">
        <f t="shared" si="10"/>
        <v>5.8999999999999997e-002</v>
      </c>
      <c r="AI8" s="1117">
        <f t="shared" si="10"/>
        <v>5.8999999999999997e-002</v>
      </c>
      <c r="AJ8" s="1117">
        <f t="shared" si="10"/>
        <v>4.7e-002</v>
      </c>
      <c r="AK8" s="1117">
        <f t="shared" si="10"/>
        <v>8.2000000000000003e-002</v>
      </c>
      <c r="AL8" s="1117">
        <f t="shared" si="10"/>
        <v>8.2000000000000003e-002</v>
      </c>
      <c r="AM8" s="1117">
        <f t="shared" si="10"/>
        <v>0.104</v>
      </c>
      <c r="AN8" s="1117">
        <f t="shared" si="10"/>
        <v>0.10199999999999999</v>
      </c>
      <c r="AO8" s="1117">
        <f t="shared" si="10"/>
        <v>0.10199999999999999</v>
      </c>
      <c r="AP8" s="1117">
        <f t="shared" si="10"/>
        <v>0.111</v>
      </c>
      <c r="AQ8" s="1117">
        <f t="shared" si="10"/>
        <v>8.3000000000000004e-002</v>
      </c>
      <c r="AR8" s="1117">
        <f t="shared" si="10"/>
        <v>8.3000000000000004e-002</v>
      </c>
      <c r="AS8" s="1117">
        <f t="shared" si="10"/>
        <v>8.3000000000000004e-002</v>
      </c>
      <c r="AT8" s="1117">
        <f t="shared" si="10"/>
        <v>3.9e-002</v>
      </c>
      <c r="AU8" s="1117">
        <f t="shared" si="10"/>
        <v>3.9e-002</v>
      </c>
      <c r="AV8" s="1117">
        <f t="shared" si="10"/>
        <v>2.5999999999999999e-002</v>
      </c>
      <c r="AW8" s="1117">
        <f t="shared" si="10"/>
        <v>2.5999999999999999e-002</v>
      </c>
      <c r="AX8" s="1117">
        <f t="shared" si="10"/>
        <v>2.5999999999999999e-002</v>
      </c>
      <c r="AY8" s="1117">
        <f t="shared" si="10"/>
        <v>0.13700000000000001</v>
      </c>
      <c r="AZ8" s="1117">
        <f t="shared" si="10"/>
        <v>5.8999999999999997e-002</v>
      </c>
      <c r="BB8" s="1114">
        <v>6</v>
      </c>
      <c r="BC8" s="1111" t="s">
        <v>405</v>
      </c>
      <c r="BD8" s="1020">
        <v>0.20799999999999999</v>
      </c>
      <c r="BE8" s="1020">
        <v>0.20799999999999999</v>
      </c>
      <c r="BF8" s="1020">
        <v>0.20799999999999999</v>
      </c>
      <c r="BG8" s="1020">
        <v>8.3999999999999991e-002</v>
      </c>
      <c r="BH8" s="1020">
        <v>7.5999999999999984e-002</v>
      </c>
      <c r="BI8" s="1020">
        <v>7.5999999999999984e-002</v>
      </c>
      <c r="BJ8" s="1020">
        <v>7.2999999999999995e-002</v>
      </c>
      <c r="BK8" s="1020">
        <v>0.106</v>
      </c>
      <c r="BL8" s="1020">
        <v>0.106</v>
      </c>
      <c r="BM8" s="1020">
        <v>0.153</v>
      </c>
      <c r="BN8" s="1020">
        <v>0.121</v>
      </c>
      <c r="BO8" s="1020">
        <v>0.121</v>
      </c>
      <c r="BP8" s="1020">
        <v>0.156</v>
      </c>
      <c r="BQ8" s="1020">
        <v>0.11699999999999999</v>
      </c>
      <c r="BR8" s="1020">
        <v>0.11699999999999999</v>
      </c>
      <c r="BS8" s="1020">
        <v>0.11699999999999999</v>
      </c>
      <c r="BT8" s="1020">
        <v>6.5000000000000002e-002</v>
      </c>
      <c r="BU8" s="1020">
        <v>6.5000000000000002e-002</v>
      </c>
      <c r="BV8" s="1020">
        <v>4.3999999999999997e-002</v>
      </c>
      <c r="BW8" s="1020">
        <v>4.3999999999999997e-002</v>
      </c>
      <c r="BX8" s="1020">
        <v>4.3999999999999997e-002</v>
      </c>
      <c r="BY8" s="1020">
        <v>0.20799999999999999</v>
      </c>
      <c r="BZ8" s="1020">
        <v>7.5999999999999984e-002</v>
      </c>
      <c r="CB8" s="1114">
        <v>2</v>
      </c>
      <c r="CC8" s="1114">
        <v>2</v>
      </c>
      <c r="CD8" s="1114" t="str">
        <f t="shared" si="1"/>
        <v>処遇加算Ⅰ特定加算Ⅰベア加算なしから新加算Ⅱ</v>
      </c>
      <c r="CE8" s="1115">
        <f t="shared" si="8"/>
        <v>2.3999999999999994e-002</v>
      </c>
      <c r="CF8" s="1115">
        <f t="shared" si="8"/>
        <v>2.3999999999999994e-002</v>
      </c>
      <c r="CG8" s="1115">
        <f t="shared" si="8"/>
        <v>2.3999999999999994e-002</v>
      </c>
      <c r="CH8" s="1115">
        <f t="shared" si="8"/>
        <v>1.4999999999999999e-002</v>
      </c>
      <c r="CI8" s="1115">
        <f t="shared" si="8"/>
        <v>1.8999999999999989e-002</v>
      </c>
      <c r="CJ8" s="1115">
        <f t="shared" si="8"/>
        <v>1.8999999999999989e-002</v>
      </c>
      <c r="CK8" s="1115">
        <f t="shared" si="8"/>
        <v>1.5999999999999986e-002</v>
      </c>
      <c r="CL8" s="1115">
        <f t="shared" si="8"/>
        <v>2.1999999999999992e-002</v>
      </c>
      <c r="CM8" s="1115">
        <f t="shared" si="8"/>
        <v>2.1999999999999992e-002</v>
      </c>
      <c r="CN8" s="1115">
        <f t="shared" si="8"/>
        <v>3.8999999999999979e-002</v>
      </c>
      <c r="CO8" s="1115">
        <f t="shared" si="8"/>
        <v>2.9000000000000026e-002</v>
      </c>
      <c r="CP8" s="1115">
        <f t="shared" si="8"/>
        <v>2.9000000000000026e-002</v>
      </c>
      <c r="CQ8" s="1115">
        <f t="shared" si="8"/>
        <v>3.5999999999999976e-002</v>
      </c>
      <c r="CR8" s="1115">
        <f t="shared" si="8"/>
        <v>2.6000000000000009e-002</v>
      </c>
      <c r="CS8" s="1115">
        <f t="shared" si="8"/>
        <v>2.6000000000000009e-002</v>
      </c>
      <c r="CT8" s="1115">
        <f t="shared" si="8"/>
        <v>2.6000000000000009e-002</v>
      </c>
      <c r="CU8" s="1115">
        <f t="shared" si="8"/>
        <v>1.100000000000001e-002</v>
      </c>
      <c r="CV8" s="1115">
        <f t="shared" si="8"/>
        <v>1.100000000000001e-002</v>
      </c>
      <c r="CW8" s="1115">
        <f t="shared" si="8"/>
        <v>5.9999999999999984e-003</v>
      </c>
      <c r="CX8" s="1115">
        <f t="shared" si="8"/>
        <v>5.9999999999999984e-003</v>
      </c>
      <c r="CY8" s="1115">
        <f t="shared" si="8"/>
        <v>5.9999999999999984e-003</v>
      </c>
      <c r="CZ8" s="1115">
        <f t="shared" si="8"/>
        <v>2.3999999999999994e-002</v>
      </c>
      <c r="DA8" s="1115">
        <f t="shared" si="8"/>
        <v>1.8999999999999989e-002</v>
      </c>
      <c r="DC8" s="1114" t="s">
        <v>2176</v>
      </c>
      <c r="DD8" s="1115">
        <f t="shared" si="9"/>
        <v>0.10714285714285711</v>
      </c>
      <c r="DE8" s="1115">
        <f t="shared" si="9"/>
        <v>0.10714285714285711</v>
      </c>
      <c r="DF8" s="1115">
        <f t="shared" si="9"/>
        <v>0.10714285714285711</v>
      </c>
      <c r="DG8" s="1115">
        <f t="shared" si="9"/>
        <v>0.15957446808510636</v>
      </c>
      <c r="DH8" s="1115">
        <f t="shared" si="9"/>
        <v>0.21111111111111103</v>
      </c>
      <c r="DI8" s="1115">
        <f t="shared" si="9"/>
        <v>0.21111111111111103</v>
      </c>
      <c r="DJ8" s="1115">
        <f t="shared" si="9"/>
        <v>0.19277108433734927</v>
      </c>
      <c r="DK8" s="1115">
        <f t="shared" si="9"/>
        <v>0.18032786885245897</v>
      </c>
      <c r="DL8" s="1115">
        <f t="shared" si="9"/>
        <v>0.18032786885245897</v>
      </c>
      <c r="DM8" s="1115">
        <f t="shared" si="9"/>
        <v>0.22413793103448265</v>
      </c>
      <c r="DN8" s="1115">
        <f t="shared" si="9"/>
        <v>0.19863013698630153</v>
      </c>
      <c r="DO8" s="1115">
        <f t="shared" si="9"/>
        <v>0.19863013698630153</v>
      </c>
      <c r="DP8" s="1115">
        <f t="shared" si="9"/>
        <v>0.20224719101123584</v>
      </c>
      <c r="DQ8" s="1115">
        <f t="shared" si="9"/>
        <v>0.19117647058823534</v>
      </c>
      <c r="DR8" s="1115">
        <f t="shared" si="9"/>
        <v>0.19117647058823534</v>
      </c>
      <c r="DS8" s="1115">
        <f t="shared" si="9"/>
        <v>0.19117647058823534</v>
      </c>
      <c r="DT8" s="1115">
        <f t="shared" si="9"/>
        <v>0.15492957746478886</v>
      </c>
      <c r="DU8" s="1115">
        <f t="shared" si="9"/>
        <v>0.15492957746478886</v>
      </c>
      <c r="DV8" s="1115">
        <f t="shared" si="9"/>
        <v>0.1276595744680851</v>
      </c>
      <c r="DW8" s="1115">
        <f t="shared" si="9"/>
        <v>0.1276595744680851</v>
      </c>
      <c r="DX8" s="1115">
        <f t="shared" si="9"/>
        <v>0.1276595744680851</v>
      </c>
      <c r="DY8" s="1115">
        <f t="shared" si="9"/>
        <v>0.10714285714285711</v>
      </c>
      <c r="DZ8" s="1115">
        <f t="shared" si="9"/>
        <v>0.21111111111111103</v>
      </c>
    </row>
    <row r="9" spans="2:130">
      <c r="B9" s="1109">
        <v>7</v>
      </c>
      <c r="C9" s="1110" t="s">
        <v>389</v>
      </c>
      <c r="D9" s="1020">
        <v>0</v>
      </c>
      <c r="E9" s="1020">
        <v>0</v>
      </c>
      <c r="F9" s="1020">
        <v>0</v>
      </c>
      <c r="G9" s="1020">
        <v>0</v>
      </c>
      <c r="H9" s="1020">
        <v>0</v>
      </c>
      <c r="I9" s="1020">
        <v>0</v>
      </c>
      <c r="J9" s="1020">
        <v>0</v>
      </c>
      <c r="K9" s="1020">
        <v>0</v>
      </c>
      <c r="L9" s="1020">
        <v>0</v>
      </c>
      <c r="M9" s="1020">
        <v>0</v>
      </c>
      <c r="N9" s="1020">
        <v>0</v>
      </c>
      <c r="O9" s="1020">
        <v>0</v>
      </c>
      <c r="P9" s="1020">
        <v>0</v>
      </c>
      <c r="Q9" s="1020">
        <v>0</v>
      </c>
      <c r="R9" s="1020">
        <v>0</v>
      </c>
      <c r="S9" s="1020">
        <v>0</v>
      </c>
      <c r="T9" s="1020">
        <v>0</v>
      </c>
      <c r="U9" s="1020">
        <v>0</v>
      </c>
      <c r="V9" s="1020">
        <v>0</v>
      </c>
      <c r="W9" s="1020">
        <v>0</v>
      </c>
      <c r="X9" s="1020">
        <v>0</v>
      </c>
      <c r="Y9" s="1020">
        <v>0</v>
      </c>
      <c r="Z9" s="1020">
        <v>0</v>
      </c>
      <c r="AB9" s="1114">
        <v>7</v>
      </c>
      <c r="AC9" s="1111" t="s">
        <v>2153</v>
      </c>
      <c r="AD9" s="1020">
        <f t="shared" ref="AD9:AZ9" si="11">D4+D7+D10</f>
        <v>0.187</v>
      </c>
      <c r="AE9" s="1020">
        <f t="shared" si="11"/>
        <v>0.187</v>
      </c>
      <c r="AF9" s="1020">
        <f t="shared" si="11"/>
        <v>0.187</v>
      </c>
      <c r="AG9" s="1020">
        <f t="shared" si="11"/>
        <v>7.3999999999999996e-002</v>
      </c>
      <c r="AH9" s="1020">
        <f t="shared" si="11"/>
        <v>6.5999999999999989e-002</v>
      </c>
      <c r="AI9" s="1020">
        <f t="shared" si="11"/>
        <v>6.5999999999999989e-002</v>
      </c>
      <c r="AJ9" s="1020">
        <f t="shared" si="11"/>
        <v>6.4000000000000001e-002</v>
      </c>
      <c r="AK9" s="1020">
        <f t="shared" si="11"/>
        <v>9.2999999999999999e-002</v>
      </c>
      <c r="AL9" s="1020">
        <f t="shared" si="11"/>
        <v>9.2999999999999999e-002</v>
      </c>
      <c r="AM9" s="1020">
        <f t="shared" si="11"/>
        <v>0.13</v>
      </c>
      <c r="AN9" s="1020">
        <f t="shared" si="11"/>
        <v>0.106</v>
      </c>
      <c r="AO9" s="1020">
        <f t="shared" si="11"/>
        <v>0.106</v>
      </c>
      <c r="AP9" s="1020">
        <f t="shared" si="11"/>
        <v>0.13500000000000001</v>
      </c>
      <c r="AQ9" s="1020">
        <f t="shared" si="11"/>
        <v>0.10299999999999999</v>
      </c>
      <c r="AR9" s="1020">
        <f t="shared" si="11"/>
        <v>0.10299999999999999</v>
      </c>
      <c r="AS9" s="1020">
        <f t="shared" si="11"/>
        <v>0.10299999999999999</v>
      </c>
      <c r="AT9" s="1020">
        <f t="shared" si="11"/>
        <v>5.8000000000000003e-002</v>
      </c>
      <c r="AU9" s="1020">
        <f t="shared" si="11"/>
        <v>5.8000000000000003e-002</v>
      </c>
      <c r="AV9" s="1020">
        <f t="shared" si="11"/>
        <v>3.9e-002</v>
      </c>
      <c r="AW9" s="1020">
        <f t="shared" si="11"/>
        <v>3.9e-002</v>
      </c>
      <c r="AX9" s="1020">
        <f t="shared" si="11"/>
        <v>3.9e-002</v>
      </c>
      <c r="AY9" s="1020">
        <f t="shared" si="11"/>
        <v>0.187</v>
      </c>
      <c r="AZ9" s="1020">
        <f t="shared" si="11"/>
        <v>6.5999999999999989e-002</v>
      </c>
      <c r="BB9" s="1114">
        <v>7</v>
      </c>
      <c r="BC9" s="1111" t="s">
        <v>409</v>
      </c>
      <c r="BD9" s="1020">
        <v>0.2</v>
      </c>
      <c r="BE9" s="1020">
        <v>0.2</v>
      </c>
      <c r="BF9" s="1020">
        <v>0.2</v>
      </c>
      <c r="BG9" s="1020">
        <v>8.3000000000000004e-002</v>
      </c>
      <c r="BH9" s="1020">
        <v>7.8999999999999987e-002</v>
      </c>
      <c r="BI9" s="1020">
        <v>7.8999999999999987e-002</v>
      </c>
      <c r="BJ9" s="1020">
        <v>7.2999999999999995e-002</v>
      </c>
      <c r="BK9" s="1020">
        <v>0.107</v>
      </c>
      <c r="BL9" s="1020">
        <v>0.107</v>
      </c>
      <c r="BM9" s="1020">
        <v>0.151</v>
      </c>
      <c r="BN9" s="1020">
        <v>0.129</v>
      </c>
      <c r="BO9" s="1020">
        <v>0.129</v>
      </c>
      <c r="BP9" s="1020">
        <v>0.155</v>
      </c>
      <c r="BQ9" s="1020">
        <v>0.12000000000000001</v>
      </c>
      <c r="BR9" s="1020">
        <v>0.12000000000000001</v>
      </c>
      <c r="BS9" s="1020">
        <v>0.12000000000000001</v>
      </c>
      <c r="BT9" s="1020">
        <v>6.3e-002</v>
      </c>
      <c r="BU9" s="1020">
        <v>6.3e-002</v>
      </c>
      <c r="BV9" s="1020">
        <v>4.1999999999999996e-002</v>
      </c>
      <c r="BW9" s="1020">
        <v>4.1999999999999996e-002</v>
      </c>
      <c r="BX9" s="1020">
        <v>4.1999999999999996e-002</v>
      </c>
      <c r="BY9" s="1020">
        <v>0.2</v>
      </c>
      <c r="BZ9" s="1020">
        <v>7.8999999999999987e-002</v>
      </c>
      <c r="CB9" s="1114">
        <v>2</v>
      </c>
      <c r="CC9" s="1114">
        <v>3</v>
      </c>
      <c r="CD9" s="1114" t="str">
        <f t="shared" si="1"/>
        <v>処遇加算Ⅰ特定加算Ⅰベア加算なしから新加算Ⅲ</v>
      </c>
      <c r="CE9" s="1115">
        <f t="shared" si="8"/>
        <v>-1.8000000000000016e-002</v>
      </c>
      <c r="CF9" s="1115">
        <f t="shared" si="8"/>
        <v>-1.8000000000000016e-002</v>
      </c>
      <c r="CG9" s="1115">
        <f t="shared" si="8"/>
        <v>-1.8000000000000016e-002</v>
      </c>
      <c r="CH9" s="1115">
        <f t="shared" si="8"/>
        <v>0</v>
      </c>
      <c r="CI9" s="1115">
        <f t="shared" si="8"/>
        <v>8.9999999999999941e-003</v>
      </c>
      <c r="CJ9" s="1115">
        <f t="shared" si="8"/>
        <v>8.9999999999999941e-003</v>
      </c>
      <c r="CK9" s="1115">
        <f t="shared" si="8"/>
        <v>-1.0000000000000009e-003</v>
      </c>
      <c r="CL9" s="1115">
        <f t="shared" si="8"/>
        <v>9.999999999999995e-003</v>
      </c>
      <c r="CM9" s="1115">
        <f t="shared" si="8"/>
        <v>9.999999999999995e-003</v>
      </c>
      <c r="CN9" s="1115">
        <f t="shared" si="8"/>
        <v>1.4999999999999986e-002</v>
      </c>
      <c r="CO9" s="1115">
        <f t="shared" si="8"/>
        <v>1.7000000000000015e-002</v>
      </c>
      <c r="CP9" s="1115">
        <f t="shared" si="8"/>
        <v>1.7000000000000015e-002</v>
      </c>
      <c r="CQ9" s="1115">
        <f t="shared" si="8"/>
        <v>1.2999999999999984e-002</v>
      </c>
      <c r="CR9" s="1115">
        <f t="shared" si="8"/>
        <v>3.0000000000000027e-003</v>
      </c>
      <c r="CS9" s="1115">
        <f t="shared" si="8"/>
        <v>3.0000000000000027e-003</v>
      </c>
      <c r="CT9" s="1115">
        <f t="shared" si="8"/>
        <v>3.0000000000000027e-003</v>
      </c>
      <c r="CU9" s="1115">
        <f t="shared" si="8"/>
        <v>-5.9999999999999984e-003</v>
      </c>
      <c r="CV9" s="1115">
        <f t="shared" si="8"/>
        <v>-5.9999999999999984e-003</v>
      </c>
      <c r="CW9" s="1115">
        <f t="shared" si="8"/>
        <v>-4.9999999999999975e-003</v>
      </c>
      <c r="CX9" s="1115">
        <f t="shared" si="8"/>
        <v>-4.9999999999999975e-003</v>
      </c>
      <c r="CY9" s="1115">
        <f t="shared" si="8"/>
        <v>-4.9999999999999975e-003</v>
      </c>
      <c r="CZ9" s="1115">
        <f t="shared" si="8"/>
        <v>-1.8000000000000016e-002</v>
      </c>
      <c r="DA9" s="1115">
        <f t="shared" si="8"/>
        <v>8.9999999999999941e-003</v>
      </c>
      <c r="DC9" s="1114" t="s">
        <v>2177</v>
      </c>
      <c r="DD9" s="1115">
        <f t="shared" si="9"/>
        <v>-9.8901098901098994e-002</v>
      </c>
      <c r="DE9" s="1115">
        <f t="shared" si="9"/>
        <v>-9.8901098901098994e-002</v>
      </c>
      <c r="DF9" s="1115">
        <f t="shared" si="9"/>
        <v>-9.8901098901098994e-002</v>
      </c>
      <c r="DG9" s="1115">
        <f t="shared" si="9"/>
        <v>0</v>
      </c>
      <c r="DH9" s="1115">
        <f t="shared" si="9"/>
        <v>0.11249999999999995</v>
      </c>
      <c r="DI9" s="1115">
        <f t="shared" si="9"/>
        <v>0.11249999999999995</v>
      </c>
      <c r="DJ9" s="1115">
        <f t="shared" si="9"/>
        <v>-1.5151515151515164e-002</v>
      </c>
      <c r="DK9" s="1115">
        <f t="shared" si="9"/>
        <v>9.090909090909087e-002</v>
      </c>
      <c r="DL9" s="1115">
        <f t="shared" si="9"/>
        <v>9.090909090909087e-002</v>
      </c>
      <c r="DM9" s="1115">
        <f t="shared" si="9"/>
        <v>9.9999999999999908e-002</v>
      </c>
      <c r="DN9" s="1115">
        <f t="shared" si="9"/>
        <v>0.12686567164179116</v>
      </c>
      <c r="DO9" s="1115">
        <f t="shared" si="9"/>
        <v>0.12686567164179116</v>
      </c>
      <c r="DP9" s="1115">
        <f t="shared" si="9"/>
        <v>8.3870967741935379e-002</v>
      </c>
      <c r="DQ9" s="1115">
        <f t="shared" si="9"/>
        <v>2.6548672566371705e-002</v>
      </c>
      <c r="DR9" s="1115">
        <f t="shared" si="9"/>
        <v>2.6548672566371705e-002</v>
      </c>
      <c r="DS9" s="1115">
        <f t="shared" si="9"/>
        <v>2.6548672566371705e-002</v>
      </c>
      <c r="DT9" s="1115">
        <f t="shared" si="9"/>
        <v>-0.11111111111111108</v>
      </c>
      <c r="DU9" s="1115">
        <f t="shared" si="9"/>
        <v>-0.11111111111111108</v>
      </c>
      <c r="DV9" s="1115">
        <f t="shared" si="9"/>
        <v>-0.13888888888888884</v>
      </c>
      <c r="DW9" s="1115">
        <f t="shared" si="9"/>
        <v>-0.13888888888888884</v>
      </c>
      <c r="DX9" s="1115">
        <f t="shared" si="9"/>
        <v>-0.13888888888888884</v>
      </c>
      <c r="DY9" s="1115">
        <f t="shared" si="9"/>
        <v>-9.8901098901098994e-002</v>
      </c>
      <c r="DZ9" s="1115">
        <f t="shared" si="9"/>
        <v>0.11249999999999995</v>
      </c>
    </row>
    <row r="10" spans="2:130">
      <c r="B10" s="1109">
        <v>8</v>
      </c>
      <c r="C10" s="1111" t="s">
        <v>391</v>
      </c>
      <c r="D10" s="1020">
        <v>2.4e-002</v>
      </c>
      <c r="E10" s="1020">
        <v>2.4e-002</v>
      </c>
      <c r="F10" s="1020">
        <v>2.4e-002</v>
      </c>
      <c r="G10" s="1020">
        <v>1.0999999999999999e-002</v>
      </c>
      <c r="H10" s="1020">
        <v>1.0999999999999999e-002</v>
      </c>
      <c r="I10" s="1020">
        <v>1.0999999999999999e-002</v>
      </c>
      <c r="J10" s="1020">
        <v>1.e-002</v>
      </c>
      <c r="K10" s="1020">
        <v>1.4999999999999999e-002</v>
      </c>
      <c r="L10" s="1020">
        <v>1.4999999999999999e-002</v>
      </c>
      <c r="M10" s="1020">
        <v>2.3e-002</v>
      </c>
      <c r="N10" s="1020">
        <v>1.7000000000000001e-002</v>
      </c>
      <c r="O10" s="1020">
        <v>1.7000000000000001e-002</v>
      </c>
      <c r="P10" s="1020">
        <v>2.3e-002</v>
      </c>
      <c r="Q10" s="1020">
        <v>1.6e-002</v>
      </c>
      <c r="R10" s="1020">
        <v>1.6e-002</v>
      </c>
      <c r="S10" s="1020">
        <v>1.6e-002</v>
      </c>
      <c r="T10" s="1020">
        <v>8.0000000000000002e-003</v>
      </c>
      <c r="U10" s="1020">
        <v>8.0000000000000002e-003</v>
      </c>
      <c r="V10" s="1020">
        <v>5.0000000000000001e-003</v>
      </c>
      <c r="W10" s="1020">
        <v>5.0000000000000001e-003</v>
      </c>
      <c r="X10" s="1020">
        <v>5.0000000000000001e-003</v>
      </c>
      <c r="Y10" s="1020">
        <v>2.4e-002</v>
      </c>
      <c r="Z10" s="1020">
        <v>1.0999999999999999e-002</v>
      </c>
      <c r="AB10" s="1114">
        <v>8</v>
      </c>
      <c r="AC10" s="1111" t="s">
        <v>2156</v>
      </c>
      <c r="AD10" s="1020">
        <f t="shared" ref="AD10:AZ10" si="12">D4+D7+D11</f>
        <v>0.16300000000000001</v>
      </c>
      <c r="AE10" s="1020">
        <f t="shared" si="12"/>
        <v>0.16300000000000001</v>
      </c>
      <c r="AF10" s="1020">
        <f t="shared" si="12"/>
        <v>0.16300000000000001</v>
      </c>
      <c r="AG10" s="1020">
        <f t="shared" si="12"/>
        <v>6.3e-002</v>
      </c>
      <c r="AH10" s="1020">
        <f t="shared" si="12"/>
        <v>5.4999999999999993e-002</v>
      </c>
      <c r="AI10" s="1020">
        <f t="shared" si="12"/>
        <v>5.4999999999999993e-002</v>
      </c>
      <c r="AJ10" s="1020">
        <f t="shared" si="12"/>
        <v>5.4000000000000006e-002</v>
      </c>
      <c r="AK10" s="1020">
        <f t="shared" si="12"/>
        <v>7.8e-002</v>
      </c>
      <c r="AL10" s="1020">
        <f t="shared" si="12"/>
        <v>7.8e-002</v>
      </c>
      <c r="AM10" s="1020">
        <f t="shared" si="12"/>
        <v>0.107</v>
      </c>
      <c r="AN10" s="1020">
        <f t="shared" si="12"/>
        <v>8.8999999999999996e-002</v>
      </c>
      <c r="AO10" s="1020">
        <f t="shared" si="12"/>
        <v>8.8999999999999996e-002</v>
      </c>
      <c r="AP10" s="1020">
        <f t="shared" si="12"/>
        <v>0.112</v>
      </c>
      <c r="AQ10" s="1020">
        <f t="shared" si="12"/>
        <v>8.6999999999999994e-002</v>
      </c>
      <c r="AR10" s="1020">
        <f t="shared" si="12"/>
        <v>8.6999999999999994e-002</v>
      </c>
      <c r="AS10" s="1020">
        <f t="shared" si="12"/>
        <v>8.6999999999999994e-002</v>
      </c>
      <c r="AT10" s="1020">
        <f t="shared" si="12"/>
        <v>5.e-002</v>
      </c>
      <c r="AU10" s="1020">
        <f t="shared" si="12"/>
        <v>5.e-002</v>
      </c>
      <c r="AV10" s="1020">
        <f t="shared" si="12"/>
        <v>3.4000000000000002e-002</v>
      </c>
      <c r="AW10" s="1020">
        <f t="shared" si="12"/>
        <v>3.4000000000000002e-002</v>
      </c>
      <c r="AX10" s="1020">
        <f t="shared" si="12"/>
        <v>3.4000000000000002e-002</v>
      </c>
      <c r="AY10" s="1020">
        <f t="shared" si="12"/>
        <v>0.16300000000000001</v>
      </c>
      <c r="AZ10" s="1020">
        <f t="shared" si="12"/>
        <v>5.4999999999999993e-002</v>
      </c>
      <c r="BB10" s="1114">
        <v>8</v>
      </c>
      <c r="BC10" s="1111" t="s">
        <v>411</v>
      </c>
      <c r="BD10" s="1020">
        <v>0.187</v>
      </c>
      <c r="BE10" s="1020">
        <v>0.187</v>
      </c>
      <c r="BF10" s="1020">
        <v>0.187</v>
      </c>
      <c r="BG10" s="1020">
        <v>7.8e-002</v>
      </c>
      <c r="BH10" s="1020">
        <v>7.3999999999999996e-002</v>
      </c>
      <c r="BI10" s="1020">
        <v>7.3999999999999996e-002</v>
      </c>
      <c r="BJ10" s="1020">
        <v>7.0000000000000007e-002</v>
      </c>
      <c r="BK10" s="1020">
        <v>1.e-001</v>
      </c>
      <c r="BL10" s="1020">
        <v>1.e-001</v>
      </c>
      <c r="BM10" s="1020">
        <v>0.14599999999999999</v>
      </c>
      <c r="BN10" s="1020">
        <v>0.11799999999999999</v>
      </c>
      <c r="BO10" s="1020">
        <v>0.11799999999999999</v>
      </c>
      <c r="BP10" s="1020">
        <v>0.14799999999999999</v>
      </c>
      <c r="BQ10" s="1020">
        <v>0.11299999999999999</v>
      </c>
      <c r="BR10" s="1020">
        <v>0.11299999999999999</v>
      </c>
      <c r="BS10" s="1020">
        <v>0.11299999999999999</v>
      </c>
      <c r="BT10" s="1020">
        <v>6.0999999999999999e-002</v>
      </c>
      <c r="BU10" s="1020">
        <v>6.0999999999999999e-002</v>
      </c>
      <c r="BV10" s="1020">
        <v>3.9999999999999994e-002</v>
      </c>
      <c r="BW10" s="1020">
        <v>3.9999999999999994e-002</v>
      </c>
      <c r="BX10" s="1020">
        <v>3.9999999999999994e-002</v>
      </c>
      <c r="BY10" s="1020">
        <v>0.187</v>
      </c>
      <c r="BZ10" s="1020">
        <v>7.3999999999999996e-002</v>
      </c>
      <c r="CB10" s="1114">
        <v>2</v>
      </c>
      <c r="CC10" s="1114">
        <v>4</v>
      </c>
      <c r="CD10" s="1114" t="str">
        <f t="shared" si="1"/>
        <v>処遇加算Ⅰ特定加算Ⅰベア加算なしから新加算Ⅳ</v>
      </c>
      <c r="CE10" s="1115">
        <f t="shared" si="8"/>
        <v>-5.5000000000000021e-002</v>
      </c>
      <c r="CF10" s="1115">
        <f t="shared" si="8"/>
        <v>-5.5000000000000021e-002</v>
      </c>
      <c r="CG10" s="1115">
        <f t="shared" si="8"/>
        <v>-5.5000000000000021e-002</v>
      </c>
      <c r="CH10" s="1115">
        <f t="shared" si="8"/>
        <v>-1.6e-002</v>
      </c>
      <c r="CI10" s="1115">
        <f t="shared" si="8"/>
        <v>-7.0000000000000062e-003</v>
      </c>
      <c r="CJ10" s="1115">
        <f t="shared" si="8"/>
        <v>-7.0000000000000062e-003</v>
      </c>
      <c r="CK10" s="1115">
        <f t="shared" si="8"/>
        <v>-1.3999999999999999e-002</v>
      </c>
      <c r="CL10" s="1115">
        <f t="shared" si="8"/>
        <v>-1.2000000000000011e-002</v>
      </c>
      <c r="CM10" s="1115">
        <f t="shared" si="8"/>
        <v>-1.2000000000000011e-002</v>
      </c>
      <c r="CN10" s="1115">
        <f t="shared" si="8"/>
        <v>-1.3000000000000012e-002</v>
      </c>
      <c r="CO10" s="1115">
        <f t="shared" si="8"/>
        <v>-1.0999999999999996e-002</v>
      </c>
      <c r="CP10" s="1115">
        <f t="shared" si="8"/>
        <v>-1.0999999999999996e-002</v>
      </c>
      <c r="CQ10" s="1115">
        <f t="shared" si="8"/>
        <v>-1.7000000000000015e-002</v>
      </c>
      <c r="CR10" s="1115">
        <f t="shared" si="8"/>
        <v>-2.0000000000000004e-002</v>
      </c>
      <c r="CS10" s="1115">
        <f t="shared" si="8"/>
        <v>-2.0000000000000004e-002</v>
      </c>
      <c r="CT10" s="1115">
        <f t="shared" si="8"/>
        <v>-2.0000000000000004e-002</v>
      </c>
      <c r="CU10" s="1115">
        <f t="shared" si="8"/>
        <v>-1.5999999999999993e-002</v>
      </c>
      <c r="CV10" s="1115">
        <f t="shared" si="8"/>
        <v>-1.5999999999999993e-002</v>
      </c>
      <c r="CW10" s="1115">
        <f t="shared" si="8"/>
        <v>-1.1999999999999993e-002</v>
      </c>
      <c r="CX10" s="1115">
        <f t="shared" si="8"/>
        <v>-1.1999999999999993e-002</v>
      </c>
      <c r="CY10" s="1115">
        <f t="shared" si="8"/>
        <v>-1.1999999999999993e-002</v>
      </c>
      <c r="CZ10" s="1115">
        <f t="shared" si="8"/>
        <v>-5.5000000000000021e-002</v>
      </c>
      <c r="DA10" s="1115">
        <f t="shared" si="8"/>
        <v>-7.0000000000000062e-003</v>
      </c>
      <c r="DC10" s="1114" t="s">
        <v>2178</v>
      </c>
      <c r="DD10" s="1115">
        <f t="shared" si="9"/>
        <v>-0.37931034482758635</v>
      </c>
      <c r="DE10" s="1115">
        <f t="shared" si="9"/>
        <v>-0.37931034482758635</v>
      </c>
      <c r="DF10" s="1115">
        <f t="shared" si="9"/>
        <v>-0.37931034482758635</v>
      </c>
      <c r="DG10" s="1115">
        <f t="shared" si="9"/>
        <v>-0.25396825396825395</v>
      </c>
      <c r="DH10" s="1115">
        <f t="shared" si="9"/>
        <v>-0.10937500000000012</v>
      </c>
      <c r="DI10" s="1115">
        <f t="shared" si="9"/>
        <v>-0.10937500000000012</v>
      </c>
      <c r="DJ10" s="1115">
        <f t="shared" si="9"/>
        <v>-0.26415094339622636</v>
      </c>
      <c r="DK10" s="1115">
        <f t="shared" si="9"/>
        <v>-0.13636363636363649</v>
      </c>
      <c r="DL10" s="1115">
        <f t="shared" si="9"/>
        <v>-0.13636363636363649</v>
      </c>
      <c r="DM10" s="1115">
        <f t="shared" si="9"/>
        <v>-0.10655737704918042</v>
      </c>
      <c r="DN10" s="1115">
        <f t="shared" si="9"/>
        <v>-0.10377358490566034</v>
      </c>
      <c r="DO10" s="1115">
        <f t="shared" si="9"/>
        <v>-0.10377358490566034</v>
      </c>
      <c r="DP10" s="1115">
        <f t="shared" si="9"/>
        <v>-0.13600000000000012</v>
      </c>
      <c r="DQ10" s="1115">
        <f t="shared" si="9"/>
        <v>-0.22222222222222227</v>
      </c>
      <c r="DR10" s="1115">
        <f t="shared" si="9"/>
        <v>-0.22222222222222227</v>
      </c>
      <c r="DS10" s="1115">
        <f t="shared" si="9"/>
        <v>-0.22222222222222227</v>
      </c>
      <c r="DT10" s="1115">
        <f t="shared" si="9"/>
        <v>-0.36363636363636342</v>
      </c>
      <c r="DU10" s="1115">
        <f t="shared" si="9"/>
        <v>-0.36363636363636342</v>
      </c>
      <c r="DV10" s="1115">
        <f t="shared" si="9"/>
        <v>-0.41379310344827563</v>
      </c>
      <c r="DW10" s="1115">
        <f t="shared" si="9"/>
        <v>-0.41379310344827563</v>
      </c>
      <c r="DX10" s="1115">
        <f t="shared" si="9"/>
        <v>-0.41379310344827563</v>
      </c>
      <c r="DY10" s="1115">
        <f t="shared" si="9"/>
        <v>-0.37931034482758635</v>
      </c>
      <c r="DZ10" s="1115">
        <f t="shared" si="9"/>
        <v>-0.10937500000000012</v>
      </c>
    </row>
    <row r="11" spans="2:130" ht="24">
      <c r="B11" s="1109">
        <v>9</v>
      </c>
      <c r="C11" s="1110" t="s">
        <v>393</v>
      </c>
      <c r="D11" s="1020">
        <v>0</v>
      </c>
      <c r="E11" s="1020">
        <v>0</v>
      </c>
      <c r="F11" s="1020">
        <v>0</v>
      </c>
      <c r="G11" s="1020">
        <v>0</v>
      </c>
      <c r="H11" s="1020">
        <v>0</v>
      </c>
      <c r="I11" s="1020">
        <v>0</v>
      </c>
      <c r="J11" s="1020">
        <v>0</v>
      </c>
      <c r="K11" s="1020">
        <v>0</v>
      </c>
      <c r="L11" s="1020">
        <v>0</v>
      </c>
      <c r="M11" s="1020">
        <v>0</v>
      </c>
      <c r="N11" s="1020">
        <v>0</v>
      </c>
      <c r="O11" s="1020">
        <v>0</v>
      </c>
      <c r="P11" s="1020">
        <v>0</v>
      </c>
      <c r="Q11" s="1020">
        <v>0</v>
      </c>
      <c r="R11" s="1020">
        <v>0</v>
      </c>
      <c r="S11" s="1020">
        <v>0</v>
      </c>
      <c r="T11" s="1020">
        <v>0</v>
      </c>
      <c r="U11" s="1020">
        <v>0</v>
      </c>
      <c r="V11" s="1020">
        <v>0</v>
      </c>
      <c r="W11" s="1020">
        <v>0</v>
      </c>
      <c r="X11" s="1020">
        <v>0</v>
      </c>
      <c r="Y11" s="1020">
        <v>0</v>
      </c>
      <c r="Z11" s="1020">
        <v>0</v>
      </c>
      <c r="AB11" s="1114">
        <v>9</v>
      </c>
      <c r="AC11" s="1111" t="s">
        <v>2155</v>
      </c>
      <c r="AD11" s="1020">
        <f t="shared" ref="AD11:AZ11" si="13">D4+D8+D10</f>
        <v>0.16600000000000001</v>
      </c>
      <c r="AE11" s="1020">
        <f t="shared" si="13"/>
        <v>0.16600000000000001</v>
      </c>
      <c r="AF11" s="1020">
        <f t="shared" si="13"/>
        <v>0.16600000000000001</v>
      </c>
      <c r="AG11" s="1020">
        <f t="shared" si="13"/>
        <v>6.8000000000000005e-002</v>
      </c>
      <c r="AH11" s="1020">
        <f t="shared" si="13"/>
        <v>6.4000000000000001e-002</v>
      </c>
      <c r="AI11" s="1020">
        <f t="shared" si="13"/>
        <v>6.4000000000000001e-002</v>
      </c>
      <c r="AJ11" s="1020">
        <f t="shared" si="13"/>
        <v>6.1000000000000006e-002</v>
      </c>
      <c r="AK11" s="1020">
        <f t="shared" si="13"/>
        <v>8.6999999999999994e-002</v>
      </c>
      <c r="AL11" s="1020">
        <f t="shared" si="13"/>
        <v>8.6999999999999994e-002</v>
      </c>
      <c r="AM11" s="1020">
        <f t="shared" si="13"/>
        <v>0.123</v>
      </c>
      <c r="AN11" s="1020">
        <f t="shared" si="13"/>
        <v>0.10299999999999999</v>
      </c>
      <c r="AO11" s="1020">
        <f t="shared" si="13"/>
        <v>0.10299999999999999</v>
      </c>
      <c r="AP11" s="1020">
        <f t="shared" si="13"/>
        <v>0.127</v>
      </c>
      <c r="AQ11" s="1020">
        <f t="shared" si="13"/>
        <v>9.8999999999999991e-002</v>
      </c>
      <c r="AR11" s="1020">
        <f t="shared" si="13"/>
        <v>9.8999999999999991e-002</v>
      </c>
      <c r="AS11" s="1020">
        <f t="shared" si="13"/>
        <v>9.8999999999999991e-002</v>
      </c>
      <c r="AT11" s="1020">
        <f t="shared" si="13"/>
        <v>5.3999999999999999e-002</v>
      </c>
      <c r="AU11" s="1020">
        <f t="shared" si="13"/>
        <v>5.3999999999999999e-002</v>
      </c>
      <c r="AV11" s="1020">
        <f t="shared" si="13"/>
        <v>3.4999999999999996e-002</v>
      </c>
      <c r="AW11" s="1020">
        <f t="shared" si="13"/>
        <v>3.4999999999999996e-002</v>
      </c>
      <c r="AX11" s="1020">
        <f t="shared" si="13"/>
        <v>3.4999999999999996e-002</v>
      </c>
      <c r="AY11" s="1020">
        <f t="shared" si="13"/>
        <v>0.16600000000000001</v>
      </c>
      <c r="AZ11" s="1020">
        <f t="shared" si="13"/>
        <v>6.4000000000000001e-002</v>
      </c>
      <c r="BB11" s="1114">
        <v>9</v>
      </c>
      <c r="BC11" s="1111" t="s">
        <v>414</v>
      </c>
      <c r="BD11" s="1020">
        <v>0.184</v>
      </c>
      <c r="BE11" s="1020">
        <v>0.184</v>
      </c>
      <c r="BF11" s="1020">
        <v>0.184</v>
      </c>
      <c r="BG11" s="1020">
        <v>7.2999999999999995e-002</v>
      </c>
      <c r="BH11" s="1020">
        <v>6.4999999999999988e-002</v>
      </c>
      <c r="BI11" s="1020">
        <v>6.4999999999999988e-002</v>
      </c>
      <c r="BJ11" s="1020">
        <v>6.3e-002</v>
      </c>
      <c r="BK11" s="1020">
        <v>9.0999999999999998e-002</v>
      </c>
      <c r="BL11" s="1020">
        <v>9.0999999999999998e-002</v>
      </c>
      <c r="BM11" s="1020">
        <v>0.13</v>
      </c>
      <c r="BN11" s="1020">
        <v>0.104</v>
      </c>
      <c r="BO11" s="1020">
        <v>0.104</v>
      </c>
      <c r="BP11" s="1020">
        <v>0.13300000000000001</v>
      </c>
      <c r="BQ11" s="1020">
        <v>0.10099999999999999</v>
      </c>
      <c r="BR11" s="1020">
        <v>0.10099999999999999</v>
      </c>
      <c r="BS11" s="1020">
        <v>0.10099999999999999</v>
      </c>
      <c r="BT11" s="1020">
        <v>5.7000000000000002e-002</v>
      </c>
      <c r="BU11" s="1020">
        <v>5.7000000000000002e-002</v>
      </c>
      <c r="BV11" s="1020">
        <v>3.9e-002</v>
      </c>
      <c r="BW11" s="1020">
        <v>3.9e-002</v>
      </c>
      <c r="BX11" s="1020">
        <v>3.9e-002</v>
      </c>
      <c r="BY11" s="1020">
        <v>0.184</v>
      </c>
      <c r="BZ11" s="1020">
        <v>6.4999999999999988e-002</v>
      </c>
      <c r="CB11" s="1114">
        <v>2</v>
      </c>
      <c r="CC11" s="1114">
        <v>5</v>
      </c>
      <c r="CD11" s="1114" t="str">
        <f t="shared" si="1"/>
        <v>処遇加算Ⅰ特定加算Ⅰベア加算なしから新加算Ⅴ（１）</v>
      </c>
      <c r="CE11" s="1115">
        <f t="shared" si="8"/>
        <v>2.0999999999999991e-002</v>
      </c>
      <c r="CF11" s="1115">
        <f t="shared" si="8"/>
        <v>2.0999999999999991e-002</v>
      </c>
      <c r="CG11" s="1115">
        <f t="shared" si="8"/>
        <v>2.0999999999999991e-002</v>
      </c>
      <c r="CH11" s="1115">
        <f t="shared" si="8"/>
        <v>9.999999999999995e-003</v>
      </c>
      <c r="CI11" s="1115">
        <f t="shared" si="8"/>
        <v>9.999999999999995e-003</v>
      </c>
      <c r="CJ11" s="1115">
        <f t="shared" si="8"/>
        <v>9.999999999999995e-003</v>
      </c>
      <c r="CK11" s="1115">
        <f t="shared" si="8"/>
        <v>8.9999999999999941e-003</v>
      </c>
      <c r="CL11" s="1115">
        <f t="shared" si="8"/>
        <v>1.2999999999999998e-002</v>
      </c>
      <c r="CM11" s="1115">
        <f t="shared" si="8"/>
        <v>1.2999999999999998e-002</v>
      </c>
      <c r="CN11" s="1115">
        <f t="shared" si="8"/>
        <v>2.2999999999999993e-002</v>
      </c>
      <c r="CO11" s="1115">
        <f t="shared" si="8"/>
        <v>1.5000000000000013e-002</v>
      </c>
      <c r="CP11" s="1115">
        <f t="shared" si="8"/>
        <v>1.5000000000000013e-002</v>
      </c>
      <c r="CQ11" s="1115">
        <f t="shared" si="8"/>
        <v>2.0999999999999991e-002</v>
      </c>
      <c r="CR11" s="1115">
        <f t="shared" si="8"/>
        <v>1.3999999999999999e-002</v>
      </c>
      <c r="CS11" s="1115">
        <f t="shared" si="8"/>
        <v>1.3999999999999999e-002</v>
      </c>
      <c r="CT11" s="1115">
        <f t="shared" si="8"/>
        <v>1.3999999999999999e-002</v>
      </c>
      <c r="CU11" s="1115">
        <f t="shared" si="8"/>
        <v>7.0000000000000062e-003</v>
      </c>
      <c r="CV11" s="1115">
        <f t="shared" si="8"/>
        <v>7.0000000000000062e-003</v>
      </c>
      <c r="CW11" s="1115">
        <f t="shared" si="8"/>
        <v>4.9999999999999975e-003</v>
      </c>
      <c r="CX11" s="1115">
        <f t="shared" si="8"/>
        <v>4.9999999999999975e-003</v>
      </c>
      <c r="CY11" s="1115">
        <f t="shared" si="8"/>
        <v>4.9999999999999975e-003</v>
      </c>
      <c r="CZ11" s="1115">
        <f t="shared" si="8"/>
        <v>2.0999999999999991e-002</v>
      </c>
      <c r="DA11" s="1115">
        <f t="shared" si="8"/>
        <v>9.999999999999995e-003</v>
      </c>
      <c r="DC11" s="1114" t="s">
        <v>1432</v>
      </c>
      <c r="DD11" s="1115">
        <f t="shared" si="9"/>
        <v>9.5022624434389094e-002</v>
      </c>
      <c r="DE11" s="1115">
        <f t="shared" si="9"/>
        <v>9.5022624434389094e-002</v>
      </c>
      <c r="DF11" s="1115">
        <f t="shared" si="9"/>
        <v>9.5022624434389094e-002</v>
      </c>
      <c r="DG11" s="1115">
        <f t="shared" si="9"/>
        <v>0.11235955056179771</v>
      </c>
      <c r="DH11" s="1115">
        <f t="shared" si="9"/>
        <v>0.12345679012345674</v>
      </c>
      <c r="DI11" s="1115">
        <f t="shared" si="9"/>
        <v>0.12345679012345674</v>
      </c>
      <c r="DJ11" s="1115">
        <f t="shared" si="9"/>
        <v>0.11842105263157887</v>
      </c>
      <c r="DK11" s="1115">
        <f t="shared" si="9"/>
        <v>0.11504424778761059</v>
      </c>
      <c r="DL11" s="1115">
        <f t="shared" si="9"/>
        <v>0.11504424778761059</v>
      </c>
      <c r="DM11" s="1115">
        <f t="shared" si="9"/>
        <v>0.1455696202531645</v>
      </c>
      <c r="DN11" s="1115">
        <f t="shared" si="9"/>
        <v>0.11363636363636373</v>
      </c>
      <c r="DO11" s="1115">
        <f t="shared" si="9"/>
        <v>0.11363636363636373</v>
      </c>
      <c r="DP11" s="1115">
        <f t="shared" si="9"/>
        <v>0.12883435582822081</v>
      </c>
      <c r="DQ11" s="1115">
        <f t="shared" si="9"/>
        <v>0.1129032258064516</v>
      </c>
      <c r="DR11" s="1115">
        <f t="shared" si="9"/>
        <v>0.1129032258064516</v>
      </c>
      <c r="DS11" s="1115">
        <f t="shared" si="9"/>
        <v>0.1129032258064516</v>
      </c>
      <c r="DT11" s="1115">
        <f t="shared" si="9"/>
        <v>0.1044776119402986</v>
      </c>
      <c r="DU11" s="1115">
        <f t="shared" si="9"/>
        <v>0.1044776119402986</v>
      </c>
      <c r="DV11" s="1115">
        <f t="shared" si="9"/>
        <v>0.10869565217391301</v>
      </c>
      <c r="DW11" s="1115">
        <f t="shared" si="9"/>
        <v>0.10869565217391301</v>
      </c>
      <c r="DX11" s="1115">
        <f t="shared" si="9"/>
        <v>0.10869565217391301</v>
      </c>
      <c r="DY11" s="1115">
        <f t="shared" si="9"/>
        <v>9.5022624434389094e-002</v>
      </c>
      <c r="DZ11" s="1115">
        <f t="shared" si="9"/>
        <v>0.12345679012345674</v>
      </c>
    </row>
    <row r="12" spans="2:130">
      <c r="AB12" s="1114">
        <v>10</v>
      </c>
      <c r="AC12" s="1111" t="s">
        <v>2157</v>
      </c>
      <c r="AD12" s="1117">
        <f t="shared" ref="AD12:AZ12" si="14">D4+D8+D11</f>
        <v>0.14200000000000002</v>
      </c>
      <c r="AE12" s="1117">
        <f t="shared" si="14"/>
        <v>0.14200000000000002</v>
      </c>
      <c r="AF12" s="1117">
        <f t="shared" si="14"/>
        <v>0.14200000000000002</v>
      </c>
      <c r="AG12" s="1117">
        <f t="shared" si="14"/>
        <v>5.7000000000000002e-002</v>
      </c>
      <c r="AH12" s="1117">
        <f t="shared" si="14"/>
        <v>5.2999999999999999e-002</v>
      </c>
      <c r="AI12" s="1117">
        <f t="shared" si="14"/>
        <v>5.2999999999999999e-002</v>
      </c>
      <c r="AJ12" s="1117">
        <f t="shared" si="14"/>
        <v>5.1000000000000004e-002</v>
      </c>
      <c r="AK12" s="1117">
        <f t="shared" si="14"/>
        <v>7.1999999999999995e-002</v>
      </c>
      <c r="AL12" s="1117">
        <f t="shared" si="14"/>
        <v>7.1999999999999995e-002</v>
      </c>
      <c r="AM12" s="1117">
        <f t="shared" si="14"/>
        <v>0.1</v>
      </c>
      <c r="AN12" s="1117">
        <f t="shared" si="14"/>
        <v>8.5999999999999993e-002</v>
      </c>
      <c r="AO12" s="1117">
        <f t="shared" si="14"/>
        <v>8.5999999999999993e-002</v>
      </c>
      <c r="AP12" s="1117">
        <f t="shared" si="14"/>
        <v>0.10400000000000001</v>
      </c>
      <c r="AQ12" s="1117">
        <f t="shared" si="14"/>
        <v>8.299999999999999e-002</v>
      </c>
      <c r="AR12" s="1117">
        <f t="shared" si="14"/>
        <v>8.299999999999999e-002</v>
      </c>
      <c r="AS12" s="1117">
        <f t="shared" si="14"/>
        <v>8.299999999999999e-002</v>
      </c>
      <c r="AT12" s="1117">
        <f t="shared" si="14"/>
        <v>4.5999999999999999e-002</v>
      </c>
      <c r="AU12" s="1117">
        <f t="shared" si="14"/>
        <v>4.5999999999999999e-002</v>
      </c>
      <c r="AV12" s="1117">
        <f t="shared" si="14"/>
        <v>3.e-002</v>
      </c>
      <c r="AW12" s="1117">
        <f t="shared" si="14"/>
        <v>3.e-002</v>
      </c>
      <c r="AX12" s="1117">
        <f t="shared" si="14"/>
        <v>3.e-002</v>
      </c>
      <c r="AY12" s="1117">
        <f t="shared" si="14"/>
        <v>0.14200000000000002</v>
      </c>
      <c r="AZ12" s="1117">
        <f t="shared" si="14"/>
        <v>5.2999999999999999e-002</v>
      </c>
      <c r="BB12" s="1114">
        <v>10</v>
      </c>
      <c r="BC12" s="1111" t="s">
        <v>311</v>
      </c>
      <c r="BD12" s="1117">
        <v>0.16300000000000001</v>
      </c>
      <c r="BE12" s="1117">
        <v>0.16300000000000001</v>
      </c>
      <c r="BF12" s="1117">
        <v>0.16300000000000001</v>
      </c>
      <c r="BG12" s="1117">
        <v>6.7000000000000004e-002</v>
      </c>
      <c r="BH12" s="1117">
        <v>6.3e-002</v>
      </c>
      <c r="BI12" s="1117">
        <v>6.3e-002</v>
      </c>
      <c r="BJ12" s="1117">
        <v>6.0000000000000005e-002</v>
      </c>
      <c r="BK12" s="1117">
        <v>8.4999999999999992e-002</v>
      </c>
      <c r="BL12" s="1117">
        <v>8.4999999999999992e-002</v>
      </c>
      <c r="BM12" s="1117">
        <v>0.123</v>
      </c>
      <c r="BN12" s="1117">
        <v>0.10099999999999999</v>
      </c>
      <c r="BO12" s="1117">
        <v>0.10099999999999999</v>
      </c>
      <c r="BP12" s="1117">
        <v>0.125</v>
      </c>
      <c r="BQ12" s="1117">
        <v>9.6999999999999989e-002</v>
      </c>
      <c r="BR12" s="1117">
        <v>9.6999999999999989e-002</v>
      </c>
      <c r="BS12" s="1117">
        <v>9.6999999999999989e-002</v>
      </c>
      <c r="BT12" s="1117">
        <v>5.2999999999999999e-002</v>
      </c>
      <c r="BU12" s="1117">
        <v>5.2999999999999999e-002</v>
      </c>
      <c r="BV12" s="1117">
        <v>3.4999999999999996e-002</v>
      </c>
      <c r="BW12" s="1117">
        <v>3.4999999999999996e-002</v>
      </c>
      <c r="BX12" s="1117">
        <v>3.4999999999999996e-002</v>
      </c>
      <c r="BY12" s="1117">
        <v>0.16300000000000001</v>
      </c>
      <c r="BZ12" s="1117">
        <v>6.3e-002</v>
      </c>
      <c r="CB12" s="1114">
        <v>3</v>
      </c>
      <c r="CC12" s="1114">
        <v>1</v>
      </c>
      <c r="CD12" s="1114" t="str">
        <f t="shared" si="1"/>
        <v>処遇加算Ⅰ特定加算Ⅱベア加算から新加算Ⅰ</v>
      </c>
      <c r="CE12" s="1115">
        <f t="shared" ref="CE12:DA15" si="15">BD3-AD$5</f>
        <v>4.1999999999999982e-002</v>
      </c>
      <c r="CF12" s="1115">
        <f t="shared" si="15"/>
        <v>4.1999999999999982e-002</v>
      </c>
      <c r="CG12" s="1115">
        <f t="shared" si="15"/>
        <v>4.1999999999999982e-002</v>
      </c>
      <c r="CH12" s="1115">
        <f t="shared" si="15"/>
        <v>1.5999999999999986e-002</v>
      </c>
      <c r="CI12" s="1115">
        <f t="shared" si="15"/>
        <v>1.1999999999999997e-002</v>
      </c>
      <c r="CJ12" s="1115">
        <f t="shared" si="15"/>
        <v>1.1999999999999997e-002</v>
      </c>
      <c r="CK12" s="1115">
        <f t="shared" si="15"/>
        <v>1.1999999999999997e-002</v>
      </c>
      <c r="CL12" s="1115">
        <f t="shared" si="15"/>
        <v>1.9000000000000003e-002</v>
      </c>
      <c r="CM12" s="1115">
        <f t="shared" si="15"/>
        <v>1.9000000000000003e-002</v>
      </c>
      <c r="CN12" s="1115">
        <f t="shared" si="15"/>
        <v>3.e-002</v>
      </c>
      <c r="CO12" s="1115">
        <f t="shared" si="15"/>
        <v>1.8000000000000016e-002</v>
      </c>
      <c r="CP12" s="1115">
        <f t="shared" si="15"/>
        <v>1.8000000000000016e-002</v>
      </c>
      <c r="CQ12" s="1115">
        <f t="shared" si="15"/>
        <v>2.8999999999999998e-002</v>
      </c>
      <c r="CR12" s="1115">
        <f t="shared" si="15"/>
        <v>1.8000000000000002e-002</v>
      </c>
      <c r="CS12" s="1115">
        <f t="shared" si="15"/>
        <v>1.8000000000000002e-002</v>
      </c>
      <c r="CT12" s="1115">
        <f t="shared" si="15"/>
        <v>1.8000000000000002e-002</v>
      </c>
      <c r="CU12" s="1115">
        <f t="shared" si="15"/>
        <v>1.100000000000001e-002</v>
      </c>
      <c r="CV12" s="1115">
        <f t="shared" si="15"/>
        <v>1.100000000000001e-002</v>
      </c>
      <c r="CW12" s="1115">
        <f t="shared" si="15"/>
        <v>8.9999999999999941e-003</v>
      </c>
      <c r="CX12" s="1115">
        <f t="shared" si="15"/>
        <v>8.9999999999999941e-003</v>
      </c>
      <c r="CY12" s="1115">
        <f t="shared" si="15"/>
        <v>8.9999999999999941e-003</v>
      </c>
      <c r="CZ12" s="1115">
        <f t="shared" si="15"/>
        <v>4.1999999999999982e-002</v>
      </c>
      <c r="DA12" s="1115">
        <f t="shared" si="15"/>
        <v>1.1999999999999997e-002</v>
      </c>
      <c r="DC12" s="1114" t="s">
        <v>2179</v>
      </c>
      <c r="DD12" s="1115">
        <f t="shared" ref="DD12:DZ15" si="16">CE12/BD3</f>
        <v>0.17142857142857135</v>
      </c>
      <c r="DE12" s="1115">
        <f t="shared" si="16"/>
        <v>0.17142857142857135</v>
      </c>
      <c r="DF12" s="1115">
        <f t="shared" si="16"/>
        <v>0.17142857142857135</v>
      </c>
      <c r="DG12" s="1115">
        <f t="shared" si="16"/>
        <v>0.15999999999999986</v>
      </c>
      <c r="DH12" s="1115">
        <f t="shared" si="16"/>
        <v>0.13043478260869565</v>
      </c>
      <c r="DI12" s="1115">
        <f t="shared" si="16"/>
        <v>0.13043478260869565</v>
      </c>
      <c r="DJ12" s="1115">
        <f t="shared" si="16"/>
        <v>0.1395348837209302</v>
      </c>
      <c r="DK12" s="1115">
        <f t="shared" si="16"/>
        <v>0.14843750000000003</v>
      </c>
      <c r="DL12" s="1115">
        <f t="shared" si="16"/>
        <v>0.14843750000000003</v>
      </c>
      <c r="DM12" s="1115">
        <f t="shared" si="16"/>
        <v>0.16574585635359115</v>
      </c>
      <c r="DN12" s="1115">
        <f t="shared" si="16"/>
        <v>0.12080536912751687</v>
      </c>
      <c r="DO12" s="1115">
        <f t="shared" si="16"/>
        <v>0.12080536912751687</v>
      </c>
      <c r="DP12" s="1115">
        <f t="shared" si="16"/>
        <v>0.15591397849462366</v>
      </c>
      <c r="DQ12" s="1115">
        <f t="shared" si="16"/>
        <v>0.12857142857142859</v>
      </c>
      <c r="DR12" s="1115">
        <f t="shared" si="16"/>
        <v>0.12857142857142859</v>
      </c>
      <c r="DS12" s="1115">
        <f t="shared" si="16"/>
        <v>0.12857142857142859</v>
      </c>
      <c r="DT12" s="1115">
        <f t="shared" si="16"/>
        <v>0.14666666666666678</v>
      </c>
      <c r="DU12" s="1115">
        <f t="shared" si="16"/>
        <v>0.14666666666666678</v>
      </c>
      <c r="DV12" s="1115">
        <f t="shared" si="16"/>
        <v>0.17647058823529405</v>
      </c>
      <c r="DW12" s="1115">
        <f t="shared" si="16"/>
        <v>0.17647058823529405</v>
      </c>
      <c r="DX12" s="1115">
        <f t="shared" si="16"/>
        <v>0.17647058823529405</v>
      </c>
      <c r="DY12" s="1115">
        <f t="shared" si="16"/>
        <v>0.17142857142857135</v>
      </c>
      <c r="DZ12" s="1115">
        <f t="shared" si="16"/>
        <v>0.13043478260869565</v>
      </c>
    </row>
    <row r="13" spans="2:130">
      <c r="AB13" s="1114">
        <v>11</v>
      </c>
      <c r="AC13" s="1111" t="s">
        <v>1746</v>
      </c>
      <c r="AD13" s="1020">
        <f t="shared" ref="AD13:AZ13" si="17">D4+D9+D10</f>
        <v>0.124</v>
      </c>
      <c r="AE13" s="1020">
        <f t="shared" si="17"/>
        <v>0.124</v>
      </c>
      <c r="AF13" s="1020">
        <f t="shared" si="17"/>
        <v>0.124</v>
      </c>
      <c r="AG13" s="1020">
        <f t="shared" si="17"/>
        <v>5.3000000000000005e-002</v>
      </c>
      <c r="AH13" s="1020">
        <f t="shared" si="17"/>
        <v>5.3999999999999992e-002</v>
      </c>
      <c r="AI13" s="1020">
        <f t="shared" si="17"/>
        <v>5.3999999999999992e-002</v>
      </c>
      <c r="AJ13" s="1020">
        <f t="shared" si="17"/>
        <v>4.4000000000000004e-002</v>
      </c>
      <c r="AK13" s="1020">
        <f t="shared" si="17"/>
        <v>7.4999999999999997e-002</v>
      </c>
      <c r="AL13" s="1020">
        <f t="shared" si="17"/>
        <v>7.4999999999999997e-002</v>
      </c>
      <c r="AM13" s="1020">
        <f t="shared" si="17"/>
        <v>9.9000000000000005e-002</v>
      </c>
      <c r="AN13" s="1020">
        <f t="shared" si="17"/>
        <v>9.0999999999999998e-002</v>
      </c>
      <c r="AO13" s="1020">
        <f t="shared" si="17"/>
        <v>9.0999999999999998e-002</v>
      </c>
      <c r="AP13" s="1020">
        <f t="shared" si="17"/>
        <v>0.10400000000000001</v>
      </c>
      <c r="AQ13" s="1020">
        <f t="shared" si="17"/>
        <v>7.5999999999999998e-002</v>
      </c>
      <c r="AR13" s="1020">
        <f t="shared" si="17"/>
        <v>7.5999999999999998e-002</v>
      </c>
      <c r="AS13" s="1020">
        <f t="shared" si="17"/>
        <v>7.5999999999999998e-002</v>
      </c>
      <c r="AT13" s="1020">
        <f t="shared" si="17"/>
        <v>3.7000000000000005e-002</v>
      </c>
      <c r="AU13" s="1020">
        <f t="shared" si="17"/>
        <v>3.7000000000000005e-002</v>
      </c>
      <c r="AV13" s="1020">
        <f t="shared" si="17"/>
        <v>2.4e-002</v>
      </c>
      <c r="AW13" s="1020">
        <f t="shared" si="17"/>
        <v>2.4e-002</v>
      </c>
      <c r="AX13" s="1020">
        <f t="shared" si="17"/>
        <v>2.4e-002</v>
      </c>
      <c r="AY13" s="1020">
        <f t="shared" si="17"/>
        <v>0.124</v>
      </c>
      <c r="AZ13" s="1020">
        <f t="shared" si="17"/>
        <v>5.3999999999999992e-002</v>
      </c>
      <c r="BB13" s="1114">
        <v>11</v>
      </c>
      <c r="BC13" s="1111" t="s">
        <v>110</v>
      </c>
      <c r="BD13" s="1117">
        <v>0.16299999999999998</v>
      </c>
      <c r="BE13" s="1117">
        <v>0.16299999999999998</v>
      </c>
      <c r="BF13" s="1117">
        <v>0.16299999999999998</v>
      </c>
      <c r="BG13" s="1117">
        <v>6.4999999999999988e-002</v>
      </c>
      <c r="BH13" s="1117">
        <v>5.6000000000000001e-002</v>
      </c>
      <c r="BI13" s="1117">
        <v>5.6000000000000001e-002</v>
      </c>
      <c r="BJ13" s="1117">
        <v>5.8000000000000003e-002</v>
      </c>
      <c r="BK13" s="1117">
        <v>7.9000000000000001e-002</v>
      </c>
      <c r="BL13" s="1117">
        <v>7.9000000000000001e-002</v>
      </c>
      <c r="BM13" s="1117">
        <v>0.11899999999999999</v>
      </c>
      <c r="BN13" s="1117">
        <v>8.8000000000000009e-002</v>
      </c>
      <c r="BO13" s="1117">
        <v>8.8000000000000009e-002</v>
      </c>
      <c r="BP13" s="1117">
        <v>0.12000000000000001</v>
      </c>
      <c r="BQ13" s="1117">
        <v>9.e-002</v>
      </c>
      <c r="BR13" s="1117">
        <v>9.e-002</v>
      </c>
      <c r="BS13" s="1117">
        <v>9.e-002</v>
      </c>
      <c r="BT13" s="1117">
        <v>5.2000000000000005e-002</v>
      </c>
      <c r="BU13" s="1117">
        <v>5.2000000000000005e-002</v>
      </c>
      <c r="BV13" s="1117">
        <v>3.5000000000000003e-002</v>
      </c>
      <c r="BW13" s="1117">
        <v>3.5000000000000003e-002</v>
      </c>
      <c r="BX13" s="1117">
        <v>3.5000000000000003e-002</v>
      </c>
      <c r="BY13" s="1117">
        <v>0.16299999999999998</v>
      </c>
      <c r="BZ13" s="1117">
        <v>5.6000000000000001e-002</v>
      </c>
      <c r="CB13" s="1114">
        <v>3</v>
      </c>
      <c r="CC13" s="1114">
        <v>2</v>
      </c>
      <c r="CD13" s="1114" t="str">
        <f t="shared" si="1"/>
        <v>処遇加算Ⅰ特定加算Ⅱベア加算から新加算Ⅱ</v>
      </c>
      <c r="CE13" s="1115">
        <f t="shared" si="15"/>
        <v>2.0999999999999991e-002</v>
      </c>
      <c r="CF13" s="1115">
        <f t="shared" si="15"/>
        <v>2.0999999999999991e-002</v>
      </c>
      <c r="CG13" s="1115">
        <f t="shared" si="15"/>
        <v>2.0999999999999991e-002</v>
      </c>
      <c r="CH13" s="1115">
        <f t="shared" si="15"/>
        <v>9.999999999999995e-003</v>
      </c>
      <c r="CI13" s="1115">
        <f t="shared" si="15"/>
        <v>9.999999999999995e-003</v>
      </c>
      <c r="CJ13" s="1115">
        <f t="shared" si="15"/>
        <v>9.999999999999995e-003</v>
      </c>
      <c r="CK13" s="1115">
        <f t="shared" si="15"/>
        <v>8.9999999999999941e-003</v>
      </c>
      <c r="CL13" s="1115">
        <f t="shared" si="15"/>
        <v>1.2999999999999998e-002</v>
      </c>
      <c r="CM13" s="1115">
        <f t="shared" si="15"/>
        <v>1.2999999999999998e-002</v>
      </c>
      <c r="CN13" s="1115">
        <f t="shared" si="15"/>
        <v>2.2999999999999993e-002</v>
      </c>
      <c r="CO13" s="1115">
        <f t="shared" si="15"/>
        <v>1.5000000000000013e-002</v>
      </c>
      <c r="CP13" s="1115">
        <f t="shared" si="15"/>
        <v>1.5000000000000013e-002</v>
      </c>
      <c r="CQ13" s="1115">
        <f t="shared" si="15"/>
        <v>2.0999999999999991e-002</v>
      </c>
      <c r="CR13" s="1115">
        <f t="shared" si="15"/>
        <v>1.3999999999999999e-002</v>
      </c>
      <c r="CS13" s="1115">
        <f t="shared" si="15"/>
        <v>1.3999999999999999e-002</v>
      </c>
      <c r="CT13" s="1115">
        <f t="shared" si="15"/>
        <v>1.3999999999999999e-002</v>
      </c>
      <c r="CU13" s="1115">
        <f t="shared" si="15"/>
        <v>7.0000000000000062e-003</v>
      </c>
      <c r="CV13" s="1115">
        <f t="shared" si="15"/>
        <v>7.0000000000000062e-003</v>
      </c>
      <c r="CW13" s="1115">
        <f t="shared" si="15"/>
        <v>4.9999999999999975e-003</v>
      </c>
      <c r="CX13" s="1115">
        <f t="shared" si="15"/>
        <v>4.9999999999999975e-003</v>
      </c>
      <c r="CY13" s="1115">
        <f t="shared" si="15"/>
        <v>4.9999999999999975e-003</v>
      </c>
      <c r="CZ13" s="1115">
        <f t="shared" si="15"/>
        <v>2.0999999999999991e-002</v>
      </c>
      <c r="DA13" s="1115">
        <f t="shared" si="15"/>
        <v>9.999999999999995e-003</v>
      </c>
      <c r="DC13" s="1114" t="s">
        <v>1108</v>
      </c>
      <c r="DD13" s="1115">
        <f t="shared" si="16"/>
        <v>9.3749999999999958e-002</v>
      </c>
      <c r="DE13" s="1115">
        <f t="shared" si="16"/>
        <v>9.3749999999999958e-002</v>
      </c>
      <c r="DF13" s="1115">
        <f t="shared" si="16"/>
        <v>9.3749999999999958e-002</v>
      </c>
      <c r="DG13" s="1115">
        <f t="shared" si="16"/>
        <v>0.1063829787234042</v>
      </c>
      <c r="DH13" s="1115">
        <f t="shared" si="16"/>
        <v>0.11111111111111108</v>
      </c>
      <c r="DI13" s="1115">
        <f t="shared" si="16"/>
        <v>0.11111111111111108</v>
      </c>
      <c r="DJ13" s="1115">
        <f t="shared" si="16"/>
        <v>0.10843373493975898</v>
      </c>
      <c r="DK13" s="1115">
        <f t="shared" si="16"/>
        <v>0.10655737704918031</v>
      </c>
      <c r="DL13" s="1115">
        <f t="shared" si="16"/>
        <v>0.10655737704918031</v>
      </c>
      <c r="DM13" s="1115">
        <f t="shared" si="16"/>
        <v>0.13218390804597699</v>
      </c>
      <c r="DN13" s="1115">
        <f t="shared" si="16"/>
        <v>0.10273972602739734</v>
      </c>
      <c r="DO13" s="1115">
        <f t="shared" si="16"/>
        <v>0.10273972602739734</v>
      </c>
      <c r="DP13" s="1115">
        <f t="shared" si="16"/>
        <v>0.1179775280898876</v>
      </c>
      <c r="DQ13" s="1115">
        <f t="shared" si="16"/>
        <v>0.10294117647058822</v>
      </c>
      <c r="DR13" s="1115">
        <f t="shared" si="16"/>
        <v>0.10294117647058822</v>
      </c>
      <c r="DS13" s="1115">
        <f t="shared" si="16"/>
        <v>0.10294117647058822</v>
      </c>
      <c r="DT13" s="1115">
        <f t="shared" si="16"/>
        <v>9.8591549295774725e-002</v>
      </c>
      <c r="DU13" s="1115">
        <f t="shared" si="16"/>
        <v>9.8591549295774725e-002</v>
      </c>
      <c r="DV13" s="1115">
        <f t="shared" si="16"/>
        <v>0.10638297872340421</v>
      </c>
      <c r="DW13" s="1115">
        <f t="shared" si="16"/>
        <v>0.10638297872340421</v>
      </c>
      <c r="DX13" s="1115">
        <f t="shared" si="16"/>
        <v>0.10638297872340421</v>
      </c>
      <c r="DY13" s="1115">
        <f t="shared" si="16"/>
        <v>9.3749999999999958e-002</v>
      </c>
      <c r="DZ13" s="1115">
        <f t="shared" si="16"/>
        <v>0.11111111111111108</v>
      </c>
    </row>
    <row r="14" spans="2:130">
      <c r="AB14" s="1114">
        <v>12</v>
      </c>
      <c r="AC14" s="1111" t="s">
        <v>2161</v>
      </c>
      <c r="AD14" s="1117">
        <f t="shared" ref="AD14:AZ14" si="18">D4+D9+D11</f>
        <v>0.1</v>
      </c>
      <c r="AE14" s="1117">
        <f t="shared" si="18"/>
        <v>0.1</v>
      </c>
      <c r="AF14" s="1117">
        <f t="shared" si="18"/>
        <v>0.1</v>
      </c>
      <c r="AG14" s="1117">
        <f t="shared" si="18"/>
        <v>4.2000000000000003e-002</v>
      </c>
      <c r="AH14" s="1117">
        <f t="shared" si="18"/>
        <v>4.2999999999999997e-002</v>
      </c>
      <c r="AI14" s="1117">
        <f t="shared" si="18"/>
        <v>4.2999999999999997e-002</v>
      </c>
      <c r="AJ14" s="1117">
        <f t="shared" si="18"/>
        <v>3.4000000000000002e-002</v>
      </c>
      <c r="AK14" s="1117">
        <f t="shared" si="18"/>
        <v>6.e-002</v>
      </c>
      <c r="AL14" s="1117">
        <f t="shared" si="18"/>
        <v>6.e-002</v>
      </c>
      <c r="AM14" s="1117">
        <f t="shared" si="18"/>
        <v>7.5999999999999998e-002</v>
      </c>
      <c r="AN14" s="1117">
        <f t="shared" si="18"/>
        <v>7.3999999999999996e-002</v>
      </c>
      <c r="AO14" s="1117">
        <f t="shared" si="18"/>
        <v>7.3999999999999996e-002</v>
      </c>
      <c r="AP14" s="1117">
        <f t="shared" si="18"/>
        <v>8.1000000000000003e-002</v>
      </c>
      <c r="AQ14" s="1117">
        <f t="shared" si="18"/>
        <v>6.e-002</v>
      </c>
      <c r="AR14" s="1117">
        <f t="shared" si="18"/>
        <v>6.e-002</v>
      </c>
      <c r="AS14" s="1117">
        <f t="shared" si="18"/>
        <v>6.e-002</v>
      </c>
      <c r="AT14" s="1117">
        <f t="shared" si="18"/>
        <v>2.9000000000000001e-002</v>
      </c>
      <c r="AU14" s="1117">
        <f t="shared" si="18"/>
        <v>2.9000000000000001e-002</v>
      </c>
      <c r="AV14" s="1117">
        <f t="shared" si="18"/>
        <v>1.9e-002</v>
      </c>
      <c r="AW14" s="1117">
        <f t="shared" si="18"/>
        <v>1.9e-002</v>
      </c>
      <c r="AX14" s="1117">
        <f t="shared" si="18"/>
        <v>1.9e-002</v>
      </c>
      <c r="AY14" s="1117">
        <f t="shared" si="18"/>
        <v>0.1</v>
      </c>
      <c r="AZ14" s="1117">
        <f t="shared" si="18"/>
        <v>4.2999999999999997e-002</v>
      </c>
      <c r="BB14" s="1114">
        <v>12</v>
      </c>
      <c r="BC14" s="1111" t="s">
        <v>415</v>
      </c>
      <c r="BD14" s="1117">
        <v>0.158</v>
      </c>
      <c r="BE14" s="1117">
        <v>0.158</v>
      </c>
      <c r="BF14" s="1117">
        <v>0.158</v>
      </c>
      <c r="BG14" s="1117">
        <v>6.8000000000000005e-002</v>
      </c>
      <c r="BH14" s="1117">
        <v>6.8999999999999992e-002</v>
      </c>
      <c r="BI14" s="1117">
        <v>6.8999999999999992e-002</v>
      </c>
      <c r="BJ14" s="1117">
        <v>5.6000000000000001e-002</v>
      </c>
      <c r="BK14" s="1117">
        <v>9.5000000000000001e-002</v>
      </c>
      <c r="BL14" s="1117">
        <v>9.5000000000000001e-002</v>
      </c>
      <c r="BM14" s="1117">
        <v>0.127</v>
      </c>
      <c r="BN14" s="1117">
        <v>0.11699999999999999</v>
      </c>
      <c r="BO14" s="1117">
        <v>0.11699999999999999</v>
      </c>
      <c r="BP14" s="1117">
        <v>0.13200000000000001</v>
      </c>
      <c r="BQ14" s="1117">
        <v>9.7000000000000003e-002</v>
      </c>
      <c r="BR14" s="1117">
        <v>9.7000000000000003e-002</v>
      </c>
      <c r="BS14" s="1117">
        <v>9.7000000000000003e-002</v>
      </c>
      <c r="BT14" s="1117">
        <v>4.5999999999999999e-002</v>
      </c>
      <c r="BU14" s="1117">
        <v>4.5999999999999999e-002</v>
      </c>
      <c r="BV14" s="1117">
        <v>3.1e-002</v>
      </c>
      <c r="BW14" s="1117">
        <v>3.1e-002</v>
      </c>
      <c r="BX14" s="1117">
        <v>3.1e-002</v>
      </c>
      <c r="BY14" s="1117">
        <v>0.158</v>
      </c>
      <c r="BZ14" s="1117">
        <v>6.8999999999999992e-002</v>
      </c>
      <c r="CB14" s="1114">
        <v>3</v>
      </c>
      <c r="CC14" s="1114">
        <v>3</v>
      </c>
      <c r="CD14" s="1114" t="str">
        <f t="shared" si="1"/>
        <v>処遇加算Ⅰ特定加算Ⅱベア加算から新加算Ⅲ</v>
      </c>
      <c r="CE14" s="1115">
        <f t="shared" si="15"/>
        <v>-2.1000000000000019e-002</v>
      </c>
      <c r="CF14" s="1115">
        <f t="shared" si="15"/>
        <v>-2.1000000000000019e-002</v>
      </c>
      <c r="CG14" s="1115">
        <f t="shared" si="15"/>
        <v>-2.1000000000000019e-002</v>
      </c>
      <c r="CH14" s="1115">
        <f t="shared" si="15"/>
        <v>-5.0000000000000044e-003</v>
      </c>
      <c r="CI14" s="1115">
        <f t="shared" si="15"/>
        <v>0</v>
      </c>
      <c r="CJ14" s="1115">
        <f t="shared" si="15"/>
        <v>0</v>
      </c>
      <c r="CK14" s="1115">
        <f t="shared" si="15"/>
        <v>-7.9999999999999932e-003</v>
      </c>
      <c r="CL14" s="1115">
        <f t="shared" si="15"/>
        <v>1.0000000000000009e-003</v>
      </c>
      <c r="CM14" s="1115">
        <f t="shared" si="15"/>
        <v>1.0000000000000009e-003</v>
      </c>
      <c r="CN14" s="1115">
        <f t="shared" si="15"/>
        <v>-1.0000000000000009e-003</v>
      </c>
      <c r="CO14" s="1115">
        <f t="shared" si="15"/>
        <v>3.0000000000000027e-003</v>
      </c>
      <c r="CP14" s="1115">
        <f t="shared" si="15"/>
        <v>3.0000000000000027e-003</v>
      </c>
      <c r="CQ14" s="1115">
        <f t="shared" si="15"/>
        <v>-2.0000000000000018e-003</v>
      </c>
      <c r="CR14" s="1115">
        <f t="shared" si="15"/>
        <v>-9.000000000000008e-003</v>
      </c>
      <c r="CS14" s="1115">
        <f t="shared" si="15"/>
        <v>-9.000000000000008e-003</v>
      </c>
      <c r="CT14" s="1115">
        <f t="shared" si="15"/>
        <v>-9.000000000000008e-003</v>
      </c>
      <c r="CU14" s="1115">
        <f t="shared" si="15"/>
        <v>-1.0000000000000002e-002</v>
      </c>
      <c r="CV14" s="1115">
        <f t="shared" si="15"/>
        <v>-1.0000000000000002e-002</v>
      </c>
      <c r="CW14" s="1115">
        <f t="shared" si="15"/>
        <v>-5.9999999999999984e-003</v>
      </c>
      <c r="CX14" s="1115">
        <f t="shared" si="15"/>
        <v>-5.9999999999999984e-003</v>
      </c>
      <c r="CY14" s="1115">
        <f t="shared" si="15"/>
        <v>-5.9999999999999984e-003</v>
      </c>
      <c r="CZ14" s="1115">
        <f t="shared" si="15"/>
        <v>-2.1000000000000019e-002</v>
      </c>
      <c r="DA14" s="1115">
        <f t="shared" si="15"/>
        <v>0</v>
      </c>
      <c r="DC14" s="1114" t="s">
        <v>62</v>
      </c>
      <c r="DD14" s="1115">
        <f t="shared" si="16"/>
        <v>-0.11538461538461549</v>
      </c>
      <c r="DE14" s="1115">
        <f t="shared" si="16"/>
        <v>-0.11538461538461549</v>
      </c>
      <c r="DF14" s="1115">
        <f t="shared" si="16"/>
        <v>-0.11538461538461549</v>
      </c>
      <c r="DG14" s="1115">
        <f t="shared" si="16"/>
        <v>-6.3291139240506389e-002</v>
      </c>
      <c r="DH14" s="1115">
        <f t="shared" si="16"/>
        <v>0</v>
      </c>
      <c r="DI14" s="1115">
        <f t="shared" si="16"/>
        <v>0</v>
      </c>
      <c r="DJ14" s="1115">
        <f t="shared" si="16"/>
        <v>-0.1212121212121211</v>
      </c>
      <c r="DK14" s="1115">
        <f t="shared" si="16"/>
        <v>9.0909090909090991e-003</v>
      </c>
      <c r="DL14" s="1115">
        <f t="shared" si="16"/>
        <v>9.0909090909090991e-003</v>
      </c>
      <c r="DM14" s="1115">
        <f t="shared" si="16"/>
        <v>-6.6666666666666732e-003</v>
      </c>
      <c r="DN14" s="1115">
        <f t="shared" si="16"/>
        <v>2.2388059701492557e-002</v>
      </c>
      <c r="DO14" s="1115">
        <f t="shared" si="16"/>
        <v>2.2388059701492557e-002</v>
      </c>
      <c r="DP14" s="1115">
        <f t="shared" si="16"/>
        <v>-1.2903225806451625e-002</v>
      </c>
      <c r="DQ14" s="1115">
        <f t="shared" si="16"/>
        <v>-7.9646017699115113e-002</v>
      </c>
      <c r="DR14" s="1115">
        <f t="shared" si="16"/>
        <v>-7.9646017699115113e-002</v>
      </c>
      <c r="DS14" s="1115">
        <f t="shared" si="16"/>
        <v>-7.9646017699115113e-002</v>
      </c>
      <c r="DT14" s="1115">
        <f t="shared" si="16"/>
        <v>-0.18518518518518523</v>
      </c>
      <c r="DU14" s="1115">
        <f t="shared" si="16"/>
        <v>-0.18518518518518523</v>
      </c>
      <c r="DV14" s="1115">
        <f t="shared" si="16"/>
        <v>-0.16666666666666663</v>
      </c>
      <c r="DW14" s="1115">
        <f t="shared" si="16"/>
        <v>-0.16666666666666663</v>
      </c>
      <c r="DX14" s="1115">
        <f t="shared" si="16"/>
        <v>-0.16666666666666663</v>
      </c>
      <c r="DY14" s="1115">
        <f t="shared" si="16"/>
        <v>-0.11538461538461549</v>
      </c>
      <c r="DZ14" s="1115">
        <f t="shared" si="16"/>
        <v>0</v>
      </c>
    </row>
    <row r="15" spans="2:130">
      <c r="AB15" s="1114">
        <v>13</v>
      </c>
      <c r="AC15" s="1111" t="s">
        <v>2158</v>
      </c>
      <c r="AD15" s="1117">
        <f t="shared" ref="AD15:AZ15" si="19">D5+D7+D10</f>
        <v>0.14199999999999999</v>
      </c>
      <c r="AE15" s="1117">
        <f t="shared" si="19"/>
        <v>0.14199999999999999</v>
      </c>
      <c r="AF15" s="1117">
        <f t="shared" si="19"/>
        <v>0.14199999999999999</v>
      </c>
      <c r="AG15" s="1117">
        <f t="shared" si="19"/>
        <v>5.4999999999999993e-002</v>
      </c>
      <c r="AH15" s="1117">
        <f t="shared" si="19"/>
        <v>4.5999999999999999e-002</v>
      </c>
      <c r="AI15" s="1117">
        <f t="shared" si="19"/>
        <v>4.5999999999999999e-002</v>
      </c>
      <c r="AJ15" s="1117">
        <f t="shared" si="19"/>
        <v>4.9000000000000002e-002</v>
      </c>
      <c r="AK15" s="1117">
        <f t="shared" si="19"/>
        <v>6.6000000000000003e-002</v>
      </c>
      <c r="AL15" s="1117">
        <f t="shared" si="19"/>
        <v>6.6000000000000003e-002</v>
      </c>
      <c r="AM15" s="1117">
        <f t="shared" si="19"/>
        <v>9.6000000000000002e-002</v>
      </c>
      <c r="AN15" s="1117">
        <f t="shared" si="19"/>
        <v>7.3000000000000009e-002</v>
      </c>
      <c r="AO15" s="1117">
        <f t="shared" si="19"/>
        <v>7.3000000000000009e-002</v>
      </c>
      <c r="AP15" s="1117">
        <f t="shared" si="19"/>
        <v>9.9000000000000005e-002</v>
      </c>
      <c r="AQ15" s="1117">
        <f t="shared" si="19"/>
        <v>7.5999999999999998e-002</v>
      </c>
      <c r="AR15" s="1117">
        <f t="shared" si="19"/>
        <v>7.5999999999999998e-002</v>
      </c>
      <c r="AS15" s="1117">
        <f t="shared" si="19"/>
        <v>7.5999999999999998e-002</v>
      </c>
      <c r="AT15" s="1117">
        <f t="shared" si="19"/>
        <v>4.5000000000000005e-002</v>
      </c>
      <c r="AU15" s="1117">
        <f t="shared" si="19"/>
        <v>4.5000000000000005e-002</v>
      </c>
      <c r="AV15" s="1117">
        <f t="shared" si="19"/>
        <v>3.0000000000000002e-002</v>
      </c>
      <c r="AW15" s="1117">
        <f t="shared" si="19"/>
        <v>3.0000000000000002e-002</v>
      </c>
      <c r="AX15" s="1117">
        <f t="shared" si="19"/>
        <v>3.0000000000000002e-002</v>
      </c>
      <c r="AY15" s="1117">
        <f t="shared" si="19"/>
        <v>0.14199999999999999</v>
      </c>
      <c r="AZ15" s="1117">
        <f t="shared" si="19"/>
        <v>4.5999999999999999e-002</v>
      </c>
      <c r="BB15" s="1114">
        <v>13</v>
      </c>
      <c r="BC15" s="1111" t="s">
        <v>419</v>
      </c>
      <c r="BD15" s="1117">
        <v>0.14199999999999999</v>
      </c>
      <c r="BE15" s="1117">
        <v>0.14199999999999999</v>
      </c>
      <c r="BF15" s="1117">
        <v>0.14199999999999999</v>
      </c>
      <c r="BG15" s="1117">
        <v>5.9000000000000004e-002</v>
      </c>
      <c r="BH15" s="1117">
        <v>5.3999999999999999e-002</v>
      </c>
      <c r="BI15" s="1117">
        <v>5.3999999999999999e-002</v>
      </c>
      <c r="BJ15" s="1117">
        <v>5.5000000000000007e-002</v>
      </c>
      <c r="BK15" s="1117">
        <v>7.2999999999999995e-002</v>
      </c>
      <c r="BL15" s="1117">
        <v>7.2999999999999995e-002</v>
      </c>
      <c r="BM15" s="1117">
        <v>0.11199999999999999</v>
      </c>
      <c r="BN15" s="1117">
        <v>8.5000000000000006e-002</v>
      </c>
      <c r="BO15" s="1117">
        <v>8.5000000000000006e-002</v>
      </c>
      <c r="BP15" s="1117">
        <v>0.112</v>
      </c>
      <c r="BQ15" s="1117">
        <v>8.6000000000000007e-002</v>
      </c>
      <c r="BR15" s="1117">
        <v>8.6000000000000007e-002</v>
      </c>
      <c r="BS15" s="1117">
        <v>8.6000000000000007e-002</v>
      </c>
      <c r="BT15" s="1117">
        <v>4.8000000000000001e-002</v>
      </c>
      <c r="BU15" s="1117">
        <v>4.8000000000000001e-002</v>
      </c>
      <c r="BV15" s="1117">
        <v>3.1e-002</v>
      </c>
      <c r="BW15" s="1117">
        <v>3.1e-002</v>
      </c>
      <c r="BX15" s="1117">
        <v>3.1e-002</v>
      </c>
      <c r="BY15" s="1117">
        <v>0.14199999999999999</v>
      </c>
      <c r="BZ15" s="1117">
        <v>5.3999999999999999e-002</v>
      </c>
      <c r="CB15" s="1114">
        <v>3</v>
      </c>
      <c r="CC15" s="1114">
        <v>4</v>
      </c>
      <c r="CD15" s="1114" t="str">
        <f t="shared" si="1"/>
        <v>処遇加算Ⅰ特定加算Ⅱベア加算から新加算Ⅳ</v>
      </c>
      <c r="CE15" s="1115">
        <f t="shared" si="15"/>
        <v>-5.8000000000000024e-002</v>
      </c>
      <c r="CF15" s="1115">
        <f t="shared" si="15"/>
        <v>-5.8000000000000024e-002</v>
      </c>
      <c r="CG15" s="1115">
        <f t="shared" si="15"/>
        <v>-5.8000000000000024e-002</v>
      </c>
      <c r="CH15" s="1115">
        <f t="shared" si="15"/>
        <v>-2.1000000000000005e-002</v>
      </c>
      <c r="CI15" s="1115">
        <f t="shared" si="15"/>
        <v>-1.6e-002</v>
      </c>
      <c r="CJ15" s="1115">
        <f t="shared" si="15"/>
        <v>-1.6e-002</v>
      </c>
      <c r="CK15" s="1115">
        <f t="shared" si="15"/>
        <v>-2.0999999999999991e-002</v>
      </c>
      <c r="CL15" s="1115">
        <f t="shared" si="15"/>
        <v>-2.1000000000000005e-002</v>
      </c>
      <c r="CM15" s="1115">
        <f t="shared" si="15"/>
        <v>-2.1000000000000005e-002</v>
      </c>
      <c r="CN15" s="1115">
        <f t="shared" si="15"/>
        <v>-2.8999999999999998e-002</v>
      </c>
      <c r="CO15" s="1115">
        <f t="shared" si="15"/>
        <v>-2.5000000000000008e-002</v>
      </c>
      <c r="CP15" s="1115">
        <f t="shared" si="15"/>
        <v>-2.5000000000000008e-002</v>
      </c>
      <c r="CQ15" s="1115">
        <f t="shared" si="15"/>
        <v>-3.2000000000000001e-002</v>
      </c>
      <c r="CR15" s="1115">
        <f t="shared" si="15"/>
        <v>-3.2000000000000015e-002</v>
      </c>
      <c r="CS15" s="1115">
        <f t="shared" si="15"/>
        <v>-3.2000000000000015e-002</v>
      </c>
      <c r="CT15" s="1115">
        <f t="shared" si="15"/>
        <v>-3.2000000000000015e-002</v>
      </c>
      <c r="CU15" s="1115">
        <f t="shared" si="15"/>
        <v>-1.9999999999999997e-002</v>
      </c>
      <c r="CV15" s="1115">
        <f t="shared" si="15"/>
        <v>-1.9999999999999997e-002</v>
      </c>
      <c r="CW15" s="1115">
        <f t="shared" si="15"/>
        <v>-1.2999999999999994e-002</v>
      </c>
      <c r="CX15" s="1115">
        <f t="shared" si="15"/>
        <v>-1.2999999999999994e-002</v>
      </c>
      <c r="CY15" s="1115">
        <f t="shared" si="15"/>
        <v>-1.2999999999999994e-002</v>
      </c>
      <c r="CZ15" s="1115">
        <f t="shared" si="15"/>
        <v>-5.8000000000000024e-002</v>
      </c>
      <c r="DA15" s="1115">
        <f t="shared" si="15"/>
        <v>-1.6e-002</v>
      </c>
      <c r="DC15" s="1114" t="s">
        <v>2180</v>
      </c>
      <c r="DD15" s="1115">
        <f t="shared" si="16"/>
        <v>-0.40000000000000019</v>
      </c>
      <c r="DE15" s="1115">
        <f t="shared" si="16"/>
        <v>-0.40000000000000019</v>
      </c>
      <c r="DF15" s="1115">
        <f t="shared" si="16"/>
        <v>-0.40000000000000019</v>
      </c>
      <c r="DG15" s="1115">
        <f t="shared" si="16"/>
        <v>-0.33333333333333343</v>
      </c>
      <c r="DH15" s="1115">
        <f t="shared" si="16"/>
        <v>-0.25000000000000006</v>
      </c>
      <c r="DI15" s="1115">
        <f t="shared" si="16"/>
        <v>-0.25000000000000006</v>
      </c>
      <c r="DJ15" s="1115">
        <f t="shared" si="16"/>
        <v>-0.39622641509433942</v>
      </c>
      <c r="DK15" s="1115">
        <f t="shared" si="16"/>
        <v>-0.2386363636363637</v>
      </c>
      <c r="DL15" s="1115">
        <f t="shared" si="16"/>
        <v>-0.2386363636363637</v>
      </c>
      <c r="DM15" s="1115">
        <f t="shared" si="16"/>
        <v>-0.23770491803278687</v>
      </c>
      <c r="DN15" s="1115">
        <f t="shared" si="16"/>
        <v>-0.23584905660377367</v>
      </c>
      <c r="DO15" s="1115">
        <f t="shared" si="16"/>
        <v>-0.23584905660377367</v>
      </c>
      <c r="DP15" s="1115">
        <f t="shared" si="16"/>
        <v>-0.25600000000000001</v>
      </c>
      <c r="DQ15" s="1115">
        <f t="shared" si="16"/>
        <v>-0.35555555555555574</v>
      </c>
      <c r="DR15" s="1115">
        <f t="shared" si="16"/>
        <v>-0.35555555555555574</v>
      </c>
      <c r="DS15" s="1115">
        <f t="shared" si="16"/>
        <v>-0.35555555555555574</v>
      </c>
      <c r="DT15" s="1115">
        <f t="shared" si="16"/>
        <v>-0.45454545454545442</v>
      </c>
      <c r="DU15" s="1115">
        <f t="shared" si="16"/>
        <v>-0.45454545454545442</v>
      </c>
      <c r="DV15" s="1115">
        <f t="shared" si="16"/>
        <v>-0.4482758620689653</v>
      </c>
      <c r="DW15" s="1115">
        <f t="shared" si="16"/>
        <v>-0.4482758620689653</v>
      </c>
      <c r="DX15" s="1115">
        <f t="shared" si="16"/>
        <v>-0.4482758620689653</v>
      </c>
      <c r="DY15" s="1115">
        <f t="shared" si="16"/>
        <v>-0.40000000000000019</v>
      </c>
      <c r="DZ15" s="1115">
        <f t="shared" si="16"/>
        <v>-0.25000000000000006</v>
      </c>
    </row>
    <row r="16" spans="2:130">
      <c r="AB16" s="1114">
        <v>14</v>
      </c>
      <c r="AC16" s="1111" t="s">
        <v>2160</v>
      </c>
      <c r="AD16" s="1117">
        <f t="shared" ref="AD16:AZ16" si="20">D5+D7+D11</f>
        <v>0.11799999999999999</v>
      </c>
      <c r="AE16" s="1117">
        <f t="shared" si="20"/>
        <v>0.11799999999999999</v>
      </c>
      <c r="AF16" s="1117">
        <f t="shared" si="20"/>
        <v>0.11799999999999999</v>
      </c>
      <c r="AG16" s="1117">
        <f t="shared" si="20"/>
        <v>4.3999999999999997e-002</v>
      </c>
      <c r="AH16" s="1117">
        <f t="shared" si="20"/>
        <v>3.5000000000000003e-002</v>
      </c>
      <c r="AI16" s="1117">
        <f t="shared" si="20"/>
        <v>3.5000000000000003e-002</v>
      </c>
      <c r="AJ16" s="1117">
        <f t="shared" si="20"/>
        <v>3.9e-002</v>
      </c>
      <c r="AK16" s="1117">
        <f t="shared" si="20"/>
        <v>5.1000000000000004e-002</v>
      </c>
      <c r="AL16" s="1117">
        <f t="shared" si="20"/>
        <v>5.1000000000000004e-002</v>
      </c>
      <c r="AM16" s="1117">
        <f t="shared" si="20"/>
        <v>7.3000000000000009e-002</v>
      </c>
      <c r="AN16" s="1117">
        <f t="shared" si="20"/>
        <v>5.6000000000000001e-002</v>
      </c>
      <c r="AO16" s="1117">
        <f t="shared" si="20"/>
        <v>5.6000000000000001e-002</v>
      </c>
      <c r="AP16" s="1117">
        <f t="shared" si="20"/>
        <v>7.5999999999999998e-002</v>
      </c>
      <c r="AQ16" s="1117">
        <f t="shared" si="20"/>
        <v>6.e-002</v>
      </c>
      <c r="AR16" s="1117">
        <f t="shared" si="20"/>
        <v>6.e-002</v>
      </c>
      <c r="AS16" s="1117">
        <f t="shared" si="20"/>
        <v>6.e-002</v>
      </c>
      <c r="AT16" s="1117">
        <f t="shared" si="20"/>
        <v>3.7000000000000005e-002</v>
      </c>
      <c r="AU16" s="1117">
        <f t="shared" si="20"/>
        <v>3.7000000000000005e-002</v>
      </c>
      <c r="AV16" s="1117">
        <f t="shared" si="20"/>
        <v>2.5000000000000001e-002</v>
      </c>
      <c r="AW16" s="1117">
        <f t="shared" si="20"/>
        <v>2.5000000000000001e-002</v>
      </c>
      <c r="AX16" s="1117">
        <f t="shared" si="20"/>
        <v>2.5000000000000001e-002</v>
      </c>
      <c r="AY16" s="1117">
        <f t="shared" si="20"/>
        <v>0.11799999999999999</v>
      </c>
      <c r="AZ16" s="1117">
        <f t="shared" si="20"/>
        <v>3.5000000000000003e-002</v>
      </c>
      <c r="BB16" s="1114">
        <v>14</v>
      </c>
      <c r="BC16" s="1111" t="s">
        <v>207</v>
      </c>
      <c r="BD16" s="1117">
        <v>0.13899999999999998</v>
      </c>
      <c r="BE16" s="1117">
        <v>0.13899999999999998</v>
      </c>
      <c r="BF16" s="1117">
        <v>0.13899999999999998</v>
      </c>
      <c r="BG16" s="1117">
        <v>5.3999999999999999e-002</v>
      </c>
      <c r="BH16" s="1117">
        <v>4.5000000000000005e-002</v>
      </c>
      <c r="BI16" s="1117">
        <v>4.5000000000000005e-002</v>
      </c>
      <c r="BJ16" s="1117">
        <v>4.8000000000000001e-002</v>
      </c>
      <c r="BK16" s="1117">
        <v>6.4000000000000001e-002</v>
      </c>
      <c r="BL16" s="1117">
        <v>6.4000000000000001e-002</v>
      </c>
      <c r="BM16" s="1117">
        <v>9.6000000000000002e-002</v>
      </c>
      <c r="BN16" s="1117">
        <v>7.1000000000000008e-002</v>
      </c>
      <c r="BO16" s="1117">
        <v>7.1000000000000008e-002</v>
      </c>
      <c r="BP16" s="1117">
        <v>9.7000000000000003e-002</v>
      </c>
      <c r="BQ16" s="1117">
        <v>7.3999999999999996e-002</v>
      </c>
      <c r="BR16" s="1117">
        <v>7.3999999999999996e-002</v>
      </c>
      <c r="BS16" s="1117">
        <v>7.3999999999999996e-002</v>
      </c>
      <c r="BT16" s="1117">
        <v>4.4000000000000004e-002</v>
      </c>
      <c r="BU16" s="1117">
        <v>4.4000000000000004e-002</v>
      </c>
      <c r="BV16" s="1117">
        <v>3.0000000000000002e-002</v>
      </c>
      <c r="BW16" s="1117">
        <v>3.0000000000000002e-002</v>
      </c>
      <c r="BX16" s="1117">
        <v>3.0000000000000002e-002</v>
      </c>
      <c r="BY16" s="1117">
        <v>0.13899999999999998</v>
      </c>
      <c r="BZ16" s="1117">
        <v>4.5000000000000005e-002</v>
      </c>
      <c r="CB16" s="1114">
        <v>4</v>
      </c>
      <c r="CC16" s="1114">
        <v>1</v>
      </c>
      <c r="CD16" s="1114" t="str">
        <f t="shared" si="1"/>
        <v>処遇加算Ⅰ特定加算Ⅱベア加算なしから新加算Ⅰ</v>
      </c>
      <c r="CE16" s="1115">
        <f t="shared" ref="CE16:DA19" si="21">BD3-AD$6</f>
        <v>6.5999999999999975e-002</v>
      </c>
      <c r="CF16" s="1115">
        <f t="shared" si="21"/>
        <v>6.5999999999999975e-002</v>
      </c>
      <c r="CG16" s="1115">
        <f t="shared" si="21"/>
        <v>6.5999999999999975e-002</v>
      </c>
      <c r="CH16" s="1115">
        <f t="shared" si="21"/>
        <v>2.6999999999999982e-002</v>
      </c>
      <c r="CI16" s="1115">
        <f t="shared" si="21"/>
        <v>2.2999999999999993e-002</v>
      </c>
      <c r="CJ16" s="1115">
        <f t="shared" si="21"/>
        <v>2.2999999999999993e-002</v>
      </c>
      <c r="CK16" s="1115">
        <f t="shared" si="21"/>
        <v>2.1999999999999992e-002</v>
      </c>
      <c r="CL16" s="1115">
        <f t="shared" si="21"/>
        <v>3.4000000000000002e-002</v>
      </c>
      <c r="CM16" s="1115">
        <f t="shared" si="21"/>
        <v>3.4000000000000002e-002</v>
      </c>
      <c r="CN16" s="1115">
        <f t="shared" si="21"/>
        <v>5.2999999999999992e-002</v>
      </c>
      <c r="CO16" s="1115">
        <f t="shared" si="21"/>
        <v>3.5000000000000031e-002</v>
      </c>
      <c r="CP16" s="1115">
        <f t="shared" si="21"/>
        <v>3.5000000000000031e-002</v>
      </c>
      <c r="CQ16" s="1115">
        <f t="shared" si="21"/>
        <v>5.1999999999999991e-002</v>
      </c>
      <c r="CR16" s="1115">
        <f t="shared" si="21"/>
        <v>3.4000000000000002e-002</v>
      </c>
      <c r="CS16" s="1115">
        <f t="shared" si="21"/>
        <v>3.4000000000000002e-002</v>
      </c>
      <c r="CT16" s="1115">
        <f t="shared" si="21"/>
        <v>3.4000000000000002e-002</v>
      </c>
      <c r="CU16" s="1115">
        <f t="shared" si="21"/>
        <v>1.900000000000001e-002</v>
      </c>
      <c r="CV16" s="1115">
        <f t="shared" si="21"/>
        <v>1.900000000000001e-002</v>
      </c>
      <c r="CW16" s="1115">
        <f t="shared" si="21"/>
        <v>1.3999999999999992e-002</v>
      </c>
      <c r="CX16" s="1115">
        <f t="shared" si="21"/>
        <v>1.3999999999999992e-002</v>
      </c>
      <c r="CY16" s="1115">
        <f t="shared" si="21"/>
        <v>1.3999999999999992e-002</v>
      </c>
      <c r="CZ16" s="1115">
        <f t="shared" si="21"/>
        <v>6.5999999999999975e-002</v>
      </c>
      <c r="DA16" s="1115">
        <f t="shared" si="21"/>
        <v>2.2999999999999993e-002</v>
      </c>
      <c r="DC16" s="1114" t="s">
        <v>1404</v>
      </c>
      <c r="DD16" s="1115">
        <f t="shared" ref="DD16:DZ19" si="22">CE16/BD3</f>
        <v>0.26938775510204072</v>
      </c>
      <c r="DE16" s="1115">
        <f t="shared" si="22"/>
        <v>0.26938775510204072</v>
      </c>
      <c r="DF16" s="1115">
        <f t="shared" si="22"/>
        <v>0.26938775510204072</v>
      </c>
      <c r="DG16" s="1115">
        <f t="shared" si="22"/>
        <v>0.26999999999999985</v>
      </c>
      <c r="DH16" s="1115">
        <f t="shared" si="22"/>
        <v>0.24999999999999997</v>
      </c>
      <c r="DI16" s="1115">
        <f t="shared" si="22"/>
        <v>0.24999999999999997</v>
      </c>
      <c r="DJ16" s="1115">
        <f t="shared" si="22"/>
        <v>0.25581395348837199</v>
      </c>
      <c r="DK16" s="1115">
        <f t="shared" si="22"/>
        <v>0.265625</v>
      </c>
      <c r="DL16" s="1115">
        <f t="shared" si="22"/>
        <v>0.265625</v>
      </c>
      <c r="DM16" s="1115">
        <f t="shared" si="22"/>
        <v>0.29281767955801102</v>
      </c>
      <c r="DN16" s="1115">
        <f t="shared" si="22"/>
        <v>0.23489932885906059</v>
      </c>
      <c r="DO16" s="1115">
        <f t="shared" si="22"/>
        <v>0.23489932885906059</v>
      </c>
      <c r="DP16" s="1115">
        <f t="shared" si="22"/>
        <v>0.27956989247311825</v>
      </c>
      <c r="DQ16" s="1115">
        <f t="shared" si="22"/>
        <v>0.24285714285714285</v>
      </c>
      <c r="DR16" s="1115">
        <f t="shared" si="22"/>
        <v>0.24285714285714285</v>
      </c>
      <c r="DS16" s="1115">
        <f t="shared" si="22"/>
        <v>0.24285714285714285</v>
      </c>
      <c r="DT16" s="1115">
        <f t="shared" si="22"/>
        <v>0.25333333333333341</v>
      </c>
      <c r="DU16" s="1115">
        <f t="shared" si="22"/>
        <v>0.25333333333333341</v>
      </c>
      <c r="DV16" s="1115">
        <f t="shared" si="22"/>
        <v>0.27450980392156854</v>
      </c>
      <c r="DW16" s="1115">
        <f t="shared" si="22"/>
        <v>0.27450980392156854</v>
      </c>
      <c r="DX16" s="1115">
        <f t="shared" si="22"/>
        <v>0.27450980392156854</v>
      </c>
      <c r="DY16" s="1115">
        <f t="shared" si="22"/>
        <v>0.26938775510204072</v>
      </c>
      <c r="DZ16" s="1115">
        <f t="shared" si="22"/>
        <v>0.24999999999999997</v>
      </c>
    </row>
    <row r="17" spans="28:130">
      <c r="AB17" s="1114">
        <v>15</v>
      </c>
      <c r="AC17" s="1111" t="s">
        <v>1007</v>
      </c>
      <c r="AD17" s="1117">
        <f t="shared" ref="AD17:AZ17" si="23">D5+D8+D10</f>
        <v>0.121</v>
      </c>
      <c r="AE17" s="1117">
        <f t="shared" si="23"/>
        <v>0.121</v>
      </c>
      <c r="AF17" s="1117">
        <f t="shared" si="23"/>
        <v>0.121</v>
      </c>
      <c r="AG17" s="1117">
        <f t="shared" si="23"/>
        <v>4.9000000000000002e-002</v>
      </c>
      <c r="AH17" s="1117">
        <f t="shared" si="23"/>
        <v>4.3999999999999997e-002</v>
      </c>
      <c r="AI17" s="1117">
        <f t="shared" si="23"/>
        <v>4.3999999999999997e-002</v>
      </c>
      <c r="AJ17" s="1117">
        <f t="shared" si="23"/>
        <v>4.6000000000000006e-002</v>
      </c>
      <c r="AK17" s="1117">
        <f t="shared" si="23"/>
        <v>6.e-002</v>
      </c>
      <c r="AL17" s="1117">
        <f t="shared" si="23"/>
        <v>6.e-002</v>
      </c>
      <c r="AM17" s="1117">
        <f t="shared" si="23"/>
        <v>8.8999999999999996e-002</v>
      </c>
      <c r="AN17" s="1117">
        <f t="shared" si="23"/>
        <v>7.0000000000000007e-002</v>
      </c>
      <c r="AO17" s="1117">
        <f t="shared" si="23"/>
        <v>7.0000000000000007e-002</v>
      </c>
      <c r="AP17" s="1117">
        <f t="shared" si="23"/>
        <v>9.0999999999999998e-002</v>
      </c>
      <c r="AQ17" s="1117">
        <f t="shared" si="23"/>
        <v>7.2000000000000008e-002</v>
      </c>
      <c r="AR17" s="1117">
        <f t="shared" si="23"/>
        <v>7.2000000000000008e-002</v>
      </c>
      <c r="AS17" s="1117">
        <f t="shared" si="23"/>
        <v>7.2000000000000008e-002</v>
      </c>
      <c r="AT17" s="1117">
        <f t="shared" si="23"/>
        <v>4.1000000000000002e-002</v>
      </c>
      <c r="AU17" s="1117">
        <f t="shared" si="23"/>
        <v>4.1000000000000002e-002</v>
      </c>
      <c r="AV17" s="1117">
        <f t="shared" si="23"/>
        <v>2.5999999999999999e-002</v>
      </c>
      <c r="AW17" s="1117">
        <f t="shared" si="23"/>
        <v>2.5999999999999999e-002</v>
      </c>
      <c r="AX17" s="1117">
        <f t="shared" si="23"/>
        <v>2.5999999999999999e-002</v>
      </c>
      <c r="AY17" s="1117">
        <f t="shared" si="23"/>
        <v>0.121</v>
      </c>
      <c r="AZ17" s="1117">
        <f t="shared" si="23"/>
        <v>4.3999999999999997e-002</v>
      </c>
      <c r="BB17" s="1114">
        <v>15</v>
      </c>
      <c r="BC17" s="1111" t="s">
        <v>424</v>
      </c>
      <c r="BD17" s="1117">
        <v>0.12100000000000001</v>
      </c>
      <c r="BE17" s="1117">
        <v>0.12100000000000001</v>
      </c>
      <c r="BF17" s="1117">
        <v>0.12100000000000001</v>
      </c>
      <c r="BG17" s="1117">
        <v>5.2000000000000005e-002</v>
      </c>
      <c r="BH17" s="1117">
        <v>5.2999999999999999e-002</v>
      </c>
      <c r="BI17" s="1117">
        <v>5.2999999999999999e-002</v>
      </c>
      <c r="BJ17" s="1117">
        <v>4.3000000000000003e-002</v>
      </c>
      <c r="BK17" s="1117">
        <v>7.2999999999999995e-002</v>
      </c>
      <c r="BL17" s="1117">
        <v>7.2999999999999995e-002</v>
      </c>
      <c r="BM17" s="1117">
        <v>9.9000000000000005e-002</v>
      </c>
      <c r="BN17" s="1117">
        <v>8.8999999999999996e-002</v>
      </c>
      <c r="BO17" s="1117">
        <v>8.8999999999999996e-002</v>
      </c>
      <c r="BP17" s="1117">
        <v>0.10200000000000001</v>
      </c>
      <c r="BQ17" s="1117">
        <v>7.3999999999999996e-002</v>
      </c>
      <c r="BR17" s="1117">
        <v>7.3999999999999996e-002</v>
      </c>
      <c r="BS17" s="1117">
        <v>7.3999999999999996e-002</v>
      </c>
      <c r="BT17" s="1117">
        <v>3.6000000000000004e-002</v>
      </c>
      <c r="BU17" s="1117">
        <v>3.6000000000000004e-002</v>
      </c>
      <c r="BV17" s="1117">
        <v>2.4e-002</v>
      </c>
      <c r="BW17" s="1117">
        <v>2.4e-002</v>
      </c>
      <c r="BX17" s="1117">
        <v>2.4e-002</v>
      </c>
      <c r="BY17" s="1117">
        <v>0.12100000000000001</v>
      </c>
      <c r="BZ17" s="1117">
        <v>5.2999999999999999e-002</v>
      </c>
      <c r="CB17" s="1114">
        <v>4</v>
      </c>
      <c r="CC17" s="1114">
        <v>2</v>
      </c>
      <c r="CD17" s="1114" t="str">
        <f t="shared" si="1"/>
        <v>処遇加算Ⅰ特定加算Ⅱベア加算なしから新加算Ⅱ</v>
      </c>
      <c r="CE17" s="1115">
        <f t="shared" si="21"/>
        <v>4.4999999999999984e-002</v>
      </c>
      <c r="CF17" s="1115">
        <f t="shared" si="21"/>
        <v>4.4999999999999984e-002</v>
      </c>
      <c r="CG17" s="1115">
        <f t="shared" si="21"/>
        <v>4.4999999999999984e-002</v>
      </c>
      <c r="CH17" s="1115">
        <f t="shared" si="21"/>
        <v>2.0999999999999991e-002</v>
      </c>
      <c r="CI17" s="1115">
        <f t="shared" si="21"/>
        <v>2.0999999999999991e-002</v>
      </c>
      <c r="CJ17" s="1115">
        <f t="shared" si="21"/>
        <v>2.0999999999999991e-002</v>
      </c>
      <c r="CK17" s="1115">
        <f t="shared" si="21"/>
        <v>1.8999999999999989e-002</v>
      </c>
      <c r="CL17" s="1115">
        <f t="shared" si="21"/>
        <v>2.7999999999999997e-002</v>
      </c>
      <c r="CM17" s="1115">
        <f t="shared" si="21"/>
        <v>2.7999999999999997e-002</v>
      </c>
      <c r="CN17" s="1115">
        <f t="shared" si="21"/>
        <v>4.5999999999999985e-002</v>
      </c>
      <c r="CO17" s="1115">
        <f t="shared" si="21"/>
        <v>3.2000000000000028e-002</v>
      </c>
      <c r="CP17" s="1115">
        <f t="shared" si="21"/>
        <v>3.2000000000000028e-002</v>
      </c>
      <c r="CQ17" s="1115">
        <f t="shared" si="21"/>
        <v>4.3999999999999984e-002</v>
      </c>
      <c r="CR17" s="1115">
        <f t="shared" si="21"/>
        <v>3.e-002</v>
      </c>
      <c r="CS17" s="1115">
        <f t="shared" si="21"/>
        <v>3.e-002</v>
      </c>
      <c r="CT17" s="1115">
        <f t="shared" si="21"/>
        <v>3.e-002</v>
      </c>
      <c r="CU17" s="1115">
        <f t="shared" si="21"/>
        <v>1.5000000000000006e-002</v>
      </c>
      <c r="CV17" s="1115">
        <f t="shared" si="21"/>
        <v>1.5000000000000006e-002</v>
      </c>
      <c r="CW17" s="1115">
        <f t="shared" si="21"/>
        <v>9.999999999999995e-003</v>
      </c>
      <c r="CX17" s="1115">
        <f t="shared" si="21"/>
        <v>9.999999999999995e-003</v>
      </c>
      <c r="CY17" s="1115">
        <f t="shared" si="21"/>
        <v>9.999999999999995e-003</v>
      </c>
      <c r="CZ17" s="1115">
        <f t="shared" si="21"/>
        <v>4.4999999999999984e-002</v>
      </c>
      <c r="DA17" s="1115">
        <f t="shared" si="21"/>
        <v>2.0999999999999991e-002</v>
      </c>
      <c r="DC17" s="1114" t="s">
        <v>2181</v>
      </c>
      <c r="DD17" s="1115">
        <f t="shared" si="22"/>
        <v>0.20089285714285707</v>
      </c>
      <c r="DE17" s="1115">
        <f t="shared" si="22"/>
        <v>0.20089285714285707</v>
      </c>
      <c r="DF17" s="1115">
        <f t="shared" si="22"/>
        <v>0.20089285714285707</v>
      </c>
      <c r="DG17" s="1115">
        <f t="shared" si="22"/>
        <v>0.22340425531914884</v>
      </c>
      <c r="DH17" s="1115">
        <f t="shared" si="22"/>
        <v>0.23333333333333328</v>
      </c>
      <c r="DI17" s="1115">
        <f t="shared" si="22"/>
        <v>0.23333333333333328</v>
      </c>
      <c r="DJ17" s="1115">
        <f t="shared" si="22"/>
        <v>0.22891566265060231</v>
      </c>
      <c r="DK17" s="1115">
        <f t="shared" si="22"/>
        <v>0.22950819672131145</v>
      </c>
      <c r="DL17" s="1115">
        <f t="shared" si="22"/>
        <v>0.22950819672131145</v>
      </c>
      <c r="DM17" s="1115">
        <f t="shared" si="22"/>
        <v>0.26436781609195398</v>
      </c>
      <c r="DN17" s="1115">
        <f t="shared" si="22"/>
        <v>0.21917808219178098</v>
      </c>
      <c r="DO17" s="1115">
        <f t="shared" si="22"/>
        <v>0.21917808219178098</v>
      </c>
      <c r="DP17" s="1115">
        <f t="shared" si="22"/>
        <v>0.24719101123595497</v>
      </c>
      <c r="DQ17" s="1115">
        <f t="shared" si="22"/>
        <v>0.22058823529411761</v>
      </c>
      <c r="DR17" s="1115">
        <f t="shared" si="22"/>
        <v>0.22058823529411761</v>
      </c>
      <c r="DS17" s="1115">
        <f t="shared" si="22"/>
        <v>0.22058823529411761</v>
      </c>
      <c r="DT17" s="1115">
        <f t="shared" si="22"/>
        <v>0.2112676056338029</v>
      </c>
      <c r="DU17" s="1115">
        <f t="shared" si="22"/>
        <v>0.2112676056338029</v>
      </c>
      <c r="DV17" s="1115">
        <f t="shared" si="22"/>
        <v>0.21276595744680843</v>
      </c>
      <c r="DW17" s="1115">
        <f t="shared" si="22"/>
        <v>0.21276595744680843</v>
      </c>
      <c r="DX17" s="1115">
        <f t="shared" si="22"/>
        <v>0.21276595744680843</v>
      </c>
      <c r="DY17" s="1115">
        <f t="shared" si="22"/>
        <v>0.20089285714285707</v>
      </c>
      <c r="DZ17" s="1115">
        <f t="shared" si="22"/>
        <v>0.23333333333333328</v>
      </c>
    </row>
    <row r="18" spans="28:130">
      <c r="AB18" s="1114">
        <v>16</v>
      </c>
      <c r="AC18" s="1111" t="s">
        <v>1737</v>
      </c>
      <c r="AD18" s="1117">
        <f t="shared" ref="AD18:AZ18" si="24">D5+D8+D11</f>
        <v>9.7000000000000003e-002</v>
      </c>
      <c r="AE18" s="1117">
        <f t="shared" si="24"/>
        <v>9.7000000000000003e-002</v>
      </c>
      <c r="AF18" s="1117">
        <f t="shared" si="24"/>
        <v>9.7000000000000003e-002</v>
      </c>
      <c r="AG18" s="1117">
        <f t="shared" si="24"/>
        <v>3.7999999999999999e-002</v>
      </c>
      <c r="AH18" s="1117">
        <f t="shared" si="24"/>
        <v>3.3000000000000002e-002</v>
      </c>
      <c r="AI18" s="1117">
        <f t="shared" si="24"/>
        <v>3.3000000000000002e-002</v>
      </c>
      <c r="AJ18" s="1117">
        <f t="shared" si="24"/>
        <v>3.6000000000000004e-002</v>
      </c>
      <c r="AK18" s="1117">
        <f t="shared" si="24"/>
        <v>4.4999999999999998e-002</v>
      </c>
      <c r="AL18" s="1117">
        <f t="shared" si="24"/>
        <v>4.4999999999999998e-002</v>
      </c>
      <c r="AM18" s="1117">
        <f t="shared" si="24"/>
        <v>6.6000000000000003e-002</v>
      </c>
      <c r="AN18" s="1117">
        <f t="shared" si="24"/>
        <v>5.3000000000000005e-002</v>
      </c>
      <c r="AO18" s="1117">
        <f t="shared" si="24"/>
        <v>5.3000000000000005e-002</v>
      </c>
      <c r="AP18" s="1117">
        <f t="shared" si="24"/>
        <v>6.8000000000000005e-002</v>
      </c>
      <c r="AQ18" s="1117">
        <f t="shared" si="24"/>
        <v>5.6000000000000001e-002</v>
      </c>
      <c r="AR18" s="1117">
        <f t="shared" si="24"/>
        <v>5.6000000000000001e-002</v>
      </c>
      <c r="AS18" s="1117">
        <f t="shared" si="24"/>
        <v>5.6000000000000001e-002</v>
      </c>
      <c r="AT18" s="1117">
        <f t="shared" si="24"/>
        <v>3.3000000000000002e-002</v>
      </c>
      <c r="AU18" s="1117">
        <f t="shared" si="24"/>
        <v>3.3000000000000002e-002</v>
      </c>
      <c r="AV18" s="1117">
        <f t="shared" si="24"/>
        <v>2.0999999999999998e-002</v>
      </c>
      <c r="AW18" s="1117">
        <f t="shared" si="24"/>
        <v>2.0999999999999998e-002</v>
      </c>
      <c r="AX18" s="1117">
        <f t="shared" si="24"/>
        <v>2.0999999999999998e-002</v>
      </c>
      <c r="AY18" s="1117">
        <f t="shared" si="24"/>
        <v>9.7000000000000003e-002</v>
      </c>
      <c r="AZ18" s="1117">
        <f t="shared" si="24"/>
        <v>3.3000000000000002e-002</v>
      </c>
      <c r="BB18" s="1114">
        <v>16</v>
      </c>
      <c r="BC18" s="1111" t="s">
        <v>425</v>
      </c>
      <c r="BD18" s="1117">
        <v>0.11800000000000001</v>
      </c>
      <c r="BE18" s="1117">
        <v>0.11800000000000001</v>
      </c>
      <c r="BF18" s="1117">
        <v>0.11800000000000001</v>
      </c>
      <c r="BG18" s="1117">
        <v>4.8000000000000001e-002</v>
      </c>
      <c r="BH18" s="1117">
        <v>4.3000000000000003e-002</v>
      </c>
      <c r="BI18" s="1117">
        <v>4.3000000000000003e-002</v>
      </c>
      <c r="BJ18" s="1117">
        <v>4.5000000000000005e-002</v>
      </c>
      <c r="BK18" s="1117">
        <v>5.7999999999999996e-002</v>
      </c>
      <c r="BL18" s="1117">
        <v>5.7999999999999996e-002</v>
      </c>
      <c r="BM18" s="1117">
        <v>8.8999999999999996e-002</v>
      </c>
      <c r="BN18" s="1117">
        <v>6.8000000000000005e-002</v>
      </c>
      <c r="BO18" s="1117">
        <v>6.8000000000000005e-002</v>
      </c>
      <c r="BP18" s="1117">
        <v>8.900000000000001e-002</v>
      </c>
      <c r="BQ18" s="1117">
        <v>7.0000000000000007e-002</v>
      </c>
      <c r="BR18" s="1117">
        <v>7.0000000000000007e-002</v>
      </c>
      <c r="BS18" s="1117">
        <v>7.0000000000000007e-002</v>
      </c>
      <c r="BT18" s="1117">
        <v>4.e-002</v>
      </c>
      <c r="BU18" s="1117">
        <v>4.e-002</v>
      </c>
      <c r="BV18" s="1117">
        <v>2.5999999999999999e-002</v>
      </c>
      <c r="BW18" s="1117">
        <v>2.5999999999999999e-002</v>
      </c>
      <c r="BX18" s="1117">
        <v>2.5999999999999999e-002</v>
      </c>
      <c r="BY18" s="1117">
        <v>0.11800000000000001</v>
      </c>
      <c r="BZ18" s="1117">
        <v>4.3000000000000003e-002</v>
      </c>
      <c r="CB18" s="1114">
        <v>4</v>
      </c>
      <c r="CC18" s="1114">
        <v>3</v>
      </c>
      <c r="CD18" s="1114" t="str">
        <f t="shared" si="1"/>
        <v>処遇加算Ⅰ特定加算Ⅱベア加算なしから新加算Ⅲ</v>
      </c>
      <c r="CE18" s="1115">
        <f t="shared" si="21"/>
        <v>2.9999999999999749e-003</v>
      </c>
      <c r="CF18" s="1115">
        <f t="shared" si="21"/>
        <v>2.9999999999999749e-003</v>
      </c>
      <c r="CG18" s="1115">
        <f t="shared" si="21"/>
        <v>2.9999999999999749e-003</v>
      </c>
      <c r="CH18" s="1115">
        <f t="shared" si="21"/>
        <v>5.9999999999999915e-003</v>
      </c>
      <c r="CI18" s="1115">
        <f t="shared" si="21"/>
        <v>1.0999999999999996e-002</v>
      </c>
      <c r="CJ18" s="1115">
        <f t="shared" si="21"/>
        <v>1.0999999999999996e-002</v>
      </c>
      <c r="CK18" s="1115">
        <f t="shared" si="21"/>
        <v>2.0000000000000018e-003</v>
      </c>
      <c r="CL18" s="1115">
        <f t="shared" si="21"/>
        <v>1.6e-002</v>
      </c>
      <c r="CM18" s="1115">
        <f t="shared" si="21"/>
        <v>1.6e-002</v>
      </c>
      <c r="CN18" s="1115">
        <f t="shared" si="21"/>
        <v>2.1999999999999992e-002</v>
      </c>
      <c r="CO18" s="1115">
        <f t="shared" si="21"/>
        <v>2.0000000000000018e-002</v>
      </c>
      <c r="CP18" s="1115">
        <f t="shared" si="21"/>
        <v>2.0000000000000018e-002</v>
      </c>
      <c r="CQ18" s="1115">
        <f t="shared" si="21"/>
        <v>2.0999999999999991e-002</v>
      </c>
      <c r="CR18" s="1115">
        <f t="shared" si="21"/>
        <v>6.9999999999999923e-003</v>
      </c>
      <c r="CS18" s="1115">
        <f t="shared" si="21"/>
        <v>6.9999999999999923e-003</v>
      </c>
      <c r="CT18" s="1115">
        <f t="shared" si="21"/>
        <v>6.9999999999999923e-003</v>
      </c>
      <c r="CU18" s="1115">
        <f t="shared" si="21"/>
        <v>-2.0000000000000018e-003</v>
      </c>
      <c r="CV18" s="1115">
        <f t="shared" si="21"/>
        <v>-2.0000000000000018e-003</v>
      </c>
      <c r="CW18" s="1115">
        <f t="shared" si="21"/>
        <v>-1.0000000000000009e-003</v>
      </c>
      <c r="CX18" s="1115">
        <f t="shared" si="21"/>
        <v>-1.0000000000000009e-003</v>
      </c>
      <c r="CY18" s="1115">
        <f t="shared" si="21"/>
        <v>-1.0000000000000009e-003</v>
      </c>
      <c r="CZ18" s="1115">
        <f t="shared" si="21"/>
        <v>2.9999999999999749e-003</v>
      </c>
      <c r="DA18" s="1115">
        <f t="shared" si="21"/>
        <v>1.0999999999999996e-002</v>
      </c>
      <c r="DC18" s="1114" t="s">
        <v>169</v>
      </c>
      <c r="DD18" s="1115">
        <f t="shared" si="22"/>
        <v>1.6483516483516345e-002</v>
      </c>
      <c r="DE18" s="1115">
        <f t="shared" si="22"/>
        <v>1.6483516483516345e-002</v>
      </c>
      <c r="DF18" s="1115">
        <f t="shared" si="22"/>
        <v>1.6483516483516345e-002</v>
      </c>
      <c r="DG18" s="1115">
        <f t="shared" si="22"/>
        <v>7.5949367088607486e-002</v>
      </c>
      <c r="DH18" s="1115">
        <f t="shared" si="22"/>
        <v>0.13749999999999998</v>
      </c>
      <c r="DI18" s="1115">
        <f t="shared" si="22"/>
        <v>0.13749999999999998</v>
      </c>
      <c r="DJ18" s="1115">
        <f t="shared" si="22"/>
        <v>3.0303030303030328e-002</v>
      </c>
      <c r="DK18" s="1115">
        <f t="shared" si="22"/>
        <v>0.14545454545454545</v>
      </c>
      <c r="DL18" s="1115">
        <f t="shared" si="22"/>
        <v>0.14545454545454545</v>
      </c>
      <c r="DM18" s="1115">
        <f t="shared" si="22"/>
        <v>0.14666666666666661</v>
      </c>
      <c r="DN18" s="1115">
        <f t="shared" si="22"/>
        <v>0.14925373134328371</v>
      </c>
      <c r="DO18" s="1115">
        <f t="shared" si="22"/>
        <v>0.14925373134328371</v>
      </c>
      <c r="DP18" s="1115">
        <f t="shared" si="22"/>
        <v>0.13548387096774187</v>
      </c>
      <c r="DQ18" s="1115">
        <f t="shared" si="22"/>
        <v>6.1946902654867186e-002</v>
      </c>
      <c r="DR18" s="1115">
        <f t="shared" si="22"/>
        <v>6.1946902654867186e-002</v>
      </c>
      <c r="DS18" s="1115">
        <f t="shared" si="22"/>
        <v>6.1946902654867186e-002</v>
      </c>
      <c r="DT18" s="1115">
        <f t="shared" si="22"/>
        <v>-3.703703703703707e-002</v>
      </c>
      <c r="DU18" s="1115">
        <f t="shared" si="22"/>
        <v>-3.703703703703707e-002</v>
      </c>
      <c r="DV18" s="1115">
        <f t="shared" si="22"/>
        <v>-2.7777777777777804e-002</v>
      </c>
      <c r="DW18" s="1115">
        <f t="shared" si="22"/>
        <v>-2.7777777777777804e-002</v>
      </c>
      <c r="DX18" s="1115">
        <f t="shared" si="22"/>
        <v>-2.7777777777777804e-002</v>
      </c>
      <c r="DY18" s="1115">
        <f t="shared" si="22"/>
        <v>1.6483516483516345e-002</v>
      </c>
      <c r="DZ18" s="1115">
        <f t="shared" si="22"/>
        <v>0.13749999999999998</v>
      </c>
    </row>
    <row r="19" spans="28:130">
      <c r="AB19" s="1114">
        <v>17</v>
      </c>
      <c r="AC19" s="1111" t="s">
        <v>564</v>
      </c>
      <c r="AD19" s="1117">
        <f t="shared" ref="AD19:AZ19" si="25">D5+D9+D10</f>
        <v>7.9000000000000001e-002</v>
      </c>
      <c r="AE19" s="1117">
        <f t="shared" si="25"/>
        <v>7.9000000000000001e-002</v>
      </c>
      <c r="AF19" s="1117">
        <f t="shared" si="25"/>
        <v>7.9000000000000001e-002</v>
      </c>
      <c r="AG19" s="1117">
        <f t="shared" si="25"/>
        <v>3.4000000000000002e-002</v>
      </c>
      <c r="AH19" s="1117">
        <f t="shared" si="25"/>
        <v>3.4000000000000002e-002</v>
      </c>
      <c r="AI19" s="1117">
        <f t="shared" si="25"/>
        <v>3.4000000000000002e-002</v>
      </c>
      <c r="AJ19" s="1117">
        <f t="shared" si="25"/>
        <v>2.8999999999999998e-002</v>
      </c>
      <c r="AK19" s="1117">
        <f t="shared" si="25"/>
        <v>4.8000000000000001e-002</v>
      </c>
      <c r="AL19" s="1117">
        <f t="shared" si="25"/>
        <v>4.8000000000000001e-002</v>
      </c>
      <c r="AM19" s="1117">
        <f t="shared" si="25"/>
        <v>6.5000000000000002e-002</v>
      </c>
      <c r="AN19" s="1117">
        <f t="shared" si="25"/>
        <v>5.8000000000000003e-002</v>
      </c>
      <c r="AO19" s="1117">
        <f t="shared" si="25"/>
        <v>5.8000000000000003e-002</v>
      </c>
      <c r="AP19" s="1117">
        <f t="shared" si="25"/>
        <v>6.8000000000000005e-002</v>
      </c>
      <c r="AQ19" s="1117">
        <f t="shared" si="25"/>
        <v>4.9000000000000002e-002</v>
      </c>
      <c r="AR19" s="1117">
        <f t="shared" si="25"/>
        <v>4.9000000000000002e-002</v>
      </c>
      <c r="AS19" s="1117">
        <f t="shared" si="25"/>
        <v>4.9000000000000002e-002</v>
      </c>
      <c r="AT19" s="1117">
        <f t="shared" si="25"/>
        <v>2.4e-002</v>
      </c>
      <c r="AU19" s="1117">
        <f t="shared" si="25"/>
        <v>2.4e-002</v>
      </c>
      <c r="AV19" s="1117">
        <f t="shared" si="25"/>
        <v>1.4999999999999999e-002</v>
      </c>
      <c r="AW19" s="1117">
        <f t="shared" si="25"/>
        <v>1.4999999999999999e-002</v>
      </c>
      <c r="AX19" s="1117">
        <f t="shared" si="25"/>
        <v>1.4999999999999999e-002</v>
      </c>
      <c r="AY19" s="1117">
        <f t="shared" si="25"/>
        <v>7.9000000000000001e-002</v>
      </c>
      <c r="AZ19" s="1117">
        <f t="shared" si="25"/>
        <v>3.4000000000000002e-002</v>
      </c>
      <c r="BB19" s="1114">
        <v>17</v>
      </c>
      <c r="BC19" s="1111" t="s">
        <v>428</v>
      </c>
      <c r="BD19" s="1117">
        <v>0.1</v>
      </c>
      <c r="BE19" s="1117">
        <v>0.1</v>
      </c>
      <c r="BF19" s="1117">
        <v>0.1</v>
      </c>
      <c r="BG19" s="1117">
        <v>4.4000000000000004e-002</v>
      </c>
      <c r="BH19" s="1117">
        <v>4.4000000000000004e-002</v>
      </c>
      <c r="BI19" s="1117">
        <v>4.4000000000000004e-002</v>
      </c>
      <c r="BJ19" s="1117">
        <v>3.7999999999999999e-002</v>
      </c>
      <c r="BK19" s="1117">
        <v>6.0999999999999999e-002</v>
      </c>
      <c r="BL19" s="1117">
        <v>6.0999999999999999e-002</v>
      </c>
      <c r="BM19" s="1117">
        <v>8.7999999999999995e-002</v>
      </c>
      <c r="BN19" s="1117">
        <v>7.3000000000000009e-002</v>
      </c>
      <c r="BO19" s="1117">
        <v>7.3000000000000009e-002</v>
      </c>
      <c r="BP19" s="1117">
        <v>8.900000000000001e-002</v>
      </c>
      <c r="BQ19" s="1117">
        <v>6.3e-002</v>
      </c>
      <c r="BR19" s="1117">
        <v>6.3e-002</v>
      </c>
      <c r="BS19" s="1117">
        <v>6.3e-002</v>
      </c>
      <c r="BT19" s="1117">
        <v>3.1e-002</v>
      </c>
      <c r="BU19" s="1117">
        <v>3.1e-002</v>
      </c>
      <c r="BV19" s="1117">
        <v>2.e-002</v>
      </c>
      <c r="BW19" s="1117">
        <v>2.e-002</v>
      </c>
      <c r="BX19" s="1117">
        <v>2.e-002</v>
      </c>
      <c r="BY19" s="1117">
        <v>0.1</v>
      </c>
      <c r="BZ19" s="1117">
        <v>4.4000000000000004e-002</v>
      </c>
      <c r="CB19" s="1114">
        <v>4</v>
      </c>
      <c r="CC19" s="1114">
        <v>4</v>
      </c>
      <c r="CD19" s="1114" t="str">
        <f t="shared" si="1"/>
        <v>処遇加算Ⅰ特定加算Ⅱベア加算なしから新加算Ⅳ</v>
      </c>
      <c r="CE19" s="1115">
        <f t="shared" si="21"/>
        <v>-3.400000000000003e-002</v>
      </c>
      <c r="CF19" s="1115">
        <f t="shared" si="21"/>
        <v>-3.400000000000003e-002</v>
      </c>
      <c r="CG19" s="1115">
        <f t="shared" si="21"/>
        <v>-3.400000000000003e-002</v>
      </c>
      <c r="CH19" s="1115">
        <f t="shared" si="21"/>
        <v>-1.0000000000000009e-002</v>
      </c>
      <c r="CI19" s="1115">
        <f t="shared" si="21"/>
        <v>-5.0000000000000044e-003</v>
      </c>
      <c r="CJ19" s="1115">
        <f t="shared" si="21"/>
        <v>-5.0000000000000044e-003</v>
      </c>
      <c r="CK19" s="1115">
        <f t="shared" si="21"/>
        <v>-1.0999999999999996e-002</v>
      </c>
      <c r="CL19" s="1115">
        <f t="shared" si="21"/>
        <v>-6.0000000000000053e-003</v>
      </c>
      <c r="CM19" s="1115">
        <f t="shared" si="21"/>
        <v>-6.0000000000000053e-003</v>
      </c>
      <c r="CN19" s="1115">
        <f t="shared" si="21"/>
        <v>-6.0000000000000053e-003</v>
      </c>
      <c r="CO19" s="1115">
        <f t="shared" si="21"/>
        <v>-7.9999999999999932e-003</v>
      </c>
      <c r="CP19" s="1115">
        <f t="shared" si="21"/>
        <v>-7.9999999999999932e-003</v>
      </c>
      <c r="CQ19" s="1115">
        <f t="shared" si="21"/>
        <v>-9.000000000000008e-003</v>
      </c>
      <c r="CR19" s="1115">
        <f t="shared" si="21"/>
        <v>-1.6000000000000014e-002</v>
      </c>
      <c r="CS19" s="1115">
        <f t="shared" si="21"/>
        <v>-1.6000000000000014e-002</v>
      </c>
      <c r="CT19" s="1115">
        <f t="shared" si="21"/>
        <v>-1.6000000000000014e-002</v>
      </c>
      <c r="CU19" s="1115">
        <f t="shared" si="21"/>
        <v>-1.1999999999999997e-002</v>
      </c>
      <c r="CV19" s="1115">
        <f t="shared" si="21"/>
        <v>-1.1999999999999997e-002</v>
      </c>
      <c r="CW19" s="1115">
        <f t="shared" si="21"/>
        <v>-7.9999999999999967e-003</v>
      </c>
      <c r="CX19" s="1115">
        <f t="shared" si="21"/>
        <v>-7.9999999999999967e-003</v>
      </c>
      <c r="CY19" s="1115">
        <f t="shared" si="21"/>
        <v>-7.9999999999999967e-003</v>
      </c>
      <c r="CZ19" s="1115">
        <f t="shared" si="21"/>
        <v>-3.400000000000003e-002</v>
      </c>
      <c r="DA19" s="1115">
        <f t="shared" si="21"/>
        <v>-5.0000000000000044e-003</v>
      </c>
      <c r="DC19" s="1114" t="s">
        <v>2182</v>
      </c>
      <c r="DD19" s="1115">
        <f t="shared" si="22"/>
        <v>-0.23448275862068987</v>
      </c>
      <c r="DE19" s="1115">
        <f t="shared" si="22"/>
        <v>-0.23448275862068987</v>
      </c>
      <c r="DF19" s="1115">
        <f t="shared" si="22"/>
        <v>-0.23448275862068987</v>
      </c>
      <c r="DG19" s="1115">
        <f t="shared" si="22"/>
        <v>-0.15873015873015886</v>
      </c>
      <c r="DH19" s="1115">
        <f t="shared" si="22"/>
        <v>-7.8125000000000083e-002</v>
      </c>
      <c r="DI19" s="1115">
        <f t="shared" si="22"/>
        <v>-7.8125000000000083e-002</v>
      </c>
      <c r="DJ19" s="1115">
        <f t="shared" si="22"/>
        <v>-0.20754716981132065</v>
      </c>
      <c r="DK19" s="1115">
        <f t="shared" si="22"/>
        <v>-6.8181818181818246e-002</v>
      </c>
      <c r="DL19" s="1115">
        <f t="shared" si="22"/>
        <v>-6.8181818181818246e-002</v>
      </c>
      <c r="DM19" s="1115">
        <f t="shared" si="22"/>
        <v>-4.9180327868852507e-002</v>
      </c>
      <c r="DN19" s="1115">
        <f t="shared" si="22"/>
        <v>-7.5471698113207489e-002</v>
      </c>
      <c r="DO19" s="1115">
        <f t="shared" si="22"/>
        <v>-7.5471698113207489e-002</v>
      </c>
      <c r="DP19" s="1115">
        <f t="shared" si="22"/>
        <v>-7.2000000000000064e-002</v>
      </c>
      <c r="DQ19" s="1115">
        <f t="shared" si="22"/>
        <v>-0.17777777777777795</v>
      </c>
      <c r="DR19" s="1115">
        <f t="shared" si="22"/>
        <v>-0.17777777777777795</v>
      </c>
      <c r="DS19" s="1115">
        <f t="shared" si="22"/>
        <v>-0.17777777777777795</v>
      </c>
      <c r="DT19" s="1115">
        <f t="shared" si="22"/>
        <v>-0.27272727272727265</v>
      </c>
      <c r="DU19" s="1115">
        <f t="shared" si="22"/>
        <v>-0.27272727272727265</v>
      </c>
      <c r="DV19" s="1115">
        <f t="shared" si="22"/>
        <v>-0.27586206896551713</v>
      </c>
      <c r="DW19" s="1115">
        <f t="shared" si="22"/>
        <v>-0.27586206896551713</v>
      </c>
      <c r="DX19" s="1115">
        <f t="shared" si="22"/>
        <v>-0.27586206896551713</v>
      </c>
      <c r="DY19" s="1115">
        <f t="shared" si="22"/>
        <v>-0.23448275862068987</v>
      </c>
      <c r="DZ19" s="1115">
        <f t="shared" si="22"/>
        <v>-7.8125000000000083e-002</v>
      </c>
    </row>
    <row r="20" spans="28:130" ht="24">
      <c r="AB20" s="1114">
        <v>18</v>
      </c>
      <c r="AC20" s="1111" t="s">
        <v>2162</v>
      </c>
      <c r="AD20" s="1117">
        <f t="shared" ref="AD20:AZ20" si="26">D5+D9+D11</f>
        <v>5.5e-002</v>
      </c>
      <c r="AE20" s="1117">
        <f t="shared" si="26"/>
        <v>5.5e-002</v>
      </c>
      <c r="AF20" s="1117">
        <f t="shared" si="26"/>
        <v>5.5e-002</v>
      </c>
      <c r="AG20" s="1117">
        <f t="shared" si="26"/>
        <v>2.3e-002</v>
      </c>
      <c r="AH20" s="1117">
        <f t="shared" si="26"/>
        <v>2.3e-002</v>
      </c>
      <c r="AI20" s="1117">
        <f t="shared" si="26"/>
        <v>2.3e-002</v>
      </c>
      <c r="AJ20" s="1117">
        <f t="shared" si="26"/>
        <v>1.9e-002</v>
      </c>
      <c r="AK20" s="1117">
        <f t="shared" si="26"/>
        <v>3.3000000000000002e-002</v>
      </c>
      <c r="AL20" s="1117">
        <f t="shared" si="26"/>
        <v>3.3000000000000002e-002</v>
      </c>
      <c r="AM20" s="1117">
        <f t="shared" si="26"/>
        <v>4.2000000000000003e-002</v>
      </c>
      <c r="AN20" s="1117">
        <f t="shared" si="26"/>
        <v>4.1000000000000002e-002</v>
      </c>
      <c r="AO20" s="1117">
        <f t="shared" si="26"/>
        <v>4.1000000000000002e-002</v>
      </c>
      <c r="AP20" s="1117">
        <f t="shared" si="26"/>
        <v>4.4999999999999998e-002</v>
      </c>
      <c r="AQ20" s="1117">
        <f t="shared" si="26"/>
        <v>3.3000000000000002e-002</v>
      </c>
      <c r="AR20" s="1117">
        <f t="shared" si="26"/>
        <v>3.3000000000000002e-002</v>
      </c>
      <c r="AS20" s="1117">
        <f t="shared" si="26"/>
        <v>3.3000000000000002e-002</v>
      </c>
      <c r="AT20" s="1117">
        <f t="shared" si="26"/>
        <v>1.6e-002</v>
      </c>
      <c r="AU20" s="1117">
        <f t="shared" si="26"/>
        <v>1.6e-002</v>
      </c>
      <c r="AV20" s="1117">
        <f t="shared" si="26"/>
        <v>1.e-002</v>
      </c>
      <c r="AW20" s="1117">
        <f t="shared" si="26"/>
        <v>1.e-002</v>
      </c>
      <c r="AX20" s="1117">
        <f t="shared" si="26"/>
        <v>1.e-002</v>
      </c>
      <c r="AY20" s="1117">
        <f t="shared" si="26"/>
        <v>5.5e-002</v>
      </c>
      <c r="AZ20" s="1117">
        <f t="shared" si="26"/>
        <v>2.3e-002</v>
      </c>
      <c r="BB20" s="1114">
        <v>18</v>
      </c>
      <c r="BC20" s="1111" t="s">
        <v>430</v>
      </c>
      <c r="BD20" s="1117">
        <v>7.5999999999999998e-002</v>
      </c>
      <c r="BE20" s="1117">
        <v>7.5999999999999998e-002</v>
      </c>
      <c r="BF20" s="1117">
        <v>7.5999999999999998e-002</v>
      </c>
      <c r="BG20" s="1117">
        <v>3.3000000000000002e-002</v>
      </c>
      <c r="BH20" s="1117">
        <v>3.3000000000000002e-002</v>
      </c>
      <c r="BI20" s="1117">
        <v>3.3000000000000002e-002</v>
      </c>
      <c r="BJ20" s="1117">
        <v>2.7999999999999997e-002</v>
      </c>
      <c r="BK20" s="1117">
        <v>4.5999999999999999e-002</v>
      </c>
      <c r="BL20" s="1117">
        <v>4.5999999999999999e-002</v>
      </c>
      <c r="BM20" s="1117">
        <v>6.5000000000000002e-002</v>
      </c>
      <c r="BN20" s="1117">
        <v>5.6000000000000001e-002</v>
      </c>
      <c r="BO20" s="1117">
        <v>5.6000000000000001e-002</v>
      </c>
      <c r="BP20" s="1117">
        <v>6.6000000000000003e-002</v>
      </c>
      <c r="BQ20" s="1117">
        <v>4.7e-002</v>
      </c>
      <c r="BR20" s="1117">
        <v>4.7e-002</v>
      </c>
      <c r="BS20" s="1117">
        <v>4.7e-002</v>
      </c>
      <c r="BT20" s="1117">
        <v>2.3e-002</v>
      </c>
      <c r="BU20" s="1117">
        <v>2.3e-002</v>
      </c>
      <c r="BV20" s="1117">
        <v>1.4999999999999999e-002</v>
      </c>
      <c r="BW20" s="1117">
        <v>1.4999999999999999e-002</v>
      </c>
      <c r="BX20" s="1117">
        <v>1.4999999999999999e-002</v>
      </c>
      <c r="BY20" s="1117">
        <v>7.5999999999999998e-002</v>
      </c>
      <c r="BZ20" s="1117">
        <v>3.3000000000000002e-002</v>
      </c>
      <c r="CB20" s="1114">
        <v>4</v>
      </c>
      <c r="CC20" s="1114">
        <v>7</v>
      </c>
      <c r="CD20" s="1114" t="str">
        <f t="shared" si="1"/>
        <v>処遇加算Ⅰ特定加算Ⅱベア加算なしから新加算Ⅴ（３）</v>
      </c>
      <c r="CE20" s="1115">
        <f t="shared" ref="CE20:DA20" si="27">BD9-AD$6</f>
        <v>2.0999999999999991e-002</v>
      </c>
      <c r="CF20" s="1115">
        <f t="shared" si="27"/>
        <v>2.0999999999999991e-002</v>
      </c>
      <c r="CG20" s="1115">
        <f t="shared" si="27"/>
        <v>2.0999999999999991e-002</v>
      </c>
      <c r="CH20" s="1115">
        <f t="shared" si="27"/>
        <v>9.999999999999995e-003</v>
      </c>
      <c r="CI20" s="1115">
        <f t="shared" si="27"/>
        <v>9.999999999999995e-003</v>
      </c>
      <c r="CJ20" s="1115">
        <f t="shared" si="27"/>
        <v>9.999999999999995e-003</v>
      </c>
      <c r="CK20" s="1115">
        <f t="shared" si="27"/>
        <v>8.9999999999999941e-003</v>
      </c>
      <c r="CL20" s="1115">
        <f t="shared" si="27"/>
        <v>1.2999999999999998e-002</v>
      </c>
      <c r="CM20" s="1115">
        <f t="shared" si="27"/>
        <v>1.2999999999999998e-002</v>
      </c>
      <c r="CN20" s="1115">
        <f t="shared" si="27"/>
        <v>2.2999999999999993e-002</v>
      </c>
      <c r="CO20" s="1115">
        <f t="shared" si="27"/>
        <v>1.5000000000000013e-002</v>
      </c>
      <c r="CP20" s="1115">
        <f t="shared" si="27"/>
        <v>1.5000000000000013e-002</v>
      </c>
      <c r="CQ20" s="1115">
        <f t="shared" si="27"/>
        <v>2.0999999999999991e-002</v>
      </c>
      <c r="CR20" s="1115">
        <f t="shared" si="27"/>
        <v>1.3999999999999999e-002</v>
      </c>
      <c r="CS20" s="1115">
        <f t="shared" si="27"/>
        <v>1.3999999999999999e-002</v>
      </c>
      <c r="CT20" s="1115">
        <f t="shared" si="27"/>
        <v>1.3999999999999999e-002</v>
      </c>
      <c r="CU20" s="1115">
        <f t="shared" si="27"/>
        <v>6.9999999999999993e-003</v>
      </c>
      <c r="CV20" s="1115">
        <f t="shared" si="27"/>
        <v>6.9999999999999993e-003</v>
      </c>
      <c r="CW20" s="1115">
        <f t="shared" si="27"/>
        <v>4.9999999999999975e-003</v>
      </c>
      <c r="CX20" s="1115">
        <f t="shared" si="27"/>
        <v>4.9999999999999975e-003</v>
      </c>
      <c r="CY20" s="1115">
        <f t="shared" si="27"/>
        <v>4.9999999999999975e-003</v>
      </c>
      <c r="CZ20" s="1115">
        <f t="shared" si="27"/>
        <v>2.0999999999999991e-002</v>
      </c>
      <c r="DA20" s="1115">
        <f t="shared" si="27"/>
        <v>9.999999999999995e-003</v>
      </c>
      <c r="DC20" s="1114" t="s">
        <v>2183</v>
      </c>
      <c r="DD20" s="1115">
        <f t="shared" ref="DD20:DZ20" si="28">CE20/BD9</f>
        <v>0.10499999999999995</v>
      </c>
      <c r="DE20" s="1115">
        <f t="shared" si="28"/>
        <v>0.10499999999999995</v>
      </c>
      <c r="DF20" s="1115">
        <f t="shared" si="28"/>
        <v>0.10499999999999995</v>
      </c>
      <c r="DG20" s="1115">
        <f t="shared" si="28"/>
        <v>0.1204819277108433</v>
      </c>
      <c r="DH20" s="1115">
        <f t="shared" si="28"/>
        <v>0.12658227848101261</v>
      </c>
      <c r="DI20" s="1115">
        <f t="shared" si="28"/>
        <v>0.12658227848101261</v>
      </c>
      <c r="DJ20" s="1115">
        <f t="shared" si="28"/>
        <v>0.12328767123287664</v>
      </c>
      <c r="DK20" s="1115">
        <f t="shared" si="28"/>
        <v>0.12149532710280372</v>
      </c>
      <c r="DL20" s="1115">
        <f t="shared" si="28"/>
        <v>0.12149532710280372</v>
      </c>
      <c r="DM20" s="1115">
        <f t="shared" si="28"/>
        <v>0.15231788079470193</v>
      </c>
      <c r="DN20" s="1115">
        <f t="shared" si="28"/>
        <v>0.11627906976744196</v>
      </c>
      <c r="DO20" s="1115">
        <f t="shared" si="28"/>
        <v>0.11627906976744196</v>
      </c>
      <c r="DP20" s="1115">
        <f t="shared" si="28"/>
        <v>0.13548387096774187</v>
      </c>
      <c r="DQ20" s="1115">
        <f t="shared" si="28"/>
        <v>0.11666666666666664</v>
      </c>
      <c r="DR20" s="1115">
        <f t="shared" si="28"/>
        <v>0.11666666666666664</v>
      </c>
      <c r="DS20" s="1115">
        <f t="shared" si="28"/>
        <v>0.11666666666666664</v>
      </c>
      <c r="DT20" s="1115">
        <f t="shared" si="28"/>
        <v>0.1111111111111111</v>
      </c>
      <c r="DU20" s="1115">
        <f t="shared" si="28"/>
        <v>0.1111111111111111</v>
      </c>
      <c r="DV20" s="1115">
        <f t="shared" si="28"/>
        <v>0.119047619047619</v>
      </c>
      <c r="DW20" s="1115">
        <f t="shared" si="28"/>
        <v>0.119047619047619</v>
      </c>
      <c r="DX20" s="1115">
        <f t="shared" si="28"/>
        <v>0.119047619047619</v>
      </c>
      <c r="DY20" s="1115">
        <f t="shared" si="28"/>
        <v>0.10499999999999995</v>
      </c>
      <c r="DZ20" s="1115">
        <f t="shared" si="28"/>
        <v>0.12658227848101261</v>
      </c>
    </row>
    <row r="21" spans="28:130">
      <c r="AB21" s="1114">
        <v>19</v>
      </c>
      <c r="AC21" s="1111" t="s">
        <v>2163</v>
      </c>
      <c r="AD21" s="1117">
        <f t="shared" ref="AD21:AZ21" si="29">D6+D9+D11</f>
        <v>0</v>
      </c>
      <c r="AE21" s="1117">
        <f t="shared" si="29"/>
        <v>0</v>
      </c>
      <c r="AF21" s="1117">
        <f t="shared" si="29"/>
        <v>0</v>
      </c>
      <c r="AG21" s="1117">
        <f t="shared" si="29"/>
        <v>0</v>
      </c>
      <c r="AH21" s="1117">
        <f t="shared" si="29"/>
        <v>0</v>
      </c>
      <c r="AI21" s="1117">
        <f t="shared" si="29"/>
        <v>0</v>
      </c>
      <c r="AJ21" s="1117">
        <f t="shared" si="29"/>
        <v>0</v>
      </c>
      <c r="AK21" s="1117">
        <f t="shared" si="29"/>
        <v>0</v>
      </c>
      <c r="AL21" s="1117">
        <f t="shared" si="29"/>
        <v>0</v>
      </c>
      <c r="AM21" s="1117">
        <f t="shared" si="29"/>
        <v>0</v>
      </c>
      <c r="AN21" s="1117">
        <f t="shared" si="29"/>
        <v>0</v>
      </c>
      <c r="AO21" s="1117">
        <f t="shared" si="29"/>
        <v>0</v>
      </c>
      <c r="AP21" s="1117">
        <f t="shared" si="29"/>
        <v>0</v>
      </c>
      <c r="AQ21" s="1117">
        <f t="shared" si="29"/>
        <v>0</v>
      </c>
      <c r="AR21" s="1117">
        <f t="shared" si="29"/>
        <v>0</v>
      </c>
      <c r="AS21" s="1117">
        <f t="shared" si="29"/>
        <v>0</v>
      </c>
      <c r="AT21" s="1117">
        <f t="shared" si="29"/>
        <v>0</v>
      </c>
      <c r="AU21" s="1117">
        <f t="shared" si="29"/>
        <v>0</v>
      </c>
      <c r="AV21" s="1117">
        <f t="shared" si="29"/>
        <v>0</v>
      </c>
      <c r="AW21" s="1117">
        <f t="shared" si="29"/>
        <v>0</v>
      </c>
      <c r="AX21" s="1117">
        <f t="shared" si="29"/>
        <v>0</v>
      </c>
      <c r="AY21" s="1117">
        <f t="shared" si="29"/>
        <v>0</v>
      </c>
      <c r="AZ21" s="1117">
        <f t="shared" si="29"/>
        <v>0</v>
      </c>
      <c r="CB21" s="1114">
        <v>5</v>
      </c>
      <c r="CC21" s="1114">
        <v>1</v>
      </c>
      <c r="CD21" s="1114" t="str">
        <f t="shared" si="1"/>
        <v>処遇加算Ⅰ特定加算なしベア加算から新加算Ⅰ</v>
      </c>
      <c r="CE21" s="1115">
        <f t="shared" ref="CE21:DA24" si="30">BD3-AD$7</f>
        <v>8.3999999999999991e-002</v>
      </c>
      <c r="CF21" s="1115">
        <f t="shared" si="30"/>
        <v>8.3999999999999991e-002</v>
      </c>
      <c r="CG21" s="1115">
        <f t="shared" si="30"/>
        <v>8.3999999999999991e-002</v>
      </c>
      <c r="CH21" s="1115">
        <f t="shared" si="30"/>
        <v>3.0999999999999986e-002</v>
      </c>
      <c r="CI21" s="1115">
        <f t="shared" si="30"/>
        <v>2.1999999999999992e-002</v>
      </c>
      <c r="CJ21" s="1115">
        <f t="shared" si="30"/>
        <v>2.1999999999999992e-002</v>
      </c>
      <c r="CK21" s="1115">
        <f t="shared" si="30"/>
        <v>2.8999999999999991e-002</v>
      </c>
      <c r="CL21" s="1115">
        <f t="shared" si="30"/>
        <v>3.1e-002</v>
      </c>
      <c r="CM21" s="1115">
        <f t="shared" si="30"/>
        <v>3.1e-002</v>
      </c>
      <c r="CN21" s="1115">
        <f t="shared" si="30"/>
        <v>5.3999999999999992e-002</v>
      </c>
      <c r="CO21" s="1115">
        <f t="shared" si="30"/>
        <v>3.0000000000000027e-002</v>
      </c>
      <c r="CP21" s="1115">
        <f t="shared" si="30"/>
        <v>3.0000000000000027e-002</v>
      </c>
      <c r="CQ21" s="1115">
        <f t="shared" si="30"/>
        <v>5.1999999999999991e-002</v>
      </c>
      <c r="CR21" s="1115">
        <f t="shared" si="30"/>
        <v>4.1000000000000009e-002</v>
      </c>
      <c r="CS21" s="1115">
        <f t="shared" si="30"/>
        <v>4.1000000000000009e-002</v>
      </c>
      <c r="CT21" s="1115">
        <f t="shared" si="30"/>
        <v>4.1000000000000009e-002</v>
      </c>
      <c r="CU21" s="1115">
        <f t="shared" si="30"/>
        <v>2.8000000000000011e-002</v>
      </c>
      <c r="CV21" s="1115">
        <f t="shared" si="30"/>
        <v>2.8000000000000011e-002</v>
      </c>
      <c r="CW21" s="1115">
        <f t="shared" si="30"/>
        <v>1.999999999999999e-002</v>
      </c>
      <c r="CX21" s="1115">
        <f t="shared" si="30"/>
        <v>1.999999999999999e-002</v>
      </c>
      <c r="CY21" s="1115">
        <f t="shared" si="30"/>
        <v>1.999999999999999e-002</v>
      </c>
      <c r="CZ21" s="1115">
        <f t="shared" si="30"/>
        <v>8.3999999999999991e-002</v>
      </c>
      <c r="DA21" s="1115">
        <f t="shared" si="30"/>
        <v>2.1999999999999992e-002</v>
      </c>
      <c r="DC21" s="1114" t="s">
        <v>1316</v>
      </c>
      <c r="DD21" s="1115">
        <f t="shared" ref="DD21:DZ24" si="31">CE21/BD3</f>
        <v>0.3428571428571428</v>
      </c>
      <c r="DE21" s="1115">
        <f t="shared" si="31"/>
        <v>0.3428571428571428</v>
      </c>
      <c r="DF21" s="1115">
        <f t="shared" si="31"/>
        <v>0.3428571428571428</v>
      </c>
      <c r="DG21" s="1115">
        <f t="shared" si="31"/>
        <v>0.30999999999999989</v>
      </c>
      <c r="DH21" s="1115">
        <f t="shared" si="31"/>
        <v>0.23913043478260865</v>
      </c>
      <c r="DI21" s="1115">
        <f t="shared" si="31"/>
        <v>0.23913043478260865</v>
      </c>
      <c r="DJ21" s="1115">
        <f t="shared" si="31"/>
        <v>0.33720930232558133</v>
      </c>
      <c r="DK21" s="1115">
        <f t="shared" si="31"/>
        <v>0.2421875</v>
      </c>
      <c r="DL21" s="1115">
        <f t="shared" si="31"/>
        <v>0.2421875</v>
      </c>
      <c r="DM21" s="1115">
        <f t="shared" si="31"/>
        <v>0.29834254143646405</v>
      </c>
      <c r="DN21" s="1115">
        <f t="shared" si="31"/>
        <v>0.20134228187919478</v>
      </c>
      <c r="DO21" s="1115">
        <f t="shared" si="31"/>
        <v>0.20134228187919478</v>
      </c>
      <c r="DP21" s="1115">
        <f t="shared" si="31"/>
        <v>0.27956989247311825</v>
      </c>
      <c r="DQ21" s="1115">
        <f t="shared" si="31"/>
        <v>0.29285714285714287</v>
      </c>
      <c r="DR21" s="1115">
        <f t="shared" si="31"/>
        <v>0.29285714285714287</v>
      </c>
      <c r="DS21" s="1115">
        <f t="shared" si="31"/>
        <v>0.29285714285714287</v>
      </c>
      <c r="DT21" s="1115">
        <f t="shared" si="31"/>
        <v>0.37333333333333341</v>
      </c>
      <c r="DU21" s="1115">
        <f t="shared" si="31"/>
        <v>0.37333333333333341</v>
      </c>
      <c r="DV21" s="1115">
        <f t="shared" si="31"/>
        <v>0.39215686274509792</v>
      </c>
      <c r="DW21" s="1115">
        <f t="shared" si="31"/>
        <v>0.39215686274509792</v>
      </c>
      <c r="DX21" s="1115">
        <f t="shared" si="31"/>
        <v>0.39215686274509792</v>
      </c>
      <c r="DY21" s="1115">
        <f t="shared" si="31"/>
        <v>0.3428571428571428</v>
      </c>
      <c r="DZ21" s="1115">
        <f t="shared" si="31"/>
        <v>0.23913043478260865</v>
      </c>
    </row>
    <row r="22" spans="28:130">
      <c r="CB22" s="1114">
        <v>5</v>
      </c>
      <c r="CC22" s="1114">
        <v>2</v>
      </c>
      <c r="CD22" s="1114" t="str">
        <f t="shared" si="1"/>
        <v>処遇加算Ⅰ特定加算なしベア加算から新加算Ⅱ</v>
      </c>
      <c r="CE22" s="1115">
        <f t="shared" si="30"/>
        <v>6.3e-002</v>
      </c>
      <c r="CF22" s="1115">
        <f t="shared" si="30"/>
        <v>6.3e-002</v>
      </c>
      <c r="CG22" s="1115">
        <f t="shared" si="30"/>
        <v>6.3e-002</v>
      </c>
      <c r="CH22" s="1115">
        <f t="shared" si="30"/>
        <v>2.4999999999999994e-002</v>
      </c>
      <c r="CI22" s="1115">
        <f t="shared" si="30"/>
        <v>1.999999999999999e-002</v>
      </c>
      <c r="CJ22" s="1115">
        <f t="shared" si="30"/>
        <v>1.999999999999999e-002</v>
      </c>
      <c r="CK22" s="1115">
        <f t="shared" si="30"/>
        <v>2.5999999999999988e-002</v>
      </c>
      <c r="CL22" s="1115">
        <f t="shared" si="30"/>
        <v>2.4999999999999994e-002</v>
      </c>
      <c r="CM22" s="1115">
        <f t="shared" si="30"/>
        <v>2.4999999999999994e-002</v>
      </c>
      <c r="CN22" s="1115">
        <f t="shared" si="30"/>
        <v>4.6999999999999986e-002</v>
      </c>
      <c r="CO22" s="1115">
        <f t="shared" si="30"/>
        <v>2.7000000000000024e-002</v>
      </c>
      <c r="CP22" s="1115">
        <f t="shared" si="30"/>
        <v>2.7000000000000024e-002</v>
      </c>
      <c r="CQ22" s="1115">
        <f t="shared" si="30"/>
        <v>4.3999999999999984e-002</v>
      </c>
      <c r="CR22" s="1115">
        <f t="shared" si="30"/>
        <v>3.7000000000000005e-002</v>
      </c>
      <c r="CS22" s="1115">
        <f t="shared" si="30"/>
        <v>3.7000000000000005e-002</v>
      </c>
      <c r="CT22" s="1115">
        <f t="shared" si="30"/>
        <v>3.7000000000000005e-002</v>
      </c>
      <c r="CU22" s="1115">
        <f t="shared" si="30"/>
        <v>2.4000000000000007e-002</v>
      </c>
      <c r="CV22" s="1115">
        <f t="shared" si="30"/>
        <v>2.4000000000000007e-002</v>
      </c>
      <c r="CW22" s="1115">
        <f t="shared" si="30"/>
        <v>1.5999999999999993e-002</v>
      </c>
      <c r="CX22" s="1115">
        <f t="shared" si="30"/>
        <v>1.5999999999999993e-002</v>
      </c>
      <c r="CY22" s="1115">
        <f t="shared" si="30"/>
        <v>1.5999999999999993e-002</v>
      </c>
      <c r="CZ22" s="1115">
        <f t="shared" si="30"/>
        <v>6.3e-002</v>
      </c>
      <c r="DA22" s="1115">
        <f t="shared" si="30"/>
        <v>1.999999999999999e-002</v>
      </c>
      <c r="DC22" s="1114" t="s">
        <v>2184</v>
      </c>
      <c r="DD22" s="1115">
        <f t="shared" si="31"/>
        <v>0.28125</v>
      </c>
      <c r="DE22" s="1115">
        <f t="shared" si="31"/>
        <v>0.28125</v>
      </c>
      <c r="DF22" s="1115">
        <f t="shared" si="31"/>
        <v>0.28125</v>
      </c>
      <c r="DG22" s="1115">
        <f t="shared" si="31"/>
        <v>0.26595744680851058</v>
      </c>
      <c r="DH22" s="1115">
        <f t="shared" si="31"/>
        <v>0.22222222222222215</v>
      </c>
      <c r="DI22" s="1115">
        <f t="shared" si="31"/>
        <v>0.22222222222222215</v>
      </c>
      <c r="DJ22" s="1115">
        <f t="shared" si="31"/>
        <v>0.31325301204819267</v>
      </c>
      <c r="DK22" s="1115">
        <f t="shared" si="31"/>
        <v>0.2049180327868852</v>
      </c>
      <c r="DL22" s="1115">
        <f t="shared" si="31"/>
        <v>0.2049180327868852</v>
      </c>
      <c r="DM22" s="1115">
        <f t="shared" si="31"/>
        <v>0.27011494252873558</v>
      </c>
      <c r="DN22" s="1115">
        <f t="shared" si="31"/>
        <v>0.1849315068493152</v>
      </c>
      <c r="DO22" s="1115">
        <f t="shared" si="31"/>
        <v>0.1849315068493152</v>
      </c>
      <c r="DP22" s="1115">
        <f t="shared" si="31"/>
        <v>0.24719101123595497</v>
      </c>
      <c r="DQ22" s="1115">
        <f t="shared" si="31"/>
        <v>0.2720588235294118</v>
      </c>
      <c r="DR22" s="1115">
        <f t="shared" si="31"/>
        <v>0.2720588235294118</v>
      </c>
      <c r="DS22" s="1115">
        <f t="shared" si="31"/>
        <v>0.2720588235294118</v>
      </c>
      <c r="DT22" s="1115">
        <f t="shared" si="31"/>
        <v>0.33802816901408456</v>
      </c>
      <c r="DU22" s="1115">
        <f t="shared" si="31"/>
        <v>0.33802816901408456</v>
      </c>
      <c r="DV22" s="1115">
        <f t="shared" si="31"/>
        <v>0.34042553191489355</v>
      </c>
      <c r="DW22" s="1115">
        <f t="shared" si="31"/>
        <v>0.34042553191489355</v>
      </c>
      <c r="DX22" s="1115">
        <f t="shared" si="31"/>
        <v>0.34042553191489355</v>
      </c>
      <c r="DY22" s="1115">
        <f t="shared" si="31"/>
        <v>0.28125</v>
      </c>
      <c r="DZ22" s="1115">
        <f t="shared" si="31"/>
        <v>0.22222222222222215</v>
      </c>
    </row>
    <row r="23" spans="28:130">
      <c r="CB23" s="1114">
        <v>5</v>
      </c>
      <c r="CC23" s="1114">
        <v>3</v>
      </c>
      <c r="CD23" s="1114" t="str">
        <f t="shared" si="1"/>
        <v>処遇加算Ⅰ特定加算なしベア加算から新加算Ⅲ</v>
      </c>
      <c r="CE23" s="1115">
        <f t="shared" si="30"/>
        <v>2.0999999999999991e-002</v>
      </c>
      <c r="CF23" s="1115">
        <f t="shared" si="30"/>
        <v>2.0999999999999991e-002</v>
      </c>
      <c r="CG23" s="1115">
        <f t="shared" si="30"/>
        <v>2.0999999999999991e-002</v>
      </c>
      <c r="CH23" s="1115">
        <f t="shared" si="30"/>
        <v>9.999999999999995e-003</v>
      </c>
      <c r="CI23" s="1115">
        <f t="shared" si="30"/>
        <v>9.999999999999995e-003</v>
      </c>
      <c r="CJ23" s="1115">
        <f t="shared" si="30"/>
        <v>9.999999999999995e-003</v>
      </c>
      <c r="CK23" s="1115">
        <f t="shared" si="30"/>
        <v>9.0000000000000011e-003</v>
      </c>
      <c r="CL23" s="1115">
        <f t="shared" si="30"/>
        <v>1.2999999999999998e-002</v>
      </c>
      <c r="CM23" s="1115">
        <f t="shared" si="30"/>
        <v>1.2999999999999998e-002</v>
      </c>
      <c r="CN23" s="1115">
        <f t="shared" si="30"/>
        <v>2.2999999999999993e-002</v>
      </c>
      <c r="CO23" s="1115">
        <f t="shared" si="30"/>
        <v>1.5000000000000013e-002</v>
      </c>
      <c r="CP23" s="1115">
        <f t="shared" si="30"/>
        <v>1.5000000000000013e-002</v>
      </c>
      <c r="CQ23" s="1115">
        <f t="shared" si="30"/>
        <v>2.0999999999999991e-002</v>
      </c>
      <c r="CR23" s="1115">
        <f t="shared" si="30"/>
        <v>1.3999999999999999e-002</v>
      </c>
      <c r="CS23" s="1115">
        <f t="shared" si="30"/>
        <v>1.3999999999999999e-002</v>
      </c>
      <c r="CT23" s="1115">
        <f t="shared" si="30"/>
        <v>1.3999999999999999e-002</v>
      </c>
      <c r="CU23" s="1115">
        <f t="shared" si="30"/>
        <v>6.9999999999999993e-003</v>
      </c>
      <c r="CV23" s="1115">
        <f t="shared" si="30"/>
        <v>6.9999999999999993e-003</v>
      </c>
      <c r="CW23" s="1115">
        <f t="shared" si="30"/>
        <v>4.9999999999999975e-003</v>
      </c>
      <c r="CX23" s="1115">
        <f t="shared" si="30"/>
        <v>4.9999999999999975e-003</v>
      </c>
      <c r="CY23" s="1115">
        <f t="shared" si="30"/>
        <v>4.9999999999999975e-003</v>
      </c>
      <c r="CZ23" s="1115">
        <f t="shared" si="30"/>
        <v>2.0999999999999991e-002</v>
      </c>
      <c r="DA23" s="1115">
        <f t="shared" si="30"/>
        <v>9.999999999999995e-003</v>
      </c>
      <c r="DC23" s="1114" t="s">
        <v>2185</v>
      </c>
      <c r="DD23" s="1115">
        <f t="shared" si="31"/>
        <v>0.11538461538461534</v>
      </c>
      <c r="DE23" s="1115">
        <f t="shared" si="31"/>
        <v>0.11538461538461534</v>
      </c>
      <c r="DF23" s="1115">
        <f t="shared" si="31"/>
        <v>0.11538461538461534</v>
      </c>
      <c r="DG23" s="1115">
        <f t="shared" si="31"/>
        <v>0.12658227848101258</v>
      </c>
      <c r="DH23" s="1115">
        <f t="shared" si="31"/>
        <v>0.12499999999999996</v>
      </c>
      <c r="DI23" s="1115">
        <f t="shared" si="31"/>
        <v>0.12499999999999996</v>
      </c>
      <c r="DJ23" s="1115">
        <f t="shared" si="31"/>
        <v>0.13636363636363638</v>
      </c>
      <c r="DK23" s="1115">
        <f t="shared" si="31"/>
        <v>0.11818181818181817</v>
      </c>
      <c r="DL23" s="1115">
        <f t="shared" si="31"/>
        <v>0.11818181818181817</v>
      </c>
      <c r="DM23" s="1115">
        <f t="shared" si="31"/>
        <v>0.15333333333333329</v>
      </c>
      <c r="DN23" s="1115">
        <f t="shared" si="31"/>
        <v>0.11194029850746277</v>
      </c>
      <c r="DO23" s="1115">
        <f t="shared" si="31"/>
        <v>0.11194029850746277</v>
      </c>
      <c r="DP23" s="1115">
        <f t="shared" si="31"/>
        <v>0.13548387096774187</v>
      </c>
      <c r="DQ23" s="1115">
        <f t="shared" si="31"/>
        <v>0.1238938053097345</v>
      </c>
      <c r="DR23" s="1115">
        <f t="shared" si="31"/>
        <v>0.1238938053097345</v>
      </c>
      <c r="DS23" s="1115">
        <f t="shared" si="31"/>
        <v>0.1238938053097345</v>
      </c>
      <c r="DT23" s="1115">
        <f t="shared" si="31"/>
        <v>0.12962962962962962</v>
      </c>
      <c r="DU23" s="1115">
        <f t="shared" si="31"/>
        <v>0.12962962962962962</v>
      </c>
      <c r="DV23" s="1115">
        <f t="shared" si="31"/>
        <v>0.13888888888888884</v>
      </c>
      <c r="DW23" s="1115">
        <f t="shared" si="31"/>
        <v>0.13888888888888884</v>
      </c>
      <c r="DX23" s="1115">
        <f t="shared" si="31"/>
        <v>0.13888888888888884</v>
      </c>
      <c r="DY23" s="1115">
        <f t="shared" si="31"/>
        <v>0.11538461538461534</v>
      </c>
      <c r="DZ23" s="1115">
        <f t="shared" si="31"/>
        <v>0.12499999999999996</v>
      </c>
    </row>
    <row r="24" spans="28:130">
      <c r="CB24" s="1114">
        <v>5</v>
      </c>
      <c r="CC24" s="1114">
        <v>4</v>
      </c>
      <c r="CD24" s="1114" t="str">
        <f t="shared" si="1"/>
        <v>処遇加算Ⅰ特定加算なしベア加算から新加算Ⅳ</v>
      </c>
      <c r="CE24" s="1115">
        <f t="shared" si="30"/>
        <v>-1.6000000000000014e-002</v>
      </c>
      <c r="CF24" s="1115">
        <f t="shared" si="30"/>
        <v>-1.6000000000000014e-002</v>
      </c>
      <c r="CG24" s="1115">
        <f t="shared" si="30"/>
        <v>-1.6000000000000014e-002</v>
      </c>
      <c r="CH24" s="1115">
        <f t="shared" si="30"/>
        <v>-6.0000000000000053e-003</v>
      </c>
      <c r="CI24" s="1115">
        <f t="shared" si="30"/>
        <v>-6.0000000000000053e-003</v>
      </c>
      <c r="CJ24" s="1115">
        <f t="shared" si="30"/>
        <v>-6.0000000000000053e-003</v>
      </c>
      <c r="CK24" s="1115">
        <f t="shared" si="30"/>
        <v>-3.9999999999999966e-003</v>
      </c>
      <c r="CL24" s="1115">
        <f t="shared" si="30"/>
        <v>-9.000000000000008e-003</v>
      </c>
      <c r="CM24" s="1115">
        <f t="shared" si="30"/>
        <v>-9.000000000000008e-003</v>
      </c>
      <c r="CN24" s="1115">
        <f t="shared" si="30"/>
        <v>-5.0000000000000044e-003</v>
      </c>
      <c r="CO24" s="1115">
        <f t="shared" si="30"/>
        <v>-1.2999999999999998e-002</v>
      </c>
      <c r="CP24" s="1115">
        <f t="shared" si="30"/>
        <v>-1.2999999999999998e-002</v>
      </c>
      <c r="CQ24" s="1115">
        <f t="shared" si="30"/>
        <v>-9.000000000000008e-003</v>
      </c>
      <c r="CR24" s="1115">
        <f t="shared" si="30"/>
        <v>-9.000000000000008e-003</v>
      </c>
      <c r="CS24" s="1115">
        <f t="shared" si="30"/>
        <v>-9.000000000000008e-003</v>
      </c>
      <c r="CT24" s="1115">
        <f t="shared" si="30"/>
        <v>-9.000000000000008e-003</v>
      </c>
      <c r="CU24" s="1115">
        <f t="shared" si="30"/>
        <v>-2.9999999999999957e-003</v>
      </c>
      <c r="CV24" s="1115">
        <f t="shared" si="30"/>
        <v>-2.9999999999999957e-003</v>
      </c>
      <c r="CW24" s="1115">
        <f t="shared" si="30"/>
        <v>-1.9999999999999983e-003</v>
      </c>
      <c r="CX24" s="1115">
        <f t="shared" si="30"/>
        <v>-1.9999999999999983e-003</v>
      </c>
      <c r="CY24" s="1115">
        <f t="shared" si="30"/>
        <v>-1.9999999999999983e-003</v>
      </c>
      <c r="CZ24" s="1115">
        <f t="shared" si="30"/>
        <v>-1.6000000000000014e-002</v>
      </c>
      <c r="DA24" s="1115">
        <f t="shared" si="30"/>
        <v>-6.0000000000000053e-003</v>
      </c>
      <c r="DC24" s="1114" t="s">
        <v>800</v>
      </c>
      <c r="DD24" s="1115">
        <f t="shared" si="31"/>
        <v>-0.11034482758620701</v>
      </c>
      <c r="DE24" s="1115">
        <f t="shared" si="31"/>
        <v>-0.11034482758620701</v>
      </c>
      <c r="DF24" s="1115">
        <f t="shared" si="31"/>
        <v>-0.11034482758620701</v>
      </c>
      <c r="DG24" s="1115">
        <f t="shared" si="31"/>
        <v>-9.5238095238095316e-002</v>
      </c>
      <c r="DH24" s="1115">
        <f t="shared" si="31"/>
        <v>-9.3750000000000097e-002</v>
      </c>
      <c r="DI24" s="1115">
        <f t="shared" si="31"/>
        <v>-9.3750000000000097e-002</v>
      </c>
      <c r="DJ24" s="1115">
        <f t="shared" si="31"/>
        <v>-7.5471698113207475e-002</v>
      </c>
      <c r="DK24" s="1115">
        <f t="shared" si="31"/>
        <v>-0.10227272727272738</v>
      </c>
      <c r="DL24" s="1115">
        <f t="shared" si="31"/>
        <v>-0.10227272727272738</v>
      </c>
      <c r="DM24" s="1115">
        <f t="shared" si="31"/>
        <v>-4.0983606557377088e-002</v>
      </c>
      <c r="DN24" s="1115">
        <f t="shared" si="31"/>
        <v>-0.12264150943396225</v>
      </c>
      <c r="DO24" s="1115">
        <f t="shared" si="31"/>
        <v>-0.12264150943396225</v>
      </c>
      <c r="DP24" s="1115">
        <f t="shared" si="31"/>
        <v>-7.2000000000000064e-002</v>
      </c>
      <c r="DQ24" s="1115">
        <f t="shared" si="31"/>
        <v>-0.10000000000000009</v>
      </c>
      <c r="DR24" s="1115">
        <f t="shared" si="31"/>
        <v>-0.10000000000000009</v>
      </c>
      <c r="DS24" s="1115">
        <f t="shared" si="31"/>
        <v>-0.10000000000000009</v>
      </c>
      <c r="DT24" s="1115">
        <f t="shared" si="31"/>
        <v>-6.818181818181808e-002</v>
      </c>
      <c r="DU24" s="1115">
        <f t="shared" si="31"/>
        <v>-6.818181818181808e-002</v>
      </c>
      <c r="DV24" s="1115">
        <f t="shared" si="31"/>
        <v>-6.8965517241379254e-002</v>
      </c>
      <c r="DW24" s="1115">
        <f t="shared" si="31"/>
        <v>-6.8965517241379254e-002</v>
      </c>
      <c r="DX24" s="1115">
        <f t="shared" si="31"/>
        <v>-6.8965517241379254e-002</v>
      </c>
      <c r="DY24" s="1115">
        <f t="shared" si="31"/>
        <v>-0.11034482758620701</v>
      </c>
      <c r="DZ24" s="1115">
        <f t="shared" si="31"/>
        <v>-9.3750000000000097e-002</v>
      </c>
    </row>
    <row r="25" spans="28:130">
      <c r="CB25" s="1114">
        <v>6</v>
      </c>
      <c r="CC25" s="1114">
        <v>1</v>
      </c>
      <c r="CD25" s="1114" t="str">
        <f t="shared" si="1"/>
        <v>処遇加算Ⅰ特定加算なしベア加算なしから新加算Ⅰ</v>
      </c>
      <c r="CE25" s="1115">
        <f t="shared" ref="CE25:DA28" si="32">BD3-AD$8</f>
        <v>0.10799999999999998</v>
      </c>
      <c r="CF25" s="1115">
        <f t="shared" si="32"/>
        <v>0.10799999999999998</v>
      </c>
      <c r="CG25" s="1115">
        <f t="shared" si="32"/>
        <v>0.10799999999999998</v>
      </c>
      <c r="CH25" s="1115">
        <f t="shared" si="32"/>
        <v>4.1999999999999989e-002</v>
      </c>
      <c r="CI25" s="1115">
        <f t="shared" si="32"/>
        <v>3.2999999999999988e-002</v>
      </c>
      <c r="CJ25" s="1115">
        <f t="shared" si="32"/>
        <v>3.2999999999999988e-002</v>
      </c>
      <c r="CK25" s="1115">
        <f t="shared" si="32"/>
        <v>3.8999999999999993e-002</v>
      </c>
      <c r="CL25" s="1115">
        <f t="shared" si="32"/>
        <v>4.5999999999999999e-002</v>
      </c>
      <c r="CM25" s="1115">
        <f t="shared" si="32"/>
        <v>4.5999999999999999e-002</v>
      </c>
      <c r="CN25" s="1115">
        <f t="shared" si="32"/>
        <v>7.6999999999999999e-002</v>
      </c>
      <c r="CO25" s="1115">
        <f t="shared" si="32"/>
        <v>4.7000000000000028e-002</v>
      </c>
      <c r="CP25" s="1115">
        <f t="shared" si="32"/>
        <v>4.7000000000000028e-002</v>
      </c>
      <c r="CQ25" s="1115">
        <f t="shared" si="32"/>
        <v>7.4999999999999997e-002</v>
      </c>
      <c r="CR25" s="1115">
        <f t="shared" si="32"/>
        <v>5.7000000000000009e-002</v>
      </c>
      <c r="CS25" s="1115">
        <f t="shared" si="32"/>
        <v>5.7000000000000009e-002</v>
      </c>
      <c r="CT25" s="1115">
        <f t="shared" si="32"/>
        <v>5.7000000000000009e-002</v>
      </c>
      <c r="CU25" s="1115">
        <f t="shared" si="32"/>
        <v>3.6000000000000011e-002</v>
      </c>
      <c r="CV25" s="1115">
        <f t="shared" si="32"/>
        <v>3.6000000000000011e-002</v>
      </c>
      <c r="CW25" s="1115">
        <f t="shared" si="32"/>
        <v>2.4999999999999991e-002</v>
      </c>
      <c r="CX25" s="1115">
        <f t="shared" si="32"/>
        <v>2.4999999999999991e-002</v>
      </c>
      <c r="CY25" s="1115">
        <f t="shared" si="32"/>
        <v>2.4999999999999991e-002</v>
      </c>
      <c r="CZ25" s="1115">
        <f t="shared" si="32"/>
        <v>0.10799999999999998</v>
      </c>
      <c r="DA25" s="1115">
        <f t="shared" si="32"/>
        <v>3.2999999999999988e-002</v>
      </c>
      <c r="DC25" s="1114" t="s">
        <v>2186</v>
      </c>
      <c r="DD25" s="1115">
        <f t="shared" ref="DD25:DZ28" si="33">CE25/BD3</f>
        <v>0.4408163265306122</v>
      </c>
      <c r="DE25" s="1115">
        <f t="shared" si="33"/>
        <v>0.4408163265306122</v>
      </c>
      <c r="DF25" s="1115">
        <f t="shared" si="33"/>
        <v>0.4408163265306122</v>
      </c>
      <c r="DG25" s="1115">
        <f t="shared" si="33"/>
        <v>0.41999999999999993</v>
      </c>
      <c r="DH25" s="1115">
        <f t="shared" si="33"/>
        <v>0.35869565217391297</v>
      </c>
      <c r="DI25" s="1115">
        <f t="shared" si="33"/>
        <v>0.35869565217391297</v>
      </c>
      <c r="DJ25" s="1115">
        <f t="shared" si="33"/>
        <v>0.45348837209302323</v>
      </c>
      <c r="DK25" s="1115">
        <f t="shared" si="33"/>
        <v>0.359375</v>
      </c>
      <c r="DL25" s="1115">
        <f t="shared" si="33"/>
        <v>0.359375</v>
      </c>
      <c r="DM25" s="1115">
        <f t="shared" si="33"/>
        <v>0.425414364640884</v>
      </c>
      <c r="DN25" s="1115">
        <f t="shared" si="33"/>
        <v>0.31543624161073841</v>
      </c>
      <c r="DO25" s="1115">
        <f t="shared" si="33"/>
        <v>0.31543624161073841</v>
      </c>
      <c r="DP25" s="1115">
        <f t="shared" si="33"/>
        <v>0.40322580645161288</v>
      </c>
      <c r="DQ25" s="1115">
        <f t="shared" si="33"/>
        <v>0.4071428571428572</v>
      </c>
      <c r="DR25" s="1115">
        <f t="shared" si="33"/>
        <v>0.4071428571428572</v>
      </c>
      <c r="DS25" s="1115">
        <f t="shared" si="33"/>
        <v>0.4071428571428572</v>
      </c>
      <c r="DT25" s="1115">
        <f t="shared" si="33"/>
        <v>0.48000000000000009</v>
      </c>
      <c r="DU25" s="1115">
        <f t="shared" si="33"/>
        <v>0.48000000000000009</v>
      </c>
      <c r="DV25" s="1115">
        <f t="shared" si="33"/>
        <v>0.49019607843137247</v>
      </c>
      <c r="DW25" s="1115">
        <f t="shared" si="33"/>
        <v>0.49019607843137247</v>
      </c>
      <c r="DX25" s="1115">
        <f t="shared" si="33"/>
        <v>0.49019607843137247</v>
      </c>
      <c r="DY25" s="1115">
        <f t="shared" si="33"/>
        <v>0.4408163265306122</v>
      </c>
      <c r="DZ25" s="1115">
        <f t="shared" si="33"/>
        <v>0.35869565217391297</v>
      </c>
    </row>
    <row r="26" spans="28:130">
      <c r="CB26" s="1114">
        <v>6</v>
      </c>
      <c r="CC26" s="1114">
        <v>2</v>
      </c>
      <c r="CD26" s="1114" t="str">
        <f t="shared" si="1"/>
        <v>処遇加算Ⅰ特定加算なしベア加算なしから新加算Ⅱ</v>
      </c>
      <c r="CE26" s="1115">
        <f t="shared" si="32"/>
        <v>8.6999999999999994e-002</v>
      </c>
      <c r="CF26" s="1115">
        <f t="shared" si="32"/>
        <v>8.6999999999999994e-002</v>
      </c>
      <c r="CG26" s="1115">
        <f t="shared" si="32"/>
        <v>8.6999999999999994e-002</v>
      </c>
      <c r="CH26" s="1115">
        <f t="shared" si="32"/>
        <v>3.5999999999999997e-002</v>
      </c>
      <c r="CI26" s="1115">
        <f t="shared" si="32"/>
        <v>3.0999999999999986e-002</v>
      </c>
      <c r="CJ26" s="1115">
        <f t="shared" si="32"/>
        <v>3.0999999999999986e-002</v>
      </c>
      <c r="CK26" s="1115">
        <f t="shared" si="32"/>
        <v>3.599999999999999e-002</v>
      </c>
      <c r="CL26" s="1115">
        <f t="shared" si="32"/>
        <v>3.9999999999999994e-002</v>
      </c>
      <c r="CM26" s="1115">
        <f t="shared" si="32"/>
        <v>3.9999999999999994e-002</v>
      </c>
      <c r="CN26" s="1115">
        <f t="shared" si="32"/>
        <v>6.9999999999999993e-002</v>
      </c>
      <c r="CO26" s="1115">
        <f t="shared" si="32"/>
        <v>4.4000000000000025e-002</v>
      </c>
      <c r="CP26" s="1115">
        <f t="shared" si="32"/>
        <v>4.4000000000000025e-002</v>
      </c>
      <c r="CQ26" s="1115">
        <f t="shared" si="32"/>
        <v>6.699999999999999e-002</v>
      </c>
      <c r="CR26" s="1115">
        <f t="shared" si="32"/>
        <v>5.3000000000000005e-002</v>
      </c>
      <c r="CS26" s="1115">
        <f t="shared" si="32"/>
        <v>5.3000000000000005e-002</v>
      </c>
      <c r="CT26" s="1115">
        <f t="shared" si="32"/>
        <v>5.3000000000000005e-002</v>
      </c>
      <c r="CU26" s="1115">
        <f t="shared" si="32"/>
        <v>3.2000000000000008e-002</v>
      </c>
      <c r="CV26" s="1115">
        <f t="shared" si="32"/>
        <v>3.2000000000000008e-002</v>
      </c>
      <c r="CW26" s="1115">
        <f t="shared" si="32"/>
        <v>2.0999999999999994e-002</v>
      </c>
      <c r="CX26" s="1115">
        <f t="shared" si="32"/>
        <v>2.0999999999999994e-002</v>
      </c>
      <c r="CY26" s="1115">
        <f t="shared" si="32"/>
        <v>2.0999999999999994e-002</v>
      </c>
      <c r="CZ26" s="1115">
        <f t="shared" si="32"/>
        <v>8.6999999999999994e-002</v>
      </c>
      <c r="DA26" s="1115">
        <f t="shared" si="32"/>
        <v>3.0999999999999986e-002</v>
      </c>
      <c r="DC26" s="1114" t="s">
        <v>2187</v>
      </c>
      <c r="DD26" s="1115">
        <f t="shared" si="33"/>
        <v>0.3883928571428571</v>
      </c>
      <c r="DE26" s="1115">
        <f t="shared" si="33"/>
        <v>0.3883928571428571</v>
      </c>
      <c r="DF26" s="1115">
        <f t="shared" si="33"/>
        <v>0.3883928571428571</v>
      </c>
      <c r="DG26" s="1115">
        <f t="shared" si="33"/>
        <v>0.38297872340425532</v>
      </c>
      <c r="DH26" s="1115">
        <f t="shared" si="33"/>
        <v>0.34444444444444433</v>
      </c>
      <c r="DI26" s="1115">
        <f t="shared" si="33"/>
        <v>0.34444444444444433</v>
      </c>
      <c r="DJ26" s="1115">
        <f t="shared" si="33"/>
        <v>0.4337349397590361</v>
      </c>
      <c r="DK26" s="1115">
        <f t="shared" si="33"/>
        <v>0.32786885245901637</v>
      </c>
      <c r="DL26" s="1115">
        <f t="shared" si="33"/>
        <v>0.32786885245901637</v>
      </c>
      <c r="DM26" s="1115">
        <f t="shared" si="33"/>
        <v>0.40229885057471265</v>
      </c>
      <c r="DN26" s="1115">
        <f t="shared" si="33"/>
        <v>0.30136986301369878</v>
      </c>
      <c r="DO26" s="1115">
        <f t="shared" si="33"/>
        <v>0.30136986301369878</v>
      </c>
      <c r="DP26" s="1115">
        <f t="shared" si="33"/>
        <v>0.37640449438202245</v>
      </c>
      <c r="DQ26" s="1115">
        <f t="shared" si="33"/>
        <v>0.38970588235294118</v>
      </c>
      <c r="DR26" s="1115">
        <f t="shared" si="33"/>
        <v>0.38970588235294118</v>
      </c>
      <c r="DS26" s="1115">
        <f t="shared" si="33"/>
        <v>0.38970588235294118</v>
      </c>
      <c r="DT26" s="1115">
        <f t="shared" si="33"/>
        <v>0.45070422535211274</v>
      </c>
      <c r="DU26" s="1115">
        <f t="shared" si="33"/>
        <v>0.45070422535211274</v>
      </c>
      <c r="DV26" s="1115">
        <f t="shared" si="33"/>
        <v>0.4468085106382978</v>
      </c>
      <c r="DW26" s="1115">
        <f t="shared" si="33"/>
        <v>0.4468085106382978</v>
      </c>
      <c r="DX26" s="1115">
        <f t="shared" si="33"/>
        <v>0.4468085106382978</v>
      </c>
      <c r="DY26" s="1115">
        <f t="shared" si="33"/>
        <v>0.3883928571428571</v>
      </c>
      <c r="DZ26" s="1115">
        <f t="shared" si="33"/>
        <v>0.34444444444444433</v>
      </c>
    </row>
    <row r="27" spans="28:130">
      <c r="CB27" s="1114">
        <v>6</v>
      </c>
      <c r="CC27" s="1114">
        <v>3</v>
      </c>
      <c r="CD27" s="1114" t="str">
        <f t="shared" si="1"/>
        <v>処遇加算Ⅰ特定加算なしベア加算なしから新加算Ⅲ</v>
      </c>
      <c r="CE27" s="1115">
        <f t="shared" si="32"/>
        <v>4.4999999999999984e-002</v>
      </c>
      <c r="CF27" s="1115">
        <f t="shared" si="32"/>
        <v>4.4999999999999984e-002</v>
      </c>
      <c r="CG27" s="1115">
        <f t="shared" si="32"/>
        <v>4.4999999999999984e-002</v>
      </c>
      <c r="CH27" s="1115">
        <f t="shared" si="32"/>
        <v>2.0999999999999998e-002</v>
      </c>
      <c r="CI27" s="1115">
        <f t="shared" si="32"/>
        <v>2.0999999999999991e-002</v>
      </c>
      <c r="CJ27" s="1115">
        <f t="shared" si="32"/>
        <v>2.0999999999999991e-002</v>
      </c>
      <c r="CK27" s="1115">
        <f t="shared" si="32"/>
        <v>1.9000000000000003e-002</v>
      </c>
      <c r="CL27" s="1115">
        <f t="shared" si="32"/>
        <v>2.7999999999999997e-002</v>
      </c>
      <c r="CM27" s="1115">
        <f t="shared" si="32"/>
        <v>2.7999999999999997e-002</v>
      </c>
      <c r="CN27" s="1115">
        <f t="shared" si="32"/>
        <v>4.5999999999999999e-002</v>
      </c>
      <c r="CO27" s="1115">
        <f t="shared" si="32"/>
        <v>3.2000000000000015e-002</v>
      </c>
      <c r="CP27" s="1115">
        <f t="shared" si="32"/>
        <v>3.2000000000000015e-002</v>
      </c>
      <c r="CQ27" s="1115">
        <f t="shared" si="32"/>
        <v>4.3999999999999997e-002</v>
      </c>
      <c r="CR27" s="1115">
        <f t="shared" si="32"/>
        <v>3.e-002</v>
      </c>
      <c r="CS27" s="1115">
        <f t="shared" si="32"/>
        <v>3.e-002</v>
      </c>
      <c r="CT27" s="1115">
        <f t="shared" si="32"/>
        <v>3.e-002</v>
      </c>
      <c r="CU27" s="1115">
        <f t="shared" si="32"/>
        <v>1.4999999999999999e-002</v>
      </c>
      <c r="CV27" s="1115">
        <f t="shared" si="32"/>
        <v>1.4999999999999999e-002</v>
      </c>
      <c r="CW27" s="1115">
        <f t="shared" si="32"/>
        <v>9.9999999999999985e-003</v>
      </c>
      <c r="CX27" s="1115">
        <f t="shared" si="32"/>
        <v>9.9999999999999985e-003</v>
      </c>
      <c r="CY27" s="1115">
        <f t="shared" si="32"/>
        <v>9.9999999999999985e-003</v>
      </c>
      <c r="CZ27" s="1115">
        <f t="shared" si="32"/>
        <v>4.4999999999999984e-002</v>
      </c>
      <c r="DA27" s="1115">
        <f t="shared" si="32"/>
        <v>2.0999999999999991e-002</v>
      </c>
      <c r="DC27" s="1114" t="s">
        <v>1303</v>
      </c>
      <c r="DD27" s="1115">
        <f t="shared" si="33"/>
        <v>0.24725274725274718</v>
      </c>
      <c r="DE27" s="1115">
        <f t="shared" si="33"/>
        <v>0.24725274725274718</v>
      </c>
      <c r="DF27" s="1115">
        <f t="shared" si="33"/>
        <v>0.24725274725274718</v>
      </c>
      <c r="DG27" s="1115">
        <f t="shared" si="33"/>
        <v>0.26582278481012656</v>
      </c>
      <c r="DH27" s="1115">
        <f t="shared" si="33"/>
        <v>0.2624999999999999</v>
      </c>
      <c r="DI27" s="1115">
        <f t="shared" si="33"/>
        <v>0.2624999999999999</v>
      </c>
      <c r="DJ27" s="1115">
        <f t="shared" si="33"/>
        <v>0.2878787878787879</v>
      </c>
      <c r="DK27" s="1115">
        <f t="shared" si="33"/>
        <v>0.25454545454545452</v>
      </c>
      <c r="DL27" s="1115">
        <f t="shared" si="33"/>
        <v>0.25454545454545452</v>
      </c>
      <c r="DM27" s="1115">
        <f t="shared" si="33"/>
        <v>0.3066666666666667</v>
      </c>
      <c r="DN27" s="1115">
        <f t="shared" si="33"/>
        <v>0.23880597014925384</v>
      </c>
      <c r="DO27" s="1115">
        <f t="shared" si="33"/>
        <v>0.23880597014925384</v>
      </c>
      <c r="DP27" s="1115">
        <f t="shared" si="33"/>
        <v>0.28387096774193549</v>
      </c>
      <c r="DQ27" s="1115">
        <f t="shared" si="33"/>
        <v>0.26548672566371678</v>
      </c>
      <c r="DR27" s="1115">
        <f t="shared" si="33"/>
        <v>0.26548672566371678</v>
      </c>
      <c r="DS27" s="1115">
        <f t="shared" si="33"/>
        <v>0.26548672566371678</v>
      </c>
      <c r="DT27" s="1115">
        <f t="shared" si="33"/>
        <v>0.27777777777777779</v>
      </c>
      <c r="DU27" s="1115">
        <f t="shared" si="33"/>
        <v>0.27777777777777779</v>
      </c>
      <c r="DV27" s="1115">
        <f t="shared" si="33"/>
        <v>0.27777777777777773</v>
      </c>
      <c r="DW27" s="1115">
        <f t="shared" si="33"/>
        <v>0.27777777777777773</v>
      </c>
      <c r="DX27" s="1115">
        <f t="shared" si="33"/>
        <v>0.27777777777777773</v>
      </c>
      <c r="DY27" s="1115">
        <f t="shared" si="33"/>
        <v>0.24725274725274718</v>
      </c>
      <c r="DZ27" s="1115">
        <f t="shared" si="33"/>
        <v>0.2624999999999999</v>
      </c>
    </row>
    <row r="28" spans="28:130">
      <c r="CB28" s="1114">
        <v>6</v>
      </c>
      <c r="CC28" s="1114">
        <v>4</v>
      </c>
      <c r="CD28" s="1114" t="str">
        <f t="shared" si="1"/>
        <v>処遇加算Ⅰ特定加算なしベア加算なしから新加算Ⅳ</v>
      </c>
      <c r="CE28" s="1115">
        <f t="shared" si="32"/>
        <v>7.9999999999999793e-003</v>
      </c>
      <c r="CF28" s="1115">
        <f t="shared" si="32"/>
        <v>7.9999999999999793e-003</v>
      </c>
      <c r="CG28" s="1115">
        <f t="shared" si="32"/>
        <v>7.9999999999999793e-003</v>
      </c>
      <c r="CH28" s="1115">
        <f t="shared" si="32"/>
        <v>4.9999999999999975e-003</v>
      </c>
      <c r="CI28" s="1115">
        <f t="shared" si="32"/>
        <v>4.9999999999999906e-003</v>
      </c>
      <c r="CJ28" s="1115">
        <f t="shared" si="32"/>
        <v>4.9999999999999906e-003</v>
      </c>
      <c r="CK28" s="1115">
        <f t="shared" si="32"/>
        <v>6.0000000000000053e-003</v>
      </c>
      <c r="CL28" s="1115">
        <f t="shared" si="32"/>
        <v>5.9999999999999915e-003</v>
      </c>
      <c r="CM28" s="1115">
        <f t="shared" si="32"/>
        <v>5.9999999999999915e-003</v>
      </c>
      <c r="CN28" s="1115">
        <f t="shared" si="32"/>
        <v>1.8000000000000002e-002</v>
      </c>
      <c r="CO28" s="1115">
        <f t="shared" si="32"/>
        <v>4.0000000000000036e-003</v>
      </c>
      <c r="CP28" s="1115">
        <f t="shared" si="32"/>
        <v>4.0000000000000036e-003</v>
      </c>
      <c r="CQ28" s="1115">
        <f t="shared" si="32"/>
        <v>1.3999999999999999e-002</v>
      </c>
      <c r="CR28" s="1115">
        <f t="shared" si="32"/>
        <v>6.9999999999999923e-003</v>
      </c>
      <c r="CS28" s="1115">
        <f t="shared" si="32"/>
        <v>6.9999999999999923e-003</v>
      </c>
      <c r="CT28" s="1115">
        <f t="shared" si="32"/>
        <v>6.9999999999999923e-003</v>
      </c>
      <c r="CU28" s="1115">
        <f t="shared" si="32"/>
        <v>5.0000000000000044e-003</v>
      </c>
      <c r="CV28" s="1115">
        <f t="shared" si="32"/>
        <v>5.0000000000000044e-003</v>
      </c>
      <c r="CW28" s="1115">
        <f t="shared" si="32"/>
        <v>3.0000000000000027e-003</v>
      </c>
      <c r="CX28" s="1115">
        <f t="shared" si="32"/>
        <v>3.0000000000000027e-003</v>
      </c>
      <c r="CY28" s="1115">
        <f t="shared" si="32"/>
        <v>3.0000000000000027e-003</v>
      </c>
      <c r="CZ28" s="1115">
        <f t="shared" si="32"/>
        <v>7.9999999999999793e-003</v>
      </c>
      <c r="DA28" s="1115">
        <f t="shared" si="32"/>
        <v>4.9999999999999906e-003</v>
      </c>
      <c r="DC28" s="1114" t="s">
        <v>2018</v>
      </c>
      <c r="DD28" s="1115">
        <f t="shared" si="33"/>
        <v>5.5172413793103309e-002</v>
      </c>
      <c r="DE28" s="1115">
        <f t="shared" si="33"/>
        <v>5.5172413793103309e-002</v>
      </c>
      <c r="DF28" s="1115">
        <f t="shared" si="33"/>
        <v>5.5172413793103309e-002</v>
      </c>
      <c r="DG28" s="1115">
        <f t="shared" si="33"/>
        <v>7.9365079365079319e-002</v>
      </c>
      <c r="DH28" s="1115">
        <f t="shared" si="33"/>
        <v>7.8124999999999861e-002</v>
      </c>
      <c r="DI28" s="1115">
        <f t="shared" si="33"/>
        <v>7.8124999999999861e-002</v>
      </c>
      <c r="DJ28" s="1115">
        <f t="shared" si="33"/>
        <v>0.11320754716981141</v>
      </c>
      <c r="DK28" s="1115">
        <f t="shared" si="33"/>
        <v>6.8181818181818094e-002</v>
      </c>
      <c r="DL28" s="1115">
        <f t="shared" si="33"/>
        <v>6.8181818181818094e-002</v>
      </c>
      <c r="DM28" s="1115">
        <f t="shared" si="33"/>
        <v>0.1475409836065574</v>
      </c>
      <c r="DN28" s="1115">
        <f t="shared" si="33"/>
        <v>3.7735849056603807e-002</v>
      </c>
      <c r="DO28" s="1115">
        <f t="shared" si="33"/>
        <v>3.7735849056603807e-002</v>
      </c>
      <c r="DP28" s="1115">
        <f t="shared" si="33"/>
        <v>0.11199999999999999</v>
      </c>
      <c r="DQ28" s="1115">
        <f t="shared" si="33"/>
        <v>7.7777777777777696e-002</v>
      </c>
      <c r="DR28" s="1115">
        <f t="shared" si="33"/>
        <v>7.7777777777777696e-002</v>
      </c>
      <c r="DS28" s="1115">
        <f t="shared" si="33"/>
        <v>7.7777777777777696e-002</v>
      </c>
      <c r="DT28" s="1115">
        <f t="shared" si="33"/>
        <v>0.11363636363636373</v>
      </c>
      <c r="DU28" s="1115">
        <f t="shared" si="33"/>
        <v>0.11363636363636373</v>
      </c>
      <c r="DV28" s="1115">
        <f t="shared" si="33"/>
        <v>0.10344827586206905</v>
      </c>
      <c r="DW28" s="1115">
        <f t="shared" si="33"/>
        <v>0.10344827586206905</v>
      </c>
      <c r="DX28" s="1115">
        <f t="shared" si="33"/>
        <v>0.10344827586206905</v>
      </c>
      <c r="DY28" s="1115">
        <f t="shared" si="33"/>
        <v>5.5172413793103309e-002</v>
      </c>
      <c r="DZ28" s="1115">
        <f t="shared" si="33"/>
        <v>7.8124999999999861e-002</v>
      </c>
    </row>
    <row r="29" spans="28:130" ht="24">
      <c r="CB29" s="1114">
        <v>6</v>
      </c>
      <c r="CC29" s="1114">
        <v>12</v>
      </c>
      <c r="CD29" s="1114" t="str">
        <f t="shared" si="1"/>
        <v>処遇加算Ⅰ特定加算なしベア加算なしから新加算Ⅴ（８）</v>
      </c>
      <c r="CE29" s="1115">
        <f t="shared" ref="CE29:DA29" si="34">BD14-AD$8</f>
        <v>2.0999999999999991e-002</v>
      </c>
      <c r="CF29" s="1115">
        <f t="shared" si="34"/>
        <v>2.0999999999999991e-002</v>
      </c>
      <c r="CG29" s="1115">
        <f t="shared" si="34"/>
        <v>2.0999999999999991e-002</v>
      </c>
      <c r="CH29" s="1115">
        <f t="shared" si="34"/>
        <v>1.0000000000000002e-002</v>
      </c>
      <c r="CI29" s="1115">
        <f t="shared" si="34"/>
        <v>9.999999999999995e-003</v>
      </c>
      <c r="CJ29" s="1115">
        <f t="shared" si="34"/>
        <v>9.999999999999995e-003</v>
      </c>
      <c r="CK29" s="1115">
        <f t="shared" si="34"/>
        <v>9.0000000000000011e-003</v>
      </c>
      <c r="CL29" s="1115">
        <f t="shared" si="34"/>
        <v>1.2999999999999998e-002</v>
      </c>
      <c r="CM29" s="1115">
        <f t="shared" si="34"/>
        <v>1.2999999999999998e-002</v>
      </c>
      <c r="CN29" s="1115">
        <f t="shared" si="34"/>
        <v>2.3000000000000007e-002</v>
      </c>
      <c r="CO29" s="1115">
        <f t="shared" si="34"/>
        <v>1.4999999999999999e-002</v>
      </c>
      <c r="CP29" s="1115">
        <f t="shared" si="34"/>
        <v>1.4999999999999999e-002</v>
      </c>
      <c r="CQ29" s="1115">
        <f t="shared" si="34"/>
        <v>2.1000000000000005e-002</v>
      </c>
      <c r="CR29" s="1115">
        <f t="shared" si="34"/>
        <v>1.3999999999999999e-002</v>
      </c>
      <c r="CS29" s="1115">
        <f t="shared" si="34"/>
        <v>1.3999999999999999e-002</v>
      </c>
      <c r="CT29" s="1115">
        <f t="shared" si="34"/>
        <v>1.3999999999999999e-002</v>
      </c>
      <c r="CU29" s="1115">
        <f t="shared" si="34"/>
        <v>6.9999999999999993e-003</v>
      </c>
      <c r="CV29" s="1115">
        <f t="shared" si="34"/>
        <v>6.9999999999999993e-003</v>
      </c>
      <c r="CW29" s="1115">
        <f t="shared" si="34"/>
        <v>5.000000000000001e-003</v>
      </c>
      <c r="CX29" s="1115">
        <f t="shared" si="34"/>
        <v>5.000000000000001e-003</v>
      </c>
      <c r="CY29" s="1115">
        <f t="shared" si="34"/>
        <v>5.000000000000001e-003</v>
      </c>
      <c r="CZ29" s="1115">
        <f t="shared" si="34"/>
        <v>2.0999999999999991e-002</v>
      </c>
      <c r="DA29" s="1115">
        <f t="shared" si="34"/>
        <v>9.999999999999995e-003</v>
      </c>
      <c r="DC29" s="1114" t="s">
        <v>2188</v>
      </c>
      <c r="DD29" s="1115">
        <f t="shared" ref="DD29:DZ29" si="35">CE29/BD14</f>
        <v>0.13291139240506322</v>
      </c>
      <c r="DE29" s="1115">
        <f t="shared" si="35"/>
        <v>0.13291139240506322</v>
      </c>
      <c r="DF29" s="1115">
        <f t="shared" si="35"/>
        <v>0.13291139240506322</v>
      </c>
      <c r="DG29" s="1115">
        <f t="shared" si="35"/>
        <v>0.14705882352941177</v>
      </c>
      <c r="DH29" s="1115">
        <f t="shared" si="35"/>
        <v>0.14492753623188401</v>
      </c>
      <c r="DI29" s="1115">
        <f t="shared" si="35"/>
        <v>0.14492753623188401</v>
      </c>
      <c r="DJ29" s="1115">
        <f t="shared" si="35"/>
        <v>0.16071428571428573</v>
      </c>
      <c r="DK29" s="1115">
        <f t="shared" si="35"/>
        <v>0.13684210526315788</v>
      </c>
      <c r="DL29" s="1115">
        <f t="shared" si="35"/>
        <v>0.13684210526315788</v>
      </c>
      <c r="DM29" s="1115">
        <f t="shared" si="35"/>
        <v>0.18110236220472445</v>
      </c>
      <c r="DN29" s="1115">
        <f t="shared" si="35"/>
        <v>0.12820512820512822</v>
      </c>
      <c r="DO29" s="1115">
        <f t="shared" si="35"/>
        <v>0.12820512820512822</v>
      </c>
      <c r="DP29" s="1115">
        <f t="shared" si="35"/>
        <v>0.15909090909090912</v>
      </c>
      <c r="DQ29" s="1115">
        <f t="shared" si="35"/>
        <v>0.14432989690721648</v>
      </c>
      <c r="DR29" s="1115">
        <f t="shared" si="35"/>
        <v>0.14432989690721648</v>
      </c>
      <c r="DS29" s="1115">
        <f t="shared" si="35"/>
        <v>0.14432989690721648</v>
      </c>
      <c r="DT29" s="1115">
        <f t="shared" si="35"/>
        <v>0.15217391304347824</v>
      </c>
      <c r="DU29" s="1115">
        <f t="shared" si="35"/>
        <v>0.15217391304347824</v>
      </c>
      <c r="DV29" s="1115">
        <f t="shared" si="35"/>
        <v>0.16129032258064518</v>
      </c>
      <c r="DW29" s="1115">
        <f t="shared" si="35"/>
        <v>0.16129032258064518</v>
      </c>
      <c r="DX29" s="1115">
        <f t="shared" si="35"/>
        <v>0.16129032258064518</v>
      </c>
      <c r="DY29" s="1115">
        <f t="shared" si="35"/>
        <v>0.13291139240506322</v>
      </c>
      <c r="DZ29" s="1115">
        <f t="shared" si="35"/>
        <v>0.14492753623188401</v>
      </c>
    </row>
    <row r="30" spans="28:130">
      <c r="CB30" s="1114">
        <v>7</v>
      </c>
      <c r="CC30" s="1114">
        <v>1</v>
      </c>
      <c r="CD30" s="1114" t="str">
        <f t="shared" si="1"/>
        <v>処遇加算Ⅱ特定加算Ⅰベア加算から新加算Ⅰ</v>
      </c>
      <c r="CE30" s="1115">
        <f t="shared" ref="CE30:DA33" si="36">BD3-AD$9</f>
        <v>5.7999999999999996e-002</v>
      </c>
      <c r="CF30" s="1115">
        <f t="shared" si="36"/>
        <v>5.7999999999999996e-002</v>
      </c>
      <c r="CG30" s="1115">
        <f t="shared" si="36"/>
        <v>5.7999999999999996e-002</v>
      </c>
      <c r="CH30" s="1115">
        <f t="shared" si="36"/>
        <v>2.5999999999999995e-002</v>
      </c>
      <c r="CI30" s="1115">
        <f t="shared" si="36"/>
        <v>2.5999999999999995e-002</v>
      </c>
      <c r="CJ30" s="1115">
        <f t="shared" si="36"/>
        <v>2.5999999999999995e-002</v>
      </c>
      <c r="CK30" s="1115">
        <f t="shared" si="36"/>
        <v>2.1999999999999992e-002</v>
      </c>
      <c r="CL30" s="1115">
        <f t="shared" si="36"/>
        <v>3.5000000000000003e-002</v>
      </c>
      <c r="CM30" s="1115">
        <f t="shared" si="36"/>
        <v>3.5000000000000003e-002</v>
      </c>
      <c r="CN30" s="1115">
        <f t="shared" si="36"/>
        <v>5.099999999999999e-002</v>
      </c>
      <c r="CO30" s="1115">
        <f t="shared" si="36"/>
        <v>4.3000000000000024e-002</v>
      </c>
      <c r="CP30" s="1115">
        <f t="shared" si="36"/>
        <v>4.3000000000000024e-002</v>
      </c>
      <c r="CQ30" s="1115">
        <f t="shared" si="36"/>
        <v>5.099999999999999e-002</v>
      </c>
      <c r="CR30" s="1115">
        <f t="shared" si="36"/>
        <v>3.7000000000000019e-002</v>
      </c>
      <c r="CS30" s="1115">
        <f t="shared" si="36"/>
        <v>3.7000000000000019e-002</v>
      </c>
      <c r="CT30" s="1115">
        <f t="shared" si="36"/>
        <v>3.7000000000000019e-002</v>
      </c>
      <c r="CU30" s="1115">
        <f t="shared" si="36"/>
        <v>1.7000000000000008e-002</v>
      </c>
      <c r="CV30" s="1115">
        <f t="shared" si="36"/>
        <v>1.7000000000000008e-002</v>
      </c>
      <c r="CW30" s="1115">
        <f t="shared" si="36"/>
        <v>1.199999999999999e-002</v>
      </c>
      <c r="CX30" s="1115">
        <f t="shared" si="36"/>
        <v>1.199999999999999e-002</v>
      </c>
      <c r="CY30" s="1115">
        <f t="shared" si="36"/>
        <v>1.199999999999999e-002</v>
      </c>
      <c r="CZ30" s="1115">
        <f t="shared" si="36"/>
        <v>5.7999999999999996e-002</v>
      </c>
      <c r="DA30" s="1115">
        <f t="shared" si="36"/>
        <v>2.5999999999999995e-002</v>
      </c>
      <c r="DC30" s="1114" t="s">
        <v>2189</v>
      </c>
      <c r="DD30" s="1115">
        <f t="shared" ref="DD30:DZ33" si="37">CE30/BD3</f>
        <v>0.236734693877551</v>
      </c>
      <c r="DE30" s="1115">
        <f t="shared" si="37"/>
        <v>0.236734693877551</v>
      </c>
      <c r="DF30" s="1115">
        <f t="shared" si="37"/>
        <v>0.236734693877551</v>
      </c>
      <c r="DG30" s="1115">
        <f t="shared" si="37"/>
        <v>0.25999999999999995</v>
      </c>
      <c r="DH30" s="1115">
        <f t="shared" si="37"/>
        <v>0.28260869565217389</v>
      </c>
      <c r="DI30" s="1115">
        <f t="shared" si="37"/>
        <v>0.28260869565217389</v>
      </c>
      <c r="DJ30" s="1115">
        <f t="shared" si="37"/>
        <v>0.25581395348837199</v>
      </c>
      <c r="DK30" s="1115">
        <f t="shared" si="37"/>
        <v>0.2734375</v>
      </c>
      <c r="DL30" s="1115">
        <f t="shared" si="37"/>
        <v>0.2734375</v>
      </c>
      <c r="DM30" s="1115">
        <f t="shared" si="37"/>
        <v>0.28176795580110492</v>
      </c>
      <c r="DN30" s="1115">
        <f t="shared" si="37"/>
        <v>0.28859060402684578</v>
      </c>
      <c r="DO30" s="1115">
        <f t="shared" si="37"/>
        <v>0.28859060402684578</v>
      </c>
      <c r="DP30" s="1115">
        <f t="shared" si="37"/>
        <v>0.2741935483870967</v>
      </c>
      <c r="DQ30" s="1115">
        <f t="shared" si="37"/>
        <v>0.2642857142857144</v>
      </c>
      <c r="DR30" s="1115">
        <f t="shared" si="37"/>
        <v>0.2642857142857144</v>
      </c>
      <c r="DS30" s="1115">
        <f t="shared" si="37"/>
        <v>0.2642857142857144</v>
      </c>
      <c r="DT30" s="1115">
        <f t="shared" si="37"/>
        <v>0.22666666666666674</v>
      </c>
      <c r="DU30" s="1115">
        <f t="shared" si="37"/>
        <v>0.22666666666666674</v>
      </c>
      <c r="DV30" s="1115">
        <f t="shared" si="37"/>
        <v>0.23529411764705868</v>
      </c>
      <c r="DW30" s="1115">
        <f t="shared" si="37"/>
        <v>0.23529411764705868</v>
      </c>
      <c r="DX30" s="1115">
        <f t="shared" si="37"/>
        <v>0.23529411764705868</v>
      </c>
      <c r="DY30" s="1115">
        <f t="shared" si="37"/>
        <v>0.236734693877551</v>
      </c>
      <c r="DZ30" s="1115">
        <f t="shared" si="37"/>
        <v>0.28260869565217389</v>
      </c>
    </row>
    <row r="31" spans="28:130">
      <c r="CB31" s="1114">
        <v>7</v>
      </c>
      <c r="CC31" s="1114">
        <v>2</v>
      </c>
      <c r="CD31" s="1114" t="str">
        <f t="shared" si="1"/>
        <v>処遇加算Ⅱ特定加算Ⅰベア加算から新加算Ⅱ</v>
      </c>
      <c r="CE31" s="1115">
        <f t="shared" si="36"/>
        <v>3.7000000000000005e-002</v>
      </c>
      <c r="CF31" s="1115">
        <f t="shared" si="36"/>
        <v>3.7000000000000005e-002</v>
      </c>
      <c r="CG31" s="1115">
        <f t="shared" si="36"/>
        <v>3.7000000000000005e-002</v>
      </c>
      <c r="CH31" s="1115">
        <f t="shared" si="36"/>
        <v>2.0000000000000004e-002</v>
      </c>
      <c r="CI31" s="1115">
        <f t="shared" si="36"/>
        <v>2.3999999999999994e-002</v>
      </c>
      <c r="CJ31" s="1115">
        <f t="shared" si="36"/>
        <v>2.3999999999999994e-002</v>
      </c>
      <c r="CK31" s="1115">
        <f t="shared" si="36"/>
        <v>1.8999999999999989e-002</v>
      </c>
      <c r="CL31" s="1115">
        <f t="shared" si="36"/>
        <v>2.8999999999999998e-002</v>
      </c>
      <c r="CM31" s="1115">
        <f t="shared" si="36"/>
        <v>2.8999999999999998e-002</v>
      </c>
      <c r="CN31" s="1115">
        <f t="shared" si="36"/>
        <v>4.3999999999999984e-002</v>
      </c>
      <c r="CO31" s="1115">
        <f t="shared" si="36"/>
        <v>4.0000000000000022e-002</v>
      </c>
      <c r="CP31" s="1115">
        <f t="shared" si="36"/>
        <v>4.0000000000000022e-002</v>
      </c>
      <c r="CQ31" s="1115">
        <f t="shared" si="36"/>
        <v>4.2999999999999983e-002</v>
      </c>
      <c r="CR31" s="1115">
        <f t="shared" si="36"/>
        <v>3.3000000000000015e-002</v>
      </c>
      <c r="CS31" s="1115">
        <f t="shared" si="36"/>
        <v>3.3000000000000015e-002</v>
      </c>
      <c r="CT31" s="1115">
        <f t="shared" si="36"/>
        <v>3.3000000000000015e-002</v>
      </c>
      <c r="CU31" s="1115">
        <f t="shared" si="36"/>
        <v>1.3000000000000005e-002</v>
      </c>
      <c r="CV31" s="1115">
        <f t="shared" si="36"/>
        <v>1.3000000000000005e-002</v>
      </c>
      <c r="CW31" s="1115">
        <f t="shared" si="36"/>
        <v>7.9999999999999932e-003</v>
      </c>
      <c r="CX31" s="1115">
        <f t="shared" si="36"/>
        <v>7.9999999999999932e-003</v>
      </c>
      <c r="CY31" s="1115">
        <f t="shared" si="36"/>
        <v>7.9999999999999932e-003</v>
      </c>
      <c r="CZ31" s="1115">
        <f t="shared" si="36"/>
        <v>3.7000000000000005e-002</v>
      </c>
      <c r="DA31" s="1115">
        <f t="shared" si="36"/>
        <v>2.3999999999999994e-002</v>
      </c>
      <c r="DC31" s="1114" t="s">
        <v>2190</v>
      </c>
      <c r="DD31" s="1115">
        <f t="shared" si="37"/>
        <v>0.16517857142857145</v>
      </c>
      <c r="DE31" s="1115">
        <f t="shared" si="37"/>
        <v>0.16517857142857145</v>
      </c>
      <c r="DF31" s="1115">
        <f t="shared" si="37"/>
        <v>0.16517857142857145</v>
      </c>
      <c r="DG31" s="1115">
        <f t="shared" si="37"/>
        <v>0.21276595744680854</v>
      </c>
      <c r="DH31" s="1115">
        <f t="shared" si="37"/>
        <v>0.26666666666666666</v>
      </c>
      <c r="DI31" s="1115">
        <f t="shared" si="37"/>
        <v>0.26666666666666666</v>
      </c>
      <c r="DJ31" s="1115">
        <f t="shared" si="37"/>
        <v>0.22891566265060231</v>
      </c>
      <c r="DK31" s="1115">
        <f t="shared" si="37"/>
        <v>0.23770491803278687</v>
      </c>
      <c r="DL31" s="1115">
        <f t="shared" si="37"/>
        <v>0.23770491803278687</v>
      </c>
      <c r="DM31" s="1115">
        <f t="shared" si="37"/>
        <v>0.25287356321839072</v>
      </c>
      <c r="DN31" s="1115">
        <f t="shared" si="37"/>
        <v>0.27397260273972612</v>
      </c>
      <c r="DO31" s="1115">
        <f t="shared" si="37"/>
        <v>0.27397260273972612</v>
      </c>
      <c r="DP31" s="1115">
        <f t="shared" si="37"/>
        <v>0.24157303370786509</v>
      </c>
      <c r="DQ31" s="1115">
        <f t="shared" si="37"/>
        <v>0.24264705882352952</v>
      </c>
      <c r="DR31" s="1115">
        <f t="shared" si="37"/>
        <v>0.24264705882352952</v>
      </c>
      <c r="DS31" s="1115">
        <f t="shared" si="37"/>
        <v>0.24264705882352952</v>
      </c>
      <c r="DT31" s="1115">
        <f t="shared" si="37"/>
        <v>0.18309859154929581</v>
      </c>
      <c r="DU31" s="1115">
        <f t="shared" si="37"/>
        <v>0.18309859154929581</v>
      </c>
      <c r="DV31" s="1115">
        <f t="shared" si="37"/>
        <v>0.17021276595744669</v>
      </c>
      <c r="DW31" s="1115">
        <f t="shared" si="37"/>
        <v>0.17021276595744669</v>
      </c>
      <c r="DX31" s="1115">
        <f t="shared" si="37"/>
        <v>0.17021276595744669</v>
      </c>
      <c r="DY31" s="1115">
        <f t="shared" si="37"/>
        <v>0.16517857142857145</v>
      </c>
      <c r="DZ31" s="1115">
        <f t="shared" si="37"/>
        <v>0.26666666666666666</v>
      </c>
    </row>
    <row r="32" spans="28:130">
      <c r="CB32" s="1114">
        <v>7</v>
      </c>
      <c r="CC32" s="1114">
        <v>3</v>
      </c>
      <c r="CD32" s="1114" t="str">
        <f t="shared" si="1"/>
        <v>処遇加算Ⅱ特定加算Ⅰベア加算から新加算Ⅲ</v>
      </c>
      <c r="CE32" s="1115">
        <f t="shared" si="36"/>
        <v>-5.0000000000000044e-003</v>
      </c>
      <c r="CF32" s="1115">
        <f t="shared" si="36"/>
        <v>-5.0000000000000044e-003</v>
      </c>
      <c r="CG32" s="1115">
        <f t="shared" si="36"/>
        <v>-5.0000000000000044e-003</v>
      </c>
      <c r="CH32" s="1115">
        <f t="shared" si="36"/>
        <v>5.0000000000000044e-003</v>
      </c>
      <c r="CI32" s="1115">
        <f t="shared" si="36"/>
        <v>1.3999999999999999e-002</v>
      </c>
      <c r="CJ32" s="1115">
        <f t="shared" si="36"/>
        <v>1.3999999999999999e-002</v>
      </c>
      <c r="CK32" s="1115">
        <f t="shared" si="36"/>
        <v>2.0000000000000018e-003</v>
      </c>
      <c r="CL32" s="1115">
        <f t="shared" si="36"/>
        <v>1.7000000000000001e-002</v>
      </c>
      <c r="CM32" s="1115">
        <f t="shared" si="36"/>
        <v>1.7000000000000001e-002</v>
      </c>
      <c r="CN32" s="1115">
        <f t="shared" si="36"/>
        <v>1.999999999999999e-002</v>
      </c>
      <c r="CO32" s="1115">
        <f t="shared" si="36"/>
        <v>2.8000000000000011e-002</v>
      </c>
      <c r="CP32" s="1115">
        <f t="shared" si="36"/>
        <v>2.8000000000000011e-002</v>
      </c>
      <c r="CQ32" s="1115">
        <f t="shared" si="36"/>
        <v>1.999999999999999e-002</v>
      </c>
      <c r="CR32" s="1115">
        <f t="shared" si="36"/>
        <v>1.0000000000000009e-002</v>
      </c>
      <c r="CS32" s="1115">
        <f t="shared" si="36"/>
        <v>1.0000000000000009e-002</v>
      </c>
      <c r="CT32" s="1115">
        <f t="shared" si="36"/>
        <v>1.0000000000000009e-002</v>
      </c>
      <c r="CU32" s="1115">
        <f t="shared" si="36"/>
        <v>-4.0000000000000036e-003</v>
      </c>
      <c r="CV32" s="1115">
        <f t="shared" si="36"/>
        <v>-4.0000000000000036e-003</v>
      </c>
      <c r="CW32" s="1115">
        <f t="shared" si="36"/>
        <v>-3.0000000000000027e-003</v>
      </c>
      <c r="CX32" s="1115">
        <f t="shared" si="36"/>
        <v>-3.0000000000000027e-003</v>
      </c>
      <c r="CY32" s="1115">
        <f t="shared" si="36"/>
        <v>-3.0000000000000027e-003</v>
      </c>
      <c r="CZ32" s="1115">
        <f t="shared" si="36"/>
        <v>-5.0000000000000044e-003</v>
      </c>
      <c r="DA32" s="1115">
        <f t="shared" si="36"/>
        <v>1.3999999999999999e-002</v>
      </c>
      <c r="DC32" s="1114" t="s">
        <v>2191</v>
      </c>
      <c r="DD32" s="1115">
        <f t="shared" si="37"/>
        <v>-2.7472527472527496e-002</v>
      </c>
      <c r="DE32" s="1115">
        <f t="shared" si="37"/>
        <v>-2.7472527472527496e-002</v>
      </c>
      <c r="DF32" s="1115">
        <f t="shared" si="37"/>
        <v>-2.7472527472527496e-002</v>
      </c>
      <c r="DG32" s="1115">
        <f t="shared" si="37"/>
        <v>6.3291139240506389e-002</v>
      </c>
      <c r="DH32" s="1115">
        <f t="shared" si="37"/>
        <v>0.17500000000000002</v>
      </c>
      <c r="DI32" s="1115">
        <f t="shared" si="37"/>
        <v>0.17500000000000002</v>
      </c>
      <c r="DJ32" s="1115">
        <f t="shared" si="37"/>
        <v>3.0303030303030328e-002</v>
      </c>
      <c r="DK32" s="1115">
        <f t="shared" si="37"/>
        <v>0.15454545454545457</v>
      </c>
      <c r="DL32" s="1115">
        <f t="shared" si="37"/>
        <v>0.15454545454545457</v>
      </c>
      <c r="DM32" s="1115">
        <f t="shared" si="37"/>
        <v>0.13333333333333328</v>
      </c>
      <c r="DN32" s="1115">
        <f t="shared" si="37"/>
        <v>0.20895522388059709</v>
      </c>
      <c r="DO32" s="1115">
        <f t="shared" si="37"/>
        <v>0.20895522388059709</v>
      </c>
      <c r="DP32" s="1115">
        <f t="shared" si="37"/>
        <v>0.12903225806451607</v>
      </c>
      <c r="DQ32" s="1115">
        <f t="shared" si="37"/>
        <v>8.849557522123902e-002</v>
      </c>
      <c r="DR32" s="1115">
        <f t="shared" si="37"/>
        <v>8.849557522123902e-002</v>
      </c>
      <c r="DS32" s="1115">
        <f t="shared" si="37"/>
        <v>8.849557522123902e-002</v>
      </c>
      <c r="DT32" s="1115">
        <f t="shared" si="37"/>
        <v>-7.4074074074074139e-002</v>
      </c>
      <c r="DU32" s="1115">
        <f t="shared" si="37"/>
        <v>-7.4074074074074139e-002</v>
      </c>
      <c r="DV32" s="1115">
        <f t="shared" si="37"/>
        <v>-8.3333333333333412e-002</v>
      </c>
      <c r="DW32" s="1115">
        <f t="shared" si="37"/>
        <v>-8.3333333333333412e-002</v>
      </c>
      <c r="DX32" s="1115">
        <f t="shared" si="37"/>
        <v>-8.3333333333333412e-002</v>
      </c>
      <c r="DY32" s="1115">
        <f t="shared" si="37"/>
        <v>-2.7472527472527496e-002</v>
      </c>
      <c r="DZ32" s="1115">
        <f t="shared" si="37"/>
        <v>0.17500000000000002</v>
      </c>
    </row>
    <row r="33" spans="80:130">
      <c r="CB33" s="1114">
        <v>7</v>
      </c>
      <c r="CC33" s="1114">
        <v>4</v>
      </c>
      <c r="CD33" s="1114" t="str">
        <f t="shared" si="1"/>
        <v>処遇加算Ⅱ特定加算Ⅰベア加算から新加算Ⅳ</v>
      </c>
      <c r="CE33" s="1115">
        <f t="shared" si="36"/>
        <v>-4.200000000000001e-002</v>
      </c>
      <c r="CF33" s="1115">
        <f t="shared" si="36"/>
        <v>-4.200000000000001e-002</v>
      </c>
      <c r="CG33" s="1115">
        <f t="shared" si="36"/>
        <v>-4.200000000000001e-002</v>
      </c>
      <c r="CH33" s="1115">
        <f t="shared" si="36"/>
        <v>-1.0999999999999996e-002</v>
      </c>
      <c r="CI33" s="1115">
        <f t="shared" si="36"/>
        <v>-2.0000000000000018e-003</v>
      </c>
      <c r="CJ33" s="1115">
        <f t="shared" si="36"/>
        <v>-2.0000000000000018e-003</v>
      </c>
      <c r="CK33" s="1115">
        <f t="shared" si="36"/>
        <v>-1.0999999999999996e-002</v>
      </c>
      <c r="CL33" s="1115">
        <f t="shared" si="36"/>
        <v>-5.0000000000000044e-003</v>
      </c>
      <c r="CM33" s="1115">
        <f t="shared" si="36"/>
        <v>-5.0000000000000044e-003</v>
      </c>
      <c r="CN33" s="1115">
        <f t="shared" si="36"/>
        <v>-8.0000000000000071e-003</v>
      </c>
      <c r="CO33" s="1115">
        <f t="shared" si="36"/>
        <v>0</v>
      </c>
      <c r="CP33" s="1115">
        <f t="shared" si="36"/>
        <v>0</v>
      </c>
      <c r="CQ33" s="1115">
        <f t="shared" si="36"/>
        <v>-1.0000000000000009e-002</v>
      </c>
      <c r="CR33" s="1115">
        <f t="shared" si="36"/>
        <v>-1.2999999999999998e-002</v>
      </c>
      <c r="CS33" s="1115">
        <f t="shared" si="36"/>
        <v>-1.2999999999999998e-002</v>
      </c>
      <c r="CT33" s="1115">
        <f t="shared" si="36"/>
        <v>-1.2999999999999998e-002</v>
      </c>
      <c r="CU33" s="1115">
        <f t="shared" si="36"/>
        <v>-1.3999999999999999e-002</v>
      </c>
      <c r="CV33" s="1115">
        <f t="shared" si="36"/>
        <v>-1.3999999999999999e-002</v>
      </c>
      <c r="CW33" s="1115">
        <f t="shared" si="36"/>
        <v>-9.9999999999999985e-003</v>
      </c>
      <c r="CX33" s="1115">
        <f t="shared" si="36"/>
        <v>-9.9999999999999985e-003</v>
      </c>
      <c r="CY33" s="1115">
        <f t="shared" si="36"/>
        <v>-9.9999999999999985e-003</v>
      </c>
      <c r="CZ33" s="1115">
        <f t="shared" si="36"/>
        <v>-4.200000000000001e-002</v>
      </c>
      <c r="DA33" s="1115">
        <f t="shared" si="36"/>
        <v>-2.0000000000000018e-003</v>
      </c>
      <c r="DC33" s="1114" t="s">
        <v>1090</v>
      </c>
      <c r="DD33" s="1115">
        <f t="shared" si="37"/>
        <v>-0.28965517241379318</v>
      </c>
      <c r="DE33" s="1115">
        <f t="shared" si="37"/>
        <v>-0.28965517241379318</v>
      </c>
      <c r="DF33" s="1115">
        <f t="shared" si="37"/>
        <v>-0.28965517241379318</v>
      </c>
      <c r="DG33" s="1115">
        <f t="shared" si="37"/>
        <v>-0.17460317460317454</v>
      </c>
      <c r="DH33" s="1115">
        <f t="shared" si="37"/>
        <v>-3.1250000000000035e-002</v>
      </c>
      <c r="DI33" s="1115">
        <f t="shared" si="37"/>
        <v>-3.1250000000000035e-002</v>
      </c>
      <c r="DJ33" s="1115">
        <f t="shared" si="37"/>
        <v>-0.20754716981132065</v>
      </c>
      <c r="DK33" s="1115">
        <f t="shared" si="37"/>
        <v>-5.6818181818181872e-002</v>
      </c>
      <c r="DL33" s="1115">
        <f t="shared" si="37"/>
        <v>-5.6818181818181872e-002</v>
      </c>
      <c r="DM33" s="1115">
        <f t="shared" si="37"/>
        <v>-6.5573770491803338e-002</v>
      </c>
      <c r="DN33" s="1115">
        <f t="shared" si="37"/>
        <v>0</v>
      </c>
      <c r="DO33" s="1115">
        <f t="shared" si="37"/>
        <v>0</v>
      </c>
      <c r="DP33" s="1115">
        <f t="shared" si="37"/>
        <v>-8.0000000000000071e-002</v>
      </c>
      <c r="DQ33" s="1115">
        <f t="shared" si="37"/>
        <v>-0.14444444444444443</v>
      </c>
      <c r="DR33" s="1115">
        <f t="shared" si="37"/>
        <v>-0.14444444444444443</v>
      </c>
      <c r="DS33" s="1115">
        <f t="shared" si="37"/>
        <v>-0.14444444444444443</v>
      </c>
      <c r="DT33" s="1115">
        <f t="shared" si="37"/>
        <v>-0.31818181818181812</v>
      </c>
      <c r="DU33" s="1115">
        <f t="shared" si="37"/>
        <v>-0.31818181818181812</v>
      </c>
      <c r="DV33" s="1115">
        <f t="shared" si="37"/>
        <v>-0.34482758620689646</v>
      </c>
      <c r="DW33" s="1115">
        <f t="shared" si="37"/>
        <v>-0.34482758620689646</v>
      </c>
      <c r="DX33" s="1115">
        <f t="shared" si="37"/>
        <v>-0.34482758620689646</v>
      </c>
      <c r="DY33" s="1115">
        <f t="shared" si="37"/>
        <v>-0.28965517241379318</v>
      </c>
      <c r="DZ33" s="1115">
        <f t="shared" si="37"/>
        <v>-3.1250000000000035e-002</v>
      </c>
    </row>
    <row r="34" spans="80:130">
      <c r="CB34" s="1114">
        <v>7</v>
      </c>
      <c r="CC34" s="1114">
        <v>6</v>
      </c>
      <c r="CD34" s="1114" t="str">
        <f t="shared" si="1"/>
        <v>処遇加算Ⅱ特定加算Ⅰベア加算から新加算Ⅴ（２）</v>
      </c>
      <c r="CE34" s="1115">
        <f t="shared" ref="CE34:DA34" si="38">BD8-AD$9</f>
        <v>2.0999999999999991e-002</v>
      </c>
      <c r="CF34" s="1115">
        <f t="shared" si="38"/>
        <v>2.0999999999999991e-002</v>
      </c>
      <c r="CG34" s="1115">
        <f t="shared" si="38"/>
        <v>2.0999999999999991e-002</v>
      </c>
      <c r="CH34" s="1115">
        <f t="shared" si="38"/>
        <v>9.999999999999995e-003</v>
      </c>
      <c r="CI34" s="1115">
        <f t="shared" si="38"/>
        <v>9.999999999999995e-003</v>
      </c>
      <c r="CJ34" s="1115">
        <f t="shared" si="38"/>
        <v>9.999999999999995e-003</v>
      </c>
      <c r="CK34" s="1115">
        <f t="shared" si="38"/>
        <v>8.9999999999999941e-003</v>
      </c>
      <c r="CL34" s="1115">
        <f t="shared" si="38"/>
        <v>1.2999999999999998e-002</v>
      </c>
      <c r="CM34" s="1115">
        <f t="shared" si="38"/>
        <v>1.2999999999999998e-002</v>
      </c>
      <c r="CN34" s="1115">
        <f t="shared" si="38"/>
        <v>2.2999999999999993e-002</v>
      </c>
      <c r="CO34" s="1115">
        <f t="shared" si="38"/>
        <v>1.4999999999999999e-002</v>
      </c>
      <c r="CP34" s="1115">
        <f t="shared" si="38"/>
        <v>1.4999999999999999e-002</v>
      </c>
      <c r="CQ34" s="1115">
        <f t="shared" si="38"/>
        <v>2.0999999999999991e-002</v>
      </c>
      <c r="CR34" s="1115">
        <f t="shared" si="38"/>
        <v>1.3999999999999999e-002</v>
      </c>
      <c r="CS34" s="1115">
        <f t="shared" si="38"/>
        <v>1.3999999999999999e-002</v>
      </c>
      <c r="CT34" s="1115">
        <f t="shared" si="38"/>
        <v>1.3999999999999999e-002</v>
      </c>
      <c r="CU34" s="1115">
        <f t="shared" si="38"/>
        <v>6.9999999999999993e-003</v>
      </c>
      <c r="CV34" s="1115">
        <f t="shared" si="38"/>
        <v>6.9999999999999993e-003</v>
      </c>
      <c r="CW34" s="1115">
        <f t="shared" si="38"/>
        <v>4.9999999999999975e-003</v>
      </c>
      <c r="CX34" s="1115">
        <f t="shared" si="38"/>
        <v>4.9999999999999975e-003</v>
      </c>
      <c r="CY34" s="1115">
        <f t="shared" si="38"/>
        <v>4.9999999999999975e-003</v>
      </c>
      <c r="CZ34" s="1115">
        <f t="shared" si="38"/>
        <v>2.0999999999999991e-002</v>
      </c>
      <c r="DA34" s="1115">
        <f t="shared" si="38"/>
        <v>9.999999999999995e-003</v>
      </c>
      <c r="DC34" s="1114" t="s">
        <v>746</v>
      </c>
      <c r="DD34" s="1115">
        <f t="shared" ref="DD34:DZ34" si="39">CE34/BD8</f>
        <v>0.10096153846153842</v>
      </c>
      <c r="DE34" s="1115">
        <f t="shared" si="39"/>
        <v>0.10096153846153842</v>
      </c>
      <c r="DF34" s="1115">
        <f t="shared" si="39"/>
        <v>0.10096153846153842</v>
      </c>
      <c r="DG34" s="1115">
        <f t="shared" si="39"/>
        <v>0.119047619047619</v>
      </c>
      <c r="DH34" s="1115">
        <f t="shared" si="39"/>
        <v>0.13157894736842102</v>
      </c>
      <c r="DI34" s="1115">
        <f t="shared" si="39"/>
        <v>0.13157894736842102</v>
      </c>
      <c r="DJ34" s="1115">
        <f t="shared" si="39"/>
        <v>0.12328767123287664</v>
      </c>
      <c r="DK34" s="1115">
        <f t="shared" si="39"/>
        <v>0.12264150943396225</v>
      </c>
      <c r="DL34" s="1115">
        <f t="shared" si="39"/>
        <v>0.12264150943396225</v>
      </c>
      <c r="DM34" s="1115">
        <f t="shared" si="39"/>
        <v>0.15032679738562088</v>
      </c>
      <c r="DN34" s="1115">
        <f t="shared" si="39"/>
        <v>0.12396694214876033</v>
      </c>
      <c r="DO34" s="1115">
        <f t="shared" si="39"/>
        <v>0.12396694214876033</v>
      </c>
      <c r="DP34" s="1115">
        <f t="shared" si="39"/>
        <v>0.13461538461538455</v>
      </c>
      <c r="DQ34" s="1115">
        <f t="shared" si="39"/>
        <v>0.11965811965811965</v>
      </c>
      <c r="DR34" s="1115">
        <f t="shared" si="39"/>
        <v>0.11965811965811965</v>
      </c>
      <c r="DS34" s="1115">
        <f t="shared" si="39"/>
        <v>0.11965811965811965</v>
      </c>
      <c r="DT34" s="1115">
        <f t="shared" si="39"/>
        <v>0.10769230769230768</v>
      </c>
      <c r="DU34" s="1115">
        <f t="shared" si="39"/>
        <v>0.10769230769230768</v>
      </c>
      <c r="DV34" s="1115">
        <f t="shared" si="39"/>
        <v>0.11363636363636359</v>
      </c>
      <c r="DW34" s="1115">
        <f t="shared" si="39"/>
        <v>0.11363636363636359</v>
      </c>
      <c r="DX34" s="1115">
        <f t="shared" si="39"/>
        <v>0.11363636363636359</v>
      </c>
      <c r="DY34" s="1115">
        <f t="shared" si="39"/>
        <v>0.10096153846153842</v>
      </c>
      <c r="DZ34" s="1115">
        <f t="shared" si="39"/>
        <v>0.13157894736842102</v>
      </c>
    </row>
    <row r="35" spans="80:130">
      <c r="CB35" s="1114">
        <v>8</v>
      </c>
      <c r="CC35" s="1114">
        <v>1</v>
      </c>
      <c r="CD35" s="1114" t="str">
        <f t="shared" si="1"/>
        <v>処遇加算Ⅱ特定加算Ⅰベア加算なしから新加算Ⅰ</v>
      </c>
      <c r="CE35" s="1115">
        <f t="shared" ref="CE35:DA38" si="40">BD3-AD$10</f>
        <v>8.199999999999999e-002</v>
      </c>
      <c r="CF35" s="1115">
        <f t="shared" si="40"/>
        <v>8.199999999999999e-002</v>
      </c>
      <c r="CG35" s="1115">
        <f t="shared" si="40"/>
        <v>8.199999999999999e-002</v>
      </c>
      <c r="CH35" s="1115">
        <f t="shared" si="40"/>
        <v>3.6999999999999991e-002</v>
      </c>
      <c r="CI35" s="1115">
        <f t="shared" si="40"/>
        <v>3.6999999999999991e-002</v>
      </c>
      <c r="CJ35" s="1115">
        <f t="shared" si="40"/>
        <v>3.6999999999999991e-002</v>
      </c>
      <c r="CK35" s="1115">
        <f t="shared" si="40"/>
        <v>3.1999999999999987e-002</v>
      </c>
      <c r="CL35" s="1115">
        <f t="shared" si="40"/>
        <v>5.e-002</v>
      </c>
      <c r="CM35" s="1115">
        <f t="shared" si="40"/>
        <v>5.e-002</v>
      </c>
      <c r="CN35" s="1115">
        <f t="shared" si="40"/>
        <v>7.3999999999999996e-002</v>
      </c>
      <c r="CO35" s="1115">
        <f t="shared" si="40"/>
        <v>6.0000000000000026e-002</v>
      </c>
      <c r="CP35" s="1115">
        <f t="shared" si="40"/>
        <v>6.0000000000000026e-002</v>
      </c>
      <c r="CQ35" s="1115">
        <f t="shared" si="40"/>
        <v>7.3999999999999996e-002</v>
      </c>
      <c r="CR35" s="1115">
        <f t="shared" si="40"/>
        <v>5.3000000000000019e-002</v>
      </c>
      <c r="CS35" s="1115">
        <f t="shared" si="40"/>
        <v>5.3000000000000019e-002</v>
      </c>
      <c r="CT35" s="1115">
        <f t="shared" si="40"/>
        <v>5.3000000000000019e-002</v>
      </c>
      <c r="CU35" s="1115">
        <f t="shared" si="40"/>
        <v>2.5000000000000008e-002</v>
      </c>
      <c r="CV35" s="1115">
        <f t="shared" si="40"/>
        <v>2.5000000000000008e-002</v>
      </c>
      <c r="CW35" s="1115">
        <f t="shared" si="40"/>
        <v>1.6999999999999987e-002</v>
      </c>
      <c r="CX35" s="1115">
        <f t="shared" si="40"/>
        <v>1.6999999999999987e-002</v>
      </c>
      <c r="CY35" s="1115">
        <f t="shared" si="40"/>
        <v>1.6999999999999987e-002</v>
      </c>
      <c r="CZ35" s="1115">
        <f t="shared" si="40"/>
        <v>8.199999999999999e-002</v>
      </c>
      <c r="DA35" s="1115">
        <f t="shared" si="40"/>
        <v>3.6999999999999991e-002</v>
      </c>
      <c r="DC35" s="1114" t="s">
        <v>1979</v>
      </c>
      <c r="DD35" s="1115">
        <f t="shared" ref="DD35:DZ38" si="41">CE35/BD3</f>
        <v>0.33469387755102037</v>
      </c>
      <c r="DE35" s="1115">
        <f t="shared" si="41"/>
        <v>0.33469387755102037</v>
      </c>
      <c r="DF35" s="1115">
        <f t="shared" si="41"/>
        <v>0.33469387755102037</v>
      </c>
      <c r="DG35" s="1115">
        <f t="shared" si="41"/>
        <v>0.36999999999999994</v>
      </c>
      <c r="DH35" s="1115">
        <f t="shared" si="41"/>
        <v>0.40217391304347822</v>
      </c>
      <c r="DI35" s="1115">
        <f t="shared" si="41"/>
        <v>0.40217391304347822</v>
      </c>
      <c r="DJ35" s="1115">
        <f t="shared" si="41"/>
        <v>0.37209302325581384</v>
      </c>
      <c r="DK35" s="1115">
        <f t="shared" si="41"/>
        <v>0.390625</v>
      </c>
      <c r="DL35" s="1115">
        <f t="shared" si="41"/>
        <v>0.390625</v>
      </c>
      <c r="DM35" s="1115">
        <f t="shared" si="41"/>
        <v>0.40883977900552487</v>
      </c>
      <c r="DN35" s="1115">
        <f t="shared" si="41"/>
        <v>0.4026845637583894</v>
      </c>
      <c r="DO35" s="1115">
        <f t="shared" si="41"/>
        <v>0.4026845637583894</v>
      </c>
      <c r="DP35" s="1115">
        <f t="shared" si="41"/>
        <v>0.39784946236559138</v>
      </c>
      <c r="DQ35" s="1115">
        <f t="shared" si="41"/>
        <v>0.37857142857142867</v>
      </c>
      <c r="DR35" s="1115">
        <f t="shared" si="41"/>
        <v>0.37857142857142867</v>
      </c>
      <c r="DS35" s="1115">
        <f t="shared" si="41"/>
        <v>0.37857142857142867</v>
      </c>
      <c r="DT35" s="1115">
        <f t="shared" si="41"/>
        <v>0.33333333333333337</v>
      </c>
      <c r="DU35" s="1115">
        <f t="shared" si="41"/>
        <v>0.33333333333333337</v>
      </c>
      <c r="DV35" s="1115">
        <f t="shared" si="41"/>
        <v>0.33333333333333315</v>
      </c>
      <c r="DW35" s="1115">
        <f t="shared" si="41"/>
        <v>0.33333333333333315</v>
      </c>
      <c r="DX35" s="1115">
        <f t="shared" si="41"/>
        <v>0.33333333333333315</v>
      </c>
      <c r="DY35" s="1115">
        <f t="shared" si="41"/>
        <v>0.33469387755102037</v>
      </c>
      <c r="DZ35" s="1115">
        <f t="shared" si="41"/>
        <v>0.40217391304347822</v>
      </c>
    </row>
    <row r="36" spans="80:130">
      <c r="CB36" s="1114">
        <v>8</v>
      </c>
      <c r="CC36" s="1114">
        <v>2</v>
      </c>
      <c r="CD36" s="1114" t="str">
        <f t="shared" si="1"/>
        <v>処遇加算Ⅱ特定加算Ⅰベア加算なしから新加算Ⅱ</v>
      </c>
      <c r="CE36" s="1115">
        <f t="shared" si="40"/>
        <v>6.0999999999999999e-002</v>
      </c>
      <c r="CF36" s="1115">
        <f t="shared" si="40"/>
        <v>6.0999999999999999e-002</v>
      </c>
      <c r="CG36" s="1115">
        <f t="shared" si="40"/>
        <v>6.0999999999999999e-002</v>
      </c>
      <c r="CH36" s="1115">
        <f t="shared" si="40"/>
        <v>3.1e-002</v>
      </c>
      <c r="CI36" s="1115">
        <f t="shared" si="40"/>
        <v>3.4999999999999989e-002</v>
      </c>
      <c r="CJ36" s="1115">
        <f t="shared" si="40"/>
        <v>3.4999999999999989e-002</v>
      </c>
      <c r="CK36" s="1115">
        <f t="shared" si="40"/>
        <v>2.8999999999999984e-002</v>
      </c>
      <c r="CL36" s="1115">
        <f t="shared" si="40"/>
        <v>4.3999999999999997e-002</v>
      </c>
      <c r="CM36" s="1115">
        <f t="shared" si="40"/>
        <v>4.3999999999999997e-002</v>
      </c>
      <c r="CN36" s="1115">
        <f t="shared" si="40"/>
        <v>6.699999999999999e-002</v>
      </c>
      <c r="CO36" s="1115">
        <f t="shared" si="40"/>
        <v>5.7000000000000023e-002</v>
      </c>
      <c r="CP36" s="1115">
        <f t="shared" si="40"/>
        <v>5.7000000000000023e-002</v>
      </c>
      <c r="CQ36" s="1115">
        <f t="shared" si="40"/>
        <v>6.5999999999999989e-002</v>
      </c>
      <c r="CR36" s="1115">
        <f t="shared" si="40"/>
        <v>4.9000000000000016e-002</v>
      </c>
      <c r="CS36" s="1115">
        <f t="shared" si="40"/>
        <v>4.9000000000000016e-002</v>
      </c>
      <c r="CT36" s="1115">
        <f t="shared" si="40"/>
        <v>4.9000000000000016e-002</v>
      </c>
      <c r="CU36" s="1115">
        <f t="shared" si="40"/>
        <v>2.1000000000000005e-002</v>
      </c>
      <c r="CV36" s="1115">
        <f t="shared" si="40"/>
        <v>2.1000000000000005e-002</v>
      </c>
      <c r="CW36" s="1115">
        <f t="shared" si="40"/>
        <v>1.2999999999999991e-002</v>
      </c>
      <c r="CX36" s="1115">
        <f t="shared" si="40"/>
        <v>1.2999999999999991e-002</v>
      </c>
      <c r="CY36" s="1115">
        <f t="shared" si="40"/>
        <v>1.2999999999999991e-002</v>
      </c>
      <c r="CZ36" s="1115">
        <f t="shared" si="40"/>
        <v>6.0999999999999999e-002</v>
      </c>
      <c r="DA36" s="1115">
        <f t="shared" si="40"/>
        <v>3.4999999999999989e-002</v>
      </c>
      <c r="DC36" s="1114" t="s">
        <v>2192</v>
      </c>
      <c r="DD36" s="1115">
        <f t="shared" si="41"/>
        <v>0.27232142857142855</v>
      </c>
      <c r="DE36" s="1115">
        <f t="shared" si="41"/>
        <v>0.27232142857142855</v>
      </c>
      <c r="DF36" s="1115">
        <f t="shared" si="41"/>
        <v>0.27232142857142855</v>
      </c>
      <c r="DG36" s="1115">
        <f t="shared" si="41"/>
        <v>0.32978723404255317</v>
      </c>
      <c r="DH36" s="1115">
        <f t="shared" si="41"/>
        <v>0.38888888888888884</v>
      </c>
      <c r="DI36" s="1115">
        <f t="shared" si="41"/>
        <v>0.38888888888888884</v>
      </c>
      <c r="DJ36" s="1115">
        <f t="shared" si="41"/>
        <v>0.34939759036144563</v>
      </c>
      <c r="DK36" s="1115">
        <f t="shared" si="41"/>
        <v>0.36065573770491804</v>
      </c>
      <c r="DL36" s="1115">
        <f t="shared" si="41"/>
        <v>0.36065573770491804</v>
      </c>
      <c r="DM36" s="1115">
        <f t="shared" si="41"/>
        <v>0.38505747126436779</v>
      </c>
      <c r="DN36" s="1115">
        <f t="shared" si="41"/>
        <v>0.39041095890410971</v>
      </c>
      <c r="DO36" s="1115">
        <f t="shared" si="41"/>
        <v>0.39041095890410971</v>
      </c>
      <c r="DP36" s="1115">
        <f t="shared" si="41"/>
        <v>0.37078651685393255</v>
      </c>
      <c r="DQ36" s="1115">
        <f t="shared" si="41"/>
        <v>0.36029411764705893</v>
      </c>
      <c r="DR36" s="1115">
        <f t="shared" si="41"/>
        <v>0.36029411764705893</v>
      </c>
      <c r="DS36" s="1115">
        <f t="shared" si="41"/>
        <v>0.36029411764705893</v>
      </c>
      <c r="DT36" s="1115">
        <f t="shared" si="41"/>
        <v>0.29577464788732399</v>
      </c>
      <c r="DU36" s="1115">
        <f t="shared" si="41"/>
        <v>0.29577464788732399</v>
      </c>
      <c r="DV36" s="1115">
        <f t="shared" si="41"/>
        <v>0.27659574468085091</v>
      </c>
      <c r="DW36" s="1115">
        <f t="shared" si="41"/>
        <v>0.27659574468085091</v>
      </c>
      <c r="DX36" s="1115">
        <f t="shared" si="41"/>
        <v>0.27659574468085091</v>
      </c>
      <c r="DY36" s="1115">
        <f t="shared" si="41"/>
        <v>0.27232142857142855</v>
      </c>
      <c r="DZ36" s="1115">
        <f t="shared" si="41"/>
        <v>0.38888888888888884</v>
      </c>
    </row>
    <row r="37" spans="80:130">
      <c r="CB37" s="1114">
        <v>8</v>
      </c>
      <c r="CC37" s="1114">
        <v>3</v>
      </c>
      <c r="CD37" s="1114" t="str">
        <f t="shared" si="1"/>
        <v>処遇加算Ⅱ特定加算Ⅰベア加算なしから新加算Ⅲ</v>
      </c>
      <c r="CE37" s="1115">
        <f t="shared" si="40"/>
        <v>1.8999999999999989e-002</v>
      </c>
      <c r="CF37" s="1115">
        <f t="shared" si="40"/>
        <v>1.8999999999999989e-002</v>
      </c>
      <c r="CG37" s="1115">
        <f t="shared" si="40"/>
        <v>1.8999999999999989e-002</v>
      </c>
      <c r="CH37" s="1115">
        <f t="shared" si="40"/>
        <v>1.6e-002</v>
      </c>
      <c r="CI37" s="1115">
        <f t="shared" si="40"/>
        <v>2.4999999999999994e-002</v>
      </c>
      <c r="CJ37" s="1115">
        <f t="shared" si="40"/>
        <v>2.4999999999999994e-002</v>
      </c>
      <c r="CK37" s="1115">
        <f t="shared" si="40"/>
        <v>1.1999999999999997e-002</v>
      </c>
      <c r="CL37" s="1115">
        <f t="shared" si="40"/>
        <v>3.2000000000000001e-002</v>
      </c>
      <c r="CM37" s="1115">
        <f t="shared" si="40"/>
        <v>3.2000000000000001e-002</v>
      </c>
      <c r="CN37" s="1115">
        <f t="shared" si="40"/>
        <v>4.2999999999999997e-002</v>
      </c>
      <c r="CO37" s="1115">
        <f t="shared" si="40"/>
        <v>4.5000000000000012e-002</v>
      </c>
      <c r="CP37" s="1115">
        <f t="shared" si="40"/>
        <v>4.5000000000000012e-002</v>
      </c>
      <c r="CQ37" s="1115">
        <f t="shared" si="40"/>
        <v>4.2999999999999997e-002</v>
      </c>
      <c r="CR37" s="1115">
        <f t="shared" si="40"/>
        <v>2.6000000000000009e-002</v>
      </c>
      <c r="CS37" s="1115">
        <f t="shared" si="40"/>
        <v>2.6000000000000009e-002</v>
      </c>
      <c r="CT37" s="1115">
        <f t="shared" si="40"/>
        <v>2.6000000000000009e-002</v>
      </c>
      <c r="CU37" s="1115">
        <f t="shared" si="40"/>
        <v>3.9999999999999966e-003</v>
      </c>
      <c r="CV37" s="1115">
        <f t="shared" si="40"/>
        <v>3.9999999999999966e-003</v>
      </c>
      <c r="CW37" s="1115">
        <f t="shared" si="40"/>
        <v>1.9999999999999948e-003</v>
      </c>
      <c r="CX37" s="1115">
        <f t="shared" si="40"/>
        <v>1.9999999999999948e-003</v>
      </c>
      <c r="CY37" s="1115">
        <f t="shared" si="40"/>
        <v>1.9999999999999948e-003</v>
      </c>
      <c r="CZ37" s="1115">
        <f t="shared" si="40"/>
        <v>1.8999999999999989e-002</v>
      </c>
      <c r="DA37" s="1115">
        <f t="shared" si="40"/>
        <v>2.4999999999999994e-002</v>
      </c>
      <c r="DC37" s="1114" t="s">
        <v>13</v>
      </c>
      <c r="DD37" s="1115">
        <f t="shared" si="41"/>
        <v>0.10439560439560434</v>
      </c>
      <c r="DE37" s="1115">
        <f t="shared" si="41"/>
        <v>0.10439560439560434</v>
      </c>
      <c r="DF37" s="1115">
        <f t="shared" si="41"/>
        <v>0.10439560439560434</v>
      </c>
      <c r="DG37" s="1115">
        <f t="shared" si="41"/>
        <v>0.20253164556962025</v>
      </c>
      <c r="DH37" s="1115">
        <f t="shared" si="41"/>
        <v>0.3125</v>
      </c>
      <c r="DI37" s="1115">
        <f t="shared" si="41"/>
        <v>0.3125</v>
      </c>
      <c r="DJ37" s="1115">
        <f t="shared" si="41"/>
        <v>0.18181818181818177</v>
      </c>
      <c r="DK37" s="1115">
        <f t="shared" si="41"/>
        <v>0.29090909090909089</v>
      </c>
      <c r="DL37" s="1115">
        <f t="shared" si="41"/>
        <v>0.29090909090909089</v>
      </c>
      <c r="DM37" s="1115">
        <f t="shared" si="41"/>
        <v>0.28666666666666668</v>
      </c>
      <c r="DN37" s="1115">
        <f t="shared" si="41"/>
        <v>0.33582089552238814</v>
      </c>
      <c r="DO37" s="1115">
        <f t="shared" si="41"/>
        <v>0.33582089552238814</v>
      </c>
      <c r="DP37" s="1115">
        <f t="shared" si="41"/>
        <v>0.27741935483870966</v>
      </c>
      <c r="DQ37" s="1115">
        <f t="shared" si="41"/>
        <v>0.23008849557522132</v>
      </c>
      <c r="DR37" s="1115">
        <f t="shared" si="41"/>
        <v>0.23008849557522132</v>
      </c>
      <c r="DS37" s="1115">
        <f t="shared" si="41"/>
        <v>0.23008849557522132</v>
      </c>
      <c r="DT37" s="1115">
        <f t="shared" si="41"/>
        <v>7.4074074074074014e-002</v>
      </c>
      <c r="DU37" s="1115">
        <f t="shared" si="41"/>
        <v>7.4074074074074014e-002</v>
      </c>
      <c r="DV37" s="1115">
        <f t="shared" si="41"/>
        <v>5.5555555555555414e-002</v>
      </c>
      <c r="DW37" s="1115">
        <f t="shared" si="41"/>
        <v>5.5555555555555414e-002</v>
      </c>
      <c r="DX37" s="1115">
        <f t="shared" si="41"/>
        <v>5.5555555555555414e-002</v>
      </c>
      <c r="DY37" s="1115">
        <f t="shared" si="41"/>
        <v>0.10439560439560434</v>
      </c>
      <c r="DZ37" s="1115">
        <f t="shared" si="41"/>
        <v>0.3125</v>
      </c>
    </row>
    <row r="38" spans="80:130">
      <c r="CB38" s="1114">
        <v>8</v>
      </c>
      <c r="CC38" s="1114">
        <v>4</v>
      </c>
      <c r="CD38" s="1114" t="str">
        <f t="shared" si="1"/>
        <v>処遇加算Ⅱ特定加算Ⅰベア加算なしから新加算Ⅳ</v>
      </c>
      <c r="CE38" s="1115">
        <f t="shared" si="40"/>
        <v>-1.8000000000000016e-002</v>
      </c>
      <c r="CF38" s="1115">
        <f t="shared" si="40"/>
        <v>-1.8000000000000016e-002</v>
      </c>
      <c r="CG38" s="1115">
        <f t="shared" si="40"/>
        <v>-1.8000000000000016e-002</v>
      </c>
      <c r="CH38" s="1115">
        <f t="shared" si="40"/>
        <v>0</v>
      </c>
      <c r="CI38" s="1115">
        <f t="shared" si="40"/>
        <v>8.9999999999999941e-003</v>
      </c>
      <c r="CJ38" s="1115">
        <f t="shared" si="40"/>
        <v>8.9999999999999941e-003</v>
      </c>
      <c r="CK38" s="1115">
        <f t="shared" si="40"/>
        <v>-1.0000000000000009e-003</v>
      </c>
      <c r="CL38" s="1115">
        <f t="shared" si="40"/>
        <v>9.999999999999995e-003</v>
      </c>
      <c r="CM38" s="1115">
        <f t="shared" si="40"/>
        <v>9.999999999999995e-003</v>
      </c>
      <c r="CN38" s="1115">
        <f t="shared" si="40"/>
        <v>1.4999999999999999e-002</v>
      </c>
      <c r="CO38" s="1115">
        <f t="shared" si="40"/>
        <v>1.7000000000000001e-002</v>
      </c>
      <c r="CP38" s="1115">
        <f t="shared" si="40"/>
        <v>1.7000000000000001e-002</v>
      </c>
      <c r="CQ38" s="1115">
        <f t="shared" si="40"/>
        <v>1.2999999999999998e-002</v>
      </c>
      <c r="CR38" s="1115">
        <f t="shared" si="40"/>
        <v>3.0000000000000027e-003</v>
      </c>
      <c r="CS38" s="1115">
        <f t="shared" si="40"/>
        <v>3.0000000000000027e-003</v>
      </c>
      <c r="CT38" s="1115">
        <f t="shared" si="40"/>
        <v>3.0000000000000027e-003</v>
      </c>
      <c r="CU38" s="1115">
        <f t="shared" si="40"/>
        <v>-5.9999999999999984e-003</v>
      </c>
      <c r="CV38" s="1115">
        <f t="shared" si="40"/>
        <v>-5.9999999999999984e-003</v>
      </c>
      <c r="CW38" s="1115">
        <f t="shared" si="40"/>
        <v>-5.000000000000001e-003</v>
      </c>
      <c r="CX38" s="1115">
        <f t="shared" si="40"/>
        <v>-5.000000000000001e-003</v>
      </c>
      <c r="CY38" s="1115">
        <f t="shared" si="40"/>
        <v>-5.000000000000001e-003</v>
      </c>
      <c r="CZ38" s="1115">
        <f t="shared" si="40"/>
        <v>-1.8000000000000016e-002</v>
      </c>
      <c r="DA38" s="1115">
        <f t="shared" si="40"/>
        <v>8.9999999999999941e-003</v>
      </c>
      <c r="DC38" s="1114" t="s">
        <v>2193</v>
      </c>
      <c r="DD38" s="1115">
        <f t="shared" si="41"/>
        <v>-0.12413793103448288</v>
      </c>
      <c r="DE38" s="1115">
        <f t="shared" si="41"/>
        <v>-0.12413793103448288</v>
      </c>
      <c r="DF38" s="1115">
        <f t="shared" si="41"/>
        <v>-0.12413793103448288</v>
      </c>
      <c r="DG38" s="1115">
        <f t="shared" si="41"/>
        <v>0</v>
      </c>
      <c r="DH38" s="1115">
        <f t="shared" si="41"/>
        <v>0.14062499999999994</v>
      </c>
      <c r="DI38" s="1115">
        <f t="shared" si="41"/>
        <v>0.14062499999999994</v>
      </c>
      <c r="DJ38" s="1115">
        <f t="shared" si="41"/>
        <v>-1.88679245283019e-002</v>
      </c>
      <c r="DK38" s="1115">
        <f t="shared" si="41"/>
        <v>0.11363636363636359</v>
      </c>
      <c r="DL38" s="1115">
        <f t="shared" si="41"/>
        <v>0.11363636363636359</v>
      </c>
      <c r="DM38" s="1115">
        <f t="shared" si="41"/>
        <v>0.12295081967213115</v>
      </c>
      <c r="DN38" s="1115">
        <f t="shared" si="41"/>
        <v>0.16037735849056606</v>
      </c>
      <c r="DO38" s="1115">
        <f t="shared" si="41"/>
        <v>0.16037735849056606</v>
      </c>
      <c r="DP38" s="1115">
        <f t="shared" si="41"/>
        <v>0.10399999999999998</v>
      </c>
      <c r="DQ38" s="1115">
        <f t="shared" si="41"/>
        <v>3.3333333333333368e-002</v>
      </c>
      <c r="DR38" s="1115">
        <f t="shared" si="41"/>
        <v>3.3333333333333368e-002</v>
      </c>
      <c r="DS38" s="1115">
        <f t="shared" si="41"/>
        <v>3.3333333333333368e-002</v>
      </c>
      <c r="DT38" s="1115">
        <f t="shared" si="41"/>
        <v>-0.13636363636363633</v>
      </c>
      <c r="DU38" s="1115">
        <f t="shared" si="41"/>
        <v>-0.13636363636363633</v>
      </c>
      <c r="DV38" s="1115">
        <f t="shared" si="41"/>
        <v>-0.17241379310344829</v>
      </c>
      <c r="DW38" s="1115">
        <f t="shared" si="41"/>
        <v>-0.17241379310344829</v>
      </c>
      <c r="DX38" s="1115">
        <f t="shared" si="41"/>
        <v>-0.17241379310344829</v>
      </c>
      <c r="DY38" s="1115">
        <f t="shared" si="41"/>
        <v>-0.12413793103448288</v>
      </c>
      <c r="DZ38" s="1115">
        <f t="shared" si="41"/>
        <v>0.14062499999999994</v>
      </c>
    </row>
    <row r="39" spans="80:130" ht="24">
      <c r="CB39" s="1114">
        <v>8</v>
      </c>
      <c r="CC39" s="1114">
        <v>9</v>
      </c>
      <c r="CD39" s="1114" t="str">
        <f t="shared" si="1"/>
        <v>処遇加算Ⅱ特定加算Ⅰベア加算なしから新加算Ⅴ（５）</v>
      </c>
      <c r="CE39" s="1115">
        <f t="shared" ref="CE39:DA39" si="42">BD11-AD$10</f>
        <v>2.0999999999999991e-002</v>
      </c>
      <c r="CF39" s="1115">
        <f t="shared" si="42"/>
        <v>2.0999999999999991e-002</v>
      </c>
      <c r="CG39" s="1115">
        <f t="shared" si="42"/>
        <v>2.0999999999999991e-002</v>
      </c>
      <c r="CH39" s="1115">
        <f t="shared" si="42"/>
        <v>9.999999999999995e-003</v>
      </c>
      <c r="CI39" s="1115">
        <f t="shared" si="42"/>
        <v>9.999999999999995e-003</v>
      </c>
      <c r="CJ39" s="1115">
        <f t="shared" si="42"/>
        <v>9.999999999999995e-003</v>
      </c>
      <c r="CK39" s="1115">
        <f t="shared" si="42"/>
        <v>8.9999999999999941e-003</v>
      </c>
      <c r="CL39" s="1115">
        <f t="shared" si="42"/>
        <v>1.2999999999999998e-002</v>
      </c>
      <c r="CM39" s="1115">
        <f t="shared" si="42"/>
        <v>1.2999999999999998e-002</v>
      </c>
      <c r="CN39" s="1115">
        <f t="shared" si="42"/>
        <v>2.3000000000000007e-002</v>
      </c>
      <c r="CO39" s="1115">
        <f t="shared" si="42"/>
        <v>1.4999999999999999e-002</v>
      </c>
      <c r="CP39" s="1115">
        <f t="shared" si="42"/>
        <v>1.4999999999999999e-002</v>
      </c>
      <c r="CQ39" s="1115">
        <f t="shared" si="42"/>
        <v>2.1000000000000005e-002</v>
      </c>
      <c r="CR39" s="1115">
        <f t="shared" si="42"/>
        <v>1.3999999999999999e-002</v>
      </c>
      <c r="CS39" s="1115">
        <f t="shared" si="42"/>
        <v>1.3999999999999999e-002</v>
      </c>
      <c r="CT39" s="1115">
        <f t="shared" si="42"/>
        <v>1.3999999999999999e-002</v>
      </c>
      <c r="CU39" s="1115">
        <f t="shared" si="42"/>
        <v>6.9999999999999993e-003</v>
      </c>
      <c r="CV39" s="1115">
        <f t="shared" si="42"/>
        <v>6.9999999999999993e-003</v>
      </c>
      <c r="CW39" s="1115">
        <f t="shared" si="42"/>
        <v>4.9999999999999975e-003</v>
      </c>
      <c r="CX39" s="1115">
        <f t="shared" si="42"/>
        <v>4.9999999999999975e-003</v>
      </c>
      <c r="CY39" s="1115">
        <f t="shared" si="42"/>
        <v>4.9999999999999975e-003</v>
      </c>
      <c r="CZ39" s="1115">
        <f t="shared" si="42"/>
        <v>2.0999999999999991e-002</v>
      </c>
      <c r="DA39" s="1115">
        <f t="shared" si="42"/>
        <v>9.999999999999995e-003</v>
      </c>
      <c r="DC39" s="1114" t="s">
        <v>1208</v>
      </c>
      <c r="DD39" s="1115">
        <f t="shared" ref="DD39:DZ39" si="43">CE39/BD11</f>
        <v>0.11413043478260865</v>
      </c>
      <c r="DE39" s="1115">
        <f t="shared" si="43"/>
        <v>0.11413043478260865</v>
      </c>
      <c r="DF39" s="1115">
        <f t="shared" si="43"/>
        <v>0.11413043478260865</v>
      </c>
      <c r="DG39" s="1115">
        <f t="shared" si="43"/>
        <v>0.13698630136986295</v>
      </c>
      <c r="DH39" s="1115">
        <f t="shared" si="43"/>
        <v>0.1538461538461538</v>
      </c>
      <c r="DI39" s="1115">
        <f t="shared" si="43"/>
        <v>0.1538461538461538</v>
      </c>
      <c r="DJ39" s="1115">
        <f t="shared" si="43"/>
        <v>0.14285714285714277</v>
      </c>
      <c r="DK39" s="1115">
        <f t="shared" si="43"/>
        <v>0.14285714285714285</v>
      </c>
      <c r="DL39" s="1115">
        <f t="shared" si="43"/>
        <v>0.14285714285714285</v>
      </c>
      <c r="DM39" s="1115">
        <f t="shared" si="43"/>
        <v>0.17692307692307696</v>
      </c>
      <c r="DN39" s="1115">
        <f t="shared" si="43"/>
        <v>0.14423076923076925</v>
      </c>
      <c r="DO39" s="1115">
        <f t="shared" si="43"/>
        <v>0.14423076923076925</v>
      </c>
      <c r="DP39" s="1115">
        <f t="shared" si="43"/>
        <v>0.15789473684210528</v>
      </c>
      <c r="DQ39" s="1115">
        <f t="shared" si="43"/>
        <v>0.1386138613861386</v>
      </c>
      <c r="DR39" s="1115">
        <f t="shared" si="43"/>
        <v>0.1386138613861386</v>
      </c>
      <c r="DS39" s="1115">
        <f t="shared" si="43"/>
        <v>0.1386138613861386</v>
      </c>
      <c r="DT39" s="1115">
        <f t="shared" si="43"/>
        <v>0.12280701754385963</v>
      </c>
      <c r="DU39" s="1115">
        <f t="shared" si="43"/>
        <v>0.12280701754385963</v>
      </c>
      <c r="DV39" s="1115">
        <f t="shared" si="43"/>
        <v>0.12820512820512814</v>
      </c>
      <c r="DW39" s="1115">
        <f t="shared" si="43"/>
        <v>0.12820512820512814</v>
      </c>
      <c r="DX39" s="1115">
        <f t="shared" si="43"/>
        <v>0.12820512820512814</v>
      </c>
      <c r="DY39" s="1115">
        <f t="shared" si="43"/>
        <v>0.11413043478260865</v>
      </c>
      <c r="DZ39" s="1115">
        <f t="shared" si="43"/>
        <v>0.1538461538461538</v>
      </c>
    </row>
    <row r="40" spans="80:130">
      <c r="CB40" s="1114">
        <v>9</v>
      </c>
      <c r="CC40" s="1114">
        <v>1</v>
      </c>
      <c r="CD40" s="1114" t="str">
        <f t="shared" si="1"/>
        <v>処遇加算Ⅱ特定加算Ⅱベア加算から新加算Ⅰ</v>
      </c>
      <c r="CE40" s="1115">
        <f t="shared" ref="CE40:DA43" si="44">BD3-AD$11</f>
        <v>7.8999999999999987e-002</v>
      </c>
      <c r="CF40" s="1115">
        <f t="shared" si="44"/>
        <v>7.8999999999999987e-002</v>
      </c>
      <c r="CG40" s="1115">
        <f t="shared" si="44"/>
        <v>7.8999999999999987e-002</v>
      </c>
      <c r="CH40" s="1115">
        <f t="shared" si="44"/>
        <v>3.1999999999999987e-002</v>
      </c>
      <c r="CI40" s="1115">
        <f t="shared" si="44"/>
        <v>2.7999999999999983e-002</v>
      </c>
      <c r="CJ40" s="1115">
        <f t="shared" si="44"/>
        <v>2.7999999999999983e-002</v>
      </c>
      <c r="CK40" s="1115">
        <f t="shared" si="44"/>
        <v>2.4999999999999988e-002</v>
      </c>
      <c r="CL40" s="1115">
        <f t="shared" si="44"/>
        <v>4.1000000000000009e-002</v>
      </c>
      <c r="CM40" s="1115">
        <f t="shared" si="44"/>
        <v>4.1000000000000009e-002</v>
      </c>
      <c r="CN40" s="1115">
        <f t="shared" si="44"/>
        <v>5.7999999999999996e-002</v>
      </c>
      <c r="CO40" s="1115">
        <f t="shared" si="44"/>
        <v>4.6000000000000027e-002</v>
      </c>
      <c r="CP40" s="1115">
        <f t="shared" si="44"/>
        <v>4.6000000000000027e-002</v>
      </c>
      <c r="CQ40" s="1115">
        <f t="shared" si="44"/>
        <v>5.8999999999999997e-002</v>
      </c>
      <c r="CR40" s="1115">
        <f t="shared" si="44"/>
        <v>4.1000000000000023e-002</v>
      </c>
      <c r="CS40" s="1115">
        <f t="shared" si="44"/>
        <v>4.1000000000000023e-002</v>
      </c>
      <c r="CT40" s="1115">
        <f t="shared" si="44"/>
        <v>4.1000000000000023e-002</v>
      </c>
      <c r="CU40" s="1115">
        <f t="shared" si="44"/>
        <v>2.1000000000000012e-002</v>
      </c>
      <c r="CV40" s="1115">
        <f t="shared" si="44"/>
        <v>2.1000000000000012e-002</v>
      </c>
      <c r="CW40" s="1115">
        <f t="shared" si="44"/>
        <v>1.5999999999999993e-002</v>
      </c>
      <c r="CX40" s="1115">
        <f t="shared" si="44"/>
        <v>1.5999999999999993e-002</v>
      </c>
      <c r="CY40" s="1115">
        <f t="shared" si="44"/>
        <v>1.5999999999999993e-002</v>
      </c>
      <c r="CZ40" s="1115">
        <f t="shared" si="44"/>
        <v>7.8999999999999987e-002</v>
      </c>
      <c r="DA40" s="1115">
        <f t="shared" si="44"/>
        <v>2.7999999999999983e-002</v>
      </c>
      <c r="DC40" s="1114" t="s">
        <v>2194</v>
      </c>
      <c r="DD40" s="1115">
        <f t="shared" ref="DD40:DZ43" si="45">CE40/BD3</f>
        <v>0.32244897959183666</v>
      </c>
      <c r="DE40" s="1115">
        <f t="shared" si="45"/>
        <v>0.32244897959183666</v>
      </c>
      <c r="DF40" s="1115">
        <f t="shared" si="45"/>
        <v>0.32244897959183666</v>
      </c>
      <c r="DG40" s="1115">
        <f t="shared" si="45"/>
        <v>0.3199999999999999</v>
      </c>
      <c r="DH40" s="1115">
        <f t="shared" si="45"/>
        <v>0.30434782608695637</v>
      </c>
      <c r="DI40" s="1115">
        <f t="shared" si="45"/>
        <v>0.30434782608695637</v>
      </c>
      <c r="DJ40" s="1115">
        <f t="shared" si="45"/>
        <v>0.29069767441860456</v>
      </c>
      <c r="DK40" s="1115">
        <f t="shared" si="45"/>
        <v>0.32031250000000006</v>
      </c>
      <c r="DL40" s="1115">
        <f t="shared" si="45"/>
        <v>0.32031250000000006</v>
      </c>
      <c r="DM40" s="1115">
        <f t="shared" si="45"/>
        <v>0.32044198895027626</v>
      </c>
      <c r="DN40" s="1115">
        <f t="shared" si="45"/>
        <v>0.30872483221476521</v>
      </c>
      <c r="DO40" s="1115">
        <f t="shared" si="45"/>
        <v>0.30872483221476521</v>
      </c>
      <c r="DP40" s="1115">
        <f t="shared" si="45"/>
        <v>0.31720430107526881</v>
      </c>
      <c r="DQ40" s="1115">
        <f t="shared" si="45"/>
        <v>0.29285714285714298</v>
      </c>
      <c r="DR40" s="1115">
        <f t="shared" si="45"/>
        <v>0.29285714285714298</v>
      </c>
      <c r="DS40" s="1115">
        <f t="shared" si="45"/>
        <v>0.29285714285714298</v>
      </c>
      <c r="DT40" s="1115">
        <f t="shared" si="45"/>
        <v>0.28000000000000014</v>
      </c>
      <c r="DU40" s="1115">
        <f t="shared" si="45"/>
        <v>0.28000000000000014</v>
      </c>
      <c r="DV40" s="1115">
        <f t="shared" si="45"/>
        <v>0.31372549019607837</v>
      </c>
      <c r="DW40" s="1115">
        <f t="shared" si="45"/>
        <v>0.31372549019607837</v>
      </c>
      <c r="DX40" s="1115">
        <f t="shared" si="45"/>
        <v>0.31372549019607837</v>
      </c>
      <c r="DY40" s="1115">
        <f t="shared" si="45"/>
        <v>0.32244897959183666</v>
      </c>
      <c r="DZ40" s="1115">
        <f t="shared" si="45"/>
        <v>0.30434782608695637</v>
      </c>
    </row>
    <row r="41" spans="80:130">
      <c r="CB41" s="1114">
        <v>9</v>
      </c>
      <c r="CC41" s="1114">
        <v>2</v>
      </c>
      <c r="CD41" s="1114" t="str">
        <f t="shared" si="1"/>
        <v>処遇加算Ⅱ特定加算Ⅱベア加算から新加算Ⅱ</v>
      </c>
      <c r="CE41" s="1115">
        <f t="shared" si="44"/>
        <v>5.7999999999999996e-002</v>
      </c>
      <c r="CF41" s="1115">
        <f t="shared" si="44"/>
        <v>5.7999999999999996e-002</v>
      </c>
      <c r="CG41" s="1115">
        <f t="shared" si="44"/>
        <v>5.7999999999999996e-002</v>
      </c>
      <c r="CH41" s="1115">
        <f t="shared" si="44"/>
        <v>2.5999999999999995e-002</v>
      </c>
      <c r="CI41" s="1115">
        <f t="shared" si="44"/>
        <v>2.5999999999999981e-002</v>
      </c>
      <c r="CJ41" s="1115">
        <f t="shared" si="44"/>
        <v>2.5999999999999981e-002</v>
      </c>
      <c r="CK41" s="1115">
        <f t="shared" si="44"/>
        <v>2.1999999999999985e-002</v>
      </c>
      <c r="CL41" s="1115">
        <f t="shared" si="44"/>
        <v>3.5000000000000003e-002</v>
      </c>
      <c r="CM41" s="1115">
        <f t="shared" si="44"/>
        <v>3.5000000000000003e-002</v>
      </c>
      <c r="CN41" s="1115">
        <f t="shared" si="44"/>
        <v>5.099999999999999e-002</v>
      </c>
      <c r="CO41" s="1115">
        <f t="shared" si="44"/>
        <v>4.3000000000000024e-002</v>
      </c>
      <c r="CP41" s="1115">
        <f t="shared" si="44"/>
        <v>4.3000000000000024e-002</v>
      </c>
      <c r="CQ41" s="1115">
        <f t="shared" si="44"/>
        <v>5.099999999999999e-002</v>
      </c>
      <c r="CR41" s="1115">
        <f t="shared" si="44"/>
        <v>3.7000000000000019e-002</v>
      </c>
      <c r="CS41" s="1115">
        <f t="shared" si="44"/>
        <v>3.7000000000000019e-002</v>
      </c>
      <c r="CT41" s="1115">
        <f t="shared" si="44"/>
        <v>3.7000000000000019e-002</v>
      </c>
      <c r="CU41" s="1115">
        <f t="shared" si="44"/>
        <v>1.7000000000000008e-002</v>
      </c>
      <c r="CV41" s="1115">
        <f t="shared" si="44"/>
        <v>1.7000000000000008e-002</v>
      </c>
      <c r="CW41" s="1115">
        <f t="shared" si="44"/>
        <v>1.1999999999999997e-002</v>
      </c>
      <c r="CX41" s="1115">
        <f t="shared" si="44"/>
        <v>1.1999999999999997e-002</v>
      </c>
      <c r="CY41" s="1115">
        <f t="shared" si="44"/>
        <v>1.1999999999999997e-002</v>
      </c>
      <c r="CZ41" s="1115">
        <f t="shared" si="44"/>
        <v>5.7999999999999996e-002</v>
      </c>
      <c r="DA41" s="1115">
        <f t="shared" si="44"/>
        <v>2.5999999999999981e-002</v>
      </c>
      <c r="DC41" s="1114" t="s">
        <v>1161</v>
      </c>
      <c r="DD41" s="1115">
        <f t="shared" si="45"/>
        <v>0.2589285714285714</v>
      </c>
      <c r="DE41" s="1115">
        <f t="shared" si="45"/>
        <v>0.2589285714285714</v>
      </c>
      <c r="DF41" s="1115">
        <f t="shared" si="45"/>
        <v>0.2589285714285714</v>
      </c>
      <c r="DG41" s="1115">
        <f t="shared" si="45"/>
        <v>0.27659574468085102</v>
      </c>
      <c r="DH41" s="1115">
        <f t="shared" si="45"/>
        <v>0.28888888888888875</v>
      </c>
      <c r="DI41" s="1115">
        <f t="shared" si="45"/>
        <v>0.28888888888888875</v>
      </c>
      <c r="DJ41" s="1115">
        <f t="shared" si="45"/>
        <v>0.26506024096385528</v>
      </c>
      <c r="DK41" s="1115">
        <f t="shared" si="45"/>
        <v>0.28688524590163939</v>
      </c>
      <c r="DL41" s="1115">
        <f t="shared" si="45"/>
        <v>0.28688524590163939</v>
      </c>
      <c r="DM41" s="1115">
        <f t="shared" si="45"/>
        <v>0.29310344827586204</v>
      </c>
      <c r="DN41" s="1115">
        <f t="shared" si="45"/>
        <v>0.2945205479452056</v>
      </c>
      <c r="DO41" s="1115">
        <f t="shared" si="45"/>
        <v>0.2945205479452056</v>
      </c>
      <c r="DP41" s="1115">
        <f t="shared" si="45"/>
        <v>0.28651685393258425</v>
      </c>
      <c r="DQ41" s="1115">
        <f t="shared" si="45"/>
        <v>0.27205882352941191</v>
      </c>
      <c r="DR41" s="1115">
        <f t="shared" si="45"/>
        <v>0.27205882352941191</v>
      </c>
      <c r="DS41" s="1115">
        <f t="shared" si="45"/>
        <v>0.27205882352941191</v>
      </c>
      <c r="DT41" s="1115">
        <f t="shared" si="45"/>
        <v>0.23943661971830996</v>
      </c>
      <c r="DU41" s="1115">
        <f t="shared" si="45"/>
        <v>0.23943661971830996</v>
      </c>
      <c r="DV41" s="1115">
        <f t="shared" si="45"/>
        <v>0.25531914893617019</v>
      </c>
      <c r="DW41" s="1115">
        <f t="shared" si="45"/>
        <v>0.25531914893617019</v>
      </c>
      <c r="DX41" s="1115">
        <f t="shared" si="45"/>
        <v>0.25531914893617019</v>
      </c>
      <c r="DY41" s="1115">
        <f t="shared" si="45"/>
        <v>0.2589285714285714</v>
      </c>
      <c r="DZ41" s="1115">
        <f t="shared" si="45"/>
        <v>0.28888888888888875</v>
      </c>
    </row>
    <row r="42" spans="80:130">
      <c r="CB42" s="1114">
        <v>9</v>
      </c>
      <c r="CC42" s="1114">
        <v>3</v>
      </c>
      <c r="CD42" s="1114" t="str">
        <f t="shared" si="1"/>
        <v>処遇加算Ⅱ特定加算Ⅱベア加算から新加算Ⅲ</v>
      </c>
      <c r="CE42" s="1115">
        <f t="shared" si="44"/>
        <v>1.5999999999999986e-002</v>
      </c>
      <c r="CF42" s="1115">
        <f t="shared" si="44"/>
        <v>1.5999999999999986e-002</v>
      </c>
      <c r="CG42" s="1115">
        <f t="shared" si="44"/>
        <v>1.5999999999999986e-002</v>
      </c>
      <c r="CH42" s="1115">
        <f t="shared" si="44"/>
        <v>1.0999999999999996e-002</v>
      </c>
      <c r="CI42" s="1115">
        <f t="shared" si="44"/>
        <v>1.5999999999999986e-002</v>
      </c>
      <c r="CJ42" s="1115">
        <f t="shared" si="44"/>
        <v>1.5999999999999986e-002</v>
      </c>
      <c r="CK42" s="1115">
        <f t="shared" si="44"/>
        <v>4.9999999999999975e-003</v>
      </c>
      <c r="CL42" s="1115">
        <f t="shared" si="44"/>
        <v>2.3000000000000007e-002</v>
      </c>
      <c r="CM42" s="1115">
        <f t="shared" si="44"/>
        <v>2.3000000000000007e-002</v>
      </c>
      <c r="CN42" s="1115">
        <f t="shared" si="44"/>
        <v>2.6999999999999996e-002</v>
      </c>
      <c r="CO42" s="1115">
        <f t="shared" si="44"/>
        <v>3.1000000000000014e-002</v>
      </c>
      <c r="CP42" s="1115">
        <f t="shared" si="44"/>
        <v>3.1000000000000014e-002</v>
      </c>
      <c r="CQ42" s="1115">
        <f t="shared" si="44"/>
        <v>2.7999999999999997e-002</v>
      </c>
      <c r="CR42" s="1115">
        <f t="shared" si="44"/>
        <v>1.4000000000000012e-002</v>
      </c>
      <c r="CS42" s="1115">
        <f t="shared" si="44"/>
        <v>1.4000000000000012e-002</v>
      </c>
      <c r="CT42" s="1115">
        <f t="shared" si="44"/>
        <v>1.4000000000000012e-002</v>
      </c>
      <c r="CU42" s="1115">
        <f t="shared" si="44"/>
        <v>0</v>
      </c>
      <c r="CV42" s="1115">
        <f t="shared" si="44"/>
        <v>0</v>
      </c>
      <c r="CW42" s="1115">
        <f t="shared" si="44"/>
        <v>1.0000000000000009e-003</v>
      </c>
      <c r="CX42" s="1115">
        <f t="shared" si="44"/>
        <v>1.0000000000000009e-003</v>
      </c>
      <c r="CY42" s="1115">
        <f t="shared" si="44"/>
        <v>1.0000000000000009e-003</v>
      </c>
      <c r="CZ42" s="1115">
        <f t="shared" si="44"/>
        <v>1.5999999999999986e-002</v>
      </c>
      <c r="DA42" s="1115">
        <f t="shared" si="44"/>
        <v>1.5999999999999986e-002</v>
      </c>
      <c r="DC42" s="1114" t="s">
        <v>2195</v>
      </c>
      <c r="DD42" s="1115">
        <f t="shared" si="45"/>
        <v>8.7912087912087836e-002</v>
      </c>
      <c r="DE42" s="1115">
        <f t="shared" si="45"/>
        <v>8.7912087912087836e-002</v>
      </c>
      <c r="DF42" s="1115">
        <f t="shared" si="45"/>
        <v>8.7912087912087836e-002</v>
      </c>
      <c r="DG42" s="1115">
        <f t="shared" si="45"/>
        <v>0.13924050632911386</v>
      </c>
      <c r="DH42" s="1115">
        <f t="shared" si="45"/>
        <v>0.19999999999999987</v>
      </c>
      <c r="DI42" s="1115">
        <f t="shared" si="45"/>
        <v>0.19999999999999987</v>
      </c>
      <c r="DJ42" s="1115">
        <f t="shared" si="45"/>
        <v>7.5757575757575718e-002</v>
      </c>
      <c r="DK42" s="1115">
        <f t="shared" si="45"/>
        <v>0.20909090909090916</v>
      </c>
      <c r="DL42" s="1115">
        <f t="shared" si="45"/>
        <v>0.20909090909090916</v>
      </c>
      <c r="DM42" s="1115">
        <f t="shared" si="45"/>
        <v>0.18</v>
      </c>
      <c r="DN42" s="1115">
        <f t="shared" si="45"/>
        <v>0.23134328358208964</v>
      </c>
      <c r="DO42" s="1115">
        <f t="shared" si="45"/>
        <v>0.23134328358208964</v>
      </c>
      <c r="DP42" s="1115">
        <f t="shared" si="45"/>
        <v>0.18064516129032257</v>
      </c>
      <c r="DQ42" s="1115">
        <f t="shared" si="45"/>
        <v>0.12389380530973462</v>
      </c>
      <c r="DR42" s="1115">
        <f t="shared" si="45"/>
        <v>0.12389380530973462</v>
      </c>
      <c r="DS42" s="1115">
        <f t="shared" si="45"/>
        <v>0.12389380530973462</v>
      </c>
      <c r="DT42" s="1115">
        <f t="shared" si="45"/>
        <v>0</v>
      </c>
      <c r="DU42" s="1115">
        <f t="shared" si="45"/>
        <v>0</v>
      </c>
      <c r="DV42" s="1115">
        <f t="shared" si="45"/>
        <v>2.7777777777777804e-002</v>
      </c>
      <c r="DW42" s="1115">
        <f t="shared" si="45"/>
        <v>2.7777777777777804e-002</v>
      </c>
      <c r="DX42" s="1115">
        <f t="shared" si="45"/>
        <v>2.7777777777777804e-002</v>
      </c>
      <c r="DY42" s="1115">
        <f t="shared" si="45"/>
        <v>8.7912087912087836e-002</v>
      </c>
      <c r="DZ42" s="1115">
        <f t="shared" si="45"/>
        <v>0.19999999999999987</v>
      </c>
    </row>
    <row r="43" spans="80:130">
      <c r="CB43" s="1114">
        <v>9</v>
      </c>
      <c r="CC43" s="1114">
        <v>4</v>
      </c>
      <c r="CD43" s="1114" t="str">
        <f t="shared" si="1"/>
        <v>処遇加算Ⅱ特定加算Ⅱベア加算から新加算Ⅳ</v>
      </c>
      <c r="CE43" s="1115">
        <f t="shared" si="44"/>
        <v>-2.1000000000000019e-002</v>
      </c>
      <c r="CF43" s="1115">
        <f t="shared" si="44"/>
        <v>-2.1000000000000019e-002</v>
      </c>
      <c r="CG43" s="1115">
        <f t="shared" si="44"/>
        <v>-2.1000000000000019e-002</v>
      </c>
      <c r="CH43" s="1115">
        <f t="shared" si="44"/>
        <v>-5.0000000000000044e-003</v>
      </c>
      <c r="CI43" s="1115">
        <f t="shared" si="44"/>
        <v>0</v>
      </c>
      <c r="CJ43" s="1115">
        <f t="shared" si="44"/>
        <v>0</v>
      </c>
      <c r="CK43" s="1115">
        <f t="shared" si="44"/>
        <v>-8.0000000000000002e-003</v>
      </c>
      <c r="CL43" s="1115">
        <f t="shared" si="44"/>
        <v>1.0000000000000009e-003</v>
      </c>
      <c r="CM43" s="1115">
        <f t="shared" si="44"/>
        <v>1.0000000000000009e-003</v>
      </c>
      <c r="CN43" s="1115">
        <f t="shared" si="44"/>
        <v>-1.0000000000000009e-003</v>
      </c>
      <c r="CO43" s="1115">
        <f t="shared" si="44"/>
        <v>3.0000000000000027e-003</v>
      </c>
      <c r="CP43" s="1115">
        <f t="shared" si="44"/>
        <v>3.0000000000000027e-003</v>
      </c>
      <c r="CQ43" s="1115">
        <f t="shared" si="44"/>
        <v>-2.0000000000000018e-003</v>
      </c>
      <c r="CR43" s="1115">
        <f t="shared" si="44"/>
        <v>-8.9999999999999941e-003</v>
      </c>
      <c r="CS43" s="1115">
        <f t="shared" si="44"/>
        <v>-8.9999999999999941e-003</v>
      </c>
      <c r="CT43" s="1115">
        <f t="shared" si="44"/>
        <v>-8.9999999999999941e-003</v>
      </c>
      <c r="CU43" s="1115">
        <f t="shared" si="44"/>
        <v>-9.999999999999995e-003</v>
      </c>
      <c r="CV43" s="1115">
        <f t="shared" si="44"/>
        <v>-9.999999999999995e-003</v>
      </c>
      <c r="CW43" s="1115">
        <f t="shared" si="44"/>
        <v>-5.9999999999999949e-003</v>
      </c>
      <c r="CX43" s="1115">
        <f t="shared" si="44"/>
        <v>-5.9999999999999949e-003</v>
      </c>
      <c r="CY43" s="1115">
        <f t="shared" si="44"/>
        <v>-5.9999999999999949e-003</v>
      </c>
      <c r="CZ43" s="1115">
        <f t="shared" si="44"/>
        <v>-2.1000000000000019e-002</v>
      </c>
      <c r="DA43" s="1115">
        <f t="shared" si="44"/>
        <v>0</v>
      </c>
      <c r="DC43" s="1114" t="s">
        <v>2196</v>
      </c>
      <c r="DD43" s="1115">
        <f t="shared" si="45"/>
        <v>-0.1448275862068967</v>
      </c>
      <c r="DE43" s="1115">
        <f t="shared" si="45"/>
        <v>-0.1448275862068967</v>
      </c>
      <c r="DF43" s="1115">
        <f t="shared" si="45"/>
        <v>-0.1448275862068967</v>
      </c>
      <c r="DG43" s="1115">
        <f t="shared" si="45"/>
        <v>-7.936507936507943e-002</v>
      </c>
      <c r="DH43" s="1115">
        <f t="shared" si="45"/>
        <v>0</v>
      </c>
      <c r="DI43" s="1115">
        <f t="shared" si="45"/>
        <v>0</v>
      </c>
      <c r="DJ43" s="1115">
        <f t="shared" si="45"/>
        <v>-0.15094339622641509</v>
      </c>
      <c r="DK43" s="1115">
        <f t="shared" si="45"/>
        <v>1.1363636363636374e-002</v>
      </c>
      <c r="DL43" s="1115">
        <f t="shared" si="45"/>
        <v>1.1363636363636374e-002</v>
      </c>
      <c r="DM43" s="1115">
        <f t="shared" si="45"/>
        <v>-8.1967213114754172e-003</v>
      </c>
      <c r="DN43" s="1115">
        <f t="shared" si="45"/>
        <v>2.8301886792452855e-002</v>
      </c>
      <c r="DO43" s="1115">
        <f t="shared" si="45"/>
        <v>2.8301886792452855e-002</v>
      </c>
      <c r="DP43" s="1115">
        <f t="shared" si="45"/>
        <v>-1.6000000000000014e-002</v>
      </c>
      <c r="DQ43" s="1115">
        <f t="shared" si="45"/>
        <v>-9.9999999999999936e-002</v>
      </c>
      <c r="DR43" s="1115">
        <f t="shared" si="45"/>
        <v>-9.9999999999999936e-002</v>
      </c>
      <c r="DS43" s="1115">
        <f t="shared" si="45"/>
        <v>-9.9999999999999936e-002</v>
      </c>
      <c r="DT43" s="1115">
        <f t="shared" si="45"/>
        <v>-0.22727272727272713</v>
      </c>
      <c r="DU43" s="1115">
        <f t="shared" si="45"/>
        <v>-0.22727272727272713</v>
      </c>
      <c r="DV43" s="1115">
        <f t="shared" si="45"/>
        <v>-0.20689655172413773</v>
      </c>
      <c r="DW43" s="1115">
        <f t="shared" si="45"/>
        <v>-0.20689655172413773</v>
      </c>
      <c r="DX43" s="1115">
        <f t="shared" si="45"/>
        <v>-0.20689655172413773</v>
      </c>
      <c r="DY43" s="1115">
        <f t="shared" si="45"/>
        <v>-0.1448275862068967</v>
      </c>
      <c r="DZ43" s="1115">
        <f t="shared" si="45"/>
        <v>0</v>
      </c>
    </row>
    <row r="44" spans="80:130">
      <c r="CB44" s="1114">
        <v>9</v>
      </c>
      <c r="CC44" s="1114">
        <v>8</v>
      </c>
      <c r="CD44" s="1114" t="str">
        <f t="shared" si="1"/>
        <v>処遇加算Ⅱ特定加算Ⅱベア加算から新加算Ⅴ（４）</v>
      </c>
      <c r="CE44" s="1115">
        <f t="shared" ref="CE44:DA44" si="46">BD10-AD$11</f>
        <v>2.0999999999999991e-002</v>
      </c>
      <c r="CF44" s="1115">
        <f t="shared" si="46"/>
        <v>2.0999999999999991e-002</v>
      </c>
      <c r="CG44" s="1115">
        <f t="shared" si="46"/>
        <v>2.0999999999999991e-002</v>
      </c>
      <c r="CH44" s="1115">
        <f t="shared" si="46"/>
        <v>9.999999999999995e-003</v>
      </c>
      <c r="CI44" s="1115">
        <f t="shared" si="46"/>
        <v>9.999999999999995e-003</v>
      </c>
      <c r="CJ44" s="1115">
        <f t="shared" si="46"/>
        <v>9.999999999999995e-003</v>
      </c>
      <c r="CK44" s="1115">
        <f t="shared" si="46"/>
        <v>9.0000000000000011e-003</v>
      </c>
      <c r="CL44" s="1115">
        <f t="shared" si="46"/>
        <v>1.2999999999999998e-002</v>
      </c>
      <c r="CM44" s="1115">
        <f t="shared" si="46"/>
        <v>1.2999999999999998e-002</v>
      </c>
      <c r="CN44" s="1115">
        <f t="shared" si="46"/>
        <v>2.2999999999999993e-002</v>
      </c>
      <c r="CO44" s="1115">
        <f t="shared" si="46"/>
        <v>1.4999999999999999e-002</v>
      </c>
      <c r="CP44" s="1115">
        <f t="shared" si="46"/>
        <v>1.4999999999999999e-002</v>
      </c>
      <c r="CQ44" s="1115">
        <f t="shared" si="46"/>
        <v>2.0999999999999991e-002</v>
      </c>
      <c r="CR44" s="1115">
        <f t="shared" si="46"/>
        <v>1.3999999999999999e-002</v>
      </c>
      <c r="CS44" s="1115">
        <f t="shared" si="46"/>
        <v>1.3999999999999999e-002</v>
      </c>
      <c r="CT44" s="1115">
        <f t="shared" si="46"/>
        <v>1.3999999999999999e-002</v>
      </c>
      <c r="CU44" s="1115">
        <f t="shared" si="46"/>
        <v>6.9999999999999993e-003</v>
      </c>
      <c r="CV44" s="1115">
        <f t="shared" si="46"/>
        <v>6.9999999999999993e-003</v>
      </c>
      <c r="CW44" s="1115">
        <f t="shared" si="46"/>
        <v>4.9999999999999975e-003</v>
      </c>
      <c r="CX44" s="1115">
        <f t="shared" si="46"/>
        <v>4.9999999999999975e-003</v>
      </c>
      <c r="CY44" s="1115">
        <f t="shared" si="46"/>
        <v>4.9999999999999975e-003</v>
      </c>
      <c r="CZ44" s="1115">
        <f t="shared" si="46"/>
        <v>2.0999999999999991e-002</v>
      </c>
      <c r="DA44" s="1115">
        <f t="shared" si="46"/>
        <v>9.999999999999995e-003</v>
      </c>
      <c r="DC44" s="1114" t="s">
        <v>1318</v>
      </c>
      <c r="DD44" s="1115">
        <f t="shared" ref="DD44:DZ44" si="47">CE44/BD10</f>
        <v>0.11229946524064166</v>
      </c>
      <c r="DE44" s="1115">
        <f t="shared" si="47"/>
        <v>0.11229946524064166</v>
      </c>
      <c r="DF44" s="1115">
        <f t="shared" si="47"/>
        <v>0.11229946524064166</v>
      </c>
      <c r="DG44" s="1115">
        <f t="shared" si="47"/>
        <v>0.12820512820512814</v>
      </c>
      <c r="DH44" s="1115">
        <f t="shared" si="47"/>
        <v>0.13513513513513509</v>
      </c>
      <c r="DI44" s="1115">
        <f t="shared" si="47"/>
        <v>0.13513513513513509</v>
      </c>
      <c r="DJ44" s="1115">
        <f t="shared" si="47"/>
        <v>0.12857142857142859</v>
      </c>
      <c r="DK44" s="1115">
        <f t="shared" si="47"/>
        <v>0.12999999999999998</v>
      </c>
      <c r="DL44" s="1115">
        <f t="shared" si="47"/>
        <v>0.12999999999999998</v>
      </c>
      <c r="DM44" s="1115">
        <f t="shared" si="47"/>
        <v>0.15753424657534243</v>
      </c>
      <c r="DN44" s="1115">
        <f t="shared" si="47"/>
        <v>0.1271186440677966</v>
      </c>
      <c r="DO44" s="1115">
        <f t="shared" si="47"/>
        <v>0.1271186440677966</v>
      </c>
      <c r="DP44" s="1115">
        <f t="shared" si="47"/>
        <v>0.14189189189189183</v>
      </c>
      <c r="DQ44" s="1115">
        <f t="shared" si="47"/>
        <v>0.12389380530973451</v>
      </c>
      <c r="DR44" s="1115">
        <f t="shared" si="47"/>
        <v>0.12389380530973451</v>
      </c>
      <c r="DS44" s="1115">
        <f t="shared" si="47"/>
        <v>0.12389380530973451</v>
      </c>
      <c r="DT44" s="1115">
        <f t="shared" si="47"/>
        <v>0.11475409836065573</v>
      </c>
      <c r="DU44" s="1115">
        <f t="shared" si="47"/>
        <v>0.11475409836065573</v>
      </c>
      <c r="DV44" s="1115">
        <f t="shared" si="47"/>
        <v>0.12499999999999996</v>
      </c>
      <c r="DW44" s="1115">
        <f t="shared" si="47"/>
        <v>0.12499999999999996</v>
      </c>
      <c r="DX44" s="1115">
        <f t="shared" si="47"/>
        <v>0.12499999999999996</v>
      </c>
      <c r="DY44" s="1115">
        <f t="shared" si="47"/>
        <v>0.11229946524064166</v>
      </c>
      <c r="DZ44" s="1115">
        <f t="shared" si="47"/>
        <v>0.13513513513513509</v>
      </c>
    </row>
    <row r="45" spans="80:130">
      <c r="CB45" s="1114">
        <v>10</v>
      </c>
      <c r="CC45" s="1114">
        <v>1</v>
      </c>
      <c r="CD45" s="1114" t="str">
        <f t="shared" si="1"/>
        <v>処遇加算Ⅱ特定加算Ⅱベア加算なしから新加算Ⅰ</v>
      </c>
      <c r="CE45" s="1115">
        <f t="shared" ref="CE45:DA48" si="48">BD3-AD$12</f>
        <v>0.10299999999999998</v>
      </c>
      <c r="CF45" s="1115">
        <f t="shared" si="48"/>
        <v>0.10299999999999998</v>
      </c>
      <c r="CG45" s="1115">
        <f t="shared" si="48"/>
        <v>0.10299999999999998</v>
      </c>
      <c r="CH45" s="1115">
        <f t="shared" si="48"/>
        <v>4.299999999999999e-002</v>
      </c>
      <c r="CI45" s="1115">
        <f t="shared" si="48"/>
        <v>3.8999999999999986e-002</v>
      </c>
      <c r="CJ45" s="1115">
        <f t="shared" si="48"/>
        <v>3.8999999999999986e-002</v>
      </c>
      <c r="CK45" s="1115">
        <f t="shared" si="48"/>
        <v>3.4999999999999989e-002</v>
      </c>
      <c r="CL45" s="1115">
        <f t="shared" si="48"/>
        <v>5.6000000000000008e-002</v>
      </c>
      <c r="CM45" s="1115">
        <f t="shared" si="48"/>
        <v>5.6000000000000008e-002</v>
      </c>
      <c r="CN45" s="1115">
        <f t="shared" si="48"/>
        <v>8.0999999999999989e-002</v>
      </c>
      <c r="CO45" s="1115">
        <f t="shared" si="48"/>
        <v>6.3000000000000028e-002</v>
      </c>
      <c r="CP45" s="1115">
        <f t="shared" si="48"/>
        <v>6.3000000000000028e-002</v>
      </c>
      <c r="CQ45" s="1115">
        <f t="shared" si="48"/>
        <v>8.199999999999999e-002</v>
      </c>
      <c r="CR45" s="1115">
        <f t="shared" si="48"/>
        <v>5.7000000000000023e-002</v>
      </c>
      <c r="CS45" s="1115">
        <f t="shared" si="48"/>
        <v>5.7000000000000023e-002</v>
      </c>
      <c r="CT45" s="1115">
        <f t="shared" si="48"/>
        <v>5.7000000000000023e-002</v>
      </c>
      <c r="CU45" s="1115">
        <f t="shared" si="48"/>
        <v>2.9000000000000012e-002</v>
      </c>
      <c r="CV45" s="1115">
        <f t="shared" si="48"/>
        <v>2.9000000000000012e-002</v>
      </c>
      <c r="CW45" s="1115">
        <f t="shared" si="48"/>
        <v>2.0999999999999991e-002</v>
      </c>
      <c r="CX45" s="1115">
        <f t="shared" si="48"/>
        <v>2.0999999999999991e-002</v>
      </c>
      <c r="CY45" s="1115">
        <f t="shared" si="48"/>
        <v>2.0999999999999991e-002</v>
      </c>
      <c r="CZ45" s="1115">
        <f t="shared" si="48"/>
        <v>0.10299999999999998</v>
      </c>
      <c r="DA45" s="1115">
        <f t="shared" si="48"/>
        <v>3.8999999999999986e-002</v>
      </c>
      <c r="DC45" s="1114" t="s">
        <v>2197</v>
      </c>
      <c r="DD45" s="1115">
        <f t="shared" ref="DD45:DZ48" si="49">CE45/BD3</f>
        <v>0.42040816326530606</v>
      </c>
      <c r="DE45" s="1115">
        <f t="shared" si="49"/>
        <v>0.42040816326530606</v>
      </c>
      <c r="DF45" s="1115">
        <f t="shared" si="49"/>
        <v>0.42040816326530606</v>
      </c>
      <c r="DG45" s="1115">
        <f t="shared" si="49"/>
        <v>0.42999999999999994</v>
      </c>
      <c r="DH45" s="1115">
        <f t="shared" si="49"/>
        <v>0.42391304347826081</v>
      </c>
      <c r="DI45" s="1115">
        <f t="shared" si="49"/>
        <v>0.42391304347826081</v>
      </c>
      <c r="DJ45" s="1115">
        <f t="shared" si="49"/>
        <v>0.4069767441860464</v>
      </c>
      <c r="DK45" s="1115">
        <f t="shared" si="49"/>
        <v>0.43750000000000006</v>
      </c>
      <c r="DL45" s="1115">
        <f t="shared" si="49"/>
        <v>0.43750000000000006</v>
      </c>
      <c r="DM45" s="1115">
        <f t="shared" si="49"/>
        <v>0.4475138121546961</v>
      </c>
      <c r="DN45" s="1115">
        <f t="shared" si="49"/>
        <v>0.42281879194630884</v>
      </c>
      <c r="DO45" s="1115">
        <f t="shared" si="49"/>
        <v>0.42281879194630884</v>
      </c>
      <c r="DP45" s="1115">
        <f t="shared" si="49"/>
        <v>0.44086021505376338</v>
      </c>
      <c r="DQ45" s="1115">
        <f t="shared" si="49"/>
        <v>0.40714285714285725</v>
      </c>
      <c r="DR45" s="1115">
        <f t="shared" si="49"/>
        <v>0.40714285714285725</v>
      </c>
      <c r="DS45" s="1115">
        <f t="shared" si="49"/>
        <v>0.40714285714285725</v>
      </c>
      <c r="DT45" s="1115">
        <f t="shared" si="49"/>
        <v>0.38666666666666677</v>
      </c>
      <c r="DU45" s="1115">
        <f t="shared" si="49"/>
        <v>0.38666666666666677</v>
      </c>
      <c r="DV45" s="1115">
        <f t="shared" si="49"/>
        <v>0.41176470588235287</v>
      </c>
      <c r="DW45" s="1115">
        <f t="shared" si="49"/>
        <v>0.41176470588235287</v>
      </c>
      <c r="DX45" s="1115">
        <f t="shared" si="49"/>
        <v>0.41176470588235287</v>
      </c>
      <c r="DY45" s="1115">
        <f t="shared" si="49"/>
        <v>0.42040816326530606</v>
      </c>
      <c r="DZ45" s="1115">
        <f t="shared" si="49"/>
        <v>0.42391304347826081</v>
      </c>
    </row>
    <row r="46" spans="80:130">
      <c r="CB46" s="1114">
        <v>10</v>
      </c>
      <c r="CC46" s="1114">
        <v>2</v>
      </c>
      <c r="CD46" s="1114" t="str">
        <f t="shared" si="1"/>
        <v>処遇加算Ⅱ特定加算Ⅱベア加算なしから新加算Ⅱ</v>
      </c>
      <c r="CE46" s="1115">
        <f t="shared" si="48"/>
        <v>8.199999999999999e-002</v>
      </c>
      <c r="CF46" s="1115">
        <f t="shared" si="48"/>
        <v>8.199999999999999e-002</v>
      </c>
      <c r="CG46" s="1115">
        <f t="shared" si="48"/>
        <v>8.199999999999999e-002</v>
      </c>
      <c r="CH46" s="1115">
        <f t="shared" si="48"/>
        <v>3.6999999999999998e-002</v>
      </c>
      <c r="CI46" s="1115">
        <f t="shared" si="48"/>
        <v>3.6999999999999984e-002</v>
      </c>
      <c r="CJ46" s="1115">
        <f t="shared" si="48"/>
        <v>3.6999999999999984e-002</v>
      </c>
      <c r="CK46" s="1115">
        <f t="shared" si="48"/>
        <v>3.1999999999999987e-002</v>
      </c>
      <c r="CL46" s="1115">
        <f t="shared" si="48"/>
        <v>5.e-002</v>
      </c>
      <c r="CM46" s="1115">
        <f t="shared" si="48"/>
        <v>5.e-002</v>
      </c>
      <c r="CN46" s="1115">
        <f t="shared" si="48"/>
        <v>7.3999999999999982e-002</v>
      </c>
      <c r="CO46" s="1115">
        <f t="shared" si="48"/>
        <v>6.0000000000000026e-002</v>
      </c>
      <c r="CP46" s="1115">
        <f t="shared" si="48"/>
        <v>6.0000000000000026e-002</v>
      </c>
      <c r="CQ46" s="1115">
        <f t="shared" si="48"/>
        <v>7.3999999999999982e-002</v>
      </c>
      <c r="CR46" s="1115">
        <f t="shared" si="48"/>
        <v>5.3000000000000019e-002</v>
      </c>
      <c r="CS46" s="1115">
        <f t="shared" si="48"/>
        <v>5.3000000000000019e-002</v>
      </c>
      <c r="CT46" s="1115">
        <f t="shared" si="48"/>
        <v>5.3000000000000019e-002</v>
      </c>
      <c r="CU46" s="1115">
        <f t="shared" si="48"/>
        <v>2.5000000000000008e-002</v>
      </c>
      <c r="CV46" s="1115">
        <f t="shared" si="48"/>
        <v>2.5000000000000008e-002</v>
      </c>
      <c r="CW46" s="1115">
        <f t="shared" si="48"/>
        <v>1.6999999999999994e-002</v>
      </c>
      <c r="CX46" s="1115">
        <f t="shared" si="48"/>
        <v>1.6999999999999994e-002</v>
      </c>
      <c r="CY46" s="1115">
        <f t="shared" si="48"/>
        <v>1.6999999999999994e-002</v>
      </c>
      <c r="CZ46" s="1115">
        <f t="shared" si="48"/>
        <v>8.199999999999999e-002</v>
      </c>
      <c r="DA46" s="1115">
        <f t="shared" si="48"/>
        <v>3.6999999999999984e-002</v>
      </c>
      <c r="DC46" s="1114" t="s">
        <v>611</v>
      </c>
      <c r="DD46" s="1115">
        <f t="shared" si="49"/>
        <v>0.36607142857142849</v>
      </c>
      <c r="DE46" s="1115">
        <f t="shared" si="49"/>
        <v>0.36607142857142849</v>
      </c>
      <c r="DF46" s="1115">
        <f t="shared" si="49"/>
        <v>0.36607142857142849</v>
      </c>
      <c r="DG46" s="1115">
        <f t="shared" si="49"/>
        <v>0.3936170212765957</v>
      </c>
      <c r="DH46" s="1115">
        <f t="shared" si="49"/>
        <v>0.41111111111111104</v>
      </c>
      <c r="DI46" s="1115">
        <f t="shared" si="49"/>
        <v>0.41111111111111104</v>
      </c>
      <c r="DJ46" s="1115">
        <f t="shared" si="49"/>
        <v>0.3855421686746987</v>
      </c>
      <c r="DK46" s="1115">
        <f t="shared" si="49"/>
        <v>0.4098360655737705</v>
      </c>
      <c r="DL46" s="1115">
        <f t="shared" si="49"/>
        <v>0.4098360655737705</v>
      </c>
      <c r="DM46" s="1115">
        <f t="shared" si="49"/>
        <v>0.42528735632183901</v>
      </c>
      <c r="DN46" s="1115">
        <f t="shared" si="49"/>
        <v>0.41095890410958918</v>
      </c>
      <c r="DO46" s="1115">
        <f t="shared" si="49"/>
        <v>0.41095890410958918</v>
      </c>
      <c r="DP46" s="1115">
        <f t="shared" si="49"/>
        <v>0.41573033707865159</v>
      </c>
      <c r="DQ46" s="1115">
        <f t="shared" si="49"/>
        <v>0.38970588235294129</v>
      </c>
      <c r="DR46" s="1115">
        <f t="shared" si="49"/>
        <v>0.38970588235294129</v>
      </c>
      <c r="DS46" s="1115">
        <f t="shared" si="49"/>
        <v>0.38970588235294129</v>
      </c>
      <c r="DT46" s="1115">
        <f t="shared" si="49"/>
        <v>0.35211267605633811</v>
      </c>
      <c r="DU46" s="1115">
        <f t="shared" si="49"/>
        <v>0.35211267605633811</v>
      </c>
      <c r="DV46" s="1115">
        <f t="shared" si="49"/>
        <v>0.36170212765957438</v>
      </c>
      <c r="DW46" s="1115">
        <f t="shared" si="49"/>
        <v>0.36170212765957438</v>
      </c>
      <c r="DX46" s="1115">
        <f t="shared" si="49"/>
        <v>0.36170212765957438</v>
      </c>
      <c r="DY46" s="1115">
        <f t="shared" si="49"/>
        <v>0.36607142857142849</v>
      </c>
      <c r="DZ46" s="1115">
        <f t="shared" si="49"/>
        <v>0.41111111111111104</v>
      </c>
    </row>
    <row r="47" spans="80:130">
      <c r="CB47" s="1114">
        <v>10</v>
      </c>
      <c r="CC47" s="1114">
        <v>3</v>
      </c>
      <c r="CD47" s="1114" t="str">
        <f t="shared" si="1"/>
        <v>処遇加算Ⅱ特定加算Ⅱベア加算なしから新加算Ⅲ</v>
      </c>
      <c r="CE47" s="1115">
        <f t="shared" si="48"/>
        <v>3.999999999999998e-002</v>
      </c>
      <c r="CF47" s="1115">
        <f t="shared" si="48"/>
        <v>3.999999999999998e-002</v>
      </c>
      <c r="CG47" s="1115">
        <f t="shared" si="48"/>
        <v>3.999999999999998e-002</v>
      </c>
      <c r="CH47" s="1115">
        <f t="shared" si="48"/>
        <v>2.1999999999999999e-002</v>
      </c>
      <c r="CI47" s="1115">
        <f t="shared" si="48"/>
        <v>2.6999999999999989e-002</v>
      </c>
      <c r="CJ47" s="1115">
        <f t="shared" si="48"/>
        <v>2.6999999999999989e-002</v>
      </c>
      <c r="CK47" s="1115">
        <f t="shared" si="48"/>
        <v>1.4999999999999999e-002</v>
      </c>
      <c r="CL47" s="1115">
        <f t="shared" si="48"/>
        <v>3.8000000000000006e-002</v>
      </c>
      <c r="CM47" s="1115">
        <f t="shared" si="48"/>
        <v>3.8000000000000006e-002</v>
      </c>
      <c r="CN47" s="1115">
        <f t="shared" si="48"/>
        <v>4.9999999999999989e-002</v>
      </c>
      <c r="CO47" s="1115">
        <f t="shared" si="48"/>
        <v>4.8000000000000015e-002</v>
      </c>
      <c r="CP47" s="1115">
        <f t="shared" si="48"/>
        <v>4.8000000000000015e-002</v>
      </c>
      <c r="CQ47" s="1115">
        <f t="shared" si="48"/>
        <v>5.099999999999999e-002</v>
      </c>
      <c r="CR47" s="1115">
        <f t="shared" si="48"/>
        <v>3.0000000000000013e-002</v>
      </c>
      <c r="CS47" s="1115">
        <f t="shared" si="48"/>
        <v>3.0000000000000013e-002</v>
      </c>
      <c r="CT47" s="1115">
        <f t="shared" si="48"/>
        <v>3.0000000000000013e-002</v>
      </c>
      <c r="CU47" s="1115">
        <f t="shared" si="48"/>
        <v>8.0000000000000002e-003</v>
      </c>
      <c r="CV47" s="1115">
        <f t="shared" si="48"/>
        <v>8.0000000000000002e-003</v>
      </c>
      <c r="CW47" s="1115">
        <f t="shared" si="48"/>
        <v>5.9999999999999984e-003</v>
      </c>
      <c r="CX47" s="1115">
        <f t="shared" si="48"/>
        <v>5.9999999999999984e-003</v>
      </c>
      <c r="CY47" s="1115">
        <f t="shared" si="48"/>
        <v>5.9999999999999984e-003</v>
      </c>
      <c r="CZ47" s="1115">
        <f t="shared" si="48"/>
        <v>3.999999999999998e-002</v>
      </c>
      <c r="DA47" s="1115">
        <f t="shared" si="48"/>
        <v>2.6999999999999989e-002</v>
      </c>
      <c r="DC47" s="1114" t="s">
        <v>2198</v>
      </c>
      <c r="DD47" s="1115">
        <f t="shared" si="49"/>
        <v>0.21978021978021967</v>
      </c>
      <c r="DE47" s="1115">
        <f t="shared" si="49"/>
        <v>0.21978021978021967</v>
      </c>
      <c r="DF47" s="1115">
        <f t="shared" si="49"/>
        <v>0.21978021978021967</v>
      </c>
      <c r="DG47" s="1115">
        <f t="shared" si="49"/>
        <v>0.27848101265822783</v>
      </c>
      <c r="DH47" s="1115">
        <f t="shared" si="49"/>
        <v>0.33749999999999991</v>
      </c>
      <c r="DI47" s="1115">
        <f t="shared" si="49"/>
        <v>0.33749999999999991</v>
      </c>
      <c r="DJ47" s="1115">
        <f t="shared" si="49"/>
        <v>0.22727272727272727</v>
      </c>
      <c r="DK47" s="1115">
        <f t="shared" si="49"/>
        <v>0.34545454545454551</v>
      </c>
      <c r="DL47" s="1115">
        <f t="shared" si="49"/>
        <v>0.34545454545454551</v>
      </c>
      <c r="DM47" s="1115">
        <f t="shared" si="49"/>
        <v>0.33333333333333326</v>
      </c>
      <c r="DN47" s="1115">
        <f t="shared" si="49"/>
        <v>0.35820895522388069</v>
      </c>
      <c r="DO47" s="1115">
        <f t="shared" si="49"/>
        <v>0.35820895522388069</v>
      </c>
      <c r="DP47" s="1115">
        <f t="shared" si="49"/>
        <v>0.32903225806451608</v>
      </c>
      <c r="DQ47" s="1115">
        <f t="shared" si="49"/>
        <v>0.26548672566371689</v>
      </c>
      <c r="DR47" s="1115">
        <f t="shared" si="49"/>
        <v>0.26548672566371689</v>
      </c>
      <c r="DS47" s="1115">
        <f t="shared" si="49"/>
        <v>0.26548672566371689</v>
      </c>
      <c r="DT47" s="1115">
        <f t="shared" si="49"/>
        <v>0.14814814814814814</v>
      </c>
      <c r="DU47" s="1115">
        <f t="shared" si="49"/>
        <v>0.14814814814814814</v>
      </c>
      <c r="DV47" s="1115">
        <f t="shared" si="49"/>
        <v>0.16666666666666663</v>
      </c>
      <c r="DW47" s="1115">
        <f t="shared" si="49"/>
        <v>0.16666666666666663</v>
      </c>
      <c r="DX47" s="1115">
        <f t="shared" si="49"/>
        <v>0.16666666666666663</v>
      </c>
      <c r="DY47" s="1115">
        <f t="shared" si="49"/>
        <v>0.21978021978021967</v>
      </c>
      <c r="DZ47" s="1115">
        <f t="shared" si="49"/>
        <v>0.33749999999999991</v>
      </c>
    </row>
    <row r="48" spans="80:130">
      <c r="CB48" s="1114">
        <v>10</v>
      </c>
      <c r="CC48" s="1114">
        <v>4</v>
      </c>
      <c r="CD48" s="1114" t="str">
        <f t="shared" si="1"/>
        <v>処遇加算Ⅱ特定加算Ⅱベア加算なしから新加算Ⅳ</v>
      </c>
      <c r="CE48" s="1115">
        <f t="shared" si="48"/>
        <v>2.9999999999999749e-003</v>
      </c>
      <c r="CF48" s="1115">
        <f t="shared" si="48"/>
        <v>2.9999999999999749e-003</v>
      </c>
      <c r="CG48" s="1115">
        <f t="shared" si="48"/>
        <v>2.9999999999999749e-003</v>
      </c>
      <c r="CH48" s="1115">
        <f t="shared" si="48"/>
        <v>5.9999999999999984e-003</v>
      </c>
      <c r="CI48" s="1115">
        <f t="shared" si="48"/>
        <v>1.0999999999999989e-002</v>
      </c>
      <c r="CJ48" s="1115">
        <f t="shared" si="48"/>
        <v>1.0999999999999989e-002</v>
      </c>
      <c r="CK48" s="1115">
        <f t="shared" si="48"/>
        <v>2.0000000000000018e-003</v>
      </c>
      <c r="CL48" s="1115">
        <f t="shared" si="48"/>
        <v>1.6e-002</v>
      </c>
      <c r="CM48" s="1115">
        <f t="shared" si="48"/>
        <v>1.6e-002</v>
      </c>
      <c r="CN48" s="1115">
        <f t="shared" si="48"/>
        <v>2.1999999999999992e-002</v>
      </c>
      <c r="CO48" s="1115">
        <f t="shared" si="48"/>
        <v>2.0000000000000004e-002</v>
      </c>
      <c r="CP48" s="1115">
        <f t="shared" si="48"/>
        <v>2.0000000000000004e-002</v>
      </c>
      <c r="CQ48" s="1115">
        <f t="shared" si="48"/>
        <v>2.0999999999999991e-002</v>
      </c>
      <c r="CR48" s="1115">
        <f t="shared" si="48"/>
        <v>7.0000000000000062e-003</v>
      </c>
      <c r="CS48" s="1115">
        <f t="shared" si="48"/>
        <v>7.0000000000000062e-003</v>
      </c>
      <c r="CT48" s="1115">
        <f t="shared" si="48"/>
        <v>7.0000000000000062e-003</v>
      </c>
      <c r="CU48" s="1115">
        <f t="shared" si="48"/>
        <v>-1.9999999999999948e-003</v>
      </c>
      <c r="CV48" s="1115">
        <f t="shared" si="48"/>
        <v>-1.9999999999999948e-003</v>
      </c>
      <c r="CW48" s="1115">
        <f t="shared" si="48"/>
        <v>-9.9999999999999742e-004</v>
      </c>
      <c r="CX48" s="1115">
        <f t="shared" si="48"/>
        <v>-9.9999999999999742e-004</v>
      </c>
      <c r="CY48" s="1115">
        <f t="shared" si="48"/>
        <v>-9.9999999999999742e-004</v>
      </c>
      <c r="CZ48" s="1115">
        <f t="shared" si="48"/>
        <v>2.9999999999999749e-003</v>
      </c>
      <c r="DA48" s="1115">
        <f t="shared" si="48"/>
        <v>1.0999999999999989e-002</v>
      </c>
      <c r="DC48" s="1114" t="s">
        <v>2199</v>
      </c>
      <c r="DD48" s="1115">
        <f t="shared" si="49"/>
        <v>2.0689655172413623e-002</v>
      </c>
      <c r="DE48" s="1115">
        <f t="shared" si="49"/>
        <v>2.0689655172413623e-002</v>
      </c>
      <c r="DF48" s="1115">
        <f t="shared" si="49"/>
        <v>2.0689655172413623e-002</v>
      </c>
      <c r="DG48" s="1115">
        <f t="shared" si="49"/>
        <v>9.5238095238095205e-002</v>
      </c>
      <c r="DH48" s="1115">
        <f t="shared" si="49"/>
        <v>0.17187499999999986</v>
      </c>
      <c r="DI48" s="1115">
        <f t="shared" si="49"/>
        <v>0.17187499999999986</v>
      </c>
      <c r="DJ48" s="1115">
        <f t="shared" si="49"/>
        <v>3.77358490566038e-002</v>
      </c>
      <c r="DK48" s="1115">
        <f t="shared" si="49"/>
        <v>0.18181818181818182</v>
      </c>
      <c r="DL48" s="1115">
        <f t="shared" si="49"/>
        <v>0.18181818181818182</v>
      </c>
      <c r="DM48" s="1115">
        <f t="shared" si="49"/>
        <v>0.18032786885245897</v>
      </c>
      <c r="DN48" s="1115">
        <f t="shared" si="49"/>
        <v>0.18867924528301891</v>
      </c>
      <c r="DO48" s="1115">
        <f t="shared" si="49"/>
        <v>0.18867924528301891</v>
      </c>
      <c r="DP48" s="1115">
        <f t="shared" si="49"/>
        <v>0.16799999999999993</v>
      </c>
      <c r="DQ48" s="1115">
        <f t="shared" si="49"/>
        <v>7.7777777777777848e-002</v>
      </c>
      <c r="DR48" s="1115">
        <f t="shared" si="49"/>
        <v>7.7777777777777848e-002</v>
      </c>
      <c r="DS48" s="1115">
        <f t="shared" si="49"/>
        <v>7.7777777777777848e-002</v>
      </c>
      <c r="DT48" s="1115">
        <f t="shared" si="49"/>
        <v>-4.5454545454545331e-002</v>
      </c>
      <c r="DU48" s="1115">
        <f t="shared" si="49"/>
        <v>-4.5454545454545331e-002</v>
      </c>
      <c r="DV48" s="1115">
        <f t="shared" si="49"/>
        <v>-3.4482758620689564e-002</v>
      </c>
      <c r="DW48" s="1115">
        <f t="shared" si="49"/>
        <v>-3.4482758620689564e-002</v>
      </c>
      <c r="DX48" s="1115">
        <f t="shared" si="49"/>
        <v>-3.4482758620689564e-002</v>
      </c>
      <c r="DY48" s="1115">
        <f t="shared" si="49"/>
        <v>2.0689655172413623e-002</v>
      </c>
      <c r="DZ48" s="1115">
        <f t="shared" si="49"/>
        <v>0.17187499999999986</v>
      </c>
    </row>
    <row r="49" spans="80:130" ht="24">
      <c r="CB49" s="1114">
        <v>10</v>
      </c>
      <c r="CC49" s="1114">
        <v>10</v>
      </c>
      <c r="CD49" s="1114" t="str">
        <f t="shared" si="1"/>
        <v>処遇加算Ⅱ特定加算Ⅱベア加算なしから新加算Ⅴ（６）</v>
      </c>
      <c r="CE49" s="1115">
        <f t="shared" ref="CE49:DA49" si="50">BD12-AD$12</f>
        <v>2.0999999999999991e-002</v>
      </c>
      <c r="CF49" s="1115">
        <f t="shared" si="50"/>
        <v>2.0999999999999991e-002</v>
      </c>
      <c r="CG49" s="1115">
        <f t="shared" si="50"/>
        <v>2.0999999999999991e-002</v>
      </c>
      <c r="CH49" s="1115">
        <f t="shared" si="50"/>
        <v>1.0000000000000002e-002</v>
      </c>
      <c r="CI49" s="1115">
        <f t="shared" si="50"/>
        <v>1.0000000000000002e-002</v>
      </c>
      <c r="CJ49" s="1115">
        <f t="shared" si="50"/>
        <v>1.0000000000000002e-002</v>
      </c>
      <c r="CK49" s="1115">
        <f t="shared" si="50"/>
        <v>9.0000000000000011e-003</v>
      </c>
      <c r="CL49" s="1115">
        <f t="shared" si="50"/>
        <v>1.2999999999999998e-002</v>
      </c>
      <c r="CM49" s="1115">
        <f t="shared" si="50"/>
        <v>1.2999999999999998e-002</v>
      </c>
      <c r="CN49" s="1115">
        <f t="shared" si="50"/>
        <v>2.2999999999999993e-002</v>
      </c>
      <c r="CO49" s="1115">
        <f t="shared" si="50"/>
        <v>1.4999999999999999e-002</v>
      </c>
      <c r="CP49" s="1115">
        <f t="shared" si="50"/>
        <v>1.4999999999999999e-002</v>
      </c>
      <c r="CQ49" s="1115">
        <f t="shared" si="50"/>
        <v>2.0999999999999991e-002</v>
      </c>
      <c r="CR49" s="1115">
        <f t="shared" si="50"/>
        <v>1.3999999999999999e-002</v>
      </c>
      <c r="CS49" s="1115">
        <f t="shared" si="50"/>
        <v>1.3999999999999999e-002</v>
      </c>
      <c r="CT49" s="1115">
        <f t="shared" si="50"/>
        <v>1.3999999999999999e-002</v>
      </c>
      <c r="CU49" s="1115">
        <f t="shared" si="50"/>
        <v>6.9999999999999993e-003</v>
      </c>
      <c r="CV49" s="1115">
        <f t="shared" si="50"/>
        <v>6.9999999999999993e-003</v>
      </c>
      <c r="CW49" s="1115">
        <f t="shared" si="50"/>
        <v>4.9999999999999975e-003</v>
      </c>
      <c r="CX49" s="1115">
        <f t="shared" si="50"/>
        <v>4.9999999999999975e-003</v>
      </c>
      <c r="CY49" s="1115">
        <f t="shared" si="50"/>
        <v>4.9999999999999975e-003</v>
      </c>
      <c r="CZ49" s="1115">
        <f t="shared" si="50"/>
        <v>2.0999999999999991e-002</v>
      </c>
      <c r="DA49" s="1115">
        <f t="shared" si="50"/>
        <v>1.0000000000000002e-002</v>
      </c>
      <c r="DC49" s="1114" t="s">
        <v>2200</v>
      </c>
      <c r="DD49" s="1115">
        <f t="shared" ref="DD49:DZ49" si="51">CE49/BD12</f>
        <v>0.12883435582822081</v>
      </c>
      <c r="DE49" s="1115">
        <f t="shared" si="51"/>
        <v>0.12883435582822081</v>
      </c>
      <c r="DF49" s="1115">
        <f t="shared" si="51"/>
        <v>0.12883435582822081</v>
      </c>
      <c r="DG49" s="1115">
        <f t="shared" si="51"/>
        <v>0.1492537313432836</v>
      </c>
      <c r="DH49" s="1115">
        <f t="shared" si="51"/>
        <v>0.15873015873015875</v>
      </c>
      <c r="DI49" s="1115">
        <f t="shared" si="51"/>
        <v>0.15873015873015875</v>
      </c>
      <c r="DJ49" s="1115">
        <f t="shared" si="51"/>
        <v>0.15</v>
      </c>
      <c r="DK49" s="1115">
        <f t="shared" si="51"/>
        <v>0.15294117647058822</v>
      </c>
      <c r="DL49" s="1115">
        <f t="shared" si="51"/>
        <v>0.15294117647058822</v>
      </c>
      <c r="DM49" s="1115">
        <f t="shared" si="51"/>
        <v>0.18699186991869912</v>
      </c>
      <c r="DN49" s="1115">
        <f t="shared" si="51"/>
        <v>0.14851485148514851</v>
      </c>
      <c r="DO49" s="1115">
        <f t="shared" si="51"/>
        <v>0.14851485148514851</v>
      </c>
      <c r="DP49" s="1115">
        <f t="shared" si="51"/>
        <v>0.16799999999999993</v>
      </c>
      <c r="DQ49" s="1115">
        <f t="shared" si="51"/>
        <v>0.14432989690721651</v>
      </c>
      <c r="DR49" s="1115">
        <f t="shared" si="51"/>
        <v>0.14432989690721651</v>
      </c>
      <c r="DS49" s="1115">
        <f t="shared" si="51"/>
        <v>0.14432989690721651</v>
      </c>
      <c r="DT49" s="1115">
        <f t="shared" si="51"/>
        <v>0.13207547169811321</v>
      </c>
      <c r="DU49" s="1115">
        <f t="shared" si="51"/>
        <v>0.13207547169811321</v>
      </c>
      <c r="DV49" s="1115">
        <f t="shared" si="51"/>
        <v>0.14285714285714279</v>
      </c>
      <c r="DW49" s="1115">
        <f t="shared" si="51"/>
        <v>0.14285714285714279</v>
      </c>
      <c r="DX49" s="1115">
        <f t="shared" si="51"/>
        <v>0.14285714285714279</v>
      </c>
      <c r="DY49" s="1115">
        <f t="shared" si="51"/>
        <v>0.12883435582822081</v>
      </c>
      <c r="DZ49" s="1115">
        <f t="shared" si="51"/>
        <v>0.15873015873015875</v>
      </c>
    </row>
    <row r="50" spans="80:130">
      <c r="CB50" s="1114">
        <v>11</v>
      </c>
      <c r="CC50" s="1114">
        <v>1</v>
      </c>
      <c r="CD50" s="1114" t="str">
        <f t="shared" si="1"/>
        <v>処遇加算Ⅱ特定加算なしベア加算から新加算Ⅰ</v>
      </c>
      <c r="CE50" s="1115">
        <f t="shared" ref="CE50:DA53" si="52">BD3-AD$13</f>
        <v>0.121</v>
      </c>
      <c r="CF50" s="1115">
        <f t="shared" si="52"/>
        <v>0.121</v>
      </c>
      <c r="CG50" s="1115">
        <f t="shared" si="52"/>
        <v>0.121</v>
      </c>
      <c r="CH50" s="1115">
        <f t="shared" si="52"/>
        <v>4.6999999999999986e-002</v>
      </c>
      <c r="CI50" s="1115">
        <f t="shared" si="52"/>
        <v>3.7999999999999992e-002</v>
      </c>
      <c r="CJ50" s="1115">
        <f t="shared" si="52"/>
        <v>3.7999999999999992e-002</v>
      </c>
      <c r="CK50" s="1115">
        <f t="shared" si="52"/>
        <v>4.1999999999999989e-002</v>
      </c>
      <c r="CL50" s="1115">
        <f t="shared" si="52"/>
        <v>5.3000000000000005e-002</v>
      </c>
      <c r="CM50" s="1115">
        <f t="shared" si="52"/>
        <v>5.3000000000000005e-002</v>
      </c>
      <c r="CN50" s="1115">
        <f t="shared" si="52"/>
        <v>8.199999999999999e-002</v>
      </c>
      <c r="CO50" s="1115">
        <f t="shared" si="52"/>
        <v>5.8000000000000024e-002</v>
      </c>
      <c r="CP50" s="1115">
        <f t="shared" si="52"/>
        <v>5.8000000000000024e-002</v>
      </c>
      <c r="CQ50" s="1115">
        <f t="shared" si="52"/>
        <v>8.199999999999999e-002</v>
      </c>
      <c r="CR50" s="1115">
        <f t="shared" si="52"/>
        <v>6.4000000000000015e-002</v>
      </c>
      <c r="CS50" s="1115">
        <f t="shared" si="52"/>
        <v>6.4000000000000015e-002</v>
      </c>
      <c r="CT50" s="1115">
        <f t="shared" si="52"/>
        <v>6.4000000000000015e-002</v>
      </c>
      <c r="CU50" s="1115">
        <f t="shared" si="52"/>
        <v>3.8000000000000006e-002</v>
      </c>
      <c r="CV50" s="1115">
        <f t="shared" si="52"/>
        <v>3.8000000000000006e-002</v>
      </c>
      <c r="CW50" s="1115">
        <f t="shared" si="52"/>
        <v>2.6999999999999989e-002</v>
      </c>
      <c r="CX50" s="1115">
        <f t="shared" si="52"/>
        <v>2.6999999999999989e-002</v>
      </c>
      <c r="CY50" s="1115">
        <f t="shared" si="52"/>
        <v>2.6999999999999989e-002</v>
      </c>
      <c r="CZ50" s="1115">
        <f t="shared" si="52"/>
        <v>0.121</v>
      </c>
      <c r="DA50" s="1115">
        <f t="shared" si="52"/>
        <v>3.7999999999999992e-002</v>
      </c>
      <c r="DC50" s="1114" t="s">
        <v>2202</v>
      </c>
      <c r="DD50" s="1115">
        <f t="shared" ref="DD50:DZ53" si="53">CE50/BD3</f>
        <v>0.49387755102040815</v>
      </c>
      <c r="DE50" s="1115">
        <f t="shared" si="53"/>
        <v>0.49387755102040815</v>
      </c>
      <c r="DF50" s="1115">
        <f t="shared" si="53"/>
        <v>0.49387755102040815</v>
      </c>
      <c r="DG50" s="1115">
        <f t="shared" si="53"/>
        <v>0.46999999999999992</v>
      </c>
      <c r="DH50" s="1115">
        <f t="shared" si="53"/>
        <v>0.41304347826086957</v>
      </c>
      <c r="DI50" s="1115">
        <f t="shared" si="53"/>
        <v>0.41304347826086957</v>
      </c>
      <c r="DJ50" s="1115">
        <f t="shared" si="53"/>
        <v>0.48837209302325574</v>
      </c>
      <c r="DK50" s="1115">
        <f t="shared" si="53"/>
        <v>0.41406250000000006</v>
      </c>
      <c r="DL50" s="1115">
        <f t="shared" si="53"/>
        <v>0.41406250000000006</v>
      </c>
      <c r="DM50" s="1115">
        <f t="shared" si="53"/>
        <v>0.45303867403314912</v>
      </c>
      <c r="DN50" s="1115">
        <f t="shared" si="53"/>
        <v>0.38926174496644306</v>
      </c>
      <c r="DO50" s="1115">
        <f t="shared" si="53"/>
        <v>0.38926174496644306</v>
      </c>
      <c r="DP50" s="1115">
        <f t="shared" si="53"/>
        <v>0.44086021505376338</v>
      </c>
      <c r="DQ50" s="1115">
        <f t="shared" si="53"/>
        <v>0.45714285714285718</v>
      </c>
      <c r="DR50" s="1115">
        <f t="shared" si="53"/>
        <v>0.45714285714285718</v>
      </c>
      <c r="DS50" s="1115">
        <f t="shared" si="53"/>
        <v>0.45714285714285718</v>
      </c>
      <c r="DT50" s="1115">
        <f t="shared" si="53"/>
        <v>0.50666666666666671</v>
      </c>
      <c r="DU50" s="1115">
        <f t="shared" si="53"/>
        <v>0.50666666666666671</v>
      </c>
      <c r="DV50" s="1115">
        <f t="shared" si="53"/>
        <v>0.52941176470588225</v>
      </c>
      <c r="DW50" s="1115">
        <f t="shared" si="53"/>
        <v>0.52941176470588225</v>
      </c>
      <c r="DX50" s="1115">
        <f t="shared" si="53"/>
        <v>0.52941176470588225</v>
      </c>
      <c r="DY50" s="1115">
        <f t="shared" si="53"/>
        <v>0.49387755102040815</v>
      </c>
      <c r="DZ50" s="1115">
        <f t="shared" si="53"/>
        <v>0.41304347826086957</v>
      </c>
    </row>
    <row r="51" spans="80:130">
      <c r="CB51" s="1114">
        <v>11</v>
      </c>
      <c r="CC51" s="1114">
        <v>2</v>
      </c>
      <c r="CD51" s="1114" t="str">
        <f t="shared" si="1"/>
        <v>処遇加算Ⅱ特定加算なしベア加算から新加算Ⅱ</v>
      </c>
      <c r="CE51" s="1115">
        <f t="shared" si="52"/>
        <v>0.1</v>
      </c>
      <c r="CF51" s="1115">
        <f t="shared" si="52"/>
        <v>0.1</v>
      </c>
      <c r="CG51" s="1115">
        <f t="shared" si="52"/>
        <v>0.1</v>
      </c>
      <c r="CH51" s="1115">
        <f t="shared" si="52"/>
        <v>4.0999999999999995e-002</v>
      </c>
      <c r="CI51" s="1115">
        <f t="shared" si="52"/>
        <v>3.599999999999999e-002</v>
      </c>
      <c r="CJ51" s="1115">
        <f t="shared" si="52"/>
        <v>3.599999999999999e-002</v>
      </c>
      <c r="CK51" s="1115">
        <f t="shared" si="52"/>
        <v>3.8999999999999986e-002</v>
      </c>
      <c r="CL51" s="1115">
        <f t="shared" si="52"/>
        <v>4.7e-002</v>
      </c>
      <c r="CM51" s="1115">
        <f t="shared" si="52"/>
        <v>4.7e-002</v>
      </c>
      <c r="CN51" s="1115">
        <f t="shared" si="52"/>
        <v>7.4999999999999983e-002</v>
      </c>
      <c r="CO51" s="1115">
        <f t="shared" si="52"/>
        <v>5.5000000000000021e-002</v>
      </c>
      <c r="CP51" s="1115">
        <f t="shared" si="52"/>
        <v>5.5000000000000021e-002</v>
      </c>
      <c r="CQ51" s="1115">
        <f t="shared" si="52"/>
        <v>7.3999999999999982e-002</v>
      </c>
      <c r="CR51" s="1115">
        <f t="shared" si="52"/>
        <v>6.0000000000000012e-002</v>
      </c>
      <c r="CS51" s="1115">
        <f t="shared" si="52"/>
        <v>6.0000000000000012e-002</v>
      </c>
      <c r="CT51" s="1115">
        <f t="shared" si="52"/>
        <v>6.0000000000000012e-002</v>
      </c>
      <c r="CU51" s="1115">
        <f t="shared" si="52"/>
        <v>3.4000000000000002e-002</v>
      </c>
      <c r="CV51" s="1115">
        <f t="shared" si="52"/>
        <v>3.4000000000000002e-002</v>
      </c>
      <c r="CW51" s="1115">
        <f t="shared" si="52"/>
        <v>2.2999999999999993e-002</v>
      </c>
      <c r="CX51" s="1115">
        <f t="shared" si="52"/>
        <v>2.2999999999999993e-002</v>
      </c>
      <c r="CY51" s="1115">
        <f t="shared" si="52"/>
        <v>2.2999999999999993e-002</v>
      </c>
      <c r="CZ51" s="1115">
        <f t="shared" si="52"/>
        <v>0.1</v>
      </c>
      <c r="DA51" s="1115">
        <f t="shared" si="52"/>
        <v>3.599999999999999e-002</v>
      </c>
      <c r="DC51" s="1114" t="s">
        <v>2203</v>
      </c>
      <c r="DD51" s="1115">
        <f t="shared" si="53"/>
        <v>0.44642857142857145</v>
      </c>
      <c r="DE51" s="1115">
        <f t="shared" si="53"/>
        <v>0.44642857142857145</v>
      </c>
      <c r="DF51" s="1115">
        <f t="shared" si="53"/>
        <v>0.44642857142857145</v>
      </c>
      <c r="DG51" s="1115">
        <f t="shared" si="53"/>
        <v>0.43617021276595741</v>
      </c>
      <c r="DH51" s="1115">
        <f t="shared" si="53"/>
        <v>0.4</v>
      </c>
      <c r="DI51" s="1115">
        <f t="shared" si="53"/>
        <v>0.4</v>
      </c>
      <c r="DJ51" s="1115">
        <f t="shared" si="53"/>
        <v>0.46987951807228906</v>
      </c>
      <c r="DK51" s="1115">
        <f t="shared" si="53"/>
        <v>0.38524590163934425</v>
      </c>
      <c r="DL51" s="1115">
        <f t="shared" si="53"/>
        <v>0.38524590163934425</v>
      </c>
      <c r="DM51" s="1115">
        <f t="shared" si="53"/>
        <v>0.43103448275862061</v>
      </c>
      <c r="DN51" s="1115">
        <f t="shared" si="53"/>
        <v>0.37671232876712341</v>
      </c>
      <c r="DO51" s="1115">
        <f t="shared" si="53"/>
        <v>0.37671232876712341</v>
      </c>
      <c r="DP51" s="1115">
        <f t="shared" si="53"/>
        <v>0.41573033707865159</v>
      </c>
      <c r="DQ51" s="1115">
        <f t="shared" si="53"/>
        <v>0.44117647058823534</v>
      </c>
      <c r="DR51" s="1115">
        <f t="shared" si="53"/>
        <v>0.44117647058823534</v>
      </c>
      <c r="DS51" s="1115">
        <f t="shared" si="53"/>
        <v>0.44117647058823534</v>
      </c>
      <c r="DT51" s="1115">
        <f t="shared" si="53"/>
        <v>0.47887323943661969</v>
      </c>
      <c r="DU51" s="1115">
        <f t="shared" si="53"/>
        <v>0.47887323943661969</v>
      </c>
      <c r="DV51" s="1115">
        <f t="shared" si="53"/>
        <v>0.4893617021276595</v>
      </c>
      <c r="DW51" s="1115">
        <f t="shared" si="53"/>
        <v>0.4893617021276595</v>
      </c>
      <c r="DX51" s="1115">
        <f t="shared" si="53"/>
        <v>0.4893617021276595</v>
      </c>
      <c r="DY51" s="1115">
        <f t="shared" si="53"/>
        <v>0.44642857142857145</v>
      </c>
      <c r="DZ51" s="1115">
        <f t="shared" si="53"/>
        <v>0.4</v>
      </c>
    </row>
    <row r="52" spans="80:130">
      <c r="CB52" s="1114">
        <v>11</v>
      </c>
      <c r="CC52" s="1114">
        <v>3</v>
      </c>
      <c r="CD52" s="1114" t="str">
        <f t="shared" si="1"/>
        <v>処遇加算Ⅱ特定加算なしベア加算から新加算Ⅲ</v>
      </c>
      <c r="CE52" s="1115">
        <f t="shared" si="52"/>
        <v>5.7999999999999996e-002</v>
      </c>
      <c r="CF52" s="1115">
        <f t="shared" si="52"/>
        <v>5.7999999999999996e-002</v>
      </c>
      <c r="CG52" s="1115">
        <f t="shared" si="52"/>
        <v>5.7999999999999996e-002</v>
      </c>
      <c r="CH52" s="1115">
        <f t="shared" si="52"/>
        <v>2.5999999999999995e-002</v>
      </c>
      <c r="CI52" s="1115">
        <f t="shared" si="52"/>
        <v>2.5999999999999995e-002</v>
      </c>
      <c r="CJ52" s="1115">
        <f t="shared" si="52"/>
        <v>2.5999999999999995e-002</v>
      </c>
      <c r="CK52" s="1115">
        <f t="shared" si="52"/>
        <v>2.1999999999999999e-002</v>
      </c>
      <c r="CL52" s="1115">
        <f t="shared" si="52"/>
        <v>3.5000000000000003e-002</v>
      </c>
      <c r="CM52" s="1115">
        <f t="shared" si="52"/>
        <v>3.5000000000000003e-002</v>
      </c>
      <c r="CN52" s="1115">
        <f t="shared" si="52"/>
        <v>5.099999999999999e-002</v>
      </c>
      <c r="CO52" s="1115">
        <f t="shared" si="52"/>
        <v>4.300000000000001e-002</v>
      </c>
      <c r="CP52" s="1115">
        <f t="shared" si="52"/>
        <v>4.300000000000001e-002</v>
      </c>
      <c r="CQ52" s="1115">
        <f t="shared" si="52"/>
        <v>5.099999999999999e-002</v>
      </c>
      <c r="CR52" s="1115">
        <f t="shared" si="52"/>
        <v>3.7000000000000005e-002</v>
      </c>
      <c r="CS52" s="1115">
        <f t="shared" si="52"/>
        <v>3.7000000000000005e-002</v>
      </c>
      <c r="CT52" s="1115">
        <f t="shared" si="52"/>
        <v>3.7000000000000005e-002</v>
      </c>
      <c r="CU52" s="1115">
        <f t="shared" si="52"/>
        <v>1.6999999999999994e-002</v>
      </c>
      <c r="CV52" s="1115">
        <f t="shared" si="52"/>
        <v>1.6999999999999994e-002</v>
      </c>
      <c r="CW52" s="1115">
        <f t="shared" si="52"/>
        <v>1.1999999999999997e-002</v>
      </c>
      <c r="CX52" s="1115">
        <f t="shared" si="52"/>
        <v>1.1999999999999997e-002</v>
      </c>
      <c r="CY52" s="1115">
        <f t="shared" si="52"/>
        <v>1.1999999999999997e-002</v>
      </c>
      <c r="CZ52" s="1115">
        <f t="shared" si="52"/>
        <v>5.7999999999999996e-002</v>
      </c>
      <c r="DA52" s="1115">
        <f t="shared" si="52"/>
        <v>2.5999999999999995e-002</v>
      </c>
      <c r="DC52" s="1114" t="s">
        <v>2204</v>
      </c>
      <c r="DD52" s="1115">
        <f t="shared" si="53"/>
        <v>0.31868131868131866</v>
      </c>
      <c r="DE52" s="1115">
        <f t="shared" si="53"/>
        <v>0.31868131868131866</v>
      </c>
      <c r="DF52" s="1115">
        <f t="shared" si="53"/>
        <v>0.31868131868131866</v>
      </c>
      <c r="DG52" s="1115">
        <f t="shared" si="53"/>
        <v>0.32911392405063283</v>
      </c>
      <c r="DH52" s="1115">
        <f t="shared" si="53"/>
        <v>0.32500000000000001</v>
      </c>
      <c r="DI52" s="1115">
        <f t="shared" si="53"/>
        <v>0.32500000000000001</v>
      </c>
      <c r="DJ52" s="1115">
        <f t="shared" si="53"/>
        <v>0.33333333333333331</v>
      </c>
      <c r="DK52" s="1115">
        <f t="shared" si="53"/>
        <v>0.31818181818181823</v>
      </c>
      <c r="DL52" s="1115">
        <f t="shared" si="53"/>
        <v>0.31818181818181823</v>
      </c>
      <c r="DM52" s="1115">
        <f t="shared" si="53"/>
        <v>0.34</v>
      </c>
      <c r="DN52" s="1115">
        <f t="shared" si="53"/>
        <v>0.32089552238805974</v>
      </c>
      <c r="DO52" s="1115">
        <f t="shared" si="53"/>
        <v>0.32089552238805974</v>
      </c>
      <c r="DP52" s="1115">
        <f t="shared" si="53"/>
        <v>0.32903225806451608</v>
      </c>
      <c r="DQ52" s="1115">
        <f t="shared" si="53"/>
        <v>0.32743362831858408</v>
      </c>
      <c r="DR52" s="1115">
        <f t="shared" si="53"/>
        <v>0.32743362831858408</v>
      </c>
      <c r="DS52" s="1115">
        <f t="shared" si="53"/>
        <v>0.32743362831858408</v>
      </c>
      <c r="DT52" s="1115">
        <f t="shared" si="53"/>
        <v>0.31481481481481471</v>
      </c>
      <c r="DU52" s="1115">
        <f t="shared" si="53"/>
        <v>0.31481481481481471</v>
      </c>
      <c r="DV52" s="1115">
        <f t="shared" si="53"/>
        <v>0.33333333333333326</v>
      </c>
      <c r="DW52" s="1115">
        <f t="shared" si="53"/>
        <v>0.33333333333333326</v>
      </c>
      <c r="DX52" s="1115">
        <f t="shared" si="53"/>
        <v>0.33333333333333326</v>
      </c>
      <c r="DY52" s="1115">
        <f t="shared" si="53"/>
        <v>0.31868131868131866</v>
      </c>
      <c r="DZ52" s="1115">
        <f t="shared" si="53"/>
        <v>0.32500000000000001</v>
      </c>
    </row>
    <row r="53" spans="80:130">
      <c r="CB53" s="1114">
        <v>11</v>
      </c>
      <c r="CC53" s="1114">
        <v>4</v>
      </c>
      <c r="CD53" s="1114" t="str">
        <f t="shared" si="1"/>
        <v>処遇加算Ⅱ特定加算なしベア加算から新加算Ⅳ</v>
      </c>
      <c r="CE53" s="1115">
        <f t="shared" si="52"/>
        <v>2.0999999999999991e-002</v>
      </c>
      <c r="CF53" s="1115">
        <f t="shared" si="52"/>
        <v>2.0999999999999991e-002</v>
      </c>
      <c r="CG53" s="1115">
        <f t="shared" si="52"/>
        <v>2.0999999999999991e-002</v>
      </c>
      <c r="CH53" s="1115">
        <f t="shared" si="52"/>
        <v>9.999999999999995e-003</v>
      </c>
      <c r="CI53" s="1115">
        <f t="shared" si="52"/>
        <v>9.999999999999995e-003</v>
      </c>
      <c r="CJ53" s="1115">
        <f t="shared" si="52"/>
        <v>9.999999999999995e-003</v>
      </c>
      <c r="CK53" s="1115">
        <f t="shared" si="52"/>
        <v>9.0000000000000011e-003</v>
      </c>
      <c r="CL53" s="1115">
        <f t="shared" si="52"/>
        <v>1.2999999999999998e-002</v>
      </c>
      <c r="CM53" s="1115">
        <f t="shared" si="52"/>
        <v>1.2999999999999998e-002</v>
      </c>
      <c r="CN53" s="1115">
        <f t="shared" si="52"/>
        <v>2.2999999999999993e-002</v>
      </c>
      <c r="CO53" s="1115">
        <f t="shared" si="52"/>
        <v>1.4999999999999999e-002</v>
      </c>
      <c r="CP53" s="1115">
        <f t="shared" si="52"/>
        <v>1.4999999999999999e-002</v>
      </c>
      <c r="CQ53" s="1115">
        <f t="shared" si="52"/>
        <v>2.0999999999999991e-002</v>
      </c>
      <c r="CR53" s="1115">
        <f t="shared" si="52"/>
        <v>1.3999999999999999e-002</v>
      </c>
      <c r="CS53" s="1115">
        <f t="shared" si="52"/>
        <v>1.3999999999999999e-002</v>
      </c>
      <c r="CT53" s="1115">
        <f t="shared" si="52"/>
        <v>1.3999999999999999e-002</v>
      </c>
      <c r="CU53" s="1115">
        <f t="shared" si="52"/>
        <v>6.9999999999999993e-003</v>
      </c>
      <c r="CV53" s="1115">
        <f t="shared" si="52"/>
        <v>6.9999999999999993e-003</v>
      </c>
      <c r="CW53" s="1115">
        <f t="shared" si="52"/>
        <v>5.000000000000001e-003</v>
      </c>
      <c r="CX53" s="1115">
        <f t="shared" si="52"/>
        <v>5.000000000000001e-003</v>
      </c>
      <c r="CY53" s="1115">
        <f t="shared" si="52"/>
        <v>5.000000000000001e-003</v>
      </c>
      <c r="CZ53" s="1115">
        <f t="shared" si="52"/>
        <v>2.0999999999999991e-002</v>
      </c>
      <c r="DA53" s="1115">
        <f t="shared" si="52"/>
        <v>9.999999999999995e-003</v>
      </c>
      <c r="DC53" s="1114" t="s">
        <v>1516</v>
      </c>
      <c r="DD53" s="1115">
        <f t="shared" si="53"/>
        <v>0.14482758620689651</v>
      </c>
      <c r="DE53" s="1115">
        <f t="shared" si="53"/>
        <v>0.14482758620689651</v>
      </c>
      <c r="DF53" s="1115">
        <f t="shared" si="53"/>
        <v>0.14482758620689651</v>
      </c>
      <c r="DG53" s="1115">
        <f t="shared" si="53"/>
        <v>0.15873015873015864</v>
      </c>
      <c r="DH53" s="1115">
        <f t="shared" si="53"/>
        <v>0.15624999999999994</v>
      </c>
      <c r="DI53" s="1115">
        <f t="shared" si="53"/>
        <v>0.15624999999999994</v>
      </c>
      <c r="DJ53" s="1115">
        <f t="shared" si="53"/>
        <v>0.16981132075471697</v>
      </c>
      <c r="DK53" s="1115">
        <f t="shared" si="53"/>
        <v>0.14772727272727271</v>
      </c>
      <c r="DL53" s="1115">
        <f t="shared" si="53"/>
        <v>0.14772727272727271</v>
      </c>
      <c r="DM53" s="1115">
        <f t="shared" si="53"/>
        <v>0.18852459016393436</v>
      </c>
      <c r="DN53" s="1115">
        <f t="shared" si="53"/>
        <v>0.14150943396226415</v>
      </c>
      <c r="DO53" s="1115">
        <f t="shared" si="53"/>
        <v>0.14150943396226415</v>
      </c>
      <c r="DP53" s="1115">
        <f t="shared" si="53"/>
        <v>0.16799999999999993</v>
      </c>
      <c r="DQ53" s="1115">
        <f t="shared" si="53"/>
        <v>0.15555555555555556</v>
      </c>
      <c r="DR53" s="1115">
        <f t="shared" si="53"/>
        <v>0.15555555555555556</v>
      </c>
      <c r="DS53" s="1115">
        <f t="shared" si="53"/>
        <v>0.15555555555555556</v>
      </c>
      <c r="DT53" s="1115">
        <f t="shared" si="53"/>
        <v>0.15909090909090906</v>
      </c>
      <c r="DU53" s="1115">
        <f t="shared" si="53"/>
        <v>0.15909090909090906</v>
      </c>
      <c r="DV53" s="1115">
        <f t="shared" si="53"/>
        <v>0.17241379310344829</v>
      </c>
      <c r="DW53" s="1115">
        <f t="shared" si="53"/>
        <v>0.17241379310344829</v>
      </c>
      <c r="DX53" s="1115">
        <f t="shared" si="53"/>
        <v>0.17241379310344829</v>
      </c>
      <c r="DY53" s="1115">
        <f t="shared" si="53"/>
        <v>0.14482758620689651</v>
      </c>
      <c r="DZ53" s="1115">
        <f t="shared" si="53"/>
        <v>0.15624999999999994</v>
      </c>
    </row>
    <row r="54" spans="80:130">
      <c r="CB54" s="1114">
        <v>12</v>
      </c>
      <c r="CC54" s="1114">
        <v>1</v>
      </c>
      <c r="CD54" s="1114" t="str">
        <f t="shared" si="1"/>
        <v>処遇加算Ⅱ特定加算なしベア加算なしから新加算Ⅰ</v>
      </c>
      <c r="CE54" s="1115">
        <f t="shared" ref="CE54:DA57" si="54">BD3-AD$14</f>
        <v>0.14499999999999999</v>
      </c>
      <c r="CF54" s="1115">
        <f t="shared" si="54"/>
        <v>0.14499999999999999</v>
      </c>
      <c r="CG54" s="1115">
        <f t="shared" si="54"/>
        <v>0.14499999999999999</v>
      </c>
      <c r="CH54" s="1115">
        <f t="shared" si="54"/>
        <v>5.7999999999999989e-002</v>
      </c>
      <c r="CI54" s="1115">
        <f t="shared" si="54"/>
        <v>4.8999999999999988e-002</v>
      </c>
      <c r="CJ54" s="1115">
        <f t="shared" si="54"/>
        <v>4.8999999999999988e-002</v>
      </c>
      <c r="CK54" s="1115">
        <f t="shared" si="54"/>
        <v>5.1999999999999991e-002</v>
      </c>
      <c r="CL54" s="1115">
        <f t="shared" si="54"/>
        <v>6.8000000000000005e-002</v>
      </c>
      <c r="CM54" s="1115">
        <f t="shared" si="54"/>
        <v>6.8000000000000005e-002</v>
      </c>
      <c r="CN54" s="1115">
        <f t="shared" si="54"/>
        <v>0.105</v>
      </c>
      <c r="CO54" s="1115">
        <f t="shared" si="54"/>
        <v>7.5000000000000025e-002</v>
      </c>
      <c r="CP54" s="1115">
        <f t="shared" si="54"/>
        <v>7.5000000000000025e-002</v>
      </c>
      <c r="CQ54" s="1115">
        <f t="shared" si="54"/>
        <v>0.105</v>
      </c>
      <c r="CR54" s="1115">
        <f t="shared" si="54"/>
        <v>8.0000000000000016e-002</v>
      </c>
      <c r="CS54" s="1115">
        <f t="shared" si="54"/>
        <v>8.0000000000000016e-002</v>
      </c>
      <c r="CT54" s="1115">
        <f t="shared" si="54"/>
        <v>8.0000000000000016e-002</v>
      </c>
      <c r="CU54" s="1115">
        <f t="shared" si="54"/>
        <v>4.6000000000000013e-002</v>
      </c>
      <c r="CV54" s="1115">
        <f t="shared" si="54"/>
        <v>4.6000000000000013e-002</v>
      </c>
      <c r="CW54" s="1115">
        <f t="shared" si="54"/>
        <v>3.1999999999999987e-002</v>
      </c>
      <c r="CX54" s="1115">
        <f t="shared" si="54"/>
        <v>3.1999999999999987e-002</v>
      </c>
      <c r="CY54" s="1115">
        <f t="shared" si="54"/>
        <v>3.1999999999999987e-002</v>
      </c>
      <c r="CZ54" s="1115">
        <f t="shared" si="54"/>
        <v>0.14499999999999999</v>
      </c>
      <c r="DA54" s="1115">
        <f t="shared" si="54"/>
        <v>4.8999999999999988e-002</v>
      </c>
      <c r="DC54" s="1114" t="s">
        <v>2205</v>
      </c>
      <c r="DD54" s="1115">
        <f t="shared" ref="DD54:DZ57" si="55">CE54/BD3</f>
        <v>0.59183673469387754</v>
      </c>
      <c r="DE54" s="1115">
        <f t="shared" si="55"/>
        <v>0.59183673469387754</v>
      </c>
      <c r="DF54" s="1115">
        <f t="shared" si="55"/>
        <v>0.59183673469387754</v>
      </c>
      <c r="DG54" s="1115">
        <f t="shared" si="55"/>
        <v>0.57999999999999996</v>
      </c>
      <c r="DH54" s="1115">
        <f t="shared" si="55"/>
        <v>0.53260869565217384</v>
      </c>
      <c r="DI54" s="1115">
        <f t="shared" si="55"/>
        <v>0.53260869565217384</v>
      </c>
      <c r="DJ54" s="1115">
        <f t="shared" si="55"/>
        <v>0.60465116279069764</v>
      </c>
      <c r="DK54" s="1115">
        <f t="shared" si="55"/>
        <v>0.53125</v>
      </c>
      <c r="DL54" s="1115">
        <f t="shared" si="55"/>
        <v>0.53125</v>
      </c>
      <c r="DM54" s="1115">
        <f t="shared" si="55"/>
        <v>0.58011049723756902</v>
      </c>
      <c r="DN54" s="1115">
        <f t="shared" si="55"/>
        <v>0.50335570469798663</v>
      </c>
      <c r="DO54" s="1115">
        <f t="shared" si="55"/>
        <v>0.50335570469798663</v>
      </c>
      <c r="DP54" s="1115">
        <f t="shared" si="55"/>
        <v>0.56451612903225801</v>
      </c>
      <c r="DQ54" s="1115">
        <f t="shared" si="55"/>
        <v>0.57142857142857151</v>
      </c>
      <c r="DR54" s="1115">
        <f t="shared" si="55"/>
        <v>0.57142857142857151</v>
      </c>
      <c r="DS54" s="1115">
        <f t="shared" si="55"/>
        <v>0.57142857142857151</v>
      </c>
      <c r="DT54" s="1115">
        <f t="shared" si="55"/>
        <v>0.6133333333333334</v>
      </c>
      <c r="DU54" s="1115">
        <f t="shared" si="55"/>
        <v>0.6133333333333334</v>
      </c>
      <c r="DV54" s="1115">
        <f t="shared" si="55"/>
        <v>0.62745098039215674</v>
      </c>
      <c r="DW54" s="1115">
        <f t="shared" si="55"/>
        <v>0.62745098039215674</v>
      </c>
      <c r="DX54" s="1115">
        <f t="shared" si="55"/>
        <v>0.62745098039215674</v>
      </c>
      <c r="DY54" s="1115">
        <f t="shared" si="55"/>
        <v>0.59183673469387754</v>
      </c>
      <c r="DZ54" s="1115">
        <f t="shared" si="55"/>
        <v>0.53260869565217384</v>
      </c>
    </row>
    <row r="55" spans="80:130">
      <c r="CB55" s="1114">
        <v>12</v>
      </c>
      <c r="CC55" s="1114">
        <v>2</v>
      </c>
      <c r="CD55" s="1114" t="str">
        <f t="shared" si="1"/>
        <v>処遇加算Ⅱ特定加算なしベア加算なしから新加算Ⅱ</v>
      </c>
      <c r="CE55" s="1115">
        <f t="shared" si="54"/>
        <v>0.124</v>
      </c>
      <c r="CF55" s="1115">
        <f t="shared" si="54"/>
        <v>0.124</v>
      </c>
      <c r="CG55" s="1115">
        <f t="shared" si="54"/>
        <v>0.124</v>
      </c>
      <c r="CH55" s="1115">
        <f t="shared" si="54"/>
        <v>5.1999999999999998e-002</v>
      </c>
      <c r="CI55" s="1115">
        <f t="shared" si="54"/>
        <v>4.6999999999999986e-002</v>
      </c>
      <c r="CJ55" s="1115">
        <f t="shared" si="54"/>
        <v>4.6999999999999986e-002</v>
      </c>
      <c r="CK55" s="1115">
        <f t="shared" si="54"/>
        <v>4.8999999999999988e-002</v>
      </c>
      <c r="CL55" s="1115">
        <f t="shared" si="54"/>
        <v>6.2e-002</v>
      </c>
      <c r="CM55" s="1115">
        <f t="shared" si="54"/>
        <v>6.2e-002</v>
      </c>
      <c r="CN55" s="1115">
        <f t="shared" si="54"/>
        <v>9.799999999999999e-002</v>
      </c>
      <c r="CO55" s="1115">
        <f t="shared" si="54"/>
        <v>7.2000000000000022e-002</v>
      </c>
      <c r="CP55" s="1115">
        <f t="shared" si="54"/>
        <v>7.2000000000000022e-002</v>
      </c>
      <c r="CQ55" s="1115">
        <f t="shared" si="54"/>
        <v>9.6999999999999989e-002</v>
      </c>
      <c r="CR55" s="1115">
        <f t="shared" si="54"/>
        <v>7.6000000000000012e-002</v>
      </c>
      <c r="CS55" s="1115">
        <f t="shared" si="54"/>
        <v>7.6000000000000012e-002</v>
      </c>
      <c r="CT55" s="1115">
        <f t="shared" si="54"/>
        <v>7.6000000000000012e-002</v>
      </c>
      <c r="CU55" s="1115">
        <f t="shared" si="54"/>
        <v>4.200000000000001e-002</v>
      </c>
      <c r="CV55" s="1115">
        <f t="shared" si="54"/>
        <v>4.200000000000001e-002</v>
      </c>
      <c r="CW55" s="1115">
        <f t="shared" si="54"/>
        <v>2.7999999999999994e-002</v>
      </c>
      <c r="CX55" s="1115">
        <f t="shared" si="54"/>
        <v>2.7999999999999994e-002</v>
      </c>
      <c r="CY55" s="1115">
        <f t="shared" si="54"/>
        <v>2.7999999999999994e-002</v>
      </c>
      <c r="CZ55" s="1115">
        <f t="shared" si="54"/>
        <v>0.124</v>
      </c>
      <c r="DA55" s="1115">
        <f t="shared" si="54"/>
        <v>4.6999999999999986e-002</v>
      </c>
      <c r="DC55" s="1114" t="s">
        <v>1951</v>
      </c>
      <c r="DD55" s="1115">
        <f t="shared" si="55"/>
        <v>0.5535714285714286</v>
      </c>
      <c r="DE55" s="1115">
        <f t="shared" si="55"/>
        <v>0.5535714285714286</v>
      </c>
      <c r="DF55" s="1115">
        <f t="shared" si="55"/>
        <v>0.5535714285714286</v>
      </c>
      <c r="DG55" s="1115">
        <f t="shared" si="55"/>
        <v>0.55319148936170215</v>
      </c>
      <c r="DH55" s="1115">
        <f t="shared" si="55"/>
        <v>0.52222222222222214</v>
      </c>
      <c r="DI55" s="1115">
        <f t="shared" si="55"/>
        <v>0.52222222222222214</v>
      </c>
      <c r="DJ55" s="1115">
        <f t="shared" si="55"/>
        <v>0.59036144578313243</v>
      </c>
      <c r="DK55" s="1115">
        <f t="shared" si="55"/>
        <v>0.50819672131147542</v>
      </c>
      <c r="DL55" s="1115">
        <f t="shared" si="55"/>
        <v>0.50819672131147542</v>
      </c>
      <c r="DM55" s="1115">
        <f t="shared" si="55"/>
        <v>0.56321839080459768</v>
      </c>
      <c r="DN55" s="1115">
        <f t="shared" si="55"/>
        <v>0.49315068493150693</v>
      </c>
      <c r="DO55" s="1115">
        <f t="shared" si="55"/>
        <v>0.49315068493150693</v>
      </c>
      <c r="DP55" s="1115">
        <f t="shared" si="55"/>
        <v>0.5449438202247191</v>
      </c>
      <c r="DQ55" s="1115">
        <f t="shared" si="55"/>
        <v>0.55882352941176472</v>
      </c>
      <c r="DR55" s="1115">
        <f t="shared" si="55"/>
        <v>0.55882352941176472</v>
      </c>
      <c r="DS55" s="1115">
        <f t="shared" si="55"/>
        <v>0.55882352941176472</v>
      </c>
      <c r="DT55" s="1115">
        <f t="shared" si="55"/>
        <v>0.59154929577464799</v>
      </c>
      <c r="DU55" s="1115">
        <f t="shared" si="55"/>
        <v>0.59154929577464799</v>
      </c>
      <c r="DV55" s="1115">
        <f t="shared" si="55"/>
        <v>0.5957446808510638</v>
      </c>
      <c r="DW55" s="1115">
        <f t="shared" si="55"/>
        <v>0.5957446808510638</v>
      </c>
      <c r="DX55" s="1115">
        <f t="shared" si="55"/>
        <v>0.5957446808510638</v>
      </c>
      <c r="DY55" s="1115">
        <f t="shared" si="55"/>
        <v>0.5535714285714286</v>
      </c>
      <c r="DZ55" s="1115">
        <f t="shared" si="55"/>
        <v>0.52222222222222214</v>
      </c>
    </row>
    <row r="56" spans="80:130">
      <c r="CB56" s="1114">
        <v>12</v>
      </c>
      <c r="CC56" s="1114">
        <v>3</v>
      </c>
      <c r="CD56" s="1114" t="str">
        <f t="shared" si="1"/>
        <v>処遇加算Ⅱ特定加算なしベア加算なしから新加算Ⅲ</v>
      </c>
      <c r="CE56" s="1115">
        <f t="shared" si="54"/>
        <v>8.199999999999999e-002</v>
      </c>
      <c r="CF56" s="1115">
        <f t="shared" si="54"/>
        <v>8.199999999999999e-002</v>
      </c>
      <c r="CG56" s="1115">
        <f t="shared" si="54"/>
        <v>8.199999999999999e-002</v>
      </c>
      <c r="CH56" s="1115">
        <f t="shared" si="54"/>
        <v>3.6999999999999998e-002</v>
      </c>
      <c r="CI56" s="1115">
        <f t="shared" si="54"/>
        <v>3.6999999999999991e-002</v>
      </c>
      <c r="CJ56" s="1115">
        <f t="shared" si="54"/>
        <v>3.6999999999999991e-002</v>
      </c>
      <c r="CK56" s="1115">
        <f t="shared" si="54"/>
        <v>3.2000000000000001e-002</v>
      </c>
      <c r="CL56" s="1115">
        <f t="shared" si="54"/>
        <v>5.e-002</v>
      </c>
      <c r="CM56" s="1115">
        <f t="shared" si="54"/>
        <v>5.e-002</v>
      </c>
      <c r="CN56" s="1115">
        <f t="shared" si="54"/>
        <v>7.3999999999999996e-002</v>
      </c>
      <c r="CO56" s="1115">
        <f t="shared" si="54"/>
        <v>6.0000000000000012e-002</v>
      </c>
      <c r="CP56" s="1115">
        <f t="shared" si="54"/>
        <v>6.0000000000000012e-002</v>
      </c>
      <c r="CQ56" s="1115">
        <f t="shared" si="54"/>
        <v>7.3999999999999996e-002</v>
      </c>
      <c r="CR56" s="1115">
        <f t="shared" si="54"/>
        <v>5.3000000000000005e-002</v>
      </c>
      <c r="CS56" s="1115">
        <f t="shared" si="54"/>
        <v>5.3000000000000005e-002</v>
      </c>
      <c r="CT56" s="1115">
        <f t="shared" si="54"/>
        <v>5.3000000000000005e-002</v>
      </c>
      <c r="CU56" s="1115">
        <f t="shared" si="54"/>
        <v>2.4999999999999998e-002</v>
      </c>
      <c r="CV56" s="1115">
        <f t="shared" si="54"/>
        <v>2.4999999999999998e-002</v>
      </c>
      <c r="CW56" s="1115">
        <f t="shared" si="54"/>
        <v>1.6999999999999998e-002</v>
      </c>
      <c r="CX56" s="1115">
        <f t="shared" si="54"/>
        <v>1.6999999999999998e-002</v>
      </c>
      <c r="CY56" s="1115">
        <f t="shared" si="54"/>
        <v>1.6999999999999998e-002</v>
      </c>
      <c r="CZ56" s="1115">
        <f t="shared" si="54"/>
        <v>8.199999999999999e-002</v>
      </c>
      <c r="DA56" s="1115">
        <f t="shared" si="54"/>
        <v>3.6999999999999991e-002</v>
      </c>
      <c r="DC56" s="1114" t="s">
        <v>1228</v>
      </c>
      <c r="DD56" s="1115">
        <f t="shared" si="55"/>
        <v>0.4505494505494505</v>
      </c>
      <c r="DE56" s="1115">
        <f t="shared" si="55"/>
        <v>0.4505494505494505</v>
      </c>
      <c r="DF56" s="1115">
        <f t="shared" si="55"/>
        <v>0.4505494505494505</v>
      </c>
      <c r="DG56" s="1115">
        <f t="shared" si="55"/>
        <v>0.46835443037974683</v>
      </c>
      <c r="DH56" s="1115">
        <f t="shared" si="55"/>
        <v>0.46249999999999997</v>
      </c>
      <c r="DI56" s="1115">
        <f t="shared" si="55"/>
        <v>0.46249999999999997</v>
      </c>
      <c r="DJ56" s="1115">
        <f t="shared" si="55"/>
        <v>0.48484848484848486</v>
      </c>
      <c r="DK56" s="1115">
        <f t="shared" si="55"/>
        <v>0.45454545454545459</v>
      </c>
      <c r="DL56" s="1115">
        <f t="shared" si="55"/>
        <v>0.45454545454545459</v>
      </c>
      <c r="DM56" s="1115">
        <f t="shared" si="55"/>
        <v>0.49333333333333335</v>
      </c>
      <c r="DN56" s="1115">
        <f t="shared" si="55"/>
        <v>0.44776119402985082</v>
      </c>
      <c r="DO56" s="1115">
        <f t="shared" si="55"/>
        <v>0.44776119402985082</v>
      </c>
      <c r="DP56" s="1115">
        <f t="shared" si="55"/>
        <v>0.47741935483870968</v>
      </c>
      <c r="DQ56" s="1115">
        <f t="shared" si="55"/>
        <v>0.46902654867256638</v>
      </c>
      <c r="DR56" s="1115">
        <f t="shared" si="55"/>
        <v>0.46902654867256638</v>
      </c>
      <c r="DS56" s="1115">
        <f t="shared" si="55"/>
        <v>0.46902654867256638</v>
      </c>
      <c r="DT56" s="1115">
        <f t="shared" si="55"/>
        <v>0.46296296296296291</v>
      </c>
      <c r="DU56" s="1115">
        <f t="shared" si="55"/>
        <v>0.46296296296296291</v>
      </c>
      <c r="DV56" s="1115">
        <f t="shared" si="55"/>
        <v>0.47222222222222221</v>
      </c>
      <c r="DW56" s="1115">
        <f t="shared" si="55"/>
        <v>0.47222222222222221</v>
      </c>
      <c r="DX56" s="1115">
        <f t="shared" si="55"/>
        <v>0.47222222222222221</v>
      </c>
      <c r="DY56" s="1115">
        <f t="shared" si="55"/>
        <v>0.4505494505494505</v>
      </c>
      <c r="DZ56" s="1115">
        <f t="shared" si="55"/>
        <v>0.46249999999999997</v>
      </c>
    </row>
    <row r="57" spans="80:130">
      <c r="CB57" s="1114">
        <v>12</v>
      </c>
      <c r="CC57" s="1114">
        <v>4</v>
      </c>
      <c r="CD57" s="1114" t="str">
        <f t="shared" si="1"/>
        <v>処遇加算Ⅱ特定加算なしベア加算なしから新加算Ⅳ</v>
      </c>
      <c r="CE57" s="1115">
        <f t="shared" si="54"/>
        <v>4.4999999999999984e-002</v>
      </c>
      <c r="CF57" s="1115">
        <f t="shared" si="54"/>
        <v>4.4999999999999984e-002</v>
      </c>
      <c r="CG57" s="1115">
        <f t="shared" si="54"/>
        <v>4.4999999999999984e-002</v>
      </c>
      <c r="CH57" s="1115">
        <f t="shared" si="54"/>
        <v>2.0999999999999998e-002</v>
      </c>
      <c r="CI57" s="1115">
        <f t="shared" si="54"/>
        <v>2.0999999999999991e-002</v>
      </c>
      <c r="CJ57" s="1115">
        <f t="shared" si="54"/>
        <v>2.0999999999999991e-002</v>
      </c>
      <c r="CK57" s="1115">
        <f t="shared" si="54"/>
        <v>1.9000000000000003e-002</v>
      </c>
      <c r="CL57" s="1115">
        <f t="shared" si="54"/>
        <v>2.7999999999999997e-002</v>
      </c>
      <c r="CM57" s="1115">
        <f t="shared" si="54"/>
        <v>2.7999999999999997e-002</v>
      </c>
      <c r="CN57" s="1115">
        <f t="shared" si="54"/>
        <v>4.5999999999999999e-002</v>
      </c>
      <c r="CO57" s="1115">
        <f t="shared" si="54"/>
        <v>3.2000000000000001e-002</v>
      </c>
      <c r="CP57" s="1115">
        <f t="shared" si="54"/>
        <v>3.2000000000000001e-002</v>
      </c>
      <c r="CQ57" s="1115">
        <f t="shared" si="54"/>
        <v>4.3999999999999997e-002</v>
      </c>
      <c r="CR57" s="1115">
        <f t="shared" si="54"/>
        <v>3.e-002</v>
      </c>
      <c r="CS57" s="1115">
        <f t="shared" si="54"/>
        <v>3.e-002</v>
      </c>
      <c r="CT57" s="1115">
        <f t="shared" si="54"/>
        <v>3.e-002</v>
      </c>
      <c r="CU57" s="1115">
        <f t="shared" si="54"/>
        <v>1.5000000000000003e-002</v>
      </c>
      <c r="CV57" s="1115">
        <f t="shared" si="54"/>
        <v>1.5000000000000003e-002</v>
      </c>
      <c r="CW57" s="1115">
        <f t="shared" si="54"/>
        <v>1.0000000000000002e-002</v>
      </c>
      <c r="CX57" s="1115">
        <f t="shared" si="54"/>
        <v>1.0000000000000002e-002</v>
      </c>
      <c r="CY57" s="1115">
        <f t="shared" si="54"/>
        <v>1.0000000000000002e-002</v>
      </c>
      <c r="CZ57" s="1115">
        <f t="shared" si="54"/>
        <v>4.4999999999999984e-002</v>
      </c>
      <c r="DA57" s="1115">
        <f t="shared" si="54"/>
        <v>2.0999999999999991e-002</v>
      </c>
      <c r="DC57" s="1114" t="s">
        <v>2206</v>
      </c>
      <c r="DD57" s="1115">
        <f t="shared" si="55"/>
        <v>0.3103448275862068</v>
      </c>
      <c r="DE57" s="1115">
        <f t="shared" si="55"/>
        <v>0.3103448275862068</v>
      </c>
      <c r="DF57" s="1115">
        <f t="shared" si="55"/>
        <v>0.3103448275862068</v>
      </c>
      <c r="DG57" s="1115">
        <f t="shared" si="55"/>
        <v>0.33333333333333331</v>
      </c>
      <c r="DH57" s="1115">
        <f t="shared" si="55"/>
        <v>0.32812499999999994</v>
      </c>
      <c r="DI57" s="1115">
        <f t="shared" si="55"/>
        <v>0.32812499999999994</v>
      </c>
      <c r="DJ57" s="1115">
        <f t="shared" si="55"/>
        <v>0.35849056603773588</v>
      </c>
      <c r="DK57" s="1115">
        <f t="shared" si="55"/>
        <v>0.31818181818181818</v>
      </c>
      <c r="DL57" s="1115">
        <f t="shared" si="55"/>
        <v>0.31818181818181818</v>
      </c>
      <c r="DM57" s="1115">
        <f t="shared" si="55"/>
        <v>0.37704918032786883</v>
      </c>
      <c r="DN57" s="1115">
        <f t="shared" si="55"/>
        <v>0.30188679245283018</v>
      </c>
      <c r="DO57" s="1115">
        <f t="shared" si="55"/>
        <v>0.30188679245283018</v>
      </c>
      <c r="DP57" s="1115">
        <f t="shared" si="55"/>
        <v>0.35199999999999998</v>
      </c>
      <c r="DQ57" s="1115">
        <f t="shared" si="55"/>
        <v>0.33333333333333331</v>
      </c>
      <c r="DR57" s="1115">
        <f t="shared" si="55"/>
        <v>0.33333333333333331</v>
      </c>
      <c r="DS57" s="1115">
        <f t="shared" si="55"/>
        <v>0.33333333333333331</v>
      </c>
      <c r="DT57" s="1115">
        <f t="shared" si="55"/>
        <v>0.34090909090909094</v>
      </c>
      <c r="DU57" s="1115">
        <f t="shared" si="55"/>
        <v>0.34090909090909094</v>
      </c>
      <c r="DV57" s="1115">
        <f t="shared" si="55"/>
        <v>0.34482758620689657</v>
      </c>
      <c r="DW57" s="1115">
        <f t="shared" si="55"/>
        <v>0.34482758620689657</v>
      </c>
      <c r="DX57" s="1115">
        <f t="shared" si="55"/>
        <v>0.34482758620689657</v>
      </c>
      <c r="DY57" s="1115">
        <f t="shared" si="55"/>
        <v>0.3103448275862068</v>
      </c>
      <c r="DZ57" s="1115">
        <f t="shared" si="55"/>
        <v>0.32812499999999994</v>
      </c>
    </row>
    <row r="58" spans="80:130" ht="24">
      <c r="CB58" s="1114">
        <v>12</v>
      </c>
      <c r="CC58" s="1114">
        <v>15</v>
      </c>
      <c r="CD58" s="1114" t="str">
        <f t="shared" si="1"/>
        <v>処遇加算Ⅱ特定加算なしベア加算なしから新加算Ⅴ（11）</v>
      </c>
      <c r="CE58" s="1115">
        <f t="shared" ref="CE58:DA58" si="56">BD17-AD$14</f>
        <v>2.1000000000000005e-002</v>
      </c>
      <c r="CF58" s="1115">
        <f t="shared" si="56"/>
        <v>2.1000000000000005e-002</v>
      </c>
      <c r="CG58" s="1115">
        <f t="shared" si="56"/>
        <v>2.1000000000000005e-002</v>
      </c>
      <c r="CH58" s="1115">
        <f t="shared" si="56"/>
        <v>1.0000000000000002e-002</v>
      </c>
      <c r="CI58" s="1115">
        <f t="shared" si="56"/>
        <v>1.0000000000000002e-002</v>
      </c>
      <c r="CJ58" s="1115">
        <f t="shared" si="56"/>
        <v>1.0000000000000002e-002</v>
      </c>
      <c r="CK58" s="1115">
        <f t="shared" si="56"/>
        <v>9.0000000000000011e-003</v>
      </c>
      <c r="CL58" s="1115">
        <f t="shared" si="56"/>
        <v>1.2999999999999998e-002</v>
      </c>
      <c r="CM58" s="1115">
        <f t="shared" si="56"/>
        <v>1.2999999999999998e-002</v>
      </c>
      <c r="CN58" s="1115">
        <f t="shared" si="56"/>
        <v>2.3000000000000007e-002</v>
      </c>
      <c r="CO58" s="1115">
        <f t="shared" si="56"/>
        <v>1.4999999999999999e-002</v>
      </c>
      <c r="CP58" s="1115">
        <f t="shared" si="56"/>
        <v>1.4999999999999999e-002</v>
      </c>
      <c r="CQ58" s="1115">
        <f t="shared" si="56"/>
        <v>2.1000000000000005e-002</v>
      </c>
      <c r="CR58" s="1115">
        <f t="shared" si="56"/>
        <v>1.3999999999999999e-002</v>
      </c>
      <c r="CS58" s="1115">
        <f t="shared" si="56"/>
        <v>1.3999999999999999e-002</v>
      </c>
      <c r="CT58" s="1115">
        <f t="shared" si="56"/>
        <v>1.3999999999999999e-002</v>
      </c>
      <c r="CU58" s="1115">
        <f t="shared" si="56"/>
        <v>7.0000000000000027e-003</v>
      </c>
      <c r="CV58" s="1115">
        <f t="shared" si="56"/>
        <v>7.0000000000000027e-003</v>
      </c>
      <c r="CW58" s="1115">
        <f t="shared" si="56"/>
        <v>5.000000000000001e-003</v>
      </c>
      <c r="CX58" s="1115">
        <f t="shared" si="56"/>
        <v>5.000000000000001e-003</v>
      </c>
      <c r="CY58" s="1115">
        <f t="shared" si="56"/>
        <v>5.000000000000001e-003</v>
      </c>
      <c r="CZ58" s="1115">
        <f t="shared" si="56"/>
        <v>2.1000000000000005e-002</v>
      </c>
      <c r="DA58" s="1115">
        <f t="shared" si="56"/>
        <v>1.0000000000000002e-002</v>
      </c>
      <c r="DC58" s="1114" t="s">
        <v>173</v>
      </c>
      <c r="DD58" s="1115">
        <f t="shared" ref="DD58:DZ58" si="57">CE58/BD17</f>
        <v>0.1735537190082645</v>
      </c>
      <c r="DE58" s="1115">
        <f t="shared" si="57"/>
        <v>0.1735537190082645</v>
      </c>
      <c r="DF58" s="1115">
        <f t="shared" si="57"/>
        <v>0.1735537190082645</v>
      </c>
      <c r="DG58" s="1115">
        <f t="shared" si="57"/>
        <v>0.19230769230769232</v>
      </c>
      <c r="DH58" s="1115">
        <f t="shared" si="57"/>
        <v>0.18867924528301891</v>
      </c>
      <c r="DI58" s="1115">
        <f t="shared" si="57"/>
        <v>0.18867924528301891</v>
      </c>
      <c r="DJ58" s="1115">
        <f t="shared" si="57"/>
        <v>0.20930232558139536</v>
      </c>
      <c r="DK58" s="1115">
        <f t="shared" si="57"/>
        <v>0.17808219178082191</v>
      </c>
      <c r="DL58" s="1115">
        <f t="shared" si="57"/>
        <v>0.17808219178082191</v>
      </c>
      <c r="DM58" s="1115">
        <f t="shared" si="57"/>
        <v>0.23232323232323238</v>
      </c>
      <c r="DN58" s="1115">
        <f t="shared" si="57"/>
        <v>0.16853932584269662</v>
      </c>
      <c r="DO58" s="1115">
        <f t="shared" si="57"/>
        <v>0.16853932584269662</v>
      </c>
      <c r="DP58" s="1115">
        <f t="shared" si="57"/>
        <v>0.20588235294117652</v>
      </c>
      <c r="DQ58" s="1115">
        <f t="shared" si="57"/>
        <v>0.18918918918918917</v>
      </c>
      <c r="DR58" s="1115">
        <f t="shared" si="57"/>
        <v>0.18918918918918917</v>
      </c>
      <c r="DS58" s="1115">
        <f t="shared" si="57"/>
        <v>0.18918918918918917</v>
      </c>
      <c r="DT58" s="1115">
        <f t="shared" si="57"/>
        <v>0.1944444444444445</v>
      </c>
      <c r="DU58" s="1115">
        <f t="shared" si="57"/>
        <v>0.1944444444444445</v>
      </c>
      <c r="DV58" s="1115">
        <f t="shared" si="57"/>
        <v>0.20833333333333337</v>
      </c>
      <c r="DW58" s="1115">
        <f t="shared" si="57"/>
        <v>0.20833333333333337</v>
      </c>
      <c r="DX58" s="1115">
        <f t="shared" si="57"/>
        <v>0.20833333333333337</v>
      </c>
      <c r="DY58" s="1115">
        <f t="shared" si="57"/>
        <v>0.1735537190082645</v>
      </c>
      <c r="DZ58" s="1115">
        <f t="shared" si="57"/>
        <v>0.18867924528301891</v>
      </c>
    </row>
    <row r="59" spans="80:130">
      <c r="CB59" s="1114">
        <v>13</v>
      </c>
      <c r="CC59" s="1114">
        <v>1</v>
      </c>
      <c r="CD59" s="1114" t="str">
        <f t="shared" si="1"/>
        <v>処遇加算Ⅲ特定加算Ⅰベア加算から新加算Ⅰ</v>
      </c>
      <c r="CE59" s="1115">
        <f t="shared" ref="CE59:DA62" si="58">BD3-AD$15</f>
        <v>0.10300000000000001</v>
      </c>
      <c r="CF59" s="1115">
        <f t="shared" si="58"/>
        <v>0.10300000000000001</v>
      </c>
      <c r="CG59" s="1115">
        <f t="shared" si="58"/>
        <v>0.10300000000000001</v>
      </c>
      <c r="CH59" s="1115">
        <f t="shared" si="58"/>
        <v>4.4999999999999998e-002</v>
      </c>
      <c r="CI59" s="1115">
        <f t="shared" si="58"/>
        <v>4.5999999999999985e-002</v>
      </c>
      <c r="CJ59" s="1115">
        <f t="shared" si="58"/>
        <v>4.5999999999999985e-002</v>
      </c>
      <c r="CK59" s="1115">
        <f t="shared" si="58"/>
        <v>3.6999999999999991e-002</v>
      </c>
      <c r="CL59" s="1115">
        <f t="shared" si="58"/>
        <v>6.2e-002</v>
      </c>
      <c r="CM59" s="1115">
        <f t="shared" si="58"/>
        <v>6.2e-002</v>
      </c>
      <c r="CN59" s="1115">
        <f t="shared" si="58"/>
        <v>8.4999999999999992e-002</v>
      </c>
      <c r="CO59" s="1115">
        <f t="shared" si="58"/>
        <v>7.6000000000000012e-002</v>
      </c>
      <c r="CP59" s="1115">
        <f t="shared" si="58"/>
        <v>7.6000000000000012e-002</v>
      </c>
      <c r="CQ59" s="1115">
        <f t="shared" si="58"/>
        <v>8.6999999999999994e-002</v>
      </c>
      <c r="CR59" s="1115">
        <f t="shared" si="58"/>
        <v>6.4000000000000015e-002</v>
      </c>
      <c r="CS59" s="1115">
        <f t="shared" si="58"/>
        <v>6.4000000000000015e-002</v>
      </c>
      <c r="CT59" s="1115">
        <f t="shared" si="58"/>
        <v>6.4000000000000015e-002</v>
      </c>
      <c r="CU59" s="1115">
        <f t="shared" si="58"/>
        <v>3.0000000000000006e-002</v>
      </c>
      <c r="CV59" s="1115">
        <f t="shared" si="58"/>
        <v>3.0000000000000006e-002</v>
      </c>
      <c r="CW59" s="1115">
        <f t="shared" si="58"/>
        <v>2.0999999999999987e-002</v>
      </c>
      <c r="CX59" s="1115">
        <f t="shared" si="58"/>
        <v>2.0999999999999987e-002</v>
      </c>
      <c r="CY59" s="1115">
        <f t="shared" si="58"/>
        <v>2.0999999999999987e-002</v>
      </c>
      <c r="CZ59" s="1115">
        <f t="shared" si="58"/>
        <v>0.10300000000000001</v>
      </c>
      <c r="DA59" s="1115">
        <f t="shared" si="58"/>
        <v>4.5999999999999985e-002</v>
      </c>
      <c r="DC59" s="1114" t="s">
        <v>738</v>
      </c>
      <c r="DD59" s="1115">
        <f t="shared" ref="DD59:DZ62" si="59">CE59/BD3</f>
        <v>0.42040816326530617</v>
      </c>
      <c r="DE59" s="1115">
        <f t="shared" si="59"/>
        <v>0.42040816326530617</v>
      </c>
      <c r="DF59" s="1115">
        <f t="shared" si="59"/>
        <v>0.42040816326530617</v>
      </c>
      <c r="DG59" s="1115">
        <f t="shared" si="59"/>
        <v>0.45</v>
      </c>
      <c r="DH59" s="1115">
        <f t="shared" si="59"/>
        <v>0.49999999999999994</v>
      </c>
      <c r="DI59" s="1115">
        <f t="shared" si="59"/>
        <v>0.49999999999999994</v>
      </c>
      <c r="DJ59" s="1115">
        <f t="shared" si="59"/>
        <v>0.43023255813953482</v>
      </c>
      <c r="DK59" s="1115">
        <f t="shared" si="59"/>
        <v>0.484375</v>
      </c>
      <c r="DL59" s="1115">
        <f t="shared" si="59"/>
        <v>0.484375</v>
      </c>
      <c r="DM59" s="1115">
        <f t="shared" si="59"/>
        <v>0.46961325966850825</v>
      </c>
      <c r="DN59" s="1115">
        <f t="shared" si="59"/>
        <v>0.51006711409395977</v>
      </c>
      <c r="DO59" s="1115">
        <f t="shared" si="59"/>
        <v>0.51006711409395977</v>
      </c>
      <c r="DP59" s="1115">
        <f t="shared" si="59"/>
        <v>0.46774193548387094</v>
      </c>
      <c r="DQ59" s="1115">
        <f t="shared" si="59"/>
        <v>0.45714285714285718</v>
      </c>
      <c r="DR59" s="1115">
        <f t="shared" si="59"/>
        <v>0.45714285714285718</v>
      </c>
      <c r="DS59" s="1115">
        <f t="shared" si="59"/>
        <v>0.45714285714285718</v>
      </c>
      <c r="DT59" s="1115">
        <f t="shared" si="59"/>
        <v>0.4</v>
      </c>
      <c r="DU59" s="1115">
        <f t="shared" si="59"/>
        <v>0.4</v>
      </c>
      <c r="DV59" s="1115">
        <f t="shared" si="59"/>
        <v>0.41176470588235276</v>
      </c>
      <c r="DW59" s="1115">
        <f t="shared" si="59"/>
        <v>0.41176470588235276</v>
      </c>
      <c r="DX59" s="1115">
        <f t="shared" si="59"/>
        <v>0.41176470588235276</v>
      </c>
      <c r="DY59" s="1115">
        <f t="shared" si="59"/>
        <v>0.42040816326530617</v>
      </c>
      <c r="DZ59" s="1115">
        <f t="shared" si="59"/>
        <v>0.49999999999999994</v>
      </c>
    </row>
    <row r="60" spans="80:130">
      <c r="CB60" s="1114">
        <v>13</v>
      </c>
      <c r="CC60" s="1114">
        <v>2</v>
      </c>
      <c r="CD60" s="1114" t="str">
        <f t="shared" si="1"/>
        <v>処遇加算Ⅲ特定加算Ⅰベア加算から新加算Ⅱ</v>
      </c>
      <c r="CE60" s="1115">
        <f t="shared" si="58"/>
        <v>8.2000000000000017e-002</v>
      </c>
      <c r="CF60" s="1115">
        <f t="shared" si="58"/>
        <v>8.2000000000000017e-002</v>
      </c>
      <c r="CG60" s="1115">
        <f t="shared" si="58"/>
        <v>8.2000000000000017e-002</v>
      </c>
      <c r="CH60" s="1115">
        <f t="shared" si="58"/>
        <v>3.9000000000000007e-002</v>
      </c>
      <c r="CI60" s="1115">
        <f t="shared" si="58"/>
        <v>4.3999999999999984e-002</v>
      </c>
      <c r="CJ60" s="1115">
        <f t="shared" si="58"/>
        <v>4.3999999999999984e-002</v>
      </c>
      <c r="CK60" s="1115">
        <f t="shared" si="58"/>
        <v>3.3999999999999989e-002</v>
      </c>
      <c r="CL60" s="1115">
        <f t="shared" si="58"/>
        <v>5.5999999999999994e-002</v>
      </c>
      <c r="CM60" s="1115">
        <f t="shared" si="58"/>
        <v>5.5999999999999994e-002</v>
      </c>
      <c r="CN60" s="1115">
        <f t="shared" si="58"/>
        <v>7.7999999999999986e-002</v>
      </c>
      <c r="CO60" s="1115">
        <f t="shared" si="58"/>
        <v>7.3000000000000009e-002</v>
      </c>
      <c r="CP60" s="1115">
        <f t="shared" si="58"/>
        <v>7.3000000000000009e-002</v>
      </c>
      <c r="CQ60" s="1115">
        <f t="shared" si="58"/>
        <v>7.8999999999999987e-002</v>
      </c>
      <c r="CR60" s="1115">
        <f t="shared" si="58"/>
        <v>6.0000000000000012e-002</v>
      </c>
      <c r="CS60" s="1115">
        <f t="shared" si="58"/>
        <v>6.0000000000000012e-002</v>
      </c>
      <c r="CT60" s="1115">
        <f t="shared" si="58"/>
        <v>6.0000000000000012e-002</v>
      </c>
      <c r="CU60" s="1115">
        <f t="shared" si="58"/>
        <v>2.6000000000000002e-002</v>
      </c>
      <c r="CV60" s="1115">
        <f t="shared" si="58"/>
        <v>2.6000000000000002e-002</v>
      </c>
      <c r="CW60" s="1115">
        <f t="shared" si="58"/>
        <v>1.6999999999999991e-002</v>
      </c>
      <c r="CX60" s="1115">
        <f t="shared" si="58"/>
        <v>1.6999999999999991e-002</v>
      </c>
      <c r="CY60" s="1115">
        <f t="shared" si="58"/>
        <v>1.6999999999999991e-002</v>
      </c>
      <c r="CZ60" s="1115">
        <f t="shared" si="58"/>
        <v>8.2000000000000017e-002</v>
      </c>
      <c r="DA60" s="1115">
        <f t="shared" si="58"/>
        <v>4.3999999999999984e-002</v>
      </c>
      <c r="DC60" s="1114" t="s">
        <v>2207</v>
      </c>
      <c r="DD60" s="1115">
        <f t="shared" si="59"/>
        <v>0.36607142857142866</v>
      </c>
      <c r="DE60" s="1115">
        <f t="shared" si="59"/>
        <v>0.36607142857142866</v>
      </c>
      <c r="DF60" s="1115">
        <f t="shared" si="59"/>
        <v>0.36607142857142866</v>
      </c>
      <c r="DG60" s="1115">
        <f t="shared" si="59"/>
        <v>0.41489361702127669</v>
      </c>
      <c r="DH60" s="1115">
        <f t="shared" si="59"/>
        <v>0.48888888888888882</v>
      </c>
      <c r="DI60" s="1115">
        <f t="shared" si="59"/>
        <v>0.48888888888888882</v>
      </c>
      <c r="DJ60" s="1115">
        <f t="shared" si="59"/>
        <v>0.4096385542168674</v>
      </c>
      <c r="DK60" s="1115">
        <f t="shared" si="59"/>
        <v>0.45901639344262291</v>
      </c>
      <c r="DL60" s="1115">
        <f t="shared" si="59"/>
        <v>0.45901639344262291</v>
      </c>
      <c r="DM60" s="1115">
        <f t="shared" si="59"/>
        <v>0.44827586206896547</v>
      </c>
      <c r="DN60" s="1115">
        <f t="shared" si="59"/>
        <v>0.5</v>
      </c>
      <c r="DO60" s="1115">
        <f t="shared" si="59"/>
        <v>0.5</v>
      </c>
      <c r="DP60" s="1115">
        <f t="shared" si="59"/>
        <v>0.4438202247191011</v>
      </c>
      <c r="DQ60" s="1115">
        <f t="shared" si="59"/>
        <v>0.44117647058823534</v>
      </c>
      <c r="DR60" s="1115">
        <f t="shared" si="59"/>
        <v>0.44117647058823534</v>
      </c>
      <c r="DS60" s="1115">
        <f t="shared" si="59"/>
        <v>0.44117647058823534</v>
      </c>
      <c r="DT60" s="1115">
        <f t="shared" si="59"/>
        <v>0.36619718309859156</v>
      </c>
      <c r="DU60" s="1115">
        <f t="shared" si="59"/>
        <v>0.36619718309859156</v>
      </c>
      <c r="DV60" s="1115">
        <f t="shared" si="59"/>
        <v>0.36170212765957432</v>
      </c>
      <c r="DW60" s="1115">
        <f t="shared" si="59"/>
        <v>0.36170212765957432</v>
      </c>
      <c r="DX60" s="1115">
        <f t="shared" si="59"/>
        <v>0.36170212765957432</v>
      </c>
      <c r="DY60" s="1115">
        <f t="shared" si="59"/>
        <v>0.36607142857142866</v>
      </c>
      <c r="DZ60" s="1115">
        <f t="shared" si="59"/>
        <v>0.48888888888888882</v>
      </c>
    </row>
    <row r="61" spans="80:130">
      <c r="CB61" s="1114">
        <v>13</v>
      </c>
      <c r="CC61" s="1114">
        <v>3</v>
      </c>
      <c r="CD61" s="1114" t="str">
        <f t="shared" si="1"/>
        <v>処遇加算Ⅲ特定加算Ⅰベア加算から新加算Ⅲ</v>
      </c>
      <c r="CE61" s="1115">
        <f t="shared" si="58"/>
        <v>4.0000000000000008e-002</v>
      </c>
      <c r="CF61" s="1115">
        <f t="shared" si="58"/>
        <v>4.0000000000000008e-002</v>
      </c>
      <c r="CG61" s="1115">
        <f t="shared" si="58"/>
        <v>4.0000000000000008e-002</v>
      </c>
      <c r="CH61" s="1115">
        <f t="shared" si="58"/>
        <v>2.4000000000000007e-002</v>
      </c>
      <c r="CI61" s="1115">
        <f t="shared" si="58"/>
        <v>3.3999999999999989e-002</v>
      </c>
      <c r="CJ61" s="1115">
        <f t="shared" si="58"/>
        <v>3.3999999999999989e-002</v>
      </c>
      <c r="CK61" s="1115">
        <f t="shared" si="58"/>
        <v>1.7000000000000001e-002</v>
      </c>
      <c r="CL61" s="1115">
        <f t="shared" si="58"/>
        <v>4.3999999999999997e-002</v>
      </c>
      <c r="CM61" s="1115">
        <f t="shared" si="58"/>
        <v>4.3999999999999997e-002</v>
      </c>
      <c r="CN61" s="1115">
        <f t="shared" si="58"/>
        <v>5.3999999999999992e-002</v>
      </c>
      <c r="CO61" s="1115">
        <f t="shared" si="58"/>
        <v>6.0999999999999999e-002</v>
      </c>
      <c r="CP61" s="1115">
        <f t="shared" si="58"/>
        <v>6.0999999999999999e-002</v>
      </c>
      <c r="CQ61" s="1115">
        <f t="shared" si="58"/>
        <v>5.5999999999999994e-002</v>
      </c>
      <c r="CR61" s="1115">
        <f t="shared" si="58"/>
        <v>3.7000000000000005e-002</v>
      </c>
      <c r="CS61" s="1115">
        <f t="shared" si="58"/>
        <v>3.7000000000000005e-002</v>
      </c>
      <c r="CT61" s="1115">
        <f t="shared" si="58"/>
        <v>3.7000000000000005e-002</v>
      </c>
      <c r="CU61" s="1115">
        <f t="shared" si="58"/>
        <v>8.9999999999999941e-003</v>
      </c>
      <c r="CV61" s="1115">
        <f t="shared" si="58"/>
        <v>8.9999999999999941e-003</v>
      </c>
      <c r="CW61" s="1115">
        <f t="shared" si="58"/>
        <v>5.9999999999999949e-003</v>
      </c>
      <c r="CX61" s="1115">
        <f t="shared" si="58"/>
        <v>5.9999999999999949e-003</v>
      </c>
      <c r="CY61" s="1115">
        <f t="shared" si="58"/>
        <v>5.9999999999999949e-003</v>
      </c>
      <c r="CZ61" s="1115">
        <f t="shared" si="58"/>
        <v>4.0000000000000008e-002</v>
      </c>
      <c r="DA61" s="1115">
        <f t="shared" si="58"/>
        <v>3.3999999999999989e-002</v>
      </c>
      <c r="DC61" s="1114" t="s">
        <v>2209</v>
      </c>
      <c r="DD61" s="1115">
        <f t="shared" si="59"/>
        <v>0.21978021978021983</v>
      </c>
      <c r="DE61" s="1115">
        <f t="shared" si="59"/>
        <v>0.21978021978021983</v>
      </c>
      <c r="DF61" s="1115">
        <f t="shared" si="59"/>
        <v>0.21978021978021983</v>
      </c>
      <c r="DG61" s="1115">
        <f t="shared" si="59"/>
        <v>0.30379746835443044</v>
      </c>
      <c r="DH61" s="1115">
        <f t="shared" si="59"/>
        <v>0.42499999999999993</v>
      </c>
      <c r="DI61" s="1115">
        <f t="shared" si="59"/>
        <v>0.42499999999999993</v>
      </c>
      <c r="DJ61" s="1115">
        <f t="shared" si="59"/>
        <v>0.25757575757575757</v>
      </c>
      <c r="DK61" s="1115">
        <f t="shared" si="59"/>
        <v>0.4</v>
      </c>
      <c r="DL61" s="1115">
        <f t="shared" si="59"/>
        <v>0.4</v>
      </c>
      <c r="DM61" s="1115">
        <f t="shared" si="59"/>
        <v>0.36</v>
      </c>
      <c r="DN61" s="1115">
        <f t="shared" si="59"/>
        <v>0.45522388059701491</v>
      </c>
      <c r="DO61" s="1115">
        <f t="shared" si="59"/>
        <v>0.45522388059701491</v>
      </c>
      <c r="DP61" s="1115">
        <f t="shared" si="59"/>
        <v>0.36129032258064514</v>
      </c>
      <c r="DQ61" s="1115">
        <f t="shared" si="59"/>
        <v>0.32743362831858408</v>
      </c>
      <c r="DR61" s="1115">
        <f t="shared" si="59"/>
        <v>0.32743362831858408</v>
      </c>
      <c r="DS61" s="1115">
        <f t="shared" si="59"/>
        <v>0.32743362831858408</v>
      </c>
      <c r="DT61" s="1115">
        <f t="shared" si="59"/>
        <v>0.16666666666666655</v>
      </c>
      <c r="DU61" s="1115">
        <f t="shared" si="59"/>
        <v>0.16666666666666655</v>
      </c>
      <c r="DV61" s="1115">
        <f t="shared" si="59"/>
        <v>0.16666666666666655</v>
      </c>
      <c r="DW61" s="1115">
        <f t="shared" si="59"/>
        <v>0.16666666666666655</v>
      </c>
      <c r="DX61" s="1115">
        <f t="shared" si="59"/>
        <v>0.16666666666666655</v>
      </c>
      <c r="DY61" s="1115">
        <f t="shared" si="59"/>
        <v>0.21978021978021983</v>
      </c>
      <c r="DZ61" s="1115">
        <f t="shared" si="59"/>
        <v>0.42499999999999993</v>
      </c>
    </row>
    <row r="62" spans="80:130">
      <c r="CB62" s="1114">
        <v>13</v>
      </c>
      <c r="CC62" s="1114">
        <v>4</v>
      </c>
      <c r="CD62" s="1114" t="str">
        <f t="shared" si="1"/>
        <v>処遇加算Ⅲ特定加算Ⅰベア加算から新加算Ⅳ</v>
      </c>
      <c r="CE62" s="1115">
        <f t="shared" si="58"/>
        <v>3.0000000000000027e-003</v>
      </c>
      <c r="CF62" s="1115">
        <f t="shared" si="58"/>
        <v>3.0000000000000027e-003</v>
      </c>
      <c r="CG62" s="1115">
        <f t="shared" si="58"/>
        <v>3.0000000000000027e-003</v>
      </c>
      <c r="CH62" s="1115">
        <f t="shared" si="58"/>
        <v>8.0000000000000071e-003</v>
      </c>
      <c r="CI62" s="1115">
        <f t="shared" si="58"/>
        <v>1.7999999999999988e-002</v>
      </c>
      <c r="CJ62" s="1115">
        <f t="shared" si="58"/>
        <v>1.7999999999999988e-002</v>
      </c>
      <c r="CK62" s="1115">
        <f t="shared" si="58"/>
        <v>4.0000000000000036e-003</v>
      </c>
      <c r="CL62" s="1115">
        <f t="shared" si="58"/>
        <v>2.1999999999999992e-002</v>
      </c>
      <c r="CM62" s="1115">
        <f t="shared" si="58"/>
        <v>2.1999999999999992e-002</v>
      </c>
      <c r="CN62" s="1115">
        <f t="shared" si="58"/>
        <v>2.5999999999999995e-002</v>
      </c>
      <c r="CO62" s="1115">
        <f t="shared" si="58"/>
        <v>3.2999999999999988e-002</v>
      </c>
      <c r="CP62" s="1115">
        <f t="shared" si="58"/>
        <v>3.2999999999999988e-002</v>
      </c>
      <c r="CQ62" s="1115">
        <f t="shared" si="58"/>
        <v>2.5999999999999995e-002</v>
      </c>
      <c r="CR62" s="1115">
        <f t="shared" si="58"/>
        <v>1.3999999999999999e-002</v>
      </c>
      <c r="CS62" s="1115">
        <f t="shared" si="58"/>
        <v>1.3999999999999999e-002</v>
      </c>
      <c r="CT62" s="1115">
        <f t="shared" si="58"/>
        <v>1.3999999999999999e-002</v>
      </c>
      <c r="CU62" s="1115">
        <f t="shared" si="58"/>
        <v>-1.0000000000000009e-003</v>
      </c>
      <c r="CV62" s="1115">
        <f t="shared" si="58"/>
        <v>-1.0000000000000009e-003</v>
      </c>
      <c r="CW62" s="1115">
        <f t="shared" si="58"/>
        <v>-1.0000000000000009e-003</v>
      </c>
      <c r="CX62" s="1115">
        <f t="shared" si="58"/>
        <v>-1.0000000000000009e-003</v>
      </c>
      <c r="CY62" s="1115">
        <f t="shared" si="58"/>
        <v>-1.0000000000000009e-003</v>
      </c>
      <c r="CZ62" s="1115">
        <f t="shared" si="58"/>
        <v>3.0000000000000027e-003</v>
      </c>
      <c r="DA62" s="1115">
        <f t="shared" si="58"/>
        <v>1.7999999999999988e-002</v>
      </c>
      <c r="DC62" s="1114" t="s">
        <v>2208</v>
      </c>
      <c r="DD62" s="1115">
        <f t="shared" si="59"/>
        <v>2.0689655172413814e-002</v>
      </c>
      <c r="DE62" s="1115">
        <f t="shared" si="59"/>
        <v>2.0689655172413814e-002</v>
      </c>
      <c r="DF62" s="1115">
        <f t="shared" si="59"/>
        <v>2.0689655172413814e-002</v>
      </c>
      <c r="DG62" s="1115">
        <f t="shared" si="59"/>
        <v>0.12698412698412709</v>
      </c>
      <c r="DH62" s="1115">
        <f t="shared" si="59"/>
        <v>0.28124999999999989</v>
      </c>
      <c r="DI62" s="1115">
        <f t="shared" si="59"/>
        <v>0.28124999999999989</v>
      </c>
      <c r="DJ62" s="1115">
        <f t="shared" si="59"/>
        <v>7.54716981132076e-002</v>
      </c>
      <c r="DK62" s="1115">
        <f t="shared" si="59"/>
        <v>0.24999999999999992</v>
      </c>
      <c r="DL62" s="1115">
        <f t="shared" si="59"/>
        <v>0.24999999999999992</v>
      </c>
      <c r="DM62" s="1115">
        <f t="shared" si="59"/>
        <v>0.21311475409836061</v>
      </c>
      <c r="DN62" s="1115">
        <f t="shared" si="59"/>
        <v>0.31132075471698101</v>
      </c>
      <c r="DO62" s="1115">
        <f t="shared" si="59"/>
        <v>0.31132075471698101</v>
      </c>
      <c r="DP62" s="1115">
        <f t="shared" si="59"/>
        <v>0.20799999999999996</v>
      </c>
      <c r="DQ62" s="1115">
        <f t="shared" si="59"/>
        <v>0.15555555555555556</v>
      </c>
      <c r="DR62" s="1115">
        <f t="shared" si="59"/>
        <v>0.15555555555555556</v>
      </c>
      <c r="DS62" s="1115">
        <f t="shared" si="59"/>
        <v>0.15555555555555556</v>
      </c>
      <c r="DT62" s="1115">
        <f t="shared" si="59"/>
        <v>-2.2727272727272745e-002</v>
      </c>
      <c r="DU62" s="1115">
        <f t="shared" si="59"/>
        <v>-2.2727272727272745e-002</v>
      </c>
      <c r="DV62" s="1115">
        <f t="shared" si="59"/>
        <v>-3.4482758620689682e-002</v>
      </c>
      <c r="DW62" s="1115">
        <f t="shared" si="59"/>
        <v>-3.4482758620689682e-002</v>
      </c>
      <c r="DX62" s="1115">
        <f t="shared" si="59"/>
        <v>-3.4482758620689682e-002</v>
      </c>
      <c r="DY62" s="1115">
        <f t="shared" si="59"/>
        <v>2.0689655172413814e-002</v>
      </c>
      <c r="DZ62" s="1115">
        <f t="shared" si="59"/>
        <v>0.28124999999999989</v>
      </c>
    </row>
    <row r="63" spans="80:130">
      <c r="CB63" s="1114">
        <v>13</v>
      </c>
      <c r="CC63" s="1114">
        <v>11</v>
      </c>
      <c r="CD63" s="1114" t="str">
        <f t="shared" si="1"/>
        <v>処遇加算Ⅲ特定加算Ⅰベア加算から新加算Ⅴ（７）</v>
      </c>
      <c r="CE63" s="1115">
        <f t="shared" ref="CE63:DA63" si="60">BD13-AD$15</f>
        <v>2.0999999999999991e-002</v>
      </c>
      <c r="CF63" s="1115">
        <f t="shared" si="60"/>
        <v>2.0999999999999991e-002</v>
      </c>
      <c r="CG63" s="1115">
        <f t="shared" si="60"/>
        <v>2.0999999999999991e-002</v>
      </c>
      <c r="CH63" s="1115">
        <f t="shared" si="60"/>
        <v>9.999999999999995e-003</v>
      </c>
      <c r="CI63" s="1115">
        <f t="shared" si="60"/>
        <v>1.0000000000000002e-002</v>
      </c>
      <c r="CJ63" s="1115">
        <f t="shared" si="60"/>
        <v>1.0000000000000002e-002</v>
      </c>
      <c r="CK63" s="1115">
        <f t="shared" si="60"/>
        <v>9.0000000000000011e-003</v>
      </c>
      <c r="CL63" s="1115">
        <f t="shared" si="60"/>
        <v>1.2999999999999998e-002</v>
      </c>
      <c r="CM63" s="1115">
        <f t="shared" si="60"/>
        <v>1.2999999999999998e-002</v>
      </c>
      <c r="CN63" s="1115">
        <f t="shared" si="60"/>
        <v>2.2999999999999993e-002</v>
      </c>
      <c r="CO63" s="1115">
        <f t="shared" si="60"/>
        <v>1.4999999999999999e-002</v>
      </c>
      <c r="CP63" s="1115">
        <f t="shared" si="60"/>
        <v>1.4999999999999999e-002</v>
      </c>
      <c r="CQ63" s="1115">
        <f t="shared" si="60"/>
        <v>2.1000000000000005e-002</v>
      </c>
      <c r="CR63" s="1115">
        <f t="shared" si="60"/>
        <v>1.3999999999999999e-002</v>
      </c>
      <c r="CS63" s="1115">
        <f t="shared" si="60"/>
        <v>1.3999999999999999e-002</v>
      </c>
      <c r="CT63" s="1115">
        <f t="shared" si="60"/>
        <v>1.3999999999999999e-002</v>
      </c>
      <c r="CU63" s="1115">
        <f t="shared" si="60"/>
        <v>6.9999999999999993e-003</v>
      </c>
      <c r="CV63" s="1115">
        <f t="shared" si="60"/>
        <v>6.9999999999999993e-003</v>
      </c>
      <c r="CW63" s="1115">
        <f t="shared" si="60"/>
        <v>5.000000000000001e-003</v>
      </c>
      <c r="CX63" s="1115">
        <f t="shared" si="60"/>
        <v>5.000000000000001e-003</v>
      </c>
      <c r="CY63" s="1115">
        <f t="shared" si="60"/>
        <v>5.000000000000001e-003</v>
      </c>
      <c r="CZ63" s="1115">
        <f t="shared" si="60"/>
        <v>2.0999999999999991e-002</v>
      </c>
      <c r="DA63" s="1115">
        <f t="shared" si="60"/>
        <v>1.0000000000000002e-002</v>
      </c>
      <c r="DC63" s="1114" t="s">
        <v>768</v>
      </c>
      <c r="DD63" s="1115">
        <f t="shared" ref="DD63:DZ63" si="61">CE63/BD13</f>
        <v>0.12883435582822081</v>
      </c>
      <c r="DE63" s="1115">
        <f t="shared" si="61"/>
        <v>0.12883435582822081</v>
      </c>
      <c r="DF63" s="1115">
        <f t="shared" si="61"/>
        <v>0.12883435582822081</v>
      </c>
      <c r="DG63" s="1115">
        <f t="shared" si="61"/>
        <v>0.1538461538461538</v>
      </c>
      <c r="DH63" s="1115">
        <f t="shared" si="61"/>
        <v>0.1785714285714286</v>
      </c>
      <c r="DI63" s="1115">
        <f t="shared" si="61"/>
        <v>0.1785714285714286</v>
      </c>
      <c r="DJ63" s="1115">
        <f t="shared" si="61"/>
        <v>0.15517241379310345</v>
      </c>
      <c r="DK63" s="1115">
        <f t="shared" si="61"/>
        <v>0.16455696202531642</v>
      </c>
      <c r="DL63" s="1115">
        <f t="shared" si="61"/>
        <v>0.16455696202531642</v>
      </c>
      <c r="DM63" s="1115">
        <f t="shared" si="61"/>
        <v>0.1932773109243697</v>
      </c>
      <c r="DN63" s="1115">
        <f t="shared" si="61"/>
        <v>0.17045454545454544</v>
      </c>
      <c r="DO63" s="1115">
        <f t="shared" si="61"/>
        <v>0.17045454545454544</v>
      </c>
      <c r="DP63" s="1115">
        <f t="shared" si="61"/>
        <v>0.17500000000000002</v>
      </c>
      <c r="DQ63" s="1115">
        <f t="shared" si="61"/>
        <v>0.15555555555555556</v>
      </c>
      <c r="DR63" s="1115">
        <f t="shared" si="61"/>
        <v>0.15555555555555556</v>
      </c>
      <c r="DS63" s="1115">
        <f t="shared" si="61"/>
        <v>0.15555555555555556</v>
      </c>
      <c r="DT63" s="1115">
        <f t="shared" si="61"/>
        <v>0.13461538461538458</v>
      </c>
      <c r="DU63" s="1115">
        <f t="shared" si="61"/>
        <v>0.13461538461538458</v>
      </c>
      <c r="DV63" s="1115">
        <f t="shared" si="61"/>
        <v>0.14285714285714288</v>
      </c>
      <c r="DW63" s="1115">
        <f t="shared" si="61"/>
        <v>0.14285714285714288</v>
      </c>
      <c r="DX63" s="1115">
        <f t="shared" si="61"/>
        <v>0.14285714285714288</v>
      </c>
      <c r="DY63" s="1115">
        <f t="shared" si="61"/>
        <v>0.12883435582822081</v>
      </c>
      <c r="DZ63" s="1115">
        <f t="shared" si="61"/>
        <v>0.1785714285714286</v>
      </c>
    </row>
    <row r="64" spans="80:130">
      <c r="CB64" s="1114">
        <v>14</v>
      </c>
      <c r="CC64" s="1114">
        <v>1</v>
      </c>
      <c r="CD64" s="1114" t="str">
        <f t="shared" si="1"/>
        <v>処遇加算Ⅲ特定加算Ⅰベア加算なしから新加算Ⅰ</v>
      </c>
      <c r="CE64" s="1115">
        <f t="shared" ref="CE64:DA67" si="62">BD3-AD$16</f>
        <v>0.127</v>
      </c>
      <c r="CF64" s="1115">
        <f t="shared" si="62"/>
        <v>0.127</v>
      </c>
      <c r="CG64" s="1115">
        <f t="shared" si="62"/>
        <v>0.127</v>
      </c>
      <c r="CH64" s="1115">
        <f t="shared" si="62"/>
        <v>5.5999999999999994e-002</v>
      </c>
      <c r="CI64" s="1115">
        <f t="shared" si="62"/>
        <v>5.6999999999999981e-002</v>
      </c>
      <c r="CJ64" s="1115">
        <f t="shared" si="62"/>
        <v>5.6999999999999981e-002</v>
      </c>
      <c r="CK64" s="1115">
        <f t="shared" si="62"/>
        <v>4.6999999999999993e-002</v>
      </c>
      <c r="CL64" s="1115">
        <f t="shared" si="62"/>
        <v>7.6999999999999999e-002</v>
      </c>
      <c r="CM64" s="1115">
        <f t="shared" si="62"/>
        <v>7.6999999999999999e-002</v>
      </c>
      <c r="CN64" s="1115">
        <f t="shared" si="62"/>
        <v>0.10799999999999998</v>
      </c>
      <c r="CO64" s="1115">
        <f t="shared" si="62"/>
        <v>9.3000000000000027e-002</v>
      </c>
      <c r="CP64" s="1115">
        <f t="shared" si="62"/>
        <v>9.3000000000000027e-002</v>
      </c>
      <c r="CQ64" s="1115">
        <f t="shared" si="62"/>
        <v>0.11</v>
      </c>
      <c r="CR64" s="1115">
        <f t="shared" si="62"/>
        <v>8.0000000000000016e-002</v>
      </c>
      <c r="CS64" s="1115">
        <f t="shared" si="62"/>
        <v>8.0000000000000016e-002</v>
      </c>
      <c r="CT64" s="1115">
        <f t="shared" si="62"/>
        <v>8.0000000000000016e-002</v>
      </c>
      <c r="CU64" s="1115">
        <f t="shared" si="62"/>
        <v>3.8000000000000006e-002</v>
      </c>
      <c r="CV64" s="1115">
        <f t="shared" si="62"/>
        <v>3.8000000000000006e-002</v>
      </c>
      <c r="CW64" s="1115">
        <f t="shared" si="62"/>
        <v>2.5999999999999988e-002</v>
      </c>
      <c r="CX64" s="1115">
        <f t="shared" si="62"/>
        <v>2.5999999999999988e-002</v>
      </c>
      <c r="CY64" s="1115">
        <f t="shared" si="62"/>
        <v>2.5999999999999988e-002</v>
      </c>
      <c r="CZ64" s="1115">
        <f t="shared" si="62"/>
        <v>0.127</v>
      </c>
      <c r="DA64" s="1115">
        <f t="shared" si="62"/>
        <v>5.6999999999999981e-002</v>
      </c>
      <c r="DC64" s="1114" t="s">
        <v>538</v>
      </c>
      <c r="DD64" s="1115">
        <f t="shared" ref="DD64:DZ67" si="63">CE64/BD3</f>
        <v>0.51836734693877551</v>
      </c>
      <c r="DE64" s="1115">
        <f t="shared" si="63"/>
        <v>0.51836734693877551</v>
      </c>
      <c r="DF64" s="1115">
        <f t="shared" si="63"/>
        <v>0.51836734693877551</v>
      </c>
      <c r="DG64" s="1115">
        <f t="shared" si="63"/>
        <v>0.55999999999999994</v>
      </c>
      <c r="DH64" s="1115">
        <f t="shared" si="63"/>
        <v>0.61956521739130421</v>
      </c>
      <c r="DI64" s="1115">
        <f t="shared" si="63"/>
        <v>0.61956521739130421</v>
      </c>
      <c r="DJ64" s="1115">
        <f t="shared" si="63"/>
        <v>0.54651162790697672</v>
      </c>
      <c r="DK64" s="1115">
        <f t="shared" si="63"/>
        <v>0.6015625</v>
      </c>
      <c r="DL64" s="1115">
        <f t="shared" si="63"/>
        <v>0.6015625</v>
      </c>
      <c r="DM64" s="1115">
        <f t="shared" si="63"/>
        <v>0.5966850828729281</v>
      </c>
      <c r="DN64" s="1115">
        <f t="shared" si="63"/>
        <v>0.62416107382550345</v>
      </c>
      <c r="DO64" s="1115">
        <f t="shared" si="63"/>
        <v>0.62416107382550345</v>
      </c>
      <c r="DP64" s="1115">
        <f t="shared" si="63"/>
        <v>0.59139784946236562</v>
      </c>
      <c r="DQ64" s="1115">
        <f t="shared" si="63"/>
        <v>0.57142857142857151</v>
      </c>
      <c r="DR64" s="1115">
        <f t="shared" si="63"/>
        <v>0.57142857142857151</v>
      </c>
      <c r="DS64" s="1115">
        <f t="shared" si="63"/>
        <v>0.57142857142857151</v>
      </c>
      <c r="DT64" s="1115">
        <f t="shared" si="63"/>
        <v>0.50666666666666671</v>
      </c>
      <c r="DU64" s="1115">
        <f t="shared" si="63"/>
        <v>0.50666666666666671</v>
      </c>
      <c r="DV64" s="1115">
        <f t="shared" si="63"/>
        <v>0.50980392156862731</v>
      </c>
      <c r="DW64" s="1115">
        <f t="shared" si="63"/>
        <v>0.50980392156862731</v>
      </c>
      <c r="DX64" s="1115">
        <f t="shared" si="63"/>
        <v>0.50980392156862731</v>
      </c>
      <c r="DY64" s="1115">
        <f t="shared" si="63"/>
        <v>0.51836734693877551</v>
      </c>
      <c r="DZ64" s="1115">
        <f t="shared" si="63"/>
        <v>0.61956521739130421</v>
      </c>
    </row>
    <row r="65" spans="80:130">
      <c r="CB65" s="1114">
        <v>14</v>
      </c>
      <c r="CC65" s="1114">
        <v>2</v>
      </c>
      <c r="CD65" s="1114" t="str">
        <f t="shared" si="1"/>
        <v>処遇加算Ⅲ特定加算Ⅰベア加算なしから新加算Ⅱ</v>
      </c>
      <c r="CE65" s="1115">
        <f t="shared" si="62"/>
        <v>0.10600000000000001</v>
      </c>
      <c r="CF65" s="1115">
        <f t="shared" si="62"/>
        <v>0.10600000000000001</v>
      </c>
      <c r="CG65" s="1115">
        <f t="shared" si="62"/>
        <v>0.10600000000000001</v>
      </c>
      <c r="CH65" s="1115">
        <f t="shared" si="62"/>
        <v>5.e-002</v>
      </c>
      <c r="CI65" s="1115">
        <f t="shared" si="62"/>
        <v>5.4999999999999979e-002</v>
      </c>
      <c r="CJ65" s="1115">
        <f t="shared" si="62"/>
        <v>5.4999999999999979e-002</v>
      </c>
      <c r="CK65" s="1115">
        <f t="shared" si="62"/>
        <v>4.3999999999999991e-002</v>
      </c>
      <c r="CL65" s="1115">
        <f t="shared" si="62"/>
        <v>7.0999999999999994e-002</v>
      </c>
      <c r="CM65" s="1115">
        <f t="shared" si="62"/>
        <v>7.0999999999999994e-002</v>
      </c>
      <c r="CN65" s="1115">
        <f t="shared" si="62"/>
        <v>0.10099999999999998</v>
      </c>
      <c r="CO65" s="1115">
        <f t="shared" si="62"/>
        <v>9.0000000000000024e-002</v>
      </c>
      <c r="CP65" s="1115">
        <f t="shared" si="62"/>
        <v>9.0000000000000024e-002</v>
      </c>
      <c r="CQ65" s="1115">
        <f t="shared" si="62"/>
        <v>0.10199999999999999</v>
      </c>
      <c r="CR65" s="1115">
        <f t="shared" si="62"/>
        <v>7.6000000000000012e-002</v>
      </c>
      <c r="CS65" s="1115">
        <f t="shared" si="62"/>
        <v>7.6000000000000012e-002</v>
      </c>
      <c r="CT65" s="1115">
        <f t="shared" si="62"/>
        <v>7.6000000000000012e-002</v>
      </c>
      <c r="CU65" s="1115">
        <f t="shared" si="62"/>
        <v>3.4000000000000002e-002</v>
      </c>
      <c r="CV65" s="1115">
        <f t="shared" si="62"/>
        <v>3.4000000000000002e-002</v>
      </c>
      <c r="CW65" s="1115">
        <f t="shared" si="62"/>
        <v>2.1999999999999992e-002</v>
      </c>
      <c r="CX65" s="1115">
        <f t="shared" si="62"/>
        <v>2.1999999999999992e-002</v>
      </c>
      <c r="CY65" s="1115">
        <f t="shared" si="62"/>
        <v>2.1999999999999992e-002</v>
      </c>
      <c r="CZ65" s="1115">
        <f t="shared" si="62"/>
        <v>0.10600000000000001</v>
      </c>
      <c r="DA65" s="1115">
        <f t="shared" si="62"/>
        <v>5.4999999999999979e-002</v>
      </c>
      <c r="DC65" s="1114" t="s">
        <v>2210</v>
      </c>
      <c r="DD65" s="1115">
        <f t="shared" si="63"/>
        <v>0.47321428571428575</v>
      </c>
      <c r="DE65" s="1115">
        <f t="shared" si="63"/>
        <v>0.47321428571428575</v>
      </c>
      <c r="DF65" s="1115">
        <f t="shared" si="63"/>
        <v>0.47321428571428575</v>
      </c>
      <c r="DG65" s="1115">
        <f t="shared" si="63"/>
        <v>0.53191489361702127</v>
      </c>
      <c r="DH65" s="1115">
        <f t="shared" si="63"/>
        <v>0.61111111111111105</v>
      </c>
      <c r="DI65" s="1115">
        <f t="shared" si="63"/>
        <v>0.61111111111111105</v>
      </c>
      <c r="DJ65" s="1115">
        <f t="shared" si="63"/>
        <v>0.53012048192771077</v>
      </c>
      <c r="DK65" s="1115">
        <f t="shared" si="63"/>
        <v>0.58196721311475408</v>
      </c>
      <c r="DL65" s="1115">
        <f t="shared" si="63"/>
        <v>0.58196721311475408</v>
      </c>
      <c r="DM65" s="1115">
        <f t="shared" si="63"/>
        <v>0.58045977011494243</v>
      </c>
      <c r="DN65" s="1115">
        <f t="shared" si="63"/>
        <v>0.61643835616438369</v>
      </c>
      <c r="DO65" s="1115">
        <f t="shared" si="63"/>
        <v>0.61643835616438369</v>
      </c>
      <c r="DP65" s="1115">
        <f t="shared" si="63"/>
        <v>0.5730337078651685</v>
      </c>
      <c r="DQ65" s="1115">
        <f t="shared" si="63"/>
        <v>0.55882352941176472</v>
      </c>
      <c r="DR65" s="1115">
        <f t="shared" si="63"/>
        <v>0.55882352941176472</v>
      </c>
      <c r="DS65" s="1115">
        <f t="shared" si="63"/>
        <v>0.55882352941176472</v>
      </c>
      <c r="DT65" s="1115">
        <f t="shared" si="63"/>
        <v>0.47887323943661969</v>
      </c>
      <c r="DU65" s="1115">
        <f t="shared" si="63"/>
        <v>0.47887323943661969</v>
      </c>
      <c r="DV65" s="1115">
        <f t="shared" si="63"/>
        <v>0.46808510638297862</v>
      </c>
      <c r="DW65" s="1115">
        <f t="shared" si="63"/>
        <v>0.46808510638297862</v>
      </c>
      <c r="DX65" s="1115">
        <f t="shared" si="63"/>
        <v>0.46808510638297862</v>
      </c>
      <c r="DY65" s="1115">
        <f t="shared" si="63"/>
        <v>0.47321428571428575</v>
      </c>
      <c r="DZ65" s="1115">
        <f t="shared" si="63"/>
        <v>0.61111111111111105</v>
      </c>
    </row>
    <row r="66" spans="80:130">
      <c r="CB66" s="1114">
        <v>14</v>
      </c>
      <c r="CC66" s="1114">
        <v>3</v>
      </c>
      <c r="CD66" s="1114" t="str">
        <f t="shared" si="1"/>
        <v>処遇加算Ⅲ特定加算Ⅰベア加算なしから新加算Ⅲ</v>
      </c>
      <c r="CE66" s="1115">
        <f t="shared" si="62"/>
        <v>6.4000000000000001e-002</v>
      </c>
      <c r="CF66" s="1115">
        <f t="shared" si="62"/>
        <v>6.4000000000000001e-002</v>
      </c>
      <c r="CG66" s="1115">
        <f t="shared" si="62"/>
        <v>6.4000000000000001e-002</v>
      </c>
      <c r="CH66" s="1115">
        <f t="shared" si="62"/>
        <v>3.5000000000000003e-002</v>
      </c>
      <c r="CI66" s="1115">
        <f t="shared" si="62"/>
        <v>4.4999999999999984e-002</v>
      </c>
      <c r="CJ66" s="1115">
        <f t="shared" si="62"/>
        <v>4.4999999999999984e-002</v>
      </c>
      <c r="CK66" s="1115">
        <f t="shared" si="62"/>
        <v>2.7000000000000003e-002</v>
      </c>
      <c r="CL66" s="1115">
        <f t="shared" si="62"/>
        <v>5.8999999999999997e-002</v>
      </c>
      <c r="CM66" s="1115">
        <f t="shared" si="62"/>
        <v>5.8999999999999997e-002</v>
      </c>
      <c r="CN66" s="1115">
        <f t="shared" si="62"/>
        <v>7.6999999999999985e-002</v>
      </c>
      <c r="CO66" s="1115">
        <f t="shared" si="62"/>
        <v>7.8000000000000014e-002</v>
      </c>
      <c r="CP66" s="1115">
        <f t="shared" si="62"/>
        <v>7.8000000000000014e-002</v>
      </c>
      <c r="CQ66" s="1115">
        <f t="shared" si="62"/>
        <v>7.9000000000000001e-002</v>
      </c>
      <c r="CR66" s="1115">
        <f t="shared" si="62"/>
        <v>5.3000000000000005e-002</v>
      </c>
      <c r="CS66" s="1115">
        <f t="shared" si="62"/>
        <v>5.3000000000000005e-002</v>
      </c>
      <c r="CT66" s="1115">
        <f t="shared" si="62"/>
        <v>5.3000000000000005e-002</v>
      </c>
      <c r="CU66" s="1115">
        <f t="shared" si="62"/>
        <v>1.6999999999999994e-002</v>
      </c>
      <c r="CV66" s="1115">
        <f t="shared" si="62"/>
        <v>1.6999999999999994e-002</v>
      </c>
      <c r="CW66" s="1115">
        <f t="shared" si="62"/>
        <v>1.0999999999999996e-002</v>
      </c>
      <c r="CX66" s="1115">
        <f t="shared" si="62"/>
        <v>1.0999999999999996e-002</v>
      </c>
      <c r="CY66" s="1115">
        <f t="shared" si="62"/>
        <v>1.0999999999999996e-002</v>
      </c>
      <c r="CZ66" s="1115">
        <f t="shared" si="62"/>
        <v>6.4000000000000001e-002</v>
      </c>
      <c r="DA66" s="1115">
        <f t="shared" si="62"/>
        <v>4.4999999999999984e-002</v>
      </c>
      <c r="DC66" s="1114" t="s">
        <v>962</v>
      </c>
      <c r="DD66" s="1115">
        <f t="shared" si="63"/>
        <v>0.35164835164835168</v>
      </c>
      <c r="DE66" s="1115">
        <f t="shared" si="63"/>
        <v>0.35164835164835168</v>
      </c>
      <c r="DF66" s="1115">
        <f t="shared" si="63"/>
        <v>0.35164835164835168</v>
      </c>
      <c r="DG66" s="1115">
        <f t="shared" si="63"/>
        <v>0.44303797468354433</v>
      </c>
      <c r="DH66" s="1115">
        <f t="shared" si="63"/>
        <v>0.56249999999999989</v>
      </c>
      <c r="DI66" s="1115">
        <f t="shared" si="63"/>
        <v>0.56249999999999989</v>
      </c>
      <c r="DJ66" s="1115">
        <f t="shared" si="63"/>
        <v>0.40909090909090912</v>
      </c>
      <c r="DK66" s="1115">
        <f t="shared" si="63"/>
        <v>0.53636363636363638</v>
      </c>
      <c r="DL66" s="1115">
        <f t="shared" si="63"/>
        <v>0.53636363636363638</v>
      </c>
      <c r="DM66" s="1115">
        <f t="shared" si="63"/>
        <v>0.51333333333333331</v>
      </c>
      <c r="DN66" s="1115">
        <f t="shared" si="63"/>
        <v>0.58208955223880599</v>
      </c>
      <c r="DO66" s="1115">
        <f t="shared" si="63"/>
        <v>0.58208955223880599</v>
      </c>
      <c r="DP66" s="1115">
        <f t="shared" si="63"/>
        <v>0.50967741935483868</v>
      </c>
      <c r="DQ66" s="1115">
        <f t="shared" si="63"/>
        <v>0.46902654867256638</v>
      </c>
      <c r="DR66" s="1115">
        <f t="shared" si="63"/>
        <v>0.46902654867256638</v>
      </c>
      <c r="DS66" s="1115">
        <f t="shared" si="63"/>
        <v>0.46902654867256638</v>
      </c>
      <c r="DT66" s="1115">
        <f t="shared" si="63"/>
        <v>0.31481481481481471</v>
      </c>
      <c r="DU66" s="1115">
        <f t="shared" si="63"/>
        <v>0.31481481481481471</v>
      </c>
      <c r="DV66" s="1115">
        <f t="shared" si="63"/>
        <v>0.30555555555555547</v>
      </c>
      <c r="DW66" s="1115">
        <f t="shared" si="63"/>
        <v>0.30555555555555547</v>
      </c>
      <c r="DX66" s="1115">
        <f t="shared" si="63"/>
        <v>0.30555555555555547</v>
      </c>
      <c r="DY66" s="1115">
        <f t="shared" si="63"/>
        <v>0.35164835164835168</v>
      </c>
      <c r="DZ66" s="1115">
        <f t="shared" si="63"/>
        <v>0.56249999999999989</v>
      </c>
    </row>
    <row r="67" spans="80:130">
      <c r="CB67" s="1114">
        <v>14</v>
      </c>
      <c r="CC67" s="1114">
        <v>4</v>
      </c>
      <c r="CD67" s="1114" t="str">
        <f t="shared" ref="CD67:CD106" si="64">VLOOKUP(CB67,$AB$3:$AC$21,2)&amp;"から"&amp;VLOOKUP(CC67,$BB$3:$BC$20,2)</f>
        <v>処遇加算Ⅲ特定加算Ⅰベア加算なしから新加算Ⅳ</v>
      </c>
      <c r="CE67" s="1115">
        <f t="shared" si="62"/>
        <v>2.6999999999999996e-002</v>
      </c>
      <c r="CF67" s="1115">
        <f t="shared" si="62"/>
        <v>2.6999999999999996e-002</v>
      </c>
      <c r="CG67" s="1115">
        <f t="shared" si="62"/>
        <v>2.6999999999999996e-002</v>
      </c>
      <c r="CH67" s="1115">
        <f t="shared" si="62"/>
        <v>1.9000000000000003e-002</v>
      </c>
      <c r="CI67" s="1115">
        <f t="shared" si="62"/>
        <v>2.8999999999999984e-002</v>
      </c>
      <c r="CJ67" s="1115">
        <f t="shared" si="62"/>
        <v>2.8999999999999984e-002</v>
      </c>
      <c r="CK67" s="1115">
        <f t="shared" si="62"/>
        <v>1.4000000000000005e-002</v>
      </c>
      <c r="CL67" s="1115">
        <f t="shared" si="62"/>
        <v>3.6999999999999991e-002</v>
      </c>
      <c r="CM67" s="1115">
        <f t="shared" si="62"/>
        <v>3.6999999999999991e-002</v>
      </c>
      <c r="CN67" s="1115">
        <f t="shared" si="62"/>
        <v>4.8999999999999988e-002</v>
      </c>
      <c r="CO67" s="1115">
        <f t="shared" si="62"/>
        <v>5.e-002</v>
      </c>
      <c r="CP67" s="1115">
        <f t="shared" si="62"/>
        <v>5.e-002</v>
      </c>
      <c r="CQ67" s="1115">
        <f t="shared" si="62"/>
        <v>4.9000000000000002e-002</v>
      </c>
      <c r="CR67" s="1115">
        <f t="shared" si="62"/>
        <v>3.e-002</v>
      </c>
      <c r="CS67" s="1115">
        <f t="shared" si="62"/>
        <v>3.e-002</v>
      </c>
      <c r="CT67" s="1115">
        <f t="shared" si="62"/>
        <v>3.e-002</v>
      </c>
      <c r="CU67" s="1115">
        <f t="shared" si="62"/>
        <v>6.9999999999999993e-003</v>
      </c>
      <c r="CV67" s="1115">
        <f t="shared" si="62"/>
        <v>6.9999999999999993e-003</v>
      </c>
      <c r="CW67" s="1115">
        <f t="shared" si="62"/>
        <v>4.0000000000000001e-003</v>
      </c>
      <c r="CX67" s="1115">
        <f t="shared" si="62"/>
        <v>4.0000000000000001e-003</v>
      </c>
      <c r="CY67" s="1115">
        <f t="shared" si="62"/>
        <v>4.0000000000000001e-003</v>
      </c>
      <c r="CZ67" s="1115">
        <f t="shared" si="62"/>
        <v>2.6999999999999996e-002</v>
      </c>
      <c r="DA67" s="1115">
        <f t="shared" si="62"/>
        <v>2.8999999999999984e-002</v>
      </c>
      <c r="DC67" s="1114" t="s">
        <v>2211</v>
      </c>
      <c r="DD67" s="1115">
        <f t="shared" si="63"/>
        <v>0.18620689655172412</v>
      </c>
      <c r="DE67" s="1115">
        <f t="shared" si="63"/>
        <v>0.18620689655172412</v>
      </c>
      <c r="DF67" s="1115">
        <f t="shared" si="63"/>
        <v>0.18620689655172412</v>
      </c>
      <c r="DG67" s="1115">
        <f t="shared" si="63"/>
        <v>0.30158730158730163</v>
      </c>
      <c r="DH67" s="1115">
        <f t="shared" si="63"/>
        <v>0.45312499999999983</v>
      </c>
      <c r="DI67" s="1115">
        <f t="shared" si="63"/>
        <v>0.45312499999999983</v>
      </c>
      <c r="DJ67" s="1115">
        <f t="shared" si="63"/>
        <v>0.26415094339622647</v>
      </c>
      <c r="DK67" s="1115">
        <f t="shared" si="63"/>
        <v>0.42045454545454536</v>
      </c>
      <c r="DL67" s="1115">
        <f t="shared" si="63"/>
        <v>0.42045454545454536</v>
      </c>
      <c r="DM67" s="1115">
        <f t="shared" si="63"/>
        <v>0.40163934426229497</v>
      </c>
      <c r="DN67" s="1115">
        <f t="shared" si="63"/>
        <v>0.47169811320754712</v>
      </c>
      <c r="DO67" s="1115">
        <f t="shared" si="63"/>
        <v>0.47169811320754712</v>
      </c>
      <c r="DP67" s="1115">
        <f t="shared" si="63"/>
        <v>0.39200000000000002</v>
      </c>
      <c r="DQ67" s="1115">
        <f t="shared" si="63"/>
        <v>0.33333333333333331</v>
      </c>
      <c r="DR67" s="1115">
        <f t="shared" si="63"/>
        <v>0.33333333333333331</v>
      </c>
      <c r="DS67" s="1115">
        <f t="shared" si="63"/>
        <v>0.33333333333333331</v>
      </c>
      <c r="DT67" s="1115">
        <f t="shared" si="63"/>
        <v>0.15909090909090906</v>
      </c>
      <c r="DU67" s="1115">
        <f t="shared" si="63"/>
        <v>0.15909090909090906</v>
      </c>
      <c r="DV67" s="1115">
        <f t="shared" si="63"/>
        <v>0.13793103448275862</v>
      </c>
      <c r="DW67" s="1115">
        <f t="shared" si="63"/>
        <v>0.13793103448275862</v>
      </c>
      <c r="DX67" s="1115">
        <f t="shared" si="63"/>
        <v>0.13793103448275862</v>
      </c>
      <c r="DY67" s="1115">
        <f t="shared" si="63"/>
        <v>0.18620689655172412</v>
      </c>
      <c r="DZ67" s="1115">
        <f t="shared" si="63"/>
        <v>0.45312499999999983</v>
      </c>
    </row>
    <row r="68" spans="80:130" ht="24">
      <c r="CB68" s="1114">
        <v>14</v>
      </c>
      <c r="CC68" s="1114">
        <v>14</v>
      </c>
      <c r="CD68" s="1114" t="str">
        <f t="shared" si="64"/>
        <v>処遇加算Ⅲ特定加算Ⅰベア加算なしから新加算Ⅴ（10）</v>
      </c>
      <c r="CE68" s="1115">
        <f t="shared" ref="CE68:DA68" si="65">BD16-AD$16</f>
        <v>2.0999999999999991e-002</v>
      </c>
      <c r="CF68" s="1115">
        <f t="shared" si="65"/>
        <v>2.0999999999999991e-002</v>
      </c>
      <c r="CG68" s="1115">
        <f t="shared" si="65"/>
        <v>2.0999999999999991e-002</v>
      </c>
      <c r="CH68" s="1115">
        <f t="shared" si="65"/>
        <v>1.0000000000000002e-002</v>
      </c>
      <c r="CI68" s="1115">
        <f t="shared" si="65"/>
        <v>1.0000000000000002e-002</v>
      </c>
      <c r="CJ68" s="1115">
        <f t="shared" si="65"/>
        <v>1.0000000000000002e-002</v>
      </c>
      <c r="CK68" s="1115">
        <f t="shared" si="65"/>
        <v>9.0000000000000011e-003</v>
      </c>
      <c r="CL68" s="1115">
        <f t="shared" si="65"/>
        <v>1.2999999999999998e-002</v>
      </c>
      <c r="CM68" s="1115">
        <f t="shared" si="65"/>
        <v>1.2999999999999998e-002</v>
      </c>
      <c r="CN68" s="1115">
        <f t="shared" si="65"/>
        <v>2.2999999999999993e-002</v>
      </c>
      <c r="CO68" s="1115">
        <f t="shared" si="65"/>
        <v>1.5000000000000006e-002</v>
      </c>
      <c r="CP68" s="1115">
        <f t="shared" si="65"/>
        <v>1.5000000000000006e-002</v>
      </c>
      <c r="CQ68" s="1115">
        <f t="shared" si="65"/>
        <v>2.1000000000000005e-002</v>
      </c>
      <c r="CR68" s="1115">
        <f t="shared" si="65"/>
        <v>1.3999999999999999e-002</v>
      </c>
      <c r="CS68" s="1115">
        <f t="shared" si="65"/>
        <v>1.3999999999999999e-002</v>
      </c>
      <c r="CT68" s="1115">
        <f t="shared" si="65"/>
        <v>1.3999999999999999e-002</v>
      </c>
      <c r="CU68" s="1115">
        <f t="shared" si="65"/>
        <v>6.9999999999999993e-003</v>
      </c>
      <c r="CV68" s="1115">
        <f t="shared" si="65"/>
        <v>6.9999999999999993e-003</v>
      </c>
      <c r="CW68" s="1115">
        <f t="shared" si="65"/>
        <v>5.000000000000001e-003</v>
      </c>
      <c r="CX68" s="1115">
        <f t="shared" si="65"/>
        <v>5.000000000000001e-003</v>
      </c>
      <c r="CY68" s="1115">
        <f t="shared" si="65"/>
        <v>5.000000000000001e-003</v>
      </c>
      <c r="CZ68" s="1115">
        <f t="shared" si="65"/>
        <v>2.0999999999999991e-002</v>
      </c>
      <c r="DA68" s="1115">
        <f t="shared" si="65"/>
        <v>1.0000000000000002e-002</v>
      </c>
      <c r="DC68" s="1114" t="s">
        <v>1314</v>
      </c>
      <c r="DD68" s="1115">
        <f t="shared" ref="DD68:DZ68" si="66">CE68/BD16</f>
        <v>0.15107913669064743</v>
      </c>
      <c r="DE68" s="1115">
        <f t="shared" si="66"/>
        <v>0.15107913669064743</v>
      </c>
      <c r="DF68" s="1115">
        <f t="shared" si="66"/>
        <v>0.15107913669064743</v>
      </c>
      <c r="DG68" s="1115">
        <f t="shared" si="66"/>
        <v>0.18518518518518523</v>
      </c>
      <c r="DH68" s="1115">
        <f t="shared" si="66"/>
        <v>0.22222222222222224</v>
      </c>
      <c r="DI68" s="1115">
        <f t="shared" si="66"/>
        <v>0.22222222222222224</v>
      </c>
      <c r="DJ68" s="1115">
        <f t="shared" si="66"/>
        <v>0.18750000000000003</v>
      </c>
      <c r="DK68" s="1115">
        <f t="shared" si="66"/>
        <v>0.20312499999999997</v>
      </c>
      <c r="DL68" s="1115">
        <f t="shared" si="66"/>
        <v>0.20312499999999997</v>
      </c>
      <c r="DM68" s="1115">
        <f t="shared" si="66"/>
        <v>0.23958333333333326</v>
      </c>
      <c r="DN68" s="1115">
        <f t="shared" si="66"/>
        <v>0.2112676056338029</v>
      </c>
      <c r="DO68" s="1115">
        <f t="shared" si="66"/>
        <v>0.2112676056338029</v>
      </c>
      <c r="DP68" s="1115">
        <f t="shared" si="66"/>
        <v>0.21649484536082478</v>
      </c>
      <c r="DQ68" s="1115">
        <f t="shared" si="66"/>
        <v>0.18918918918918917</v>
      </c>
      <c r="DR68" s="1115">
        <f t="shared" si="66"/>
        <v>0.18918918918918917</v>
      </c>
      <c r="DS68" s="1115">
        <f t="shared" si="66"/>
        <v>0.18918918918918917</v>
      </c>
      <c r="DT68" s="1115">
        <f t="shared" si="66"/>
        <v>0.15909090909090906</v>
      </c>
      <c r="DU68" s="1115">
        <f t="shared" si="66"/>
        <v>0.15909090909090906</v>
      </c>
      <c r="DV68" s="1115">
        <f t="shared" si="66"/>
        <v>0.16666666666666669</v>
      </c>
      <c r="DW68" s="1115">
        <f t="shared" si="66"/>
        <v>0.16666666666666669</v>
      </c>
      <c r="DX68" s="1115">
        <f t="shared" si="66"/>
        <v>0.16666666666666669</v>
      </c>
      <c r="DY68" s="1115">
        <f t="shared" si="66"/>
        <v>0.15107913669064743</v>
      </c>
      <c r="DZ68" s="1115">
        <f t="shared" si="66"/>
        <v>0.22222222222222224</v>
      </c>
    </row>
    <row r="69" spans="80:130">
      <c r="CB69" s="1114">
        <v>15</v>
      </c>
      <c r="CC69" s="1114">
        <v>1</v>
      </c>
      <c r="CD69" s="1114" t="str">
        <f t="shared" si="64"/>
        <v>処遇加算Ⅲ特定加算Ⅱベア加算から新加算Ⅰ</v>
      </c>
      <c r="CE69" s="1115">
        <f t="shared" ref="CE69:DA72" si="67">BD3-AD$17</f>
        <v>0.124</v>
      </c>
      <c r="CF69" s="1115">
        <f t="shared" si="67"/>
        <v>0.124</v>
      </c>
      <c r="CG69" s="1115">
        <f t="shared" si="67"/>
        <v>0.124</v>
      </c>
      <c r="CH69" s="1115">
        <f t="shared" si="67"/>
        <v>5.099999999999999e-002</v>
      </c>
      <c r="CI69" s="1115">
        <f t="shared" si="67"/>
        <v>4.7999999999999987e-002</v>
      </c>
      <c r="CJ69" s="1115">
        <f t="shared" si="67"/>
        <v>4.7999999999999987e-002</v>
      </c>
      <c r="CK69" s="1115">
        <f t="shared" si="67"/>
        <v>3.9999999999999987e-002</v>
      </c>
      <c r="CL69" s="1115">
        <f t="shared" si="67"/>
        <v>6.8000000000000005e-002</v>
      </c>
      <c r="CM69" s="1115">
        <f t="shared" si="67"/>
        <v>6.8000000000000005e-002</v>
      </c>
      <c r="CN69" s="1115">
        <f t="shared" si="67"/>
        <v>9.1999999999999998e-002</v>
      </c>
      <c r="CO69" s="1115">
        <f t="shared" si="67"/>
        <v>7.9000000000000015e-002</v>
      </c>
      <c r="CP69" s="1115">
        <f t="shared" si="67"/>
        <v>7.9000000000000015e-002</v>
      </c>
      <c r="CQ69" s="1115">
        <f t="shared" si="67"/>
        <v>9.5000000000000001e-002</v>
      </c>
      <c r="CR69" s="1115">
        <f t="shared" si="67"/>
        <v>6.8000000000000005e-002</v>
      </c>
      <c r="CS69" s="1115">
        <f t="shared" si="67"/>
        <v>6.8000000000000005e-002</v>
      </c>
      <c r="CT69" s="1115">
        <f t="shared" si="67"/>
        <v>6.8000000000000005e-002</v>
      </c>
      <c r="CU69" s="1115">
        <f t="shared" si="67"/>
        <v>3.4000000000000009e-002</v>
      </c>
      <c r="CV69" s="1115">
        <f t="shared" si="67"/>
        <v>3.4000000000000009e-002</v>
      </c>
      <c r="CW69" s="1115">
        <f t="shared" si="67"/>
        <v>2.4999999999999991e-002</v>
      </c>
      <c r="CX69" s="1115">
        <f t="shared" si="67"/>
        <v>2.4999999999999991e-002</v>
      </c>
      <c r="CY69" s="1115">
        <f t="shared" si="67"/>
        <v>2.4999999999999991e-002</v>
      </c>
      <c r="CZ69" s="1115">
        <f t="shared" si="67"/>
        <v>0.124</v>
      </c>
      <c r="DA69" s="1115">
        <f t="shared" si="67"/>
        <v>4.7999999999999987e-002</v>
      </c>
      <c r="DC69" s="1114" t="s">
        <v>2212</v>
      </c>
      <c r="DD69" s="1115">
        <f t="shared" ref="DD69:DZ72" si="68">CE69/BD3</f>
        <v>0.5061224489795918</v>
      </c>
      <c r="DE69" s="1115">
        <f t="shared" si="68"/>
        <v>0.5061224489795918</v>
      </c>
      <c r="DF69" s="1115">
        <f t="shared" si="68"/>
        <v>0.5061224489795918</v>
      </c>
      <c r="DG69" s="1115">
        <f t="shared" si="68"/>
        <v>0.5099999999999999</v>
      </c>
      <c r="DH69" s="1115">
        <f t="shared" si="68"/>
        <v>0.52173913043478259</v>
      </c>
      <c r="DI69" s="1115">
        <f t="shared" si="68"/>
        <v>0.52173913043478259</v>
      </c>
      <c r="DJ69" s="1115">
        <f t="shared" si="68"/>
        <v>0.46511627906976732</v>
      </c>
      <c r="DK69" s="1115">
        <f t="shared" si="68"/>
        <v>0.53125</v>
      </c>
      <c r="DL69" s="1115">
        <f t="shared" si="68"/>
        <v>0.53125</v>
      </c>
      <c r="DM69" s="1115">
        <f t="shared" si="68"/>
        <v>0.50828729281767959</v>
      </c>
      <c r="DN69" s="1115">
        <f t="shared" si="68"/>
        <v>0.53020134228187921</v>
      </c>
      <c r="DO69" s="1115">
        <f t="shared" si="68"/>
        <v>0.53020134228187921</v>
      </c>
      <c r="DP69" s="1115">
        <f t="shared" si="68"/>
        <v>0.510752688172043</v>
      </c>
      <c r="DQ69" s="1115">
        <f t="shared" si="68"/>
        <v>0.48571428571428571</v>
      </c>
      <c r="DR69" s="1115">
        <f t="shared" si="68"/>
        <v>0.48571428571428571</v>
      </c>
      <c r="DS69" s="1115">
        <f t="shared" si="68"/>
        <v>0.48571428571428571</v>
      </c>
      <c r="DT69" s="1115">
        <f t="shared" si="68"/>
        <v>0.45333333333333337</v>
      </c>
      <c r="DU69" s="1115">
        <f t="shared" si="68"/>
        <v>0.45333333333333337</v>
      </c>
      <c r="DV69" s="1115">
        <f t="shared" si="68"/>
        <v>0.49019607843137247</v>
      </c>
      <c r="DW69" s="1115">
        <f t="shared" si="68"/>
        <v>0.49019607843137247</v>
      </c>
      <c r="DX69" s="1115">
        <f t="shared" si="68"/>
        <v>0.49019607843137247</v>
      </c>
      <c r="DY69" s="1115">
        <f t="shared" si="68"/>
        <v>0.5061224489795918</v>
      </c>
      <c r="DZ69" s="1115">
        <f t="shared" si="68"/>
        <v>0.52173913043478259</v>
      </c>
    </row>
    <row r="70" spans="80:130">
      <c r="CB70" s="1114">
        <v>15</v>
      </c>
      <c r="CC70" s="1114">
        <v>2</v>
      </c>
      <c r="CD70" s="1114" t="str">
        <f t="shared" si="64"/>
        <v>処遇加算Ⅲ特定加算Ⅱベア加算から新加算Ⅱ</v>
      </c>
      <c r="CE70" s="1115">
        <f t="shared" si="67"/>
        <v>0.10300000000000001</v>
      </c>
      <c r="CF70" s="1115">
        <f t="shared" si="67"/>
        <v>0.10300000000000001</v>
      </c>
      <c r="CG70" s="1115">
        <f t="shared" si="67"/>
        <v>0.10300000000000001</v>
      </c>
      <c r="CH70" s="1115">
        <f t="shared" si="67"/>
        <v>4.4999999999999998e-002</v>
      </c>
      <c r="CI70" s="1115">
        <f t="shared" si="67"/>
        <v>4.5999999999999985e-002</v>
      </c>
      <c r="CJ70" s="1115">
        <f t="shared" si="67"/>
        <v>4.5999999999999985e-002</v>
      </c>
      <c r="CK70" s="1115">
        <f t="shared" si="67"/>
        <v>3.6999999999999984e-002</v>
      </c>
      <c r="CL70" s="1115">
        <f t="shared" si="67"/>
        <v>6.2e-002</v>
      </c>
      <c r="CM70" s="1115">
        <f t="shared" si="67"/>
        <v>6.2e-002</v>
      </c>
      <c r="CN70" s="1115">
        <f t="shared" si="67"/>
        <v>8.4999999999999992e-002</v>
      </c>
      <c r="CO70" s="1115">
        <f t="shared" si="67"/>
        <v>7.6000000000000012e-002</v>
      </c>
      <c r="CP70" s="1115">
        <f t="shared" si="67"/>
        <v>7.6000000000000012e-002</v>
      </c>
      <c r="CQ70" s="1115">
        <f t="shared" si="67"/>
        <v>8.6999999999999994e-002</v>
      </c>
      <c r="CR70" s="1115">
        <f t="shared" si="67"/>
        <v>6.4000000000000001e-002</v>
      </c>
      <c r="CS70" s="1115">
        <f t="shared" si="67"/>
        <v>6.4000000000000001e-002</v>
      </c>
      <c r="CT70" s="1115">
        <f t="shared" si="67"/>
        <v>6.4000000000000001e-002</v>
      </c>
      <c r="CU70" s="1115">
        <f t="shared" si="67"/>
        <v>3.0000000000000006e-002</v>
      </c>
      <c r="CV70" s="1115">
        <f t="shared" si="67"/>
        <v>3.0000000000000006e-002</v>
      </c>
      <c r="CW70" s="1115">
        <f t="shared" si="67"/>
        <v>2.0999999999999994e-002</v>
      </c>
      <c r="CX70" s="1115">
        <f t="shared" si="67"/>
        <v>2.0999999999999994e-002</v>
      </c>
      <c r="CY70" s="1115">
        <f t="shared" si="67"/>
        <v>2.0999999999999994e-002</v>
      </c>
      <c r="CZ70" s="1115">
        <f t="shared" si="67"/>
        <v>0.10300000000000001</v>
      </c>
      <c r="DA70" s="1115">
        <f t="shared" si="67"/>
        <v>4.5999999999999985e-002</v>
      </c>
      <c r="DC70" s="1114" t="s">
        <v>2213</v>
      </c>
      <c r="DD70" s="1115">
        <f t="shared" si="68"/>
        <v>0.4598214285714286</v>
      </c>
      <c r="DE70" s="1115">
        <f t="shared" si="68"/>
        <v>0.4598214285714286</v>
      </c>
      <c r="DF70" s="1115">
        <f t="shared" si="68"/>
        <v>0.4598214285714286</v>
      </c>
      <c r="DG70" s="1115">
        <f t="shared" si="68"/>
        <v>0.47872340425531912</v>
      </c>
      <c r="DH70" s="1115">
        <f t="shared" si="68"/>
        <v>0.51111111111111107</v>
      </c>
      <c r="DI70" s="1115">
        <f t="shared" si="68"/>
        <v>0.51111111111111107</v>
      </c>
      <c r="DJ70" s="1115">
        <f t="shared" si="68"/>
        <v>0.44578313253012036</v>
      </c>
      <c r="DK70" s="1115">
        <f t="shared" si="68"/>
        <v>0.50819672131147542</v>
      </c>
      <c r="DL70" s="1115">
        <f t="shared" si="68"/>
        <v>0.50819672131147542</v>
      </c>
      <c r="DM70" s="1115">
        <f t="shared" si="68"/>
        <v>0.4885057471264368</v>
      </c>
      <c r="DN70" s="1115">
        <f t="shared" si="68"/>
        <v>0.52054794520547942</v>
      </c>
      <c r="DO70" s="1115">
        <f t="shared" si="68"/>
        <v>0.52054794520547942</v>
      </c>
      <c r="DP70" s="1115">
        <f t="shared" si="68"/>
        <v>0.4887640449438202</v>
      </c>
      <c r="DQ70" s="1115">
        <f t="shared" si="68"/>
        <v>0.47058823529411764</v>
      </c>
      <c r="DR70" s="1115">
        <f t="shared" si="68"/>
        <v>0.47058823529411764</v>
      </c>
      <c r="DS70" s="1115">
        <f t="shared" si="68"/>
        <v>0.47058823529411764</v>
      </c>
      <c r="DT70" s="1115">
        <f t="shared" si="68"/>
        <v>0.42253521126760568</v>
      </c>
      <c r="DU70" s="1115">
        <f t="shared" si="68"/>
        <v>0.42253521126760568</v>
      </c>
      <c r="DV70" s="1115">
        <f t="shared" si="68"/>
        <v>0.4468085106382978</v>
      </c>
      <c r="DW70" s="1115">
        <f t="shared" si="68"/>
        <v>0.4468085106382978</v>
      </c>
      <c r="DX70" s="1115">
        <f t="shared" si="68"/>
        <v>0.4468085106382978</v>
      </c>
      <c r="DY70" s="1115">
        <f t="shared" si="68"/>
        <v>0.4598214285714286</v>
      </c>
      <c r="DZ70" s="1115">
        <f t="shared" si="68"/>
        <v>0.51111111111111107</v>
      </c>
    </row>
    <row r="71" spans="80:130">
      <c r="CB71" s="1114">
        <v>15</v>
      </c>
      <c r="CC71" s="1114">
        <v>3</v>
      </c>
      <c r="CD71" s="1114" t="str">
        <f t="shared" si="64"/>
        <v>処遇加算Ⅲ特定加算Ⅱベア加算から新加算Ⅲ</v>
      </c>
      <c r="CE71" s="1115">
        <f t="shared" si="67"/>
        <v>6.0999999999999999e-002</v>
      </c>
      <c r="CF71" s="1115">
        <f t="shared" si="67"/>
        <v>6.0999999999999999e-002</v>
      </c>
      <c r="CG71" s="1115">
        <f t="shared" si="67"/>
        <v>6.0999999999999999e-002</v>
      </c>
      <c r="CH71" s="1115">
        <f t="shared" si="67"/>
        <v>3.e-002</v>
      </c>
      <c r="CI71" s="1115">
        <f t="shared" si="67"/>
        <v>3.599999999999999e-002</v>
      </c>
      <c r="CJ71" s="1115">
        <f t="shared" si="67"/>
        <v>3.599999999999999e-002</v>
      </c>
      <c r="CK71" s="1115">
        <f t="shared" si="67"/>
        <v>1.9999999999999997e-002</v>
      </c>
      <c r="CL71" s="1115">
        <f t="shared" si="67"/>
        <v>5.e-002</v>
      </c>
      <c r="CM71" s="1115">
        <f t="shared" si="67"/>
        <v>5.e-002</v>
      </c>
      <c r="CN71" s="1115">
        <f t="shared" si="67"/>
        <v>6.0999999999999999e-002</v>
      </c>
      <c r="CO71" s="1115">
        <f t="shared" si="67"/>
        <v>6.4000000000000001e-002</v>
      </c>
      <c r="CP71" s="1115">
        <f t="shared" si="67"/>
        <v>6.4000000000000001e-002</v>
      </c>
      <c r="CQ71" s="1115">
        <f t="shared" si="67"/>
        <v>6.4000000000000001e-002</v>
      </c>
      <c r="CR71" s="1115">
        <f t="shared" si="67"/>
        <v>4.0999999999999995e-002</v>
      </c>
      <c r="CS71" s="1115">
        <f t="shared" si="67"/>
        <v>4.0999999999999995e-002</v>
      </c>
      <c r="CT71" s="1115">
        <f t="shared" si="67"/>
        <v>4.0999999999999995e-002</v>
      </c>
      <c r="CU71" s="1115">
        <f t="shared" si="67"/>
        <v>1.2999999999999998e-002</v>
      </c>
      <c r="CV71" s="1115">
        <f t="shared" si="67"/>
        <v>1.2999999999999998e-002</v>
      </c>
      <c r="CW71" s="1115">
        <f t="shared" si="67"/>
        <v>9.9999999999999985e-003</v>
      </c>
      <c r="CX71" s="1115">
        <f t="shared" si="67"/>
        <v>9.9999999999999985e-003</v>
      </c>
      <c r="CY71" s="1115">
        <f t="shared" si="67"/>
        <v>9.9999999999999985e-003</v>
      </c>
      <c r="CZ71" s="1115">
        <f t="shared" si="67"/>
        <v>6.0999999999999999e-002</v>
      </c>
      <c r="DA71" s="1115">
        <f t="shared" si="67"/>
        <v>3.599999999999999e-002</v>
      </c>
      <c r="DC71" s="1114" t="s">
        <v>92</v>
      </c>
      <c r="DD71" s="1115">
        <f t="shared" si="68"/>
        <v>0.33516483516483514</v>
      </c>
      <c r="DE71" s="1115">
        <f t="shared" si="68"/>
        <v>0.33516483516483514</v>
      </c>
      <c r="DF71" s="1115">
        <f t="shared" si="68"/>
        <v>0.33516483516483514</v>
      </c>
      <c r="DG71" s="1115">
        <f t="shared" si="68"/>
        <v>0.37974683544303794</v>
      </c>
      <c r="DH71" s="1115">
        <f t="shared" si="68"/>
        <v>0.44999999999999996</v>
      </c>
      <c r="DI71" s="1115">
        <f t="shared" si="68"/>
        <v>0.44999999999999996</v>
      </c>
      <c r="DJ71" s="1115">
        <f t="shared" si="68"/>
        <v>0.30303030303030298</v>
      </c>
      <c r="DK71" s="1115">
        <f t="shared" si="68"/>
        <v>0.45454545454545459</v>
      </c>
      <c r="DL71" s="1115">
        <f t="shared" si="68"/>
        <v>0.45454545454545459</v>
      </c>
      <c r="DM71" s="1115">
        <f t="shared" si="68"/>
        <v>0.40666666666666668</v>
      </c>
      <c r="DN71" s="1115">
        <f t="shared" si="68"/>
        <v>0.47761194029850745</v>
      </c>
      <c r="DO71" s="1115">
        <f t="shared" si="68"/>
        <v>0.47761194029850745</v>
      </c>
      <c r="DP71" s="1115">
        <f t="shared" si="68"/>
        <v>0.41290322580645161</v>
      </c>
      <c r="DQ71" s="1115">
        <f t="shared" si="68"/>
        <v>0.3628318584070796</v>
      </c>
      <c r="DR71" s="1115">
        <f t="shared" si="68"/>
        <v>0.3628318584070796</v>
      </c>
      <c r="DS71" s="1115">
        <f t="shared" si="68"/>
        <v>0.3628318584070796</v>
      </c>
      <c r="DT71" s="1115">
        <f t="shared" si="68"/>
        <v>0.2407407407407407</v>
      </c>
      <c r="DU71" s="1115">
        <f t="shared" si="68"/>
        <v>0.2407407407407407</v>
      </c>
      <c r="DV71" s="1115">
        <f t="shared" si="68"/>
        <v>0.27777777777777773</v>
      </c>
      <c r="DW71" s="1115">
        <f t="shared" si="68"/>
        <v>0.27777777777777773</v>
      </c>
      <c r="DX71" s="1115">
        <f t="shared" si="68"/>
        <v>0.27777777777777773</v>
      </c>
      <c r="DY71" s="1115">
        <f t="shared" si="68"/>
        <v>0.33516483516483514</v>
      </c>
      <c r="DZ71" s="1115">
        <f t="shared" si="68"/>
        <v>0.44999999999999996</v>
      </c>
    </row>
    <row r="72" spans="80:130">
      <c r="CB72" s="1114">
        <v>15</v>
      </c>
      <c r="CC72" s="1114">
        <v>4</v>
      </c>
      <c r="CD72" s="1114" t="str">
        <f t="shared" si="64"/>
        <v>処遇加算Ⅲ特定加算Ⅱベア加算から新加算Ⅳ</v>
      </c>
      <c r="CE72" s="1115">
        <f t="shared" si="67"/>
        <v>2.3999999999999994e-002</v>
      </c>
      <c r="CF72" s="1115">
        <f t="shared" si="67"/>
        <v>2.3999999999999994e-002</v>
      </c>
      <c r="CG72" s="1115">
        <f t="shared" si="67"/>
        <v>2.3999999999999994e-002</v>
      </c>
      <c r="CH72" s="1115">
        <f t="shared" si="67"/>
        <v>1.3999999999999999e-002</v>
      </c>
      <c r="CI72" s="1115">
        <f t="shared" si="67"/>
        <v>1.999999999999999e-002</v>
      </c>
      <c r="CJ72" s="1115">
        <f t="shared" si="67"/>
        <v>1.999999999999999e-002</v>
      </c>
      <c r="CK72" s="1115">
        <f t="shared" si="67"/>
        <v>6.9999999999999993e-003</v>
      </c>
      <c r="CL72" s="1115">
        <f t="shared" si="67"/>
        <v>2.7999999999999997e-002</v>
      </c>
      <c r="CM72" s="1115">
        <f t="shared" si="67"/>
        <v>2.7999999999999997e-002</v>
      </c>
      <c r="CN72" s="1115">
        <f t="shared" si="67"/>
        <v>3.3000000000000002e-002</v>
      </c>
      <c r="CO72" s="1115">
        <f t="shared" si="67"/>
        <v>3.599999999999999e-002</v>
      </c>
      <c r="CP72" s="1115">
        <f t="shared" si="67"/>
        <v>3.599999999999999e-002</v>
      </c>
      <c r="CQ72" s="1115">
        <f t="shared" si="67"/>
        <v>3.4000000000000002e-002</v>
      </c>
      <c r="CR72" s="1115">
        <f t="shared" si="67"/>
        <v>1.7999999999999988e-002</v>
      </c>
      <c r="CS72" s="1115">
        <f t="shared" si="67"/>
        <v>1.7999999999999988e-002</v>
      </c>
      <c r="CT72" s="1115">
        <f t="shared" si="67"/>
        <v>1.7999999999999988e-002</v>
      </c>
      <c r="CU72" s="1115">
        <f t="shared" si="67"/>
        <v>3.0000000000000027e-003</v>
      </c>
      <c r="CV72" s="1115">
        <f t="shared" si="67"/>
        <v>3.0000000000000027e-003</v>
      </c>
      <c r="CW72" s="1115">
        <f t="shared" si="67"/>
        <v>3.0000000000000027e-003</v>
      </c>
      <c r="CX72" s="1115">
        <f t="shared" si="67"/>
        <v>3.0000000000000027e-003</v>
      </c>
      <c r="CY72" s="1115">
        <f t="shared" si="67"/>
        <v>3.0000000000000027e-003</v>
      </c>
      <c r="CZ72" s="1115">
        <f t="shared" si="67"/>
        <v>2.3999999999999994e-002</v>
      </c>
      <c r="DA72" s="1115">
        <f t="shared" si="67"/>
        <v>1.999999999999999e-002</v>
      </c>
      <c r="DC72" s="1114" t="s">
        <v>2214</v>
      </c>
      <c r="DD72" s="1115">
        <f t="shared" si="68"/>
        <v>0.16551724137931031</v>
      </c>
      <c r="DE72" s="1115">
        <f t="shared" si="68"/>
        <v>0.16551724137931031</v>
      </c>
      <c r="DF72" s="1115">
        <f t="shared" si="68"/>
        <v>0.16551724137931031</v>
      </c>
      <c r="DG72" s="1115">
        <f t="shared" si="68"/>
        <v>0.22222222222222221</v>
      </c>
      <c r="DH72" s="1115">
        <f t="shared" si="68"/>
        <v>0.31249999999999989</v>
      </c>
      <c r="DI72" s="1115">
        <f t="shared" si="68"/>
        <v>0.31249999999999989</v>
      </c>
      <c r="DJ72" s="1115">
        <f t="shared" si="68"/>
        <v>0.13207547169811318</v>
      </c>
      <c r="DK72" s="1115">
        <f t="shared" si="68"/>
        <v>0.31818181818181818</v>
      </c>
      <c r="DL72" s="1115">
        <f t="shared" si="68"/>
        <v>0.31818181818181818</v>
      </c>
      <c r="DM72" s="1115">
        <f t="shared" si="68"/>
        <v>0.27049180327868855</v>
      </c>
      <c r="DN72" s="1115">
        <f t="shared" si="68"/>
        <v>0.33962264150943389</v>
      </c>
      <c r="DO72" s="1115">
        <f t="shared" si="68"/>
        <v>0.33962264150943389</v>
      </c>
      <c r="DP72" s="1115">
        <f t="shared" si="68"/>
        <v>0.27200000000000002</v>
      </c>
      <c r="DQ72" s="1115">
        <f t="shared" si="68"/>
        <v>0.19999999999999987</v>
      </c>
      <c r="DR72" s="1115">
        <f t="shared" si="68"/>
        <v>0.19999999999999987</v>
      </c>
      <c r="DS72" s="1115">
        <f t="shared" si="68"/>
        <v>0.19999999999999987</v>
      </c>
      <c r="DT72" s="1115">
        <f t="shared" si="68"/>
        <v>6.8181818181818232e-002</v>
      </c>
      <c r="DU72" s="1115">
        <f t="shared" si="68"/>
        <v>6.8181818181818232e-002</v>
      </c>
      <c r="DV72" s="1115">
        <f t="shared" si="68"/>
        <v>0.10344827586206905</v>
      </c>
      <c r="DW72" s="1115">
        <f t="shared" si="68"/>
        <v>0.10344827586206905</v>
      </c>
      <c r="DX72" s="1115">
        <f t="shared" si="68"/>
        <v>0.10344827586206905</v>
      </c>
      <c r="DY72" s="1115">
        <f t="shared" si="68"/>
        <v>0.16551724137931031</v>
      </c>
      <c r="DZ72" s="1115">
        <f t="shared" si="68"/>
        <v>0.31249999999999989</v>
      </c>
    </row>
    <row r="73" spans="80:130">
      <c r="CB73" s="1114">
        <v>15</v>
      </c>
      <c r="CC73" s="1114">
        <v>13</v>
      </c>
      <c r="CD73" s="1114" t="str">
        <f t="shared" si="64"/>
        <v>処遇加算Ⅲ特定加算Ⅱベア加算から新加算Ⅴ（９）</v>
      </c>
      <c r="CE73" s="1115">
        <f t="shared" ref="CE73:DA73" si="69">BD15-AD$17</f>
        <v>2.0999999999999991e-002</v>
      </c>
      <c r="CF73" s="1115">
        <f t="shared" si="69"/>
        <v>2.0999999999999991e-002</v>
      </c>
      <c r="CG73" s="1115">
        <f t="shared" si="69"/>
        <v>2.0999999999999991e-002</v>
      </c>
      <c r="CH73" s="1115">
        <f t="shared" si="69"/>
        <v>1.0000000000000002e-002</v>
      </c>
      <c r="CI73" s="1115">
        <f t="shared" si="69"/>
        <v>1.0000000000000002e-002</v>
      </c>
      <c r="CJ73" s="1115">
        <f t="shared" si="69"/>
        <v>1.0000000000000002e-002</v>
      </c>
      <c r="CK73" s="1115">
        <f t="shared" si="69"/>
        <v>9.0000000000000011e-003</v>
      </c>
      <c r="CL73" s="1115">
        <f t="shared" si="69"/>
        <v>1.2999999999999998e-002</v>
      </c>
      <c r="CM73" s="1115">
        <f t="shared" si="69"/>
        <v>1.2999999999999998e-002</v>
      </c>
      <c r="CN73" s="1115">
        <f t="shared" si="69"/>
        <v>2.2999999999999993e-002</v>
      </c>
      <c r="CO73" s="1115">
        <f t="shared" si="69"/>
        <v>1.4999999999999999e-002</v>
      </c>
      <c r="CP73" s="1115">
        <f t="shared" si="69"/>
        <v>1.4999999999999999e-002</v>
      </c>
      <c r="CQ73" s="1115">
        <f t="shared" si="69"/>
        <v>2.1000000000000005e-002</v>
      </c>
      <c r="CR73" s="1115">
        <f t="shared" si="69"/>
        <v>1.3999999999999999e-002</v>
      </c>
      <c r="CS73" s="1115">
        <f t="shared" si="69"/>
        <v>1.3999999999999999e-002</v>
      </c>
      <c r="CT73" s="1115">
        <f t="shared" si="69"/>
        <v>1.3999999999999999e-002</v>
      </c>
      <c r="CU73" s="1115">
        <f t="shared" si="69"/>
        <v>6.9999999999999993e-003</v>
      </c>
      <c r="CV73" s="1115">
        <f t="shared" si="69"/>
        <v>6.9999999999999993e-003</v>
      </c>
      <c r="CW73" s="1115">
        <f t="shared" si="69"/>
        <v>5.000000000000001e-003</v>
      </c>
      <c r="CX73" s="1115">
        <f t="shared" si="69"/>
        <v>5.000000000000001e-003</v>
      </c>
      <c r="CY73" s="1115">
        <f t="shared" si="69"/>
        <v>5.000000000000001e-003</v>
      </c>
      <c r="CZ73" s="1115">
        <f t="shared" si="69"/>
        <v>2.0999999999999991e-002</v>
      </c>
      <c r="DA73" s="1115">
        <f t="shared" si="69"/>
        <v>1.0000000000000002e-002</v>
      </c>
      <c r="DC73" s="1114" t="s">
        <v>2215</v>
      </c>
      <c r="DD73" s="1115">
        <f t="shared" ref="DD73:DZ73" si="70">CE73/BD15</f>
        <v>0.14788732394366191</v>
      </c>
      <c r="DE73" s="1115">
        <f t="shared" si="70"/>
        <v>0.14788732394366191</v>
      </c>
      <c r="DF73" s="1115">
        <f t="shared" si="70"/>
        <v>0.14788732394366191</v>
      </c>
      <c r="DG73" s="1115">
        <f t="shared" si="70"/>
        <v>0.16949152542372883</v>
      </c>
      <c r="DH73" s="1115">
        <f t="shared" si="70"/>
        <v>0.18518518518518523</v>
      </c>
      <c r="DI73" s="1115">
        <f t="shared" si="70"/>
        <v>0.18518518518518523</v>
      </c>
      <c r="DJ73" s="1115">
        <f t="shared" si="70"/>
        <v>0.16363636363636364</v>
      </c>
      <c r="DK73" s="1115">
        <f t="shared" si="70"/>
        <v>0.17808219178082191</v>
      </c>
      <c r="DL73" s="1115">
        <f t="shared" si="70"/>
        <v>0.17808219178082191</v>
      </c>
      <c r="DM73" s="1115">
        <f t="shared" si="70"/>
        <v>0.20535714285714282</v>
      </c>
      <c r="DN73" s="1115">
        <f t="shared" si="70"/>
        <v>0.1764705882352941</v>
      </c>
      <c r="DO73" s="1115">
        <f t="shared" si="70"/>
        <v>0.1764705882352941</v>
      </c>
      <c r="DP73" s="1115">
        <f t="shared" si="70"/>
        <v>0.18750000000000003</v>
      </c>
      <c r="DQ73" s="1115">
        <f t="shared" si="70"/>
        <v>0.16279069767441856</v>
      </c>
      <c r="DR73" s="1115">
        <f t="shared" si="70"/>
        <v>0.16279069767441856</v>
      </c>
      <c r="DS73" s="1115">
        <f t="shared" si="70"/>
        <v>0.16279069767441856</v>
      </c>
      <c r="DT73" s="1115">
        <f t="shared" si="70"/>
        <v>0.14583333333333331</v>
      </c>
      <c r="DU73" s="1115">
        <f t="shared" si="70"/>
        <v>0.14583333333333331</v>
      </c>
      <c r="DV73" s="1115">
        <f t="shared" si="70"/>
        <v>0.16129032258064518</v>
      </c>
      <c r="DW73" s="1115">
        <f t="shared" si="70"/>
        <v>0.16129032258064518</v>
      </c>
      <c r="DX73" s="1115">
        <f t="shared" si="70"/>
        <v>0.16129032258064518</v>
      </c>
      <c r="DY73" s="1115">
        <f t="shared" si="70"/>
        <v>0.14788732394366191</v>
      </c>
      <c r="DZ73" s="1115">
        <f t="shared" si="70"/>
        <v>0.18518518518518523</v>
      </c>
    </row>
    <row r="74" spans="80:130">
      <c r="CB74" s="1114">
        <v>16</v>
      </c>
      <c r="CC74" s="1114">
        <v>1</v>
      </c>
      <c r="CD74" s="1114" t="str">
        <f t="shared" si="64"/>
        <v>処遇加算Ⅲ特定加算Ⅱベア加算なしから新加算Ⅰ</v>
      </c>
      <c r="CE74" s="1115">
        <f t="shared" ref="CE74:DA77" si="71">BD3-AD$18</f>
        <v>0.14799999999999999</v>
      </c>
      <c r="CF74" s="1115">
        <f t="shared" si="71"/>
        <v>0.14799999999999999</v>
      </c>
      <c r="CG74" s="1115">
        <f t="shared" si="71"/>
        <v>0.14799999999999999</v>
      </c>
      <c r="CH74" s="1115">
        <f t="shared" si="71"/>
        <v>6.1999999999999993e-002</v>
      </c>
      <c r="CI74" s="1115">
        <f t="shared" si="71"/>
        <v>5.8999999999999983e-002</v>
      </c>
      <c r="CJ74" s="1115">
        <f t="shared" si="71"/>
        <v>5.8999999999999983e-002</v>
      </c>
      <c r="CK74" s="1115">
        <f t="shared" si="71"/>
        <v>4.9999999999999989e-002</v>
      </c>
      <c r="CL74" s="1115">
        <f t="shared" si="71"/>
        <v>8.3000000000000004e-002</v>
      </c>
      <c r="CM74" s="1115">
        <f t="shared" si="71"/>
        <v>8.3000000000000004e-002</v>
      </c>
      <c r="CN74" s="1115">
        <f t="shared" si="71"/>
        <v>0.11499999999999999</v>
      </c>
      <c r="CO74" s="1115">
        <f t="shared" si="71"/>
        <v>9.6000000000000016e-002</v>
      </c>
      <c r="CP74" s="1115">
        <f t="shared" si="71"/>
        <v>9.6000000000000016e-002</v>
      </c>
      <c r="CQ74" s="1115">
        <f t="shared" si="71"/>
        <v>0.11799999999999999</v>
      </c>
      <c r="CR74" s="1115">
        <f t="shared" si="71"/>
        <v>8.4000000000000019e-002</v>
      </c>
      <c r="CS74" s="1115">
        <f t="shared" si="71"/>
        <v>8.4000000000000019e-002</v>
      </c>
      <c r="CT74" s="1115">
        <f t="shared" si="71"/>
        <v>8.4000000000000019e-002</v>
      </c>
      <c r="CU74" s="1115">
        <f t="shared" si="71"/>
        <v>4.200000000000001e-002</v>
      </c>
      <c r="CV74" s="1115">
        <f t="shared" si="71"/>
        <v>4.200000000000001e-002</v>
      </c>
      <c r="CW74" s="1115">
        <f t="shared" si="71"/>
        <v>2.9999999999999992e-002</v>
      </c>
      <c r="CX74" s="1115">
        <f t="shared" si="71"/>
        <v>2.9999999999999992e-002</v>
      </c>
      <c r="CY74" s="1115">
        <f t="shared" si="71"/>
        <v>2.9999999999999992e-002</v>
      </c>
      <c r="CZ74" s="1115">
        <f t="shared" si="71"/>
        <v>0.14799999999999999</v>
      </c>
      <c r="DA74" s="1115">
        <f t="shared" si="71"/>
        <v>5.8999999999999983e-002</v>
      </c>
      <c r="DC74" s="1114" t="s">
        <v>2216</v>
      </c>
      <c r="DD74" s="1115">
        <f t="shared" ref="DD74:DZ77" si="72">CE74/BD3</f>
        <v>0.60408163265306125</v>
      </c>
      <c r="DE74" s="1115">
        <f t="shared" si="72"/>
        <v>0.60408163265306125</v>
      </c>
      <c r="DF74" s="1115">
        <f t="shared" si="72"/>
        <v>0.60408163265306125</v>
      </c>
      <c r="DG74" s="1115">
        <f t="shared" si="72"/>
        <v>0.62</v>
      </c>
      <c r="DH74" s="1115">
        <f t="shared" si="72"/>
        <v>0.64130434782608692</v>
      </c>
      <c r="DI74" s="1115">
        <f t="shared" si="72"/>
        <v>0.64130434782608692</v>
      </c>
      <c r="DJ74" s="1115">
        <f t="shared" si="72"/>
        <v>0.58139534883720922</v>
      </c>
      <c r="DK74" s="1115">
        <f t="shared" si="72"/>
        <v>0.6484375</v>
      </c>
      <c r="DL74" s="1115">
        <f t="shared" si="72"/>
        <v>0.6484375</v>
      </c>
      <c r="DM74" s="1115">
        <f t="shared" si="72"/>
        <v>0.63535911602209938</v>
      </c>
      <c r="DN74" s="1115">
        <f t="shared" si="72"/>
        <v>0.64429530201342289</v>
      </c>
      <c r="DO74" s="1115">
        <f t="shared" si="72"/>
        <v>0.64429530201342289</v>
      </c>
      <c r="DP74" s="1115">
        <f t="shared" si="72"/>
        <v>0.63440860215053763</v>
      </c>
      <c r="DQ74" s="1115">
        <f t="shared" si="72"/>
        <v>0.60000000000000009</v>
      </c>
      <c r="DR74" s="1115">
        <f t="shared" si="72"/>
        <v>0.60000000000000009</v>
      </c>
      <c r="DS74" s="1115">
        <f t="shared" si="72"/>
        <v>0.60000000000000009</v>
      </c>
      <c r="DT74" s="1115">
        <f t="shared" si="72"/>
        <v>0.56000000000000005</v>
      </c>
      <c r="DU74" s="1115">
        <f t="shared" si="72"/>
        <v>0.56000000000000005</v>
      </c>
      <c r="DV74" s="1115">
        <f t="shared" si="72"/>
        <v>0.58823529411764697</v>
      </c>
      <c r="DW74" s="1115">
        <f t="shared" si="72"/>
        <v>0.58823529411764697</v>
      </c>
      <c r="DX74" s="1115">
        <f t="shared" si="72"/>
        <v>0.58823529411764697</v>
      </c>
      <c r="DY74" s="1115">
        <f t="shared" si="72"/>
        <v>0.60408163265306125</v>
      </c>
      <c r="DZ74" s="1115">
        <f t="shared" si="72"/>
        <v>0.64130434782608692</v>
      </c>
    </row>
    <row r="75" spans="80:130">
      <c r="CB75" s="1114">
        <v>16</v>
      </c>
      <c r="CC75" s="1114">
        <v>2</v>
      </c>
      <c r="CD75" s="1114" t="str">
        <f t="shared" si="64"/>
        <v>処遇加算Ⅲ特定加算Ⅱベア加算なしから新加算Ⅱ</v>
      </c>
      <c r="CE75" s="1115">
        <f t="shared" si="71"/>
        <v>0.127</v>
      </c>
      <c r="CF75" s="1115">
        <f t="shared" si="71"/>
        <v>0.127</v>
      </c>
      <c r="CG75" s="1115">
        <f t="shared" si="71"/>
        <v>0.127</v>
      </c>
      <c r="CH75" s="1115">
        <f t="shared" si="71"/>
        <v>5.6000000000000001e-002</v>
      </c>
      <c r="CI75" s="1115">
        <f t="shared" si="71"/>
        <v>5.6999999999999981e-002</v>
      </c>
      <c r="CJ75" s="1115">
        <f t="shared" si="71"/>
        <v>5.6999999999999981e-002</v>
      </c>
      <c r="CK75" s="1115">
        <f t="shared" si="71"/>
        <v>4.6999999999999986e-002</v>
      </c>
      <c r="CL75" s="1115">
        <f t="shared" si="71"/>
        <v>7.6999999999999999e-002</v>
      </c>
      <c r="CM75" s="1115">
        <f t="shared" si="71"/>
        <v>7.6999999999999999e-002</v>
      </c>
      <c r="CN75" s="1115">
        <f t="shared" si="71"/>
        <v>0.10799999999999998</v>
      </c>
      <c r="CO75" s="1115">
        <f t="shared" si="71"/>
        <v>9.3000000000000013e-002</v>
      </c>
      <c r="CP75" s="1115">
        <f t="shared" si="71"/>
        <v>9.3000000000000013e-002</v>
      </c>
      <c r="CQ75" s="1115">
        <f t="shared" si="71"/>
        <v>0.10999999999999999</v>
      </c>
      <c r="CR75" s="1115">
        <f t="shared" si="71"/>
        <v>8.0000000000000016e-002</v>
      </c>
      <c r="CS75" s="1115">
        <f t="shared" si="71"/>
        <v>8.0000000000000016e-002</v>
      </c>
      <c r="CT75" s="1115">
        <f t="shared" si="71"/>
        <v>8.0000000000000016e-002</v>
      </c>
      <c r="CU75" s="1115">
        <f t="shared" si="71"/>
        <v>3.8000000000000006e-002</v>
      </c>
      <c r="CV75" s="1115">
        <f t="shared" si="71"/>
        <v>3.8000000000000006e-002</v>
      </c>
      <c r="CW75" s="1115">
        <f t="shared" si="71"/>
        <v>2.5999999999999995e-002</v>
      </c>
      <c r="CX75" s="1115">
        <f t="shared" si="71"/>
        <v>2.5999999999999995e-002</v>
      </c>
      <c r="CY75" s="1115">
        <f t="shared" si="71"/>
        <v>2.5999999999999995e-002</v>
      </c>
      <c r="CZ75" s="1115">
        <f t="shared" si="71"/>
        <v>0.127</v>
      </c>
      <c r="DA75" s="1115">
        <f t="shared" si="71"/>
        <v>5.6999999999999981e-002</v>
      </c>
      <c r="DC75" s="1114" t="s">
        <v>2217</v>
      </c>
      <c r="DD75" s="1115">
        <f t="shared" si="72"/>
        <v>0.5669642857142857</v>
      </c>
      <c r="DE75" s="1115">
        <f t="shared" si="72"/>
        <v>0.5669642857142857</v>
      </c>
      <c r="DF75" s="1115">
        <f t="shared" si="72"/>
        <v>0.5669642857142857</v>
      </c>
      <c r="DG75" s="1115">
        <f t="shared" si="72"/>
        <v>0.5957446808510638</v>
      </c>
      <c r="DH75" s="1115">
        <f t="shared" si="72"/>
        <v>0.63333333333333319</v>
      </c>
      <c r="DI75" s="1115">
        <f t="shared" si="72"/>
        <v>0.63333333333333319</v>
      </c>
      <c r="DJ75" s="1115">
        <f t="shared" si="72"/>
        <v>0.56626506024096379</v>
      </c>
      <c r="DK75" s="1115">
        <f t="shared" si="72"/>
        <v>0.63114754098360659</v>
      </c>
      <c r="DL75" s="1115">
        <f t="shared" si="72"/>
        <v>0.63114754098360659</v>
      </c>
      <c r="DM75" s="1115">
        <f t="shared" si="72"/>
        <v>0.6206896551724137</v>
      </c>
      <c r="DN75" s="1115">
        <f t="shared" si="72"/>
        <v>0.63698630136986301</v>
      </c>
      <c r="DO75" s="1115">
        <f t="shared" si="72"/>
        <v>0.63698630136986301</v>
      </c>
      <c r="DP75" s="1115">
        <f t="shared" si="72"/>
        <v>0.6179775280898876</v>
      </c>
      <c r="DQ75" s="1115">
        <f t="shared" si="72"/>
        <v>0.58823529411764708</v>
      </c>
      <c r="DR75" s="1115">
        <f t="shared" si="72"/>
        <v>0.58823529411764708</v>
      </c>
      <c r="DS75" s="1115">
        <f t="shared" si="72"/>
        <v>0.58823529411764708</v>
      </c>
      <c r="DT75" s="1115">
        <f t="shared" si="72"/>
        <v>0.53521126760563387</v>
      </c>
      <c r="DU75" s="1115">
        <f t="shared" si="72"/>
        <v>0.53521126760563387</v>
      </c>
      <c r="DV75" s="1115">
        <f t="shared" si="72"/>
        <v>0.55319148936170215</v>
      </c>
      <c r="DW75" s="1115">
        <f t="shared" si="72"/>
        <v>0.55319148936170215</v>
      </c>
      <c r="DX75" s="1115">
        <f t="shared" si="72"/>
        <v>0.55319148936170215</v>
      </c>
      <c r="DY75" s="1115">
        <f t="shared" si="72"/>
        <v>0.5669642857142857</v>
      </c>
      <c r="DZ75" s="1115">
        <f t="shared" si="72"/>
        <v>0.63333333333333319</v>
      </c>
    </row>
    <row r="76" spans="80:130">
      <c r="CB76" s="1114">
        <v>16</v>
      </c>
      <c r="CC76" s="1114">
        <v>3</v>
      </c>
      <c r="CD76" s="1114" t="str">
        <f t="shared" si="64"/>
        <v>処遇加算Ⅲ特定加算Ⅱベア加算なしから新加算Ⅲ</v>
      </c>
      <c r="CE76" s="1115">
        <f t="shared" si="71"/>
        <v>8.4999999999999992e-002</v>
      </c>
      <c r="CF76" s="1115">
        <f t="shared" si="71"/>
        <v>8.4999999999999992e-002</v>
      </c>
      <c r="CG76" s="1115">
        <f t="shared" si="71"/>
        <v>8.4999999999999992e-002</v>
      </c>
      <c r="CH76" s="1115">
        <f t="shared" si="71"/>
        <v>4.1000000000000002e-002</v>
      </c>
      <c r="CI76" s="1115">
        <f t="shared" si="71"/>
        <v>4.6999999999999986e-002</v>
      </c>
      <c r="CJ76" s="1115">
        <f t="shared" si="71"/>
        <v>4.6999999999999986e-002</v>
      </c>
      <c r="CK76" s="1115">
        <f t="shared" si="71"/>
        <v>3.e-002</v>
      </c>
      <c r="CL76" s="1115">
        <f t="shared" si="71"/>
        <v>6.5000000000000002e-002</v>
      </c>
      <c r="CM76" s="1115">
        <f t="shared" si="71"/>
        <v>6.5000000000000002e-002</v>
      </c>
      <c r="CN76" s="1115">
        <f t="shared" si="71"/>
        <v>8.3999999999999991e-002</v>
      </c>
      <c r="CO76" s="1115">
        <f t="shared" si="71"/>
        <v>8.1000000000000003e-002</v>
      </c>
      <c r="CP76" s="1115">
        <f t="shared" si="71"/>
        <v>8.1000000000000003e-002</v>
      </c>
      <c r="CQ76" s="1115">
        <f t="shared" si="71"/>
        <v>8.6999999999999994e-002</v>
      </c>
      <c r="CR76" s="1115">
        <f t="shared" si="71"/>
        <v>5.7000000000000002e-002</v>
      </c>
      <c r="CS76" s="1115">
        <f t="shared" si="71"/>
        <v>5.7000000000000002e-002</v>
      </c>
      <c r="CT76" s="1115">
        <f t="shared" si="71"/>
        <v>5.7000000000000002e-002</v>
      </c>
      <c r="CU76" s="1115">
        <f t="shared" si="71"/>
        <v>2.0999999999999998e-002</v>
      </c>
      <c r="CV76" s="1115">
        <f t="shared" si="71"/>
        <v>2.0999999999999998e-002</v>
      </c>
      <c r="CW76" s="1115">
        <f t="shared" si="71"/>
        <v>1.4999999999999999e-002</v>
      </c>
      <c r="CX76" s="1115">
        <f t="shared" si="71"/>
        <v>1.4999999999999999e-002</v>
      </c>
      <c r="CY76" s="1115">
        <f t="shared" si="71"/>
        <v>1.4999999999999999e-002</v>
      </c>
      <c r="CZ76" s="1115">
        <f t="shared" si="71"/>
        <v>8.4999999999999992e-002</v>
      </c>
      <c r="DA76" s="1115">
        <f t="shared" si="71"/>
        <v>4.6999999999999986e-002</v>
      </c>
      <c r="DC76" s="1114" t="s">
        <v>2218</v>
      </c>
      <c r="DD76" s="1115">
        <f t="shared" si="72"/>
        <v>0.46703296703296698</v>
      </c>
      <c r="DE76" s="1115">
        <f t="shared" si="72"/>
        <v>0.46703296703296698</v>
      </c>
      <c r="DF76" s="1115">
        <f t="shared" si="72"/>
        <v>0.46703296703296698</v>
      </c>
      <c r="DG76" s="1115">
        <f t="shared" si="72"/>
        <v>0.51898734177215189</v>
      </c>
      <c r="DH76" s="1115">
        <f t="shared" si="72"/>
        <v>0.58749999999999991</v>
      </c>
      <c r="DI76" s="1115">
        <f t="shared" si="72"/>
        <v>0.58749999999999991</v>
      </c>
      <c r="DJ76" s="1115">
        <f t="shared" si="72"/>
        <v>0.45454545454545453</v>
      </c>
      <c r="DK76" s="1115">
        <f t="shared" si="72"/>
        <v>0.59090909090909094</v>
      </c>
      <c r="DL76" s="1115">
        <f t="shared" si="72"/>
        <v>0.59090909090909094</v>
      </c>
      <c r="DM76" s="1115">
        <f t="shared" si="72"/>
        <v>0.55999999999999994</v>
      </c>
      <c r="DN76" s="1115">
        <f t="shared" si="72"/>
        <v>0.60447761194029848</v>
      </c>
      <c r="DO76" s="1115">
        <f t="shared" si="72"/>
        <v>0.60447761194029848</v>
      </c>
      <c r="DP76" s="1115">
        <f t="shared" si="72"/>
        <v>0.56129032258064515</v>
      </c>
      <c r="DQ76" s="1115">
        <f t="shared" si="72"/>
        <v>0.50442477876106195</v>
      </c>
      <c r="DR76" s="1115">
        <f t="shared" si="72"/>
        <v>0.50442477876106195</v>
      </c>
      <c r="DS76" s="1115">
        <f t="shared" si="72"/>
        <v>0.50442477876106195</v>
      </c>
      <c r="DT76" s="1115">
        <f t="shared" si="72"/>
        <v>0.38888888888888884</v>
      </c>
      <c r="DU76" s="1115">
        <f t="shared" si="72"/>
        <v>0.38888888888888884</v>
      </c>
      <c r="DV76" s="1115">
        <f t="shared" si="72"/>
        <v>0.41666666666666669</v>
      </c>
      <c r="DW76" s="1115">
        <f t="shared" si="72"/>
        <v>0.41666666666666669</v>
      </c>
      <c r="DX76" s="1115">
        <f t="shared" si="72"/>
        <v>0.41666666666666669</v>
      </c>
      <c r="DY76" s="1115">
        <f t="shared" si="72"/>
        <v>0.46703296703296698</v>
      </c>
      <c r="DZ76" s="1115">
        <f t="shared" si="72"/>
        <v>0.58749999999999991</v>
      </c>
    </row>
    <row r="77" spans="80:130">
      <c r="CB77" s="1114">
        <v>16</v>
      </c>
      <c r="CC77" s="1114">
        <v>4</v>
      </c>
      <c r="CD77" s="1114" t="str">
        <f t="shared" si="64"/>
        <v>処遇加算Ⅲ特定加算Ⅱベア加算なしから新加算Ⅳ</v>
      </c>
      <c r="CE77" s="1115">
        <f t="shared" si="71"/>
        <v>4.7999999999999987e-002</v>
      </c>
      <c r="CF77" s="1115">
        <f t="shared" si="71"/>
        <v>4.7999999999999987e-002</v>
      </c>
      <c r="CG77" s="1115">
        <f t="shared" si="71"/>
        <v>4.7999999999999987e-002</v>
      </c>
      <c r="CH77" s="1115">
        <f t="shared" si="71"/>
        <v>2.5000000000000001e-002</v>
      </c>
      <c r="CI77" s="1115">
        <f t="shared" si="71"/>
        <v>3.0999999999999986e-002</v>
      </c>
      <c r="CJ77" s="1115">
        <f t="shared" si="71"/>
        <v>3.0999999999999986e-002</v>
      </c>
      <c r="CK77" s="1115">
        <f t="shared" si="71"/>
        <v>1.7000000000000001e-002</v>
      </c>
      <c r="CL77" s="1115">
        <f t="shared" si="71"/>
        <v>4.2999999999999997e-002</v>
      </c>
      <c r="CM77" s="1115">
        <f t="shared" si="71"/>
        <v>4.2999999999999997e-002</v>
      </c>
      <c r="CN77" s="1115">
        <f t="shared" si="71"/>
        <v>5.5999999999999994e-002</v>
      </c>
      <c r="CO77" s="1115">
        <f t="shared" si="71"/>
        <v>5.2999999999999992e-002</v>
      </c>
      <c r="CP77" s="1115">
        <f t="shared" si="71"/>
        <v>5.2999999999999992e-002</v>
      </c>
      <c r="CQ77" s="1115">
        <f t="shared" si="71"/>
        <v>5.6999999999999995e-002</v>
      </c>
      <c r="CR77" s="1115">
        <f t="shared" si="71"/>
        <v>3.3999999999999996e-002</v>
      </c>
      <c r="CS77" s="1115">
        <f t="shared" si="71"/>
        <v>3.3999999999999996e-002</v>
      </c>
      <c r="CT77" s="1115">
        <f t="shared" si="71"/>
        <v>3.3999999999999996e-002</v>
      </c>
      <c r="CU77" s="1115">
        <f t="shared" si="71"/>
        <v>1.1000000000000003e-002</v>
      </c>
      <c r="CV77" s="1115">
        <f t="shared" si="71"/>
        <v>1.1000000000000003e-002</v>
      </c>
      <c r="CW77" s="1115">
        <f t="shared" si="71"/>
        <v>8.0000000000000036e-003</v>
      </c>
      <c r="CX77" s="1115">
        <f t="shared" si="71"/>
        <v>8.0000000000000036e-003</v>
      </c>
      <c r="CY77" s="1115">
        <f t="shared" si="71"/>
        <v>8.0000000000000036e-003</v>
      </c>
      <c r="CZ77" s="1115">
        <f t="shared" si="71"/>
        <v>4.7999999999999987e-002</v>
      </c>
      <c r="DA77" s="1115">
        <f t="shared" si="71"/>
        <v>3.0999999999999986e-002</v>
      </c>
      <c r="DC77" s="1114" t="s">
        <v>1739</v>
      </c>
      <c r="DD77" s="1115">
        <f t="shared" si="72"/>
        <v>0.33103448275862063</v>
      </c>
      <c r="DE77" s="1115">
        <f t="shared" si="72"/>
        <v>0.33103448275862063</v>
      </c>
      <c r="DF77" s="1115">
        <f t="shared" si="72"/>
        <v>0.33103448275862063</v>
      </c>
      <c r="DG77" s="1115">
        <f t="shared" si="72"/>
        <v>0.39682539682539686</v>
      </c>
      <c r="DH77" s="1115">
        <f t="shared" si="72"/>
        <v>0.48437499999999989</v>
      </c>
      <c r="DI77" s="1115">
        <f t="shared" si="72"/>
        <v>0.48437499999999989</v>
      </c>
      <c r="DJ77" s="1115">
        <f t="shared" si="72"/>
        <v>0.32075471698113206</v>
      </c>
      <c r="DK77" s="1115">
        <f t="shared" si="72"/>
        <v>0.48863636363636365</v>
      </c>
      <c r="DL77" s="1115">
        <f t="shared" si="72"/>
        <v>0.48863636363636365</v>
      </c>
      <c r="DM77" s="1115">
        <f t="shared" si="72"/>
        <v>0.45901639344262291</v>
      </c>
      <c r="DN77" s="1115">
        <f t="shared" si="72"/>
        <v>0.49999999999999994</v>
      </c>
      <c r="DO77" s="1115">
        <f t="shared" si="72"/>
        <v>0.49999999999999994</v>
      </c>
      <c r="DP77" s="1115">
        <f t="shared" si="72"/>
        <v>0.45599999999999996</v>
      </c>
      <c r="DQ77" s="1115">
        <f t="shared" si="72"/>
        <v>0.37777777777777777</v>
      </c>
      <c r="DR77" s="1115">
        <f t="shared" si="72"/>
        <v>0.37777777777777777</v>
      </c>
      <c r="DS77" s="1115">
        <f t="shared" si="72"/>
        <v>0.37777777777777777</v>
      </c>
      <c r="DT77" s="1115">
        <f t="shared" si="72"/>
        <v>0.25000000000000006</v>
      </c>
      <c r="DU77" s="1115">
        <f t="shared" si="72"/>
        <v>0.25000000000000006</v>
      </c>
      <c r="DV77" s="1115">
        <f t="shared" si="72"/>
        <v>0.27586206896551735</v>
      </c>
      <c r="DW77" s="1115">
        <f t="shared" si="72"/>
        <v>0.27586206896551735</v>
      </c>
      <c r="DX77" s="1115">
        <f t="shared" si="72"/>
        <v>0.27586206896551735</v>
      </c>
      <c r="DY77" s="1115">
        <f t="shared" si="72"/>
        <v>0.33103448275862063</v>
      </c>
      <c r="DZ77" s="1115">
        <f t="shared" si="72"/>
        <v>0.48437499999999989</v>
      </c>
    </row>
    <row r="78" spans="80:130" ht="24">
      <c r="CB78" s="1114">
        <v>16</v>
      </c>
      <c r="CC78" s="1114">
        <v>16</v>
      </c>
      <c r="CD78" s="1114" t="str">
        <f t="shared" si="64"/>
        <v>処遇加算Ⅲ特定加算Ⅱベア加算なしから新加算Ⅴ（12）</v>
      </c>
      <c r="CE78" s="1115">
        <f t="shared" ref="CE78:DA78" si="73">BD18-AD$18</f>
        <v>2.1000000000000005e-002</v>
      </c>
      <c r="CF78" s="1115">
        <f t="shared" si="73"/>
        <v>2.1000000000000005e-002</v>
      </c>
      <c r="CG78" s="1115">
        <f t="shared" si="73"/>
        <v>2.1000000000000005e-002</v>
      </c>
      <c r="CH78" s="1115">
        <f t="shared" si="73"/>
        <v>1.0000000000000002e-002</v>
      </c>
      <c r="CI78" s="1115">
        <f t="shared" si="73"/>
        <v>1.0000000000000002e-002</v>
      </c>
      <c r="CJ78" s="1115">
        <f t="shared" si="73"/>
        <v>1.0000000000000002e-002</v>
      </c>
      <c r="CK78" s="1115">
        <f t="shared" si="73"/>
        <v>9.0000000000000011e-003</v>
      </c>
      <c r="CL78" s="1115">
        <f t="shared" si="73"/>
        <v>1.2999999999999998e-002</v>
      </c>
      <c r="CM78" s="1115">
        <f t="shared" si="73"/>
        <v>1.2999999999999998e-002</v>
      </c>
      <c r="CN78" s="1115">
        <f t="shared" si="73"/>
        <v>2.2999999999999993e-002</v>
      </c>
      <c r="CO78" s="1115">
        <f t="shared" si="73"/>
        <v>1.4999999999999999e-002</v>
      </c>
      <c r="CP78" s="1115">
        <f t="shared" si="73"/>
        <v>1.4999999999999999e-002</v>
      </c>
      <c r="CQ78" s="1115">
        <f t="shared" si="73"/>
        <v>2.1000000000000005e-002</v>
      </c>
      <c r="CR78" s="1115">
        <f t="shared" si="73"/>
        <v>1.4000000000000005e-002</v>
      </c>
      <c r="CS78" s="1115">
        <f t="shared" si="73"/>
        <v>1.4000000000000005e-002</v>
      </c>
      <c r="CT78" s="1115">
        <f t="shared" si="73"/>
        <v>1.4000000000000005e-002</v>
      </c>
      <c r="CU78" s="1115">
        <f t="shared" si="73"/>
        <v>6.9999999999999993e-003</v>
      </c>
      <c r="CV78" s="1115">
        <f t="shared" si="73"/>
        <v>6.9999999999999993e-003</v>
      </c>
      <c r="CW78" s="1115">
        <f t="shared" si="73"/>
        <v>5.000000000000001e-003</v>
      </c>
      <c r="CX78" s="1115">
        <f t="shared" si="73"/>
        <v>5.000000000000001e-003</v>
      </c>
      <c r="CY78" s="1115">
        <f t="shared" si="73"/>
        <v>5.000000000000001e-003</v>
      </c>
      <c r="CZ78" s="1115">
        <f t="shared" si="73"/>
        <v>2.1000000000000005e-002</v>
      </c>
      <c r="DA78" s="1115">
        <f t="shared" si="73"/>
        <v>1.0000000000000002e-002</v>
      </c>
      <c r="DC78" s="1114" t="s">
        <v>2220</v>
      </c>
      <c r="DD78" s="1115">
        <f t="shared" ref="DD78:DZ78" si="74">CE78/BD18</f>
        <v>0.17796610169491528</v>
      </c>
      <c r="DE78" s="1115">
        <f t="shared" si="74"/>
        <v>0.17796610169491528</v>
      </c>
      <c r="DF78" s="1115">
        <f t="shared" si="74"/>
        <v>0.17796610169491528</v>
      </c>
      <c r="DG78" s="1115">
        <f t="shared" si="74"/>
        <v>0.20833333333333337</v>
      </c>
      <c r="DH78" s="1115">
        <f t="shared" si="74"/>
        <v>0.23255813953488375</v>
      </c>
      <c r="DI78" s="1115">
        <f t="shared" si="74"/>
        <v>0.23255813953488375</v>
      </c>
      <c r="DJ78" s="1115">
        <f t="shared" si="74"/>
        <v>0.2</v>
      </c>
      <c r="DK78" s="1115">
        <f t="shared" si="74"/>
        <v>0.22413793103448273</v>
      </c>
      <c r="DL78" s="1115">
        <f t="shared" si="74"/>
        <v>0.22413793103448273</v>
      </c>
      <c r="DM78" s="1115">
        <f t="shared" si="74"/>
        <v>0.25842696629213474</v>
      </c>
      <c r="DN78" s="1115">
        <f t="shared" si="74"/>
        <v>0.22058823529411761</v>
      </c>
      <c r="DO78" s="1115">
        <f t="shared" si="74"/>
        <v>0.22058823529411761</v>
      </c>
      <c r="DP78" s="1115">
        <f t="shared" si="74"/>
        <v>0.2359550561797753</v>
      </c>
      <c r="DQ78" s="1115">
        <f t="shared" si="74"/>
        <v>0.20000000000000007</v>
      </c>
      <c r="DR78" s="1115">
        <f t="shared" si="74"/>
        <v>0.20000000000000007</v>
      </c>
      <c r="DS78" s="1115">
        <f t="shared" si="74"/>
        <v>0.20000000000000007</v>
      </c>
      <c r="DT78" s="1115">
        <f t="shared" si="74"/>
        <v>0.17499999999999999</v>
      </c>
      <c r="DU78" s="1115">
        <f t="shared" si="74"/>
        <v>0.17499999999999999</v>
      </c>
      <c r="DV78" s="1115">
        <f t="shared" si="74"/>
        <v>0.19230769230769235</v>
      </c>
      <c r="DW78" s="1115">
        <f t="shared" si="74"/>
        <v>0.19230769230769235</v>
      </c>
      <c r="DX78" s="1115">
        <f t="shared" si="74"/>
        <v>0.19230769230769235</v>
      </c>
      <c r="DY78" s="1115">
        <f t="shared" si="74"/>
        <v>0.17796610169491528</v>
      </c>
      <c r="DZ78" s="1115">
        <f t="shared" si="74"/>
        <v>0.23255813953488375</v>
      </c>
    </row>
    <row r="79" spans="80:130">
      <c r="CB79" s="1114">
        <v>17</v>
      </c>
      <c r="CC79" s="1114">
        <v>1</v>
      </c>
      <c r="CD79" s="1114" t="str">
        <f t="shared" si="64"/>
        <v>処遇加算Ⅲ特定加算なしベア加算から新加算Ⅰ</v>
      </c>
      <c r="CE79" s="1115">
        <f t="shared" ref="CE79:DA82" si="75">BD3-AD$19</f>
        <v>0.16599999999999998</v>
      </c>
      <c r="CF79" s="1115">
        <f t="shared" si="75"/>
        <v>0.16599999999999998</v>
      </c>
      <c r="CG79" s="1115">
        <f t="shared" si="75"/>
        <v>0.16599999999999998</v>
      </c>
      <c r="CH79" s="1115">
        <f t="shared" si="75"/>
        <v>6.5999999999999989e-002</v>
      </c>
      <c r="CI79" s="1115">
        <f t="shared" si="75"/>
        <v>5.7999999999999982e-002</v>
      </c>
      <c r="CJ79" s="1115">
        <f t="shared" si="75"/>
        <v>5.7999999999999982e-002</v>
      </c>
      <c r="CK79" s="1115">
        <f t="shared" si="75"/>
        <v>5.6999999999999995e-002</v>
      </c>
      <c r="CL79" s="1115">
        <f t="shared" si="75"/>
        <v>8.e-002</v>
      </c>
      <c r="CM79" s="1115">
        <f t="shared" si="75"/>
        <v>8.e-002</v>
      </c>
      <c r="CN79" s="1115">
        <f t="shared" si="75"/>
        <v>0.11599999999999999</v>
      </c>
      <c r="CO79" s="1115">
        <f t="shared" si="75"/>
        <v>9.1000000000000025e-002</v>
      </c>
      <c r="CP79" s="1115">
        <f t="shared" si="75"/>
        <v>9.1000000000000025e-002</v>
      </c>
      <c r="CQ79" s="1115">
        <f t="shared" si="75"/>
        <v>0.11799999999999999</v>
      </c>
      <c r="CR79" s="1115">
        <f t="shared" si="75"/>
        <v>9.1000000000000011e-002</v>
      </c>
      <c r="CS79" s="1115">
        <f t="shared" si="75"/>
        <v>9.1000000000000011e-002</v>
      </c>
      <c r="CT79" s="1115">
        <f t="shared" si="75"/>
        <v>9.1000000000000011e-002</v>
      </c>
      <c r="CU79" s="1115">
        <f t="shared" si="75"/>
        <v>5.1000000000000011e-002</v>
      </c>
      <c r="CV79" s="1115">
        <f t="shared" si="75"/>
        <v>5.1000000000000011e-002</v>
      </c>
      <c r="CW79" s="1115">
        <f t="shared" si="75"/>
        <v>3.599999999999999e-002</v>
      </c>
      <c r="CX79" s="1115">
        <f t="shared" si="75"/>
        <v>3.599999999999999e-002</v>
      </c>
      <c r="CY79" s="1115">
        <f t="shared" si="75"/>
        <v>3.599999999999999e-002</v>
      </c>
      <c r="CZ79" s="1115">
        <f t="shared" si="75"/>
        <v>0.16599999999999998</v>
      </c>
      <c r="DA79" s="1115">
        <f t="shared" si="75"/>
        <v>5.7999999999999982e-002</v>
      </c>
      <c r="DC79" s="1114" t="s">
        <v>2221</v>
      </c>
      <c r="DD79" s="1115">
        <f t="shared" ref="DD79:DZ82" si="76">CE79/BD3</f>
        <v>0.67755102040816317</v>
      </c>
      <c r="DE79" s="1115">
        <f t="shared" si="76"/>
        <v>0.67755102040816317</v>
      </c>
      <c r="DF79" s="1115">
        <f t="shared" si="76"/>
        <v>0.67755102040816317</v>
      </c>
      <c r="DG79" s="1115">
        <f t="shared" si="76"/>
        <v>0.65999999999999992</v>
      </c>
      <c r="DH79" s="1115">
        <f t="shared" si="76"/>
        <v>0.63043478260869557</v>
      </c>
      <c r="DI79" s="1115">
        <f t="shared" si="76"/>
        <v>0.63043478260869557</v>
      </c>
      <c r="DJ79" s="1115">
        <f t="shared" si="76"/>
        <v>0.66279069767441856</v>
      </c>
      <c r="DK79" s="1115">
        <f t="shared" si="76"/>
        <v>0.625</v>
      </c>
      <c r="DL79" s="1115">
        <f t="shared" si="76"/>
        <v>0.625</v>
      </c>
      <c r="DM79" s="1115">
        <f t="shared" si="76"/>
        <v>0.64088397790055252</v>
      </c>
      <c r="DN79" s="1115">
        <f t="shared" si="76"/>
        <v>0.61073825503355716</v>
      </c>
      <c r="DO79" s="1115">
        <f t="shared" si="76"/>
        <v>0.61073825503355716</v>
      </c>
      <c r="DP79" s="1115">
        <f t="shared" si="76"/>
        <v>0.63440860215053763</v>
      </c>
      <c r="DQ79" s="1115">
        <f t="shared" si="76"/>
        <v>0.65</v>
      </c>
      <c r="DR79" s="1115">
        <f t="shared" si="76"/>
        <v>0.65</v>
      </c>
      <c r="DS79" s="1115">
        <f t="shared" si="76"/>
        <v>0.65</v>
      </c>
      <c r="DT79" s="1115">
        <f t="shared" si="76"/>
        <v>0.68</v>
      </c>
      <c r="DU79" s="1115">
        <f t="shared" si="76"/>
        <v>0.68</v>
      </c>
      <c r="DV79" s="1115">
        <f t="shared" si="76"/>
        <v>0.70588235294117641</v>
      </c>
      <c r="DW79" s="1115">
        <f t="shared" si="76"/>
        <v>0.70588235294117641</v>
      </c>
      <c r="DX79" s="1115">
        <f t="shared" si="76"/>
        <v>0.70588235294117641</v>
      </c>
      <c r="DY79" s="1115">
        <f t="shared" si="76"/>
        <v>0.67755102040816317</v>
      </c>
      <c r="DZ79" s="1115">
        <f t="shared" si="76"/>
        <v>0.63043478260869557</v>
      </c>
    </row>
    <row r="80" spans="80:130">
      <c r="CB80" s="1114">
        <v>17</v>
      </c>
      <c r="CC80" s="1114">
        <v>2</v>
      </c>
      <c r="CD80" s="1114" t="str">
        <f t="shared" si="64"/>
        <v>処遇加算Ⅲ特定加算なしベア加算から新加算Ⅱ</v>
      </c>
      <c r="CE80" s="1115">
        <f t="shared" si="75"/>
        <v>0.14500000000000002</v>
      </c>
      <c r="CF80" s="1115">
        <f t="shared" si="75"/>
        <v>0.14500000000000002</v>
      </c>
      <c r="CG80" s="1115">
        <f t="shared" si="75"/>
        <v>0.14500000000000002</v>
      </c>
      <c r="CH80" s="1115">
        <f t="shared" si="75"/>
        <v>6.e-002</v>
      </c>
      <c r="CI80" s="1115">
        <f t="shared" si="75"/>
        <v>5.599999999999998e-002</v>
      </c>
      <c r="CJ80" s="1115">
        <f t="shared" si="75"/>
        <v>5.599999999999998e-002</v>
      </c>
      <c r="CK80" s="1115">
        <f t="shared" si="75"/>
        <v>5.3999999999999992e-002</v>
      </c>
      <c r="CL80" s="1115">
        <f t="shared" si="75"/>
        <v>7.3999999999999996e-002</v>
      </c>
      <c r="CM80" s="1115">
        <f t="shared" si="75"/>
        <v>7.3999999999999996e-002</v>
      </c>
      <c r="CN80" s="1115">
        <f t="shared" si="75"/>
        <v>0.10899999999999999</v>
      </c>
      <c r="CO80" s="1115">
        <f t="shared" si="75"/>
        <v>8.8000000000000023e-002</v>
      </c>
      <c r="CP80" s="1115">
        <f t="shared" si="75"/>
        <v>8.8000000000000023e-002</v>
      </c>
      <c r="CQ80" s="1115">
        <f t="shared" si="75"/>
        <v>0.10999999999999999</v>
      </c>
      <c r="CR80" s="1115">
        <f t="shared" si="75"/>
        <v>8.7000000000000008e-002</v>
      </c>
      <c r="CS80" s="1115">
        <f t="shared" si="75"/>
        <v>8.7000000000000008e-002</v>
      </c>
      <c r="CT80" s="1115">
        <f t="shared" si="75"/>
        <v>8.7000000000000008e-002</v>
      </c>
      <c r="CU80" s="1115">
        <f t="shared" si="75"/>
        <v>4.7000000000000007e-002</v>
      </c>
      <c r="CV80" s="1115">
        <f t="shared" si="75"/>
        <v>4.7000000000000007e-002</v>
      </c>
      <c r="CW80" s="1115">
        <f t="shared" si="75"/>
        <v>3.1999999999999994e-002</v>
      </c>
      <c r="CX80" s="1115">
        <f t="shared" si="75"/>
        <v>3.1999999999999994e-002</v>
      </c>
      <c r="CY80" s="1115">
        <f t="shared" si="75"/>
        <v>3.1999999999999994e-002</v>
      </c>
      <c r="CZ80" s="1115">
        <f t="shared" si="75"/>
        <v>0.14500000000000002</v>
      </c>
      <c r="DA80" s="1115">
        <f t="shared" si="75"/>
        <v>5.599999999999998e-002</v>
      </c>
      <c r="DC80" s="1114" t="s">
        <v>2222</v>
      </c>
      <c r="DD80" s="1115">
        <f t="shared" si="76"/>
        <v>0.6473214285714286</v>
      </c>
      <c r="DE80" s="1115">
        <f t="shared" si="76"/>
        <v>0.6473214285714286</v>
      </c>
      <c r="DF80" s="1115">
        <f t="shared" si="76"/>
        <v>0.6473214285714286</v>
      </c>
      <c r="DG80" s="1115">
        <f t="shared" si="76"/>
        <v>0.63829787234042545</v>
      </c>
      <c r="DH80" s="1115">
        <f t="shared" si="76"/>
        <v>0.62222222222222212</v>
      </c>
      <c r="DI80" s="1115">
        <f t="shared" si="76"/>
        <v>0.62222222222222212</v>
      </c>
      <c r="DJ80" s="1115">
        <f t="shared" si="76"/>
        <v>0.6506024096385542</v>
      </c>
      <c r="DK80" s="1115">
        <f t="shared" si="76"/>
        <v>0.60655737704918034</v>
      </c>
      <c r="DL80" s="1115">
        <f t="shared" si="76"/>
        <v>0.60655737704918034</v>
      </c>
      <c r="DM80" s="1115">
        <f t="shared" si="76"/>
        <v>0.62643678160919536</v>
      </c>
      <c r="DN80" s="1115">
        <f t="shared" si="76"/>
        <v>0.60273972602739734</v>
      </c>
      <c r="DO80" s="1115">
        <f t="shared" si="76"/>
        <v>0.60273972602739734</v>
      </c>
      <c r="DP80" s="1115">
        <f t="shared" si="76"/>
        <v>0.6179775280898876</v>
      </c>
      <c r="DQ80" s="1115">
        <f t="shared" si="76"/>
        <v>0.63970588235294124</v>
      </c>
      <c r="DR80" s="1115">
        <f t="shared" si="76"/>
        <v>0.63970588235294124</v>
      </c>
      <c r="DS80" s="1115">
        <f t="shared" si="76"/>
        <v>0.63970588235294124</v>
      </c>
      <c r="DT80" s="1115">
        <f t="shared" si="76"/>
        <v>0.6619718309859155</v>
      </c>
      <c r="DU80" s="1115">
        <f t="shared" si="76"/>
        <v>0.6619718309859155</v>
      </c>
      <c r="DV80" s="1115">
        <f t="shared" si="76"/>
        <v>0.68085106382978722</v>
      </c>
      <c r="DW80" s="1115">
        <f t="shared" si="76"/>
        <v>0.68085106382978722</v>
      </c>
      <c r="DX80" s="1115">
        <f t="shared" si="76"/>
        <v>0.68085106382978722</v>
      </c>
      <c r="DY80" s="1115">
        <f t="shared" si="76"/>
        <v>0.6473214285714286</v>
      </c>
      <c r="DZ80" s="1115">
        <f t="shared" si="76"/>
        <v>0.62222222222222212</v>
      </c>
    </row>
    <row r="81" spans="80:130">
      <c r="CB81" s="1114">
        <v>17</v>
      </c>
      <c r="CC81" s="1114">
        <v>3</v>
      </c>
      <c r="CD81" s="1114" t="str">
        <f t="shared" si="64"/>
        <v>処遇加算Ⅲ特定加算なしベア加算から新加算Ⅲ</v>
      </c>
      <c r="CE81" s="1115">
        <f t="shared" si="75"/>
        <v>0.10299999999999999</v>
      </c>
      <c r="CF81" s="1115">
        <f t="shared" si="75"/>
        <v>0.10299999999999999</v>
      </c>
      <c r="CG81" s="1115">
        <f t="shared" si="75"/>
        <v>0.10299999999999999</v>
      </c>
      <c r="CH81" s="1115">
        <f t="shared" si="75"/>
        <v>4.4999999999999998e-002</v>
      </c>
      <c r="CI81" s="1115">
        <f t="shared" si="75"/>
        <v>4.5999999999999985e-002</v>
      </c>
      <c r="CJ81" s="1115">
        <f t="shared" si="75"/>
        <v>4.5999999999999985e-002</v>
      </c>
      <c r="CK81" s="1115">
        <f t="shared" si="75"/>
        <v>3.7000000000000005e-002</v>
      </c>
      <c r="CL81" s="1115">
        <f t="shared" si="75"/>
        <v>6.2e-002</v>
      </c>
      <c r="CM81" s="1115">
        <f t="shared" si="75"/>
        <v>6.2e-002</v>
      </c>
      <c r="CN81" s="1115">
        <f t="shared" si="75"/>
        <v>8.4999999999999992e-002</v>
      </c>
      <c r="CO81" s="1115">
        <f t="shared" si="75"/>
        <v>7.6000000000000012e-002</v>
      </c>
      <c r="CP81" s="1115">
        <f t="shared" si="75"/>
        <v>7.6000000000000012e-002</v>
      </c>
      <c r="CQ81" s="1115">
        <f t="shared" si="75"/>
        <v>8.6999999999999994e-002</v>
      </c>
      <c r="CR81" s="1115">
        <f t="shared" si="75"/>
        <v>6.4000000000000001e-002</v>
      </c>
      <c r="CS81" s="1115">
        <f t="shared" si="75"/>
        <v>6.4000000000000001e-002</v>
      </c>
      <c r="CT81" s="1115">
        <f t="shared" si="75"/>
        <v>6.4000000000000001e-002</v>
      </c>
      <c r="CU81" s="1115">
        <f t="shared" si="75"/>
        <v>3.e-002</v>
      </c>
      <c r="CV81" s="1115">
        <f t="shared" si="75"/>
        <v>3.e-002</v>
      </c>
      <c r="CW81" s="1115">
        <f t="shared" si="75"/>
        <v>2.0999999999999998e-002</v>
      </c>
      <c r="CX81" s="1115">
        <f t="shared" si="75"/>
        <v>2.0999999999999998e-002</v>
      </c>
      <c r="CY81" s="1115">
        <f t="shared" si="75"/>
        <v>2.0999999999999998e-002</v>
      </c>
      <c r="CZ81" s="1115">
        <f t="shared" si="75"/>
        <v>0.10299999999999999</v>
      </c>
      <c r="DA81" s="1115">
        <f t="shared" si="75"/>
        <v>4.5999999999999985e-002</v>
      </c>
      <c r="DC81" s="1114" t="s">
        <v>1697</v>
      </c>
      <c r="DD81" s="1115">
        <f t="shared" si="76"/>
        <v>0.56593406593406592</v>
      </c>
      <c r="DE81" s="1115">
        <f t="shared" si="76"/>
        <v>0.56593406593406592</v>
      </c>
      <c r="DF81" s="1115">
        <f t="shared" si="76"/>
        <v>0.56593406593406592</v>
      </c>
      <c r="DG81" s="1115">
        <f t="shared" si="76"/>
        <v>0.56962025316455689</v>
      </c>
      <c r="DH81" s="1115">
        <f t="shared" si="76"/>
        <v>0.57499999999999996</v>
      </c>
      <c r="DI81" s="1115">
        <f t="shared" si="76"/>
        <v>0.57499999999999996</v>
      </c>
      <c r="DJ81" s="1115">
        <f t="shared" si="76"/>
        <v>0.56060606060606066</v>
      </c>
      <c r="DK81" s="1115">
        <f t="shared" si="76"/>
        <v>0.5636363636363636</v>
      </c>
      <c r="DL81" s="1115">
        <f t="shared" si="76"/>
        <v>0.5636363636363636</v>
      </c>
      <c r="DM81" s="1115">
        <f t="shared" si="76"/>
        <v>0.56666666666666665</v>
      </c>
      <c r="DN81" s="1115">
        <f t="shared" si="76"/>
        <v>0.56716417910447769</v>
      </c>
      <c r="DO81" s="1115">
        <f t="shared" si="76"/>
        <v>0.56716417910447769</v>
      </c>
      <c r="DP81" s="1115">
        <f t="shared" si="76"/>
        <v>0.56129032258064515</v>
      </c>
      <c r="DQ81" s="1115">
        <f t="shared" si="76"/>
        <v>0.5663716814159292</v>
      </c>
      <c r="DR81" s="1115">
        <f t="shared" si="76"/>
        <v>0.5663716814159292</v>
      </c>
      <c r="DS81" s="1115">
        <f t="shared" si="76"/>
        <v>0.5663716814159292</v>
      </c>
      <c r="DT81" s="1115">
        <f t="shared" si="76"/>
        <v>0.55555555555555558</v>
      </c>
      <c r="DU81" s="1115">
        <f t="shared" si="76"/>
        <v>0.55555555555555558</v>
      </c>
      <c r="DV81" s="1115">
        <f t="shared" si="76"/>
        <v>0.58333333333333337</v>
      </c>
      <c r="DW81" s="1115">
        <f t="shared" si="76"/>
        <v>0.58333333333333337</v>
      </c>
      <c r="DX81" s="1115">
        <f t="shared" si="76"/>
        <v>0.58333333333333337</v>
      </c>
      <c r="DY81" s="1115">
        <f t="shared" si="76"/>
        <v>0.56593406593406592</v>
      </c>
      <c r="DZ81" s="1115">
        <f t="shared" si="76"/>
        <v>0.57499999999999996</v>
      </c>
    </row>
    <row r="82" spans="80:130">
      <c r="CB82" s="1114">
        <v>17</v>
      </c>
      <c r="CC82" s="1114">
        <v>4</v>
      </c>
      <c r="CD82" s="1114" t="str">
        <f t="shared" si="64"/>
        <v>処遇加算Ⅲ特定加算なしベア加算から新加算Ⅳ</v>
      </c>
      <c r="CE82" s="1115">
        <f t="shared" si="75"/>
        <v>6.5999999999999989e-002</v>
      </c>
      <c r="CF82" s="1115">
        <f t="shared" si="75"/>
        <v>6.5999999999999989e-002</v>
      </c>
      <c r="CG82" s="1115">
        <f t="shared" si="75"/>
        <v>6.5999999999999989e-002</v>
      </c>
      <c r="CH82" s="1115">
        <f t="shared" si="75"/>
        <v>2.8999999999999998e-002</v>
      </c>
      <c r="CI82" s="1115">
        <f t="shared" si="75"/>
        <v>2.9999999999999985e-002</v>
      </c>
      <c r="CJ82" s="1115">
        <f t="shared" si="75"/>
        <v>2.9999999999999985e-002</v>
      </c>
      <c r="CK82" s="1115">
        <f t="shared" si="75"/>
        <v>2.4000000000000007e-002</v>
      </c>
      <c r="CL82" s="1115">
        <f t="shared" si="75"/>
        <v>3.9999999999999994e-002</v>
      </c>
      <c r="CM82" s="1115">
        <f t="shared" si="75"/>
        <v>3.9999999999999994e-002</v>
      </c>
      <c r="CN82" s="1115">
        <f t="shared" si="75"/>
        <v>5.6999999999999995e-002</v>
      </c>
      <c r="CO82" s="1115">
        <f t="shared" si="75"/>
        <v>4.7999999999999994e-002</v>
      </c>
      <c r="CP82" s="1115">
        <f t="shared" si="75"/>
        <v>4.7999999999999994e-002</v>
      </c>
      <c r="CQ82" s="1115">
        <f t="shared" si="75"/>
        <v>5.6999999999999995e-002</v>
      </c>
      <c r="CR82" s="1115">
        <f t="shared" si="75"/>
        <v>4.0999999999999995e-002</v>
      </c>
      <c r="CS82" s="1115">
        <f t="shared" si="75"/>
        <v>4.0999999999999995e-002</v>
      </c>
      <c r="CT82" s="1115">
        <f t="shared" si="75"/>
        <v>4.0999999999999995e-002</v>
      </c>
      <c r="CU82" s="1115">
        <f t="shared" si="75"/>
        <v>2.0000000000000004e-002</v>
      </c>
      <c r="CV82" s="1115">
        <f t="shared" si="75"/>
        <v>2.0000000000000004e-002</v>
      </c>
      <c r="CW82" s="1115">
        <f t="shared" si="75"/>
        <v>1.4000000000000002e-002</v>
      </c>
      <c r="CX82" s="1115">
        <f t="shared" si="75"/>
        <v>1.4000000000000002e-002</v>
      </c>
      <c r="CY82" s="1115">
        <f t="shared" si="75"/>
        <v>1.4000000000000002e-002</v>
      </c>
      <c r="CZ82" s="1115">
        <f t="shared" si="75"/>
        <v>6.5999999999999989e-002</v>
      </c>
      <c r="DA82" s="1115">
        <f t="shared" si="75"/>
        <v>2.9999999999999985e-002</v>
      </c>
      <c r="DC82" s="1114" t="s">
        <v>2045</v>
      </c>
      <c r="DD82" s="1115">
        <f t="shared" si="76"/>
        <v>0.45517241379310341</v>
      </c>
      <c r="DE82" s="1115">
        <f t="shared" si="76"/>
        <v>0.45517241379310341</v>
      </c>
      <c r="DF82" s="1115">
        <f t="shared" si="76"/>
        <v>0.45517241379310341</v>
      </c>
      <c r="DG82" s="1115">
        <f t="shared" si="76"/>
        <v>0.46031746031746029</v>
      </c>
      <c r="DH82" s="1115">
        <f t="shared" si="76"/>
        <v>0.46874999999999983</v>
      </c>
      <c r="DI82" s="1115">
        <f t="shared" si="76"/>
        <v>0.46874999999999983</v>
      </c>
      <c r="DJ82" s="1115">
        <f t="shared" si="76"/>
        <v>0.4528301886792454</v>
      </c>
      <c r="DK82" s="1115">
        <f t="shared" si="76"/>
        <v>0.45454545454545447</v>
      </c>
      <c r="DL82" s="1115">
        <f t="shared" si="76"/>
        <v>0.45454545454545447</v>
      </c>
      <c r="DM82" s="1115">
        <f t="shared" si="76"/>
        <v>0.46721311475409832</v>
      </c>
      <c r="DN82" s="1115">
        <f t="shared" si="76"/>
        <v>0.45283018867924524</v>
      </c>
      <c r="DO82" s="1115">
        <f t="shared" si="76"/>
        <v>0.45283018867924524</v>
      </c>
      <c r="DP82" s="1115">
        <f t="shared" si="76"/>
        <v>0.45599999999999996</v>
      </c>
      <c r="DQ82" s="1115">
        <f t="shared" si="76"/>
        <v>0.45555555555555549</v>
      </c>
      <c r="DR82" s="1115">
        <f t="shared" si="76"/>
        <v>0.45555555555555549</v>
      </c>
      <c r="DS82" s="1115">
        <f t="shared" si="76"/>
        <v>0.45555555555555549</v>
      </c>
      <c r="DT82" s="1115">
        <f t="shared" si="76"/>
        <v>0.45454545454545459</v>
      </c>
      <c r="DU82" s="1115">
        <f t="shared" si="76"/>
        <v>0.45454545454545459</v>
      </c>
      <c r="DV82" s="1115">
        <f t="shared" si="76"/>
        <v>0.48275862068965519</v>
      </c>
      <c r="DW82" s="1115">
        <f t="shared" si="76"/>
        <v>0.48275862068965519</v>
      </c>
      <c r="DX82" s="1115">
        <f t="shared" si="76"/>
        <v>0.48275862068965519</v>
      </c>
      <c r="DY82" s="1115">
        <f t="shared" si="76"/>
        <v>0.45517241379310341</v>
      </c>
      <c r="DZ82" s="1115">
        <f t="shared" si="76"/>
        <v>0.46874999999999983</v>
      </c>
    </row>
    <row r="83" spans="80:130">
      <c r="CB83" s="1114">
        <v>17</v>
      </c>
      <c r="CC83" s="1114">
        <v>17</v>
      </c>
      <c r="CD83" s="1114" t="str">
        <f t="shared" si="64"/>
        <v>処遇加算Ⅲ特定加算なしベア加算から新加算Ⅴ（13）</v>
      </c>
      <c r="CE83" s="1115">
        <f t="shared" ref="CE83:DA83" si="77">BD19-AD$19</f>
        <v>2.1000000000000005e-002</v>
      </c>
      <c r="CF83" s="1115">
        <f t="shared" si="77"/>
        <v>2.1000000000000005e-002</v>
      </c>
      <c r="CG83" s="1115">
        <f t="shared" si="77"/>
        <v>2.1000000000000005e-002</v>
      </c>
      <c r="CH83" s="1115">
        <f t="shared" si="77"/>
        <v>1.0000000000000002e-002</v>
      </c>
      <c r="CI83" s="1115">
        <f t="shared" si="77"/>
        <v>1.0000000000000002e-002</v>
      </c>
      <c r="CJ83" s="1115">
        <f t="shared" si="77"/>
        <v>1.0000000000000002e-002</v>
      </c>
      <c r="CK83" s="1115">
        <f t="shared" si="77"/>
        <v>9.0000000000000011e-003</v>
      </c>
      <c r="CL83" s="1115">
        <f t="shared" si="77"/>
        <v>1.2999999999999998e-002</v>
      </c>
      <c r="CM83" s="1115">
        <f t="shared" si="77"/>
        <v>1.2999999999999998e-002</v>
      </c>
      <c r="CN83" s="1115">
        <f t="shared" si="77"/>
        <v>2.2999999999999993e-002</v>
      </c>
      <c r="CO83" s="1115">
        <f t="shared" si="77"/>
        <v>1.5000000000000006e-002</v>
      </c>
      <c r="CP83" s="1115">
        <f t="shared" si="77"/>
        <v>1.5000000000000006e-002</v>
      </c>
      <c r="CQ83" s="1115">
        <f t="shared" si="77"/>
        <v>2.1000000000000005e-002</v>
      </c>
      <c r="CR83" s="1115">
        <f t="shared" si="77"/>
        <v>1.3999999999999999e-002</v>
      </c>
      <c r="CS83" s="1115">
        <f t="shared" si="77"/>
        <v>1.3999999999999999e-002</v>
      </c>
      <c r="CT83" s="1115">
        <f t="shared" si="77"/>
        <v>1.3999999999999999e-002</v>
      </c>
      <c r="CU83" s="1115">
        <f t="shared" si="77"/>
        <v>6.9999999999999993e-003</v>
      </c>
      <c r="CV83" s="1115">
        <f t="shared" si="77"/>
        <v>6.9999999999999993e-003</v>
      </c>
      <c r="CW83" s="1115">
        <f t="shared" si="77"/>
        <v>5.000000000000001e-003</v>
      </c>
      <c r="CX83" s="1115">
        <f t="shared" si="77"/>
        <v>5.000000000000001e-003</v>
      </c>
      <c r="CY83" s="1115">
        <f t="shared" si="77"/>
        <v>5.000000000000001e-003</v>
      </c>
      <c r="CZ83" s="1115">
        <f t="shared" si="77"/>
        <v>2.1000000000000005e-002</v>
      </c>
      <c r="DA83" s="1115">
        <f t="shared" si="77"/>
        <v>1.0000000000000002e-002</v>
      </c>
      <c r="DC83" s="1114" t="s">
        <v>2223</v>
      </c>
      <c r="DD83" s="1115">
        <f t="shared" ref="DD83:DZ83" si="78">CE83/BD19</f>
        <v>0.21000000000000005</v>
      </c>
      <c r="DE83" s="1115">
        <f t="shared" si="78"/>
        <v>0.21000000000000005</v>
      </c>
      <c r="DF83" s="1115">
        <f t="shared" si="78"/>
        <v>0.21000000000000005</v>
      </c>
      <c r="DG83" s="1115">
        <f t="shared" si="78"/>
        <v>0.22727272727272729</v>
      </c>
      <c r="DH83" s="1115">
        <f t="shared" si="78"/>
        <v>0.22727272727272729</v>
      </c>
      <c r="DI83" s="1115">
        <f t="shared" si="78"/>
        <v>0.22727272727272729</v>
      </c>
      <c r="DJ83" s="1115">
        <f t="shared" si="78"/>
        <v>0.23684210526315794</v>
      </c>
      <c r="DK83" s="1115">
        <f t="shared" si="78"/>
        <v>0.21311475409836061</v>
      </c>
      <c r="DL83" s="1115">
        <f t="shared" si="78"/>
        <v>0.21311475409836061</v>
      </c>
      <c r="DM83" s="1115">
        <f t="shared" si="78"/>
        <v>0.2613636363636363</v>
      </c>
      <c r="DN83" s="1115">
        <f t="shared" si="78"/>
        <v>0.20547945205479459</v>
      </c>
      <c r="DO83" s="1115">
        <f t="shared" si="78"/>
        <v>0.20547945205479459</v>
      </c>
      <c r="DP83" s="1115">
        <f t="shared" si="78"/>
        <v>0.2359550561797753</v>
      </c>
      <c r="DQ83" s="1115">
        <f t="shared" si="78"/>
        <v>0.22222222222222221</v>
      </c>
      <c r="DR83" s="1115">
        <f t="shared" si="78"/>
        <v>0.22222222222222221</v>
      </c>
      <c r="DS83" s="1115">
        <f t="shared" si="78"/>
        <v>0.22222222222222221</v>
      </c>
      <c r="DT83" s="1115">
        <f t="shared" si="78"/>
        <v>0.22580645161290319</v>
      </c>
      <c r="DU83" s="1115">
        <f t="shared" si="78"/>
        <v>0.22580645161290319</v>
      </c>
      <c r="DV83" s="1115">
        <f t="shared" si="78"/>
        <v>0.25000000000000006</v>
      </c>
      <c r="DW83" s="1115">
        <f t="shared" si="78"/>
        <v>0.25000000000000006</v>
      </c>
      <c r="DX83" s="1115">
        <f t="shared" si="78"/>
        <v>0.25000000000000006</v>
      </c>
      <c r="DY83" s="1115">
        <f t="shared" si="78"/>
        <v>0.21000000000000005</v>
      </c>
      <c r="DZ83" s="1115">
        <f t="shared" si="78"/>
        <v>0.22727272727272729</v>
      </c>
    </row>
    <row r="84" spans="80:130">
      <c r="CB84" s="1114">
        <v>18</v>
      </c>
      <c r="CC84" s="1114">
        <v>1</v>
      </c>
      <c r="CD84" s="1114" t="str">
        <f t="shared" si="64"/>
        <v>処遇加算Ⅲ特定加算なしベア加算なしから新加算Ⅰ</v>
      </c>
      <c r="CE84" s="1115">
        <f t="shared" ref="CE84:DA87" si="79">BD3-AD$20</f>
        <v>0.19</v>
      </c>
      <c r="CF84" s="1115">
        <f t="shared" si="79"/>
        <v>0.19</v>
      </c>
      <c r="CG84" s="1115">
        <f t="shared" si="79"/>
        <v>0.19</v>
      </c>
      <c r="CH84" s="1115">
        <f t="shared" si="79"/>
        <v>7.6999999999999985e-002</v>
      </c>
      <c r="CI84" s="1115">
        <f t="shared" si="79"/>
        <v>6.8999999999999978e-002</v>
      </c>
      <c r="CJ84" s="1115">
        <f t="shared" si="79"/>
        <v>6.8999999999999978e-002</v>
      </c>
      <c r="CK84" s="1115">
        <f t="shared" si="79"/>
        <v>6.699999999999999e-002</v>
      </c>
      <c r="CL84" s="1115">
        <f t="shared" si="79"/>
        <v>9.5000000000000001e-002</v>
      </c>
      <c r="CM84" s="1115">
        <f t="shared" si="79"/>
        <v>9.5000000000000001e-002</v>
      </c>
      <c r="CN84" s="1115">
        <f t="shared" si="79"/>
        <v>0.13899999999999998</v>
      </c>
      <c r="CO84" s="1115">
        <f t="shared" si="79"/>
        <v>0.10800000000000001</v>
      </c>
      <c r="CP84" s="1115">
        <f t="shared" si="79"/>
        <v>0.10800000000000001</v>
      </c>
      <c r="CQ84" s="1115">
        <f t="shared" si="79"/>
        <v>0.14100000000000001</v>
      </c>
      <c r="CR84" s="1115">
        <f t="shared" si="79"/>
        <v>0.10700000000000001</v>
      </c>
      <c r="CS84" s="1115">
        <f t="shared" si="79"/>
        <v>0.10700000000000001</v>
      </c>
      <c r="CT84" s="1115">
        <f t="shared" si="79"/>
        <v>0.10700000000000001</v>
      </c>
      <c r="CU84" s="1115">
        <f t="shared" si="79"/>
        <v>5.9000000000000011e-002</v>
      </c>
      <c r="CV84" s="1115">
        <f t="shared" si="79"/>
        <v>5.9000000000000011e-002</v>
      </c>
      <c r="CW84" s="1115">
        <f t="shared" si="79"/>
        <v>4.0999999999999988e-002</v>
      </c>
      <c r="CX84" s="1115">
        <f t="shared" si="79"/>
        <v>4.0999999999999988e-002</v>
      </c>
      <c r="CY84" s="1115">
        <f t="shared" si="79"/>
        <v>4.0999999999999988e-002</v>
      </c>
      <c r="CZ84" s="1115">
        <f t="shared" si="79"/>
        <v>0.19</v>
      </c>
      <c r="DA84" s="1115">
        <f t="shared" si="79"/>
        <v>6.8999999999999978e-002</v>
      </c>
      <c r="DC84" s="1114" t="s">
        <v>1925</v>
      </c>
      <c r="DD84" s="1115">
        <f t="shared" ref="DD84:DZ87" si="80">CE84/BD3</f>
        <v>0.77551020408163263</v>
      </c>
      <c r="DE84" s="1115">
        <f t="shared" si="80"/>
        <v>0.77551020408163263</v>
      </c>
      <c r="DF84" s="1115">
        <f t="shared" si="80"/>
        <v>0.77551020408163263</v>
      </c>
      <c r="DG84" s="1115">
        <f t="shared" si="80"/>
        <v>0.76999999999999991</v>
      </c>
      <c r="DH84" s="1115">
        <f t="shared" si="80"/>
        <v>0.74999999999999989</v>
      </c>
      <c r="DI84" s="1115">
        <f t="shared" si="80"/>
        <v>0.74999999999999989</v>
      </c>
      <c r="DJ84" s="1115">
        <f t="shared" si="80"/>
        <v>0.77906976744186041</v>
      </c>
      <c r="DK84" s="1115">
        <f t="shared" si="80"/>
        <v>0.7421875</v>
      </c>
      <c r="DL84" s="1115">
        <f t="shared" si="80"/>
        <v>0.7421875</v>
      </c>
      <c r="DM84" s="1115">
        <f t="shared" si="80"/>
        <v>0.7679558011049723</v>
      </c>
      <c r="DN84" s="1115">
        <f t="shared" si="80"/>
        <v>0.72483221476510062</v>
      </c>
      <c r="DO84" s="1115">
        <f t="shared" si="80"/>
        <v>0.72483221476510062</v>
      </c>
      <c r="DP84" s="1115">
        <f t="shared" si="80"/>
        <v>0.75806451612903236</v>
      </c>
      <c r="DQ84" s="1115">
        <f t="shared" si="80"/>
        <v>0.76428571428571435</v>
      </c>
      <c r="DR84" s="1115">
        <f t="shared" si="80"/>
        <v>0.76428571428571435</v>
      </c>
      <c r="DS84" s="1115">
        <f t="shared" si="80"/>
        <v>0.76428571428571435</v>
      </c>
      <c r="DT84" s="1115">
        <f t="shared" si="80"/>
        <v>0.78666666666666674</v>
      </c>
      <c r="DU84" s="1115">
        <f t="shared" si="80"/>
        <v>0.78666666666666674</v>
      </c>
      <c r="DV84" s="1115">
        <f t="shared" si="80"/>
        <v>0.8039215686274509</v>
      </c>
      <c r="DW84" s="1115">
        <f t="shared" si="80"/>
        <v>0.8039215686274509</v>
      </c>
      <c r="DX84" s="1115">
        <f t="shared" si="80"/>
        <v>0.8039215686274509</v>
      </c>
      <c r="DY84" s="1115">
        <f t="shared" si="80"/>
        <v>0.77551020408163263</v>
      </c>
      <c r="DZ84" s="1115">
        <f t="shared" si="80"/>
        <v>0.74999999999999989</v>
      </c>
    </row>
    <row r="85" spans="80:130">
      <c r="CB85" s="1114">
        <v>18</v>
      </c>
      <c r="CC85" s="1114">
        <v>2</v>
      </c>
      <c r="CD85" s="1114" t="str">
        <f t="shared" si="64"/>
        <v>処遇加算Ⅲ特定加算なしベア加算なしから新加算Ⅱ</v>
      </c>
      <c r="CE85" s="1115">
        <f t="shared" si="79"/>
        <v>0.16900000000000001</v>
      </c>
      <c r="CF85" s="1115">
        <f t="shared" si="79"/>
        <v>0.16900000000000001</v>
      </c>
      <c r="CG85" s="1115">
        <f t="shared" si="79"/>
        <v>0.16900000000000001</v>
      </c>
      <c r="CH85" s="1115">
        <f t="shared" si="79"/>
        <v>7.1000000000000008e-002</v>
      </c>
      <c r="CI85" s="1115">
        <f t="shared" si="79"/>
        <v>6.6999999999999976e-002</v>
      </c>
      <c r="CJ85" s="1115">
        <f t="shared" si="79"/>
        <v>6.6999999999999976e-002</v>
      </c>
      <c r="CK85" s="1115">
        <f t="shared" si="79"/>
        <v>6.3999999999999987e-002</v>
      </c>
      <c r="CL85" s="1115">
        <f t="shared" si="79"/>
        <v>8.8999999999999996e-002</v>
      </c>
      <c r="CM85" s="1115">
        <f t="shared" si="79"/>
        <v>8.8999999999999996e-002</v>
      </c>
      <c r="CN85" s="1115">
        <f t="shared" si="79"/>
        <v>0.13199999999999998</v>
      </c>
      <c r="CO85" s="1115">
        <f t="shared" si="79"/>
        <v>0.10500000000000001</v>
      </c>
      <c r="CP85" s="1115">
        <f t="shared" si="79"/>
        <v>0.10500000000000001</v>
      </c>
      <c r="CQ85" s="1115">
        <f t="shared" si="79"/>
        <v>0.13300000000000001</v>
      </c>
      <c r="CR85" s="1115">
        <f t="shared" si="79"/>
        <v>0.10300000000000001</v>
      </c>
      <c r="CS85" s="1115">
        <f t="shared" si="79"/>
        <v>0.10300000000000001</v>
      </c>
      <c r="CT85" s="1115">
        <f t="shared" si="79"/>
        <v>0.10300000000000001</v>
      </c>
      <c r="CU85" s="1115">
        <f t="shared" si="79"/>
        <v>5.5000000000000007e-002</v>
      </c>
      <c r="CV85" s="1115">
        <f t="shared" si="79"/>
        <v>5.5000000000000007e-002</v>
      </c>
      <c r="CW85" s="1115">
        <f t="shared" si="79"/>
        <v>3.6999999999999991e-002</v>
      </c>
      <c r="CX85" s="1115">
        <f t="shared" si="79"/>
        <v>3.6999999999999991e-002</v>
      </c>
      <c r="CY85" s="1115">
        <f t="shared" si="79"/>
        <v>3.6999999999999991e-002</v>
      </c>
      <c r="CZ85" s="1115">
        <f t="shared" si="79"/>
        <v>0.16900000000000001</v>
      </c>
      <c r="DA85" s="1115">
        <f t="shared" si="79"/>
        <v>6.6999999999999976e-002</v>
      </c>
      <c r="DC85" s="1114" t="s">
        <v>867</v>
      </c>
      <c r="DD85" s="1115">
        <f t="shared" si="80"/>
        <v>0.7544642857142857</v>
      </c>
      <c r="DE85" s="1115">
        <f t="shared" si="80"/>
        <v>0.7544642857142857</v>
      </c>
      <c r="DF85" s="1115">
        <f t="shared" si="80"/>
        <v>0.7544642857142857</v>
      </c>
      <c r="DG85" s="1115">
        <f t="shared" si="80"/>
        <v>0.75531914893617025</v>
      </c>
      <c r="DH85" s="1115">
        <f t="shared" si="80"/>
        <v>0.74444444444444435</v>
      </c>
      <c r="DI85" s="1115">
        <f t="shared" si="80"/>
        <v>0.74444444444444435</v>
      </c>
      <c r="DJ85" s="1115">
        <f t="shared" si="80"/>
        <v>0.77108433734939752</v>
      </c>
      <c r="DK85" s="1115">
        <f t="shared" si="80"/>
        <v>0.72950819672131151</v>
      </c>
      <c r="DL85" s="1115">
        <f t="shared" si="80"/>
        <v>0.72950819672131151</v>
      </c>
      <c r="DM85" s="1115">
        <f t="shared" si="80"/>
        <v>0.75862068965517238</v>
      </c>
      <c r="DN85" s="1115">
        <f t="shared" si="80"/>
        <v>0.71917808219178081</v>
      </c>
      <c r="DO85" s="1115">
        <f t="shared" si="80"/>
        <v>0.71917808219178081</v>
      </c>
      <c r="DP85" s="1115">
        <f t="shared" si="80"/>
        <v>0.7471910112359551</v>
      </c>
      <c r="DQ85" s="1115">
        <f t="shared" si="80"/>
        <v>0.75735294117647056</v>
      </c>
      <c r="DR85" s="1115">
        <f t="shared" si="80"/>
        <v>0.75735294117647056</v>
      </c>
      <c r="DS85" s="1115">
        <f t="shared" si="80"/>
        <v>0.75735294117647056</v>
      </c>
      <c r="DT85" s="1115">
        <f t="shared" si="80"/>
        <v>0.77464788732394363</v>
      </c>
      <c r="DU85" s="1115">
        <f t="shared" si="80"/>
        <v>0.77464788732394363</v>
      </c>
      <c r="DV85" s="1115">
        <f t="shared" si="80"/>
        <v>0.7872340425531914</v>
      </c>
      <c r="DW85" s="1115">
        <f t="shared" si="80"/>
        <v>0.7872340425531914</v>
      </c>
      <c r="DX85" s="1115">
        <f t="shared" si="80"/>
        <v>0.7872340425531914</v>
      </c>
      <c r="DY85" s="1115">
        <f t="shared" si="80"/>
        <v>0.7544642857142857</v>
      </c>
      <c r="DZ85" s="1115">
        <f t="shared" si="80"/>
        <v>0.74444444444444435</v>
      </c>
    </row>
    <row r="86" spans="80:130">
      <c r="CB86" s="1114">
        <v>18</v>
      </c>
      <c r="CC86" s="1114">
        <v>3</v>
      </c>
      <c r="CD86" s="1114" t="str">
        <f t="shared" si="64"/>
        <v>処遇加算Ⅲ特定加算なしベア加算なしから新加算Ⅲ</v>
      </c>
      <c r="CE86" s="1115">
        <f t="shared" si="79"/>
        <v>0.127</v>
      </c>
      <c r="CF86" s="1115">
        <f t="shared" si="79"/>
        <v>0.127</v>
      </c>
      <c r="CG86" s="1115">
        <f t="shared" si="79"/>
        <v>0.127</v>
      </c>
      <c r="CH86" s="1115">
        <f t="shared" si="79"/>
        <v>5.6000000000000001e-002</v>
      </c>
      <c r="CI86" s="1115">
        <f t="shared" si="79"/>
        <v>5.6999999999999988e-002</v>
      </c>
      <c r="CJ86" s="1115">
        <f t="shared" si="79"/>
        <v>5.6999999999999988e-002</v>
      </c>
      <c r="CK86" s="1115">
        <f t="shared" si="79"/>
        <v>4.7e-002</v>
      </c>
      <c r="CL86" s="1115">
        <f t="shared" si="79"/>
        <v>7.6999999999999999e-002</v>
      </c>
      <c r="CM86" s="1115">
        <f t="shared" si="79"/>
        <v>7.6999999999999999e-002</v>
      </c>
      <c r="CN86" s="1115">
        <f t="shared" si="79"/>
        <v>0.10799999999999998</v>
      </c>
      <c r="CO86" s="1115">
        <f t="shared" si="79"/>
        <v>9.2999999999999999e-002</v>
      </c>
      <c r="CP86" s="1115">
        <f t="shared" si="79"/>
        <v>9.2999999999999999e-002</v>
      </c>
      <c r="CQ86" s="1115">
        <f t="shared" si="79"/>
        <v>0.11</v>
      </c>
      <c r="CR86" s="1115">
        <f t="shared" si="79"/>
        <v>8.e-002</v>
      </c>
      <c r="CS86" s="1115">
        <f t="shared" si="79"/>
        <v>8.e-002</v>
      </c>
      <c r="CT86" s="1115">
        <f t="shared" si="79"/>
        <v>8.e-002</v>
      </c>
      <c r="CU86" s="1115">
        <f t="shared" si="79"/>
        <v>3.7999999999999999e-002</v>
      </c>
      <c r="CV86" s="1115">
        <f t="shared" si="79"/>
        <v>3.7999999999999999e-002</v>
      </c>
      <c r="CW86" s="1115">
        <f t="shared" si="79"/>
        <v>2.5999999999999995e-002</v>
      </c>
      <c r="CX86" s="1115">
        <f t="shared" si="79"/>
        <v>2.5999999999999995e-002</v>
      </c>
      <c r="CY86" s="1115">
        <f t="shared" si="79"/>
        <v>2.5999999999999995e-002</v>
      </c>
      <c r="CZ86" s="1115">
        <f t="shared" si="79"/>
        <v>0.127</v>
      </c>
      <c r="DA86" s="1115">
        <f t="shared" si="79"/>
        <v>5.6999999999999988e-002</v>
      </c>
      <c r="DC86" s="1114" t="s">
        <v>2219</v>
      </c>
      <c r="DD86" s="1115">
        <f t="shared" si="80"/>
        <v>0.69780219780219788</v>
      </c>
      <c r="DE86" s="1115">
        <f t="shared" si="80"/>
        <v>0.69780219780219788</v>
      </c>
      <c r="DF86" s="1115">
        <f t="shared" si="80"/>
        <v>0.69780219780219788</v>
      </c>
      <c r="DG86" s="1115">
        <f t="shared" si="80"/>
        <v>0.70886075949367089</v>
      </c>
      <c r="DH86" s="1115">
        <f t="shared" si="80"/>
        <v>0.71249999999999991</v>
      </c>
      <c r="DI86" s="1115">
        <f t="shared" si="80"/>
        <v>0.71249999999999991</v>
      </c>
      <c r="DJ86" s="1115">
        <f t="shared" si="80"/>
        <v>0.71212121212121204</v>
      </c>
      <c r="DK86" s="1115">
        <f t="shared" si="80"/>
        <v>0.7</v>
      </c>
      <c r="DL86" s="1115">
        <f t="shared" si="80"/>
        <v>0.7</v>
      </c>
      <c r="DM86" s="1115">
        <f t="shared" si="80"/>
        <v>0.72</v>
      </c>
      <c r="DN86" s="1115">
        <f t="shared" si="80"/>
        <v>0.69402985074626866</v>
      </c>
      <c r="DO86" s="1115">
        <f t="shared" si="80"/>
        <v>0.69402985074626866</v>
      </c>
      <c r="DP86" s="1115">
        <f t="shared" si="80"/>
        <v>0.70967741935483875</v>
      </c>
      <c r="DQ86" s="1115">
        <f t="shared" si="80"/>
        <v>0.70796460176991149</v>
      </c>
      <c r="DR86" s="1115">
        <f t="shared" si="80"/>
        <v>0.70796460176991149</v>
      </c>
      <c r="DS86" s="1115">
        <f t="shared" si="80"/>
        <v>0.70796460176991149</v>
      </c>
      <c r="DT86" s="1115">
        <f t="shared" si="80"/>
        <v>0.70370370370370372</v>
      </c>
      <c r="DU86" s="1115">
        <f t="shared" si="80"/>
        <v>0.70370370370370372</v>
      </c>
      <c r="DV86" s="1115">
        <f t="shared" si="80"/>
        <v>0.7222222222222221</v>
      </c>
      <c r="DW86" s="1115">
        <f t="shared" si="80"/>
        <v>0.7222222222222221</v>
      </c>
      <c r="DX86" s="1115">
        <f t="shared" si="80"/>
        <v>0.7222222222222221</v>
      </c>
      <c r="DY86" s="1115">
        <f t="shared" si="80"/>
        <v>0.69780219780219788</v>
      </c>
      <c r="DZ86" s="1115">
        <f t="shared" si="80"/>
        <v>0.71249999999999991</v>
      </c>
    </row>
    <row r="87" spans="80:130">
      <c r="CB87" s="1114">
        <v>18</v>
      </c>
      <c r="CC87" s="1114">
        <v>4</v>
      </c>
      <c r="CD87" s="1114" t="str">
        <f t="shared" si="64"/>
        <v>処遇加算Ⅲ特定加算なしベア加算なしから新加算Ⅳ</v>
      </c>
      <c r="CE87" s="1115">
        <f t="shared" si="79"/>
        <v>9.e-002</v>
      </c>
      <c r="CF87" s="1115">
        <f t="shared" si="79"/>
        <v>9.e-002</v>
      </c>
      <c r="CG87" s="1115">
        <f t="shared" si="79"/>
        <v>9.e-002</v>
      </c>
      <c r="CH87" s="1115">
        <f t="shared" si="79"/>
        <v>4.e-002</v>
      </c>
      <c r="CI87" s="1115">
        <f t="shared" si="79"/>
        <v>4.0999999999999988e-002</v>
      </c>
      <c r="CJ87" s="1115">
        <f t="shared" si="79"/>
        <v>4.0999999999999988e-002</v>
      </c>
      <c r="CK87" s="1115">
        <f t="shared" si="79"/>
        <v>3.4000000000000002e-002</v>
      </c>
      <c r="CL87" s="1115">
        <f t="shared" si="79"/>
        <v>5.4999999999999993e-002</v>
      </c>
      <c r="CM87" s="1115">
        <f t="shared" si="79"/>
        <v>5.4999999999999993e-002</v>
      </c>
      <c r="CN87" s="1115">
        <f t="shared" si="79"/>
        <v>7.9999999999999988e-002</v>
      </c>
      <c r="CO87" s="1115">
        <f t="shared" si="79"/>
        <v>6.5000000000000002e-002</v>
      </c>
      <c r="CP87" s="1115">
        <f t="shared" si="79"/>
        <v>6.5000000000000002e-002</v>
      </c>
      <c r="CQ87" s="1115">
        <f t="shared" si="79"/>
        <v>8.e-002</v>
      </c>
      <c r="CR87" s="1115">
        <f t="shared" si="79"/>
        <v>5.6999999999999995e-002</v>
      </c>
      <c r="CS87" s="1115">
        <f t="shared" si="79"/>
        <v>5.6999999999999995e-002</v>
      </c>
      <c r="CT87" s="1115">
        <f t="shared" si="79"/>
        <v>5.6999999999999995e-002</v>
      </c>
      <c r="CU87" s="1115">
        <f t="shared" si="79"/>
        <v>2.8000000000000004e-002</v>
      </c>
      <c r="CV87" s="1115">
        <f t="shared" si="79"/>
        <v>2.8000000000000004e-002</v>
      </c>
      <c r="CW87" s="1115">
        <f t="shared" si="79"/>
        <v>1.9000000000000003e-002</v>
      </c>
      <c r="CX87" s="1115">
        <f t="shared" si="79"/>
        <v>1.9000000000000003e-002</v>
      </c>
      <c r="CY87" s="1115">
        <f t="shared" si="79"/>
        <v>1.9000000000000003e-002</v>
      </c>
      <c r="CZ87" s="1115">
        <f t="shared" si="79"/>
        <v>9.e-002</v>
      </c>
      <c r="DA87" s="1115">
        <f t="shared" si="79"/>
        <v>4.0999999999999988e-002</v>
      </c>
      <c r="DC87" s="1114" t="s">
        <v>1958</v>
      </c>
      <c r="DD87" s="1115">
        <f t="shared" si="80"/>
        <v>0.62068965517241381</v>
      </c>
      <c r="DE87" s="1115">
        <f t="shared" si="80"/>
        <v>0.62068965517241381</v>
      </c>
      <c r="DF87" s="1115">
        <f t="shared" si="80"/>
        <v>0.62068965517241381</v>
      </c>
      <c r="DG87" s="1115">
        <f t="shared" si="80"/>
        <v>0.63492063492063489</v>
      </c>
      <c r="DH87" s="1115">
        <f t="shared" si="80"/>
        <v>0.64062499999999989</v>
      </c>
      <c r="DI87" s="1115">
        <f t="shared" si="80"/>
        <v>0.64062499999999989</v>
      </c>
      <c r="DJ87" s="1115">
        <f t="shared" si="80"/>
        <v>0.64150943396226412</v>
      </c>
      <c r="DK87" s="1115">
        <f t="shared" si="80"/>
        <v>0.625</v>
      </c>
      <c r="DL87" s="1115">
        <f t="shared" si="80"/>
        <v>0.625</v>
      </c>
      <c r="DM87" s="1115">
        <f t="shared" si="80"/>
        <v>0.65573770491803274</v>
      </c>
      <c r="DN87" s="1115">
        <f t="shared" si="80"/>
        <v>0.61320754716981141</v>
      </c>
      <c r="DO87" s="1115">
        <f t="shared" si="80"/>
        <v>0.61320754716981141</v>
      </c>
      <c r="DP87" s="1115">
        <f t="shared" si="80"/>
        <v>0.64</v>
      </c>
      <c r="DQ87" s="1115">
        <f t="shared" si="80"/>
        <v>0.6333333333333333</v>
      </c>
      <c r="DR87" s="1115">
        <f t="shared" si="80"/>
        <v>0.6333333333333333</v>
      </c>
      <c r="DS87" s="1115">
        <f t="shared" si="80"/>
        <v>0.6333333333333333</v>
      </c>
      <c r="DT87" s="1115">
        <f t="shared" si="80"/>
        <v>0.63636363636363635</v>
      </c>
      <c r="DU87" s="1115">
        <f t="shared" si="80"/>
        <v>0.63636363636363635</v>
      </c>
      <c r="DV87" s="1115">
        <f t="shared" si="80"/>
        <v>0.65517241379310354</v>
      </c>
      <c r="DW87" s="1115">
        <f t="shared" si="80"/>
        <v>0.65517241379310354</v>
      </c>
      <c r="DX87" s="1115">
        <f t="shared" si="80"/>
        <v>0.65517241379310354</v>
      </c>
      <c r="DY87" s="1115">
        <f t="shared" si="80"/>
        <v>0.62068965517241381</v>
      </c>
      <c r="DZ87" s="1115">
        <f t="shared" si="80"/>
        <v>0.64062499999999989</v>
      </c>
    </row>
    <row r="88" spans="80:130" ht="24">
      <c r="CB88" s="1114">
        <v>18</v>
      </c>
      <c r="CC88" s="1114">
        <v>18</v>
      </c>
      <c r="CD88" s="1114" t="str">
        <f t="shared" si="64"/>
        <v>処遇加算Ⅲ特定加算なしベア加算なしから新加算Ⅴ（14）</v>
      </c>
      <c r="CE88" s="1115">
        <f t="shared" ref="CE88:DA88" si="81">BD20-AD$20</f>
        <v>2.0999999999999998e-002</v>
      </c>
      <c r="CF88" s="1115">
        <f t="shared" si="81"/>
        <v>2.0999999999999998e-002</v>
      </c>
      <c r="CG88" s="1115">
        <f t="shared" si="81"/>
        <v>2.0999999999999998e-002</v>
      </c>
      <c r="CH88" s="1115">
        <f t="shared" si="81"/>
        <v>1.0000000000000002e-002</v>
      </c>
      <c r="CI88" s="1115">
        <f t="shared" si="81"/>
        <v>1.0000000000000002e-002</v>
      </c>
      <c r="CJ88" s="1115">
        <f t="shared" si="81"/>
        <v>1.0000000000000002e-002</v>
      </c>
      <c r="CK88" s="1115">
        <f t="shared" si="81"/>
        <v>8.9999999999999976e-003</v>
      </c>
      <c r="CL88" s="1115">
        <f t="shared" si="81"/>
        <v>1.2999999999999998e-002</v>
      </c>
      <c r="CM88" s="1115">
        <f t="shared" si="81"/>
        <v>1.2999999999999998e-002</v>
      </c>
      <c r="CN88" s="1115">
        <f t="shared" si="81"/>
        <v>2.3e-002</v>
      </c>
      <c r="CO88" s="1115">
        <f t="shared" si="81"/>
        <v>1.4999999999999999e-002</v>
      </c>
      <c r="CP88" s="1115">
        <f t="shared" si="81"/>
        <v>1.4999999999999999e-002</v>
      </c>
      <c r="CQ88" s="1115">
        <f t="shared" si="81"/>
        <v>2.1000000000000005e-002</v>
      </c>
      <c r="CR88" s="1115">
        <f t="shared" si="81"/>
        <v>1.3999999999999999e-002</v>
      </c>
      <c r="CS88" s="1115">
        <f t="shared" si="81"/>
        <v>1.3999999999999999e-002</v>
      </c>
      <c r="CT88" s="1115">
        <f t="shared" si="81"/>
        <v>1.3999999999999999e-002</v>
      </c>
      <c r="CU88" s="1115">
        <f t="shared" si="81"/>
        <v>6.9999999999999993e-003</v>
      </c>
      <c r="CV88" s="1115">
        <f t="shared" si="81"/>
        <v>6.9999999999999993e-003</v>
      </c>
      <c r="CW88" s="1115">
        <f t="shared" si="81"/>
        <v>4.9999999999999992e-003</v>
      </c>
      <c r="CX88" s="1115">
        <f t="shared" si="81"/>
        <v>4.9999999999999992e-003</v>
      </c>
      <c r="CY88" s="1115">
        <f t="shared" si="81"/>
        <v>4.9999999999999992e-003</v>
      </c>
      <c r="CZ88" s="1115">
        <f t="shared" si="81"/>
        <v>2.0999999999999998e-002</v>
      </c>
      <c r="DA88" s="1115">
        <f t="shared" si="81"/>
        <v>1.0000000000000002e-002</v>
      </c>
      <c r="DC88" s="1114" t="s">
        <v>2224</v>
      </c>
      <c r="DD88" s="1115">
        <f t="shared" ref="DD88:DZ88" si="82">CE88/BD20</f>
        <v>0.27631578947368418</v>
      </c>
      <c r="DE88" s="1115">
        <f t="shared" si="82"/>
        <v>0.27631578947368418</v>
      </c>
      <c r="DF88" s="1115">
        <f t="shared" si="82"/>
        <v>0.27631578947368418</v>
      </c>
      <c r="DG88" s="1115">
        <f t="shared" si="82"/>
        <v>0.30303030303030309</v>
      </c>
      <c r="DH88" s="1115">
        <f t="shared" si="82"/>
        <v>0.30303030303030309</v>
      </c>
      <c r="DI88" s="1115">
        <f t="shared" si="82"/>
        <v>0.30303030303030309</v>
      </c>
      <c r="DJ88" s="1115">
        <f t="shared" si="82"/>
        <v>0.3214285714285714</v>
      </c>
      <c r="DK88" s="1115">
        <f t="shared" si="82"/>
        <v>0.28260869565217389</v>
      </c>
      <c r="DL88" s="1115">
        <f t="shared" si="82"/>
        <v>0.28260869565217389</v>
      </c>
      <c r="DM88" s="1115">
        <f t="shared" si="82"/>
        <v>0.35384615384615381</v>
      </c>
      <c r="DN88" s="1115">
        <f t="shared" si="82"/>
        <v>0.26785714285714285</v>
      </c>
      <c r="DO88" s="1115">
        <f t="shared" si="82"/>
        <v>0.26785714285714285</v>
      </c>
      <c r="DP88" s="1115">
        <f t="shared" si="82"/>
        <v>0.31818181818181823</v>
      </c>
      <c r="DQ88" s="1115">
        <f t="shared" si="82"/>
        <v>0.2978723404255319</v>
      </c>
      <c r="DR88" s="1115">
        <f t="shared" si="82"/>
        <v>0.2978723404255319</v>
      </c>
      <c r="DS88" s="1115">
        <f t="shared" si="82"/>
        <v>0.2978723404255319</v>
      </c>
      <c r="DT88" s="1115">
        <f t="shared" si="82"/>
        <v>0.30434782608695649</v>
      </c>
      <c r="DU88" s="1115">
        <f t="shared" si="82"/>
        <v>0.30434782608695649</v>
      </c>
      <c r="DV88" s="1115">
        <f t="shared" si="82"/>
        <v>0.33333333333333331</v>
      </c>
      <c r="DW88" s="1115">
        <f t="shared" si="82"/>
        <v>0.33333333333333331</v>
      </c>
      <c r="DX88" s="1115">
        <f t="shared" si="82"/>
        <v>0.33333333333333331</v>
      </c>
      <c r="DY88" s="1115">
        <f t="shared" si="82"/>
        <v>0.27631578947368418</v>
      </c>
      <c r="DZ88" s="1115">
        <f t="shared" si="82"/>
        <v>0.30303030303030309</v>
      </c>
    </row>
    <row r="89" spans="80:130">
      <c r="CB89" s="1114">
        <v>19</v>
      </c>
      <c r="CC89" s="1114">
        <v>1</v>
      </c>
      <c r="CD89" s="1114" t="str">
        <f t="shared" si="64"/>
        <v>処遇加算なし特定加算なしベア加算なしから新加算Ⅰ</v>
      </c>
      <c r="CE89" s="1115">
        <f t="shared" ref="CE89:DA106" si="83">BD3-AD$21</f>
        <v>0.245</v>
      </c>
      <c r="CF89" s="1115">
        <f t="shared" si="83"/>
        <v>0.245</v>
      </c>
      <c r="CG89" s="1115">
        <f t="shared" si="83"/>
        <v>0.245</v>
      </c>
      <c r="CH89" s="1115">
        <f t="shared" si="83"/>
        <v>1.e-001</v>
      </c>
      <c r="CI89" s="1115">
        <f t="shared" si="83"/>
        <v>9.1999999999999985e-002</v>
      </c>
      <c r="CJ89" s="1115">
        <f t="shared" si="83"/>
        <v>9.1999999999999985e-002</v>
      </c>
      <c r="CK89" s="1115">
        <f t="shared" si="83"/>
        <v>8.5999999999999993e-002</v>
      </c>
      <c r="CL89" s="1115">
        <f t="shared" si="83"/>
        <v>0.128</v>
      </c>
      <c r="CM89" s="1115">
        <f t="shared" si="83"/>
        <v>0.128</v>
      </c>
      <c r="CN89" s="1115">
        <f t="shared" si="83"/>
        <v>0.18099999999999999</v>
      </c>
      <c r="CO89" s="1115">
        <f t="shared" si="83"/>
        <v>0.14900000000000002</v>
      </c>
      <c r="CP89" s="1115">
        <f t="shared" si="83"/>
        <v>0.14900000000000002</v>
      </c>
      <c r="CQ89" s="1115">
        <f t="shared" si="83"/>
        <v>0.186</v>
      </c>
      <c r="CR89" s="1115">
        <f t="shared" si="83"/>
        <v>0.14000000000000001</v>
      </c>
      <c r="CS89" s="1115">
        <f t="shared" si="83"/>
        <v>0.14000000000000001</v>
      </c>
      <c r="CT89" s="1115">
        <f t="shared" si="83"/>
        <v>0.14000000000000001</v>
      </c>
      <c r="CU89" s="1115">
        <f t="shared" si="83"/>
        <v>7.5000000000000011e-002</v>
      </c>
      <c r="CV89" s="1115">
        <f t="shared" si="83"/>
        <v>7.5000000000000011e-002</v>
      </c>
      <c r="CW89" s="1115">
        <f t="shared" si="83"/>
        <v>5.099999999999999e-002</v>
      </c>
      <c r="CX89" s="1115">
        <f t="shared" si="83"/>
        <v>5.099999999999999e-002</v>
      </c>
      <c r="CY89" s="1115">
        <f t="shared" si="83"/>
        <v>5.099999999999999e-002</v>
      </c>
      <c r="CZ89" s="1115">
        <f t="shared" si="83"/>
        <v>0.245</v>
      </c>
      <c r="DA89" s="1115">
        <f t="shared" si="83"/>
        <v>9.1999999999999985e-002</v>
      </c>
      <c r="DC89" s="1114" t="s">
        <v>2225</v>
      </c>
      <c r="DD89" s="1115">
        <f t="shared" ref="DD89:DZ106" si="84">CE89/BD3</f>
        <v>1</v>
      </c>
      <c r="DE89" s="1115">
        <f t="shared" si="84"/>
        <v>1</v>
      </c>
      <c r="DF89" s="1115">
        <f t="shared" si="84"/>
        <v>1</v>
      </c>
      <c r="DG89" s="1115">
        <f t="shared" si="84"/>
        <v>1</v>
      </c>
      <c r="DH89" s="1115">
        <f t="shared" si="84"/>
        <v>1</v>
      </c>
      <c r="DI89" s="1115">
        <f t="shared" si="84"/>
        <v>1</v>
      </c>
      <c r="DJ89" s="1115">
        <f t="shared" si="84"/>
        <v>1</v>
      </c>
      <c r="DK89" s="1115">
        <f t="shared" si="84"/>
        <v>1</v>
      </c>
      <c r="DL89" s="1115">
        <f t="shared" si="84"/>
        <v>1</v>
      </c>
      <c r="DM89" s="1115">
        <f t="shared" si="84"/>
        <v>1</v>
      </c>
      <c r="DN89" s="1115">
        <f t="shared" si="84"/>
        <v>1</v>
      </c>
      <c r="DO89" s="1115">
        <f t="shared" si="84"/>
        <v>1</v>
      </c>
      <c r="DP89" s="1115">
        <f t="shared" si="84"/>
        <v>1</v>
      </c>
      <c r="DQ89" s="1115">
        <f t="shared" si="84"/>
        <v>1</v>
      </c>
      <c r="DR89" s="1115">
        <f t="shared" si="84"/>
        <v>1</v>
      </c>
      <c r="DS89" s="1115">
        <f t="shared" si="84"/>
        <v>1</v>
      </c>
      <c r="DT89" s="1115">
        <f t="shared" si="84"/>
        <v>1</v>
      </c>
      <c r="DU89" s="1115">
        <f t="shared" si="84"/>
        <v>1</v>
      </c>
      <c r="DV89" s="1115">
        <f t="shared" si="84"/>
        <v>1</v>
      </c>
      <c r="DW89" s="1115">
        <f t="shared" si="84"/>
        <v>1</v>
      </c>
      <c r="DX89" s="1115">
        <f t="shared" si="84"/>
        <v>1</v>
      </c>
      <c r="DY89" s="1115">
        <f t="shared" si="84"/>
        <v>1</v>
      </c>
      <c r="DZ89" s="1115">
        <f t="shared" si="84"/>
        <v>1</v>
      </c>
    </row>
    <row r="90" spans="80:130">
      <c r="CB90" s="1114">
        <v>19</v>
      </c>
      <c r="CC90" s="1114">
        <v>2</v>
      </c>
      <c r="CD90" s="1114" t="str">
        <f t="shared" si="64"/>
        <v>処遇加算なし特定加算なしベア加算なしから新加算Ⅱ</v>
      </c>
      <c r="CE90" s="1115">
        <f t="shared" si="83"/>
        <v>0.224</v>
      </c>
      <c r="CF90" s="1115">
        <f t="shared" si="83"/>
        <v>0.224</v>
      </c>
      <c r="CG90" s="1115">
        <f t="shared" si="83"/>
        <v>0.224</v>
      </c>
      <c r="CH90" s="1115">
        <f t="shared" si="83"/>
        <v>9.4e-002</v>
      </c>
      <c r="CI90" s="1115">
        <f t="shared" si="83"/>
        <v>8.9999999999999983e-002</v>
      </c>
      <c r="CJ90" s="1115">
        <f t="shared" si="83"/>
        <v>8.9999999999999983e-002</v>
      </c>
      <c r="CK90" s="1115">
        <f t="shared" si="83"/>
        <v>8.299999999999999e-002</v>
      </c>
      <c r="CL90" s="1115">
        <f t="shared" si="83"/>
        <v>0.122</v>
      </c>
      <c r="CM90" s="1115">
        <f t="shared" si="83"/>
        <v>0.122</v>
      </c>
      <c r="CN90" s="1115">
        <f t="shared" si="83"/>
        <v>0.17399999999999999</v>
      </c>
      <c r="CO90" s="1115">
        <f t="shared" si="83"/>
        <v>0.14600000000000002</v>
      </c>
      <c r="CP90" s="1115">
        <f t="shared" si="83"/>
        <v>0.14600000000000002</v>
      </c>
      <c r="CQ90" s="1115">
        <f t="shared" si="83"/>
        <v>0.17799999999999999</v>
      </c>
      <c r="CR90" s="1115">
        <f t="shared" si="83"/>
        <v>0.13600000000000001</v>
      </c>
      <c r="CS90" s="1115">
        <f t="shared" si="83"/>
        <v>0.13600000000000001</v>
      </c>
      <c r="CT90" s="1115">
        <f t="shared" si="83"/>
        <v>0.13600000000000001</v>
      </c>
      <c r="CU90" s="1115">
        <f t="shared" si="83"/>
        <v>7.1000000000000008e-002</v>
      </c>
      <c r="CV90" s="1115">
        <f t="shared" si="83"/>
        <v>7.1000000000000008e-002</v>
      </c>
      <c r="CW90" s="1115">
        <f t="shared" si="83"/>
        <v>4.6999999999999993e-002</v>
      </c>
      <c r="CX90" s="1115">
        <f t="shared" si="83"/>
        <v>4.6999999999999993e-002</v>
      </c>
      <c r="CY90" s="1115">
        <f t="shared" si="83"/>
        <v>4.6999999999999993e-002</v>
      </c>
      <c r="CZ90" s="1115">
        <f t="shared" si="83"/>
        <v>0.224</v>
      </c>
      <c r="DA90" s="1115">
        <f t="shared" si="83"/>
        <v>8.9999999999999983e-002</v>
      </c>
      <c r="DC90" s="1114" t="s">
        <v>2226</v>
      </c>
      <c r="DD90" s="1115">
        <f t="shared" si="84"/>
        <v>1</v>
      </c>
      <c r="DE90" s="1115">
        <f t="shared" si="84"/>
        <v>1</v>
      </c>
      <c r="DF90" s="1115">
        <f t="shared" si="84"/>
        <v>1</v>
      </c>
      <c r="DG90" s="1115">
        <f t="shared" si="84"/>
        <v>1</v>
      </c>
      <c r="DH90" s="1115">
        <f t="shared" si="84"/>
        <v>1</v>
      </c>
      <c r="DI90" s="1115">
        <f t="shared" si="84"/>
        <v>1</v>
      </c>
      <c r="DJ90" s="1115">
        <f t="shared" si="84"/>
        <v>1</v>
      </c>
      <c r="DK90" s="1115">
        <f t="shared" si="84"/>
        <v>1</v>
      </c>
      <c r="DL90" s="1115">
        <f t="shared" si="84"/>
        <v>1</v>
      </c>
      <c r="DM90" s="1115">
        <f t="shared" si="84"/>
        <v>1</v>
      </c>
      <c r="DN90" s="1115">
        <f t="shared" si="84"/>
        <v>1</v>
      </c>
      <c r="DO90" s="1115">
        <f t="shared" si="84"/>
        <v>1</v>
      </c>
      <c r="DP90" s="1115">
        <f t="shared" si="84"/>
        <v>1</v>
      </c>
      <c r="DQ90" s="1115">
        <f t="shared" si="84"/>
        <v>1</v>
      </c>
      <c r="DR90" s="1115">
        <f t="shared" si="84"/>
        <v>1</v>
      </c>
      <c r="DS90" s="1115">
        <f t="shared" si="84"/>
        <v>1</v>
      </c>
      <c r="DT90" s="1115">
        <f t="shared" si="84"/>
        <v>1</v>
      </c>
      <c r="DU90" s="1115">
        <f t="shared" si="84"/>
        <v>1</v>
      </c>
      <c r="DV90" s="1115">
        <f t="shared" si="84"/>
        <v>1</v>
      </c>
      <c r="DW90" s="1115">
        <f t="shared" si="84"/>
        <v>1</v>
      </c>
      <c r="DX90" s="1115">
        <f t="shared" si="84"/>
        <v>1</v>
      </c>
      <c r="DY90" s="1115">
        <f t="shared" si="84"/>
        <v>1</v>
      </c>
      <c r="DZ90" s="1115">
        <f t="shared" si="84"/>
        <v>1</v>
      </c>
    </row>
    <row r="91" spans="80:130">
      <c r="CB91" s="1114">
        <v>19</v>
      </c>
      <c r="CC91" s="1114">
        <v>3</v>
      </c>
      <c r="CD91" s="1114" t="str">
        <f t="shared" si="64"/>
        <v>処遇加算なし特定加算なしベア加算なしから新加算Ⅲ</v>
      </c>
      <c r="CE91" s="1115">
        <f t="shared" si="83"/>
        <v>0.182</v>
      </c>
      <c r="CF91" s="1115">
        <f t="shared" si="83"/>
        <v>0.182</v>
      </c>
      <c r="CG91" s="1115">
        <f t="shared" si="83"/>
        <v>0.182</v>
      </c>
      <c r="CH91" s="1115">
        <f t="shared" si="83"/>
        <v>7.9000000000000001e-002</v>
      </c>
      <c r="CI91" s="1115">
        <f t="shared" si="83"/>
        <v>7.9999999999999988e-002</v>
      </c>
      <c r="CJ91" s="1115">
        <f t="shared" si="83"/>
        <v>7.9999999999999988e-002</v>
      </c>
      <c r="CK91" s="1115">
        <f t="shared" si="83"/>
        <v>6.6000000000000003e-002</v>
      </c>
      <c r="CL91" s="1115">
        <f t="shared" si="83"/>
        <v>0.11</v>
      </c>
      <c r="CM91" s="1115">
        <f t="shared" si="83"/>
        <v>0.11</v>
      </c>
      <c r="CN91" s="1115">
        <f t="shared" si="83"/>
        <v>0.15</v>
      </c>
      <c r="CO91" s="1115">
        <f t="shared" si="83"/>
        <v>0.13400000000000001</v>
      </c>
      <c r="CP91" s="1115">
        <f t="shared" si="83"/>
        <v>0.13400000000000001</v>
      </c>
      <c r="CQ91" s="1115">
        <f t="shared" si="83"/>
        <v>0.155</v>
      </c>
      <c r="CR91" s="1115">
        <f t="shared" si="83"/>
        <v>0.113</v>
      </c>
      <c r="CS91" s="1115">
        <f t="shared" si="83"/>
        <v>0.113</v>
      </c>
      <c r="CT91" s="1115">
        <f t="shared" si="83"/>
        <v>0.113</v>
      </c>
      <c r="CU91" s="1115">
        <f t="shared" si="83"/>
        <v>5.3999999999999999e-002</v>
      </c>
      <c r="CV91" s="1115">
        <f t="shared" si="83"/>
        <v>5.3999999999999999e-002</v>
      </c>
      <c r="CW91" s="1115">
        <f t="shared" si="83"/>
        <v>3.5999999999999997e-002</v>
      </c>
      <c r="CX91" s="1115">
        <f t="shared" si="83"/>
        <v>3.5999999999999997e-002</v>
      </c>
      <c r="CY91" s="1115">
        <f t="shared" si="83"/>
        <v>3.5999999999999997e-002</v>
      </c>
      <c r="CZ91" s="1115">
        <f t="shared" si="83"/>
        <v>0.182</v>
      </c>
      <c r="DA91" s="1115">
        <f t="shared" si="83"/>
        <v>7.9999999999999988e-002</v>
      </c>
      <c r="DC91" s="1114" t="s">
        <v>2227</v>
      </c>
      <c r="DD91" s="1115">
        <f t="shared" si="84"/>
        <v>1</v>
      </c>
      <c r="DE91" s="1115">
        <f t="shared" si="84"/>
        <v>1</v>
      </c>
      <c r="DF91" s="1115">
        <f t="shared" si="84"/>
        <v>1</v>
      </c>
      <c r="DG91" s="1115">
        <f t="shared" si="84"/>
        <v>1</v>
      </c>
      <c r="DH91" s="1115">
        <f t="shared" si="84"/>
        <v>1</v>
      </c>
      <c r="DI91" s="1115">
        <f t="shared" si="84"/>
        <v>1</v>
      </c>
      <c r="DJ91" s="1115">
        <f t="shared" si="84"/>
        <v>1</v>
      </c>
      <c r="DK91" s="1115">
        <f t="shared" si="84"/>
        <v>1</v>
      </c>
      <c r="DL91" s="1115">
        <f t="shared" si="84"/>
        <v>1</v>
      </c>
      <c r="DM91" s="1115">
        <f t="shared" si="84"/>
        <v>1</v>
      </c>
      <c r="DN91" s="1115">
        <f t="shared" si="84"/>
        <v>1</v>
      </c>
      <c r="DO91" s="1115">
        <f t="shared" si="84"/>
        <v>1</v>
      </c>
      <c r="DP91" s="1115">
        <f t="shared" si="84"/>
        <v>1</v>
      </c>
      <c r="DQ91" s="1115">
        <f t="shared" si="84"/>
        <v>1</v>
      </c>
      <c r="DR91" s="1115">
        <f t="shared" si="84"/>
        <v>1</v>
      </c>
      <c r="DS91" s="1115">
        <f t="shared" si="84"/>
        <v>1</v>
      </c>
      <c r="DT91" s="1115">
        <f t="shared" si="84"/>
        <v>1</v>
      </c>
      <c r="DU91" s="1115">
        <f t="shared" si="84"/>
        <v>1</v>
      </c>
      <c r="DV91" s="1115">
        <f t="shared" si="84"/>
        <v>1</v>
      </c>
      <c r="DW91" s="1115">
        <f t="shared" si="84"/>
        <v>1</v>
      </c>
      <c r="DX91" s="1115">
        <f t="shared" si="84"/>
        <v>1</v>
      </c>
      <c r="DY91" s="1115">
        <f t="shared" si="84"/>
        <v>1</v>
      </c>
      <c r="DZ91" s="1115">
        <f t="shared" si="84"/>
        <v>1</v>
      </c>
    </row>
    <row r="92" spans="80:130">
      <c r="CB92" s="1114">
        <v>19</v>
      </c>
      <c r="CC92" s="1114">
        <v>4</v>
      </c>
      <c r="CD92" s="1114" t="str">
        <f t="shared" si="64"/>
        <v>処遇加算なし特定加算なしベア加算なしから新加算Ⅳ</v>
      </c>
      <c r="CE92" s="1115">
        <f t="shared" si="83"/>
        <v>0.14499999999999999</v>
      </c>
      <c r="CF92" s="1115">
        <f t="shared" si="83"/>
        <v>0.14499999999999999</v>
      </c>
      <c r="CG92" s="1115">
        <f t="shared" si="83"/>
        <v>0.14499999999999999</v>
      </c>
      <c r="CH92" s="1115">
        <f t="shared" si="83"/>
        <v>6.3e-002</v>
      </c>
      <c r="CI92" s="1115">
        <f t="shared" si="83"/>
        <v>6.3999999999999987e-002</v>
      </c>
      <c r="CJ92" s="1115">
        <f t="shared" si="83"/>
        <v>6.3999999999999987e-002</v>
      </c>
      <c r="CK92" s="1115">
        <f t="shared" si="83"/>
        <v>5.3000000000000005e-002</v>
      </c>
      <c r="CL92" s="1115">
        <f t="shared" si="83"/>
        <v>8.7999999999999995e-002</v>
      </c>
      <c r="CM92" s="1115">
        <f t="shared" si="83"/>
        <v>8.7999999999999995e-002</v>
      </c>
      <c r="CN92" s="1115">
        <f t="shared" si="83"/>
        <v>0.122</v>
      </c>
      <c r="CO92" s="1115">
        <f t="shared" si="83"/>
        <v>0.106</v>
      </c>
      <c r="CP92" s="1115">
        <f t="shared" si="83"/>
        <v>0.106</v>
      </c>
      <c r="CQ92" s="1115">
        <f t="shared" si="83"/>
        <v>0.125</v>
      </c>
      <c r="CR92" s="1115">
        <f t="shared" si="83"/>
        <v>9.e-002</v>
      </c>
      <c r="CS92" s="1115">
        <f t="shared" si="83"/>
        <v>9.e-002</v>
      </c>
      <c r="CT92" s="1115">
        <f t="shared" si="83"/>
        <v>9.e-002</v>
      </c>
      <c r="CU92" s="1115">
        <f t="shared" si="83"/>
        <v>4.4000000000000004e-002</v>
      </c>
      <c r="CV92" s="1115">
        <f t="shared" si="83"/>
        <v>4.4000000000000004e-002</v>
      </c>
      <c r="CW92" s="1115">
        <f t="shared" si="83"/>
        <v>2.9000000000000001e-002</v>
      </c>
      <c r="CX92" s="1115">
        <f t="shared" si="83"/>
        <v>2.9000000000000001e-002</v>
      </c>
      <c r="CY92" s="1115">
        <f t="shared" si="83"/>
        <v>2.9000000000000001e-002</v>
      </c>
      <c r="CZ92" s="1115">
        <f t="shared" si="83"/>
        <v>0.14499999999999999</v>
      </c>
      <c r="DA92" s="1115">
        <f t="shared" si="83"/>
        <v>6.3999999999999987e-002</v>
      </c>
      <c r="DC92" s="1114" t="s">
        <v>2228</v>
      </c>
      <c r="DD92" s="1115">
        <f t="shared" si="84"/>
        <v>1</v>
      </c>
      <c r="DE92" s="1115">
        <f t="shared" si="84"/>
        <v>1</v>
      </c>
      <c r="DF92" s="1115">
        <f t="shared" si="84"/>
        <v>1</v>
      </c>
      <c r="DG92" s="1115">
        <f t="shared" si="84"/>
        <v>1</v>
      </c>
      <c r="DH92" s="1115">
        <f t="shared" si="84"/>
        <v>1</v>
      </c>
      <c r="DI92" s="1115">
        <f t="shared" si="84"/>
        <v>1</v>
      </c>
      <c r="DJ92" s="1115">
        <f t="shared" si="84"/>
        <v>1</v>
      </c>
      <c r="DK92" s="1115">
        <f t="shared" si="84"/>
        <v>1</v>
      </c>
      <c r="DL92" s="1115">
        <f t="shared" si="84"/>
        <v>1</v>
      </c>
      <c r="DM92" s="1115">
        <f t="shared" si="84"/>
        <v>1</v>
      </c>
      <c r="DN92" s="1115">
        <f t="shared" si="84"/>
        <v>1</v>
      </c>
      <c r="DO92" s="1115">
        <f t="shared" si="84"/>
        <v>1</v>
      </c>
      <c r="DP92" s="1115">
        <f t="shared" si="84"/>
        <v>1</v>
      </c>
      <c r="DQ92" s="1115">
        <f t="shared" si="84"/>
        <v>1</v>
      </c>
      <c r="DR92" s="1115">
        <f t="shared" si="84"/>
        <v>1</v>
      </c>
      <c r="DS92" s="1115">
        <f t="shared" si="84"/>
        <v>1</v>
      </c>
      <c r="DT92" s="1115">
        <f t="shared" si="84"/>
        <v>1</v>
      </c>
      <c r="DU92" s="1115">
        <f t="shared" si="84"/>
        <v>1</v>
      </c>
      <c r="DV92" s="1115">
        <f t="shared" si="84"/>
        <v>1</v>
      </c>
      <c r="DW92" s="1115">
        <f t="shared" si="84"/>
        <v>1</v>
      </c>
      <c r="DX92" s="1115">
        <f t="shared" si="84"/>
        <v>1</v>
      </c>
      <c r="DY92" s="1115">
        <f t="shared" si="84"/>
        <v>1</v>
      </c>
      <c r="DZ92" s="1115">
        <f t="shared" si="84"/>
        <v>1</v>
      </c>
    </row>
    <row r="93" spans="80:130" ht="24">
      <c r="CB93" s="1114">
        <v>19</v>
      </c>
      <c r="CC93" s="1114">
        <v>5</v>
      </c>
      <c r="CD93" s="1114" t="str">
        <f t="shared" si="64"/>
        <v>処遇加算なし特定加算なしベア加算なしから新加算Ⅴ（１）</v>
      </c>
      <c r="CE93" s="1115">
        <f t="shared" si="83"/>
        <v>0.221</v>
      </c>
      <c r="CF93" s="1115">
        <f t="shared" si="83"/>
        <v>0.221</v>
      </c>
      <c r="CG93" s="1115">
        <f t="shared" si="83"/>
        <v>0.221</v>
      </c>
      <c r="CH93" s="1115">
        <f t="shared" si="83"/>
        <v>8.8999999999999996e-002</v>
      </c>
      <c r="CI93" s="1115">
        <f t="shared" si="83"/>
        <v>8.0999999999999989e-002</v>
      </c>
      <c r="CJ93" s="1115">
        <f t="shared" si="83"/>
        <v>8.0999999999999989e-002</v>
      </c>
      <c r="CK93" s="1115">
        <f t="shared" si="83"/>
        <v>7.5999999999999998e-002</v>
      </c>
      <c r="CL93" s="1115">
        <f t="shared" si="83"/>
        <v>0.113</v>
      </c>
      <c r="CM93" s="1115">
        <f t="shared" si="83"/>
        <v>0.113</v>
      </c>
      <c r="CN93" s="1115">
        <f t="shared" si="83"/>
        <v>0.158</v>
      </c>
      <c r="CO93" s="1115">
        <f t="shared" si="83"/>
        <v>0.13200000000000001</v>
      </c>
      <c r="CP93" s="1115">
        <f t="shared" si="83"/>
        <v>0.13200000000000001</v>
      </c>
      <c r="CQ93" s="1115">
        <f t="shared" si="83"/>
        <v>0.16300000000000001</v>
      </c>
      <c r="CR93" s="1115">
        <f t="shared" si="83"/>
        <v>0.124</v>
      </c>
      <c r="CS93" s="1115">
        <f t="shared" si="83"/>
        <v>0.124</v>
      </c>
      <c r="CT93" s="1115">
        <f t="shared" si="83"/>
        <v>0.124</v>
      </c>
      <c r="CU93" s="1115">
        <f t="shared" si="83"/>
        <v>6.7000000000000004e-002</v>
      </c>
      <c r="CV93" s="1115">
        <f t="shared" si="83"/>
        <v>6.7000000000000004e-002</v>
      </c>
      <c r="CW93" s="1115">
        <f t="shared" si="83"/>
        <v>4.5999999999999992e-002</v>
      </c>
      <c r="CX93" s="1115">
        <f t="shared" si="83"/>
        <v>4.5999999999999992e-002</v>
      </c>
      <c r="CY93" s="1115">
        <f t="shared" si="83"/>
        <v>4.5999999999999992e-002</v>
      </c>
      <c r="CZ93" s="1115">
        <f t="shared" si="83"/>
        <v>0.221</v>
      </c>
      <c r="DA93" s="1115">
        <f t="shared" si="83"/>
        <v>8.0999999999999989e-002</v>
      </c>
      <c r="DC93" s="1114" t="s">
        <v>2229</v>
      </c>
      <c r="DD93" s="1115">
        <f t="shared" si="84"/>
        <v>1</v>
      </c>
      <c r="DE93" s="1115">
        <f t="shared" si="84"/>
        <v>1</v>
      </c>
      <c r="DF93" s="1115">
        <f t="shared" si="84"/>
        <v>1</v>
      </c>
      <c r="DG93" s="1115">
        <f t="shared" si="84"/>
        <v>1</v>
      </c>
      <c r="DH93" s="1115">
        <f t="shared" si="84"/>
        <v>1</v>
      </c>
      <c r="DI93" s="1115">
        <f t="shared" si="84"/>
        <v>1</v>
      </c>
      <c r="DJ93" s="1115">
        <f t="shared" si="84"/>
        <v>1</v>
      </c>
      <c r="DK93" s="1115">
        <f t="shared" si="84"/>
        <v>1</v>
      </c>
      <c r="DL93" s="1115">
        <f t="shared" si="84"/>
        <v>1</v>
      </c>
      <c r="DM93" s="1115">
        <f t="shared" si="84"/>
        <v>1</v>
      </c>
      <c r="DN93" s="1115">
        <f t="shared" si="84"/>
        <v>1</v>
      </c>
      <c r="DO93" s="1115">
        <f t="shared" si="84"/>
        <v>1</v>
      </c>
      <c r="DP93" s="1115">
        <f t="shared" si="84"/>
        <v>1</v>
      </c>
      <c r="DQ93" s="1115">
        <f t="shared" si="84"/>
        <v>1</v>
      </c>
      <c r="DR93" s="1115">
        <f t="shared" si="84"/>
        <v>1</v>
      </c>
      <c r="DS93" s="1115">
        <f t="shared" si="84"/>
        <v>1</v>
      </c>
      <c r="DT93" s="1115">
        <f t="shared" si="84"/>
        <v>1</v>
      </c>
      <c r="DU93" s="1115">
        <f t="shared" si="84"/>
        <v>1</v>
      </c>
      <c r="DV93" s="1115">
        <f t="shared" si="84"/>
        <v>1</v>
      </c>
      <c r="DW93" s="1115">
        <f t="shared" si="84"/>
        <v>1</v>
      </c>
      <c r="DX93" s="1115">
        <f t="shared" si="84"/>
        <v>1</v>
      </c>
      <c r="DY93" s="1115">
        <f t="shared" si="84"/>
        <v>1</v>
      </c>
      <c r="DZ93" s="1115">
        <f t="shared" si="84"/>
        <v>1</v>
      </c>
    </row>
    <row r="94" spans="80:130" ht="24">
      <c r="CB94" s="1114">
        <v>19</v>
      </c>
      <c r="CC94" s="1114">
        <v>6</v>
      </c>
      <c r="CD94" s="1114" t="str">
        <f t="shared" si="64"/>
        <v>処遇加算なし特定加算なしベア加算なしから新加算Ⅴ（２）</v>
      </c>
      <c r="CE94" s="1115">
        <f t="shared" si="83"/>
        <v>0.20799999999999999</v>
      </c>
      <c r="CF94" s="1115">
        <f t="shared" si="83"/>
        <v>0.20799999999999999</v>
      </c>
      <c r="CG94" s="1115">
        <f t="shared" si="83"/>
        <v>0.20799999999999999</v>
      </c>
      <c r="CH94" s="1115">
        <f t="shared" si="83"/>
        <v>8.3999999999999991e-002</v>
      </c>
      <c r="CI94" s="1115">
        <f t="shared" si="83"/>
        <v>7.5999999999999984e-002</v>
      </c>
      <c r="CJ94" s="1115">
        <f t="shared" si="83"/>
        <v>7.5999999999999984e-002</v>
      </c>
      <c r="CK94" s="1115">
        <f t="shared" si="83"/>
        <v>7.2999999999999995e-002</v>
      </c>
      <c r="CL94" s="1115">
        <f t="shared" si="83"/>
        <v>0.106</v>
      </c>
      <c r="CM94" s="1115">
        <f t="shared" si="83"/>
        <v>0.106</v>
      </c>
      <c r="CN94" s="1115">
        <f t="shared" si="83"/>
        <v>0.153</v>
      </c>
      <c r="CO94" s="1115">
        <f t="shared" si="83"/>
        <v>0.121</v>
      </c>
      <c r="CP94" s="1115">
        <f t="shared" si="83"/>
        <v>0.121</v>
      </c>
      <c r="CQ94" s="1115">
        <f t="shared" si="83"/>
        <v>0.156</v>
      </c>
      <c r="CR94" s="1115">
        <f t="shared" si="83"/>
        <v>0.11699999999999999</v>
      </c>
      <c r="CS94" s="1115">
        <f t="shared" si="83"/>
        <v>0.11699999999999999</v>
      </c>
      <c r="CT94" s="1115">
        <f t="shared" si="83"/>
        <v>0.11699999999999999</v>
      </c>
      <c r="CU94" s="1115">
        <f t="shared" si="83"/>
        <v>6.5000000000000002e-002</v>
      </c>
      <c r="CV94" s="1115">
        <f t="shared" si="83"/>
        <v>6.5000000000000002e-002</v>
      </c>
      <c r="CW94" s="1115">
        <f t="shared" si="83"/>
        <v>4.3999999999999997e-002</v>
      </c>
      <c r="CX94" s="1115">
        <f t="shared" si="83"/>
        <v>4.3999999999999997e-002</v>
      </c>
      <c r="CY94" s="1115">
        <f t="shared" si="83"/>
        <v>4.3999999999999997e-002</v>
      </c>
      <c r="CZ94" s="1115">
        <f t="shared" si="83"/>
        <v>0.20799999999999999</v>
      </c>
      <c r="DA94" s="1115">
        <f t="shared" si="83"/>
        <v>7.5999999999999984e-002</v>
      </c>
      <c r="DC94" s="1114" t="s">
        <v>2230</v>
      </c>
      <c r="DD94" s="1115">
        <f t="shared" si="84"/>
        <v>1</v>
      </c>
      <c r="DE94" s="1115">
        <f t="shared" si="84"/>
        <v>1</v>
      </c>
      <c r="DF94" s="1115">
        <f t="shared" si="84"/>
        <v>1</v>
      </c>
      <c r="DG94" s="1115">
        <f t="shared" si="84"/>
        <v>1</v>
      </c>
      <c r="DH94" s="1115">
        <f t="shared" si="84"/>
        <v>1</v>
      </c>
      <c r="DI94" s="1115">
        <f t="shared" si="84"/>
        <v>1</v>
      </c>
      <c r="DJ94" s="1115">
        <f t="shared" si="84"/>
        <v>1</v>
      </c>
      <c r="DK94" s="1115">
        <f t="shared" si="84"/>
        <v>1</v>
      </c>
      <c r="DL94" s="1115">
        <f t="shared" si="84"/>
        <v>1</v>
      </c>
      <c r="DM94" s="1115">
        <f t="shared" si="84"/>
        <v>1</v>
      </c>
      <c r="DN94" s="1115">
        <f t="shared" si="84"/>
        <v>1</v>
      </c>
      <c r="DO94" s="1115">
        <f t="shared" si="84"/>
        <v>1</v>
      </c>
      <c r="DP94" s="1115">
        <f t="shared" si="84"/>
        <v>1</v>
      </c>
      <c r="DQ94" s="1115">
        <f t="shared" si="84"/>
        <v>1</v>
      </c>
      <c r="DR94" s="1115">
        <f t="shared" si="84"/>
        <v>1</v>
      </c>
      <c r="DS94" s="1115">
        <f t="shared" si="84"/>
        <v>1</v>
      </c>
      <c r="DT94" s="1115">
        <f t="shared" si="84"/>
        <v>1</v>
      </c>
      <c r="DU94" s="1115">
        <f t="shared" si="84"/>
        <v>1</v>
      </c>
      <c r="DV94" s="1115">
        <f t="shared" si="84"/>
        <v>1</v>
      </c>
      <c r="DW94" s="1115">
        <f t="shared" si="84"/>
        <v>1</v>
      </c>
      <c r="DX94" s="1115">
        <f t="shared" si="84"/>
        <v>1</v>
      </c>
      <c r="DY94" s="1115">
        <f t="shared" si="84"/>
        <v>1</v>
      </c>
      <c r="DZ94" s="1115">
        <f t="shared" si="84"/>
        <v>1</v>
      </c>
    </row>
    <row r="95" spans="80:130" ht="24">
      <c r="CB95" s="1114">
        <v>19</v>
      </c>
      <c r="CC95" s="1114">
        <v>7</v>
      </c>
      <c r="CD95" s="1114" t="str">
        <f t="shared" si="64"/>
        <v>処遇加算なし特定加算なしベア加算なしから新加算Ⅴ（３）</v>
      </c>
      <c r="CE95" s="1115">
        <f t="shared" si="83"/>
        <v>0.2</v>
      </c>
      <c r="CF95" s="1115">
        <f t="shared" si="83"/>
        <v>0.2</v>
      </c>
      <c r="CG95" s="1115">
        <f t="shared" si="83"/>
        <v>0.2</v>
      </c>
      <c r="CH95" s="1115">
        <f t="shared" si="83"/>
        <v>8.3000000000000004e-002</v>
      </c>
      <c r="CI95" s="1115">
        <f t="shared" si="83"/>
        <v>7.8999999999999987e-002</v>
      </c>
      <c r="CJ95" s="1115">
        <f t="shared" si="83"/>
        <v>7.8999999999999987e-002</v>
      </c>
      <c r="CK95" s="1115">
        <f t="shared" si="83"/>
        <v>7.2999999999999995e-002</v>
      </c>
      <c r="CL95" s="1115">
        <f t="shared" si="83"/>
        <v>0.107</v>
      </c>
      <c r="CM95" s="1115">
        <f t="shared" si="83"/>
        <v>0.107</v>
      </c>
      <c r="CN95" s="1115">
        <f t="shared" si="83"/>
        <v>0.151</v>
      </c>
      <c r="CO95" s="1115">
        <f t="shared" si="83"/>
        <v>0.129</v>
      </c>
      <c r="CP95" s="1115">
        <f t="shared" si="83"/>
        <v>0.129</v>
      </c>
      <c r="CQ95" s="1115">
        <f t="shared" si="83"/>
        <v>0.155</v>
      </c>
      <c r="CR95" s="1115">
        <f t="shared" si="83"/>
        <v>0.12000000000000001</v>
      </c>
      <c r="CS95" s="1115">
        <f t="shared" si="83"/>
        <v>0.12000000000000001</v>
      </c>
      <c r="CT95" s="1115">
        <f t="shared" si="83"/>
        <v>0.12000000000000001</v>
      </c>
      <c r="CU95" s="1115">
        <f t="shared" si="83"/>
        <v>6.3e-002</v>
      </c>
      <c r="CV95" s="1115">
        <f t="shared" si="83"/>
        <v>6.3e-002</v>
      </c>
      <c r="CW95" s="1115">
        <f t="shared" si="83"/>
        <v>4.1999999999999996e-002</v>
      </c>
      <c r="CX95" s="1115">
        <f t="shared" si="83"/>
        <v>4.1999999999999996e-002</v>
      </c>
      <c r="CY95" s="1115">
        <f t="shared" si="83"/>
        <v>4.1999999999999996e-002</v>
      </c>
      <c r="CZ95" s="1115">
        <f t="shared" si="83"/>
        <v>0.2</v>
      </c>
      <c r="DA95" s="1115">
        <f t="shared" si="83"/>
        <v>7.8999999999999987e-002</v>
      </c>
      <c r="DC95" s="1114" t="s">
        <v>692</v>
      </c>
      <c r="DD95" s="1115">
        <f t="shared" si="84"/>
        <v>1</v>
      </c>
      <c r="DE95" s="1115">
        <f t="shared" si="84"/>
        <v>1</v>
      </c>
      <c r="DF95" s="1115">
        <f t="shared" si="84"/>
        <v>1</v>
      </c>
      <c r="DG95" s="1115">
        <f t="shared" si="84"/>
        <v>1</v>
      </c>
      <c r="DH95" s="1115">
        <f t="shared" si="84"/>
        <v>1</v>
      </c>
      <c r="DI95" s="1115">
        <f t="shared" si="84"/>
        <v>1</v>
      </c>
      <c r="DJ95" s="1115">
        <f t="shared" si="84"/>
        <v>1</v>
      </c>
      <c r="DK95" s="1115">
        <f t="shared" si="84"/>
        <v>1</v>
      </c>
      <c r="DL95" s="1115">
        <f t="shared" si="84"/>
        <v>1</v>
      </c>
      <c r="DM95" s="1115">
        <f t="shared" si="84"/>
        <v>1</v>
      </c>
      <c r="DN95" s="1115">
        <f t="shared" si="84"/>
        <v>1</v>
      </c>
      <c r="DO95" s="1115">
        <f t="shared" si="84"/>
        <v>1</v>
      </c>
      <c r="DP95" s="1115">
        <f t="shared" si="84"/>
        <v>1</v>
      </c>
      <c r="DQ95" s="1115">
        <f t="shared" si="84"/>
        <v>1</v>
      </c>
      <c r="DR95" s="1115">
        <f t="shared" si="84"/>
        <v>1</v>
      </c>
      <c r="DS95" s="1115">
        <f t="shared" si="84"/>
        <v>1</v>
      </c>
      <c r="DT95" s="1115">
        <f t="shared" si="84"/>
        <v>1</v>
      </c>
      <c r="DU95" s="1115">
        <f t="shared" si="84"/>
        <v>1</v>
      </c>
      <c r="DV95" s="1115">
        <f t="shared" si="84"/>
        <v>1</v>
      </c>
      <c r="DW95" s="1115">
        <f t="shared" si="84"/>
        <v>1</v>
      </c>
      <c r="DX95" s="1115">
        <f t="shared" si="84"/>
        <v>1</v>
      </c>
      <c r="DY95" s="1115">
        <f t="shared" si="84"/>
        <v>1</v>
      </c>
      <c r="DZ95" s="1115">
        <f t="shared" si="84"/>
        <v>1</v>
      </c>
    </row>
    <row r="96" spans="80:130" ht="24">
      <c r="CB96" s="1114">
        <v>19</v>
      </c>
      <c r="CC96" s="1114">
        <v>8</v>
      </c>
      <c r="CD96" s="1114" t="str">
        <f t="shared" si="64"/>
        <v>処遇加算なし特定加算なしベア加算なしから新加算Ⅴ（４）</v>
      </c>
      <c r="CE96" s="1115">
        <f t="shared" si="83"/>
        <v>0.187</v>
      </c>
      <c r="CF96" s="1115">
        <f t="shared" si="83"/>
        <v>0.187</v>
      </c>
      <c r="CG96" s="1115">
        <f t="shared" si="83"/>
        <v>0.187</v>
      </c>
      <c r="CH96" s="1115">
        <f t="shared" si="83"/>
        <v>7.8e-002</v>
      </c>
      <c r="CI96" s="1115">
        <f t="shared" si="83"/>
        <v>7.3999999999999996e-002</v>
      </c>
      <c r="CJ96" s="1115">
        <f t="shared" si="83"/>
        <v>7.3999999999999996e-002</v>
      </c>
      <c r="CK96" s="1115">
        <f t="shared" si="83"/>
        <v>7.0000000000000007e-002</v>
      </c>
      <c r="CL96" s="1115">
        <f t="shared" si="83"/>
        <v>1.e-001</v>
      </c>
      <c r="CM96" s="1115">
        <f t="shared" si="83"/>
        <v>1.e-001</v>
      </c>
      <c r="CN96" s="1115">
        <f t="shared" si="83"/>
        <v>0.14599999999999999</v>
      </c>
      <c r="CO96" s="1115">
        <f t="shared" si="83"/>
        <v>0.11799999999999999</v>
      </c>
      <c r="CP96" s="1115">
        <f t="shared" si="83"/>
        <v>0.11799999999999999</v>
      </c>
      <c r="CQ96" s="1115">
        <f t="shared" si="83"/>
        <v>0.14799999999999999</v>
      </c>
      <c r="CR96" s="1115">
        <f t="shared" si="83"/>
        <v>0.11299999999999999</v>
      </c>
      <c r="CS96" s="1115">
        <f t="shared" si="83"/>
        <v>0.11299999999999999</v>
      </c>
      <c r="CT96" s="1115">
        <f t="shared" si="83"/>
        <v>0.11299999999999999</v>
      </c>
      <c r="CU96" s="1115">
        <f t="shared" si="83"/>
        <v>6.0999999999999999e-002</v>
      </c>
      <c r="CV96" s="1115">
        <f t="shared" si="83"/>
        <v>6.0999999999999999e-002</v>
      </c>
      <c r="CW96" s="1115">
        <f t="shared" si="83"/>
        <v>3.9999999999999994e-002</v>
      </c>
      <c r="CX96" s="1115">
        <f t="shared" si="83"/>
        <v>3.9999999999999994e-002</v>
      </c>
      <c r="CY96" s="1115">
        <f t="shared" si="83"/>
        <v>3.9999999999999994e-002</v>
      </c>
      <c r="CZ96" s="1115">
        <f t="shared" si="83"/>
        <v>0.187</v>
      </c>
      <c r="DA96" s="1115">
        <f t="shared" si="83"/>
        <v>7.3999999999999996e-002</v>
      </c>
      <c r="DC96" s="1114" t="s">
        <v>2231</v>
      </c>
      <c r="DD96" s="1115">
        <f t="shared" si="84"/>
        <v>1</v>
      </c>
      <c r="DE96" s="1115">
        <f t="shared" si="84"/>
        <v>1</v>
      </c>
      <c r="DF96" s="1115">
        <f t="shared" si="84"/>
        <v>1</v>
      </c>
      <c r="DG96" s="1115">
        <f t="shared" si="84"/>
        <v>1</v>
      </c>
      <c r="DH96" s="1115">
        <f t="shared" si="84"/>
        <v>1</v>
      </c>
      <c r="DI96" s="1115">
        <f t="shared" si="84"/>
        <v>1</v>
      </c>
      <c r="DJ96" s="1115">
        <f t="shared" si="84"/>
        <v>1</v>
      </c>
      <c r="DK96" s="1115">
        <f t="shared" si="84"/>
        <v>1</v>
      </c>
      <c r="DL96" s="1115">
        <f t="shared" si="84"/>
        <v>1</v>
      </c>
      <c r="DM96" s="1115">
        <f t="shared" si="84"/>
        <v>1</v>
      </c>
      <c r="DN96" s="1115">
        <f t="shared" si="84"/>
        <v>1</v>
      </c>
      <c r="DO96" s="1115">
        <f t="shared" si="84"/>
        <v>1</v>
      </c>
      <c r="DP96" s="1115">
        <f t="shared" si="84"/>
        <v>1</v>
      </c>
      <c r="DQ96" s="1115">
        <f t="shared" si="84"/>
        <v>1</v>
      </c>
      <c r="DR96" s="1115">
        <f t="shared" si="84"/>
        <v>1</v>
      </c>
      <c r="DS96" s="1115">
        <f t="shared" si="84"/>
        <v>1</v>
      </c>
      <c r="DT96" s="1115">
        <f t="shared" si="84"/>
        <v>1</v>
      </c>
      <c r="DU96" s="1115">
        <f t="shared" si="84"/>
        <v>1</v>
      </c>
      <c r="DV96" s="1115">
        <f t="shared" si="84"/>
        <v>1</v>
      </c>
      <c r="DW96" s="1115">
        <f t="shared" si="84"/>
        <v>1</v>
      </c>
      <c r="DX96" s="1115">
        <f t="shared" si="84"/>
        <v>1</v>
      </c>
      <c r="DY96" s="1115">
        <f t="shared" si="84"/>
        <v>1</v>
      </c>
      <c r="DZ96" s="1115">
        <f t="shared" si="84"/>
        <v>1</v>
      </c>
    </row>
    <row r="97" spans="80:130" ht="24">
      <c r="CB97" s="1114">
        <v>19</v>
      </c>
      <c r="CC97" s="1114">
        <v>9</v>
      </c>
      <c r="CD97" s="1114" t="str">
        <f t="shared" si="64"/>
        <v>処遇加算なし特定加算なしベア加算なしから新加算Ⅴ（５）</v>
      </c>
      <c r="CE97" s="1115">
        <f t="shared" si="83"/>
        <v>0.184</v>
      </c>
      <c r="CF97" s="1115">
        <f t="shared" si="83"/>
        <v>0.184</v>
      </c>
      <c r="CG97" s="1115">
        <f t="shared" si="83"/>
        <v>0.184</v>
      </c>
      <c r="CH97" s="1115">
        <f t="shared" si="83"/>
        <v>7.2999999999999995e-002</v>
      </c>
      <c r="CI97" s="1115">
        <f t="shared" si="83"/>
        <v>6.4999999999999988e-002</v>
      </c>
      <c r="CJ97" s="1115">
        <f t="shared" si="83"/>
        <v>6.4999999999999988e-002</v>
      </c>
      <c r="CK97" s="1115">
        <f t="shared" si="83"/>
        <v>6.3e-002</v>
      </c>
      <c r="CL97" s="1115">
        <f t="shared" si="83"/>
        <v>9.0999999999999998e-002</v>
      </c>
      <c r="CM97" s="1115">
        <f t="shared" si="83"/>
        <v>9.0999999999999998e-002</v>
      </c>
      <c r="CN97" s="1115">
        <f t="shared" si="83"/>
        <v>0.13</v>
      </c>
      <c r="CO97" s="1115">
        <f t="shared" si="83"/>
        <v>0.104</v>
      </c>
      <c r="CP97" s="1115">
        <f t="shared" si="83"/>
        <v>0.104</v>
      </c>
      <c r="CQ97" s="1115">
        <f t="shared" si="83"/>
        <v>0.13300000000000001</v>
      </c>
      <c r="CR97" s="1115">
        <f t="shared" si="83"/>
        <v>0.10099999999999999</v>
      </c>
      <c r="CS97" s="1115">
        <f t="shared" si="83"/>
        <v>0.10099999999999999</v>
      </c>
      <c r="CT97" s="1115">
        <f t="shared" si="83"/>
        <v>0.10099999999999999</v>
      </c>
      <c r="CU97" s="1115">
        <f t="shared" si="83"/>
        <v>5.7000000000000002e-002</v>
      </c>
      <c r="CV97" s="1115">
        <f t="shared" si="83"/>
        <v>5.7000000000000002e-002</v>
      </c>
      <c r="CW97" s="1115">
        <f t="shared" si="83"/>
        <v>3.9e-002</v>
      </c>
      <c r="CX97" s="1115">
        <f t="shared" si="83"/>
        <v>3.9e-002</v>
      </c>
      <c r="CY97" s="1115">
        <f t="shared" si="83"/>
        <v>3.9e-002</v>
      </c>
      <c r="CZ97" s="1115">
        <f t="shared" si="83"/>
        <v>0.184</v>
      </c>
      <c r="DA97" s="1115">
        <f t="shared" si="83"/>
        <v>6.4999999999999988e-002</v>
      </c>
      <c r="DC97" s="1114" t="s">
        <v>1055</v>
      </c>
      <c r="DD97" s="1115">
        <f t="shared" si="84"/>
        <v>1</v>
      </c>
      <c r="DE97" s="1115">
        <f t="shared" si="84"/>
        <v>1</v>
      </c>
      <c r="DF97" s="1115">
        <f t="shared" si="84"/>
        <v>1</v>
      </c>
      <c r="DG97" s="1115">
        <f t="shared" si="84"/>
        <v>1</v>
      </c>
      <c r="DH97" s="1115">
        <f t="shared" si="84"/>
        <v>1</v>
      </c>
      <c r="DI97" s="1115">
        <f t="shared" si="84"/>
        <v>1</v>
      </c>
      <c r="DJ97" s="1115">
        <f t="shared" si="84"/>
        <v>1</v>
      </c>
      <c r="DK97" s="1115">
        <f t="shared" si="84"/>
        <v>1</v>
      </c>
      <c r="DL97" s="1115">
        <f t="shared" si="84"/>
        <v>1</v>
      </c>
      <c r="DM97" s="1115">
        <f t="shared" si="84"/>
        <v>1</v>
      </c>
      <c r="DN97" s="1115">
        <f t="shared" si="84"/>
        <v>1</v>
      </c>
      <c r="DO97" s="1115">
        <f t="shared" si="84"/>
        <v>1</v>
      </c>
      <c r="DP97" s="1115">
        <f t="shared" si="84"/>
        <v>1</v>
      </c>
      <c r="DQ97" s="1115">
        <f t="shared" si="84"/>
        <v>1</v>
      </c>
      <c r="DR97" s="1115">
        <f t="shared" si="84"/>
        <v>1</v>
      </c>
      <c r="DS97" s="1115">
        <f t="shared" si="84"/>
        <v>1</v>
      </c>
      <c r="DT97" s="1115">
        <f t="shared" si="84"/>
        <v>1</v>
      </c>
      <c r="DU97" s="1115">
        <f t="shared" si="84"/>
        <v>1</v>
      </c>
      <c r="DV97" s="1115">
        <f t="shared" si="84"/>
        <v>1</v>
      </c>
      <c r="DW97" s="1115">
        <f t="shared" si="84"/>
        <v>1</v>
      </c>
      <c r="DX97" s="1115">
        <f t="shared" si="84"/>
        <v>1</v>
      </c>
      <c r="DY97" s="1115">
        <f t="shared" si="84"/>
        <v>1</v>
      </c>
      <c r="DZ97" s="1115">
        <f t="shared" si="84"/>
        <v>1</v>
      </c>
    </row>
    <row r="98" spans="80:130" ht="24">
      <c r="CB98" s="1114">
        <v>19</v>
      </c>
      <c r="CC98" s="1114">
        <v>10</v>
      </c>
      <c r="CD98" s="1114" t="str">
        <f t="shared" si="64"/>
        <v>処遇加算なし特定加算なしベア加算なしから新加算Ⅴ（６）</v>
      </c>
      <c r="CE98" s="1115">
        <f t="shared" si="83"/>
        <v>0.16300000000000001</v>
      </c>
      <c r="CF98" s="1115">
        <f t="shared" si="83"/>
        <v>0.16300000000000001</v>
      </c>
      <c r="CG98" s="1115">
        <f t="shared" si="83"/>
        <v>0.16300000000000001</v>
      </c>
      <c r="CH98" s="1115">
        <f t="shared" si="83"/>
        <v>6.7000000000000004e-002</v>
      </c>
      <c r="CI98" s="1115">
        <f t="shared" si="83"/>
        <v>6.3e-002</v>
      </c>
      <c r="CJ98" s="1115">
        <f t="shared" si="83"/>
        <v>6.3e-002</v>
      </c>
      <c r="CK98" s="1115">
        <f t="shared" si="83"/>
        <v>6.0000000000000005e-002</v>
      </c>
      <c r="CL98" s="1115">
        <f t="shared" si="83"/>
        <v>8.4999999999999992e-002</v>
      </c>
      <c r="CM98" s="1115">
        <f t="shared" si="83"/>
        <v>8.4999999999999992e-002</v>
      </c>
      <c r="CN98" s="1115">
        <f t="shared" si="83"/>
        <v>0.123</v>
      </c>
      <c r="CO98" s="1115">
        <f t="shared" si="83"/>
        <v>0.10099999999999999</v>
      </c>
      <c r="CP98" s="1115">
        <f t="shared" si="83"/>
        <v>0.10099999999999999</v>
      </c>
      <c r="CQ98" s="1115">
        <f t="shared" si="83"/>
        <v>0.125</v>
      </c>
      <c r="CR98" s="1115">
        <f t="shared" si="83"/>
        <v>9.6999999999999989e-002</v>
      </c>
      <c r="CS98" s="1115">
        <f t="shared" si="83"/>
        <v>9.6999999999999989e-002</v>
      </c>
      <c r="CT98" s="1115">
        <f t="shared" si="83"/>
        <v>9.6999999999999989e-002</v>
      </c>
      <c r="CU98" s="1115">
        <f t="shared" si="83"/>
        <v>5.2999999999999999e-002</v>
      </c>
      <c r="CV98" s="1115">
        <f t="shared" si="83"/>
        <v>5.2999999999999999e-002</v>
      </c>
      <c r="CW98" s="1115">
        <f t="shared" si="83"/>
        <v>3.4999999999999996e-002</v>
      </c>
      <c r="CX98" s="1115">
        <f t="shared" si="83"/>
        <v>3.4999999999999996e-002</v>
      </c>
      <c r="CY98" s="1115">
        <f t="shared" si="83"/>
        <v>3.4999999999999996e-002</v>
      </c>
      <c r="CZ98" s="1115">
        <f t="shared" si="83"/>
        <v>0.16300000000000001</v>
      </c>
      <c r="DA98" s="1115">
        <f t="shared" si="83"/>
        <v>6.3e-002</v>
      </c>
      <c r="DC98" s="1114" t="s">
        <v>2112</v>
      </c>
      <c r="DD98" s="1115">
        <f t="shared" si="84"/>
        <v>1</v>
      </c>
      <c r="DE98" s="1115">
        <f t="shared" si="84"/>
        <v>1</v>
      </c>
      <c r="DF98" s="1115">
        <f t="shared" si="84"/>
        <v>1</v>
      </c>
      <c r="DG98" s="1115">
        <f t="shared" si="84"/>
        <v>1</v>
      </c>
      <c r="DH98" s="1115">
        <f t="shared" si="84"/>
        <v>1</v>
      </c>
      <c r="DI98" s="1115">
        <f t="shared" si="84"/>
        <v>1</v>
      </c>
      <c r="DJ98" s="1115">
        <f t="shared" si="84"/>
        <v>1</v>
      </c>
      <c r="DK98" s="1115">
        <f t="shared" si="84"/>
        <v>1</v>
      </c>
      <c r="DL98" s="1115">
        <f t="shared" si="84"/>
        <v>1</v>
      </c>
      <c r="DM98" s="1115">
        <f t="shared" si="84"/>
        <v>1</v>
      </c>
      <c r="DN98" s="1115">
        <f t="shared" si="84"/>
        <v>1</v>
      </c>
      <c r="DO98" s="1115">
        <f t="shared" si="84"/>
        <v>1</v>
      </c>
      <c r="DP98" s="1115">
        <f t="shared" si="84"/>
        <v>1</v>
      </c>
      <c r="DQ98" s="1115">
        <f t="shared" si="84"/>
        <v>1</v>
      </c>
      <c r="DR98" s="1115">
        <f t="shared" si="84"/>
        <v>1</v>
      </c>
      <c r="DS98" s="1115">
        <f t="shared" si="84"/>
        <v>1</v>
      </c>
      <c r="DT98" s="1115">
        <f t="shared" si="84"/>
        <v>1</v>
      </c>
      <c r="DU98" s="1115">
        <f t="shared" si="84"/>
        <v>1</v>
      </c>
      <c r="DV98" s="1115">
        <f t="shared" si="84"/>
        <v>1</v>
      </c>
      <c r="DW98" s="1115">
        <f t="shared" si="84"/>
        <v>1</v>
      </c>
      <c r="DX98" s="1115">
        <f t="shared" si="84"/>
        <v>1</v>
      </c>
      <c r="DY98" s="1115">
        <f t="shared" si="84"/>
        <v>1</v>
      </c>
      <c r="DZ98" s="1115">
        <f t="shared" si="84"/>
        <v>1</v>
      </c>
    </row>
    <row r="99" spans="80:130" ht="24">
      <c r="CB99" s="1114">
        <v>19</v>
      </c>
      <c r="CC99" s="1114">
        <v>11</v>
      </c>
      <c r="CD99" s="1114" t="str">
        <f t="shared" si="64"/>
        <v>処遇加算なし特定加算なしベア加算なしから新加算Ⅴ（７）</v>
      </c>
      <c r="CE99" s="1115">
        <f t="shared" si="83"/>
        <v>0.16299999999999998</v>
      </c>
      <c r="CF99" s="1115">
        <f t="shared" si="83"/>
        <v>0.16299999999999998</v>
      </c>
      <c r="CG99" s="1115">
        <f t="shared" si="83"/>
        <v>0.16299999999999998</v>
      </c>
      <c r="CH99" s="1115">
        <f t="shared" si="83"/>
        <v>6.4999999999999988e-002</v>
      </c>
      <c r="CI99" s="1115">
        <f t="shared" si="83"/>
        <v>5.6000000000000001e-002</v>
      </c>
      <c r="CJ99" s="1115">
        <f t="shared" si="83"/>
        <v>5.6000000000000001e-002</v>
      </c>
      <c r="CK99" s="1115">
        <f t="shared" si="83"/>
        <v>5.8000000000000003e-002</v>
      </c>
      <c r="CL99" s="1115">
        <f t="shared" si="83"/>
        <v>7.9000000000000001e-002</v>
      </c>
      <c r="CM99" s="1115">
        <f t="shared" si="83"/>
        <v>7.9000000000000001e-002</v>
      </c>
      <c r="CN99" s="1115">
        <f t="shared" si="83"/>
        <v>0.11899999999999999</v>
      </c>
      <c r="CO99" s="1115">
        <f t="shared" si="83"/>
        <v>8.8000000000000009e-002</v>
      </c>
      <c r="CP99" s="1115">
        <f t="shared" si="83"/>
        <v>8.8000000000000009e-002</v>
      </c>
      <c r="CQ99" s="1115">
        <f t="shared" si="83"/>
        <v>0.12000000000000001</v>
      </c>
      <c r="CR99" s="1115">
        <f t="shared" si="83"/>
        <v>9.e-002</v>
      </c>
      <c r="CS99" s="1115">
        <f t="shared" si="83"/>
        <v>9.e-002</v>
      </c>
      <c r="CT99" s="1115">
        <f t="shared" si="83"/>
        <v>9.e-002</v>
      </c>
      <c r="CU99" s="1115">
        <f t="shared" si="83"/>
        <v>5.2000000000000005e-002</v>
      </c>
      <c r="CV99" s="1115">
        <f t="shared" si="83"/>
        <v>5.2000000000000005e-002</v>
      </c>
      <c r="CW99" s="1115">
        <f t="shared" si="83"/>
        <v>3.5000000000000003e-002</v>
      </c>
      <c r="CX99" s="1115">
        <f t="shared" si="83"/>
        <v>3.5000000000000003e-002</v>
      </c>
      <c r="CY99" s="1115">
        <f t="shared" si="83"/>
        <v>3.5000000000000003e-002</v>
      </c>
      <c r="CZ99" s="1115">
        <f t="shared" si="83"/>
        <v>0.16299999999999998</v>
      </c>
      <c r="DA99" s="1115">
        <f t="shared" si="83"/>
        <v>5.6000000000000001e-002</v>
      </c>
      <c r="DC99" s="1114" t="s">
        <v>2232</v>
      </c>
      <c r="DD99" s="1115">
        <f t="shared" si="84"/>
        <v>1</v>
      </c>
      <c r="DE99" s="1115">
        <f t="shared" si="84"/>
        <v>1</v>
      </c>
      <c r="DF99" s="1115">
        <f t="shared" si="84"/>
        <v>1</v>
      </c>
      <c r="DG99" s="1115">
        <f t="shared" si="84"/>
        <v>1</v>
      </c>
      <c r="DH99" s="1115">
        <f t="shared" si="84"/>
        <v>1</v>
      </c>
      <c r="DI99" s="1115">
        <f t="shared" si="84"/>
        <v>1</v>
      </c>
      <c r="DJ99" s="1115">
        <f t="shared" si="84"/>
        <v>1</v>
      </c>
      <c r="DK99" s="1115">
        <f t="shared" si="84"/>
        <v>1</v>
      </c>
      <c r="DL99" s="1115">
        <f t="shared" si="84"/>
        <v>1</v>
      </c>
      <c r="DM99" s="1115">
        <f t="shared" si="84"/>
        <v>1</v>
      </c>
      <c r="DN99" s="1115">
        <f t="shared" si="84"/>
        <v>1</v>
      </c>
      <c r="DO99" s="1115">
        <f t="shared" si="84"/>
        <v>1</v>
      </c>
      <c r="DP99" s="1115">
        <f t="shared" si="84"/>
        <v>1</v>
      </c>
      <c r="DQ99" s="1115">
        <f t="shared" si="84"/>
        <v>1</v>
      </c>
      <c r="DR99" s="1115">
        <f t="shared" si="84"/>
        <v>1</v>
      </c>
      <c r="DS99" s="1115">
        <f t="shared" si="84"/>
        <v>1</v>
      </c>
      <c r="DT99" s="1115">
        <f t="shared" si="84"/>
        <v>1</v>
      </c>
      <c r="DU99" s="1115">
        <f t="shared" si="84"/>
        <v>1</v>
      </c>
      <c r="DV99" s="1115">
        <f t="shared" si="84"/>
        <v>1</v>
      </c>
      <c r="DW99" s="1115">
        <f t="shared" si="84"/>
        <v>1</v>
      </c>
      <c r="DX99" s="1115">
        <f t="shared" si="84"/>
        <v>1</v>
      </c>
      <c r="DY99" s="1115">
        <f t="shared" si="84"/>
        <v>1</v>
      </c>
      <c r="DZ99" s="1115">
        <f t="shared" si="84"/>
        <v>1</v>
      </c>
    </row>
    <row r="100" spans="80:130" ht="24">
      <c r="CB100" s="1114">
        <v>19</v>
      </c>
      <c r="CC100" s="1114">
        <v>12</v>
      </c>
      <c r="CD100" s="1114" t="str">
        <f t="shared" si="64"/>
        <v>処遇加算なし特定加算なしベア加算なしから新加算Ⅴ（８）</v>
      </c>
      <c r="CE100" s="1115">
        <f t="shared" si="83"/>
        <v>0.158</v>
      </c>
      <c r="CF100" s="1115">
        <f t="shared" si="83"/>
        <v>0.158</v>
      </c>
      <c r="CG100" s="1115">
        <f t="shared" si="83"/>
        <v>0.158</v>
      </c>
      <c r="CH100" s="1115">
        <f t="shared" si="83"/>
        <v>6.8000000000000005e-002</v>
      </c>
      <c r="CI100" s="1115">
        <f t="shared" si="83"/>
        <v>6.8999999999999992e-002</v>
      </c>
      <c r="CJ100" s="1115">
        <f t="shared" si="83"/>
        <v>6.8999999999999992e-002</v>
      </c>
      <c r="CK100" s="1115">
        <f t="shared" si="83"/>
        <v>5.6000000000000001e-002</v>
      </c>
      <c r="CL100" s="1115">
        <f t="shared" si="83"/>
        <v>9.5000000000000001e-002</v>
      </c>
      <c r="CM100" s="1115">
        <f t="shared" si="83"/>
        <v>9.5000000000000001e-002</v>
      </c>
      <c r="CN100" s="1115">
        <f t="shared" si="83"/>
        <v>0.127</v>
      </c>
      <c r="CO100" s="1115">
        <f t="shared" si="83"/>
        <v>0.11699999999999999</v>
      </c>
      <c r="CP100" s="1115">
        <f t="shared" si="83"/>
        <v>0.11699999999999999</v>
      </c>
      <c r="CQ100" s="1115">
        <f t="shared" si="83"/>
        <v>0.13200000000000001</v>
      </c>
      <c r="CR100" s="1115">
        <f t="shared" si="83"/>
        <v>9.7000000000000003e-002</v>
      </c>
      <c r="CS100" s="1115">
        <f t="shared" si="83"/>
        <v>9.7000000000000003e-002</v>
      </c>
      <c r="CT100" s="1115">
        <f t="shared" si="83"/>
        <v>9.7000000000000003e-002</v>
      </c>
      <c r="CU100" s="1115">
        <f t="shared" si="83"/>
        <v>4.5999999999999999e-002</v>
      </c>
      <c r="CV100" s="1115">
        <f t="shared" si="83"/>
        <v>4.5999999999999999e-002</v>
      </c>
      <c r="CW100" s="1115">
        <f t="shared" si="83"/>
        <v>3.1e-002</v>
      </c>
      <c r="CX100" s="1115">
        <f t="shared" si="83"/>
        <v>3.1e-002</v>
      </c>
      <c r="CY100" s="1115">
        <f t="shared" si="83"/>
        <v>3.1e-002</v>
      </c>
      <c r="CZ100" s="1115">
        <f t="shared" si="83"/>
        <v>0.158</v>
      </c>
      <c r="DA100" s="1115">
        <f t="shared" si="83"/>
        <v>6.8999999999999992e-002</v>
      </c>
      <c r="DC100" s="1114" t="s">
        <v>2233</v>
      </c>
      <c r="DD100" s="1115">
        <f t="shared" si="84"/>
        <v>1</v>
      </c>
      <c r="DE100" s="1115">
        <f t="shared" si="84"/>
        <v>1</v>
      </c>
      <c r="DF100" s="1115">
        <f t="shared" si="84"/>
        <v>1</v>
      </c>
      <c r="DG100" s="1115">
        <f t="shared" si="84"/>
        <v>1</v>
      </c>
      <c r="DH100" s="1115">
        <f t="shared" si="84"/>
        <v>1</v>
      </c>
      <c r="DI100" s="1115">
        <f t="shared" si="84"/>
        <v>1</v>
      </c>
      <c r="DJ100" s="1115">
        <f t="shared" si="84"/>
        <v>1</v>
      </c>
      <c r="DK100" s="1115">
        <f t="shared" si="84"/>
        <v>1</v>
      </c>
      <c r="DL100" s="1115">
        <f t="shared" si="84"/>
        <v>1</v>
      </c>
      <c r="DM100" s="1115">
        <f t="shared" si="84"/>
        <v>1</v>
      </c>
      <c r="DN100" s="1115">
        <f t="shared" si="84"/>
        <v>1</v>
      </c>
      <c r="DO100" s="1115">
        <f t="shared" si="84"/>
        <v>1</v>
      </c>
      <c r="DP100" s="1115">
        <f t="shared" si="84"/>
        <v>1</v>
      </c>
      <c r="DQ100" s="1115">
        <f t="shared" si="84"/>
        <v>1</v>
      </c>
      <c r="DR100" s="1115">
        <f t="shared" si="84"/>
        <v>1</v>
      </c>
      <c r="DS100" s="1115">
        <f t="shared" si="84"/>
        <v>1</v>
      </c>
      <c r="DT100" s="1115">
        <f t="shared" si="84"/>
        <v>1</v>
      </c>
      <c r="DU100" s="1115">
        <f t="shared" si="84"/>
        <v>1</v>
      </c>
      <c r="DV100" s="1115">
        <f t="shared" si="84"/>
        <v>1</v>
      </c>
      <c r="DW100" s="1115">
        <f t="shared" si="84"/>
        <v>1</v>
      </c>
      <c r="DX100" s="1115">
        <f t="shared" si="84"/>
        <v>1</v>
      </c>
      <c r="DY100" s="1115">
        <f t="shared" si="84"/>
        <v>1</v>
      </c>
      <c r="DZ100" s="1115">
        <f t="shared" si="84"/>
        <v>1</v>
      </c>
    </row>
    <row r="101" spans="80:130" ht="24">
      <c r="CB101" s="1114">
        <v>19</v>
      </c>
      <c r="CC101" s="1114">
        <v>13</v>
      </c>
      <c r="CD101" s="1114" t="str">
        <f t="shared" si="64"/>
        <v>処遇加算なし特定加算なしベア加算なしから新加算Ⅴ（９）</v>
      </c>
      <c r="CE101" s="1115">
        <f t="shared" si="83"/>
        <v>0.14199999999999999</v>
      </c>
      <c r="CF101" s="1115">
        <f t="shared" si="83"/>
        <v>0.14199999999999999</v>
      </c>
      <c r="CG101" s="1115">
        <f t="shared" si="83"/>
        <v>0.14199999999999999</v>
      </c>
      <c r="CH101" s="1115">
        <f t="shared" si="83"/>
        <v>5.9000000000000004e-002</v>
      </c>
      <c r="CI101" s="1115">
        <f t="shared" si="83"/>
        <v>5.3999999999999999e-002</v>
      </c>
      <c r="CJ101" s="1115">
        <f t="shared" si="83"/>
        <v>5.3999999999999999e-002</v>
      </c>
      <c r="CK101" s="1115">
        <f t="shared" si="83"/>
        <v>5.5000000000000007e-002</v>
      </c>
      <c r="CL101" s="1115">
        <f t="shared" si="83"/>
        <v>7.2999999999999995e-002</v>
      </c>
      <c r="CM101" s="1115">
        <f t="shared" si="83"/>
        <v>7.2999999999999995e-002</v>
      </c>
      <c r="CN101" s="1115">
        <f t="shared" si="83"/>
        <v>0.11199999999999999</v>
      </c>
      <c r="CO101" s="1115">
        <f t="shared" si="83"/>
        <v>8.5000000000000006e-002</v>
      </c>
      <c r="CP101" s="1115">
        <f t="shared" si="83"/>
        <v>8.5000000000000006e-002</v>
      </c>
      <c r="CQ101" s="1115">
        <f t="shared" si="83"/>
        <v>0.112</v>
      </c>
      <c r="CR101" s="1115">
        <f t="shared" si="83"/>
        <v>8.6000000000000007e-002</v>
      </c>
      <c r="CS101" s="1115">
        <f t="shared" si="83"/>
        <v>8.6000000000000007e-002</v>
      </c>
      <c r="CT101" s="1115">
        <f t="shared" si="83"/>
        <v>8.6000000000000007e-002</v>
      </c>
      <c r="CU101" s="1115">
        <f t="shared" si="83"/>
        <v>4.8000000000000001e-002</v>
      </c>
      <c r="CV101" s="1115">
        <f t="shared" si="83"/>
        <v>4.8000000000000001e-002</v>
      </c>
      <c r="CW101" s="1115">
        <f t="shared" si="83"/>
        <v>3.1e-002</v>
      </c>
      <c r="CX101" s="1115">
        <f t="shared" si="83"/>
        <v>3.1e-002</v>
      </c>
      <c r="CY101" s="1115">
        <f t="shared" si="83"/>
        <v>3.1e-002</v>
      </c>
      <c r="CZ101" s="1115">
        <f t="shared" si="83"/>
        <v>0.14199999999999999</v>
      </c>
      <c r="DA101" s="1115">
        <f t="shared" si="83"/>
        <v>5.3999999999999999e-002</v>
      </c>
      <c r="DC101" s="1114" t="s">
        <v>2234</v>
      </c>
      <c r="DD101" s="1115">
        <f t="shared" si="84"/>
        <v>1</v>
      </c>
      <c r="DE101" s="1115">
        <f t="shared" si="84"/>
        <v>1</v>
      </c>
      <c r="DF101" s="1115">
        <f t="shared" si="84"/>
        <v>1</v>
      </c>
      <c r="DG101" s="1115">
        <f t="shared" si="84"/>
        <v>1</v>
      </c>
      <c r="DH101" s="1115">
        <f t="shared" si="84"/>
        <v>1</v>
      </c>
      <c r="DI101" s="1115">
        <f t="shared" si="84"/>
        <v>1</v>
      </c>
      <c r="DJ101" s="1115">
        <f t="shared" si="84"/>
        <v>1</v>
      </c>
      <c r="DK101" s="1115">
        <f t="shared" si="84"/>
        <v>1</v>
      </c>
      <c r="DL101" s="1115">
        <f t="shared" si="84"/>
        <v>1</v>
      </c>
      <c r="DM101" s="1115">
        <f t="shared" si="84"/>
        <v>1</v>
      </c>
      <c r="DN101" s="1115">
        <f t="shared" si="84"/>
        <v>1</v>
      </c>
      <c r="DO101" s="1115">
        <f t="shared" si="84"/>
        <v>1</v>
      </c>
      <c r="DP101" s="1115">
        <f t="shared" si="84"/>
        <v>1</v>
      </c>
      <c r="DQ101" s="1115">
        <f t="shared" si="84"/>
        <v>1</v>
      </c>
      <c r="DR101" s="1115">
        <f t="shared" si="84"/>
        <v>1</v>
      </c>
      <c r="DS101" s="1115">
        <f t="shared" si="84"/>
        <v>1</v>
      </c>
      <c r="DT101" s="1115">
        <f t="shared" si="84"/>
        <v>1</v>
      </c>
      <c r="DU101" s="1115">
        <f t="shared" si="84"/>
        <v>1</v>
      </c>
      <c r="DV101" s="1115">
        <f t="shared" si="84"/>
        <v>1</v>
      </c>
      <c r="DW101" s="1115">
        <f t="shared" si="84"/>
        <v>1</v>
      </c>
      <c r="DX101" s="1115">
        <f t="shared" si="84"/>
        <v>1</v>
      </c>
      <c r="DY101" s="1115">
        <f t="shared" si="84"/>
        <v>1</v>
      </c>
      <c r="DZ101" s="1115">
        <f t="shared" si="84"/>
        <v>1</v>
      </c>
    </row>
    <row r="102" spans="80:130" ht="24">
      <c r="CB102" s="1114">
        <v>19</v>
      </c>
      <c r="CC102" s="1114">
        <v>14</v>
      </c>
      <c r="CD102" s="1114" t="str">
        <f t="shared" si="64"/>
        <v>処遇加算なし特定加算なしベア加算なしから新加算Ⅴ（10）</v>
      </c>
      <c r="CE102" s="1115">
        <f t="shared" si="83"/>
        <v>0.13899999999999998</v>
      </c>
      <c r="CF102" s="1115">
        <f t="shared" si="83"/>
        <v>0.13899999999999998</v>
      </c>
      <c r="CG102" s="1115">
        <f t="shared" si="83"/>
        <v>0.13899999999999998</v>
      </c>
      <c r="CH102" s="1115">
        <f t="shared" si="83"/>
        <v>5.3999999999999999e-002</v>
      </c>
      <c r="CI102" s="1115">
        <f t="shared" si="83"/>
        <v>4.5000000000000005e-002</v>
      </c>
      <c r="CJ102" s="1115">
        <f t="shared" si="83"/>
        <v>4.5000000000000005e-002</v>
      </c>
      <c r="CK102" s="1115">
        <f t="shared" si="83"/>
        <v>4.8000000000000001e-002</v>
      </c>
      <c r="CL102" s="1115">
        <f t="shared" si="83"/>
        <v>6.4000000000000001e-002</v>
      </c>
      <c r="CM102" s="1115">
        <f t="shared" si="83"/>
        <v>6.4000000000000001e-002</v>
      </c>
      <c r="CN102" s="1115">
        <f t="shared" si="83"/>
        <v>9.6000000000000002e-002</v>
      </c>
      <c r="CO102" s="1115">
        <f t="shared" si="83"/>
        <v>7.1000000000000008e-002</v>
      </c>
      <c r="CP102" s="1115">
        <f t="shared" si="83"/>
        <v>7.1000000000000008e-002</v>
      </c>
      <c r="CQ102" s="1115">
        <f t="shared" si="83"/>
        <v>9.7000000000000003e-002</v>
      </c>
      <c r="CR102" s="1115">
        <f t="shared" si="83"/>
        <v>7.3999999999999996e-002</v>
      </c>
      <c r="CS102" s="1115">
        <f t="shared" si="83"/>
        <v>7.3999999999999996e-002</v>
      </c>
      <c r="CT102" s="1115">
        <f t="shared" si="83"/>
        <v>7.3999999999999996e-002</v>
      </c>
      <c r="CU102" s="1115">
        <f t="shared" si="83"/>
        <v>4.4000000000000004e-002</v>
      </c>
      <c r="CV102" s="1115">
        <f t="shared" si="83"/>
        <v>4.4000000000000004e-002</v>
      </c>
      <c r="CW102" s="1115">
        <f t="shared" si="83"/>
        <v>3.0000000000000002e-002</v>
      </c>
      <c r="CX102" s="1115">
        <f t="shared" si="83"/>
        <v>3.0000000000000002e-002</v>
      </c>
      <c r="CY102" s="1115">
        <f t="shared" si="83"/>
        <v>3.0000000000000002e-002</v>
      </c>
      <c r="CZ102" s="1115">
        <f t="shared" si="83"/>
        <v>0.13899999999999998</v>
      </c>
      <c r="DA102" s="1115">
        <f t="shared" si="83"/>
        <v>4.5000000000000005e-002</v>
      </c>
      <c r="DC102" s="1114" t="s">
        <v>930</v>
      </c>
      <c r="DD102" s="1115">
        <f t="shared" si="84"/>
        <v>1</v>
      </c>
      <c r="DE102" s="1115">
        <f t="shared" si="84"/>
        <v>1</v>
      </c>
      <c r="DF102" s="1115">
        <f t="shared" si="84"/>
        <v>1</v>
      </c>
      <c r="DG102" s="1115">
        <f t="shared" si="84"/>
        <v>1</v>
      </c>
      <c r="DH102" s="1115">
        <f t="shared" si="84"/>
        <v>1</v>
      </c>
      <c r="DI102" s="1115">
        <f t="shared" si="84"/>
        <v>1</v>
      </c>
      <c r="DJ102" s="1115">
        <f t="shared" si="84"/>
        <v>1</v>
      </c>
      <c r="DK102" s="1115">
        <f t="shared" si="84"/>
        <v>1</v>
      </c>
      <c r="DL102" s="1115">
        <f t="shared" si="84"/>
        <v>1</v>
      </c>
      <c r="DM102" s="1115">
        <f t="shared" si="84"/>
        <v>1</v>
      </c>
      <c r="DN102" s="1115">
        <f t="shared" si="84"/>
        <v>1</v>
      </c>
      <c r="DO102" s="1115">
        <f t="shared" si="84"/>
        <v>1</v>
      </c>
      <c r="DP102" s="1115">
        <f t="shared" si="84"/>
        <v>1</v>
      </c>
      <c r="DQ102" s="1115">
        <f t="shared" si="84"/>
        <v>1</v>
      </c>
      <c r="DR102" s="1115">
        <f t="shared" si="84"/>
        <v>1</v>
      </c>
      <c r="DS102" s="1115">
        <f t="shared" si="84"/>
        <v>1</v>
      </c>
      <c r="DT102" s="1115">
        <f t="shared" si="84"/>
        <v>1</v>
      </c>
      <c r="DU102" s="1115">
        <f t="shared" si="84"/>
        <v>1</v>
      </c>
      <c r="DV102" s="1115">
        <f t="shared" si="84"/>
        <v>1</v>
      </c>
      <c r="DW102" s="1115">
        <f t="shared" si="84"/>
        <v>1</v>
      </c>
      <c r="DX102" s="1115">
        <f t="shared" si="84"/>
        <v>1</v>
      </c>
      <c r="DY102" s="1115">
        <f t="shared" si="84"/>
        <v>1</v>
      </c>
      <c r="DZ102" s="1115">
        <f t="shared" si="84"/>
        <v>1</v>
      </c>
    </row>
    <row r="103" spans="80:130" ht="24">
      <c r="CB103" s="1114">
        <v>19</v>
      </c>
      <c r="CC103" s="1114">
        <v>15</v>
      </c>
      <c r="CD103" s="1114" t="str">
        <f t="shared" si="64"/>
        <v>処遇加算なし特定加算なしベア加算なしから新加算Ⅴ（11）</v>
      </c>
      <c r="CE103" s="1115">
        <f t="shared" si="83"/>
        <v>0.12100000000000001</v>
      </c>
      <c r="CF103" s="1115">
        <f t="shared" si="83"/>
        <v>0.12100000000000001</v>
      </c>
      <c r="CG103" s="1115">
        <f t="shared" si="83"/>
        <v>0.12100000000000001</v>
      </c>
      <c r="CH103" s="1115">
        <f t="shared" si="83"/>
        <v>5.2000000000000005e-002</v>
      </c>
      <c r="CI103" s="1115">
        <f t="shared" si="83"/>
        <v>5.2999999999999999e-002</v>
      </c>
      <c r="CJ103" s="1115">
        <f t="shared" si="83"/>
        <v>5.2999999999999999e-002</v>
      </c>
      <c r="CK103" s="1115">
        <f t="shared" si="83"/>
        <v>4.3000000000000003e-002</v>
      </c>
      <c r="CL103" s="1115">
        <f t="shared" si="83"/>
        <v>7.2999999999999995e-002</v>
      </c>
      <c r="CM103" s="1115">
        <f t="shared" si="83"/>
        <v>7.2999999999999995e-002</v>
      </c>
      <c r="CN103" s="1115">
        <f t="shared" si="83"/>
        <v>9.9000000000000005e-002</v>
      </c>
      <c r="CO103" s="1115">
        <f t="shared" si="83"/>
        <v>8.8999999999999996e-002</v>
      </c>
      <c r="CP103" s="1115">
        <f t="shared" si="83"/>
        <v>8.8999999999999996e-002</v>
      </c>
      <c r="CQ103" s="1115">
        <f t="shared" si="83"/>
        <v>0.10200000000000001</v>
      </c>
      <c r="CR103" s="1115">
        <f t="shared" si="83"/>
        <v>7.3999999999999996e-002</v>
      </c>
      <c r="CS103" s="1115">
        <f t="shared" si="83"/>
        <v>7.3999999999999996e-002</v>
      </c>
      <c r="CT103" s="1115">
        <f t="shared" si="83"/>
        <v>7.3999999999999996e-002</v>
      </c>
      <c r="CU103" s="1115">
        <f t="shared" si="83"/>
        <v>3.6000000000000004e-002</v>
      </c>
      <c r="CV103" s="1115">
        <f t="shared" si="83"/>
        <v>3.6000000000000004e-002</v>
      </c>
      <c r="CW103" s="1115">
        <f t="shared" si="83"/>
        <v>2.4e-002</v>
      </c>
      <c r="CX103" s="1115">
        <f t="shared" si="83"/>
        <v>2.4e-002</v>
      </c>
      <c r="CY103" s="1115">
        <f t="shared" si="83"/>
        <v>2.4e-002</v>
      </c>
      <c r="CZ103" s="1115">
        <f t="shared" si="83"/>
        <v>0.12100000000000001</v>
      </c>
      <c r="DA103" s="1115">
        <f t="shared" si="83"/>
        <v>5.2999999999999999e-002</v>
      </c>
      <c r="DC103" s="1114" t="s">
        <v>2235</v>
      </c>
      <c r="DD103" s="1115">
        <f t="shared" si="84"/>
        <v>1</v>
      </c>
      <c r="DE103" s="1115">
        <f t="shared" si="84"/>
        <v>1</v>
      </c>
      <c r="DF103" s="1115">
        <f t="shared" si="84"/>
        <v>1</v>
      </c>
      <c r="DG103" s="1115">
        <f t="shared" si="84"/>
        <v>1</v>
      </c>
      <c r="DH103" s="1115">
        <f t="shared" si="84"/>
        <v>1</v>
      </c>
      <c r="DI103" s="1115">
        <f t="shared" si="84"/>
        <v>1</v>
      </c>
      <c r="DJ103" s="1115">
        <f t="shared" si="84"/>
        <v>1</v>
      </c>
      <c r="DK103" s="1115">
        <f t="shared" si="84"/>
        <v>1</v>
      </c>
      <c r="DL103" s="1115">
        <f t="shared" si="84"/>
        <v>1</v>
      </c>
      <c r="DM103" s="1115">
        <f t="shared" si="84"/>
        <v>1</v>
      </c>
      <c r="DN103" s="1115">
        <f t="shared" si="84"/>
        <v>1</v>
      </c>
      <c r="DO103" s="1115">
        <f t="shared" si="84"/>
        <v>1</v>
      </c>
      <c r="DP103" s="1115">
        <f t="shared" si="84"/>
        <v>1</v>
      </c>
      <c r="DQ103" s="1115">
        <f t="shared" si="84"/>
        <v>1</v>
      </c>
      <c r="DR103" s="1115">
        <f t="shared" si="84"/>
        <v>1</v>
      </c>
      <c r="DS103" s="1115">
        <f t="shared" si="84"/>
        <v>1</v>
      </c>
      <c r="DT103" s="1115">
        <f t="shared" si="84"/>
        <v>1</v>
      </c>
      <c r="DU103" s="1115">
        <f t="shared" si="84"/>
        <v>1</v>
      </c>
      <c r="DV103" s="1115">
        <f t="shared" si="84"/>
        <v>1</v>
      </c>
      <c r="DW103" s="1115">
        <f t="shared" si="84"/>
        <v>1</v>
      </c>
      <c r="DX103" s="1115">
        <f t="shared" si="84"/>
        <v>1</v>
      </c>
      <c r="DY103" s="1115">
        <f t="shared" si="84"/>
        <v>1</v>
      </c>
      <c r="DZ103" s="1115">
        <f t="shared" si="84"/>
        <v>1</v>
      </c>
    </row>
    <row r="104" spans="80:130" ht="24">
      <c r="CB104" s="1114">
        <v>19</v>
      </c>
      <c r="CC104" s="1114">
        <v>16</v>
      </c>
      <c r="CD104" s="1114" t="str">
        <f t="shared" si="64"/>
        <v>処遇加算なし特定加算なしベア加算なしから新加算Ⅴ（12）</v>
      </c>
      <c r="CE104" s="1115">
        <f t="shared" si="83"/>
        <v>0.11800000000000001</v>
      </c>
      <c r="CF104" s="1115">
        <f t="shared" si="83"/>
        <v>0.11800000000000001</v>
      </c>
      <c r="CG104" s="1115">
        <f t="shared" si="83"/>
        <v>0.11800000000000001</v>
      </c>
      <c r="CH104" s="1115">
        <f t="shared" si="83"/>
        <v>4.8000000000000001e-002</v>
      </c>
      <c r="CI104" s="1115">
        <f t="shared" si="83"/>
        <v>4.3000000000000003e-002</v>
      </c>
      <c r="CJ104" s="1115">
        <f t="shared" si="83"/>
        <v>4.3000000000000003e-002</v>
      </c>
      <c r="CK104" s="1115">
        <f t="shared" si="83"/>
        <v>4.5000000000000005e-002</v>
      </c>
      <c r="CL104" s="1115">
        <f t="shared" si="83"/>
        <v>5.7999999999999996e-002</v>
      </c>
      <c r="CM104" s="1115">
        <f t="shared" si="83"/>
        <v>5.7999999999999996e-002</v>
      </c>
      <c r="CN104" s="1115">
        <f t="shared" si="83"/>
        <v>8.8999999999999996e-002</v>
      </c>
      <c r="CO104" s="1115">
        <f t="shared" si="83"/>
        <v>6.8000000000000005e-002</v>
      </c>
      <c r="CP104" s="1115">
        <f t="shared" si="83"/>
        <v>6.8000000000000005e-002</v>
      </c>
      <c r="CQ104" s="1115">
        <f t="shared" si="83"/>
        <v>8.900000000000001e-002</v>
      </c>
      <c r="CR104" s="1115">
        <f t="shared" si="83"/>
        <v>7.0000000000000007e-002</v>
      </c>
      <c r="CS104" s="1115">
        <f t="shared" si="83"/>
        <v>7.0000000000000007e-002</v>
      </c>
      <c r="CT104" s="1115">
        <f t="shared" si="83"/>
        <v>7.0000000000000007e-002</v>
      </c>
      <c r="CU104" s="1115">
        <f t="shared" si="83"/>
        <v>4.e-002</v>
      </c>
      <c r="CV104" s="1115">
        <f t="shared" si="83"/>
        <v>4.e-002</v>
      </c>
      <c r="CW104" s="1115">
        <f t="shared" si="83"/>
        <v>2.5999999999999999e-002</v>
      </c>
      <c r="CX104" s="1115">
        <f t="shared" si="83"/>
        <v>2.5999999999999999e-002</v>
      </c>
      <c r="CY104" s="1115">
        <f t="shared" si="83"/>
        <v>2.5999999999999999e-002</v>
      </c>
      <c r="CZ104" s="1115">
        <f t="shared" si="83"/>
        <v>0.11800000000000001</v>
      </c>
      <c r="DA104" s="1115">
        <f t="shared" si="83"/>
        <v>4.3000000000000003e-002</v>
      </c>
      <c r="DC104" s="1114" t="s">
        <v>2236</v>
      </c>
      <c r="DD104" s="1115">
        <f t="shared" si="84"/>
        <v>1</v>
      </c>
      <c r="DE104" s="1115">
        <f t="shared" si="84"/>
        <v>1</v>
      </c>
      <c r="DF104" s="1115">
        <f t="shared" si="84"/>
        <v>1</v>
      </c>
      <c r="DG104" s="1115">
        <f t="shared" si="84"/>
        <v>1</v>
      </c>
      <c r="DH104" s="1115">
        <f t="shared" si="84"/>
        <v>1</v>
      </c>
      <c r="DI104" s="1115">
        <f t="shared" si="84"/>
        <v>1</v>
      </c>
      <c r="DJ104" s="1115">
        <f t="shared" si="84"/>
        <v>1</v>
      </c>
      <c r="DK104" s="1115">
        <f t="shared" si="84"/>
        <v>1</v>
      </c>
      <c r="DL104" s="1115">
        <f t="shared" si="84"/>
        <v>1</v>
      </c>
      <c r="DM104" s="1115">
        <f t="shared" si="84"/>
        <v>1</v>
      </c>
      <c r="DN104" s="1115">
        <f t="shared" si="84"/>
        <v>1</v>
      </c>
      <c r="DO104" s="1115">
        <f t="shared" si="84"/>
        <v>1</v>
      </c>
      <c r="DP104" s="1115">
        <f t="shared" si="84"/>
        <v>1</v>
      </c>
      <c r="DQ104" s="1115">
        <f t="shared" si="84"/>
        <v>1</v>
      </c>
      <c r="DR104" s="1115">
        <f t="shared" si="84"/>
        <v>1</v>
      </c>
      <c r="DS104" s="1115">
        <f t="shared" si="84"/>
        <v>1</v>
      </c>
      <c r="DT104" s="1115">
        <f t="shared" si="84"/>
        <v>1</v>
      </c>
      <c r="DU104" s="1115">
        <f t="shared" si="84"/>
        <v>1</v>
      </c>
      <c r="DV104" s="1115">
        <f t="shared" si="84"/>
        <v>1</v>
      </c>
      <c r="DW104" s="1115">
        <f t="shared" si="84"/>
        <v>1</v>
      </c>
      <c r="DX104" s="1115">
        <f t="shared" si="84"/>
        <v>1</v>
      </c>
      <c r="DY104" s="1115">
        <f t="shared" si="84"/>
        <v>1</v>
      </c>
      <c r="DZ104" s="1115">
        <f t="shared" si="84"/>
        <v>1</v>
      </c>
    </row>
    <row r="105" spans="80:130" ht="24">
      <c r="CB105" s="1114">
        <v>19</v>
      </c>
      <c r="CC105" s="1114">
        <v>17</v>
      </c>
      <c r="CD105" s="1114" t="str">
        <f t="shared" si="64"/>
        <v>処遇加算なし特定加算なしベア加算なしから新加算Ⅴ（13）</v>
      </c>
      <c r="CE105" s="1115">
        <f t="shared" si="83"/>
        <v>0.1</v>
      </c>
      <c r="CF105" s="1115">
        <f t="shared" si="83"/>
        <v>0.1</v>
      </c>
      <c r="CG105" s="1115">
        <f t="shared" si="83"/>
        <v>0.1</v>
      </c>
      <c r="CH105" s="1115">
        <f t="shared" si="83"/>
        <v>4.4000000000000004e-002</v>
      </c>
      <c r="CI105" s="1115">
        <f t="shared" si="83"/>
        <v>4.4000000000000004e-002</v>
      </c>
      <c r="CJ105" s="1115">
        <f t="shared" si="83"/>
        <v>4.4000000000000004e-002</v>
      </c>
      <c r="CK105" s="1115">
        <f t="shared" si="83"/>
        <v>3.7999999999999999e-002</v>
      </c>
      <c r="CL105" s="1115">
        <f t="shared" si="83"/>
        <v>6.0999999999999999e-002</v>
      </c>
      <c r="CM105" s="1115">
        <f t="shared" si="83"/>
        <v>6.0999999999999999e-002</v>
      </c>
      <c r="CN105" s="1115">
        <f t="shared" si="83"/>
        <v>8.7999999999999995e-002</v>
      </c>
      <c r="CO105" s="1115">
        <f t="shared" si="83"/>
        <v>7.3000000000000009e-002</v>
      </c>
      <c r="CP105" s="1115">
        <f t="shared" si="83"/>
        <v>7.3000000000000009e-002</v>
      </c>
      <c r="CQ105" s="1115">
        <f t="shared" si="83"/>
        <v>8.900000000000001e-002</v>
      </c>
      <c r="CR105" s="1115">
        <f t="shared" si="83"/>
        <v>6.3e-002</v>
      </c>
      <c r="CS105" s="1115">
        <f t="shared" si="83"/>
        <v>6.3e-002</v>
      </c>
      <c r="CT105" s="1115">
        <f t="shared" si="83"/>
        <v>6.3e-002</v>
      </c>
      <c r="CU105" s="1115">
        <f t="shared" si="83"/>
        <v>3.1e-002</v>
      </c>
      <c r="CV105" s="1115">
        <f t="shared" si="83"/>
        <v>3.1e-002</v>
      </c>
      <c r="CW105" s="1115">
        <f t="shared" si="83"/>
        <v>2.e-002</v>
      </c>
      <c r="CX105" s="1115">
        <f t="shared" si="83"/>
        <v>2.e-002</v>
      </c>
      <c r="CY105" s="1115">
        <f t="shared" si="83"/>
        <v>2.e-002</v>
      </c>
      <c r="CZ105" s="1115">
        <f t="shared" si="83"/>
        <v>0.1</v>
      </c>
      <c r="DA105" s="1115">
        <f t="shared" si="83"/>
        <v>4.4000000000000004e-002</v>
      </c>
      <c r="DC105" s="1114" t="s">
        <v>2201</v>
      </c>
      <c r="DD105" s="1115">
        <f t="shared" si="84"/>
        <v>1</v>
      </c>
      <c r="DE105" s="1115">
        <f t="shared" si="84"/>
        <v>1</v>
      </c>
      <c r="DF105" s="1115">
        <f t="shared" si="84"/>
        <v>1</v>
      </c>
      <c r="DG105" s="1115">
        <f t="shared" si="84"/>
        <v>1</v>
      </c>
      <c r="DH105" s="1115">
        <f t="shared" si="84"/>
        <v>1</v>
      </c>
      <c r="DI105" s="1115">
        <f t="shared" si="84"/>
        <v>1</v>
      </c>
      <c r="DJ105" s="1115">
        <f t="shared" si="84"/>
        <v>1</v>
      </c>
      <c r="DK105" s="1115">
        <f t="shared" si="84"/>
        <v>1</v>
      </c>
      <c r="DL105" s="1115">
        <f t="shared" si="84"/>
        <v>1</v>
      </c>
      <c r="DM105" s="1115">
        <f t="shared" si="84"/>
        <v>1</v>
      </c>
      <c r="DN105" s="1115">
        <f t="shared" si="84"/>
        <v>1</v>
      </c>
      <c r="DO105" s="1115">
        <f t="shared" si="84"/>
        <v>1</v>
      </c>
      <c r="DP105" s="1115">
        <f t="shared" si="84"/>
        <v>1</v>
      </c>
      <c r="DQ105" s="1115">
        <f t="shared" si="84"/>
        <v>1</v>
      </c>
      <c r="DR105" s="1115">
        <f t="shared" si="84"/>
        <v>1</v>
      </c>
      <c r="DS105" s="1115">
        <f t="shared" si="84"/>
        <v>1</v>
      </c>
      <c r="DT105" s="1115">
        <f t="shared" si="84"/>
        <v>1</v>
      </c>
      <c r="DU105" s="1115">
        <f t="shared" si="84"/>
        <v>1</v>
      </c>
      <c r="DV105" s="1115">
        <f t="shared" si="84"/>
        <v>1</v>
      </c>
      <c r="DW105" s="1115">
        <f t="shared" si="84"/>
        <v>1</v>
      </c>
      <c r="DX105" s="1115">
        <f t="shared" si="84"/>
        <v>1</v>
      </c>
      <c r="DY105" s="1115">
        <f t="shared" si="84"/>
        <v>1</v>
      </c>
      <c r="DZ105" s="1115">
        <f t="shared" si="84"/>
        <v>1</v>
      </c>
    </row>
    <row r="106" spans="80:130" ht="24">
      <c r="CB106" s="1114">
        <v>19</v>
      </c>
      <c r="CC106" s="1114">
        <v>18</v>
      </c>
      <c r="CD106" s="1114" t="str">
        <f t="shared" si="64"/>
        <v>処遇加算なし特定加算なしベア加算なしから新加算Ⅴ（14）</v>
      </c>
      <c r="CE106" s="1115">
        <f t="shared" si="83"/>
        <v>7.5999999999999998e-002</v>
      </c>
      <c r="CF106" s="1115">
        <f t="shared" si="83"/>
        <v>7.5999999999999998e-002</v>
      </c>
      <c r="CG106" s="1115">
        <f t="shared" si="83"/>
        <v>7.5999999999999998e-002</v>
      </c>
      <c r="CH106" s="1115">
        <f t="shared" si="83"/>
        <v>3.3000000000000002e-002</v>
      </c>
      <c r="CI106" s="1115">
        <f t="shared" si="83"/>
        <v>3.3000000000000002e-002</v>
      </c>
      <c r="CJ106" s="1115">
        <f t="shared" si="83"/>
        <v>3.3000000000000002e-002</v>
      </c>
      <c r="CK106" s="1115">
        <f t="shared" si="83"/>
        <v>2.7999999999999997e-002</v>
      </c>
      <c r="CL106" s="1115">
        <f t="shared" si="83"/>
        <v>4.5999999999999999e-002</v>
      </c>
      <c r="CM106" s="1115">
        <f t="shared" si="83"/>
        <v>4.5999999999999999e-002</v>
      </c>
      <c r="CN106" s="1115">
        <f t="shared" si="83"/>
        <v>6.5000000000000002e-002</v>
      </c>
      <c r="CO106" s="1115">
        <f t="shared" si="83"/>
        <v>5.6000000000000001e-002</v>
      </c>
      <c r="CP106" s="1115">
        <f t="shared" si="83"/>
        <v>5.6000000000000001e-002</v>
      </c>
      <c r="CQ106" s="1115">
        <f t="shared" si="83"/>
        <v>6.6000000000000003e-002</v>
      </c>
      <c r="CR106" s="1115">
        <f t="shared" si="83"/>
        <v>4.7e-002</v>
      </c>
      <c r="CS106" s="1115">
        <f t="shared" si="83"/>
        <v>4.7e-002</v>
      </c>
      <c r="CT106" s="1115">
        <f t="shared" si="83"/>
        <v>4.7e-002</v>
      </c>
      <c r="CU106" s="1115">
        <f t="shared" si="83"/>
        <v>2.3e-002</v>
      </c>
      <c r="CV106" s="1115">
        <f t="shared" si="83"/>
        <v>2.3e-002</v>
      </c>
      <c r="CW106" s="1115">
        <f t="shared" si="83"/>
        <v>1.4999999999999999e-002</v>
      </c>
      <c r="CX106" s="1115">
        <f t="shared" si="83"/>
        <v>1.4999999999999999e-002</v>
      </c>
      <c r="CY106" s="1115">
        <f t="shared" si="83"/>
        <v>1.4999999999999999e-002</v>
      </c>
      <c r="CZ106" s="1115">
        <f t="shared" si="83"/>
        <v>7.5999999999999998e-002</v>
      </c>
      <c r="DA106" s="1115">
        <f t="shared" si="83"/>
        <v>3.3000000000000002e-002</v>
      </c>
      <c r="DC106" s="1114" t="s">
        <v>2237</v>
      </c>
      <c r="DD106" s="1115">
        <f t="shared" si="84"/>
        <v>1</v>
      </c>
      <c r="DE106" s="1115">
        <f t="shared" si="84"/>
        <v>1</v>
      </c>
      <c r="DF106" s="1115">
        <f t="shared" si="84"/>
        <v>1</v>
      </c>
      <c r="DG106" s="1115">
        <f t="shared" si="84"/>
        <v>1</v>
      </c>
      <c r="DH106" s="1115">
        <f t="shared" si="84"/>
        <v>1</v>
      </c>
      <c r="DI106" s="1115">
        <f t="shared" si="84"/>
        <v>1</v>
      </c>
      <c r="DJ106" s="1115">
        <f t="shared" si="84"/>
        <v>1</v>
      </c>
      <c r="DK106" s="1115">
        <f t="shared" si="84"/>
        <v>1</v>
      </c>
      <c r="DL106" s="1115">
        <f t="shared" si="84"/>
        <v>1</v>
      </c>
      <c r="DM106" s="1115">
        <f t="shared" si="84"/>
        <v>1</v>
      </c>
      <c r="DN106" s="1115">
        <f t="shared" si="84"/>
        <v>1</v>
      </c>
      <c r="DO106" s="1115">
        <f t="shared" si="84"/>
        <v>1</v>
      </c>
      <c r="DP106" s="1115">
        <f t="shared" si="84"/>
        <v>1</v>
      </c>
      <c r="DQ106" s="1115">
        <f t="shared" si="84"/>
        <v>1</v>
      </c>
      <c r="DR106" s="1115">
        <f t="shared" si="84"/>
        <v>1</v>
      </c>
      <c r="DS106" s="1115">
        <f t="shared" si="84"/>
        <v>1</v>
      </c>
      <c r="DT106" s="1115">
        <f t="shared" si="84"/>
        <v>1</v>
      </c>
      <c r="DU106" s="1115">
        <f t="shared" si="84"/>
        <v>1</v>
      </c>
      <c r="DV106" s="1115">
        <f t="shared" si="84"/>
        <v>1</v>
      </c>
      <c r="DW106" s="1115">
        <f t="shared" si="84"/>
        <v>1</v>
      </c>
      <c r="DX106" s="1115">
        <f t="shared" si="84"/>
        <v>1</v>
      </c>
      <c r="DY106" s="1115">
        <f t="shared" si="84"/>
        <v>1</v>
      </c>
      <c r="DZ106" s="1115">
        <f t="shared" si="84"/>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32"/>
  <pageMargins left="0.7" right="0.7" top="0.75" bottom="0.75" header="0.3" footer="0.3"/>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vt:i4>
      </vt:variant>
    </vt:vector>
  </HeadingPairs>
  <TitlesOfParts>
    <vt:vector size="8"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浦崎 真緒</cp:lastModifiedBy>
  <cp:lastPrinted>2024-03-04T13:16:48Z</cp:lastPrinted>
  <dcterms:created xsi:type="dcterms:W3CDTF">2023-01-10T13:53:21Z</dcterms:created>
  <dcterms:modified xsi:type="dcterms:W3CDTF">2025-07-07T00:24:41Z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0x010100B46734693C3A90448B89DA794EB2C0AC</vt:lpwstr>
  </property>
  <property fmtid="{D5CDD505-2E9C-101B-9397-08002B2CF9AE}" pid="3" name="MediaServiceImageTags">
    <vt:lpwstr/>
  </property>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2025-07-07T00:24:41Z</vt:filetime>
  </property>
</Properties>
</file>